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defaultThemeVersion="166925"/>
  <mc:AlternateContent xmlns:mc="http://schemas.openxmlformats.org/markup-compatibility/2006">
    <mc:Choice Requires="x15">
      <x15ac:absPath xmlns:x15ac="http://schemas.microsoft.com/office/spreadsheetml/2010/11/ac" url="C:\Users\hinri\PycharmProjects\StabiHacks-master\text_image\"/>
    </mc:Choice>
  </mc:AlternateContent>
  <xr:revisionPtr revIDLastSave="0" documentId="13_ncr:1_{502191C9-28BB-4F87-857D-D25B0231A04E}" xr6:coauthVersionLast="46" xr6:coauthVersionMax="46" xr10:uidLastSave="{00000000-0000-0000-0000-000000000000}"/>
  <bookViews>
    <workbookView xWindow="-120" yWindow="-120" windowWidth="29040" windowHeight="15840" firstSheet="4" activeTab="11" xr2:uid="{00000000-000D-0000-FFFF-FFFF00000000}"/>
  </bookViews>
  <sheets>
    <sheet name="Sheet" sheetId="1" r:id="rId1"/>
    <sheet name="types" sheetId="2" r:id="rId2"/>
    <sheet name="monographs and volumes" sheetId="3" r:id="rId3"/>
    <sheet name="monographs_volumes titles" sheetId="4" r:id="rId4"/>
    <sheet name="remove_dupl_monographs_vol" sheetId="5" r:id="rId5"/>
    <sheet name="publishers_total" sheetId="6" r:id="rId6"/>
    <sheet name="languages" sheetId="7" r:id="rId7"/>
    <sheet name="OCR_ger" sheetId="8" r:id="rId8"/>
    <sheet name="ger_filtered" sheetId="9" r:id="rId9"/>
    <sheet name="OCR_ger_filtered" sheetId="10" r:id="rId10"/>
    <sheet name="books_per_year" sheetId="11" r:id="rId11"/>
    <sheet name="Illustrated Persons" sheetId="12" r:id="rId12"/>
  </sheets>
  <calcPr calcId="191029"/>
  <pivotCaches>
    <pivotCache cacheId="2" r:id="rId1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02" i="11" l="1"/>
  <c r="C302" i="11"/>
  <c r="B302" i="11"/>
  <c r="D301" i="11"/>
  <c r="C301" i="11"/>
  <c r="B301" i="11"/>
  <c r="D300" i="11"/>
  <c r="C300" i="11"/>
  <c r="B300" i="11"/>
  <c r="D299" i="11"/>
  <c r="C299" i="11"/>
  <c r="B299" i="11"/>
  <c r="D298" i="11"/>
  <c r="C298" i="11"/>
  <c r="B298" i="11"/>
  <c r="D297" i="11"/>
  <c r="C297" i="11"/>
  <c r="B297" i="11"/>
  <c r="D296" i="11"/>
  <c r="C296" i="11"/>
  <c r="B296" i="11"/>
  <c r="D295" i="11"/>
  <c r="C295" i="11"/>
  <c r="B295" i="11"/>
  <c r="D294" i="11"/>
  <c r="C294" i="11"/>
  <c r="B294" i="11"/>
  <c r="D293" i="11"/>
  <c r="C293" i="11"/>
  <c r="B293" i="11"/>
  <c r="D292" i="11"/>
  <c r="C292" i="11"/>
  <c r="B292" i="11"/>
  <c r="D291" i="11"/>
  <c r="C291" i="11"/>
  <c r="B291" i="11"/>
  <c r="D290" i="11"/>
  <c r="C290" i="11"/>
  <c r="B290" i="11"/>
  <c r="D289" i="11"/>
  <c r="C289" i="11"/>
  <c r="B289" i="11"/>
  <c r="D288" i="11"/>
  <c r="C288" i="11"/>
  <c r="B288" i="11"/>
  <c r="D287" i="11"/>
  <c r="C287" i="11"/>
  <c r="B287" i="11"/>
  <c r="D286" i="11"/>
  <c r="C286" i="11"/>
  <c r="B286" i="11"/>
  <c r="D285" i="11"/>
  <c r="C285" i="11"/>
  <c r="B285" i="11"/>
  <c r="D284" i="11"/>
  <c r="C284" i="11"/>
  <c r="B284" i="11"/>
  <c r="D283" i="11"/>
  <c r="D314" i="11" s="1"/>
  <c r="C283" i="11"/>
  <c r="C314" i="11" s="1"/>
  <c r="B283" i="11"/>
  <c r="B314" i="11" s="1"/>
  <c r="D282" i="11"/>
  <c r="C282" i="11"/>
  <c r="B282" i="11"/>
  <c r="D281" i="11"/>
  <c r="C281" i="11"/>
  <c r="B281" i="11"/>
  <c r="D280" i="11"/>
  <c r="C280" i="11"/>
  <c r="B280" i="11"/>
  <c r="D279" i="11"/>
  <c r="C279" i="11"/>
  <c r="B279" i="11"/>
  <c r="D278" i="11"/>
  <c r="C278" i="11"/>
  <c r="B278" i="11"/>
  <c r="D277" i="11"/>
  <c r="C277" i="11"/>
  <c r="B277" i="11"/>
  <c r="D276" i="11"/>
  <c r="C276" i="11"/>
  <c r="B276" i="11"/>
  <c r="D275" i="11"/>
  <c r="C275" i="11"/>
  <c r="B275" i="11"/>
  <c r="D274" i="11"/>
  <c r="C274" i="11"/>
  <c r="B274" i="11"/>
  <c r="D273" i="11"/>
  <c r="C273" i="11"/>
  <c r="B273" i="11"/>
  <c r="D272" i="11"/>
  <c r="C272" i="11"/>
  <c r="B272" i="11"/>
  <c r="D271" i="11"/>
  <c r="C271" i="11"/>
  <c r="B271" i="11"/>
  <c r="D270" i="11"/>
  <c r="D313" i="11" s="1"/>
  <c r="C270" i="11"/>
  <c r="C313" i="11" s="1"/>
  <c r="B270" i="11"/>
  <c r="B313" i="11" s="1"/>
  <c r="D269" i="11"/>
  <c r="C269" i="11"/>
  <c r="B269" i="11"/>
  <c r="D268" i="11"/>
  <c r="C268" i="11"/>
  <c r="B268" i="11"/>
  <c r="D267" i="11"/>
  <c r="C267" i="11"/>
  <c r="B267" i="11"/>
  <c r="D266" i="11"/>
  <c r="C266" i="11"/>
  <c r="B266" i="11"/>
  <c r="D265" i="11"/>
  <c r="C265" i="11"/>
  <c r="B265" i="11"/>
  <c r="D264" i="11"/>
  <c r="C264" i="11"/>
  <c r="B264" i="11"/>
  <c r="D263" i="11"/>
  <c r="C263" i="11"/>
  <c r="B263" i="11"/>
  <c r="D262" i="11"/>
  <c r="C262" i="11"/>
  <c r="B262" i="11"/>
  <c r="D261" i="11"/>
  <c r="C261" i="11"/>
  <c r="B261" i="11"/>
  <c r="D260" i="11"/>
  <c r="C260" i="11"/>
  <c r="B260" i="11"/>
  <c r="D259" i="11"/>
  <c r="C259" i="11"/>
  <c r="B259" i="11"/>
  <c r="D258" i="11"/>
  <c r="C258" i="11"/>
  <c r="B258" i="11"/>
  <c r="D257" i="11"/>
  <c r="C257" i="11"/>
  <c r="B257" i="11"/>
  <c r="D256" i="11"/>
  <c r="C256" i="11"/>
  <c r="B256" i="11"/>
  <c r="D255" i="11"/>
  <c r="C255" i="11"/>
  <c r="B255" i="11"/>
  <c r="D254" i="11"/>
  <c r="C254" i="11"/>
  <c r="B254" i="11"/>
  <c r="D253" i="11"/>
  <c r="C253" i="11"/>
  <c r="B253" i="11"/>
  <c r="D252" i="11"/>
  <c r="C252" i="11"/>
  <c r="B252" i="11"/>
  <c r="D251" i="11"/>
  <c r="C251" i="11"/>
  <c r="B251" i="11"/>
  <c r="D250" i="11"/>
  <c r="C250" i="11"/>
  <c r="B250" i="11"/>
  <c r="D249" i="11"/>
  <c r="C249" i="11"/>
  <c r="B249" i="11"/>
  <c r="D248" i="11"/>
  <c r="C248" i="11"/>
  <c r="B248" i="11"/>
  <c r="D247" i="11"/>
  <c r="C247" i="11"/>
  <c r="B247" i="11"/>
  <c r="D246" i="11"/>
  <c r="C246" i="11"/>
  <c r="B246" i="11"/>
  <c r="D245" i="11"/>
  <c r="C245" i="11"/>
  <c r="B245" i="11"/>
  <c r="D244" i="11"/>
  <c r="C244" i="11"/>
  <c r="B244" i="11"/>
  <c r="D243" i="11"/>
  <c r="C243" i="11"/>
  <c r="B243" i="11"/>
  <c r="D242" i="11"/>
  <c r="C242" i="11"/>
  <c r="B242" i="11"/>
  <c r="D241" i="11"/>
  <c r="C241" i="11"/>
  <c r="B241" i="11"/>
  <c r="D240" i="11"/>
  <c r="C240" i="11"/>
  <c r="B240" i="11"/>
  <c r="D239" i="11"/>
  <c r="C239" i="11"/>
  <c r="B239" i="11"/>
  <c r="D238" i="11"/>
  <c r="C238" i="11"/>
  <c r="B238" i="11"/>
  <c r="D237" i="11"/>
  <c r="C237" i="11"/>
  <c r="B237" i="11"/>
  <c r="D236" i="11"/>
  <c r="C236" i="11"/>
  <c r="B236" i="11"/>
  <c r="D235" i="11"/>
  <c r="C235" i="11"/>
  <c r="B235" i="11"/>
  <c r="D234" i="11"/>
  <c r="C234" i="11"/>
  <c r="B234" i="11"/>
  <c r="D233" i="11"/>
  <c r="C233" i="11"/>
  <c r="B233" i="11"/>
  <c r="D232" i="11"/>
  <c r="C232" i="11"/>
  <c r="B232" i="11"/>
  <c r="D231" i="11"/>
  <c r="C231" i="11"/>
  <c r="B231" i="11"/>
  <c r="D230" i="11"/>
  <c r="C230" i="11"/>
  <c r="B230" i="11"/>
  <c r="D229" i="11"/>
  <c r="C229" i="11"/>
  <c r="B229" i="11"/>
  <c r="D228" i="11"/>
  <c r="C228" i="11"/>
  <c r="B228" i="11"/>
  <c r="D227" i="11"/>
  <c r="C227" i="11"/>
  <c r="B227" i="11"/>
  <c r="D226" i="11"/>
  <c r="C226" i="11"/>
  <c r="B226" i="11"/>
  <c r="D225" i="11"/>
  <c r="C225" i="11"/>
  <c r="B225" i="11"/>
  <c r="D224" i="11"/>
  <c r="C224" i="11"/>
  <c r="B224" i="11"/>
  <c r="D223" i="11"/>
  <c r="C223" i="11"/>
  <c r="B223" i="11"/>
  <c r="D222" i="11"/>
  <c r="C222" i="11"/>
  <c r="B222" i="11"/>
  <c r="D221" i="11"/>
  <c r="C221" i="11"/>
  <c r="B221" i="11"/>
  <c r="D220" i="11"/>
  <c r="C220" i="11"/>
  <c r="B220" i="11"/>
  <c r="D219" i="11"/>
  <c r="D312" i="11" s="1"/>
  <c r="C219" i="11"/>
  <c r="C312" i="11" s="1"/>
  <c r="B219" i="11"/>
  <c r="B312" i="11" s="1"/>
  <c r="D218" i="11"/>
  <c r="C218" i="11"/>
  <c r="B218" i="11"/>
  <c r="D217" i="11"/>
  <c r="C217" i="11"/>
  <c r="B217" i="11"/>
  <c r="D216" i="11"/>
  <c r="C216" i="11"/>
  <c r="B216" i="11"/>
  <c r="D215" i="11"/>
  <c r="C215" i="11"/>
  <c r="B215" i="11"/>
  <c r="D214" i="11"/>
  <c r="C214" i="11"/>
  <c r="B214" i="11"/>
  <c r="D213" i="11"/>
  <c r="C213" i="11"/>
  <c r="B213" i="11"/>
  <c r="D212" i="11"/>
  <c r="C212" i="11"/>
  <c r="B212" i="11"/>
  <c r="D211" i="11"/>
  <c r="C211" i="11"/>
  <c r="B211" i="11"/>
  <c r="D210" i="11"/>
  <c r="C210" i="11"/>
  <c r="B210" i="11"/>
  <c r="D209" i="11"/>
  <c r="C209" i="11"/>
  <c r="B209" i="11"/>
  <c r="D208" i="11"/>
  <c r="C208" i="11"/>
  <c r="B208" i="11"/>
  <c r="D207" i="11"/>
  <c r="C207" i="11"/>
  <c r="B207" i="11"/>
  <c r="D206" i="11"/>
  <c r="C206" i="11"/>
  <c r="B206" i="11"/>
  <c r="D205" i="11"/>
  <c r="C205" i="11"/>
  <c r="B205" i="11"/>
  <c r="D204" i="11"/>
  <c r="C204" i="11"/>
  <c r="B204" i="11"/>
  <c r="D203" i="11"/>
  <c r="C203" i="11"/>
  <c r="B203" i="11"/>
  <c r="D202" i="11"/>
  <c r="C202" i="11"/>
  <c r="B202" i="11"/>
  <c r="D201" i="11"/>
  <c r="C201" i="11"/>
  <c r="B201" i="11"/>
  <c r="D200" i="11"/>
  <c r="C200" i="11"/>
  <c r="B200" i="11"/>
  <c r="D199" i="11"/>
  <c r="C199" i="11"/>
  <c r="B199" i="11"/>
  <c r="D198" i="11"/>
  <c r="C198" i="11"/>
  <c r="B198" i="11"/>
  <c r="D197" i="11"/>
  <c r="C197" i="11"/>
  <c r="B197" i="11"/>
  <c r="D196" i="11"/>
  <c r="C196" i="11"/>
  <c r="B196" i="11"/>
  <c r="D195" i="11"/>
  <c r="C195" i="11"/>
  <c r="B195" i="11"/>
  <c r="D194" i="11"/>
  <c r="C194" i="11"/>
  <c r="B194" i="11"/>
  <c r="D193" i="11"/>
  <c r="C193" i="11"/>
  <c r="B193" i="11"/>
  <c r="D192" i="11"/>
  <c r="C192" i="11"/>
  <c r="B192" i="11"/>
  <c r="D191" i="11"/>
  <c r="C191" i="11"/>
  <c r="B191" i="11"/>
  <c r="D190" i="11"/>
  <c r="C190" i="11"/>
  <c r="B190" i="11"/>
  <c r="D189" i="11"/>
  <c r="C189" i="11"/>
  <c r="B189" i="11"/>
  <c r="D188" i="11"/>
  <c r="C188" i="11"/>
  <c r="B188" i="11"/>
  <c r="D187" i="11"/>
  <c r="C187" i="11"/>
  <c r="B187" i="11"/>
  <c r="D186" i="11"/>
  <c r="C186" i="11"/>
  <c r="B186" i="11"/>
  <c r="D185" i="11"/>
  <c r="C185" i="11"/>
  <c r="B185" i="11"/>
  <c r="D184" i="11"/>
  <c r="C184" i="11"/>
  <c r="B184" i="11"/>
  <c r="D183" i="11"/>
  <c r="C183" i="11"/>
  <c r="B183" i="11"/>
  <c r="D182" i="11"/>
  <c r="C182" i="11"/>
  <c r="B182" i="11"/>
  <c r="D181" i="11"/>
  <c r="C181" i="11"/>
  <c r="B181" i="11"/>
  <c r="D180" i="11"/>
  <c r="C180" i="11"/>
  <c r="B180" i="11"/>
  <c r="D179" i="11"/>
  <c r="C179" i="11"/>
  <c r="B179" i="11"/>
  <c r="D178" i="11"/>
  <c r="C178" i="11"/>
  <c r="B178" i="11"/>
  <c r="D177" i="11"/>
  <c r="C177" i="11"/>
  <c r="B177" i="11"/>
  <c r="D176" i="11"/>
  <c r="C176" i="11"/>
  <c r="B176" i="11"/>
  <c r="D175" i="11"/>
  <c r="C175" i="11"/>
  <c r="B175" i="11"/>
  <c r="D174" i="11"/>
  <c r="C174" i="11"/>
  <c r="B174" i="11"/>
  <c r="D173" i="11"/>
  <c r="C173" i="11"/>
  <c r="B173" i="11"/>
  <c r="D172" i="11"/>
  <c r="C172" i="11"/>
  <c r="B172" i="11"/>
  <c r="D171" i="11"/>
  <c r="C171" i="11"/>
  <c r="B171" i="11"/>
  <c r="D170" i="11"/>
  <c r="D311" i="11" s="1"/>
  <c r="C170" i="11"/>
  <c r="C308" i="11" s="1"/>
  <c r="B170" i="11"/>
  <c r="B308" i="11" s="1"/>
  <c r="D169" i="11"/>
  <c r="C169" i="11"/>
  <c r="B169" i="11"/>
  <c r="D168" i="11"/>
  <c r="C168" i="11"/>
  <c r="B168" i="11"/>
  <c r="D167" i="11"/>
  <c r="C167" i="11"/>
  <c r="B167" i="11"/>
  <c r="D166" i="11"/>
  <c r="C166" i="11"/>
  <c r="B166" i="11"/>
  <c r="D165" i="11"/>
  <c r="C165" i="11"/>
  <c r="B165" i="11"/>
  <c r="D164" i="11"/>
  <c r="C164" i="11"/>
  <c r="B164" i="11"/>
  <c r="D163" i="11"/>
  <c r="C163" i="11"/>
  <c r="B163" i="11"/>
  <c r="D162" i="11"/>
  <c r="C162" i="11"/>
  <c r="B162" i="11"/>
  <c r="D161" i="11"/>
  <c r="C161" i="11"/>
  <c r="B161" i="11"/>
  <c r="D160" i="11"/>
  <c r="C160" i="11"/>
  <c r="B160" i="11"/>
  <c r="D159" i="11"/>
  <c r="C159" i="11"/>
  <c r="B159" i="11"/>
  <c r="D158" i="11"/>
  <c r="C158" i="11"/>
  <c r="B158" i="11"/>
  <c r="D157" i="11"/>
  <c r="C157" i="11"/>
  <c r="B157" i="11"/>
  <c r="D156" i="11"/>
  <c r="C156" i="11"/>
  <c r="B156" i="11"/>
  <c r="D155" i="11"/>
  <c r="C155" i="11"/>
  <c r="B155" i="11"/>
  <c r="D154" i="11"/>
  <c r="C154" i="11"/>
  <c r="B154" i="11"/>
  <c r="D153" i="11"/>
  <c r="C153" i="11"/>
  <c r="B153" i="11"/>
  <c r="D152" i="11"/>
  <c r="C152" i="11"/>
  <c r="B152" i="11"/>
  <c r="D151" i="11"/>
  <c r="C151" i="11"/>
  <c r="B151" i="11"/>
  <c r="D150" i="11"/>
  <c r="C150" i="11"/>
  <c r="B150" i="11"/>
  <c r="D149" i="11"/>
  <c r="C149" i="11"/>
  <c r="B149" i="11"/>
  <c r="D148" i="11"/>
  <c r="C148" i="11"/>
  <c r="B148" i="11"/>
  <c r="D147" i="11"/>
  <c r="C147" i="11"/>
  <c r="B147" i="11"/>
  <c r="D146" i="11"/>
  <c r="C146" i="11"/>
  <c r="B146" i="11"/>
  <c r="D145" i="11"/>
  <c r="C145" i="11"/>
  <c r="B145" i="11"/>
  <c r="D144" i="11"/>
  <c r="C144" i="11"/>
  <c r="B144" i="11"/>
  <c r="D143" i="11"/>
  <c r="C143" i="11"/>
  <c r="B143" i="11"/>
  <c r="D142" i="11"/>
  <c r="C142" i="11"/>
  <c r="B142" i="11"/>
  <c r="D141" i="11"/>
  <c r="C141" i="11"/>
  <c r="B141" i="11"/>
  <c r="D140" i="11"/>
  <c r="C140" i="11"/>
  <c r="B140" i="11"/>
  <c r="D139" i="11"/>
  <c r="C139" i="11"/>
  <c r="B139" i="11"/>
  <c r="D138" i="11"/>
  <c r="C138" i="11"/>
  <c r="B138" i="11"/>
  <c r="D137" i="11"/>
  <c r="C137" i="11"/>
  <c r="B137" i="11"/>
  <c r="D136" i="11"/>
  <c r="C136" i="11"/>
  <c r="B136" i="11"/>
  <c r="D135" i="11"/>
  <c r="C135" i="11"/>
  <c r="B135" i="11"/>
  <c r="D134" i="11"/>
  <c r="C134" i="11"/>
  <c r="B134" i="11"/>
  <c r="D133" i="11"/>
  <c r="C133" i="11"/>
  <c r="B133" i="11"/>
  <c r="D132" i="11"/>
  <c r="C132" i="11"/>
  <c r="B132" i="11"/>
  <c r="D131" i="11"/>
  <c r="C131" i="11"/>
  <c r="B131" i="11"/>
  <c r="D130" i="11"/>
  <c r="C130" i="11"/>
  <c r="B130" i="11"/>
  <c r="D129" i="11"/>
  <c r="C129" i="11"/>
  <c r="B129" i="11"/>
  <c r="D128" i="11"/>
  <c r="C128" i="11"/>
  <c r="B128" i="11"/>
  <c r="D127" i="11"/>
  <c r="C127" i="11"/>
  <c r="B127" i="11"/>
  <c r="D126" i="11"/>
  <c r="C126" i="11"/>
  <c r="B126" i="11"/>
  <c r="D125" i="11"/>
  <c r="C125" i="11"/>
  <c r="B125" i="11"/>
  <c r="D124" i="11"/>
  <c r="C124" i="11"/>
  <c r="B124" i="11"/>
  <c r="D123" i="11"/>
  <c r="C123" i="11"/>
  <c r="B123" i="11"/>
  <c r="D122" i="11"/>
  <c r="C122" i="11"/>
  <c r="B122" i="11"/>
  <c r="D121" i="11"/>
  <c r="C121" i="11"/>
  <c r="B121" i="11"/>
  <c r="D120" i="11"/>
  <c r="C120" i="11"/>
  <c r="B120" i="11"/>
  <c r="D119" i="11"/>
  <c r="C119" i="11"/>
  <c r="B119" i="11"/>
  <c r="D118" i="11"/>
  <c r="C118" i="11"/>
  <c r="B118" i="11"/>
  <c r="D117" i="11"/>
  <c r="C117" i="11"/>
  <c r="B117" i="11"/>
  <c r="D116" i="11"/>
  <c r="C116" i="11"/>
  <c r="B116" i="11"/>
  <c r="D115" i="11"/>
  <c r="C115" i="11"/>
  <c r="B115" i="11"/>
  <c r="D114" i="11"/>
  <c r="C114" i="11"/>
  <c r="B114" i="11"/>
  <c r="D113" i="11"/>
  <c r="C113" i="11"/>
  <c r="B113" i="11"/>
  <c r="D112" i="11"/>
  <c r="C112" i="11"/>
  <c r="B112" i="11"/>
  <c r="D111" i="11"/>
  <c r="C111" i="11"/>
  <c r="B111" i="11"/>
  <c r="D110" i="11"/>
  <c r="C110" i="11"/>
  <c r="B110" i="11"/>
  <c r="D109" i="11"/>
  <c r="C109" i="11"/>
  <c r="B109" i="11"/>
  <c r="D108" i="11"/>
  <c r="C108" i="11"/>
  <c r="B108" i="11"/>
  <c r="D107" i="11"/>
  <c r="C107" i="11"/>
  <c r="B107" i="11"/>
  <c r="D106" i="11"/>
  <c r="C106" i="11"/>
  <c r="B106" i="11"/>
  <c r="D105" i="11"/>
  <c r="C105" i="11"/>
  <c r="B105" i="11"/>
  <c r="D104" i="11"/>
  <c r="C104" i="11"/>
  <c r="B104" i="11"/>
  <c r="D103" i="11"/>
  <c r="C103" i="11"/>
  <c r="B103" i="11"/>
  <c r="D102" i="11"/>
  <c r="C102" i="11"/>
  <c r="B102" i="11"/>
  <c r="D101" i="11"/>
  <c r="C101" i="11"/>
  <c r="B101" i="11"/>
  <c r="D100" i="11"/>
  <c r="C100" i="11"/>
  <c r="B100" i="11"/>
  <c r="D99" i="11"/>
  <c r="C99" i="11"/>
  <c r="B99" i="11"/>
  <c r="D98" i="11"/>
  <c r="C98" i="11"/>
  <c r="B98" i="11"/>
  <c r="D97" i="11"/>
  <c r="C97" i="11"/>
  <c r="B97" i="11"/>
  <c r="D96" i="11"/>
  <c r="C96" i="11"/>
  <c r="B96" i="11"/>
  <c r="D95" i="11"/>
  <c r="C95" i="11"/>
  <c r="B95" i="11"/>
  <c r="D94" i="11"/>
  <c r="C94" i="11"/>
  <c r="B94" i="11"/>
  <c r="D93" i="11"/>
  <c r="C93" i="11"/>
  <c r="B93" i="11"/>
  <c r="D92" i="11"/>
  <c r="C92" i="11"/>
  <c r="B92" i="11"/>
  <c r="D91" i="11"/>
  <c r="C91" i="11"/>
  <c r="B91" i="11"/>
  <c r="D90" i="11"/>
  <c r="C90" i="11"/>
  <c r="B90" i="11"/>
  <c r="D89" i="11"/>
  <c r="C89" i="11"/>
  <c r="B89" i="11"/>
  <c r="D88" i="11"/>
  <c r="C88" i="11"/>
  <c r="B88" i="11"/>
  <c r="D87" i="11"/>
  <c r="C87" i="11"/>
  <c r="B87" i="11"/>
  <c r="D86" i="11"/>
  <c r="C86" i="11"/>
  <c r="B86" i="11"/>
  <c r="D85" i="11"/>
  <c r="C85" i="11"/>
  <c r="B85" i="11"/>
  <c r="D84" i="11"/>
  <c r="C84" i="11"/>
  <c r="B84" i="11"/>
  <c r="D83" i="11"/>
  <c r="C83" i="11"/>
  <c r="B83" i="11"/>
  <c r="D82" i="11"/>
  <c r="C82" i="11"/>
  <c r="B82" i="11"/>
  <c r="D81" i="11"/>
  <c r="C81" i="11"/>
  <c r="B81" i="11"/>
  <c r="D80" i="11"/>
  <c r="C80" i="11"/>
  <c r="B80" i="11"/>
  <c r="D79" i="11"/>
  <c r="C79" i="11"/>
  <c r="B79" i="11"/>
  <c r="D78" i="11"/>
  <c r="C78" i="11"/>
  <c r="B78" i="11"/>
  <c r="D77" i="11"/>
  <c r="C77" i="11"/>
  <c r="B77" i="11"/>
  <c r="D76" i="11"/>
  <c r="C76" i="11"/>
  <c r="B76" i="11"/>
  <c r="D75" i="11"/>
  <c r="C75" i="11"/>
  <c r="B75" i="11"/>
  <c r="D74" i="11"/>
  <c r="C74" i="11"/>
  <c r="B74" i="11"/>
  <c r="D73" i="11"/>
  <c r="C73" i="11"/>
  <c r="B73" i="11"/>
  <c r="D72" i="11"/>
  <c r="C72" i="11"/>
  <c r="B72" i="11"/>
  <c r="D71" i="11"/>
  <c r="C71" i="11"/>
  <c r="B71" i="11"/>
  <c r="D70" i="11"/>
  <c r="D307" i="11" s="1"/>
  <c r="C70" i="11"/>
  <c r="C307" i="11" s="1"/>
  <c r="B70" i="11"/>
  <c r="B307" i="11" s="1"/>
  <c r="D69" i="11"/>
  <c r="C69" i="11"/>
  <c r="B69" i="11"/>
  <c r="D68" i="11"/>
  <c r="C68" i="11"/>
  <c r="B68" i="11"/>
  <c r="D67" i="11"/>
  <c r="C67" i="11"/>
  <c r="B67" i="11"/>
  <c r="D66" i="11"/>
  <c r="C66" i="11"/>
  <c r="B66" i="11"/>
  <c r="D65" i="11"/>
  <c r="C65" i="11"/>
  <c r="B65" i="11"/>
  <c r="D64" i="11"/>
  <c r="C64" i="11"/>
  <c r="B64" i="11"/>
  <c r="D63" i="11"/>
  <c r="C63" i="11"/>
  <c r="B63" i="11"/>
  <c r="D62" i="11"/>
  <c r="C62" i="11"/>
  <c r="B62" i="11"/>
  <c r="D61" i="11"/>
  <c r="C61" i="11"/>
  <c r="B61" i="11"/>
  <c r="D60" i="11"/>
  <c r="C60" i="11"/>
  <c r="B60" i="11"/>
  <c r="D59" i="11"/>
  <c r="C59" i="11"/>
  <c r="B59" i="11"/>
  <c r="D58" i="11"/>
  <c r="C58" i="11"/>
  <c r="B58" i="11"/>
  <c r="D57" i="11"/>
  <c r="C57" i="11"/>
  <c r="B57" i="11"/>
  <c r="D56" i="11"/>
  <c r="C56" i="11"/>
  <c r="B56" i="11"/>
  <c r="D55" i="11"/>
  <c r="C55" i="11"/>
  <c r="B55" i="11"/>
  <c r="D54" i="11"/>
  <c r="C54" i="11"/>
  <c r="B54" i="11"/>
  <c r="D53" i="11"/>
  <c r="C53" i="11"/>
  <c r="B53" i="11"/>
  <c r="D52" i="11"/>
  <c r="C52" i="11"/>
  <c r="B52" i="11"/>
  <c r="D51" i="11"/>
  <c r="C51" i="11"/>
  <c r="B51" i="11"/>
  <c r="D50" i="11"/>
  <c r="C50" i="11"/>
  <c r="B50" i="11"/>
  <c r="D49" i="11"/>
  <c r="C49" i="11"/>
  <c r="B49" i="11"/>
  <c r="D48" i="11"/>
  <c r="C48" i="11"/>
  <c r="B48" i="11"/>
  <c r="D47" i="11"/>
  <c r="C47" i="11"/>
  <c r="B47" i="11"/>
  <c r="D46" i="11"/>
  <c r="C46" i="11"/>
  <c r="B46" i="11"/>
  <c r="D45" i="11"/>
  <c r="C45" i="11"/>
  <c r="B45" i="11"/>
  <c r="D44" i="11"/>
  <c r="C44" i="11"/>
  <c r="B44" i="11"/>
  <c r="D43" i="11"/>
  <c r="C43" i="11"/>
  <c r="B43" i="11"/>
  <c r="D42" i="11"/>
  <c r="C42" i="11"/>
  <c r="B42" i="11"/>
  <c r="D41" i="11"/>
  <c r="C41" i="11"/>
  <c r="B41" i="11"/>
  <c r="D40" i="11"/>
  <c r="C40" i="11"/>
  <c r="B40" i="11"/>
  <c r="D39" i="11"/>
  <c r="C39" i="11"/>
  <c r="B39" i="11"/>
  <c r="D38" i="11"/>
  <c r="C38" i="11"/>
  <c r="B38" i="11"/>
  <c r="D37" i="11"/>
  <c r="C37" i="11"/>
  <c r="B37" i="11"/>
  <c r="D36" i="11"/>
  <c r="C36" i="11"/>
  <c r="B36" i="11"/>
  <c r="D35" i="11"/>
  <c r="C35" i="11"/>
  <c r="B35" i="11"/>
  <c r="D34" i="11"/>
  <c r="C34" i="11"/>
  <c r="B34" i="11"/>
  <c r="D33" i="11"/>
  <c r="C33" i="11"/>
  <c r="B33" i="11"/>
  <c r="D32" i="11"/>
  <c r="C32" i="11"/>
  <c r="B32" i="11"/>
  <c r="D31" i="11"/>
  <c r="C31" i="11"/>
  <c r="B31" i="11"/>
  <c r="D30" i="11"/>
  <c r="C30" i="11"/>
  <c r="B30" i="11"/>
  <c r="D29" i="11"/>
  <c r="C29" i="11"/>
  <c r="B29" i="11"/>
  <c r="D28" i="11"/>
  <c r="C28" i="11"/>
  <c r="B28" i="11"/>
  <c r="D27" i="11"/>
  <c r="C27" i="11"/>
  <c r="B27" i="11"/>
  <c r="D26" i="11"/>
  <c r="C26" i="11"/>
  <c r="B26" i="11"/>
  <c r="D25" i="11"/>
  <c r="C25" i="11"/>
  <c r="B25" i="11"/>
  <c r="D24" i="11"/>
  <c r="C24" i="11"/>
  <c r="B24" i="11"/>
  <c r="D23" i="11"/>
  <c r="C23" i="11"/>
  <c r="B23" i="11"/>
  <c r="D22" i="11"/>
  <c r="C22" i="11"/>
  <c r="B22" i="11"/>
  <c r="D21" i="11"/>
  <c r="C21" i="11"/>
  <c r="B21" i="11"/>
  <c r="D20" i="11"/>
  <c r="C20" i="11"/>
  <c r="B20" i="11"/>
  <c r="D19" i="11"/>
  <c r="C19" i="11"/>
  <c r="B19" i="11"/>
  <c r="D18" i="11"/>
  <c r="C18" i="11"/>
  <c r="B18" i="11"/>
  <c r="D17" i="11"/>
  <c r="C17" i="11"/>
  <c r="B17" i="11"/>
  <c r="D16" i="11"/>
  <c r="C16" i="11"/>
  <c r="B16" i="11"/>
  <c r="D15" i="11"/>
  <c r="C15" i="11"/>
  <c r="B15" i="11"/>
  <c r="D14" i="11"/>
  <c r="C14" i="11"/>
  <c r="B14" i="11"/>
  <c r="D13" i="11"/>
  <c r="C13" i="11"/>
  <c r="B13" i="11"/>
  <c r="D12" i="11"/>
  <c r="C12" i="11"/>
  <c r="B12" i="11"/>
  <c r="D11" i="11"/>
  <c r="C11" i="11"/>
  <c r="B11" i="11"/>
  <c r="D10" i="11"/>
  <c r="C10" i="11"/>
  <c r="B10" i="11"/>
  <c r="D9" i="11"/>
  <c r="C9" i="11"/>
  <c r="B9" i="11"/>
  <c r="D8" i="11"/>
  <c r="C8" i="11"/>
  <c r="B8" i="11"/>
  <c r="D7" i="11"/>
  <c r="C7" i="11"/>
  <c r="B7" i="11"/>
  <c r="D6" i="11"/>
  <c r="C6" i="11"/>
  <c r="B6" i="11"/>
  <c r="D5" i="11"/>
  <c r="C5" i="11"/>
  <c r="B5" i="11"/>
  <c r="D4" i="11"/>
  <c r="C4" i="11"/>
  <c r="B4" i="11"/>
  <c r="D3" i="11"/>
  <c r="C3" i="11"/>
  <c r="B3" i="11"/>
  <c r="D2" i="11"/>
  <c r="D306" i="11" s="1"/>
  <c r="C2" i="11"/>
  <c r="C306" i="11" s="1"/>
  <c r="B2" i="11"/>
  <c r="B306" i="11" s="1"/>
  <c r="D308" i="11" l="1"/>
  <c r="B309" i="11"/>
  <c r="C309" i="11"/>
  <c r="D309" i="11"/>
  <c r="B311" i="11"/>
  <c r="B304" i="11"/>
  <c r="C311" i="11"/>
  <c r="C304" i="11"/>
  <c r="D304" i="11"/>
</calcChain>
</file>

<file path=xl/sharedStrings.xml><?xml version="1.0" encoding="utf-8"?>
<sst xmlns="http://schemas.openxmlformats.org/spreadsheetml/2006/main" count="187167" uniqueCount="13251">
  <si>
    <t>title</t>
  </si>
  <si>
    <t>creator</t>
  </si>
  <si>
    <t>subject</t>
  </si>
  <si>
    <t>publisher</t>
  </si>
  <si>
    <t>type</t>
  </si>
  <si>
    <t>digital object identifier</t>
  </si>
  <si>
    <t>physical object identifier</t>
  </si>
  <si>
    <t>URL</t>
  </si>
  <si>
    <t>language</t>
  </si>
  <si>
    <t>date</t>
  </si>
  <si>
    <t>relation</t>
  </si>
  <si>
    <t>coverage</t>
  </si>
  <si>
    <t>OCR URL</t>
  </si>
  <si>
    <t>OCR found?</t>
  </si>
  <si>
    <t>Abrégé de toutes les sciences, ou encyclopédie des enfants; mise dans un nouvel ordre,...</t>
  </si>
  <si>
    <t>Buqcellos, ...; Blocquel, Simon</t>
  </si>
  <si>
    <t>Kinder- und Jugendbücher; Historische Drucke</t>
  </si>
  <si>
    <t>Delarue ;; Castiaux</t>
  </si>
  <si>
    <t>monograph; text</t>
  </si>
  <si>
    <t>PPN766849139</t>
  </si>
  <si>
    <t>PPN548262071</t>
  </si>
  <si>
    <t>http://resolver.staatsbibliothek-berlin.de/SBB0000F13000000000</t>
  </si>
  <si>
    <t>fre</t>
  </si>
  <si>
    <t>1816</t>
  </si>
  <si>
    <t>WegehauptDigital</t>
  </si>
  <si>
    <t>Paris; Lille</t>
  </si>
  <si>
    <t>empty</t>
  </si>
  <si>
    <t>no</t>
  </si>
  <si>
    <t>Naturgeschichte für Kinder</t>
  </si>
  <si>
    <t>Raff, Georg Christian</t>
  </si>
  <si>
    <t>Sammer</t>
  </si>
  <si>
    <t>PPN749770333</t>
  </si>
  <si>
    <t>PPN279536941</t>
  </si>
  <si>
    <t>http://resolver.staatsbibliothek-berlin.de/SBB0000E0AE00000000</t>
  </si>
  <si>
    <t>ger</t>
  </si>
  <si>
    <t>1846</t>
  </si>
  <si>
    <t>Wien</t>
  </si>
  <si>
    <t>Die Entstehung der Erde</t>
  </si>
  <si>
    <t>Kranz, Wilhelm; Meyer, Max Wilhelm</t>
  </si>
  <si>
    <t>Paetel</t>
  </si>
  <si>
    <t>PPN741297272</t>
  </si>
  <si>
    <t>PPN276525892</t>
  </si>
  <si>
    <t>http://resolver.staatsbibliothek-berlin.de/SBB0000CFAB00000000</t>
  </si>
  <si>
    <t>1907</t>
  </si>
  <si>
    <t>Berlin</t>
  </si>
  <si>
    <t>https://content.staatsbibliothek-berlin.de/dc/741297272.ocr.zip</t>
  </si>
  <si>
    <t>yes</t>
  </si>
  <si>
    <t>Die Schulwerkstatt; ein Leitfaden zur Einführung der technischen Arbeiten in die Schule</t>
  </si>
  <si>
    <t>Barth, Ernst; Niederley, W.</t>
  </si>
  <si>
    <t>Velhagen &amp; Klasing</t>
  </si>
  <si>
    <t>PPN745116574</t>
  </si>
  <si>
    <t>PPN453868991</t>
  </si>
  <si>
    <t>http://resolver.staatsbibliothek-berlin.de/SBB0000D59B00000000</t>
  </si>
  <si>
    <t>1882</t>
  </si>
  <si>
    <t>Bielefeld [u.a.]</t>
  </si>
  <si>
    <t>https://content.staatsbibliothek-berlin.de/dc/745116574.ocr.zip</t>
  </si>
  <si>
    <t>Der junge Eisenbahnbauer; eine Anleitung zur Selbstherstellung von Modelleisenbahnen ; mit 118 Abb.</t>
  </si>
  <si>
    <t>Hermuth, Paul</t>
  </si>
  <si>
    <t>Union Dt. Verl.-Gesellsch.</t>
  </si>
  <si>
    <t>PPN744069432</t>
  </si>
  <si>
    <t>PPN559338228</t>
  </si>
  <si>
    <t>http://resolver.staatsbibliothek-berlin.de/SBB0000D52F00000000</t>
  </si>
  <si>
    <t>1916</t>
  </si>
  <si>
    <t>Stuttgart [u.a.]</t>
  </si>
  <si>
    <t>https://content.staatsbibliothek-berlin.de/dc/744069432.ocr.zip</t>
  </si>
  <si>
    <t>Neuer Räthselschatz; für die Jugend zur Übung im Denken und zur belehrenden Unterhaltung</t>
  </si>
  <si>
    <t>Schäffer, W.</t>
  </si>
  <si>
    <t>Oehmigke</t>
  </si>
  <si>
    <t>PPN745271243</t>
  </si>
  <si>
    <t>PPN573465517</t>
  </si>
  <si>
    <t>http://resolver.staatsbibliothek-berlin.de/SBB0000D67F00000000</t>
  </si>
  <si>
    <t>1865</t>
  </si>
  <si>
    <t>Neu-Ruppin</t>
  </si>
  <si>
    <t>https://content.staatsbibliothek-berlin.de/dc/745271243.ocr.zip</t>
  </si>
  <si>
    <t>Wander- und Spielbüchlein für Schüler und Schülerinnen</t>
  </si>
  <si>
    <t>Matzdorf, Paul</t>
  </si>
  <si>
    <t>Kinder- und Jugendbücher</t>
  </si>
  <si>
    <t>Strauch</t>
  </si>
  <si>
    <t>PPN745123694</t>
  </si>
  <si>
    <t>PPN56682809X</t>
  </si>
  <si>
    <t>http://resolver.staatsbibliothek-berlin.de/SBB0000D5AD00000000</t>
  </si>
  <si>
    <t>1910</t>
  </si>
  <si>
    <t>Leipzig</t>
  </si>
  <si>
    <t>https://content.staatsbibliothek-berlin.de/dc/745123694.ocr.zip</t>
  </si>
  <si>
    <t>Causeries sur la science; illustrées de 94 gravures</t>
  </si>
  <si>
    <t>Tissandier, Gaston</t>
  </si>
  <si>
    <t>Hachette</t>
  </si>
  <si>
    <t>PPN745272312</t>
  </si>
  <si>
    <t>PPN578011344</t>
  </si>
  <si>
    <t>http://resolver.staatsbibliothek-berlin.de/SBB0000D68300000000</t>
  </si>
  <si>
    <t>1880</t>
  </si>
  <si>
    <t>Paris</t>
  </si>
  <si>
    <t>https://content.staatsbibliothek-berlin.de/dc/745272312.ocr.zip</t>
  </si>
  <si>
    <t>Der unerschöpfliche Maître de Plaisir; oder die Kunst, in allen Jahreszeiten, im Freien und zu Hause, so wie an allen nur denkbaren Freudentagen die unterhaltendsten und belustigendsten Parthieen anzuordnen ; Enthaltend die besten Spiele, Lieder, Declamir- und Kunststücke, Räthsel, Charaden [et]c. Ein unentbehrliches Haus- und Handbuch für alle lebensfrohe deutsche Familien</t>
  </si>
  <si>
    <t>Voigt</t>
  </si>
  <si>
    <t>PPN767042255</t>
  </si>
  <si>
    <t>PPN280073852</t>
  </si>
  <si>
    <t>http://resolver.staatsbibliothek-berlin.de/SBB0000F1B700000000</t>
  </si>
  <si>
    <t>1822</t>
  </si>
  <si>
    <t>Nordhausen; Sondershausen</t>
  </si>
  <si>
    <t>Im Grünen oder Die kleinen Pflanzenfreunde; kleine Erzählungen aus dem Pflanzenreich</t>
  </si>
  <si>
    <t>Wagner, Hermann</t>
  </si>
  <si>
    <t>Spamer</t>
  </si>
  <si>
    <t>PPN743675703</t>
  </si>
  <si>
    <t>PPN578788829</t>
  </si>
  <si>
    <t>http://resolver.staatsbibliothek-berlin.de/SBB0000D31400000000</t>
  </si>
  <si>
    <t>1878</t>
  </si>
  <si>
    <t>https://content.staatsbibliothek-berlin.de/dc/743675703.ocr.zip</t>
  </si>
  <si>
    <t>Das Buch der Gesellschaftsspiele</t>
  </si>
  <si>
    <t>Weller, Hermine</t>
  </si>
  <si>
    <t>Fischer</t>
  </si>
  <si>
    <t>PPN745213553</t>
  </si>
  <si>
    <t>PPN581117719</t>
  </si>
  <si>
    <t>http://resolver.staatsbibliothek-berlin.de/SBB0000D65A00000000</t>
  </si>
  <si>
    <t>Dresden</t>
  </si>
  <si>
    <t>https://content.staatsbibliothek-berlin.de/dc/745213553.ocr.zip</t>
  </si>
  <si>
    <t>Der gelehrte Spielkamerad; Anleitung für kleine Physiker, Chemiker, Botaniker und Naturfreunde zum Experimentieren, zur Anlage von Pflanzen-, Stein-, Muschel-, Insekten-, Schmetterling-, Vogel-, Briefmarken-Sammlungen ect. sowie zur Pflege der Hausthiere und des Hausgartens ; ein Supplement zum "Spielbuch für Knaben"</t>
  </si>
  <si>
    <t>PPN74270906X</t>
  </si>
  <si>
    <t>PPN578814706</t>
  </si>
  <si>
    <t>http://resolver.staatsbibliothek-berlin.de/SBB0000D2AA00000000</t>
  </si>
  <si>
    <t>1877</t>
  </si>
  <si>
    <t>https://content.staatsbibliothek-berlin.de/dc/74270906X.ocr.zip</t>
  </si>
  <si>
    <t>Des fleißigen Mädchens Koch-Büchlein für die Puppen-Küche</t>
  </si>
  <si>
    <t>Meisel</t>
  </si>
  <si>
    <t>PPN745432069</t>
  </si>
  <si>
    <t>PPN278721036</t>
  </si>
  <si>
    <t>http://resolver.staatsbibliothek-berlin.de/SBB0000D6A800000000</t>
  </si>
  <si>
    <t>1876</t>
  </si>
  <si>
    <t>Leipzig; Herisau; Stuttgart</t>
  </si>
  <si>
    <t>https://content.staatsbibliothek-berlin.de/dc/745432069.ocr.zip</t>
  </si>
  <si>
    <t>Naturgeschichte für Kinder, von M. Georg Christian Raff, ordentlichen Lehrer der Geschichte und Geographie auf dem Lyceum zu Göttingen. Mit vierzehn Kupfertafeln</t>
  </si>
  <si>
    <t>PPN769119182</t>
  </si>
  <si>
    <t>PPN571683770</t>
  </si>
  <si>
    <t>http://resolver.staatsbibliothek-berlin.de/SBB0000F8A900000000</t>
  </si>
  <si>
    <t>1802</t>
  </si>
  <si>
    <t>Frankfurt; Leipzig</t>
  </si>
  <si>
    <t>Kleine Bilderschule für die Jugend</t>
  </si>
  <si>
    <t>Hausius, Karl Gottlob</t>
  </si>
  <si>
    <t>Voß</t>
  </si>
  <si>
    <t>PPN757417825</t>
  </si>
  <si>
    <t>PPN55916422X</t>
  </si>
  <si>
    <t>http://resolver.staatsbibliothek-berlin.de/SBB0000ED8900000000</t>
  </si>
  <si>
    <t>1807</t>
  </si>
  <si>
    <t>Vollständiges Giftbuch oder Unterricht, die Giftpflanzen, Giftminerale und Giftthiere kennen zu lernen, und Gesundheit und Leben gegen Vergiftungs-Gefahren sicher zu stellen</t>
  </si>
  <si>
    <t>PPN770137474</t>
  </si>
  <si>
    <t>PPN406020620</t>
  </si>
  <si>
    <t>http://resolver.staatsbibliothek-berlin.de/SBB0001031A00000000</t>
  </si>
  <si>
    <t>1817</t>
  </si>
  <si>
    <t>Sondershausen</t>
  </si>
  <si>
    <t>Schneiders Typen-Atlas; naturwissenschaftlich-geographischer Hand-Atlas für Schule und Haus</t>
  </si>
  <si>
    <t>Schneider, Oskar; Claudius, W.; Leutemann, H.; Mützel, G.; Seidel, C. F.</t>
  </si>
  <si>
    <t>Meinhold</t>
  </si>
  <si>
    <t>PPN743969359</t>
  </si>
  <si>
    <t>PPN574227601</t>
  </si>
  <si>
    <t>http://resolver.staatsbibliothek-berlin.de/SBB0000D4C500000000</t>
  </si>
  <si>
    <t>1885</t>
  </si>
  <si>
    <t>https://content.staatsbibliothek-berlin.de/dc/743969359.ocr.zip</t>
  </si>
  <si>
    <t>Das Buch wunderbarer Erfindungen; in Schilderungen f. d. reifere Jugend : mit 125 Abb. u. 1 Titelbild.</t>
  </si>
  <si>
    <t>Thomas, Louis</t>
  </si>
  <si>
    <t>PPN756689090</t>
  </si>
  <si>
    <t>PPN578154765</t>
  </si>
  <si>
    <t>http://resolver.staatsbibliothek-berlin.de/SBB0000EBC100000000</t>
  </si>
  <si>
    <t>1860</t>
  </si>
  <si>
    <t>https://content.staatsbibliothek-berlin.de/dc/756689090.ocr.zip</t>
  </si>
  <si>
    <t>Naturgeschichte der Vögel; mit besonderer Berücksichtigung der in Deutschland vorkommenden Vögel und Belehrung über Zucht und Wartung der Haus- und Stubenvögel</t>
  </si>
  <si>
    <t>Abendroth, Carl</t>
  </si>
  <si>
    <t>Baensch</t>
  </si>
  <si>
    <t>PPN744053714</t>
  </si>
  <si>
    <t>PPN538752823</t>
  </si>
  <si>
    <t>http://resolver.staatsbibliothek-berlin.de/SBB0000D51E00000000</t>
  </si>
  <si>
    <t>1870</t>
  </si>
  <si>
    <t>https://content.staatsbibliothek-berlin.de/dc/744053714.ocr.zip</t>
  </si>
  <si>
    <t>Abrégé de toutes les sciences à l'usage des enfans de six ans jusqu' a douze; on y a joint un abrégé de l'histoire de Brandebourg</t>
  </si>
  <si>
    <t>Formey, Jean-Henri-Samuel</t>
  </si>
  <si>
    <t>Horvath</t>
  </si>
  <si>
    <t>PPN76623858X</t>
  </si>
  <si>
    <t>PPN557396433</t>
  </si>
  <si>
    <t>http://resolver.staatsbibliothek-berlin.de/SBB0000EE5000000000</t>
  </si>
  <si>
    <t>1803</t>
  </si>
  <si>
    <t>Potsdam</t>
  </si>
  <si>
    <t>Jagden-Bilderbuch für die liebe Jugend; mit 9 lithographirten Darstellungen</t>
  </si>
  <si>
    <t>PPN770079113</t>
  </si>
  <si>
    <t>PPN491349475</t>
  </si>
  <si>
    <t>http://resolver.staatsbibliothek-berlin.de/SBB000102A700000000</t>
  </si>
  <si>
    <t>[S.l.]</t>
  </si>
  <si>
    <t>https://content.staatsbibliothek-berlin.de/dc/770079113.ocr.zip</t>
  </si>
  <si>
    <t>Neues und bewährtes illustriertes Kochbuch für alle Stände; zuverlässige Anleitung zur Bereitung der verschiedenartigsten Speisen, Backwerke, Getränke etc. ; nach eigener, vieljähriger Erfahrung</t>
  </si>
  <si>
    <t>Davithis, H.</t>
  </si>
  <si>
    <t>Enßlin und Laiblin</t>
  </si>
  <si>
    <t>PPN745127495</t>
  </si>
  <si>
    <t>PPN278540538</t>
  </si>
  <si>
    <t>http://resolver.staatsbibliothek-berlin.de/SBB0000D5C100000000</t>
  </si>
  <si>
    <t>1905</t>
  </si>
  <si>
    <t>Reutlingen</t>
  </si>
  <si>
    <t>https://content.staatsbibliothek-berlin.de/dc/745127495.ocr.zip</t>
  </si>
  <si>
    <t>An der Werkbank; Anleitung zur Handfertigkeit mit besonderer Berücksichtigung der Herstellung physikalischer Apparate ; für mittlere und reife Schüler</t>
  </si>
  <si>
    <t>Gscheidlen, Emanuel</t>
  </si>
  <si>
    <t>Teubner</t>
  </si>
  <si>
    <t>PPN745118615</t>
  </si>
  <si>
    <t>PPN223999733</t>
  </si>
  <si>
    <t>http://resolver.staatsbibliothek-berlin.de/SBB0000D59F00000000</t>
  </si>
  <si>
    <t>1912</t>
  </si>
  <si>
    <t>Berlin; Leipzig</t>
  </si>
  <si>
    <t>https://content.staatsbibliothek-berlin.de/dc/745118615.ocr.zip</t>
  </si>
  <si>
    <t>Die Schöpfung der Erde; die Urwelt und die Urgeschöpfe bis zum Auftreten des Menschen ; Blicke in das Erdinnere ; Wanderungen in die Gebirgswelt, namentlich unsres Veterlandes, nach Kreuz und Quer ; mit reiferen Schülern unternommen</t>
  </si>
  <si>
    <t>Hintze, Eduard</t>
  </si>
  <si>
    <t>PPN742493695</t>
  </si>
  <si>
    <t>PPN341499900</t>
  </si>
  <si>
    <t>http://resolver.staatsbibliothek-berlin.de/SBB0000D1BE00000000</t>
  </si>
  <si>
    <t>Leipzig, Berlin</t>
  </si>
  <si>
    <t>https://content.staatsbibliothek-berlin.de/dc/742493695.ocr.zip</t>
  </si>
  <si>
    <t>Der Weltspiegel; das Wissenswürdigste vom Weltgebäude, von der Erde, von den Völkern der Erde</t>
  </si>
  <si>
    <t>Hoffmann, Friedrich</t>
  </si>
  <si>
    <t>Schmidt &amp; Spring; Lithographische Anstalt von Engelhorn und Hochdanz</t>
  </si>
  <si>
    <t>PPN766156990</t>
  </si>
  <si>
    <t>PPN279154607</t>
  </si>
  <si>
    <t>http://resolver.staatsbibliothek-berlin.de/SBB0000EE1D00000000</t>
  </si>
  <si>
    <t>1844</t>
  </si>
  <si>
    <t>Stuttgart; Stuttgart</t>
  </si>
  <si>
    <t>Naturgeschichte; der Jugend gewidmet</t>
  </si>
  <si>
    <t>Hoffmann</t>
  </si>
  <si>
    <t>PPN770457983</t>
  </si>
  <si>
    <t>PPN408013931</t>
  </si>
  <si>
    <t>http://resolver.staatsbibliothek-berlin.de/SBB0001049700000000</t>
  </si>
  <si>
    <t>Stuttgart</t>
  </si>
  <si>
    <t>https://content.staatsbibliothek-berlin.de/dc/770457983.ocr.zip</t>
  </si>
  <si>
    <t>Lehrbuch der Sternkunde; für Schulen und zum Selbstunterrichte</t>
  </si>
  <si>
    <t>Schubert, Gotthilf Heinrich</t>
  </si>
  <si>
    <t>Weber</t>
  </si>
  <si>
    <t>PPN750739150</t>
  </si>
  <si>
    <t>PPN311822029</t>
  </si>
  <si>
    <t>http://resolver.staatsbibliothek-berlin.de/SBB0000E3CF00000000</t>
  </si>
  <si>
    <t>1832</t>
  </si>
  <si>
    <t>München</t>
  </si>
  <si>
    <t>Leichte Künsteleien zum Vergnügen und zum Nutzen für Kinder und Nichtkinder; Ein Buch mannigfaltigen Inhaltes</t>
  </si>
  <si>
    <t>Rockstroh, Heinrich</t>
  </si>
  <si>
    <t>Wittich</t>
  </si>
  <si>
    <t>PPN767041380</t>
  </si>
  <si>
    <t>PPN556113098</t>
  </si>
  <si>
    <t>http://resolver.staatsbibliothek-berlin.de/SBB0000F1B600000000</t>
  </si>
  <si>
    <t>1819</t>
  </si>
  <si>
    <t>Europäische Bilder und Skizzen; zur Belehrung für die reifere Jugend</t>
  </si>
  <si>
    <t>Hoffmann, Julius; Hosemann, Theodor</t>
  </si>
  <si>
    <t>Trewendt</t>
  </si>
  <si>
    <t>PPN771014600</t>
  </si>
  <si>
    <t>PPN265186358</t>
  </si>
  <si>
    <t>http://resolver.staatsbibliothek-berlin.de/SBB00010A6400000000</t>
  </si>
  <si>
    <t>1858</t>
  </si>
  <si>
    <t>Breslau</t>
  </si>
  <si>
    <t>https://content.staatsbibliothek-berlin.de/dc/771014600.ocr.zip</t>
  </si>
  <si>
    <t>Malerische Naturgeschichte der drei Reiche für Schule und Haus; Mit besonderer Beziehung auf das practische Leben bearbeitet von F[riedrich] W[ilhelm] Lindner; unter Mitwirkung von Dr. Fr. H. A. Lachmann</t>
  </si>
  <si>
    <t>Lachmann, Fr. H. A.; Lindner, Friedrich Wilhelm</t>
  </si>
  <si>
    <t>Oehme &amp; Müller</t>
  </si>
  <si>
    <t>PPN770463371</t>
  </si>
  <si>
    <t>PPN42077016X</t>
  </si>
  <si>
    <t>http://resolver.staatsbibliothek-berlin.de/SBB000104A200000000</t>
  </si>
  <si>
    <t>1840</t>
  </si>
  <si>
    <t>Braunschweig</t>
  </si>
  <si>
    <t>Allerlei schöne Bilderrätsel für Jung und Alt</t>
  </si>
  <si>
    <t>PPN74513548X</t>
  </si>
  <si>
    <t>PPN30847046X</t>
  </si>
  <si>
    <t>http://resolver.staatsbibliothek-berlin.de/SBB0000D5D100000000</t>
  </si>
  <si>
    <t>https://content.staatsbibliothek-berlin.de/dc/74513548X.ocr.zip</t>
  </si>
  <si>
    <t>Der Hausbau; oder erste Begriffe von Staat und den vorzüglichsten Ständen, Handwerken, Fabriken, Künsten, Wissenschaften u. d. gl. für Kinder</t>
  </si>
  <si>
    <t>Werlich, August Karl Friedrich</t>
  </si>
  <si>
    <t>Juniussische Buchhandlung</t>
  </si>
  <si>
    <t>PPN756639891</t>
  </si>
  <si>
    <t>PPN579566781</t>
  </si>
  <si>
    <t>http://resolver.staatsbibliothek-berlin.de/SBB0000EB7900000000</t>
  </si>
  <si>
    <t>1804</t>
  </si>
  <si>
    <t>Gemählde aus der Natur und dem Menschenleben, in einer Reihe von Schilderungen merkwürdiger Naturerscheinungen und gefahrvoller Reiseabentheuer; zum Nutzen und Vergnügen der Jugend</t>
  </si>
  <si>
    <t>Albertus, D. J. C.</t>
  </si>
  <si>
    <t>Kaiser</t>
  </si>
  <si>
    <t>PPN781283116</t>
  </si>
  <si>
    <t>PPN541529498</t>
  </si>
  <si>
    <t>http://resolver.staatsbibliothek-berlin.de/SBB0001555D00000000</t>
  </si>
  <si>
    <t>1830</t>
  </si>
  <si>
    <t>Grätz</t>
  </si>
  <si>
    <t>Kurzer Unterricht in der Naturwissenschaft für die Jugend</t>
  </si>
  <si>
    <t>Uihlein, Joseph</t>
  </si>
  <si>
    <t>Andreä</t>
  </si>
  <si>
    <t>PPN770157742</t>
  </si>
  <si>
    <t>PPN366080202</t>
  </si>
  <si>
    <t>http://resolver.staatsbibliothek-berlin.de/SBB0001033900000000</t>
  </si>
  <si>
    <t>1810</t>
  </si>
  <si>
    <t>Frankfurt am Main</t>
  </si>
  <si>
    <t>F. Martin's Naturgeschichte für die Jugend beiderlei Geschlechts; mit dreihundert Abbildungen und zwanzig Holzschnitten</t>
  </si>
  <si>
    <t>Kolb, Christian Friedrich August; Martin, F.</t>
  </si>
  <si>
    <t>Schmidt &amp; Spring</t>
  </si>
  <si>
    <t>PPN741294397</t>
  </si>
  <si>
    <t>PPN566740400</t>
  </si>
  <si>
    <t>http://resolver.staatsbibliothek-berlin.de/SBB0000CFA500000000</t>
  </si>
  <si>
    <t>https://content.staatsbibliothek-berlin.de/dc/741294397.ocr.zip</t>
  </si>
  <si>
    <t>Aus Werkstatt und Welt; eine Festgabe für die werkthätige Jugend dargereicht von Leipz. Fortbildungsschuldirektoren u.-Lehrern</t>
  </si>
  <si>
    <t>Hahn; Schmidt</t>
  </si>
  <si>
    <t>PPN770851347</t>
  </si>
  <si>
    <t>PPN581182618</t>
  </si>
  <si>
    <t>http://resolver.staatsbibliothek-berlin.de/SBB0001070300000000</t>
  </si>
  <si>
    <t>1901</t>
  </si>
  <si>
    <t>Leipzig; Leipzig</t>
  </si>
  <si>
    <t>https://content.staatsbibliothek-berlin.de/dc/770851347.ocr.zip</t>
  </si>
  <si>
    <t>Mittheilungen aus dem Gebiet der Naturkunde und dem Menschenleben für die Jugend ; mit 25 col. Abb.</t>
  </si>
  <si>
    <t>Maukisch, Heinrich Eduard</t>
  </si>
  <si>
    <t>Fischer u. Fuchs</t>
  </si>
  <si>
    <t>PPN766619389</t>
  </si>
  <si>
    <t>PPN566841444</t>
  </si>
  <si>
    <t>http://resolver.staatsbibliothek-berlin.de/SBB0000F00A00000000</t>
  </si>
  <si>
    <t>1835</t>
  </si>
  <si>
    <t>Čudesa bez čudesʹ; malenkaja fizika v priměnenii kʹ zabavamʹ/ sost. A. P. Nečaev. S 172 ris.</t>
  </si>
  <si>
    <t>Nečaev, A. P.</t>
  </si>
  <si>
    <t>Lukovnikov</t>
  </si>
  <si>
    <t>PPN742094227</t>
  </si>
  <si>
    <t>PPN280334869</t>
  </si>
  <si>
    <t>http://resolver.staatsbibliothek-berlin.de/SBB0000D0A100000000</t>
  </si>
  <si>
    <t>rus</t>
  </si>
  <si>
    <t>1911</t>
  </si>
  <si>
    <t>Spb. [St. Petersburg]</t>
  </si>
  <si>
    <t>https://content.staatsbibliothek-berlin.de/dc/742094227.ocr.zip</t>
  </si>
  <si>
    <t>Nun rathe einmal!; Räthselbüchlein für Kinder von 5 - 10 Jahren</t>
  </si>
  <si>
    <t>Flinzer, Fedor</t>
  </si>
  <si>
    <t>Focke</t>
  </si>
  <si>
    <t>PPN745597041</t>
  </si>
  <si>
    <t>PPN568651901</t>
  </si>
  <si>
    <t>http://resolver.staatsbibliothek-berlin.de/SBB0000D6F200000000</t>
  </si>
  <si>
    <t>1864</t>
  </si>
  <si>
    <t>Chemnitz</t>
  </si>
  <si>
    <t>https://content.staatsbibliothek-berlin.de/dc/745597041.ocr.zip</t>
  </si>
  <si>
    <t>Räthselkranz für Alt und Jung</t>
  </si>
  <si>
    <t>Ruhkopf, Julie</t>
  </si>
  <si>
    <t>Flemming</t>
  </si>
  <si>
    <t>PPN74623791X</t>
  </si>
  <si>
    <t>PPN476384494</t>
  </si>
  <si>
    <t>http://resolver.staatsbibliothek-berlin.de/SBB0000D85700000000</t>
  </si>
  <si>
    <t>1861</t>
  </si>
  <si>
    <t>Glogau</t>
  </si>
  <si>
    <t>https://content.staatsbibliothek-berlin.de/dc/74623791X.ocr.zip</t>
  </si>
  <si>
    <t>Merkwürdige Reisen der Gutmannschen Familie; ein Weihnachts- und Geburtstags-Geschenk für die Jugend</t>
  </si>
  <si>
    <t>Ramberg, H.; Boettger, G.; Dassel, Chr.</t>
  </si>
  <si>
    <t>Brüder Hahn</t>
  </si>
  <si>
    <t>PPN746870108</t>
  </si>
  <si>
    <t>PPN363821880</t>
  </si>
  <si>
    <t>http://resolver.staatsbibliothek-berlin.de/SBB0000DBD600000000</t>
  </si>
  <si>
    <t>Hannover</t>
  </si>
  <si>
    <t>Recipes</t>
  </si>
  <si>
    <t>Orr</t>
  </si>
  <si>
    <t>PPN746034628</t>
  </si>
  <si>
    <t>PPN279781792</t>
  </si>
  <si>
    <t>http://resolver.staatsbibliothek-berlin.de/SBB0000D7DD00000000</t>
  </si>
  <si>
    <t>eng</t>
  </si>
  <si>
    <t>1883</t>
  </si>
  <si>
    <t>Springfield, Mass.</t>
  </si>
  <si>
    <t>https://content.staatsbibliothek-berlin.de/dc/746034628.ocr.zip</t>
  </si>
  <si>
    <t>Das Turnen in den Spielen der Mädchen; eine Auswahl nützlicher und passender Jugend- und Bewegungspiele ; zur geistigen und körperlichen Erholung des jüngeren Mädchenalters wie als Beitrag zu einer naturgemäßen Jugenderziehung</t>
  </si>
  <si>
    <t>Bürkner, Hugo; Kloss, Moritz</t>
  </si>
  <si>
    <t>Schönfeld</t>
  </si>
  <si>
    <t>PPN770493564</t>
  </si>
  <si>
    <t>PPN27843424X</t>
  </si>
  <si>
    <t>http://resolver.staatsbibliothek-berlin.de/SBB000104D400000000</t>
  </si>
  <si>
    <t>1862</t>
  </si>
  <si>
    <t>https://content.staatsbibliothek-berlin.de/dc/770493564.ocr.zip</t>
  </si>
  <si>
    <t>Das Ein-mal-Eins in Bilderpracht, wie es den Kindern Freude macht</t>
  </si>
  <si>
    <t>Reinhardt, Aug.; Reinhardt, V.</t>
  </si>
  <si>
    <t>Kaufmann</t>
  </si>
  <si>
    <t>PPN741360802</t>
  </si>
  <si>
    <t>PPN572962495</t>
  </si>
  <si>
    <t>http://resolver.staatsbibliothek-berlin.de/SBB0000CFF400000000</t>
  </si>
  <si>
    <t>https://content.staatsbibliothek-berlin.de/dc/741360802.ocr.zip</t>
  </si>
  <si>
    <t>Natur-Paradoxe; ein Buch für die Jugend zur Erklärung von Erscheinungen, die mit der täglichen Erfahrung in Widerspruch zu stehen scheinen ; nach Dr. W. Hampson's 'Paradoxes of nature and science'</t>
  </si>
  <si>
    <t>Schäffer, C.; Hampson, William</t>
  </si>
  <si>
    <t>PPN741671417</t>
  </si>
  <si>
    <t>PPN408347201</t>
  </si>
  <si>
    <t>http://resolver.staatsbibliothek-berlin.de/SBB0000D04500000000</t>
  </si>
  <si>
    <t>1908</t>
  </si>
  <si>
    <t>Leipzig; Berlin</t>
  </si>
  <si>
    <t>https://content.staatsbibliothek-berlin.de/dc/741671417.ocr.zip</t>
  </si>
  <si>
    <t>Die Meteorologie in Erklärungen und Erzählungen; ein nützliches und unterhaltendes Lesebuch für die reifere Jugend</t>
  </si>
  <si>
    <t>Moshamer, Joseph A.</t>
  </si>
  <si>
    <t>Im Verl. der k. k. Schulbücher-Verschleiß-Administration</t>
  </si>
  <si>
    <t>PPN770192904</t>
  </si>
  <si>
    <t>PPN348919875</t>
  </si>
  <si>
    <t>http://resolver.staatsbibliothek-berlin.de/SBB0001037500000000</t>
  </si>
  <si>
    <t>Naturstudien im Hause; Plaudereien in der Dämmerstunde ; ein Buch für die Jugend</t>
  </si>
  <si>
    <t>Schwindrazheim, O.; Kraepelin, Karl</t>
  </si>
  <si>
    <t>PPN742265854</t>
  </si>
  <si>
    <t>PPN075438097</t>
  </si>
  <si>
    <t>http://resolver.staatsbibliothek-berlin.de/SBB0000D0DF00000000</t>
  </si>
  <si>
    <t>https://content.staatsbibliothek-berlin.de/dc/742265854.ocr.zip</t>
  </si>
  <si>
    <t>Peter Parley's Visit to London; during the coronation of Queen Victoria</t>
  </si>
  <si>
    <t>Viktoria &lt; Großbritannien, Königin&gt;; Parley, Peter</t>
  </si>
  <si>
    <t>Tilt</t>
  </si>
  <si>
    <t>PPN771192134</t>
  </si>
  <si>
    <t>PPN27953969X</t>
  </si>
  <si>
    <t>http://resolver.staatsbibliothek-berlin.de/SBB0001262E00000000</t>
  </si>
  <si>
    <t>1839</t>
  </si>
  <si>
    <t>London</t>
  </si>
  <si>
    <t>Die kleinen Gärtner, oder Gartenbeschäftigungen für Kinder; enthält einen deutlichen Unterricht, wie Kinder einen kleinen Garten anlegen, behandeln und abwarten können, ohne dabey einen Gärtner zu Hülfe zu nehmen : mit Kupfern</t>
  </si>
  <si>
    <t>Poscharsky, Christian Friedrich</t>
  </si>
  <si>
    <t>Friese</t>
  </si>
  <si>
    <t>PPN769382053</t>
  </si>
  <si>
    <t>PPN389953334</t>
  </si>
  <si>
    <t>http://resolver.staatsbibliothek-berlin.de/SBB0000F96300000000</t>
  </si>
  <si>
    <t>Pirna</t>
  </si>
  <si>
    <t>Carl der Tausendkünstler, oder: Sammlung einfacher und künstlicher, großentheils neuer mechanischer, chemischer, magnetischer und Kartenkunststücke und arithmetischer Belustigungen zur angenehmen geselligen Unterhaltung</t>
  </si>
  <si>
    <t>Kerndörffer, Heinrich August</t>
  </si>
  <si>
    <t>Cnobloch</t>
  </si>
  <si>
    <t>PPN766428656</t>
  </si>
  <si>
    <t>PPN560665571</t>
  </si>
  <si>
    <t>http://resolver.staatsbibliothek-berlin.de/SBB0000EF3700000000</t>
  </si>
  <si>
    <t>Der illustrirte Jugendfreund; Schilderungen des Weltgebäudes und seiner Wunder ; in Bilder aus der Natur, dem Leben der Menschen und der Thiere der Vergangenheit und Gegenwart</t>
  </si>
  <si>
    <t>PPN767132297</t>
  </si>
  <si>
    <t>PPN578175231</t>
  </si>
  <si>
    <t>http://resolver.staatsbibliothek-berlin.de/SBB0000F2BB00000000</t>
  </si>
  <si>
    <t>1852</t>
  </si>
  <si>
    <t>https://content.staatsbibliothek-berlin.de/dc/767132297.ocr.zip</t>
  </si>
  <si>
    <t>The Child's guide to knowledge; being a collection of useful and familiar questions and answers on every-day subjects; adapted for young persons, and arranged in the most simple and easy language ; by a Lady</t>
  </si>
  <si>
    <t>Simpkin [u.a.]</t>
  </si>
  <si>
    <t>PPN745137695</t>
  </si>
  <si>
    <t>PPN550723854</t>
  </si>
  <si>
    <t>http://resolver.staatsbibliothek-berlin.de/SBB0000D5D600000000</t>
  </si>
  <si>
    <t>1871</t>
  </si>
  <si>
    <t>https://content.staatsbibliothek-berlin.de/dc/745137695.ocr.zip</t>
  </si>
  <si>
    <t>Kleine Bilder-Encyclopedie; [für junge Knaben und Mädchen]</t>
  </si>
  <si>
    <t>Rücker]</t>
  </si>
  <si>
    <t>PPN770565247</t>
  </si>
  <si>
    <t>PPN445549262</t>
  </si>
  <si>
    <t>http://resolver.staatsbibliothek-berlin.de/SBB0001055A00000000</t>
  </si>
  <si>
    <t>1808</t>
  </si>
  <si>
    <t>[Berlin</t>
  </si>
  <si>
    <t>Meyer, F. A. A.; Raff, Georg Christian</t>
  </si>
  <si>
    <t>Dieterich</t>
  </si>
  <si>
    <t>PPN769384986</t>
  </si>
  <si>
    <t>PPN141087994</t>
  </si>
  <si>
    <t>http://resolver.staatsbibliothek-berlin.de/SBB0000F96900000000</t>
  </si>
  <si>
    <t>1827</t>
  </si>
  <si>
    <t>Göttingen</t>
  </si>
  <si>
    <t>Kochbüchlein für die Puppenküche oder erste Anweisung zum Kochen; Für Mädchen von 8-14 Jahren</t>
  </si>
  <si>
    <t>Löffler, Henriette; Bimbach, Julie</t>
  </si>
  <si>
    <t>Schreiber</t>
  </si>
  <si>
    <t>PPN769117392</t>
  </si>
  <si>
    <t>PPN548218307</t>
  </si>
  <si>
    <t>http://resolver.staatsbibliothek-berlin.de/SBB0000F8A000000000</t>
  </si>
  <si>
    <t>Eßlingen</t>
  </si>
  <si>
    <t>https://content.staatsbibliothek-berlin.de/dc/769117392.ocr.zip</t>
  </si>
  <si>
    <t>Naturgeschichte der deutschen Schmetterlinge für die Jugend; Nebst einer passenden Anweisung, sie zu fangen, zuzubereiten, zu ordnen und unbeschädigt zu erhalten</t>
  </si>
  <si>
    <t>Groß</t>
  </si>
  <si>
    <t>PPN75101611X</t>
  </si>
  <si>
    <t>PPN568829980</t>
  </si>
  <si>
    <t>http://resolver.staatsbibliothek-berlin.de/SBB0000E42300000000</t>
  </si>
  <si>
    <t>1805</t>
  </si>
  <si>
    <t>Halberstadt</t>
  </si>
  <si>
    <t>Illustrirte Naturgeschichte für die Jugend; mit mehr als 200 color. Abb.</t>
  </si>
  <si>
    <t>Schubert, Ferdinand; Schubert, Carl</t>
  </si>
  <si>
    <t>Sallmayer</t>
  </si>
  <si>
    <t>PPN749885149</t>
  </si>
  <si>
    <t>PPN574523774</t>
  </si>
  <si>
    <t>http://resolver.staatsbibliothek-berlin.de/SBB0000E14B00000000</t>
  </si>
  <si>
    <t>1856</t>
  </si>
  <si>
    <t>https://content.staatsbibliothek-berlin.de/dc/749885149.ocr.zip</t>
  </si>
  <si>
    <t>Spielbuch; enthaltend Gesellschaftsspiele, Auslösen der Pfänder, Rätsel, Charaden</t>
  </si>
  <si>
    <t>Löwicke, Robert</t>
  </si>
  <si>
    <t>PPN745605478</t>
  </si>
  <si>
    <t>PPN566420597</t>
  </si>
  <si>
    <t>http://resolver.staatsbibliothek-berlin.de/SBB0000D71400000000</t>
  </si>
  <si>
    <t>1887</t>
  </si>
  <si>
    <t>https://content.staatsbibliothek-berlin.de/dc/745605478.ocr.zip</t>
  </si>
  <si>
    <t>Reise einer Tante in vieler Herren Länder</t>
  </si>
  <si>
    <t>Bernhardi, Elisabeth Eleonore</t>
  </si>
  <si>
    <t>PPN77088976X</t>
  </si>
  <si>
    <t>PPN444747249</t>
  </si>
  <si>
    <t>http://resolver.staatsbibliothek-berlin.de/SBB0001074200000000</t>
  </si>
  <si>
    <t>[Freiberg]</t>
  </si>
  <si>
    <t>Naturgeschichte der Insekten für die Jugend ; Mit Kupfern</t>
  </si>
  <si>
    <t>Campe</t>
  </si>
  <si>
    <t>PPN770372821</t>
  </si>
  <si>
    <t>PPN32489211X</t>
  </si>
  <si>
    <t>http://resolver.staatsbibliothek-berlin.de/SBB0001046000000000</t>
  </si>
  <si>
    <t>1820</t>
  </si>
  <si>
    <t>Nürnberg</t>
  </si>
  <si>
    <t>Kleines Käferbuch für Knaben; eine Anleitung zur Kenntniß der Käfer im Allgemeinen wie auch zur Anlage und zweckmäßigen Einrichtung von Käfersammlungen ; mit 72 illuminierten Abbildungen auf 5 Tafeln</t>
  </si>
  <si>
    <t>Hendel</t>
  </si>
  <si>
    <t>PPN742562549</t>
  </si>
  <si>
    <t>PPN560569718</t>
  </si>
  <si>
    <t>http://resolver.staatsbibliothek-berlin.de/SBB0000D21A00000000</t>
  </si>
  <si>
    <t>Halle</t>
  </si>
  <si>
    <t>https://content.staatsbibliothek-berlin.de/dc/742562549.ocr.zip</t>
  </si>
  <si>
    <t>Entdeckungsreisen in Haus und Hof; mit seinen jungen Freunden unternommen</t>
  </si>
  <si>
    <t>Wagner, H.</t>
  </si>
  <si>
    <t>PPN74364154X</t>
  </si>
  <si>
    <t>PPN270201556</t>
  </si>
  <si>
    <t>http://resolver.staatsbibliothek-berlin.de/SBB0000D30500000000</t>
  </si>
  <si>
    <t>1866</t>
  </si>
  <si>
    <t>https://content.staatsbibliothek-berlin.de/dc/74364154X.ocr.zip</t>
  </si>
  <si>
    <t>[Rätselbuch]</t>
  </si>
  <si>
    <t>PPN766622541</t>
  </si>
  <si>
    <t>PPN571694535</t>
  </si>
  <si>
    <t>http://resolver.staatsbibliothek-berlin.de/SBB0000F01000000000</t>
  </si>
  <si>
    <t>Naturstudien im Garten; Plaudereien am Sonntag Nachmittag ; ein Buch für die Jugend</t>
  </si>
  <si>
    <t>PPN742297330</t>
  </si>
  <si>
    <t>PPN075795655</t>
  </si>
  <si>
    <t>http://resolver.staatsbibliothek-berlin.de/SBB0000D0EF00000000</t>
  </si>
  <si>
    <t>https://content.staatsbibliothek-berlin.de/dc/742297330.ocr.zip</t>
  </si>
  <si>
    <t>Charakterbilder aus der Thierwelt verschiedener Welttheile; zur Belehrung und Unterhaltung der Jugend</t>
  </si>
  <si>
    <t>Hoffmann, W.</t>
  </si>
  <si>
    <t>Nitzschke</t>
  </si>
  <si>
    <t>PPN743630491</t>
  </si>
  <si>
    <t>PPN26518777X</t>
  </si>
  <si>
    <t>http://resolver.staatsbibliothek-berlin.de/SBB0000D2F600000000</t>
  </si>
  <si>
    <t>https://content.staatsbibliothek-berlin.de/dc/743630491.ocr.zip</t>
  </si>
  <si>
    <t>Neue Wanderungen durch die Thierwelt; ein Buch für Knaben und Mädchen</t>
  </si>
  <si>
    <t>Kirchhoff, Johann; Reichenbach, A. B.</t>
  </si>
  <si>
    <t>Kretzschmar</t>
  </si>
  <si>
    <t>PPN770577199</t>
  </si>
  <si>
    <t>PPN311107745</t>
  </si>
  <si>
    <t>http://resolver.staatsbibliothek-berlin.de/SBB0001057F00000000</t>
  </si>
  <si>
    <t>1848</t>
  </si>
  <si>
    <t>Reisen in die Ferne oder Vater Reinhold's Mittheilungen über die Erde und ihre Bewohner; ein Lese- und Bilderbuch zur Belehrung und Unterhaltung der Jugend in der Völkerkunde und Erdbeschreibung</t>
  </si>
  <si>
    <t>Geissler, ...; Boettger, Gottlieb; Maukisch, Heinrich Eduard</t>
  </si>
  <si>
    <t>Taubert</t>
  </si>
  <si>
    <t>PPN77101631X</t>
  </si>
  <si>
    <t>PPN278734375</t>
  </si>
  <si>
    <t>http://resolver.staatsbibliothek-berlin.de/SBB00010A6800000000</t>
  </si>
  <si>
    <t>1836</t>
  </si>
  <si>
    <t>Lustige Bilder-Räthsel für kluge Kinder</t>
  </si>
  <si>
    <t>Breitschwert, W.</t>
  </si>
  <si>
    <t>Hoffmann &lt;Thienemann&gt;</t>
  </si>
  <si>
    <t>PPN745436269</t>
  </si>
  <si>
    <t>PPN279375425</t>
  </si>
  <si>
    <t>http://resolver.staatsbibliothek-berlin.de/SBB0000D6B000000000</t>
  </si>
  <si>
    <t>1875</t>
  </si>
  <si>
    <t>https://content.staatsbibliothek-berlin.de/dc/745436269.ocr.zip</t>
  </si>
  <si>
    <t>Wie viel sind's?; Ein Bilderbuch</t>
  </si>
  <si>
    <t>Schmidhammer, Arpad; Holst, Adolf</t>
  </si>
  <si>
    <t>Scholz</t>
  </si>
  <si>
    <t>PPN770464904</t>
  </si>
  <si>
    <t>PPN57409041X</t>
  </si>
  <si>
    <t>http://resolver.staatsbibliothek-berlin.de/SBB000104A500000000</t>
  </si>
  <si>
    <t>1913</t>
  </si>
  <si>
    <t>Mainz</t>
  </si>
  <si>
    <t>https://content.staatsbibliothek-berlin.de/dc/770464904.ocr.zip</t>
  </si>
  <si>
    <t>Nun rath' einmal!; Illustrirtes Räthselbuch für artige Kinder</t>
  </si>
  <si>
    <t>Gerstenberg, Karl</t>
  </si>
  <si>
    <t>PPN745435734</t>
  </si>
  <si>
    <t>PPN558101321</t>
  </si>
  <si>
    <t>http://resolver.staatsbibliothek-berlin.de/SBB0000D6AE00000000</t>
  </si>
  <si>
    <t>https://content.staatsbibliothek-berlin.de/dc/745435734.ocr.zip</t>
  </si>
  <si>
    <t>Der Thiergarten zu Lilienthal; Ein unterhaltendes naturgeschichtliches Bilder- und Lesebuch für die Jugend ... (Mit 12 großen u. 82 kleineren Abbildungen in schönem Farbendruck.)</t>
  </si>
  <si>
    <t>Beumer, Philipp Jakob</t>
  </si>
  <si>
    <t>Bagel</t>
  </si>
  <si>
    <t>PPN770507050</t>
  </si>
  <si>
    <t>PPN44513125X</t>
  </si>
  <si>
    <t>http://resolver.staatsbibliothek-berlin.de/SBB000104E500000000</t>
  </si>
  <si>
    <t>1850</t>
  </si>
  <si>
    <t>Wesel</t>
  </si>
  <si>
    <t>https://content.staatsbibliothek-berlin.de/dc/770507050.ocr.zip</t>
  </si>
  <si>
    <t>Zoologie du jeune age ou histoire naturelle des animaux; écrite pour la jeunesse</t>
  </si>
  <si>
    <t>Lereboullet, Auguste</t>
  </si>
  <si>
    <t>Derivaux</t>
  </si>
  <si>
    <t>PPN749918349</t>
  </si>
  <si>
    <t>PPN280187092</t>
  </si>
  <si>
    <t>http://resolver.staatsbibliothek-berlin.de/SBB0000E19400000000</t>
  </si>
  <si>
    <t>Strasbourg</t>
  </si>
  <si>
    <t>https://content.staatsbibliothek-berlin.de/dc/749918349.ocr.zip</t>
  </si>
  <si>
    <t>Naturgeschichte der reißenden Thiere; Thierschilderungen für Freunde der Natur u. die Jugend aller Stände ; Mit 36 colorierten Taf. Original-Abb.</t>
  </si>
  <si>
    <t>Mann, Gustav</t>
  </si>
  <si>
    <t>Schweizerbart</t>
  </si>
  <si>
    <t>PPN757120954</t>
  </si>
  <si>
    <t>PPN566464845</t>
  </si>
  <si>
    <t>http://resolver.staatsbibliothek-berlin.de/SBB0000ECEC00000000</t>
  </si>
  <si>
    <t>1857</t>
  </si>
  <si>
    <t>https://content.staatsbibliothek-berlin.de/dc/757120954.ocr.zip</t>
  </si>
  <si>
    <t>Die Naturgeschichte für Kinder und Elementarschüler; oder erster Unterricht über das Mineralreich, Pflanzenreich und Thierreich. Mit über 300 color. Abb.</t>
  </si>
  <si>
    <t>Schreiber &amp; Schill</t>
  </si>
  <si>
    <t>PPN770201407</t>
  </si>
  <si>
    <t>PPN389491020</t>
  </si>
  <si>
    <t>http://resolver.staatsbibliothek-berlin.de/SBB0001039700000000</t>
  </si>
  <si>
    <t>1855</t>
  </si>
  <si>
    <t>https://content.staatsbibliothek-berlin.de/dc/770201407.ocr.zip</t>
  </si>
  <si>
    <t>Neuer Orbis Pictus für die Jugend oder Schauplatz der Natur, der Kunst und des Menschenlebens in 322 lithographischen Abbildungen mit genauer Erklärung in deutscher, lateinischer, französischer und englischer Sprache</t>
  </si>
  <si>
    <t>Gailer, Jacob E.; Comenius, Johann Amos</t>
  </si>
  <si>
    <t>Mäcken</t>
  </si>
  <si>
    <t>PPN767066812</t>
  </si>
  <si>
    <t>PPN230802753</t>
  </si>
  <si>
    <t>http://resolver.staatsbibliothek-berlin.de/SBB0000F20600000000</t>
  </si>
  <si>
    <t>Biblische Naturgeschichte für Schulen und Familien</t>
  </si>
  <si>
    <t>Barth, Christian Gottlob</t>
  </si>
  <si>
    <t>Vereinsbuchhandl. [usw.]</t>
  </si>
  <si>
    <t>PPN743860241</t>
  </si>
  <si>
    <t>PPN54707901X</t>
  </si>
  <si>
    <t>http://resolver.staatsbibliothek-berlin.de/SBB0000D35E00000000</t>
  </si>
  <si>
    <t>1874</t>
  </si>
  <si>
    <t>Calw</t>
  </si>
  <si>
    <t>https://content.staatsbibliothek-berlin.de/dc/743860241.ocr.zip</t>
  </si>
  <si>
    <t>Die Schwarzwald-Reise; Eine christliche Erzählung und zugleich eine landschaftliche Beschreibung, natürliche Geographie und Geognosie des würtembergischen Schwarzwaldes ; Für die Jugend der höheren Stände</t>
  </si>
  <si>
    <t>Schwarz, Eduard</t>
  </si>
  <si>
    <t>Balz</t>
  </si>
  <si>
    <t>PPN77096351X</t>
  </si>
  <si>
    <t>PPN319610543</t>
  </si>
  <si>
    <t>http://resolver.staatsbibliothek-berlin.de/SBB00010A1100000000</t>
  </si>
  <si>
    <t>Der aufrichtige Kalendermann; Ein gar kurioses und nützliches Buch Für die Jugend und den gemeinen Bürger und Bauersmann verfertiget</t>
  </si>
  <si>
    <t>Steinbeck, Christoph Gottlieb</t>
  </si>
  <si>
    <t>Kinder- und Jugendbücher; Historische Drucke; VD18 digital</t>
  </si>
  <si>
    <t>Steinbeck; Fleischer</t>
  </si>
  <si>
    <t>PPN766725251</t>
  </si>
  <si>
    <t>PPN663601738</t>
  </si>
  <si>
    <t>http://resolver.staatsbibliothek-berlin.de/SBB0000F0B200000000</t>
  </si>
  <si>
    <t>1792</t>
  </si>
  <si>
    <t>WegehauptDigital; VD18 digital</t>
  </si>
  <si>
    <t>Langenberg ohnweit Gera; Leipzig</t>
  </si>
  <si>
    <t>Naturgeschichte des Pflanzenreiches in Bildern; nach der Anordnung des allgemein bekannten u. beliebten Lehrbuchs der Naturgeschichte von G[otthilf] H[einrich] v. Schubert</t>
  </si>
  <si>
    <t>Schubert, Gotthilf Heinrich; Hochstetter, Christian Ferdinand</t>
  </si>
  <si>
    <t>PPN749900172</t>
  </si>
  <si>
    <t>PPN568822358</t>
  </si>
  <si>
    <t>http://resolver.staatsbibliothek-berlin.de/SBB0000E16800000000</t>
  </si>
  <si>
    <t>Eßlingen a. N.</t>
  </si>
  <si>
    <t>https://content.staatsbibliothek-berlin.de/dc/749900172.ocr.zip</t>
  </si>
  <si>
    <t>Die Hausthiere nebst ihrer Beschäftigung und Verwendung; Ein nützliches und unterhaltendes Bilderbuch für die Jugend ; Mit 80 Haupt- und Nebenbildern und erklärendem Text</t>
  </si>
  <si>
    <t>Zeh</t>
  </si>
  <si>
    <t>PPN756434564</t>
  </si>
  <si>
    <t>PPN559169582</t>
  </si>
  <si>
    <t>http://resolver.staatsbibliothek-berlin.de/SBB0000EA8E00000000</t>
  </si>
  <si>
    <t>Die Jugendspiele; ein Leitfaden bei der Einführung und Übung von Turn- und Jugendspielen</t>
  </si>
  <si>
    <t>Eitner, Gustav</t>
  </si>
  <si>
    <t>Voigtländer</t>
  </si>
  <si>
    <t>PPN745185738</t>
  </si>
  <si>
    <t>PPN236366599</t>
  </si>
  <si>
    <t>http://resolver.staatsbibliothek-berlin.de/SBB0000D64600000000</t>
  </si>
  <si>
    <t>1890</t>
  </si>
  <si>
    <t>Kreuznach [u.a.]</t>
  </si>
  <si>
    <t>https://content.staatsbibliothek-berlin.de/dc/745185738.ocr.zip</t>
  </si>
  <si>
    <t>Das Mikroskop; mit 90 Abbildungen</t>
  </si>
  <si>
    <t>Schertel, Sigmund</t>
  </si>
  <si>
    <t>Union Dt. Verlagsges.</t>
  </si>
  <si>
    <t>PPN741301490</t>
  </si>
  <si>
    <t>PPN573714444</t>
  </si>
  <si>
    <t>http://resolver.staatsbibliothek-berlin.de/SBB0000CFB500000000</t>
  </si>
  <si>
    <t>1900</t>
  </si>
  <si>
    <t>https://content.staatsbibliothek-berlin.de/dc/741301490.ocr.zip</t>
  </si>
  <si>
    <t>Lippold, Georg Heinrich Christian; Funke, Carl Philipp</t>
  </si>
  <si>
    <t>Kummer</t>
  </si>
  <si>
    <t>PPN769508758</t>
  </si>
  <si>
    <t>PPN239889762</t>
  </si>
  <si>
    <t>http://resolver.staatsbibliothek-berlin.de/SBB0000F99B00000000</t>
  </si>
  <si>
    <t>Der gewandte Zauberkünstler und Hexenmeister in Familien- und Gesellschaftskreisen; in Darstellung der lehreichsten und unterhaltendsten Kunststücke auf dem Gebiete der natürlichen Magie, der Taschen- und Kartenspieler und der Rechenkunst ; mit Bildern</t>
  </si>
  <si>
    <t>Ortleb, Alexander</t>
  </si>
  <si>
    <t>Linser</t>
  </si>
  <si>
    <t>PPN745827632</t>
  </si>
  <si>
    <t>PPN569413095</t>
  </si>
  <si>
    <t>http://resolver.staatsbibliothek-berlin.de/SBB0000D75C00000000</t>
  </si>
  <si>
    <t>1897</t>
  </si>
  <si>
    <t>Pankow-Berlin</t>
  </si>
  <si>
    <t>https://content.staatsbibliothek-berlin.de/dc/745827632.ocr.zip</t>
  </si>
  <si>
    <t>Der Schmetterlingsfreund; Beschreibung d. vorzügl. mitteleurop. Schmetterlinge nebst Anl. dieselben zu fangen, deren Puppen u. Raupen aufzuziehen u. eine Samml. anzulegen ; für d. Jugend verf. ; mit 236 Abb. auf 23 Taf.</t>
  </si>
  <si>
    <t>Hofmann, Ernst</t>
  </si>
  <si>
    <t>PPN769120490</t>
  </si>
  <si>
    <t>PPN559723946</t>
  </si>
  <si>
    <t>http://resolver.staatsbibliothek-berlin.de/SBB0000F8B000000000</t>
  </si>
  <si>
    <t>https://content.staatsbibliothek-berlin.de/dc/769120490.ocr.zip</t>
  </si>
  <si>
    <t>Naturgeschichte Der Amphibien, Fische, Weich- und Schaalenthiere, Insekten, Würmer und Strahlenthiere in Bildern ... zum Anschauungs-Unterricht für die Jugend ... nach der ...Naturgeschichte für Schulen; mit erklärendem Texte in deutscher und französischer Sprache</t>
  </si>
  <si>
    <t>PPN769048684</t>
  </si>
  <si>
    <t>PPN568791290</t>
  </si>
  <si>
    <t>http://resolver.staatsbibliothek-berlin.de/SBB0000F82200000000</t>
  </si>
  <si>
    <t>1849</t>
  </si>
  <si>
    <t>Eßlingen; Stuttgart</t>
  </si>
  <si>
    <t>Wald und Meer; Schilderungen aus dem Naturleben der Thiere und Pflanzen</t>
  </si>
  <si>
    <t>Ramberg, Heinrich; Jury, Wilhelm; Schasler, Max</t>
  </si>
  <si>
    <t>Hasselberg</t>
  </si>
  <si>
    <t>PPN749886765</t>
  </si>
  <si>
    <t>PPN27954653X</t>
  </si>
  <si>
    <t>http://resolver.staatsbibliothek-berlin.de/SBB0000E15200000000</t>
  </si>
  <si>
    <t>1853</t>
  </si>
  <si>
    <t>https://content.staatsbibliothek-berlin.de/dc/749886765.ocr.zip</t>
  </si>
  <si>
    <t>Naturhistorisches Bilder- und Lese-Buch oder Erzählungen über Gegenstände aus den drei Reichen der Natur; Nebst 300 illuminirten Abbildungen von [Konrad] Horny und einer kurzen Erklärung derselben in Versen</t>
  </si>
  <si>
    <t>Horny, Konrad; Glatz, Jakob</t>
  </si>
  <si>
    <t>Frommann</t>
  </si>
  <si>
    <t>PPN769046053</t>
  </si>
  <si>
    <t>PPN371007631</t>
  </si>
  <si>
    <t>http://resolver.staatsbibliothek-berlin.de/SBB0000F81F00000000</t>
  </si>
  <si>
    <t>Jena</t>
  </si>
  <si>
    <t>Das Spiel im Zimmer; eine reichhaltige Sammlung ausgewählter Spiele zum Gebrauche für jung und alt, für den Einzelnen, wie für kleinere und größere Kreise</t>
  </si>
  <si>
    <t>Mittenzwey, L.</t>
  </si>
  <si>
    <t>Merseburger</t>
  </si>
  <si>
    <t>PPN745139965</t>
  </si>
  <si>
    <t>PPN567083055</t>
  </si>
  <si>
    <t>http://resolver.staatsbibliothek-berlin.de/SBB0000D5E900000000</t>
  </si>
  <si>
    <t>https://content.staatsbibliothek-berlin.de/dc/745139965.ocr.zip</t>
  </si>
  <si>
    <t>Der Weltumsegler. Oder Reise durch alle fünf Theile der Erde mit vorzüglicher Hinsicht auf ihre Bewohner, auf die Schönheiten und Merkwürdigkeiten der Natur und Kunst [et]c.; Zum Selbstunterricht der Jugend zweckmäßig abgefasst</t>
  </si>
  <si>
    <t>Schäfer, Daniel F.</t>
  </si>
  <si>
    <t>multivolume_work; text</t>
  </si>
  <si>
    <t>PPN727852981</t>
  </si>
  <si>
    <t>PPN032135513</t>
  </si>
  <si>
    <t>http://resolver.staatsbibliothek-berlin.de/SBB0001554600000000</t>
  </si>
  <si>
    <t>1801</t>
  </si>
  <si>
    <t>Reise durch das Berner Oberland nach Unterwalden; für die Jugend beschrieben</t>
  </si>
  <si>
    <t>Lory, G.; Burgdorfer, D.; Meisner, Friedrich</t>
  </si>
  <si>
    <t>Burgdorfer</t>
  </si>
  <si>
    <t>volume; text</t>
  </si>
  <si>
    <t>PPN770944965</t>
  </si>
  <si>
    <t>PPN282315799</t>
  </si>
  <si>
    <t>http://resolver.staatsbibliothek-berlin.de/SBB000109F000020000</t>
  </si>
  <si>
    <t>1821</t>
  </si>
  <si>
    <t>Bern</t>
  </si>
  <si>
    <t>Conversations-Lexicon für die Jugend</t>
  </si>
  <si>
    <t>Goedsche</t>
  </si>
  <si>
    <t>PPN766562786</t>
  </si>
  <si>
    <t>PPN562017402</t>
  </si>
  <si>
    <t>http://resolver.staatsbibliothek-berlin.de/SBB0000EF8800020000</t>
  </si>
  <si>
    <t>Meissen</t>
  </si>
  <si>
    <t>Bilderbuch zum Nutzen und Vergnügen der Jugend; enthaltend eine angenehme Sammlung von Thieren, Pflanzen, Blumen, Früchten, Mineralien, Trachten und allerhand andern unterrichtenden Gegenständen aus dem Reiche der Natur, der Künste und Wissenschaften ; alle nach den besten Originalen gewählt gestochen, und mit einer kurzen wissenschaftlichen und den Verstandeskräften der Jugend angemessenen Erklärung begleitet</t>
  </si>
  <si>
    <t>Bertuch, Friedrich Justin</t>
  </si>
  <si>
    <t>Bohmann</t>
  </si>
  <si>
    <t>PPN803797397</t>
  </si>
  <si>
    <t>PPN364483261</t>
  </si>
  <si>
    <t>http://resolver.staatsbibliothek-berlin.de/SBB0001793700000000</t>
  </si>
  <si>
    <t>Prag</t>
  </si>
  <si>
    <t>Der kleine Physiker, oder Unterhaltungen über natürliche Dinge, für Kinder</t>
  </si>
  <si>
    <t>Höpfner, Adolf Friedrich</t>
  </si>
  <si>
    <t>Keyser</t>
  </si>
  <si>
    <t>PPN746626002</t>
  </si>
  <si>
    <t>PPN746625758</t>
  </si>
  <si>
    <t>http://resolver.staatsbibliothek-berlin.de/SBB0000DB6F00020000</t>
  </si>
  <si>
    <t>Erfurt</t>
  </si>
  <si>
    <t>Der technologische Jugendfreund oder Unterhaltende Wanderungen in die Werkstätte der Künstler und Handwerker, zur nöthigen Kenntniß derselben</t>
  </si>
  <si>
    <t>Blasche, Bernhard Heinrich</t>
  </si>
  <si>
    <t>Wilmans</t>
  </si>
  <si>
    <t>PPN770196195</t>
  </si>
  <si>
    <t>PPN335885187</t>
  </si>
  <si>
    <t>http://resolver.staatsbibliothek-berlin.de/SBB0001038200010000</t>
  </si>
  <si>
    <t>Frankfurt am Mayn</t>
  </si>
  <si>
    <t>Tempel der Natur und Kunst</t>
  </si>
  <si>
    <t>Hirschmann, C. A.</t>
  </si>
  <si>
    <t>Tauchnitz</t>
  </si>
  <si>
    <t>PPN781903688</t>
  </si>
  <si>
    <t>PPN563410795</t>
  </si>
  <si>
    <t>http://resolver.staatsbibliothek-berlin.de/SBB0001568700050000</t>
  </si>
  <si>
    <t>Der mechanische Jugendfreund oder faßliche und unterhaltende Darstellung der Lehre vom Gleichgewicht und der Bewegung, mit der Beschreibung der dazu gehörigen Maschinen und selbst mit Beyfügung mancher belustigenden mechanischen Kunststücke; Zweyter Theil ; Mit sieben Kupfertafeln</t>
  </si>
  <si>
    <t>Poppe, Johann Heinrich Moritz</t>
  </si>
  <si>
    <t>PPN746345666</t>
  </si>
  <si>
    <t>PPN236461788</t>
  </si>
  <si>
    <t>http://resolver.staatsbibliothek-berlin.de/SBB0000D8D300010000</t>
  </si>
  <si>
    <t>Naturgeschichte für die deutsche Jugend</t>
  </si>
  <si>
    <t>Hochstetter, Christian Ferdinand; Gebauer, Christian August</t>
  </si>
  <si>
    <t>Löflund</t>
  </si>
  <si>
    <t>PPN769087779</t>
  </si>
  <si>
    <t>PPN557898129</t>
  </si>
  <si>
    <t>http://resolver.staatsbibliothek-berlin.de/SBB0000F85900010000</t>
  </si>
  <si>
    <t>1829</t>
  </si>
  <si>
    <t>Spiel und Sport; das Buch der gesellschaftlichen Unterhaltungen und Vergnügungen, der körperlichen Uebungen, ritterlichen Erholungen und Künste ; in zwei Abtheilungen</t>
  </si>
  <si>
    <t>Georgens, Jan Daniel</t>
  </si>
  <si>
    <t>PPN745169724</t>
  </si>
  <si>
    <t>PPN369019458</t>
  </si>
  <si>
    <t>http://resolver.staatsbibliothek-berlin.de/SBB0000D62500000000</t>
  </si>
  <si>
    <t>Reisen in dem Mittelmeere und in einigen der angränzenden Länder ; Theil 4</t>
  </si>
  <si>
    <t>Richter, Theodor Friedrich Maximilian</t>
  </si>
  <si>
    <t>Arnold</t>
  </si>
  <si>
    <t>PPN781607434</t>
  </si>
  <si>
    <t>PPN246368152</t>
  </si>
  <si>
    <t>http://resolver.staatsbibliothek-berlin.de/SBB000155EB00090000</t>
  </si>
  <si>
    <t>Physikalischer Kinderfreund</t>
  </si>
  <si>
    <t>Vieth, Gerhard Ulrich Anton</t>
  </si>
  <si>
    <t>Barth</t>
  </si>
  <si>
    <t>PPN751110981</t>
  </si>
  <si>
    <t>PPN345242955</t>
  </si>
  <si>
    <t>http://resolver.staatsbibliothek-berlin.de/SBB0000E47700000000</t>
  </si>
  <si>
    <t>Orbis pictus</t>
  </si>
  <si>
    <t>Lauckhard, Carl F.</t>
  </si>
  <si>
    <t>Günther</t>
  </si>
  <si>
    <t>PPN746212909</t>
  </si>
  <si>
    <t>PPN620970413</t>
  </si>
  <si>
    <t>http://resolver.staatsbibliothek-berlin.de/SBB0000D82E00010000</t>
  </si>
  <si>
    <t>1872</t>
  </si>
  <si>
    <t>https://content.staatsbibliothek-berlin.de/dc/746212909.ocr.zip</t>
  </si>
  <si>
    <t>Erzählungen von der Lebensweise und dem Seelenleben der Thiere, sowie von ihrem Verhältniß zum Menschen, mit besonderer Rücksicht auf Jagd, Fang, Zähmung und Abrichtung; mit 120 Text-Abbildungen, vier Tonbildern und einem bunten Titelbilde</t>
  </si>
  <si>
    <t>Reichenbach, Anton Benedikt; Klotz, Carl</t>
  </si>
  <si>
    <t>PPN742433056</t>
  </si>
  <si>
    <t>PPN571775160</t>
  </si>
  <si>
    <t>http://resolver.staatsbibliothek-berlin.de/SBB0000D16100020000</t>
  </si>
  <si>
    <t>1873</t>
  </si>
  <si>
    <t>https://content.staatsbibliothek-berlin.de/dc/742433056.ocr.zip</t>
  </si>
  <si>
    <t>Friedrich Wilmans</t>
  </si>
  <si>
    <t>PPN770197566</t>
  </si>
  <si>
    <t>PPN335331890</t>
  </si>
  <si>
    <t>http://resolver.staatsbibliothek-berlin.de/SBB0001038200020000</t>
  </si>
  <si>
    <t>1806</t>
  </si>
  <si>
    <t>Nord-Asien und die Kaukasische Landenge; mit acht illuminirten Kupfertafeln</t>
  </si>
  <si>
    <t>Schäffer, Daniel F.</t>
  </si>
  <si>
    <t>PPN781266564</t>
  </si>
  <si>
    <t>PPN032135556</t>
  </si>
  <si>
    <t>http://resolver.staatsbibliothek-berlin.de/SBB0001554600040000</t>
  </si>
  <si>
    <t>Alräunchens Kräuterbuch</t>
  </si>
  <si>
    <t>Reichlin-Meldegg, Adolfine</t>
  </si>
  <si>
    <t>Huttler</t>
  </si>
  <si>
    <t>PPN770197698</t>
  </si>
  <si>
    <t>PPN316154997</t>
  </si>
  <si>
    <t>http://resolver.staatsbibliothek-berlin.de/SBB0001037700030000</t>
  </si>
  <si>
    <t>1884</t>
  </si>
  <si>
    <t>https://content.staatsbibliothek-berlin.de/dc/770197698.ocr.zip</t>
  </si>
  <si>
    <t>PPN781887542</t>
  </si>
  <si>
    <t>PPN563042532</t>
  </si>
  <si>
    <t>http://resolver.staatsbibliothek-berlin.de/SBB0001568700010000</t>
  </si>
  <si>
    <t>Spectaculum Naturae &amp; Artium</t>
  </si>
  <si>
    <t>Winter</t>
  </si>
  <si>
    <t>PPN689617879</t>
  </si>
  <si>
    <t>PPN266545610</t>
  </si>
  <si>
    <t>http://resolver.staatsbibliothek-berlin.de/SBB0000804F00020000</t>
  </si>
  <si>
    <t>ita</t>
  </si>
  <si>
    <t>1765</t>
  </si>
  <si>
    <t>Schmetterlings-Cabinet für Kinder, oder kurze Beschreibung der europäischen Schmetterlinge</t>
  </si>
  <si>
    <t>Vogel, Christian Friedrich</t>
  </si>
  <si>
    <t>Vogel</t>
  </si>
  <si>
    <t>PPN769363601</t>
  </si>
  <si>
    <t>PPN574144986</t>
  </si>
  <si>
    <t>http://resolver.staatsbibliothek-berlin.de/SBB0000F95100030000</t>
  </si>
  <si>
    <t>T. F. M. Richters Reisen zu Wasser und zu Lande; in den Jahren 1805 - 1817 ; für die reifere Jugend zur Belehrung, und zur Unterhaltung für Jedermann</t>
  </si>
  <si>
    <t>PPN781289254</t>
  </si>
  <si>
    <t>PPN211524573</t>
  </si>
  <si>
    <t>http://resolver.staatsbibliothek-berlin.de/SBB0001556300000000</t>
  </si>
  <si>
    <t>1831</t>
  </si>
  <si>
    <t>Dresden [u.a.]</t>
  </si>
  <si>
    <t>Erste Blikke in den weiblichen Wirkungskreis; Ein Bilderbuch zur ersten Kenntniß häuslicher Geschäfte für gute Töchter</t>
  </si>
  <si>
    <t>Seidel, C. A.</t>
  </si>
  <si>
    <t>Leo</t>
  </si>
  <si>
    <t>PPN770508960</t>
  </si>
  <si>
    <t>PPN647160099</t>
  </si>
  <si>
    <t>http://resolver.staatsbibliothek-berlin.de/SBB000104EC00000000</t>
  </si>
  <si>
    <t>Erzählungen von der Lebensweise, den Sitten und Gewohnheiten, sowie von ihrem Verhältniß zur Natur der Thiere ; mit 200 Text-Abbildungen, fünf Tonbildern und einem bunten Titelbilde</t>
  </si>
  <si>
    <t>Reichenbach, Anton Benedikt; Müller, Karl; Klotz, Carl</t>
  </si>
  <si>
    <t>PPN742430650</t>
  </si>
  <si>
    <t>PPN334018129</t>
  </si>
  <si>
    <t>http://resolver.staatsbibliothek-berlin.de/SBB0000D16100010000</t>
  </si>
  <si>
    <t>https://content.staatsbibliothek-berlin.de/dc/742430650.ocr.zip</t>
  </si>
  <si>
    <t>Die denkwürdigsten Erfindungen bis zu Ende des achtzehnten Jahrhunderts; für die reifere Jugend dargestellt ; mit 176 Ill.</t>
  </si>
  <si>
    <t>Pieper, G. R.; Dressel, A.; Thomas, Louis</t>
  </si>
  <si>
    <t>PPN745122019</t>
  </si>
  <si>
    <t>PPN578156792</t>
  </si>
  <si>
    <t>http://resolver.staatsbibliothek-berlin.de/SBB0000D5A200010000</t>
  </si>
  <si>
    <t>https://content.staatsbibliothek-berlin.de/dc/745122019.ocr.zip</t>
  </si>
  <si>
    <t>... welcher die allgemeine Einleitung und die deutschen Bundesstaaten enthält</t>
  </si>
  <si>
    <t>Bilfinger, C. F.</t>
  </si>
  <si>
    <t>Osiander</t>
  </si>
  <si>
    <t>PPN771067801</t>
  </si>
  <si>
    <t>PPN246479787</t>
  </si>
  <si>
    <t>http://resolver.staatsbibliothek-berlin.de/SBB00010AB300010000</t>
  </si>
  <si>
    <t>Tübingen</t>
  </si>
  <si>
    <t>Neuer Jugendfreund, oder Ernst und Scherz in lehrreichen Gesprächen, Erzählungen, Anecdoten, Briefen usf. für die gebildete und erwachsene Jugend und ihre Freunde</t>
  </si>
  <si>
    <t>Heyse, Johann Christian August</t>
  </si>
  <si>
    <t>PPN770075819</t>
  </si>
  <si>
    <t>PPN269681221</t>
  </si>
  <si>
    <t>http://resolver.staatsbibliothek-berlin.de/SBB000102A100020000</t>
  </si>
  <si>
    <t>Hamburg</t>
  </si>
  <si>
    <t>Contenant ce qui regarde le ciel, &amp; les liaisons des différentes parties de l'univers avec les besoins de l'homme</t>
  </si>
  <si>
    <t>Schley, J. Y.; Pluche, Noël Antoine</t>
  </si>
  <si>
    <t>Neaulme</t>
  </si>
  <si>
    <t>PPN751746126</t>
  </si>
  <si>
    <t>PPN585259275</t>
  </si>
  <si>
    <t>http://resolver.staatsbibliothek-berlin.de/SBB0000E5C000070000</t>
  </si>
  <si>
    <t>1746</t>
  </si>
  <si>
    <t>La Haye</t>
  </si>
  <si>
    <t>https://content.staatsbibliothek-berlin.de/dc/751746126.ocr.zip</t>
  </si>
  <si>
    <t>PPN751111716</t>
  </si>
  <si>
    <t>PPN267670370</t>
  </si>
  <si>
    <t>http://resolver.staatsbibliothek-berlin.de/SBB0000E47900000000</t>
  </si>
  <si>
    <t>T. F. M. Richters Reisen zu Wasser und zu Lande, in den Jahren 1805-1817; für die reifere Jugend zur Belehrung und zur Unterhaltung für Jedermann</t>
  </si>
  <si>
    <t>PPN781545072</t>
  </si>
  <si>
    <t>PPN246354623</t>
  </si>
  <si>
    <t>http://resolver.staatsbibliothek-berlin.de/SBB000155EB00000000</t>
  </si>
  <si>
    <t>Schmetterlings-Cabinet für Kinder, oder kurze Beschreibung der europäischen Schmetterlinge; nebst einer Anweisung welche zu fangen, aufzubewahren und aus Raupen zu ziehen ; mit in Kupfer gestochenen und illuminierten Abbildungen</t>
  </si>
  <si>
    <t>PPN76936182X</t>
  </si>
  <si>
    <t>PPN306738635</t>
  </si>
  <si>
    <t>http://resolver.staatsbibliothek-berlin.de/SBB0000F95100000000</t>
  </si>
  <si>
    <t>PPN751104833</t>
  </si>
  <si>
    <t>PPN267654707</t>
  </si>
  <si>
    <t>http://resolver.staatsbibliothek-berlin.de/SBB0000E46300000000</t>
  </si>
  <si>
    <t>1798</t>
  </si>
  <si>
    <t>Contenant Ce Qui Regarde l'Homme en Société</t>
  </si>
  <si>
    <t>LeBas, J. P.; Pluche, Noel A.</t>
  </si>
  <si>
    <t>Estienne</t>
  </si>
  <si>
    <t>PPN757230822</t>
  </si>
  <si>
    <t>PPN519946006</t>
  </si>
  <si>
    <t>http://resolver.staatsbibliothek-berlin.de/SBB0000EB9B00030000</t>
  </si>
  <si>
    <t>1770</t>
  </si>
  <si>
    <t>PPN751107697</t>
  </si>
  <si>
    <t>PPN270859047</t>
  </si>
  <si>
    <t>http://resolver.staatsbibliothek-berlin.de/SBB0000E46B00000000</t>
  </si>
  <si>
    <t>Für den Lehrer</t>
  </si>
  <si>
    <t>Neumann, Gustav Friedrich Ludwig</t>
  </si>
  <si>
    <t>Plahn</t>
  </si>
  <si>
    <t>PPN768525675</t>
  </si>
  <si>
    <t>PPN390758132</t>
  </si>
  <si>
    <t>http://resolver.staatsbibliothek-berlin.de/SBB0000F69D00010000</t>
  </si>
  <si>
    <t>1834</t>
  </si>
  <si>
    <t>Le Cabinet du jeune naturaliste, ou tableaux intéressans de l'histoire des animaux ...</t>
  </si>
  <si>
    <t>Smith, Thomas; Antoine, A.; Alyon, Pierre Philippe</t>
  </si>
  <si>
    <t>Bellavoine</t>
  </si>
  <si>
    <t>PPN750209321</t>
  </si>
  <si>
    <t>PPN544165519</t>
  </si>
  <si>
    <t>http://resolver.staatsbibliothek-berlin.de/SBB0000E26400000000</t>
  </si>
  <si>
    <t>Der chemische Jugendfreund oder faßliche und unterhaltende Darstellung der Scheidekunst, mit der genauesten Beschreibung der vornehmsten anzustellenden Experimente, der dazu nöthigen Instrumente, und selbst mit Beyfügung vieler belustigenden chemischen Kunststücke; mit drey Kupfertafeln</t>
  </si>
  <si>
    <t>PPN746348479</t>
  </si>
  <si>
    <t>PPN571326927</t>
  </si>
  <si>
    <t>http://resolver.staatsbibliothek-berlin.de/SBB0000D8D300040000</t>
  </si>
  <si>
    <t>Frankfurt a. M.</t>
  </si>
  <si>
    <t>Kleine Weltkunde, oder das Wissenswertheste aus der Erdkunde, Geschichte, Naturbeschreibung, Naturlehre, Gewerb-, Himmels- und Menschenkunde als ein Unterrichtsgegenstand; ein Lehr- und Lesebuch für den ersten Realunterricht</t>
  </si>
  <si>
    <t>PPN768525349</t>
  </si>
  <si>
    <t>PPN270200592</t>
  </si>
  <si>
    <t>http://resolver.staatsbibliothek-berlin.de/SBB0000F69D00000000</t>
  </si>
  <si>
    <t>PPN751105538</t>
  </si>
  <si>
    <t>PPN270859020</t>
  </si>
  <si>
    <t>http://resolver.staatsbibliothek-berlin.de/SBB0000E46300010000</t>
  </si>
  <si>
    <t>Reisen und Abentheuer Rolando's und seiner Gefährten</t>
  </si>
  <si>
    <t>Jauffret, ...</t>
  </si>
  <si>
    <t>Gädicke</t>
  </si>
  <si>
    <t>PPN770976719</t>
  </si>
  <si>
    <t>PPN560145683</t>
  </si>
  <si>
    <t>http://resolver.staatsbibliothek-berlin.de/SBB00010A2B00050000</t>
  </si>
  <si>
    <t>Weimar</t>
  </si>
  <si>
    <t>Die neueren Entdeckungsreisen; für die Jugend</t>
  </si>
  <si>
    <t>Hoffmann, C. W.; Kell, Julius</t>
  </si>
  <si>
    <t>Meißner</t>
  </si>
  <si>
    <t>PPN781824788</t>
  </si>
  <si>
    <t>PPN557550009</t>
  </si>
  <si>
    <t>http://resolver.staatsbibliothek-berlin.de/SBB0001566B00000000</t>
  </si>
  <si>
    <t>Bemerkungen über England und Reise nach Sicilien, mit besonderer Hinsicht auf den Charakter und die Lebensart der Seeleute</t>
  </si>
  <si>
    <t>PPN781338042</t>
  </si>
  <si>
    <t>PPN211527068</t>
  </si>
  <si>
    <t>http://resolver.staatsbibliothek-berlin.de/SBB0001556300070000</t>
  </si>
  <si>
    <t>Der physikalische Jugendfreund oder faßliche und unterhaltende Darstellung der Naturlehre, mit der genauesten Beschreibung aller anzustellenden Experimente, der dazu nöthigen Instrumente, und selbst mit Beyfügung vieler belustigenden physikalischen Kunststücke</t>
  </si>
  <si>
    <t>PPN746349025</t>
  </si>
  <si>
    <t>PPN237706725</t>
  </si>
  <si>
    <t>http://resolver.staatsbibliothek-berlin.de/SBB0000D8D300050000</t>
  </si>
  <si>
    <t>1815</t>
  </si>
  <si>
    <t>Voigt &amp; Günther's Orbis pictus; Bilderbuch zur Anschauung und Belehrung</t>
  </si>
  <si>
    <t>Voigt &amp; Günther</t>
  </si>
  <si>
    <t>PPN77034819X</t>
  </si>
  <si>
    <t>PPN620951788</t>
  </si>
  <si>
    <t>http://resolver.staatsbibliothek-berlin.de/SBB0000D82E00030000</t>
  </si>
  <si>
    <t>https://content.staatsbibliothek-berlin.de/dc/77034819X.ocr.zip</t>
  </si>
  <si>
    <t>PPN746624832</t>
  </si>
  <si>
    <t>PPN228187656</t>
  </si>
  <si>
    <t>http://resolver.staatsbibliothek-berlin.de/SBB0000DB6F00000000</t>
  </si>
  <si>
    <t>Rinaldo's Reisen durch Deutschland</t>
  </si>
  <si>
    <t>Poratzky, Leopold; Meynier, Johann Heinrich</t>
  </si>
  <si>
    <t>PPN771011113</t>
  </si>
  <si>
    <t>PPN388391014</t>
  </si>
  <si>
    <t>http://resolver.staatsbibliothek-berlin.de/SBB00010A5800010000</t>
  </si>
  <si>
    <t>1826</t>
  </si>
  <si>
    <t>La science en miniature ou collection des arts et métiers utiles</t>
  </si>
  <si>
    <t>Bertin, Théodor Pierre</t>
  </si>
  <si>
    <t>Imprimerie De Brasseur Ainé</t>
  </si>
  <si>
    <t>PPN756723795</t>
  </si>
  <si>
    <t>PPN293176531</t>
  </si>
  <si>
    <t>http://resolver.staatsbibliothek-berlin.de/SBB0000EBFE00010000</t>
  </si>
  <si>
    <t>Rinaldo's Reisen durch Deutschland; Ein Unterhaltungsbuch für die Jugend zur Beförderung der Vaterlandskunde</t>
  </si>
  <si>
    <t>Meynier, Johann Heinrich</t>
  </si>
  <si>
    <t>PPN77101046X</t>
  </si>
  <si>
    <t>PPN24497361X</t>
  </si>
  <si>
    <t>http://resolver.staatsbibliothek-berlin.de/SBB00010A5800000000</t>
  </si>
  <si>
    <t>Otto von Kotzebue's neue Reise um die Welt in den Jahren 1823 bis 1826; mit 4 Stahlstichen</t>
  </si>
  <si>
    <t>Hoffmann, C. W.</t>
  </si>
  <si>
    <t>PPN781827620</t>
  </si>
  <si>
    <t>PPN557550092</t>
  </si>
  <si>
    <t>http://resolver.staatsbibliothek-berlin.de/SBB0001566B00010000</t>
  </si>
  <si>
    <t>PPN751115118</t>
  </si>
  <si>
    <t>PPN267672470</t>
  </si>
  <si>
    <t>http://resolver.staatsbibliothek-berlin.de/SBB0000E46300050000</t>
  </si>
  <si>
    <t>Alräunchens Kräuterbuch; darinnen in drei gesonderten Theilen enthalten sind die getreulichen Conterfeiungen verschiedener Kräutlein und Blumen, so in besonderer Beziehung zum Menschengeschlecht stehen, sei es nun ihrer Wirkung oder ihrem Namen nach ...</t>
  </si>
  <si>
    <t>PPN770192750</t>
  </si>
  <si>
    <t>PPN124914241</t>
  </si>
  <si>
    <t>http://resolver.staatsbibliothek-berlin.de/SBB0001037700000000</t>
  </si>
  <si>
    <t>PPN689617615</t>
  </si>
  <si>
    <t>PPN266545602</t>
  </si>
  <si>
    <t>http://resolver.staatsbibliothek-berlin.de/SBB0000804F00010000</t>
  </si>
  <si>
    <t>1761</t>
  </si>
  <si>
    <t>Denkwürdigste Erfindungen</t>
  </si>
  <si>
    <t>PPN745121594</t>
  </si>
  <si>
    <t>PPN745120601</t>
  </si>
  <si>
    <t>http://resolver.staatsbibliothek-berlin.de/SBB0000D5A200000000</t>
  </si>
  <si>
    <t>1895</t>
  </si>
  <si>
    <t>Verunglückte Reise von Hamburg nach St. Thomas und Rückkehr über New-York und Kopenhagen; mit besonderer Hinsicht auf den Charakter und die Lebensart der Seeleute</t>
  </si>
  <si>
    <t>PPN781290953</t>
  </si>
  <si>
    <t>PPN211526525</t>
  </si>
  <si>
    <t>http://resolver.staatsbibliothek-berlin.de/SBB0001556300030000</t>
  </si>
  <si>
    <t>Die Wunderwerke der Welt oder die schönsten Werke der Natur und des Menschen; Ein Unterhaltungsbuch für die erwachsenere Jugend zur Erweckung des Nachdenkens und Ausbildung höherer Natur- und Lebens-Ansichten</t>
  </si>
  <si>
    <t>Propiac, Catherine Joseph Ferdinand Girard; Kuhn, August</t>
  </si>
  <si>
    <t>Schlesinger</t>
  </si>
  <si>
    <t>PPN768535638</t>
  </si>
  <si>
    <t>PPN235442038</t>
  </si>
  <si>
    <t>http://resolver.staatsbibliothek-berlin.de/SBB0000F6A900000000</t>
  </si>
  <si>
    <t>1823</t>
  </si>
  <si>
    <t>PPN77019558X</t>
  </si>
  <si>
    <t>PPN282158006</t>
  </si>
  <si>
    <t>http://resolver.staatsbibliothek-berlin.de/SBB0001038200000000</t>
  </si>
  <si>
    <t>Contenant l'histoire de la physique expérimentale</t>
  </si>
  <si>
    <t>Pluche, Noël Antoine</t>
  </si>
  <si>
    <t>PPN751898899</t>
  </si>
  <si>
    <t>PPN58525916X</t>
  </si>
  <si>
    <t>http://resolver.staatsbibliothek-berlin.de/SBB0000E5C000080000</t>
  </si>
  <si>
    <t>Conversations-Lexicon für die Jugend; in 24 Lieferungen</t>
  </si>
  <si>
    <t>PPN766448436</t>
  </si>
  <si>
    <t>PPN562017178</t>
  </si>
  <si>
    <t>http://resolver.staatsbibliothek-berlin.de/SBB0000EF8800000000</t>
  </si>
  <si>
    <t>Reisen in dem Mittelmeere und in einigen der angränzenden Länder ; Theil 1</t>
  </si>
  <si>
    <t>PPN781549590</t>
  </si>
  <si>
    <t>PPN246367679</t>
  </si>
  <si>
    <t>http://resolver.staatsbibliothek-berlin.de/SBB000155EB00060000</t>
  </si>
  <si>
    <t>Der hamburgische Kinderfreund oder Lesebuch für Volksschulen; eine geordnete Sammlung zweckmäßiger Denk-, Sprach- und Leseübungen</t>
  </si>
  <si>
    <t>Straus, Carl</t>
  </si>
  <si>
    <t>Herold</t>
  </si>
  <si>
    <t>PPN770295711</t>
  </si>
  <si>
    <t>PPN240398815</t>
  </si>
  <si>
    <t>http://resolver.staatsbibliothek-berlin.de/SBB0001040100000000</t>
  </si>
  <si>
    <t>1837</t>
  </si>
  <si>
    <t>Reise von Messina nach Alicante, Iviza, Bona, Tarragona, Malta und Odessa, und Rückkehr nach Sicilien; mit besonderer Hinsicht auf den Charakter und die Lebensart der Seeleute</t>
  </si>
  <si>
    <t>PPN781344018</t>
  </si>
  <si>
    <t>PPN211527165</t>
  </si>
  <si>
    <t>http://resolver.staatsbibliothek-berlin.de/SBB00015563000A0000</t>
  </si>
  <si>
    <t>Der mechanische Jugendfreund oder faßliche und unterhaltende Darstellung der Lehre vom Gleichgewicht und der Bewegung, mit der Beschreibung der dazu gehörigen Maschinen und selbst mit Beyfügung mancher belustigenden mechanischen Kunststücke; erster Theil ; mit sechs Kupfertafeln</t>
  </si>
  <si>
    <t>PPN746346301</t>
  </si>
  <si>
    <t>PPN237707365</t>
  </si>
  <si>
    <t>http://resolver.staatsbibliothek-berlin.de/SBB0000D8D300020000</t>
  </si>
  <si>
    <t>1818</t>
  </si>
  <si>
    <t>Das Buch der Thierwelt; die Thiere der Fremde</t>
  </si>
  <si>
    <t>Reichenbach, Anton Benedikt</t>
  </si>
  <si>
    <t>PPN742430138</t>
  </si>
  <si>
    <t>PPN33401798X</t>
  </si>
  <si>
    <t>http://resolver.staatsbibliothek-berlin.de/SBB0000D16100000000</t>
  </si>
  <si>
    <t>PPN781893941</t>
  </si>
  <si>
    <t>PPN563410701</t>
  </si>
  <si>
    <t>http://resolver.staatsbibliothek-berlin.de/SBB0001568700040000</t>
  </si>
  <si>
    <t>PPN751115657</t>
  </si>
  <si>
    <t>PPN267752490</t>
  </si>
  <si>
    <t>http://resolver.staatsbibliothek-berlin.de/SBB0000E46300060000</t>
  </si>
  <si>
    <t>Illustrirte geographische Bilder aus Preußen; Schilderungen aus Natur, Geschichte, Industrie und Volksleben</t>
  </si>
  <si>
    <t>Körner, Friedrich</t>
  </si>
  <si>
    <t>PPN771240295</t>
  </si>
  <si>
    <t>PPN330321781</t>
  </si>
  <si>
    <t>http://resolver.staatsbibliothek-berlin.de/SBB00012B3700000000</t>
  </si>
  <si>
    <t>PPN771013434</t>
  </si>
  <si>
    <t>PPN253055350</t>
  </si>
  <si>
    <t>http://resolver.staatsbibliothek-berlin.de/SBB00010A5800030000</t>
  </si>
  <si>
    <t>PPN781546257</t>
  </si>
  <si>
    <t>PPN24635478X</t>
  </si>
  <si>
    <t>http://resolver.staatsbibliothek-berlin.de/SBB000155EB00020000</t>
  </si>
  <si>
    <t>PPN770196632</t>
  </si>
  <si>
    <t>PPN316154946</t>
  </si>
  <si>
    <t>http://resolver.staatsbibliothek-berlin.de/SBB0001037700020000</t>
  </si>
  <si>
    <t>https://content.staatsbibliothek-berlin.de/dc/770196632.ocr.zip</t>
  </si>
  <si>
    <t>Die Wunderwerke der Welt oder die schönsten Werke der Natur und des Menschen</t>
  </si>
  <si>
    <t>PPN76853755X</t>
  </si>
  <si>
    <t>PPN235444855</t>
  </si>
  <si>
    <t>http://resolver.staatsbibliothek-berlin.de/SBB0000F6A900020000</t>
  </si>
  <si>
    <t>Biographieen aus der Naturkunde, in ästhetischer Form und religiösem Sinne</t>
  </si>
  <si>
    <t>Grube, A. W.</t>
  </si>
  <si>
    <t>Steinkopf</t>
  </si>
  <si>
    <t>PPN746859198</t>
  </si>
  <si>
    <t>PPN55993548X</t>
  </si>
  <si>
    <t>http://resolver.staatsbibliothek-berlin.de/SBB0000D37600030000</t>
  </si>
  <si>
    <t>1854</t>
  </si>
  <si>
    <t>https://content.staatsbibliothek-berlin.de/dc/746859198.ocr.zip</t>
  </si>
  <si>
    <t>Reisen in dem Mittelmeere und in einigen der angränzenden Länder ; Theil 5</t>
  </si>
  <si>
    <t>PPN78160947X</t>
  </si>
  <si>
    <t>PPN246368373</t>
  </si>
  <si>
    <t>http://resolver.staatsbibliothek-berlin.de/SBB000155EB000A0000</t>
  </si>
  <si>
    <t>Reise von London nach China und Rückkehr nach England; mit besonderer Hinsicht auf den Charakter und die Lebensart der Seeleute</t>
  </si>
  <si>
    <t>PPN781548845</t>
  </si>
  <si>
    <t>PPN246355069</t>
  </si>
  <si>
    <t>http://resolver.staatsbibliothek-berlin.de/SBB000155EB00050000</t>
  </si>
  <si>
    <t>1824</t>
  </si>
  <si>
    <t>Neues Bilder-Allerley, aus dem Gebiete des Guten, Wahren, Nützlichen, Schönen und Unterhaltenden; für Kinder beyderley Geschlechts</t>
  </si>
  <si>
    <t>Schreiber, J. C.</t>
  </si>
  <si>
    <t>Sommer</t>
  </si>
  <si>
    <t>PPN766445275</t>
  </si>
  <si>
    <t>PPN57427989X</t>
  </si>
  <si>
    <t>http://resolver.staatsbibliothek-berlin.de/SBB0000EF8000000000</t>
  </si>
  <si>
    <t>PPN781337607</t>
  </si>
  <si>
    <t>PPN211526827</t>
  </si>
  <si>
    <t>http://resolver.staatsbibliothek-berlin.de/SBB0001556300060000</t>
  </si>
  <si>
    <t>Oeuvres Complettes De M. Berquin</t>
  </si>
  <si>
    <t>Berquin, Arnaud</t>
  </si>
  <si>
    <t>Grieshammer</t>
  </si>
  <si>
    <t>PPN751103144</t>
  </si>
  <si>
    <t>PPN147234964</t>
  </si>
  <si>
    <t>http://resolver.staatsbibliothek-berlin.de/SBB0000E42600020000</t>
  </si>
  <si>
    <t>Leipsic</t>
  </si>
  <si>
    <t>Hellenikos mythologisch-malerische Reisen durch Griechenland, den Archipelagus, Sicilien und Unter-Italien, mit steter Rücksicht auf Wissenschaft, Kunst und Sitte der ältern und neuern Zeit</t>
  </si>
  <si>
    <t>Matthaei, Friedrich Anton Levin</t>
  </si>
  <si>
    <t>Baumgärtner</t>
  </si>
  <si>
    <t>PPN770994830</t>
  </si>
  <si>
    <t>PPN566719266</t>
  </si>
  <si>
    <t>http://resolver.staatsbibliothek-berlin.de/SBB00010A4400010000</t>
  </si>
  <si>
    <t>[Francois Le] Vaillants erste Reise in Afrika; aus Campe's Sammlung für die Jugend</t>
  </si>
  <si>
    <t>Vaillant, Francois</t>
  </si>
  <si>
    <t>PPN770997961</t>
  </si>
  <si>
    <t>PPN578493284</t>
  </si>
  <si>
    <t>http://resolver.staatsbibliothek-berlin.de/SBB00010A4B00000000</t>
  </si>
  <si>
    <t>Frankfurt [u.a.]</t>
  </si>
  <si>
    <t>Unsere wichtigeren Giftgewächse</t>
  </si>
  <si>
    <t>Ahles, Wilhelm E.</t>
  </si>
  <si>
    <t>PPN743866657</t>
  </si>
  <si>
    <t>PPN282052070</t>
  </si>
  <si>
    <t>http://resolver.staatsbibliothek-berlin.de/SBB0000D36400010000</t>
  </si>
  <si>
    <t>https://content.staatsbibliothek-berlin.de/dc/743866657.ocr.zip</t>
  </si>
  <si>
    <t>Bemerkungen über Sicilien, Reise von Messina nach Aegypten und Rückkehr nach jener Stadt; mit besonderer Hinsicht auf den Charakter und die Lebensart der Seeleute</t>
  </si>
  <si>
    <t>PPN781342198</t>
  </si>
  <si>
    <t>PPN236272772</t>
  </si>
  <si>
    <t>http://resolver.staatsbibliothek-berlin.de/SBB0001556300090000</t>
  </si>
  <si>
    <t>Reise durch Unterwalden, Uri und Ursern über die Furca und Grimsel nach Interlaken; für d. Jugend beschrieben</t>
  </si>
  <si>
    <t>PPN770946429</t>
  </si>
  <si>
    <t>PPN282315802</t>
  </si>
  <si>
    <t>http://resolver.staatsbibliothek-berlin.de/SBB000109F000030000</t>
  </si>
  <si>
    <t>PPN770198201</t>
  </si>
  <si>
    <t>PPN373454295</t>
  </si>
  <si>
    <t>http://resolver.staatsbibliothek-berlin.de/SBB0001037700040000</t>
  </si>
  <si>
    <t>https://content.staatsbibliothek-berlin.de/dc/770198201.ocr.zip</t>
  </si>
  <si>
    <t>Ausführlichere Darstellungen aus der Weltkunde, insbesondere aus der Erdkunde, Geschichte und Naturbeschreibung; Ein belehrendes und unterhaltendes Lesebuch für Schule und Haus</t>
  </si>
  <si>
    <t>PPN768526736</t>
  </si>
  <si>
    <t>PPN270200673</t>
  </si>
  <si>
    <t>http://resolver.staatsbibliothek-berlin.de/SBB0000F69D00020000</t>
  </si>
  <si>
    <t>PPN769496156</t>
  </si>
  <si>
    <t>PPN306738880</t>
  </si>
  <si>
    <t>http://resolver.staatsbibliothek-berlin.de/SBB0000F95100040000</t>
  </si>
  <si>
    <t>Neues Bilder-Allerley, aus dem Gebiete des Guten, Wahren, Nützlichen, Schönen und Unterhaltenden</t>
  </si>
  <si>
    <t>PPN766446433</t>
  </si>
  <si>
    <t>PPN574280162</t>
  </si>
  <si>
    <t>http://resolver.staatsbibliothek-berlin.de/SBB0000EF8000010000</t>
  </si>
  <si>
    <t>Der geographische Jugendfreund oder Darstellung des Wissenswürdigsten aus der Erdkunde; für die Jugend und Gebildete beiderley Geschlechts</t>
  </si>
  <si>
    <t>PPN771066198</t>
  </si>
  <si>
    <t>PPN246479396</t>
  </si>
  <si>
    <t>http://resolver.staatsbibliothek-berlin.de/SBB00010AB300000000</t>
  </si>
  <si>
    <t>Das Basedowische Elementarwerk</t>
  </si>
  <si>
    <t>Basedow, Johann Bernhard</t>
  </si>
  <si>
    <t>Crusius</t>
  </si>
  <si>
    <t>PPN757638120</t>
  </si>
  <si>
    <t>PPN615633412</t>
  </si>
  <si>
    <t>http://resolver.staatsbibliothek-berlin.de/SBB0000EDC200010000</t>
  </si>
  <si>
    <t>1785</t>
  </si>
  <si>
    <t>Lese-, Denk- und Sprachübungen, verbunden mit Aufgaben zu den ersten schriftlichen Arbeiten</t>
  </si>
  <si>
    <t>PPN770296882</t>
  </si>
  <si>
    <t>PPN359544827</t>
  </si>
  <si>
    <t>http://resolver.staatsbibliothek-berlin.de/SBB0001040100010000</t>
  </si>
  <si>
    <t>PPN770975089</t>
  </si>
  <si>
    <t>PPN560145594</t>
  </si>
  <si>
    <t>http://resolver.staatsbibliothek-berlin.de/SBB00010A2B00040000</t>
  </si>
  <si>
    <t>Australien, Süd- und Mittel-Asien; mit acht illuminirten Kupfertafeln</t>
  </si>
  <si>
    <t>PPN781265150</t>
  </si>
  <si>
    <t>PPN032135548</t>
  </si>
  <si>
    <t>http://resolver.staatsbibliothek-berlin.de/SBB0001554600030000</t>
  </si>
  <si>
    <t>Frosch, Karl; Blasche, Bernhard Heinrich</t>
  </si>
  <si>
    <t>PPN770592341</t>
  </si>
  <si>
    <t>PPN335331904</t>
  </si>
  <si>
    <t>http://resolver.staatsbibliothek-berlin.de/SBB0001038200040000</t>
  </si>
  <si>
    <t>Le Cabinet du jeune naturaliste, ou tableaux intéressans de l'histoire des animaux ...; Ouvrage enrichi de soixante-cinq belles gravures</t>
  </si>
  <si>
    <t>Smith, Thomas; Alyon, Pierre Philippe</t>
  </si>
  <si>
    <t>PPN750209011</t>
  </si>
  <si>
    <t>PPN54416542X</t>
  </si>
  <si>
    <t>http://resolver.staatsbibliothek-berlin.de/SBB0000E26100000000</t>
  </si>
  <si>
    <t>PPN771332882</t>
  </si>
  <si>
    <t>PPN228187753</t>
  </si>
  <si>
    <t>http://resolver.staatsbibliothek-berlin.de/SBB0000DB6F00040000</t>
  </si>
  <si>
    <t>PPN751108979</t>
  </si>
  <si>
    <t>PPN374811210</t>
  </si>
  <si>
    <t>http://resolver.staatsbibliothek-berlin.de/SBB0000E46300020000</t>
  </si>
  <si>
    <t>1800</t>
  </si>
  <si>
    <t>Le spectacle de la nature, ou entretiens sur les particularités de l'histoire naturelle, qui ont paru les plus propres à rendre les jeunes gens curieux, et à leur former l'esprit</t>
  </si>
  <si>
    <t>PPN756671035</t>
  </si>
  <si>
    <t>PPN519942728</t>
  </si>
  <si>
    <t>http://resolver.staatsbibliothek-berlin.de/SBB0000EB9B00000000</t>
  </si>
  <si>
    <t>Nouveau Buffon de la jeunesse, ou précis élémentaire de l'histoire naturelle</t>
  </si>
  <si>
    <t>Delignon, Jean-Louis; Buffon, Georges Louis Le Clerc</t>
  </si>
  <si>
    <t>Tardieu</t>
  </si>
  <si>
    <t>PPN751401528</t>
  </si>
  <si>
    <t>PPN550414398</t>
  </si>
  <si>
    <t>http://resolver.staatsbibliothek-berlin.de/SBB0000E56600030000</t>
  </si>
  <si>
    <t>PPN757639437</t>
  </si>
  <si>
    <t>PPN147176697</t>
  </si>
  <si>
    <t>http://resolver.staatsbibliothek-berlin.de/SBB0000EDC200030000</t>
  </si>
  <si>
    <t>Die denkwürdigsten Erfindungen im neunzehnten Jahrhundert; für die reifere Jugend dargestellt ; mit 132 Ill.</t>
  </si>
  <si>
    <t>PPN745122507</t>
  </si>
  <si>
    <t>PPN578157225</t>
  </si>
  <si>
    <t>http://resolver.staatsbibliothek-berlin.de/SBB0000D5A200020000</t>
  </si>
  <si>
    <t>https://content.staatsbibliothek-berlin.de/dc/745122507.ocr.zip</t>
  </si>
  <si>
    <t>Reisen der Engländer zur Entdeckung einer nordwestlichen Durchfahrt aus dem nördlichen Polarmeere nach dem Stillen Ocean</t>
  </si>
  <si>
    <t>Kell, Julius</t>
  </si>
  <si>
    <t>PPN781828694</t>
  </si>
  <si>
    <t>PPN557550351</t>
  </si>
  <si>
    <t>http://resolver.staatsbibliothek-berlin.de/SBB0001566B00020000</t>
  </si>
  <si>
    <t>https://content.staatsbibliothek-berlin.de/dc/781828694.ocr.zip</t>
  </si>
  <si>
    <t>PPN756724635</t>
  </si>
  <si>
    <t>PPN293176523</t>
  </si>
  <si>
    <t>http://resolver.staatsbibliothek-berlin.de/SBB0000EBFE00020000</t>
  </si>
  <si>
    <t>PPN769362982</t>
  </si>
  <si>
    <t>PPN574144978</t>
  </si>
  <si>
    <t>http://resolver.staatsbibliothek-berlin.de/SBB0000F95100020000</t>
  </si>
  <si>
    <t>PPN770992013</t>
  </si>
  <si>
    <t>PPN560145748</t>
  </si>
  <si>
    <t>http://resolver.staatsbibliothek-berlin.de/SBB00010A2B00060000</t>
  </si>
  <si>
    <t>Nouveau Buffon de la jeunesse, ou précis élémentaire de l'histoire naturelle; Orné de cent trente-quatre figures</t>
  </si>
  <si>
    <t>Buffon, Georges Louis Le Clerc</t>
  </si>
  <si>
    <t>PPN751396311</t>
  </si>
  <si>
    <t>PPN23374407X</t>
  </si>
  <si>
    <t>http://resolver.staatsbibliothek-berlin.de/SBB0000E56600000000</t>
  </si>
  <si>
    <t>I. Vaterländische Bilder aus Schlesien und Posen. II. Vaterländische Bilder aus Pommern</t>
  </si>
  <si>
    <t>PPN771241984</t>
  </si>
  <si>
    <t>PPN330322117</t>
  </si>
  <si>
    <t>http://resolver.staatsbibliothek-berlin.de/SBB00012BAC00000000</t>
  </si>
  <si>
    <t>https://content.staatsbibliothek-berlin.de/dc/771241984.ocr.zip</t>
  </si>
  <si>
    <t>PPN751116203</t>
  </si>
  <si>
    <t>PPN267753071</t>
  </si>
  <si>
    <t>http://resolver.staatsbibliothek-berlin.de/SBB0000E46300070000</t>
  </si>
  <si>
    <t>1809</t>
  </si>
  <si>
    <t>Delignon, Jean-Louis; Buffon, Georges Louis LeClerc</t>
  </si>
  <si>
    <t>PPN751402257</t>
  </si>
  <si>
    <t>PPN233744630</t>
  </si>
  <si>
    <t>http://resolver.staatsbibliothek-berlin.de/SBB0000E56600040000</t>
  </si>
  <si>
    <t>PPN770196233</t>
  </si>
  <si>
    <t>PPN124914284</t>
  </si>
  <si>
    <t>http://resolver.staatsbibliothek-berlin.de/SBB0001037700010000</t>
  </si>
  <si>
    <t>https://content.staatsbibliothek-berlin.de/dc/770196233.ocr.zip</t>
  </si>
  <si>
    <t>PPN770971660</t>
  </si>
  <si>
    <t>PPN560145470</t>
  </si>
  <si>
    <t>http://resolver.staatsbibliothek-berlin.de/SBB00010A2B00010000</t>
  </si>
  <si>
    <t>PPN746626924</t>
  </si>
  <si>
    <t>PPN55961425X</t>
  </si>
  <si>
    <t>http://resolver.staatsbibliothek-berlin.de/SBB0000DB6F00030000</t>
  </si>
  <si>
    <t>Contenant ce qui regarde le dehors &amp; l'interieur de la terre</t>
  </si>
  <si>
    <t>PPN751738220</t>
  </si>
  <si>
    <t>PPN585258686</t>
  </si>
  <si>
    <t>http://resolver.staatsbibliothek-berlin.de/SBB0000E5C000050000</t>
  </si>
  <si>
    <t>1748</t>
  </si>
  <si>
    <t>Le Vaillants Reise in das Innere von Afrika; vom Vorgebirge der guten Hoffnung aus in den Jahren 1780-1785</t>
  </si>
  <si>
    <t>PPN770999298</t>
  </si>
  <si>
    <t>PPN770998925</t>
  </si>
  <si>
    <t>http://resolver.staatsbibliothek-berlin.de/SBB00010A4B00010000</t>
  </si>
  <si>
    <t>PPN746211856</t>
  </si>
  <si>
    <t>PPN418143080</t>
  </si>
  <si>
    <t>http://resolver.staatsbibliothek-berlin.de/SBB0000D82E00000000</t>
  </si>
  <si>
    <t>Bilderbuch zum Nutzen und Vergnügen der Jugend</t>
  </si>
  <si>
    <t>PPN803802846</t>
  </si>
  <si>
    <t>PPN803792328</t>
  </si>
  <si>
    <t>http://resolver.staatsbibliothek-berlin.de/SBB0001793700010000</t>
  </si>
  <si>
    <t>Reisen und Abentheuer Rolando's und seiner Gefährten; ein Robinson für Kinder zur Erlernung geographischer und naturhistorischer Vorkenntnisse</t>
  </si>
  <si>
    <t>PPN770971083</t>
  </si>
  <si>
    <t>PPN500601216</t>
  </si>
  <si>
    <t>http://resolver.staatsbibliothek-berlin.de/SBB00010A2B00000000</t>
  </si>
  <si>
    <t>PPN769503497</t>
  </si>
  <si>
    <t>PPN306738953</t>
  </si>
  <si>
    <t>http://resolver.staatsbibliothek-berlin.de/SBB0000F95100070000</t>
  </si>
  <si>
    <t>La science en miniature ou collection des arts et métiers utiles; mise a la portée de la jeunesse ; ouvrage imité de l'Anglais sur la troisieme édition ; enrichies de 24 gravures en taille-douce &amp; de la description de différens procédés nouveaux suivis en Angleterre</t>
  </si>
  <si>
    <t>PPN756722829</t>
  </si>
  <si>
    <t>PPN293176515</t>
  </si>
  <si>
    <t>http://resolver.staatsbibliothek-berlin.de/SBB0000EBFE00000000</t>
  </si>
  <si>
    <t>Erste Blikke in den weiblichen Wirkungskreis</t>
  </si>
  <si>
    <t>Hampe, Karl Friedrich; Haas, Meno; Seidel, C. A.</t>
  </si>
  <si>
    <t>PPN770509363</t>
  </si>
  <si>
    <t>PPN659508753</t>
  </si>
  <si>
    <t>http://resolver.staatsbibliothek-berlin.de/SBB000104EC00010000</t>
  </si>
  <si>
    <t>PPN746625146</t>
  </si>
  <si>
    <t>PPN559614160</t>
  </si>
  <si>
    <t>http://resolver.staatsbibliothek-berlin.de/SBB0000DB6F00010000</t>
  </si>
  <si>
    <t>Le Spectacle De La Nature, Ou Entretiens Sur Les Particularités De L'Histoire Naturelle, Qui ont paru les plus propres à rendre les Jeunes-Gens curieux, &amp; à leur former l'esprit</t>
  </si>
  <si>
    <t>Neaulme; Neaulme</t>
  </si>
  <si>
    <t>PPN751532509</t>
  </si>
  <si>
    <t>PPN241479649</t>
  </si>
  <si>
    <t>http://resolver.staatsbibliothek-berlin.de/SBB0000E5C000000000</t>
  </si>
  <si>
    <t>1739</t>
  </si>
  <si>
    <t>La Haye; Utrecht</t>
  </si>
  <si>
    <t>Hellenikos mythologisch-malerische Reisen durch Griechenland, den Archipelagus, Sicilien und Unter-Italien, mit steter Rücksicht auf Wissenschaft, Kunst und Sitte der ältern und neuern Zeit; enthaltend die Sagen der Vorzeit der Griechen und Römer, nach den Gegenden erzählt und erklärt, welche der Schauplatz derselben waren, nebst einer Nachricht von den dadurch veranlaßten Werken der Bildhauerei und Malerei ; für junge Frauenzimmer und Jünglinge aus den gebildetern Ständen ; zur Bildung ihres guten Geschmacks und eines richtigen Urtheils über Kunstgegenstände, so wie zur Beförderung eines bessern Verständnisses der Werke der schönen Literatur verfaßt</t>
  </si>
  <si>
    <t>PPN770992706</t>
  </si>
  <si>
    <t>PPN566719002</t>
  </si>
  <si>
    <t>http://resolver.staatsbibliothek-berlin.de/SBB00010A4400000000</t>
  </si>
  <si>
    <t>Le portefeuille du jeune amateur de la nature, de l'histoire et de l'art ou description méthodique des sites et des monuments les plus remarquables dans les cinq parties du monde</t>
  </si>
  <si>
    <t>Mazure, Adolphe</t>
  </si>
  <si>
    <t>Lehuby</t>
  </si>
  <si>
    <t>PPN771002688</t>
  </si>
  <si>
    <t>PPN566787180</t>
  </si>
  <si>
    <t>http://resolver.staatsbibliothek-berlin.de/SBB00010A4F00000000</t>
  </si>
  <si>
    <t>1838</t>
  </si>
  <si>
    <t>PPN769362419</t>
  </si>
  <si>
    <t>PPN57414496X</t>
  </si>
  <si>
    <t>http://resolver.staatsbibliothek-berlin.de/SBB0000F95100010000</t>
  </si>
  <si>
    <t>1825</t>
  </si>
  <si>
    <t>Gallerie der merkwürdigsten Reiseabenteuer</t>
  </si>
  <si>
    <t>Wigand</t>
  </si>
  <si>
    <t>PPN781530660</t>
  </si>
  <si>
    <t>PPN214328775</t>
  </si>
  <si>
    <t>http://resolver.staatsbibliothek-berlin.de/SBB000155D200000000</t>
  </si>
  <si>
    <t>Reise von Bern nach der Peters-Insel und in die Thäler und Gebirge des Cantons Neuenburg; für die Jugend beschrieben</t>
  </si>
  <si>
    <t>Meisner, Friedrich</t>
  </si>
  <si>
    <t>PPN770944108</t>
  </si>
  <si>
    <t>PPN282315780</t>
  </si>
  <si>
    <t>http://resolver.staatsbibliothek-berlin.de/SBB000109F000010000</t>
  </si>
  <si>
    <t>Contenant ce qui regarde l'homme en societé</t>
  </si>
  <si>
    <t>Le Bas, Jacques-Philippe; Cazes, ...; Pluche, Antoine</t>
  </si>
  <si>
    <t>PPN768994799</t>
  </si>
  <si>
    <t>PPN571289169</t>
  </si>
  <si>
    <t>http://resolver.staatsbibliothek-berlin.de/SBB0000EB9B00040000</t>
  </si>
  <si>
    <t>1780</t>
  </si>
  <si>
    <t>Afrika; mit acht illuminierten Kupfertafeln und einer Karte</t>
  </si>
  <si>
    <t>PPN781261058</t>
  </si>
  <si>
    <t>PPN03213553X</t>
  </si>
  <si>
    <t>http://resolver.staatsbibliothek-berlin.de/SBB0001554600010000</t>
  </si>
  <si>
    <t>Schmidt, O.</t>
  </si>
  <si>
    <t>PPN781531284</t>
  </si>
  <si>
    <t>PPN214328813</t>
  </si>
  <si>
    <t>http://resolver.staatsbibliothek-berlin.de/SBB000155D200010000</t>
  </si>
  <si>
    <t>Grube, August Wilhelm</t>
  </si>
  <si>
    <t>PPN743878957</t>
  </si>
  <si>
    <t>PPN320826678</t>
  </si>
  <si>
    <t>http://resolver.staatsbibliothek-berlin.de/SBB0000D37600010000</t>
  </si>
  <si>
    <t>https://content.staatsbibliothek-berlin.de/dc/743878957.ocr.zip</t>
  </si>
  <si>
    <t>Le Vaillants Reise in das Innere von Afrika; &lt;Beschluß&gt;</t>
  </si>
  <si>
    <t>PPN771000065</t>
  </si>
  <si>
    <t>PPN770999824</t>
  </si>
  <si>
    <t>http://resolver.staatsbibliothek-berlin.de/SBB00010A4B00020000</t>
  </si>
  <si>
    <t>Bilder ausländischer Thiere; nebst ihrer kurzen Beschreibung. Zur angenehmen und nützlichen Beschäftigung der Kinder ; Als Fortsetzung der Bilder vaterländischer Thiere</t>
  </si>
  <si>
    <t>Cpieux, ...; Löhr, Johann Andreas Christian</t>
  </si>
  <si>
    <t>PPN749883723</t>
  </si>
  <si>
    <t>PPN279872208</t>
  </si>
  <si>
    <t>http://resolver.staatsbibliothek-berlin.de/SBB0000E14700000000</t>
  </si>
  <si>
    <t>Der Denkfreund; Ein lehrreiches Lesebuch für Volksschulen</t>
  </si>
  <si>
    <t>Schlez, Johann Ferdinand</t>
  </si>
  <si>
    <t>Heyer</t>
  </si>
  <si>
    <t>PPN767922484</t>
  </si>
  <si>
    <t>PPN574144625</t>
  </si>
  <si>
    <t>http://resolver.staatsbibliothek-berlin.de/SBB0000F4FD00000000</t>
  </si>
  <si>
    <t>Gießen</t>
  </si>
  <si>
    <t>Die Natur im Spätherbst und ihr Eindruck auf den Menschen</t>
  </si>
  <si>
    <t>Boode, Eduard</t>
  </si>
  <si>
    <t>Manz</t>
  </si>
  <si>
    <t>PPN743869915</t>
  </si>
  <si>
    <t>PPN548422222</t>
  </si>
  <si>
    <t>http://resolver.staatsbibliothek-berlin.de/SBB0000D36B00000000</t>
  </si>
  <si>
    <t>Regensburg</t>
  </si>
  <si>
    <t>https://content.staatsbibliothek-berlin.de/dc/743869915.ocr.zip</t>
  </si>
  <si>
    <t>Was sollen wir spielen?; 380 der beliebtesten Jugend-, Turn- und Volksspiele für Schule, Haus, Vereine und Gesellschaftskreise</t>
  </si>
  <si>
    <t>Schlipköter, Georg</t>
  </si>
  <si>
    <t>Agentur des Rauhen Hauses</t>
  </si>
  <si>
    <t>PPN745213979</t>
  </si>
  <si>
    <t>PPN574025103</t>
  </si>
  <si>
    <t>http://resolver.staatsbibliothek-berlin.de/SBB0000D65B00000000</t>
  </si>
  <si>
    <t>https://content.staatsbibliothek-berlin.de/dc/745213979.ocr.zip</t>
  </si>
  <si>
    <t>Die Lust- und Kinderreise durch das malerische Thüringen; Schilderung merkwürdiger Orte und Personen, Abenteuer, Geschichten und Anekdoten, für die lernbegierige Jugend</t>
  </si>
  <si>
    <t>Müller, Heinrich</t>
  </si>
  <si>
    <t>Krappe; Müller</t>
  </si>
  <si>
    <t>PPN771332726</t>
  </si>
  <si>
    <t>PPN137336160</t>
  </si>
  <si>
    <t>http://resolver.staatsbibliothek-berlin.de/SBB00012D3E00000000</t>
  </si>
  <si>
    <t>Leipzig; Suhl</t>
  </si>
  <si>
    <t>B. G. Teubner</t>
  </si>
  <si>
    <t>PPN742280640</t>
  </si>
  <si>
    <t>PPN415192862</t>
  </si>
  <si>
    <t>http://resolver.staatsbibliothek-berlin.de/SBB0000D0EE00000000</t>
  </si>
  <si>
    <t>https://content.staatsbibliothek-berlin.de/dc/742280640.ocr.zip</t>
  </si>
  <si>
    <t>Streichholz-Spielereien; Kunststücke und Scherze nebst Auflösungen</t>
  </si>
  <si>
    <t>Czepa, Alois</t>
  </si>
  <si>
    <t>Maier</t>
  </si>
  <si>
    <t>PPN745603165</t>
  </si>
  <si>
    <t>PPN555486818</t>
  </si>
  <si>
    <t>http://resolver.staatsbibliothek-berlin.de/SBB0000D70C00000000</t>
  </si>
  <si>
    <t>Ravensburg</t>
  </si>
  <si>
    <t>https://content.staatsbibliothek-berlin.de/dc/745603165.ocr.zip</t>
  </si>
  <si>
    <t>Der Jugend Hausschatz; ein Buch für die reifere Jugend sowie zum Vorlesen im häuslichen Kreise ; nach den besten Quellen bearbeitet ; mit 12 fein colorierten Bildern</t>
  </si>
  <si>
    <t>Risch</t>
  </si>
  <si>
    <t>PPN746627637</t>
  </si>
  <si>
    <t>PPN559165218</t>
  </si>
  <si>
    <t>http://resolver.staatsbibliothek-berlin.de/SBB0000DB7500000000</t>
  </si>
  <si>
    <t>https://content.staatsbibliothek-berlin.de/dc/746627637.ocr.zip</t>
  </si>
  <si>
    <t>Physikalisches Spielbuch für die Jugend; zugleich eine leichtfaßliche Anleitung zu selbständigem Experimentieren und fröhlichem Nachdenken</t>
  </si>
  <si>
    <t>Donath, B.</t>
  </si>
  <si>
    <t>Vieweg</t>
  </si>
  <si>
    <t>PPN74560434X</t>
  </si>
  <si>
    <t>PPN144446073</t>
  </si>
  <si>
    <t>http://resolver.staatsbibliothek-berlin.de/SBB0000D71000000000</t>
  </si>
  <si>
    <t>1902</t>
  </si>
  <si>
    <t>https://content.staatsbibliothek-berlin.de/dc/74560434X.ocr.zip</t>
  </si>
  <si>
    <t>Wanderungen und Streifzüge; die Kriechtiere, Lurche und Fische unserer Heimat</t>
  </si>
  <si>
    <t>Floericke, Curt</t>
  </si>
  <si>
    <t>Nister</t>
  </si>
  <si>
    <t>PPN745114644</t>
  </si>
  <si>
    <t>PPN557342449</t>
  </si>
  <si>
    <t>http://resolver.staatsbibliothek-berlin.de/SBB0000D59600000000</t>
  </si>
  <si>
    <t>https://content.staatsbibliothek-berlin.de/dc/745114644.ocr.zip</t>
  </si>
  <si>
    <t>Entdeckungsreisen in der Wohnstube</t>
  </si>
  <si>
    <t>PPN742720551</t>
  </si>
  <si>
    <t>PPN742720322</t>
  </si>
  <si>
    <t>http://resolver.staatsbibliothek-berlin.de/SBB0000D2C800000000</t>
  </si>
  <si>
    <t>1892</t>
  </si>
  <si>
    <t>https://content.staatsbibliothek-berlin.de/dc/742720551.ocr.zip</t>
  </si>
  <si>
    <t>Geschenk für junge Leute, welche sich in der Geometrie, in der Perspective und in der Zeichenkunst üben, auch verschiedene Sachen aus Pappe, Messing, und dergleichen, verfertigen und zusammensetzen lernen wollen</t>
  </si>
  <si>
    <t>Weiß, ...</t>
  </si>
  <si>
    <t>PPN746672179</t>
  </si>
  <si>
    <t>PPN558096808</t>
  </si>
  <si>
    <t>http://resolver.staatsbibliothek-berlin.de/SBB0000DB8D00000000</t>
  </si>
  <si>
    <t>Auf blauem Wasser; ein Buch von der See für die deutsche Jugend</t>
  </si>
  <si>
    <t>Stöwer, Willy; Heims, Paul Gerhard</t>
  </si>
  <si>
    <t>Westermann</t>
  </si>
  <si>
    <t>PPN744062063</t>
  </si>
  <si>
    <t>PPN192626078</t>
  </si>
  <si>
    <t>http://resolver.staatsbibliothek-berlin.de/SBB0000D52500000000</t>
  </si>
  <si>
    <t>1903</t>
  </si>
  <si>
    <t>https://content.staatsbibliothek-berlin.de/dc/744062063.ocr.zip</t>
  </si>
  <si>
    <t>Großes illustriertes Spielbuch für Knaben; eine Auswahl der schönsten Spiele, anregender und unterhaltender Beschäftigungen und Belustigungen im Freien und im Zimmer</t>
  </si>
  <si>
    <t>Wendling, Paul; Georgens, Jan Daniel</t>
  </si>
  <si>
    <t>Schreiter</t>
  </si>
  <si>
    <t>PPN745182844</t>
  </si>
  <si>
    <t>PPN558041906</t>
  </si>
  <si>
    <t>http://resolver.staatsbibliothek-berlin.de/SBB0000D63D00000000</t>
  </si>
  <si>
    <t>https://content.staatsbibliothek-berlin.de/dc/745182844.ocr.zip</t>
  </si>
  <si>
    <t>Bilder von Thierquälereien</t>
  </si>
  <si>
    <t>Fäsi-Geßner, Conrad; Perrin, A.</t>
  </si>
  <si>
    <t>Ulrich</t>
  </si>
  <si>
    <t>PPN770469124</t>
  </si>
  <si>
    <t>PPN402695151</t>
  </si>
  <si>
    <t>http://resolver.staatsbibliothek-berlin.de/SBB000104AE00000000</t>
  </si>
  <si>
    <t>1859</t>
  </si>
  <si>
    <t>Zürich</t>
  </si>
  <si>
    <t>https://content.staatsbibliothek-berlin.de/dc/770469124.ocr.zip</t>
  </si>
  <si>
    <t>Die Giftgewächse Deutschlands und der Schweiz in lithographirten und colorirten Abbildungen, mit erläuterndem Text; Zum Gebrauch in Volksschulen, Realanstalten und. Gymnasien und zum Selbstunterricht</t>
  </si>
  <si>
    <t>Hochstetter, Christian Ferdinand</t>
  </si>
  <si>
    <t>Schreiber und Schill</t>
  </si>
  <si>
    <t>PPN749933666</t>
  </si>
  <si>
    <t>PPN342037706</t>
  </si>
  <si>
    <t>http://resolver.staatsbibliothek-berlin.de/SBB0000E1AB00000000</t>
  </si>
  <si>
    <t>Esslingen</t>
  </si>
  <si>
    <t>Martin's allgemeine Naturgeschichte der drei Reiche für die Jugend bearbeitet; mit 16 kolorierten Tafeln und vielen in den Text gedruckten Holzschnitten</t>
  </si>
  <si>
    <t>Martin, F.</t>
  </si>
  <si>
    <t>PPN741713462</t>
  </si>
  <si>
    <t>PPN566740524</t>
  </si>
  <si>
    <t>http://resolver.staatsbibliothek-berlin.de/SBB0000D05800000000</t>
  </si>
  <si>
    <t>https://content.staatsbibliothek-berlin.de/dc/741713462.ocr.zip</t>
  </si>
  <si>
    <t>Neues Räthselbüchlein für die Jugend</t>
  </si>
  <si>
    <t>Hofacker, Ludwig</t>
  </si>
  <si>
    <t>Verl. der Buchh. der Ev. Ges.</t>
  </si>
  <si>
    <t>PPN745140521</t>
  </si>
  <si>
    <t>PPN076692701</t>
  </si>
  <si>
    <t>http://resolver.staatsbibliothek-berlin.de/SBB0000D5ED00000000</t>
  </si>
  <si>
    <t>1879</t>
  </si>
  <si>
    <t>https://content.staatsbibliothek-berlin.de/dc/745140521.ocr.zip</t>
  </si>
  <si>
    <t>Hundert Schnurrpfeifereien; anregende und ohne Vorübung oder umständliche Gerätschaften von Jedermann leicht ausführbare Unterhaltungen für Groß und Klein</t>
  </si>
  <si>
    <t>Tromholt, Sophus</t>
  </si>
  <si>
    <t>Reclam</t>
  </si>
  <si>
    <t>PPN745847862</t>
  </si>
  <si>
    <t>PPN578288869</t>
  </si>
  <si>
    <t>http://resolver.staatsbibliothek-berlin.de/SBB0000D76E00000000</t>
  </si>
  <si>
    <t>https://content.staatsbibliothek-berlin.de/dc/745847862.ocr.zip</t>
  </si>
  <si>
    <t>Le magasin des écoliers; encyclopédie illustrée des récréations utiles et amusantes ; jeux. - exercices. - arts utiles et d'agrément ...</t>
  </si>
  <si>
    <t>Geoffroy, Jean; Savigny, Laurence</t>
  </si>
  <si>
    <t>Didier</t>
  </si>
  <si>
    <t>PPN766842045</t>
  </si>
  <si>
    <t>PPN280081375</t>
  </si>
  <si>
    <t>http://resolver.staatsbibliothek-berlin.de/SBB0000F11C00000000</t>
  </si>
  <si>
    <t>Der technologische Kinder- und Jugendfreund; Oder kurze und deutliche Beschreibung der Künste und Handwerke nebst einigen lehrreichen Erzählungen ; Mit 72 Kupfern</t>
  </si>
  <si>
    <t>Heyder</t>
  </si>
  <si>
    <t>PPN75061322X</t>
  </si>
  <si>
    <t>PPN560719108</t>
  </si>
  <si>
    <t>http://resolver.staatsbibliothek-berlin.de/SBB0000E33900000000</t>
  </si>
  <si>
    <t>Erlangen</t>
  </si>
  <si>
    <t>Unterhaltungen über Gegenstände aus dem Gebiete der Naturwissenschaften; die Wunder des Magnetismus ; ein Geschenk für Kinder reiferen Alters und zum Gebrauche für Lehrer, namentlich Hauslehrer</t>
  </si>
  <si>
    <t>Emsmann, August Hugo</t>
  </si>
  <si>
    <t>PPN770297501</t>
  </si>
  <si>
    <t>PPN346535727</t>
  </si>
  <si>
    <t>http://resolver.staatsbibliothek-berlin.de/SBB0001040500000000</t>
  </si>
  <si>
    <t>Frankfurt a./O.</t>
  </si>
  <si>
    <t>Schützet die Tiere!; Mahnworte an die Jugend</t>
  </si>
  <si>
    <t>Gehring, Karl; Weiser, Paul; Renck, Ernst</t>
  </si>
  <si>
    <t>Hofmann</t>
  </si>
  <si>
    <t>PPN74474637X</t>
  </si>
  <si>
    <t>PPN230700969</t>
  </si>
  <si>
    <t>http://resolver.staatsbibliothek-berlin.de/SBB0000D56100000000</t>
  </si>
  <si>
    <t>1894</t>
  </si>
  <si>
    <t>Gera</t>
  </si>
  <si>
    <t>https://content.staatsbibliothek-berlin.de/dc/74474637X.ocr.zip</t>
  </si>
  <si>
    <t>Naturgeschichte für Kinder; mit Kupfern</t>
  </si>
  <si>
    <t>Lippold, G. H. C.; Funke, C. Ph.</t>
  </si>
  <si>
    <t>PPN769072607</t>
  </si>
  <si>
    <t>PPN388191570</t>
  </si>
  <si>
    <t>http://resolver.staatsbibliothek-berlin.de/SBB0000F83C00000000</t>
  </si>
  <si>
    <t>Naturlehre für Kinder; mit Kupfern</t>
  </si>
  <si>
    <t>Lippold, Georg Heinrich Christian</t>
  </si>
  <si>
    <t>Büschler</t>
  </si>
  <si>
    <t>PPN746268491</t>
  </si>
  <si>
    <t>PPN076029190</t>
  </si>
  <si>
    <t>http://resolver.staatsbibliothek-berlin.de/SBB0000D86100000000</t>
  </si>
  <si>
    <t>1814</t>
  </si>
  <si>
    <t>Elberfeld</t>
  </si>
  <si>
    <t>Entdeckungsreisen im Wald und auf der Heide; mit seinen lieben jungen Freunden und Freundinnen unternommen</t>
  </si>
  <si>
    <t>PPN74271120X</t>
  </si>
  <si>
    <t>PPN06624224X</t>
  </si>
  <si>
    <t>http://resolver.staatsbibliothek-berlin.de/SBB0000D2B100000000</t>
  </si>
  <si>
    <t>1863</t>
  </si>
  <si>
    <t>https://content.staatsbibliothek-berlin.de/dc/74271120X.ocr.zip</t>
  </si>
  <si>
    <t>Vier Tage in der sächsischen Schweiz, eine Erzählung besonders für die Jugend</t>
  </si>
  <si>
    <t>Gebauer, Carl Eduard</t>
  </si>
  <si>
    <t>Türk</t>
  </si>
  <si>
    <t>PPN771014775</t>
  </si>
  <si>
    <t>PPN557913195</t>
  </si>
  <si>
    <t>http://resolver.staatsbibliothek-berlin.de/SBB00010A6500000000</t>
  </si>
  <si>
    <t>https://content.staatsbibliothek-berlin.de/dc/771014775.ocr.zip</t>
  </si>
  <si>
    <t>Wanderungen am Meeresstrande; mit seinen jungen Freunden ausgeführt ; mit 101 Holzschnitten und 4 Buntbildern</t>
  </si>
  <si>
    <t>PPN745865461</t>
  </si>
  <si>
    <t>PPN484400924</t>
  </si>
  <si>
    <t>http://resolver.staatsbibliothek-berlin.de/SBB0000D78D00000000</t>
  </si>
  <si>
    <t>1869</t>
  </si>
  <si>
    <t>https://content.staatsbibliothek-berlin.de/dc/745865461.ocr.zip</t>
  </si>
  <si>
    <t>Carstvo životnych v kartinach; 250 izobraženij dlja nagljadnago obučenija</t>
  </si>
  <si>
    <t>Kissling, J.</t>
  </si>
  <si>
    <t>Devrien</t>
  </si>
  <si>
    <t>PPN744049997</t>
  </si>
  <si>
    <t>PPN55051256X</t>
  </si>
  <si>
    <t>http://resolver.staatsbibliothek-berlin.de/SBB0000D51400000000</t>
  </si>
  <si>
    <t>S. Peterburg</t>
  </si>
  <si>
    <t>https://content.staatsbibliothek-berlin.de/dc/744049997.ocr.zip</t>
  </si>
  <si>
    <t>Lehrbuch der Naturwissenschaften und der Geschichte für fähigere Kinder in Bürgerschulen so wie auch für wißbegierige Nichtgelehrte</t>
  </si>
  <si>
    <t>Röper, Friedrich Ludwig</t>
  </si>
  <si>
    <t>Adler</t>
  </si>
  <si>
    <t>PPN768258936</t>
  </si>
  <si>
    <t>PPN564898651</t>
  </si>
  <si>
    <t>http://resolver.staatsbibliothek-berlin.de/SBB0000F60400000000</t>
  </si>
  <si>
    <t>Rostock</t>
  </si>
  <si>
    <t>Les merveilles du corps humain, ou notions familieres d'anatomie, a l'usage des enfans et des adolescens</t>
  </si>
  <si>
    <t>Jauffret, Louis François</t>
  </si>
  <si>
    <t>Dugour &amp; Durand</t>
  </si>
  <si>
    <t>PPN749731222</t>
  </si>
  <si>
    <t>PPN229114237</t>
  </si>
  <si>
    <t>http://resolver.staatsbibliothek-berlin.de/SBB0000E07100000000</t>
  </si>
  <si>
    <t>Die Thierwelt; Charakteristiken</t>
  </si>
  <si>
    <t>Masius, Hermann</t>
  </si>
  <si>
    <t>Bädeker</t>
  </si>
  <si>
    <t>PPN743871510</t>
  </si>
  <si>
    <t>PPN502493623</t>
  </si>
  <si>
    <t>http://resolver.staatsbibliothek-berlin.de/SBB0000D36E00000000</t>
  </si>
  <si>
    <t>Essen</t>
  </si>
  <si>
    <t>https://content.staatsbibliothek-berlin.de/dc/743871510.ocr.zip</t>
  </si>
  <si>
    <t>Die Schöpfung der Erde; die Urwelt und die Urgeschöpfe bis zum Auftreten des Menschen ; Blicke in das Erdinnere; Wanderungen in die Gebirgswelt, namentlich unseres Vaterlandes nach Kreuz und Quer ; mit reiferen Schülern unternommen</t>
  </si>
  <si>
    <t>PPN74249277X</t>
  </si>
  <si>
    <t>PPN559385552</t>
  </si>
  <si>
    <t>http://resolver.staatsbibliothek-berlin.de/SBB0000D1BD00000000</t>
  </si>
  <si>
    <t>https://content.staatsbibliothek-berlin.de/dc/74249277X.ocr.zip</t>
  </si>
  <si>
    <t>Der Schmetterlingssammler; Beschreibung und Abbildung der vorzüglichsten in Mitteleuropa heimischen Schmetterlinge ; nebst ausführlicher Anleitung, Schmetterlinge zu fangen, aus Raupen zu ziehen und eine Sammlung anzulegen ; mit 263 kolorierten Abbildungen auf 19 Tafeln</t>
  </si>
  <si>
    <t>Hoffmann, Julius</t>
  </si>
  <si>
    <t>Thienemann</t>
  </si>
  <si>
    <t>PPN742445941</t>
  </si>
  <si>
    <t>PPN559695543</t>
  </si>
  <si>
    <t>http://resolver.staatsbibliothek-berlin.de/SBB0000D17A00000000</t>
  </si>
  <si>
    <t>1881</t>
  </si>
  <si>
    <t>https://content.staatsbibliothek-berlin.de/dc/742445941.ocr.zip</t>
  </si>
  <si>
    <t>Illustriertes Experimentierbuch für die reifere Jugend; praktische Anleitung zum unterhaltenden und belehrenden Experimentieren auf den Gebieten der Physik und Chemie</t>
  </si>
  <si>
    <t>Emsmann, H.; Dammer, O.</t>
  </si>
  <si>
    <t>PPN741355760</t>
  </si>
  <si>
    <t>PPN402269411</t>
  </si>
  <si>
    <t>http://resolver.staatsbibliothek-berlin.de/SBB0000CFEA00000000</t>
  </si>
  <si>
    <t>https://content.staatsbibliothek-berlin.de/dc/741355760.ocr.zip</t>
  </si>
  <si>
    <t>Fritz, der Sammler; eine Geschichte für die Jugend</t>
  </si>
  <si>
    <t>Crome-Schwiening, C.</t>
  </si>
  <si>
    <t>H. Krötzsch</t>
  </si>
  <si>
    <t>PPN745605931</t>
  </si>
  <si>
    <t>PPN449767655</t>
  </si>
  <si>
    <t>http://resolver.staatsbibliothek-berlin.de/SBB0000D71600000000</t>
  </si>
  <si>
    <t>1899</t>
  </si>
  <si>
    <t>https://content.staatsbibliothek-berlin.de/dc/745605931.ocr.zip</t>
  </si>
  <si>
    <t>The book of games; or, a history of juvenile sports, practised at a considerable academy near London ; Illustrated by twenty-four copper plates</t>
  </si>
  <si>
    <t>M'Millan</t>
  </si>
  <si>
    <t>PPN766740692</t>
  </si>
  <si>
    <t>PPN548423180</t>
  </si>
  <si>
    <t>http://resolver.staatsbibliothek-berlin.de/SBB0000F0E000000000</t>
  </si>
  <si>
    <t>Récréations utiles ou collection de 30 petits exemples de dessin fort jolis, et très-faciles a copier a la plume ou au crayon ; pour l'amusement des enfans ; accompagnées de la description intéressante des animaux qui se trouvent dans chaque exemple</t>
  </si>
  <si>
    <t>Saintin</t>
  </si>
  <si>
    <t>PPN769898262</t>
  </si>
  <si>
    <t>PPN616814283</t>
  </si>
  <si>
    <t>http://resolver.staatsbibliothek-berlin.de/SBB0001020B00000000</t>
  </si>
  <si>
    <t>1813</t>
  </si>
  <si>
    <t>Räthselbuch</t>
  </si>
  <si>
    <t>Pauer, Ludwig</t>
  </si>
  <si>
    <t>Historische Drucke</t>
  </si>
  <si>
    <t>Pichler</t>
  </si>
  <si>
    <t>PPN745136559</t>
  </si>
  <si>
    <t>PPN278276253</t>
  </si>
  <si>
    <t>http://resolver.staatsbibliothek-berlin.de/SBB0000D5D400000000</t>
  </si>
  <si>
    <t>Wien [u.a.]</t>
  </si>
  <si>
    <t>https://content.staatsbibliothek-berlin.de/dc/745136559.ocr.zip</t>
  </si>
  <si>
    <t>Grandpapa Pease's amusing addition</t>
  </si>
  <si>
    <t>Pease</t>
  </si>
  <si>
    <t>PPN746583060</t>
  </si>
  <si>
    <t>PPN539330132</t>
  </si>
  <si>
    <t>http://resolver.staatsbibliothek-berlin.de/SBB0000D93600000000</t>
  </si>
  <si>
    <t>Albany</t>
  </si>
  <si>
    <t>https://content.staatsbibliothek-berlin.de/dc/746583060.ocr.zip</t>
  </si>
  <si>
    <t>Naturgeschichte für die Jugend</t>
  </si>
  <si>
    <t>Fleischmann, F.; Jerrer, Georg Ludwig</t>
  </si>
  <si>
    <t>PPN769002528</t>
  </si>
  <si>
    <t>PPN250249200</t>
  </si>
  <si>
    <t>http://resolver.staatsbibliothek-berlin.de/SBB0000F7EB00000000</t>
  </si>
  <si>
    <t>Arte di costruire ogni sorta di oggetti in rilievo e in carta; per servire ad istruzione e passatempo della gioventu' d'amendue i sessi</t>
  </si>
  <si>
    <t>Bécourt, R.</t>
  </si>
  <si>
    <t>Batelli</t>
  </si>
  <si>
    <t>PPN770508545</t>
  </si>
  <si>
    <t>PPN731308050</t>
  </si>
  <si>
    <t>http://resolver.staatsbibliothek-berlin.de/SBB000104EA00000000</t>
  </si>
  <si>
    <t>Firenze</t>
  </si>
  <si>
    <t>Der Denkschüler oder Anregungen für Kopf und Herz, durch die nothwendigsten Grundbegriffe von der Natur und dem Wesen des Menschen; Ein Lehr- und Lesebuch für den Haus-, Schul- und Selbstunterricht, zu Begründung einer geordneten Geistesbildung</t>
  </si>
  <si>
    <t>Krug, Johann Friedrich Adolph</t>
  </si>
  <si>
    <t>Wienbrack</t>
  </si>
  <si>
    <t>PPN770807194</t>
  </si>
  <si>
    <t>PPN235184225</t>
  </si>
  <si>
    <t>http://resolver.staatsbibliothek-berlin.de/SBB000106BF00000000</t>
  </si>
  <si>
    <t>Anfangsgründe der Naturwissenschaft für die Jugend</t>
  </si>
  <si>
    <t>Brand, Jacob</t>
  </si>
  <si>
    <t>Andreäische Buchhandlung</t>
  </si>
  <si>
    <t>PPN76912254X</t>
  </si>
  <si>
    <t>PPN151063672</t>
  </si>
  <si>
    <t>http://resolver.staatsbibliothek-berlin.de/SBB0000F8B900000000</t>
  </si>
  <si>
    <t>Gemälde des Nordens; dargestellt in: Jakob Heemskerks und Wilhelm Barenz nördlicher Entdeckungsreise, und den merkwürdigen Abenteuern vier Russischer Bootsmänner auf Spitzbergen</t>
  </si>
  <si>
    <t>Heemskerk, Jakob; Barenz, Wilhelm; Campe, Joachim Heinrich</t>
  </si>
  <si>
    <t>Fleischer</t>
  </si>
  <si>
    <t>PPN770858392</t>
  </si>
  <si>
    <t>PPN550324372</t>
  </si>
  <si>
    <t>http://resolver.staatsbibliothek-berlin.de/SBB0001071100000000</t>
  </si>
  <si>
    <t>Berufswahl; das technische Studium ; mit 16 Abb.</t>
  </si>
  <si>
    <t>Bauer, Heinrich</t>
  </si>
  <si>
    <t>PPN744083605</t>
  </si>
  <si>
    <t>PPN547167717</t>
  </si>
  <si>
    <t>http://resolver.staatsbibliothek-berlin.de/SBB0000D54D00000000</t>
  </si>
  <si>
    <t>https://content.staatsbibliothek-berlin.de/dc/744083605.ocr.zip</t>
  </si>
  <si>
    <t>The book of sports for boys and girls; containing games, recreations, and amusements for the play room and play ground, at home or at school</t>
  </si>
  <si>
    <t>Martin, William</t>
  </si>
  <si>
    <t>Darton</t>
  </si>
  <si>
    <t>PPN766725790</t>
  </si>
  <si>
    <t>PPN566747456</t>
  </si>
  <si>
    <t>http://resolver.staatsbibliothek-berlin.de/SBB0000F0B400000000</t>
  </si>
  <si>
    <t>https://content.staatsbibliothek-berlin.de/dc/766725790.ocr.zip</t>
  </si>
  <si>
    <t>Neue Hand-Schatten; eine Reihe neuer und unterhaltender Schattenbilder mittelst der Hand darzustellen</t>
  </si>
  <si>
    <t>Bursill, Henry</t>
  </si>
  <si>
    <t>Schroeder</t>
  </si>
  <si>
    <t>PPN770561829</t>
  </si>
  <si>
    <t>PPN316371726</t>
  </si>
  <si>
    <t>http://resolver.staatsbibliothek-berlin.de/SBB0001055600000000</t>
  </si>
  <si>
    <t>https://content.staatsbibliothek-berlin.de/dc/770561829.ocr.zip</t>
  </si>
  <si>
    <t>Les Métamorphoses d'une goutte d'eau; suivies des aventures d'une fourmi, des guèpes, de la goutte de rosée, etc.</t>
  </si>
  <si>
    <t>Bayard, Émile; Carraud, Zulma</t>
  </si>
  <si>
    <t>PPN741708388</t>
  </si>
  <si>
    <t>PPN550494111</t>
  </si>
  <si>
    <t>http://resolver.staatsbibliothek-berlin.de/SBB0000D04E00000000</t>
  </si>
  <si>
    <t>https://content.staatsbibliothek-berlin.de/dc/741708388.ocr.zip</t>
  </si>
  <si>
    <t>Hygea; Taschenbuch für Jünglinge und Jungfrauen</t>
  </si>
  <si>
    <t>Korth, David</t>
  </si>
  <si>
    <t>Korth</t>
  </si>
  <si>
    <t>PPN750037903</t>
  </si>
  <si>
    <t>PPN378764845</t>
  </si>
  <si>
    <t>http://resolver.staatsbibliothek-berlin.de/SBB0000E1ED00000000</t>
  </si>
  <si>
    <t>1812</t>
  </si>
  <si>
    <t>Großer deutscher Räthselschatz; enthaltend: mehr als 1600 Räthsel, Charaden, Logogriphe, Palindrome, Homonyme, scherzhafte Räthselfragen, Figurenräthsel, Rebusse, Kunststückchen, arithmethische Räthsel und Räthselmärchen ;  ; für die Jugend und gesellige Kreise gesammelt und bearb.</t>
  </si>
  <si>
    <t>Hoffmann, Wilhelm Rudolf</t>
  </si>
  <si>
    <t>Hofmann &amp; Hohl</t>
  </si>
  <si>
    <t>PPN746241194</t>
  </si>
  <si>
    <t>PPN559711247</t>
  </si>
  <si>
    <t>http://resolver.staatsbibliothek-berlin.de/SBB0000D85C00000000</t>
  </si>
  <si>
    <t>Stuttgart; Leipzig</t>
  </si>
  <si>
    <t>https://content.staatsbibliothek-berlin.de/dc/746241194.ocr.zip</t>
  </si>
  <si>
    <t>Neues Spielbuch für Mädchen; eine Auswahl des schönsten Spiele, anregender und unterhaltender Beschäftigungen und Belustigungen im Freien und im Zimmer</t>
  </si>
  <si>
    <t>Wendling, Paul; Gayette-Georgens, Jeanne Marie</t>
  </si>
  <si>
    <t>Neufeld</t>
  </si>
  <si>
    <t>PPN745165591</t>
  </si>
  <si>
    <t>PPN369484258</t>
  </si>
  <si>
    <t>http://resolver.staatsbibliothek-berlin.de/SBB0000D61E00000000</t>
  </si>
  <si>
    <t>https://content.staatsbibliothek-berlin.de/dc/745165591.ocr.zip</t>
  </si>
  <si>
    <t>Ménagerie à l'amusement et à l'instruction de la jeunesse; par L. F. Jauffret; avec une succiucte zoologie, en trois langues</t>
  </si>
  <si>
    <t>Jauffret, Louis-François</t>
  </si>
  <si>
    <t>Bellmann</t>
  </si>
  <si>
    <t>PPN756343054</t>
  </si>
  <si>
    <t>PPN560029284</t>
  </si>
  <si>
    <t>http://resolver.staatsbibliothek-berlin.de/SBB0000EA4C00000000</t>
  </si>
  <si>
    <t>dut</t>
  </si>
  <si>
    <t>Amsterdam</t>
  </si>
  <si>
    <t>Abrégé de toutes les sciences, à l'usage des enfans; refondu, beaucoup augment́e &amp; corrigé dans toutes ses parties, afin de le rendre propre à l'usage des écoles des pays catholiques ;</t>
  </si>
  <si>
    <t>Le Francq</t>
  </si>
  <si>
    <t>PPN76853478X</t>
  </si>
  <si>
    <t>PPN538962305</t>
  </si>
  <si>
    <t>http://resolver.staatsbibliothek-berlin.de/SBB0000F6A700000000</t>
  </si>
  <si>
    <t>1786</t>
  </si>
  <si>
    <t>Bruxelles</t>
  </si>
  <si>
    <t>Naturlehre für die Jugend</t>
  </si>
  <si>
    <t>Hohenthal, Peter von; Ebert, Johann Jacob</t>
  </si>
  <si>
    <t>Weidmann und Reich</t>
  </si>
  <si>
    <t>PPN751529257</t>
  </si>
  <si>
    <t>PPN235739669</t>
  </si>
  <si>
    <t>http://resolver.staatsbibliothek-berlin.de/SBB0000E5BF00020000</t>
  </si>
  <si>
    <t>Ebert, Johann Jacob</t>
  </si>
  <si>
    <t>PPN751529990</t>
  </si>
  <si>
    <t>PPN235739847</t>
  </si>
  <si>
    <t>http://resolver.staatsbibliothek-berlin.de/SBB0000E5BF00030000</t>
  </si>
  <si>
    <t>1787</t>
  </si>
  <si>
    <t>Globig, Hans Gotthelf von; Ebert, Johann Jacob</t>
  </si>
  <si>
    <t>PPN751528587</t>
  </si>
  <si>
    <t>PPN23573943X</t>
  </si>
  <si>
    <t>http://resolver.staatsbibliothek-berlin.de/SBB0000E5BF00010000</t>
  </si>
  <si>
    <t>Naturlehre für die Jugend; Mit Kupfern</t>
  </si>
  <si>
    <t>PPN751527556</t>
  </si>
  <si>
    <t>PPN235739294</t>
  </si>
  <si>
    <t>http://resolver.staatsbibliothek-berlin.de/SBB0000E5BF00000000</t>
  </si>
  <si>
    <t>Gallerie der Menschen nach alphabetischer Ordnung; Ein Bilderbuch für die Jugend zur Erweiterung ihrer Kenntnisse und Befriedigung ihrer Wißbegierde ; mit 36. illum. Kupfern</t>
  </si>
  <si>
    <t>Albrecht, Erdmann Hannibal</t>
  </si>
  <si>
    <t>Historische Drucke; Kinder- und Jugendbücher; VD18 digital</t>
  </si>
  <si>
    <t>PPN82208029X</t>
  </si>
  <si>
    <t>PPN54158328X</t>
  </si>
  <si>
    <t>http://resolver.staatsbibliothek-berlin.de/SBB0001995B00000000</t>
  </si>
  <si>
    <t>1799</t>
  </si>
  <si>
    <t>VD18 digital; WegehauptDigital</t>
  </si>
  <si>
    <t>Guatimozin über die Welt, die Erde und den Menschen; Kosmologisches Lehrbuch zum Unterricht seines Sohnes</t>
  </si>
  <si>
    <t>Rittner, Heinrich; Bode, Johann Elert</t>
  </si>
  <si>
    <t>Maurer; Cist</t>
  </si>
  <si>
    <t>PPN750595108</t>
  </si>
  <si>
    <t>PPN151671052</t>
  </si>
  <si>
    <t>http://resolver.staatsbibliothek-berlin.de/SBB0000E32200000000</t>
  </si>
  <si>
    <t>Berlin; Philadelphia</t>
  </si>
  <si>
    <t>PPN769505155</t>
  </si>
  <si>
    <t>PPN574144943</t>
  </si>
  <si>
    <t>http://resolver.staatsbibliothek-berlin.de/SBB0000F95100080000</t>
  </si>
  <si>
    <t>Spectaculum Naturae &amp; Artium; in vier Sprachen, Deutsch, Lateinisch, Französisch und Italiänisch</t>
  </si>
  <si>
    <t>Meil, J. W.</t>
  </si>
  <si>
    <t>PPN689616112</t>
  </si>
  <si>
    <t>PPN266545262</t>
  </si>
  <si>
    <t>http://resolver.staatsbibliothek-berlin.de/SBB0000804F00000000</t>
  </si>
  <si>
    <t>Contenant ce qui regarde les animaux</t>
  </si>
  <si>
    <t>Robert, P. P.; Sibelius, G.; Yver, P.; Coster, D.; Pluche, Noël Antoine</t>
  </si>
  <si>
    <t>PPN751532703</t>
  </si>
  <si>
    <t>PPN585258538</t>
  </si>
  <si>
    <t>http://resolver.staatsbibliothek-berlin.de/SBB0000E5C000010000</t>
  </si>
  <si>
    <t>1743</t>
  </si>
  <si>
    <t>Théatre De L'Enfance</t>
  </si>
  <si>
    <t>PPN751098442</t>
  </si>
  <si>
    <t>PPN14723493X</t>
  </si>
  <si>
    <t>http://resolver.staatsbibliothek-berlin.de/SBB0000E45900000000</t>
  </si>
  <si>
    <t>Enthaltend Finnland, Lappland, Schweden, Dänemark, Norwegen, die Inseln Färöer und Island; mit acht illuminierten Kupfertafeln</t>
  </si>
  <si>
    <t>Neue Societäts-Verl.-Buchh.</t>
  </si>
  <si>
    <t>PPN781276853</t>
  </si>
  <si>
    <t>PPN032135572</t>
  </si>
  <si>
    <t>http://resolver.staatsbibliothek-berlin.de/SBB0001554600060000</t>
  </si>
  <si>
    <t>Reise von Nantes nach den Antillen, und dann nach Schottland, England und der Insel Walcheren, mit besonderer Hinsicht auf den Charakter und die Lebensart der Seeleute</t>
  </si>
  <si>
    <t>PPN781337054</t>
  </si>
  <si>
    <t>PPN21152669X</t>
  </si>
  <si>
    <t>http://resolver.staatsbibliothek-berlin.de/SBB0001556300050000</t>
  </si>
  <si>
    <t>Ahles, Wilhelm</t>
  </si>
  <si>
    <t>PPN743875419</t>
  </si>
  <si>
    <t>PPN282052097</t>
  </si>
  <si>
    <t>http://resolver.staatsbibliothek-berlin.de/SBB0000D36400020000</t>
  </si>
  <si>
    <t>1904</t>
  </si>
  <si>
    <t>https://content.staatsbibliothek-berlin.de/dc/743875419.ocr.zip</t>
  </si>
  <si>
    <t>PPN746858078</t>
  </si>
  <si>
    <t>PPN559935390</t>
  </si>
  <si>
    <t>http://resolver.staatsbibliothek-berlin.de/SBB0000D37600020000</t>
  </si>
  <si>
    <t>https://content.staatsbibliothek-berlin.de/dc/746858078.ocr.zip</t>
  </si>
  <si>
    <t>PPN751114723</t>
  </si>
  <si>
    <t>PPN267672101</t>
  </si>
  <si>
    <t>http://resolver.staatsbibliothek-berlin.de/SBB0000E47F00000000</t>
  </si>
  <si>
    <t>Reisen in dem Mittelmeere und in einigen der angränzenden Länder ; Theil 3</t>
  </si>
  <si>
    <t>PPN78160673X</t>
  </si>
  <si>
    <t>PPN246368047</t>
  </si>
  <si>
    <t>http://resolver.staatsbibliothek-berlin.de/SBB000155EB00080000</t>
  </si>
  <si>
    <t>1828</t>
  </si>
  <si>
    <t>Contenant ce qui regarde le dehors &amp; l'intérieur de la terre</t>
  </si>
  <si>
    <t>PPN751744042</t>
  </si>
  <si>
    <t>PPN585258899</t>
  </si>
  <si>
    <t>http://resolver.staatsbibliothek-berlin.de/SBB0000E5C000060000</t>
  </si>
  <si>
    <t>1742</t>
  </si>
  <si>
    <t>PPN766446980</t>
  </si>
  <si>
    <t>PPN574280200</t>
  </si>
  <si>
    <t>http://resolver.staatsbibliothek-berlin.de/SBB0000EF8000020000</t>
  </si>
  <si>
    <t>PPN766565998</t>
  </si>
  <si>
    <t>PPN562018107</t>
  </si>
  <si>
    <t>http://resolver.staatsbibliothek-berlin.de/SBB0000EF8800030000</t>
  </si>
  <si>
    <t>1841</t>
  </si>
  <si>
    <t>PPN770972586</t>
  </si>
  <si>
    <t>PPN560145543</t>
  </si>
  <si>
    <t>http://resolver.staatsbibliothek-berlin.de/SBB00010A2B00020000</t>
  </si>
  <si>
    <t>Contenant ce qui regarde l'homme considéré en lui-même</t>
  </si>
  <si>
    <t>Canot, Pierre Charles; LeBas, Jacques-Philippe; Pluche, Noël Antoin</t>
  </si>
  <si>
    <t>PPN756671329</t>
  </si>
  <si>
    <t>PPN519944089</t>
  </si>
  <si>
    <t>http://resolver.staatsbibliothek-berlin.de/SBB0000EB9B00010000</t>
  </si>
  <si>
    <t>Tagebuch meiner Seereise von Emden nach Archangel und von da nach Hamburg; mit besonderer Hinsicht auf den Charakter und die Lebensart der Seeleute</t>
  </si>
  <si>
    <t>PPN781289785</t>
  </si>
  <si>
    <t>PPN211526266</t>
  </si>
  <si>
    <t>http://resolver.staatsbibliothek-berlin.de/SBB0001556300010000</t>
  </si>
  <si>
    <t>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t>
  </si>
  <si>
    <t>Georgens, Jan Daniel; Gayette-Georgens, Jeanne Marie; Burger, L.; Nestel, G.; Röhling, C.; Vogel, H.</t>
  </si>
  <si>
    <t>PPN745171761</t>
  </si>
  <si>
    <t>PPN369019571</t>
  </si>
  <si>
    <t>http://resolver.staatsbibliothek-berlin.de/SBB0000D62500010000</t>
  </si>
  <si>
    <t>https://content.staatsbibliothek-berlin.de/dc/745171761.ocr.zip</t>
  </si>
  <si>
    <t>PPN746604998</t>
  </si>
  <si>
    <t>PPN23770658X</t>
  </si>
  <si>
    <t>http://resolver.staatsbibliothek-berlin.de/SBB0000D8D300070000</t>
  </si>
  <si>
    <t>Yver, P.; Pluche, Noël Antoine</t>
  </si>
  <si>
    <t>PPN751538957</t>
  </si>
  <si>
    <t>PPN585259062</t>
  </si>
  <si>
    <t>http://resolver.staatsbibliothek-berlin.de/SBB0000E5C000030000</t>
  </si>
  <si>
    <t>PPN771011784</t>
  </si>
  <si>
    <t>PPN244973687</t>
  </si>
  <si>
    <t>http://resolver.staatsbibliothek-berlin.de/SBB00010A5800020000</t>
  </si>
  <si>
    <t>PPN781889022</t>
  </si>
  <si>
    <t>PPN307027228</t>
  </si>
  <si>
    <t>http://resolver.staatsbibliothek-berlin.de/SBB0001568700020000</t>
  </si>
  <si>
    <t>Tagebuch meiner Seereise von Emden nach Archangel, und von da zurück nach Hamburg; mit besonderer Hinsicht auf den Charakter und die Lebensart der Seeleute</t>
  </si>
  <si>
    <t>PPN781545447</t>
  </si>
  <si>
    <t>PPN363273042</t>
  </si>
  <si>
    <t>http://resolver.staatsbibliothek-berlin.de/SBB000155EB00010000</t>
  </si>
  <si>
    <t>PPN76950583X</t>
  </si>
  <si>
    <t>PPN574144951</t>
  </si>
  <si>
    <t>http://resolver.staatsbibliothek-berlin.de/SBB0000F95100090000</t>
  </si>
  <si>
    <t>PPN769502415</t>
  </si>
  <si>
    <t>PPN574144919</t>
  </si>
  <si>
    <t>http://resolver.staatsbibliothek-berlin.de/SBB0000F95100060000</t>
  </si>
  <si>
    <t>Kleine Reisen in der Schweiz; für die Jugend beschrieben</t>
  </si>
  <si>
    <t>Meisner, Fr.</t>
  </si>
  <si>
    <t>PPN770943411</t>
  </si>
  <si>
    <t>PPN282315810</t>
  </si>
  <si>
    <t>http://resolver.staatsbibliothek-berlin.de/SBB000109F000000000</t>
  </si>
  <si>
    <t>PPN767123328</t>
  </si>
  <si>
    <t>PPN620969660</t>
  </si>
  <si>
    <t>http://resolver.staatsbibliothek-berlin.de/SBB0000D82E00020000</t>
  </si>
  <si>
    <t>https://content.staatsbibliothek-berlin.de/dc/767123328.ocr.zip</t>
  </si>
  <si>
    <t>Reisen in dem Mittelmeere und in einigen der angränzenden Länder ; Theil 2</t>
  </si>
  <si>
    <t>PPN781550246</t>
  </si>
  <si>
    <t>PPN246367792</t>
  </si>
  <si>
    <t>http://resolver.staatsbibliothek-berlin.de/SBB000155EB00070000</t>
  </si>
  <si>
    <t>Contenant ce qui regarde les animaux &amp; les plantes</t>
  </si>
  <si>
    <t>PPN751735329</t>
  </si>
  <si>
    <t>PPN585258392</t>
  </si>
  <si>
    <t>http://resolver.staatsbibliothek-berlin.de/SBB0000E5C000040000</t>
  </si>
  <si>
    <t>PPN769088996</t>
  </si>
  <si>
    <t>PPN557898536</t>
  </si>
  <si>
    <t>http://resolver.staatsbibliothek-berlin.de/SBB0000F85900020000</t>
  </si>
  <si>
    <t>Biographieen aus der Naturkunde, in ästhetischer Form und religiösem Sinne; nebst einem Worte über die ästhetische Seite des naturkundlichen Unterrichts</t>
  </si>
  <si>
    <t>Grube, August W.</t>
  </si>
  <si>
    <t>PPN743878531</t>
  </si>
  <si>
    <t>PPN320826449</t>
  </si>
  <si>
    <t>http://resolver.staatsbibliothek-berlin.de/SBB0000D37600000000</t>
  </si>
  <si>
    <t>1851</t>
  </si>
  <si>
    <t>Das europäische Rußland; mit acht illuminirten Kupfertafeln</t>
  </si>
  <si>
    <t>Schäffer, DanielF.</t>
  </si>
  <si>
    <t>PPN781274397</t>
  </si>
  <si>
    <t>PPN032135564</t>
  </si>
  <si>
    <t>http://resolver.staatsbibliothek-berlin.de/SBB0001554600050000</t>
  </si>
  <si>
    <t>PPN757638910</t>
  </si>
  <si>
    <t>PPN374422389</t>
  </si>
  <si>
    <t>http://resolver.staatsbibliothek-berlin.de/SBB0000EDC200020000</t>
  </si>
  <si>
    <t>PPN76644886X</t>
  </si>
  <si>
    <t>PPN562017828</t>
  </si>
  <si>
    <t>http://resolver.staatsbibliothek-berlin.de/SBB0000EF8800010000</t>
  </si>
  <si>
    <t>Meißen</t>
  </si>
  <si>
    <t>Reise von Nantes nach den Antillen und von da nach Schottland, England und der Insel Walcheren; mit besonderer Hinsicht auf den Charakter und die Lebensart der Seeleute</t>
  </si>
  <si>
    <t>PPN781547946</t>
  </si>
  <si>
    <t>PPN246354976</t>
  </si>
  <si>
    <t>http://resolver.staatsbibliothek-berlin.de/SBB000155EB00040000</t>
  </si>
  <si>
    <t>PPN769496970</t>
  </si>
  <si>
    <t>PPN574144897</t>
  </si>
  <si>
    <t>http://resolver.staatsbibliothek-berlin.de/SBB0000F95100050000</t>
  </si>
  <si>
    <t>Poppe, J. H. W.</t>
  </si>
  <si>
    <t>PPN746602642</t>
  </si>
  <si>
    <t>PPN237706458</t>
  </si>
  <si>
    <t>http://resolver.staatsbibliothek-berlin.de/SBB0000D8D300060000</t>
  </si>
  <si>
    <t>1811</t>
  </si>
  <si>
    <t>Oeuvres Complettes De M. Berquin ...</t>
  </si>
  <si>
    <t>PPN751100404</t>
  </si>
  <si>
    <t>PPN524279756</t>
  </si>
  <si>
    <t>http://resolver.staatsbibliothek-berlin.de/SBB0000E42600010000</t>
  </si>
  <si>
    <t>PPN746344848</t>
  </si>
  <si>
    <t>PPN23646034X</t>
  </si>
  <si>
    <t>http://resolver.staatsbibliothek-berlin.de/SBB0000D8D300000000</t>
  </si>
  <si>
    <t>Tempel der Natur und Kunst; in einer Auswahl der interessantesten Darstellungen aus den Reichen der Natur, aus dem Gebiete der Kunst, Sitten und Volksgewohnheiten usw. nach kostbaren in großen Büchersammlungen befindlichen Originalkupferwerken und Beschreibungen der Engländer, Franzosen, Italiener u. a. ; für die Jugend und ihre Freunde</t>
  </si>
  <si>
    <t>PPN781882850</t>
  </si>
  <si>
    <t>PPN307026957</t>
  </si>
  <si>
    <t>http://resolver.staatsbibliothek-berlin.de/SBB0001568700000000</t>
  </si>
  <si>
    <t>PPN770198740</t>
  </si>
  <si>
    <t>PPN282158014</t>
  </si>
  <si>
    <t>http://resolver.staatsbibliothek-berlin.de/SBB0001038200030000</t>
  </si>
  <si>
    <t>Goedsche; Rückmann</t>
  </si>
  <si>
    <t>PPN766566676</t>
  </si>
  <si>
    <t>PPN766566439</t>
  </si>
  <si>
    <t>http://resolver.staatsbibliothek-berlin.de/SBB0000EF8800040000</t>
  </si>
  <si>
    <t>Meissen; Leipzig</t>
  </si>
  <si>
    <t>Gebauer, Christian August</t>
  </si>
  <si>
    <t>PPN769087159</t>
  </si>
  <si>
    <t>PPN557897858</t>
  </si>
  <si>
    <t>http://resolver.staatsbibliothek-berlin.de/SBB0000F85900000000</t>
  </si>
  <si>
    <t>Der meteorologische Jugendfreund oder faßliche und unterhaltende Darstellung der Lehre von den Lufterscheinungen und der Witterung; mit fünf Kupfertafeln</t>
  </si>
  <si>
    <t>PPN746347235</t>
  </si>
  <si>
    <t>PPN237706954</t>
  </si>
  <si>
    <t>http://resolver.staatsbibliothek-berlin.de/SBB0000D8D300030000</t>
  </si>
  <si>
    <t>PPN751019909</t>
  </si>
  <si>
    <t>PPN357208714</t>
  </si>
  <si>
    <t>http://resolver.staatsbibliothek-berlin.de/SBB0000E42600000000</t>
  </si>
  <si>
    <t>1797</t>
  </si>
  <si>
    <t>Reise von Hamburg nach Bordeaux und über Saint Louis nach Isle de France, mit besonderer Hinsicht auf den Charakter und die Lebensart der Seeleute</t>
  </si>
  <si>
    <t>PPN781292131</t>
  </si>
  <si>
    <t>PPN211526592</t>
  </si>
  <si>
    <t>http://resolver.staatsbibliothek-berlin.de/SBB0001556300040000</t>
  </si>
  <si>
    <t>Reise von Messina nach Livorno, Genua, Savona, Catania, Neapel, Palermo und den ionischen Inseln, und über Malta und Triest nach Sachsen; mit besonderer Hinsicht auf den Charakter und die Lebensart der Seeleute</t>
  </si>
  <si>
    <t>PPN781345545</t>
  </si>
  <si>
    <t>PPN211527386</t>
  </si>
  <si>
    <t>http://resolver.staatsbibliothek-berlin.de/SBB00015563000B0000</t>
  </si>
  <si>
    <t>PPN751397202</t>
  </si>
  <si>
    <t>PPN550414177</t>
  </si>
  <si>
    <t>http://resolver.staatsbibliothek-berlin.de/SBB0000E56600020000</t>
  </si>
  <si>
    <t>PPN770075118</t>
  </si>
  <si>
    <t>PPN269681213</t>
  </si>
  <si>
    <t>http://resolver.staatsbibliothek-berlin.de/SBB000102A100010000</t>
  </si>
  <si>
    <t>PPN770074766</t>
  </si>
  <si>
    <t>PPN269681191</t>
  </si>
  <si>
    <t>http://resolver.staatsbibliothek-berlin.de/SBB000102A100000000</t>
  </si>
  <si>
    <t>PPN751533432</t>
  </si>
  <si>
    <t>PPN585258848</t>
  </si>
  <si>
    <t>http://resolver.staatsbibliothek-berlin.de/SBB0000E5C000020000</t>
  </si>
  <si>
    <t>A La Haye</t>
  </si>
  <si>
    <t>Reisen der Engländer zur Entdeckung einer nordwestlichen Durchfahrt aus dem nördlichen Polarmeere nach dem Stillen Ocean; für die Jugend bearbeitet; mit Stahlstichen</t>
  </si>
  <si>
    <t>PPN781829666</t>
  </si>
  <si>
    <t>PPN557550416</t>
  </si>
  <si>
    <t>http://resolver.staatsbibliothek-berlin.de/SBB0001566B00030000</t>
  </si>
  <si>
    <t>https://content.staatsbibliothek-berlin.de/dc/781829666.ocr.zip</t>
  </si>
  <si>
    <t>Das Basedowische Elementarwerk; Ein Vorrath der besten Erkenntnisse zum Lernen, Lehren, Wiederholen und Nachdenken ; Zur Zeit Kaiser Josephs II.</t>
  </si>
  <si>
    <t>PPN757637485</t>
  </si>
  <si>
    <t>PPN147176689</t>
  </si>
  <si>
    <t>http://resolver.staatsbibliothek-berlin.de/SBB0000EDC200000000</t>
  </si>
  <si>
    <t>PPN770973779</t>
  </si>
  <si>
    <t>PPN501627162</t>
  </si>
  <si>
    <t>http://resolver.staatsbibliothek-berlin.de/SBB00010A2B00030000</t>
  </si>
  <si>
    <t>PPN781891868</t>
  </si>
  <si>
    <t>PPN563043423</t>
  </si>
  <si>
    <t>http://resolver.staatsbibliothek-berlin.de/SBB0001568700030000</t>
  </si>
  <si>
    <t>PPN751396427</t>
  </si>
  <si>
    <t>PPN550412050</t>
  </si>
  <si>
    <t>http://resolver.staatsbibliothek-berlin.de/SBB0000E56600010000</t>
  </si>
  <si>
    <t>Großbritanien und Ireland; mit sieben illuminirten und einer schwarzen Kupfertafel</t>
  </si>
  <si>
    <t>Flittner</t>
  </si>
  <si>
    <t>PPN781280869</t>
  </si>
  <si>
    <t>PPN032135580</t>
  </si>
  <si>
    <t>http://resolver.staatsbibliothek-berlin.de/SBB0001554600070000</t>
  </si>
  <si>
    <t>Berlin; Frankfurt an d. Oder</t>
  </si>
  <si>
    <t>Afrique</t>
  </si>
  <si>
    <t>PPN771003544</t>
  </si>
  <si>
    <t>PPN571723063</t>
  </si>
  <si>
    <t>http://resolver.staatsbibliothek-berlin.de/SBB00010A4F00010000</t>
  </si>
  <si>
    <t>Reise von Hamburg nach Bordeaux, und über Saint Louis nach Isle de France; mit besonderer Hinsicht auf den Charakter und die Lebensart der Seeleute</t>
  </si>
  <si>
    <t>PPN78154727X</t>
  </si>
  <si>
    <t>PPN246354895</t>
  </si>
  <si>
    <t>http://resolver.staatsbibliothek-berlin.de/SBB000155EB00030000</t>
  </si>
  <si>
    <t>Beschreibung der Stadt Messina und Schilderung ihrer Einwohner; mit besonderer Hinsicht auf den Charakter und die Lebensart der Seeleute</t>
  </si>
  <si>
    <t>PPN781339987</t>
  </si>
  <si>
    <t>PPN236272748</t>
  </si>
  <si>
    <t>http://resolver.staatsbibliothek-berlin.de/SBB0001556300080000</t>
  </si>
  <si>
    <t>PPN751113085</t>
  </si>
  <si>
    <t>PPN267670672</t>
  </si>
  <si>
    <t>http://resolver.staatsbibliothek-berlin.de/SBB0000E46300030000</t>
  </si>
  <si>
    <t>PPN74660646X</t>
  </si>
  <si>
    <t>PPN237706644</t>
  </si>
  <si>
    <t>http://resolver.staatsbibliothek-berlin.de/SBB0000D8D300080000</t>
  </si>
  <si>
    <t>PPN76853660X</t>
  </si>
  <si>
    <t>PPN236359479</t>
  </si>
  <si>
    <t>http://resolver.staatsbibliothek-berlin.de/SBB0000F6A900010000</t>
  </si>
  <si>
    <t>Unterhaltungen in der Naturgeschichte aller Arten Insekten zum nützlichen Gebrauch für die Jugend; aus verschiedenen Schriften berühmter Naturforscher zusammengetragen, mehrentheils aber aus eigenen Beobachtungen und Erfahrungen</t>
  </si>
  <si>
    <t>Scheureck, Friedrich August</t>
  </si>
  <si>
    <t>Historische Drucke; Naturwissenschaften / Mathematik; VD18 digital; Kinder- und Jugendbücher</t>
  </si>
  <si>
    <t>Kaven</t>
  </si>
  <si>
    <t>PPN80561057X</t>
  </si>
  <si>
    <t>PPN214370933</t>
  </si>
  <si>
    <t>http://resolver.staatsbibliothek-berlin.de/SBB00017AA700000000</t>
  </si>
  <si>
    <t>1796</t>
  </si>
  <si>
    <t>Altona; Leipzig</t>
  </si>
  <si>
    <t>Lehre vom richtigen Verhältnisse des Menschen zu den Schöpfungswerken, und die durch öffentliche Einführung derselben allein zu bewürkende algemeine Menschenbeglükkung</t>
  </si>
  <si>
    <t>Chodowiecki, Daniel; Mozart, Wolfgang Amadeus; Ziegenhagen, Franz Heinrich</t>
  </si>
  <si>
    <t>Herausgeber</t>
  </si>
  <si>
    <t>PPN1019839619</t>
  </si>
  <si>
    <t>PPN237199092</t>
  </si>
  <si>
    <t>http://resolver.staatsbibliothek-berlin.de/SBB0002287A00000000</t>
  </si>
  <si>
    <t>Sammlung interessanter und durchgängig zwekmäßig abgefaßter Reisebeschreibungen für die Jugend</t>
  </si>
  <si>
    <t>Campe, Joachim Heinrich</t>
  </si>
  <si>
    <t>Grözinger</t>
  </si>
  <si>
    <t>PPN1010926535</t>
  </si>
  <si>
    <t>PPN184505178</t>
  </si>
  <si>
    <t>http://resolver.staatsbibliothek-berlin.de/SBB0001542700180000</t>
  </si>
  <si>
    <t>Von den Käfern; Mit Kupfern</t>
  </si>
  <si>
    <t>PPN805610731</t>
  </si>
  <si>
    <t>PPN578494396</t>
  </si>
  <si>
    <t>http://resolver.staatsbibliothek-berlin.de/SBB00017AA700010000</t>
  </si>
  <si>
    <t>Kleine Bilder-Akademie für leselustige und lernbegierige Söhne und Töchter; Mit zwei und dreißig Kupfertafeln</t>
  </si>
  <si>
    <t>Felisch</t>
  </si>
  <si>
    <t>PPN769515339</t>
  </si>
  <si>
    <t>PPN157145409</t>
  </si>
  <si>
    <t>http://resolver.staatsbibliothek-berlin.de/SBB0000F9A600000000</t>
  </si>
  <si>
    <t>1793</t>
  </si>
  <si>
    <t>https://content.staatsbibliothek-berlin.de/dc/769515339.ocr.zip</t>
  </si>
  <si>
    <t>Komplimentir- und Sittenbuch; für Personen bürgerlichen Standes in großen und kleinen Städten, dann zum Besten der Landleute, nebst einer Anweisung an den Tafeln geschickt zu tranchiren</t>
  </si>
  <si>
    <t>Kinder- und Jugendbücher; VD18 digital; Historische Drucke</t>
  </si>
  <si>
    <t>Kurzbeck</t>
  </si>
  <si>
    <t>PPN688060129</t>
  </si>
  <si>
    <t>PPN389760013</t>
  </si>
  <si>
    <t>http://resolver.staatsbibliothek-berlin.de/SBB00007A4C00000000</t>
  </si>
  <si>
    <t>1776</t>
  </si>
  <si>
    <t>Der aufrichtige Kalendermann; Ein gar kurioses und nützliches Buch; Für die Jugend und den gemeinen Bürger und Bauersmann</t>
  </si>
  <si>
    <t>Historische Drucke; Kinder- und Jugendbücher</t>
  </si>
  <si>
    <t>Verlag des Verfassers; Fleischer [in Komm.]; Rothe [in Komm.]</t>
  </si>
  <si>
    <t>PPN823963187</t>
  </si>
  <si>
    <t>PPN330039563</t>
  </si>
  <si>
    <t>http://resolver.staatsbibliothek-berlin.de/SBB00019AF100000000</t>
  </si>
  <si>
    <t>Langenberg; Leipzig; Gera</t>
  </si>
  <si>
    <t>Kern Der Geographie, Das ist, Kurtze und deutliche Beschreibung unserer Erd-Kugel; Nach derselben vier bekanten Theilen, und den darinn befindlichen besondern Reichen und vornehmsten Staaten ; Zum Behuf der Jugend beyderley Geschlechts, und zwar Nicht nur den ersten Anfängern in dieser Wissenschaft zu einer hinlänglichen Erkäntniß, sondern auch andern zu einer beständigen Wiederholung aufgesetzt</t>
  </si>
  <si>
    <t>Frid, Daniel; Schatz, Johann Jacob</t>
  </si>
  <si>
    <t>Historische Drucke; Geschichte / Ethnographie / Geographie; VD18 digital; Kinder- und Jugendbücher</t>
  </si>
  <si>
    <t>Beck</t>
  </si>
  <si>
    <t>PPN810625342</t>
  </si>
  <si>
    <t>PPN212886657</t>
  </si>
  <si>
    <t>http://resolver.staatsbibliothek-berlin.de/SBB000187C000000000</t>
  </si>
  <si>
    <t>1749</t>
  </si>
  <si>
    <t>[Straßburg]</t>
  </si>
  <si>
    <t>PPN825937841</t>
  </si>
  <si>
    <t>PPN825932920</t>
  </si>
  <si>
    <t>http://resolver.staatsbibliothek-berlin.de/SBB00019AF100020000</t>
  </si>
  <si>
    <t>Neueste Erdbeschreibung aller vier Theile der Welt und der wenig bekannten Länder nebst einer mathematischen Beschreibung der Erdkugel. Vorzüglich zum Unterricht der Jugend aufgesetzt und mit einem vollständigen Register versehenen von H. A. Kunstmann</t>
  </si>
  <si>
    <t>Kunstman, H. A.</t>
  </si>
  <si>
    <t>Historische Drucke; Kinder- und Jugendbücher; Geschichte / Ethnographie / Geographie; VD18 digital</t>
  </si>
  <si>
    <t>Maurer</t>
  </si>
  <si>
    <t>PPN804987556</t>
  </si>
  <si>
    <t>PPN306892731</t>
  </si>
  <si>
    <t>http://resolver.staatsbibliothek-berlin.de/SBB0001799000000000</t>
  </si>
  <si>
    <t>1790</t>
  </si>
  <si>
    <t>Exempelbuch zum Gesundheitskatechismus; Ein Lesebuch für niedere Schulen, Aeltern, Lehrer und Kinder, die sich des Guten befleißigen wollen</t>
  </si>
  <si>
    <t>Müller, August Carl</t>
  </si>
  <si>
    <t>Historische Drucke; Medizin; Pädagogik; VD18 digital; Kinder- und Jugendbücher</t>
  </si>
  <si>
    <t>Hahn</t>
  </si>
  <si>
    <t>PPN809018047</t>
  </si>
  <si>
    <t>PPN151112592</t>
  </si>
  <si>
    <t>http://resolver.staatsbibliothek-berlin.de/SBB0001878800000000</t>
  </si>
  <si>
    <t>Die Entdeckungen des fünften Welttheils oder Reisen um die Welt</t>
  </si>
  <si>
    <t>Mayr, Joseph; Johann Georg, Forster; Pabst, Johann Georg Friedrich</t>
  </si>
  <si>
    <t>Felßecker</t>
  </si>
  <si>
    <t>PPN771048289</t>
  </si>
  <si>
    <t>PPN569767245</t>
  </si>
  <si>
    <t>http://resolver.staatsbibliothek-berlin.de/SBB00010A9A00010000</t>
  </si>
  <si>
    <t>Exempelbuch zum Gesundheitskatechismus</t>
  </si>
  <si>
    <t>PPN809018411</t>
  </si>
  <si>
    <t>PPN151112614</t>
  </si>
  <si>
    <t>http://resolver.staatsbibliothek-berlin.de/SBB0001878800020000</t>
  </si>
  <si>
    <t>Gesundheitslehre für alle Stände; Ein Lese- &amp; Lehrbuch zum Gebrauch in Schulen</t>
  </si>
  <si>
    <t>Historische Drucke; Medizin; VD18 digital; Kinder- und Jugendbücher</t>
  </si>
  <si>
    <t>PPN809020807</t>
  </si>
  <si>
    <t>PPN371164826</t>
  </si>
  <si>
    <t>http://resolver.staatsbibliothek-berlin.de/SBB0001878B00000000</t>
  </si>
  <si>
    <t>Die Entdeckungen des fünften Welttheils oder Reisen um die Welt; ein Lesebuch für die Jugend</t>
  </si>
  <si>
    <t>Pabst, Johann Georg Friedrich</t>
  </si>
  <si>
    <t>PPN771047274</t>
  </si>
  <si>
    <t>PPN246443618</t>
  </si>
  <si>
    <t>http://resolver.staatsbibliothek-berlin.de/SBB00010A9A00000000</t>
  </si>
  <si>
    <t>1783</t>
  </si>
  <si>
    <t>Unterweisung in den philosophischen und mathematischen Wissenschaften für die obern Classen der Schulen und Gymnasien; mit Kupfern</t>
  </si>
  <si>
    <t>Frentzel, Georg Friedrich Jonas; Ebert, Johann Jacob</t>
  </si>
  <si>
    <t>Historische Drucke; Kinder- und Jugendbücher; Naturwissenschaften / Mathematik; VD18 digital</t>
  </si>
  <si>
    <t>Hertel</t>
  </si>
  <si>
    <t>PPN821971638</t>
  </si>
  <si>
    <t>PPN150816545</t>
  </si>
  <si>
    <t>http://resolver.staatsbibliothek-berlin.de/SBB0001991A00000000</t>
  </si>
  <si>
    <t>PPN809018187</t>
  </si>
  <si>
    <t>PPN387315233</t>
  </si>
  <si>
    <t>http://resolver.staatsbibliothek-berlin.de/SBB0001878800010000</t>
  </si>
  <si>
    <t>1795</t>
  </si>
  <si>
    <t>Schmidt, Joseph; Steinbeck, Christoph Gottlieb</t>
  </si>
  <si>
    <t>PPN823963306</t>
  </si>
  <si>
    <t>PPN330039954</t>
  </si>
  <si>
    <t>http://resolver.staatsbibliothek-berlin.de/SBB00019AF100010000</t>
  </si>
  <si>
    <t>Beschäftigungsbuch für Mädchen; praktische Anleitung zu weiblichen Handarbeiten, Beschäftigungen mit Puppen, nützlicher häuslicher Thätigkeit, künstlerischen und Phantasie-Arbeiten, Zimmergärtnerei, Tierpflege im Hause und zur Unterhaltung jüngerer Geschwister</t>
  </si>
  <si>
    <t>Bürkner, Marie</t>
  </si>
  <si>
    <t>PPN746238983</t>
  </si>
  <si>
    <t>PPN076634906</t>
  </si>
  <si>
    <t>http://resolver.staatsbibliothek-berlin.de/SBB0000D85900000000</t>
  </si>
  <si>
    <t>https://content.staatsbibliothek-berlin.de/dc/746238983.ocr.zip</t>
  </si>
  <si>
    <t>Anleitung zur Meßkunst; zum Gebrauche der deutschen Schulen in den kaiserl. königl. Staaten</t>
  </si>
  <si>
    <t>Kinder- und Jugendbücher; VD18 digital</t>
  </si>
  <si>
    <t>Dt. Schulanstalt bey St. Anna</t>
  </si>
  <si>
    <t>PPN746810806</t>
  </si>
  <si>
    <t>PPN546218636</t>
  </si>
  <si>
    <t>http://resolver.staatsbibliothek-berlin.de/SBB0000DBA700000000</t>
  </si>
  <si>
    <t>1794</t>
  </si>
  <si>
    <t>Naturgeschichte für Kinder; mit Vierzehn Kupfertafeln</t>
  </si>
  <si>
    <t>Edler von Trattnern</t>
  </si>
  <si>
    <t>PPN769046967</t>
  </si>
  <si>
    <t>PPN571683622</t>
  </si>
  <si>
    <t>http://resolver.staatsbibliothek-berlin.de/SBB0000F82100000000</t>
  </si>
  <si>
    <t>WegehauptDigital; VD18 digtial</t>
  </si>
  <si>
    <t>Facillima Artis Arithmeticae Methodus$dDas ist: Sehr leichter Unterricht und Lehrart der höchst nothwendigen und nutzbaresten Rechenkunst. Dieses Werklein bestehet In allen nothwendigen, und bestens erklärten Regeln und Exempeln: wie auch in etwas von der Kaufmännischen, oder Wälsch- und kurzen Praxi, samt der Quadrat- und Cubic-Wurzel: mit einer Zugabe unterschiedlicher Uhr-Zahlen, und leichtem Unterricht, wie solche Zahlen auszurechnen seyen</t>
  </si>
  <si>
    <t>Lechner, Johann Baptist</t>
  </si>
  <si>
    <t>Wolff</t>
  </si>
  <si>
    <t>PPN746652976</t>
  </si>
  <si>
    <t>PPN774927755</t>
  </si>
  <si>
    <t>http://resolver.staatsbibliothek-berlin.de/SBB0000DB8300000000</t>
  </si>
  <si>
    <t>1774</t>
  </si>
  <si>
    <t>Augsburg</t>
  </si>
  <si>
    <t>Natur und Gott. Oder hundert und zwanzig Uebungen des Lesens, Denkens, Verstehens, Behaltens und Rechnens; Zur Grundlage des gemeinnüzigen Unterrichts in der Naturkunde und Gotteserkenntnis ; für den häuslichen Unterricht und di [!] unterste Klasse der Bürgerschulen</t>
  </si>
  <si>
    <t>Günther, Karl Ehrenfried</t>
  </si>
  <si>
    <t>PPN822084511</t>
  </si>
  <si>
    <t>PPN558922066</t>
  </si>
  <si>
    <t>http://resolver.staatsbibliothek-berlin.de/SBB0001996700000000</t>
  </si>
  <si>
    <t>Freystadt; Züllichau</t>
  </si>
  <si>
    <t>Puppenmütterchens Nähschule; Schnittmuster und Pausevorrichtung</t>
  </si>
  <si>
    <t>Lucas, Agnes</t>
  </si>
  <si>
    <t>PPN746043104</t>
  </si>
  <si>
    <t>PPN572372590</t>
  </si>
  <si>
    <t>http://resolver.staatsbibliothek-berlin.de/SBB0000D7E900000000</t>
  </si>
  <si>
    <t>[Ravensburg</t>
  </si>
  <si>
    <t>https://content.staatsbibliothek-berlin.de/dc/746043104.ocr.zip</t>
  </si>
  <si>
    <t>Was ein Knabe wissen muss</t>
  </si>
  <si>
    <t>Gizycki, P.; Stall, Sylvanus</t>
  </si>
  <si>
    <t>Hirsch</t>
  </si>
  <si>
    <t>PPN742714241</t>
  </si>
  <si>
    <t>PPN577085506</t>
  </si>
  <si>
    <t>http://resolver.staatsbibliothek-berlin.de/SBB0000D2B900000000</t>
  </si>
  <si>
    <t>Konstanz</t>
  </si>
  <si>
    <t>https://content.staatsbibliothek-berlin.de/dc/742714241.ocr.zip</t>
  </si>
  <si>
    <t>PPN1009232363</t>
  </si>
  <si>
    <t>PPN423697315</t>
  </si>
  <si>
    <t>http://resolver.staatsbibliothek-berlin.de/SBB0001542700120000</t>
  </si>
  <si>
    <t>Reuttlingen</t>
  </si>
  <si>
    <t>PPN1009233874</t>
  </si>
  <si>
    <t>PPN423697331</t>
  </si>
  <si>
    <t>http://resolver.staatsbibliothek-berlin.de/SBB0001542700150000</t>
  </si>
  <si>
    <t>PPN780553918</t>
  </si>
  <si>
    <t>PPN550380051</t>
  </si>
  <si>
    <t>http://resolver.staatsbibliothek-berlin.de/SBB0001542700020000</t>
  </si>
  <si>
    <t>PPN780576128</t>
  </si>
  <si>
    <t>PPN780575849</t>
  </si>
  <si>
    <t>http://resolver.staatsbibliothek-berlin.de/SBB0001542700070000</t>
  </si>
  <si>
    <t>PPN780551834</t>
  </si>
  <si>
    <t>PPN184504090</t>
  </si>
  <si>
    <t>http://resolver.staatsbibliothek-berlin.de/SBB0001542700000000</t>
  </si>
  <si>
    <t>PPN100923143X</t>
  </si>
  <si>
    <t>PPN423697307</t>
  </si>
  <si>
    <t>http://resolver.staatsbibliothek-berlin.de/SBB0001542700110000</t>
  </si>
  <si>
    <t>PPN780572777</t>
  </si>
  <si>
    <t>PPN184505135</t>
  </si>
  <si>
    <t>http://resolver.staatsbibliothek-berlin.de/SBB0001542700050000</t>
  </si>
  <si>
    <t>PPN1009226045</t>
  </si>
  <si>
    <t>PPN423697250</t>
  </si>
  <si>
    <t>http://resolver.staatsbibliothek-berlin.de/SBB00015427000D0000</t>
  </si>
  <si>
    <t>PPN1009227866</t>
  </si>
  <si>
    <t>PPN423697277</t>
  </si>
  <si>
    <t>http://resolver.staatsbibliothek-berlin.de/SBB00015427000E0000</t>
  </si>
  <si>
    <t>Illustrirtes Spielbuch für Knaben; 1200 unterhaltende und anregende Belustigungen, Spiele und Beschäftigungen für Körper und Geist, im Freien sowie im Zimmer</t>
  </si>
  <si>
    <t>Georgens, Jan Daniel; Wagner, Hermann</t>
  </si>
  <si>
    <t>PPN746035535</t>
  </si>
  <si>
    <t>PPN074533754</t>
  </si>
  <si>
    <t>http://resolver.staatsbibliothek-berlin.de/SBB0000D7E000000000</t>
  </si>
  <si>
    <t>https://content.staatsbibliothek-berlin.de/dc/746035535.ocr.zip</t>
  </si>
  <si>
    <t>Vor heiligen Toren; ein Aufklärungsbuch der Jugend zum Eintritt ins Leben und in den sittlichen Kampf ; ein Vademecum auch den Erziehern und Jugendfreunden</t>
  </si>
  <si>
    <t>Meyer, Emanuele L. M.</t>
  </si>
  <si>
    <t>Strecker &amp; Schröder</t>
  </si>
  <si>
    <t>PPN742717089</t>
  </si>
  <si>
    <t>PPN533757320</t>
  </si>
  <si>
    <t>http://resolver.staatsbibliothek-berlin.de/SBB0000D2BE00000000</t>
  </si>
  <si>
    <t>https://content.staatsbibliothek-berlin.de/dc/742717089.ocr.zip</t>
  </si>
  <si>
    <t>Künstler und Handwerker; in 24 Bildern nach dem A. B. C.</t>
  </si>
  <si>
    <t>Fleischhauer</t>
  </si>
  <si>
    <t>PPN770803997</t>
  </si>
  <si>
    <t>PPN308463307</t>
  </si>
  <si>
    <t>http://resolver.staatsbibliothek-berlin.de/SBB000106B500000000</t>
  </si>
  <si>
    <t>Der aufrichtige Kalendermann; Ein gar kurioses und nützliches Buch ; Für die Jugend und den gemeinden Bürger und Bauersmann</t>
  </si>
  <si>
    <t>PPN823937321</t>
  </si>
  <si>
    <t>PPN330039067</t>
  </si>
  <si>
    <t>http://resolver.staatsbibliothek-berlin.de/SBB00019AEA00000000</t>
  </si>
  <si>
    <t>PPN780552229</t>
  </si>
  <si>
    <t>PPN54387866X</t>
  </si>
  <si>
    <t>http://resolver.staatsbibliothek-berlin.de/SBB0001542700010000</t>
  </si>
  <si>
    <t>PPN780556798</t>
  </si>
  <si>
    <t>PPN550380132</t>
  </si>
  <si>
    <t>http://resolver.staatsbibliothek-berlin.de/SBB0001542700040000</t>
  </si>
  <si>
    <t>PPN1009233211</t>
  </si>
  <si>
    <t>PPN423697323</t>
  </si>
  <si>
    <t>http://resolver.staatsbibliothek-berlin.de/SBB0001542700130000</t>
  </si>
  <si>
    <t>PPN780555244</t>
  </si>
  <si>
    <t>PPN184504201</t>
  </si>
  <si>
    <t>http://resolver.staatsbibliothek-berlin.de/SBB0001542700030000</t>
  </si>
  <si>
    <t>PPN780576721</t>
  </si>
  <si>
    <t>PPN184504317</t>
  </si>
  <si>
    <t>http://resolver.staatsbibliothek-berlin.de/SBB0001542700080000</t>
  </si>
  <si>
    <t>PPN1009225197</t>
  </si>
  <si>
    <t>PPN423697242</t>
  </si>
  <si>
    <t>http://resolver.staatsbibliothek-berlin.de/SBB00015427000C0000</t>
  </si>
  <si>
    <t>PPN1009229656</t>
  </si>
  <si>
    <t>PPN423697293</t>
  </si>
  <si>
    <t>http://resolver.staatsbibliothek-berlin.de/SBB0001542700100000</t>
  </si>
  <si>
    <t>PPN780579011</t>
  </si>
  <si>
    <t>PPN270311254</t>
  </si>
  <si>
    <t>http://resolver.staatsbibliothek-berlin.de/SBB00015427000B0000</t>
  </si>
  <si>
    <t>PPN1009229133</t>
  </si>
  <si>
    <t>PPN423697285</t>
  </si>
  <si>
    <t>http://resolver.staatsbibliothek-berlin.de/SBB00015427000F0000</t>
  </si>
  <si>
    <t>PPN1009234498</t>
  </si>
  <si>
    <t>PPN42369734X</t>
  </si>
  <si>
    <t>http://resolver.staatsbibliothek-berlin.de/SBB0001542700160000</t>
  </si>
  <si>
    <t>PPN780578147</t>
  </si>
  <si>
    <t>PPN780577515</t>
  </si>
  <si>
    <t>http://resolver.staatsbibliothek-berlin.de/SBB00015427000A0000</t>
  </si>
  <si>
    <t>PPN100923353X</t>
  </si>
  <si>
    <t>PPN396193196</t>
  </si>
  <si>
    <t>http://resolver.staatsbibliothek-berlin.de/SBB0001542700140000</t>
  </si>
  <si>
    <t>PPN780575032</t>
  </si>
  <si>
    <t>PPN780574729</t>
  </si>
  <si>
    <t>http://resolver.staatsbibliothek-berlin.de/SBB0001542700060000</t>
  </si>
  <si>
    <t>Der aufrichtige Kalendermann; Der aufrichtige Kalendermann</t>
  </si>
  <si>
    <t>PPN823937577</t>
  </si>
  <si>
    <t>PPN330039423</t>
  </si>
  <si>
    <t>http://resolver.staatsbibliothek-berlin.de/SBB00019AEA00020000</t>
  </si>
  <si>
    <t>Der aufrichtige Kalendermann; Ein gar kurioses und nützliches Buch ; Für die Jugend und den gemeinen Bürger und Bauersmann</t>
  </si>
  <si>
    <t>PPN823937747</t>
  </si>
  <si>
    <t>PPN823786285</t>
  </si>
  <si>
    <t>http://resolver.staatsbibliothek-berlin.de/SBB00019AEB00000000</t>
  </si>
  <si>
    <t>PPN823937410</t>
  </si>
  <si>
    <t>PPN150850352</t>
  </si>
  <si>
    <t>http://resolver.staatsbibliothek-berlin.de/SBB00019AEA00010000</t>
  </si>
  <si>
    <t>PPN823937798</t>
  </si>
  <si>
    <t>PPN663767571</t>
  </si>
  <si>
    <t>http://resolver.staatsbibliothek-berlin.de/SBB00019AEB00010000</t>
  </si>
  <si>
    <t>Dr. A. B. Reichenbach's Naturhistorischer Bilder-Atlas; in 120 Tafeln für Schule und Haus ; Zur Belehrung in der Naturgeschichte der Thierwelt Reichenbach</t>
  </si>
  <si>
    <t>Baumgaertner</t>
  </si>
  <si>
    <t>PPN750057807</t>
  </si>
  <si>
    <t>PPN571775667</t>
  </si>
  <si>
    <t>http://resolver.staatsbibliothek-berlin.de/SBB0000E1F700000000</t>
  </si>
  <si>
    <t>1845</t>
  </si>
  <si>
    <t>Naturgeschichte für Kinder; von M. Georg Christian Raff, ordentlichen Lehrer der Geschichte und Geographie auf dem Lyceum zu Göttingen ; Mit Vierzehn Kupfertafeln ... Nebst einem besondern Anhange, Ueber die Naturlehre in Gesprächen für Kinder. Mit einer Kupfertafel</t>
  </si>
  <si>
    <t>Schramm</t>
  </si>
  <si>
    <t>PPN75130087X</t>
  </si>
  <si>
    <t>PPN571683487</t>
  </si>
  <si>
    <t>http://resolver.staatsbibliothek-berlin.de/SBB0000E53000000000</t>
  </si>
  <si>
    <t>Turnspiele</t>
  </si>
  <si>
    <t>Wörle, Hans</t>
  </si>
  <si>
    <t>Griessmayer</t>
  </si>
  <si>
    <t>PPN745184790</t>
  </si>
  <si>
    <t>PPN409512958</t>
  </si>
  <si>
    <t>http://resolver.staatsbibliothek-berlin.de/SBB0000D64400000000</t>
  </si>
  <si>
    <t>1906</t>
  </si>
  <si>
    <t>Neuburg a.D.</t>
  </si>
  <si>
    <t>https://content.staatsbibliothek-berlin.de/dc/745184790.ocr.zip</t>
  </si>
  <si>
    <t>Nußknacker auf Reisen; reichhaltige Sammlung von Original-Rätseln der verschiedensten Art</t>
  </si>
  <si>
    <t>Wöbbe, Emma</t>
  </si>
  <si>
    <t>Fritzsche</t>
  </si>
  <si>
    <t>PPN746058071</t>
  </si>
  <si>
    <t>PPN581956265</t>
  </si>
  <si>
    <t>http://resolver.staatsbibliothek-berlin.de/SBB0000D80800000000</t>
  </si>
  <si>
    <t>1896</t>
  </si>
  <si>
    <t>https://content.staatsbibliothek-berlin.de/dc/746058071.ocr.zip</t>
  </si>
  <si>
    <t>Jugendliche Pilgerschritte in die Werkstätte der Künste und Handgewerbe oder Gallerie der vorzüglichsten Künstler und Handwerker</t>
  </si>
  <si>
    <t>Wunder, Johann Benedikt; Hermann, Christoph Gottlieb</t>
  </si>
  <si>
    <t>PPN770294367</t>
  </si>
  <si>
    <t>PPN473415186</t>
  </si>
  <si>
    <t>http://resolver.staatsbibliothek-berlin.de/SBB000103FC00000000</t>
  </si>
  <si>
    <t>Nürnberg [u.a.]</t>
  </si>
  <si>
    <t>Neue Bilder-Geographie für die Jugend und zum Selbstunterricht für Ungelehrte</t>
  </si>
  <si>
    <t>Hoffmann, Karl Friedrich Vollrath; Jerrer, Georg Ludwig</t>
  </si>
  <si>
    <t>PPN781362857</t>
  </si>
  <si>
    <t>PPN566815737</t>
  </si>
  <si>
    <t>http://resolver.staatsbibliothek-berlin.de/SBB000155A700000000</t>
  </si>
  <si>
    <t>Erster Blick in die Natur; eine Belehrung über die wichtigsten der uns umgebenden Naturgegenstände und Naturerscheinungen für die reifere Jugend</t>
  </si>
  <si>
    <t>Wunder, Johann Benedikt; Lange, E. W. H.</t>
  </si>
  <si>
    <t>PPN746287186</t>
  </si>
  <si>
    <t>PPN236193015</t>
  </si>
  <si>
    <t>http://resolver.staatsbibliothek-berlin.de/SBB0000D88600000000</t>
  </si>
  <si>
    <t>Der Thiergarten; eine Aufforderung an die Jugend zu heiterer Betrachtung der lebendigen Natur : in 16 Bildern entworfen u. auf Stein gez. durch Gustav Canton ; Text nach den neuesten und besten Hilfsquellen der Naturwissenschaft</t>
  </si>
  <si>
    <t>Canton, Gustav</t>
  </si>
  <si>
    <t>Chelius</t>
  </si>
  <si>
    <t>PPN770468217</t>
  </si>
  <si>
    <t>PPN550414614</t>
  </si>
  <si>
    <t>http://resolver.staatsbibliothek-berlin.de/SBB000104AC00000000</t>
  </si>
  <si>
    <t>https://content.staatsbibliothek-berlin.de/dc/770468217.ocr.zip</t>
  </si>
  <si>
    <t>Aangename verlustiging voor kinderen</t>
  </si>
  <si>
    <t>PPN766628035</t>
  </si>
  <si>
    <t>PPN279266588</t>
  </si>
  <si>
    <t>http://resolver.staatsbibliothek-berlin.de/SBB0000F01B00000000</t>
  </si>
  <si>
    <t>Gallerie der Stände; Ein unterhaltendes und belehrendes Lese- und Bilderbuch für die Jugend zur Erweiterung ihrer Kenntnisse</t>
  </si>
  <si>
    <t>PPN751512273</t>
  </si>
  <si>
    <t>PPN280202725</t>
  </si>
  <si>
    <t>http://resolver.staatsbibliothek-berlin.de/SBB0000E5B300000000</t>
  </si>
  <si>
    <t>Naturbilder aus der heimischen Vogelwelt; der deutschen Jugend gewidmet</t>
  </si>
  <si>
    <t>Müller, Adolf</t>
  </si>
  <si>
    <t>Strauß'sche Buchh.</t>
  </si>
  <si>
    <t>PPN741661160</t>
  </si>
  <si>
    <t>PPN307295222</t>
  </si>
  <si>
    <t>http://resolver.staatsbibliothek-berlin.de/SBB0000D04400000000</t>
  </si>
  <si>
    <t>1909</t>
  </si>
  <si>
    <t>https://content.staatsbibliothek-berlin.de/dc/741661160.ocr.zip</t>
  </si>
  <si>
    <t>Berufswahl; Armee und Marine ; mit 57 Abb.</t>
  </si>
  <si>
    <t>Union</t>
  </si>
  <si>
    <t>PPN74408606X</t>
  </si>
  <si>
    <t>PPN444792104</t>
  </si>
  <si>
    <t>http://resolver.staatsbibliothek-berlin.de/SBB0000D55500000000</t>
  </si>
  <si>
    <t>https://content.staatsbibliothek-berlin.de/dc/74408606X.ocr.zip</t>
  </si>
  <si>
    <t>Warnungs-Beyspiele für die Jugend, aus der Geschichte und dem alltäglichen Leben, oder lehrreiche Schule der Erfahrung zur Verhütung dessen, was unser inneres und äußeres Wohlseyn stören kann; Eine Lesebuch für den häuslichen und Schul-Gebrauch von dem Herausgeber der "Beyspiele des Guten etc."</t>
  </si>
  <si>
    <t>PPN770804586</t>
  </si>
  <si>
    <t>PPN578828103</t>
  </si>
  <si>
    <t>http://resolver.staatsbibliothek-berlin.de/SBB000106B800000000</t>
  </si>
  <si>
    <t>Die Pizzarro's, oder die Entdeckung und Eroberung von Peru</t>
  </si>
  <si>
    <t>PPN770970222</t>
  </si>
  <si>
    <t>PPN374119058</t>
  </si>
  <si>
    <t>http://resolver.staatsbibliothek-berlin.de/SBB00010A2600000000</t>
  </si>
  <si>
    <t>Der Schmetterlingszüchter; Lebens- und Entwicklungsweise unserer einheimischen Schmetterlinge ; nebst einer Anleitung zur Schmetterlingszucht</t>
  </si>
  <si>
    <t>Lutz, K. G.</t>
  </si>
  <si>
    <t>Süddt. Verl.-Inst.</t>
  </si>
  <si>
    <t>PPN743877314</t>
  </si>
  <si>
    <t>PPN302766561</t>
  </si>
  <si>
    <t>http://resolver.staatsbibliothek-berlin.de/SBB0000D37400000000</t>
  </si>
  <si>
    <t>https://content.staatsbibliothek-berlin.de/dc/743877314.ocr.zip</t>
  </si>
  <si>
    <t>Räthselbuch mit Lösungen in Bildern</t>
  </si>
  <si>
    <t>Winter, Amalie</t>
  </si>
  <si>
    <t>PPN770455190</t>
  </si>
  <si>
    <t>PPN38661797X</t>
  </si>
  <si>
    <t>http://resolver.staatsbibliothek-berlin.de/SBB0001049200000000</t>
  </si>
  <si>
    <t>https://content.staatsbibliothek-berlin.de/dc/770455190.ocr.zip</t>
  </si>
  <si>
    <t>Fünfhundert Räthsel und Charaden für Kinder von 10-14 Jahren; zu erheiternden Denkübungen in Schulen und zu angenehmer und nützlicher Unterhaltung in häuslichen Kreisen ; nebst einem Anhang von 60 für denselben Zweck passenden Rechnungs-Beispielen</t>
  </si>
  <si>
    <t>Bossert, G. F.</t>
  </si>
  <si>
    <t>Weychardt</t>
  </si>
  <si>
    <t>PPN745590918</t>
  </si>
  <si>
    <t>PPN549578366</t>
  </si>
  <si>
    <t>http://resolver.staatsbibliothek-berlin.de/SBB0000D6EB00000000</t>
  </si>
  <si>
    <t>https://content.staatsbibliothek-berlin.de/dc/745590918.ocr.zip</t>
  </si>
  <si>
    <t>Wanderung eines Lehrers mit seinen Schülern durch das heilige Land; zur Belehrung und Erbauung für Schule und Haus</t>
  </si>
  <si>
    <t>Feddersen, Christian</t>
  </si>
  <si>
    <t>Jäger</t>
  </si>
  <si>
    <t>PPN770952860</t>
  </si>
  <si>
    <t>PPN066601657</t>
  </si>
  <si>
    <t>http://resolver.staatsbibliothek-berlin.de/SBB00010A0300000000</t>
  </si>
  <si>
    <t>Flensburg</t>
  </si>
  <si>
    <t>Die Thierschau; Abbildung und Beschreibung der merkwürdigsten Säugethiere und Vögel, nach den besten Hülfsmitteln für Kinder bearbeitet von Gustav Holting [i. e. Karl Gustav Winckelmann]. Mit 20 Bildertafeln</t>
  </si>
  <si>
    <t>Holting, Gustav</t>
  </si>
  <si>
    <t>Winckelmann</t>
  </si>
  <si>
    <t>PPN749890452</t>
  </si>
  <si>
    <t>PPN559752741</t>
  </si>
  <si>
    <t>http://resolver.staatsbibliothek-berlin.de/SBB0000E15B00000000</t>
  </si>
  <si>
    <t>Teutscher Raupenkalender; eine genaue Beschreibung und Naturgeschichte d. in Teutschland u. den angrenzenden Ländern vorkommenden Schmetterlings-Raupen nach den Monaten ihres Vorkommens geordnet ; nebst einer Einleitung über ...</t>
  </si>
  <si>
    <t>Herold, E.</t>
  </si>
  <si>
    <t>Hentze</t>
  </si>
  <si>
    <t>PPN757124372</t>
  </si>
  <si>
    <t>PPN164242449</t>
  </si>
  <si>
    <t>http://resolver.staatsbibliothek-berlin.de/SBB0000ECF600000000</t>
  </si>
  <si>
    <t>https://content.staatsbibliothek-berlin.de/dc/757124372.ocr.zip</t>
  </si>
  <si>
    <t>[Bilderbuch für Knaben]</t>
  </si>
  <si>
    <t>PPN757418392</t>
  </si>
  <si>
    <t>PPN280288379</t>
  </si>
  <si>
    <t>http://resolver.staatsbibliothek-berlin.de/SBB0000ED8B00000000</t>
  </si>
  <si>
    <t>Die merkwürdigsten Säugthiere nach ihren Ordnungen, ihrem Naturell, ihrer Lebensweise, ihrem Nutzen und Schaden, nebst ausgewählten Erzählungen zur Erläuterung ihres Charakters und ihrer geistigen Fähigkeiten; Belehrendes und unterhaltendes Lesebuch für die Jugend beiderlei Geschlechts</t>
  </si>
  <si>
    <t>Dertinger, ...; Gebauer, August</t>
  </si>
  <si>
    <t>Cast</t>
  </si>
  <si>
    <t>PPN75711671X</t>
  </si>
  <si>
    <t>PPN405388616</t>
  </si>
  <si>
    <t>http://resolver.staatsbibliothek-berlin.de/SBB0000ECDB00000000</t>
  </si>
  <si>
    <t>Physische Geographie oder natürliche Erdkunde für die Jugend</t>
  </si>
  <si>
    <t>PPN77037445X</t>
  </si>
  <si>
    <t>PPN324866089</t>
  </si>
  <si>
    <t>http://resolver.staatsbibliothek-berlin.de/SBB0001046400000000</t>
  </si>
  <si>
    <t>Die Bibel in Rätseln; Reimrätselreihen für jung und alt ; zum Gebrauch in Familie, Schule und Verein</t>
  </si>
  <si>
    <t>Ninck, Johannes</t>
  </si>
  <si>
    <t>Kielmann</t>
  </si>
  <si>
    <t>PPN745431550</t>
  </si>
  <si>
    <t>PPN278813968</t>
  </si>
  <si>
    <t>http://resolver.staatsbibliothek-berlin.de/SBB0000D6A700000000</t>
  </si>
  <si>
    <t>https://content.staatsbibliothek-berlin.de/dc/745431550.ocr.zip</t>
  </si>
  <si>
    <t>Der Kindergarten und alles was da lebt und webt; fünfzig kleine Erzählungen über Thiere und Pflanzen, für Kinder bis zum achten Jahre</t>
  </si>
  <si>
    <t>Hosemann, Theodor; Ludwig, Karl</t>
  </si>
  <si>
    <t>PPN770156088</t>
  </si>
  <si>
    <t>PPN419998373</t>
  </si>
  <si>
    <t>http://resolver.staatsbibliothek-berlin.de/SBB0001033400000000</t>
  </si>
  <si>
    <t>https://content.staatsbibliothek-berlin.de/dc/770156088.ocr.zip</t>
  </si>
  <si>
    <t>Raff im Gewande unserer Zeit; Naturgeschichte für Kinder</t>
  </si>
  <si>
    <t>Raff, Georg Christian; Rebau, Heinrich</t>
  </si>
  <si>
    <t>Hallberger</t>
  </si>
  <si>
    <t>PPN77049580X</t>
  </si>
  <si>
    <t>PPN335890288</t>
  </si>
  <si>
    <t>http://resolver.staatsbibliothek-berlin.de/SBB000104D900000000</t>
  </si>
  <si>
    <t>Erzählungen aus dem Leben der Vögel, Kriechtiere, Lurche, Fische, Weichtiere, Würmer, Krustentiere, Spinnen, Insekten und Strahltiere; ein Buch zur Unterhaltung und Belehrung für jung und alt</t>
  </si>
  <si>
    <t>Brendel, Friedrich Wilhelm</t>
  </si>
  <si>
    <t>PPN743869109</t>
  </si>
  <si>
    <t>PPN076040186</t>
  </si>
  <si>
    <t>http://resolver.staatsbibliothek-berlin.de/SBB0000D36900000000</t>
  </si>
  <si>
    <t>https://content.staatsbibliothek-berlin.de/dc/743869109.ocr.zip</t>
  </si>
  <si>
    <t>Kinder-Kochbüchlein; nebst einem Anhang von Küchenreimen u. Tischregeln</t>
  </si>
  <si>
    <t>A. H.; Bergner, Anna</t>
  </si>
  <si>
    <t>Löffler</t>
  </si>
  <si>
    <t>PPN767035143</t>
  </si>
  <si>
    <t>PPN547997396</t>
  </si>
  <si>
    <t>http://resolver.staatsbibliothek-berlin.de/SBB0000F1AA00000000</t>
  </si>
  <si>
    <t>Mannheim</t>
  </si>
  <si>
    <t>https://content.staatsbibliothek-berlin.de/dc/767035143.ocr.zip</t>
  </si>
  <si>
    <t>Bernhard Heinrich Blasche's Papparbeiter; oder Anleitung, in Pappe zu arbeiten ; Unserer Jugend und ihren Erziehern gewidmet ... Mit sieben Figurentafeln, hundert und dreiunddreißig Darstellungen enthaltend</t>
  </si>
  <si>
    <t>Schnerr, J. J.; Blasche, Bernhard Heinrich</t>
  </si>
  <si>
    <t>PPN767038800</t>
  </si>
  <si>
    <t>PPN190946261</t>
  </si>
  <si>
    <t>http://resolver.staatsbibliothek-berlin.de/SBB0000F1B100000000</t>
  </si>
  <si>
    <t>1847</t>
  </si>
  <si>
    <t>Naturgeschichte für die Jugend beiderlei Geschlechts</t>
  </si>
  <si>
    <t>PPN769080901</t>
  </si>
  <si>
    <t>PPN566740273</t>
  </si>
  <si>
    <t>http://resolver.staatsbibliothek-berlin.de/SBB0000F84700000000</t>
  </si>
  <si>
    <t>https://content.staatsbibliothek-berlin.de/dc/769080901.ocr.zip</t>
  </si>
  <si>
    <t>Spiel und Arbeit; bildende Arbeiten und unterhaltende Spiele für Knaben und Mädchen ; mit 610 Textabb., 81 Buntdrucktaf. nebst 1 Titelbilde</t>
  </si>
  <si>
    <t>Schröter, Wilhelm; Elm, Hugo</t>
  </si>
  <si>
    <t>PPN745864503</t>
  </si>
  <si>
    <t>PPN555515532</t>
  </si>
  <si>
    <t>http://resolver.staatsbibliothek-berlin.de/SBB0000D78900000000</t>
  </si>
  <si>
    <t>https://content.staatsbibliothek-berlin.de/dc/745864503.ocr.zip</t>
  </si>
  <si>
    <t>Die Hausthiere im Verhältnisse zu den Gewerben, Wissenschaften und Künsten; Ein Buch zur Belehrung und Unterhaltung für die Jugend und ihre Freunde ; Nach dem Englischen bearbeitet</t>
  </si>
  <si>
    <t>PPN766618595</t>
  </si>
  <si>
    <t>PPN548270791</t>
  </si>
  <si>
    <t>http://resolver.staatsbibliothek-berlin.de/SBB0000F00800000000</t>
  </si>
  <si>
    <t>Physikalische Plaudereien; für 10- bis 14 jährige Schüler aller Schulgattungen</t>
  </si>
  <si>
    <t>Wunder, L.</t>
  </si>
  <si>
    <t>PPN741451174</t>
  </si>
  <si>
    <t>PPN410019658</t>
  </si>
  <si>
    <t>http://resolver.staatsbibliothek-berlin.de/SBB0000D02300000000</t>
  </si>
  <si>
    <t>https://content.staatsbibliothek-berlin.de/dc/741451174.ocr.zip</t>
  </si>
  <si>
    <t>Das Buch der Jugend-Spiele und -Beschäftigungen für Knaben und Mädchen von 3-16 Jahren zur Unterhaltung und Belehrung</t>
  </si>
  <si>
    <t>Moser, Felix</t>
  </si>
  <si>
    <t>Hartleben</t>
  </si>
  <si>
    <t>PPN745588514</t>
  </si>
  <si>
    <t>PPN568250265</t>
  </si>
  <si>
    <t>http://resolver.staatsbibliothek-berlin.de/SBB0000D6E700000000</t>
  </si>
  <si>
    <t>https://content.staatsbibliothek-berlin.de/dc/745588514.ocr.zip</t>
  </si>
  <si>
    <t>Der Wald; für Freunde der Natur, sowie für die reifere Jugend zum Gebrauch in Haus und Schule dargestellt</t>
  </si>
  <si>
    <t>Feldtmann, Eduard</t>
  </si>
  <si>
    <t>PPN743690915</t>
  </si>
  <si>
    <t>PPN334361834</t>
  </si>
  <si>
    <t>http://resolver.staatsbibliothek-berlin.de/SBB0000D32C00000000</t>
  </si>
  <si>
    <t>https://content.staatsbibliothek-berlin.de/dc/743690915.ocr.zip</t>
  </si>
  <si>
    <t>Käfer-Büchlein oder Beschreibung der schönsten, nützlichsten und schädlichsten in- und ausländischen Käfer; nebst einer kurzen Anweisung, Käfer zu fangen und sie, nebst ihren Eiern, Larven und Puppen für Sammlungen herzurichten ; Für Knaben, die sich in ihren Freistunden gern angenehm und nützlich beschäftigen wollen so wie für Landwirthe, Forstmänner und Gartenbesitzer</t>
  </si>
  <si>
    <t>Fleischhauer &amp; Spohn</t>
  </si>
  <si>
    <t>PPN770133061</t>
  </si>
  <si>
    <t>PPN405388586</t>
  </si>
  <si>
    <t>http://resolver.staatsbibliothek-berlin.de/SBB0001031400000000</t>
  </si>
  <si>
    <t>Des deutschen Knaben Experimentirbuch; praktische Anleitung zum unterhaltenden und belehrenden Experimentiren auf den Gebieten der Physik und Chemie</t>
  </si>
  <si>
    <t>PPN746033028</t>
  </si>
  <si>
    <t>PPN353089591</t>
  </si>
  <si>
    <t>http://resolver.staatsbibliothek-berlin.de/SBB0000D7DA00000000</t>
  </si>
  <si>
    <t>https://content.staatsbibliothek-berlin.de/dc/746033028.ocr.zip</t>
  </si>
  <si>
    <t>Räthselkranz; Eine Auswahl des nach Inhalt und Form Gediegensten aus Zeitschriften und den meisten bis jetzt bestehenden Sammlungen von Räthseln, Charaden, Homonymen und Logogriphen</t>
  </si>
  <si>
    <t>Charaden, Räthseln; Lustig, Bernhard Junius</t>
  </si>
  <si>
    <t>Rübling</t>
  </si>
  <si>
    <t>PPN767130197</t>
  </si>
  <si>
    <t>PPN566346052</t>
  </si>
  <si>
    <t>http://resolver.staatsbibliothek-berlin.de/SBB0000F2B700000000</t>
  </si>
  <si>
    <t>Ulm</t>
  </si>
  <si>
    <t>Gallerie der vorzüglichsten Künste und Handwerke; Ein lehrreiches und unterhaltendes Bilderbuch für die Jugend</t>
  </si>
  <si>
    <t>Trachsler</t>
  </si>
  <si>
    <t>PPN751511145</t>
  </si>
  <si>
    <t>PPN557718171</t>
  </si>
  <si>
    <t>http://resolver.staatsbibliothek-berlin.de/SBB0000E5B200000000</t>
  </si>
  <si>
    <t>PPN769511554</t>
  </si>
  <si>
    <t>PPN604630808</t>
  </si>
  <si>
    <t>http://resolver.staatsbibliothek-berlin.de/SBB0000F9A200000000</t>
  </si>
  <si>
    <t>Gesundheits-Unterricht in Fragen und Antworten</t>
  </si>
  <si>
    <t>Witz, Peter</t>
  </si>
  <si>
    <t>PPN749939524</t>
  </si>
  <si>
    <t>PPN306224143</t>
  </si>
  <si>
    <t>http://resolver.staatsbibliothek-berlin.de/SBB0000E1B400000000</t>
  </si>
  <si>
    <t>Das Buch der denkwürdigsten Entdeckungen auf dem Gebiete der Länder- und Völkerkunde in Erzählungen für die reifere Jugend</t>
  </si>
  <si>
    <t>PPN781540208</t>
  </si>
  <si>
    <t>PPN377861693</t>
  </si>
  <si>
    <t>http://resolver.staatsbibliothek-berlin.de/SBB000155E500000000</t>
  </si>
  <si>
    <t>https://content.staatsbibliothek-berlin.de/dc/781540208.ocr.zip</t>
  </si>
  <si>
    <t>Der Mineraliensammler</t>
  </si>
  <si>
    <t>Wohlbold, Hans</t>
  </si>
  <si>
    <t>Union Dt. Verl. Ges.</t>
  </si>
  <si>
    <t>PPN742251314</t>
  </si>
  <si>
    <t>PPN581761502</t>
  </si>
  <si>
    <t>http://resolver.staatsbibliothek-berlin.de/SBB0000D0D000000000</t>
  </si>
  <si>
    <t>Berlin [u.a.]; Stuttgart</t>
  </si>
  <si>
    <t>https://content.staatsbibliothek-berlin.de/dc/742251314.ocr.zip</t>
  </si>
  <si>
    <t>Neuer Orbis pictus für die Jugend; oder Schauplatz der Natur, der Kunst und des Menschenlebens in 316 lithographirten Abbildungen mit genauer Erklärung in deutscher, lateinischer und französischer Sprache ; nach d. früheren Anlage des Comenius bearbeitet und dem jetzigen Zeitbedürfnisse gemäß eingerichtet</t>
  </si>
  <si>
    <t>Comenius, ...; Gailer, J. E.</t>
  </si>
  <si>
    <t>PPN767911946</t>
  </si>
  <si>
    <t>PPN557736102</t>
  </si>
  <si>
    <t>http://resolver.staatsbibliothek-berlin.de/SBB0000F4E500000000</t>
  </si>
  <si>
    <t>Naturgeschichtliches Lesebuch für Schule und Haus oder anschauliche, leicht faßliche Belehrungen über die vornehmsten Gegenstände aus dem Thier-, Pflanzen- und Mineralreiche ; mit 66 in d. Text gedr. Holzschnitten</t>
  </si>
  <si>
    <t>Fischer, Johann Georg</t>
  </si>
  <si>
    <t>PPN756647819</t>
  </si>
  <si>
    <t>PPN557210747</t>
  </si>
  <si>
    <t>http://resolver.staatsbibliothek-berlin.de/SBB0000EB7D00000000</t>
  </si>
  <si>
    <t>Uranos und Gäa oder der Himmel und die Erde mit ihren Welten und Bewohnern; ein Lesebuch zur lehrreichen Unterhaltung für die reifere Jugend</t>
  </si>
  <si>
    <t>Gropius</t>
  </si>
  <si>
    <t>PPN746273843</t>
  </si>
  <si>
    <t>PPN566827026</t>
  </si>
  <si>
    <t>http://resolver.staatsbibliothek-berlin.de/SBB0000D86700000000</t>
  </si>
  <si>
    <t>Neuer Orbis Pictus für die Jugend oder Schauplatz der Natur, der Kunst und des Menschenlebens in 322 lithographirten Abbildungen mit genauer Erklärung in deutscher, lateinischer, französischer und englischer Sprache nach der früheren Anlage des Comenius bearbeitet und dem jetzigen Zeitbedürfnisse gemäß eingerichtet</t>
  </si>
  <si>
    <t>Comenius, Johann Amos; Gailer, J. E.</t>
  </si>
  <si>
    <t>PPN770461816</t>
  </si>
  <si>
    <t>PPN404936695</t>
  </si>
  <si>
    <t>http://resolver.staatsbibliothek-berlin.de/SBB0001049F00000000</t>
  </si>
  <si>
    <t>lat</t>
  </si>
  <si>
    <t>1842</t>
  </si>
  <si>
    <t>Bilder-Repertorium zur leichten und unterhaltenden Vermehrung mannichfaltiger Kenntnisse für Kinder beiderlei Geschlechts in dem Alter von 5 bis 8 Jahren in drei Abtheilungen; Texte français et allemand</t>
  </si>
  <si>
    <t>Schröter, J. F.</t>
  </si>
  <si>
    <t>PPN757643140</t>
  </si>
  <si>
    <t>PPN279700199</t>
  </si>
  <si>
    <t>http://resolver.staatsbibliothek-berlin.de/SBB0000EDC400000000</t>
  </si>
  <si>
    <t>Naturkunde für kleine Kinder; Stoffe für Anschauungs- und Sprechübungen in Kleinkinderschulen und Unterklassen der Volksschulen</t>
  </si>
  <si>
    <t>Ranke, Joh. Fr.</t>
  </si>
  <si>
    <t>Bädeker &lt;Martini &amp; Grüttesien&gt;</t>
  </si>
  <si>
    <t>PPN74082984X</t>
  </si>
  <si>
    <t>PPN57145187X</t>
  </si>
  <si>
    <t>http://resolver.staatsbibliothek-berlin.de/SBB0000CE9300000000</t>
  </si>
  <si>
    <t>1867</t>
  </si>
  <si>
    <t>https://content.staatsbibliothek-berlin.de/dc/74082984X.ocr.zip</t>
  </si>
  <si>
    <t>Joan Amos Comenii Orbis  pictus; renovatus et emendatus ; Cum imagine auctoris et 134 tabulis pictis</t>
  </si>
  <si>
    <t>Comenius, Johann Amos</t>
  </si>
  <si>
    <t>Pospíšil</t>
  </si>
  <si>
    <t>PPN745459102</t>
  </si>
  <si>
    <t>PPN551484195</t>
  </si>
  <si>
    <t>http://resolver.staatsbibliothek-berlin.de/SBB0000D6CF00000000</t>
  </si>
  <si>
    <t>lat; cze; ger; fre</t>
  </si>
  <si>
    <t>Raginae Hradecii</t>
  </si>
  <si>
    <t>https://content.staatsbibliothek-berlin.de/dc/745459102.ocr.zip</t>
  </si>
  <si>
    <t>Das Tierreich</t>
  </si>
  <si>
    <t>Bade, Ernst</t>
  </si>
  <si>
    <t>A. Weichert</t>
  </si>
  <si>
    <t>PPN742441571</t>
  </si>
  <si>
    <t>PPN442681526</t>
  </si>
  <si>
    <t>http://resolver.staatsbibliothek-berlin.de/SBB0000D17300000000</t>
  </si>
  <si>
    <t>https://content.staatsbibliothek-berlin.de/dc/742441571.ocr.zip</t>
  </si>
  <si>
    <t>Naturgeschichte für Kinder; mit vierzehn Kupfertafeln</t>
  </si>
  <si>
    <t>Verlag der Mäcken'schen Buchhandlung</t>
  </si>
  <si>
    <t>PPN76904946X</t>
  </si>
  <si>
    <t>PPN571684068</t>
  </si>
  <si>
    <t>http://resolver.staatsbibliothek-berlin.de/SBB0000F82300000000</t>
  </si>
  <si>
    <t>Das Pferd; Ein unterhaltendes Lese- und Bilderbuch für Knaben</t>
  </si>
  <si>
    <t>Vernet, Pierre; Niemeyer, Anton</t>
  </si>
  <si>
    <t>Güntz</t>
  </si>
  <si>
    <t>PPN770281753</t>
  </si>
  <si>
    <t>PPN452530407</t>
  </si>
  <si>
    <t>http://resolver.staatsbibliothek-berlin.de/SBB000103DD00000000</t>
  </si>
  <si>
    <t>Erster Leitfaden zum Schul-unterrichte nach Funke's technologischer Naturgeschichte; Zur allgemeinen Schul-encyclopädie gehörig</t>
  </si>
  <si>
    <t>Funke, Carl Philipp</t>
  </si>
  <si>
    <t>Schulbuchhandlung</t>
  </si>
  <si>
    <t>PPN751516716</t>
  </si>
  <si>
    <t>PPN237049813</t>
  </si>
  <si>
    <t>http://resolver.staatsbibliothek-berlin.de/SBB0000E5B600000000</t>
  </si>
  <si>
    <t>Entdeckungs-Reisen in der Wohnstube; mit seinen lieben jungen Freunden unternommen</t>
  </si>
  <si>
    <t>PPN743635604</t>
  </si>
  <si>
    <t>PPN270202331</t>
  </si>
  <si>
    <t>http://resolver.staatsbibliothek-berlin.de/SBB0000D2FB00000000</t>
  </si>
  <si>
    <t>https://content.staatsbibliothek-berlin.de/dc/743635604.ocr.zip</t>
  </si>
  <si>
    <t>Bilder aus der Weltkunde für die reifere Jugend</t>
  </si>
  <si>
    <t>Flinzer, F.; Strützel, O.; Hummel, August</t>
  </si>
  <si>
    <t>C. Flemming</t>
  </si>
  <si>
    <t>PPN742559629</t>
  </si>
  <si>
    <t>PPN411099507</t>
  </si>
  <si>
    <t>http://resolver.staatsbibliothek-berlin.de/SBB0000D21100000000</t>
  </si>
  <si>
    <t>https://content.staatsbibliothek-berlin.de/dc/742559629.ocr.zip</t>
  </si>
  <si>
    <t>Jeux de l'enfance de la jeunesse</t>
  </si>
  <si>
    <t>Delarue [usw.]</t>
  </si>
  <si>
    <t>PPN770098665</t>
  </si>
  <si>
    <t>PPN411489682</t>
  </si>
  <si>
    <t>http://resolver.staatsbibliothek-berlin.de/SBB000102C500000000</t>
  </si>
  <si>
    <t>Der junge Pflanzenfreund; zur Veredelung des Gemüths und zur Belehrung für die reifere Jugend</t>
  </si>
  <si>
    <t>Linke, J.</t>
  </si>
  <si>
    <t>Remak</t>
  </si>
  <si>
    <t>PPN746054882</t>
  </si>
  <si>
    <t>PPN385285361</t>
  </si>
  <si>
    <t>http://resolver.staatsbibliothek-berlin.de/SBB0000D80400000000</t>
  </si>
  <si>
    <t>https://content.staatsbibliothek-berlin.de/dc/746054882.ocr.zip</t>
  </si>
  <si>
    <t>Rätselraten im häuslichen Kreise; ein Ratgeber für Jung und Alt</t>
  </si>
  <si>
    <t>Hesse, J.</t>
  </si>
  <si>
    <t>Gundert</t>
  </si>
  <si>
    <t>PPN745122868</t>
  </si>
  <si>
    <t>PPN559394160</t>
  </si>
  <si>
    <t>http://resolver.staatsbibliothek-berlin.de/SBB0000D5A800000000</t>
  </si>
  <si>
    <t>https://content.staatsbibliothek-berlin.de/dc/745122868.ocr.zip</t>
  </si>
  <si>
    <t>PPN742279405</t>
  </si>
  <si>
    <t>PPN415192870</t>
  </si>
  <si>
    <t>http://resolver.staatsbibliothek-berlin.de/SBB0000D0ED00000000</t>
  </si>
  <si>
    <t>https://content.staatsbibliothek-berlin.de/dc/742279405.ocr.zip</t>
  </si>
  <si>
    <t>Angenehme Unterhaltungen über den gestirnten Himmel, zur vorläufigen Kenntnis der Welt- und Himmelskörper; der Jugend gewidmet</t>
  </si>
  <si>
    <t>Vogel, G.; Bischof, Carl August</t>
  </si>
  <si>
    <t>Raspe</t>
  </si>
  <si>
    <t>PPN76990601X</t>
  </si>
  <si>
    <t>PPN509982409</t>
  </si>
  <si>
    <t>http://resolver.staatsbibliothek-berlin.de/SBB0001021F00000000</t>
  </si>
  <si>
    <t>1791</t>
  </si>
  <si>
    <t>Marmaduke Multiply's merry method of making minor mathematicians; or, the Multiplication Table</t>
  </si>
  <si>
    <t>Harris</t>
  </si>
  <si>
    <t>PPN76998214X</t>
  </si>
  <si>
    <t>PPN519652185</t>
  </si>
  <si>
    <t>http://resolver.staatsbibliothek-berlin.de/SBB0001026800000000</t>
  </si>
  <si>
    <t>Ed. Vogel, der Afrika-Reisende; Schilderung der Reisen und Entdeckungen des Dr. Eduard Vogel in Central-Afrika, in der großen Wüste, in den Ländern des Sudan &lt;am Tsad-See, in Mußgo, Mandara, Sinder, Bautschi usw.&gt; ; nebst einem Lebensabriß des Reisenden</t>
  </si>
  <si>
    <t>PPN771054270</t>
  </si>
  <si>
    <t>PPN472877755</t>
  </si>
  <si>
    <t>http://resolver.staatsbibliothek-berlin.de/SBB00010AA200000000</t>
  </si>
  <si>
    <t>https://content.staatsbibliothek-berlin.de/dc/771054270.ocr.zip</t>
  </si>
  <si>
    <t>Der Käferfreund; praktische Anleitung zum Sammeln und Bestimmen der Käfer</t>
  </si>
  <si>
    <t>Fleischer, H.</t>
  </si>
  <si>
    <t>PPN745114075</t>
  </si>
  <si>
    <t>PPN557291542</t>
  </si>
  <si>
    <t>http://resolver.staatsbibliothek-berlin.de/SBB0000D59500000000</t>
  </si>
  <si>
    <t>1898</t>
  </si>
  <si>
    <t>https://content.staatsbibliothek-berlin.de/dc/745114075.ocr.zip</t>
  </si>
  <si>
    <t>Kunsthandwerker im Tierreich</t>
  </si>
  <si>
    <t>Nießen, Jos.</t>
  </si>
  <si>
    <t>PPN74395971X</t>
  </si>
  <si>
    <t>PPN452538858</t>
  </si>
  <si>
    <t>http://resolver.staatsbibliothek-berlin.de/SBB0000D4AD00000000</t>
  </si>
  <si>
    <t>https://content.staatsbibliothek-berlin.de/dc/74395971X.ocr.zip</t>
  </si>
  <si>
    <t>Astronomische Jugend-Abende; eine leichtfassliche Einführung in die Wunder des Himmels ; mit vielen Abbildungen und Sternkarte</t>
  </si>
  <si>
    <t>Seiffart, Selma</t>
  </si>
  <si>
    <t>Schultz</t>
  </si>
  <si>
    <t>PPN741279150</t>
  </si>
  <si>
    <t>PPN574709452</t>
  </si>
  <si>
    <t>http://resolver.staatsbibliothek-berlin.de/SBB0000CF7E00000000</t>
  </si>
  <si>
    <t>Straßburg I.E.</t>
  </si>
  <si>
    <t>https://content.staatsbibliothek-berlin.de/dc/741279150.ocr.zip</t>
  </si>
  <si>
    <t>F. Berge's Naturgeschichte</t>
  </si>
  <si>
    <t>Berge, F.</t>
  </si>
  <si>
    <t>Effenberger &lt;Loewe&gt;</t>
  </si>
  <si>
    <t>PPN743958799</t>
  </si>
  <si>
    <t>PPN548401683</t>
  </si>
  <si>
    <t>http://resolver.staatsbibliothek-berlin.de/SBB0000D4A800000000</t>
  </si>
  <si>
    <t>https://content.staatsbibliothek-berlin.de/dc/743958799.ocr.zip</t>
  </si>
  <si>
    <t>PPN743642880</t>
  </si>
  <si>
    <t>PPN34149576X</t>
  </si>
  <si>
    <t>http://resolver.staatsbibliothek-berlin.de/SBB0000D30800000000</t>
  </si>
  <si>
    <t>https://content.staatsbibliothek-berlin.de/dc/743642880.ocr.zip</t>
  </si>
  <si>
    <t>Das große Buch der Kinderspiele</t>
  </si>
  <si>
    <t>Rauch, E.</t>
  </si>
  <si>
    <t>H. Steinitz</t>
  </si>
  <si>
    <t>PPN745996582</t>
  </si>
  <si>
    <t>PPN475048512</t>
  </si>
  <si>
    <t>http://resolver.staatsbibliothek-berlin.de/SBB0000D79D00000000</t>
  </si>
  <si>
    <t>https://content.staatsbibliothek-berlin.de/dc/745996582.ocr.zip</t>
  </si>
  <si>
    <t>Des Kindes erstes Beschäftigungsbuch; praktische Anleitung zur Selbstbeschäftigung für jüngere Kinder ; zugleich für die Hand der Mutter und Kindergärtnerin</t>
  </si>
  <si>
    <t>Niederley, W.; Barth, E.</t>
  </si>
  <si>
    <t>PPN74545402X</t>
  </si>
  <si>
    <t>PPN443352798</t>
  </si>
  <si>
    <t>http://resolver.staatsbibliothek-berlin.de/SBB0000D6CA00000000</t>
  </si>
  <si>
    <t>https://content.staatsbibliothek-berlin.de/dc/74545402X.ocr.zip</t>
  </si>
  <si>
    <t>Der kleine Schmetterling-Sammler; Beschreibung und Abbildung der vorzüglichsten in Deutschland einheimischen Tag-, Dämmerungs-, Abend- und Nachtfalter ; nebst Anleitung zum Fangen, Aufspannen und Aufbewahren derselben ; mit vielen colorirten und schwarzen Abbildungen</t>
  </si>
  <si>
    <t>PPN749886110</t>
  </si>
  <si>
    <t>PPN27901144X</t>
  </si>
  <si>
    <t>http://resolver.staatsbibliothek-berlin.de/SBB0000E15000000000</t>
  </si>
  <si>
    <t>https://content.staatsbibliothek-berlin.de/dc/749886110.ocr.zip</t>
  </si>
  <si>
    <t>Illustriertes Experimentierbuch für die reifere Jugend; praktische Anleitung zum unterhaltenden und belehrenden Experimentieren auf den Gebieten der Physik und Chemie von H. Emsmann und Dr. O. Dammer. Mit vielen erl. Abb. und 2 farb. Taf.</t>
  </si>
  <si>
    <t>Dammer, O.; Emsmann, H.</t>
  </si>
  <si>
    <t>PPN741353377</t>
  </si>
  <si>
    <t>PPN40226939X</t>
  </si>
  <si>
    <t>http://resolver.staatsbibliothek-berlin.de/SBB0000CFE700000000</t>
  </si>
  <si>
    <t>https://content.staatsbibliothek-berlin.de/dc/741353377.ocr.zip</t>
  </si>
  <si>
    <t>Deutscher Räthselschatz für Jung und Alt; in 6 Büchern nach Altersstufen geordnet</t>
  </si>
  <si>
    <t>Mezger, Karl Ludwig Friedrich</t>
  </si>
  <si>
    <t>Scheurlen</t>
  </si>
  <si>
    <t>PPN745131948</t>
  </si>
  <si>
    <t>PPN324812760</t>
  </si>
  <si>
    <t>http://resolver.staatsbibliothek-berlin.de/SBB0000D5CC00010000</t>
  </si>
  <si>
    <t>Heilbronn</t>
  </si>
  <si>
    <t>https://content.staatsbibliothek-berlin.de/dc/745131948.ocr.zip</t>
  </si>
  <si>
    <t>Der kleine Naturforscher; naturgeschichtliche Bilder aus der heitmatlichen Flur für unsre Kleinen</t>
  </si>
  <si>
    <t>Kahnmeyer, Ludwig; Schulze, Hermann</t>
  </si>
  <si>
    <t>PPN742423999</t>
  </si>
  <si>
    <t>PPN428306780</t>
  </si>
  <si>
    <t>http://resolver.staatsbibliothek-berlin.de/SBB0000D14D00000000</t>
  </si>
  <si>
    <t>1893</t>
  </si>
  <si>
    <t>https://content.staatsbibliothek-berlin.de/dc/742423999.ocr.zip</t>
  </si>
  <si>
    <t>Scenes in Europe; for the amusement and instruction of little tarry-at-home travellers</t>
  </si>
  <si>
    <t>Taylor, Isaac</t>
  </si>
  <si>
    <t>PPN771017065</t>
  </si>
  <si>
    <t>PPN280046456</t>
  </si>
  <si>
    <t>http://resolver.staatsbibliothek-berlin.de/SBB00010A6900000000</t>
  </si>
  <si>
    <t>Die Reiche der Natur; Ein interessantes naturhistorisches Lesebuch für die erwachsenere Jugend</t>
  </si>
  <si>
    <t>Müller, Anton</t>
  </si>
  <si>
    <t>Vollmer</t>
  </si>
  <si>
    <t>PPN749916613</t>
  </si>
  <si>
    <t>PPN278561268</t>
  </si>
  <si>
    <t>http://resolver.staatsbibliothek-berlin.de/SBB0000E19000000000</t>
  </si>
  <si>
    <t>Das Wasser; eine Darstellung für gebildete Leser und Leserinnen</t>
  </si>
  <si>
    <t>Heyn, Carl; Rossmaessler, E. A.</t>
  </si>
  <si>
    <t>Brandstetter</t>
  </si>
  <si>
    <t>PPN746882726</t>
  </si>
  <si>
    <t>PPN446788775</t>
  </si>
  <si>
    <t>http://resolver.staatsbibliothek-berlin.de/SBB0000DBDB00000000</t>
  </si>
  <si>
    <t>https://content.staatsbibliothek-berlin.de/dc/746882726.ocr.zip</t>
  </si>
  <si>
    <t>Der junge Handwerker und Künstler; Anleitung zur Herstellung nützlicher Gegenstände aus Papier, Pappe, Holz, Gips, Metall ; sowie zum Photographieren ; mit 580 Text-Abbildungen und 5 Tafeln</t>
  </si>
  <si>
    <t>Freyer, Carl</t>
  </si>
  <si>
    <t>PPN745599184</t>
  </si>
  <si>
    <t>PPN557511828</t>
  </si>
  <si>
    <t>http://resolver.staatsbibliothek-berlin.de/SBB0000D6F900000000</t>
  </si>
  <si>
    <t>https://content.staatsbibliothek-berlin.de/dc/745599184.ocr.zip</t>
  </si>
  <si>
    <t>Das neueste und einfachste Kochbuch für Mädchen und angehende Hausfrauen bürgerlichen Standes, denen es an Gelegenheit zum mündlichen Unterrichte in der Kochkunst fehlt</t>
  </si>
  <si>
    <t>Müller; Polz</t>
  </si>
  <si>
    <t>PPN767436563</t>
  </si>
  <si>
    <t>PPN561082766</t>
  </si>
  <si>
    <t>http://resolver.staatsbibliothek-berlin.de/SBB0000F38400000000</t>
  </si>
  <si>
    <t>Durch Wille zum Erfolg; Interessante Einblicke in das Reich der Erfindungs-, Natur- und Sprachgeschichte</t>
  </si>
  <si>
    <t>Biedenkapp, Georg</t>
  </si>
  <si>
    <t>Loewe</t>
  </si>
  <si>
    <t>PPN745117406</t>
  </si>
  <si>
    <t>PPN548107483</t>
  </si>
  <si>
    <t>http://resolver.staatsbibliothek-berlin.de/SBB0000D59D00000000</t>
  </si>
  <si>
    <t>https://content.staatsbibliothek-berlin.de/dc/745117406.ocr.zip</t>
  </si>
  <si>
    <t>Zonengemälde; Naturgeschichte und Völkerkunde vollständig in Wort und Bild. Bearbeitet von Traugott Bromme. mit 40. colorirten Tafeln</t>
  </si>
  <si>
    <t>Bromme, Traugott</t>
  </si>
  <si>
    <t>PPN74993512X</t>
  </si>
  <si>
    <t>PPN315994789</t>
  </si>
  <si>
    <t>http://resolver.staatsbibliothek-berlin.de/SBB0000E1AD00000000</t>
  </si>
  <si>
    <t>Der junge Pappkünstler; eine Anleitung für kleine und grosse Knaben zur Herstellung von allerlei leichten und nützlichen Arbeiten aus Papier und Pappe</t>
  </si>
  <si>
    <t>Gast, Gustav</t>
  </si>
  <si>
    <t>Union Dt. Verl.-Ges.</t>
  </si>
  <si>
    <t>PPN745134661</t>
  </si>
  <si>
    <t>PPN311336418</t>
  </si>
  <si>
    <t>http://resolver.staatsbibliothek-berlin.de/SBB0000D5D000000000</t>
  </si>
  <si>
    <t>https://content.staatsbibliothek-berlin.de/dc/745134661.ocr.zip</t>
  </si>
  <si>
    <t>The ocean and its inhabitants</t>
  </si>
  <si>
    <t>Darton &amp; Clark</t>
  </si>
  <si>
    <t>PPN749791764</t>
  </si>
  <si>
    <t>PPN280004516</t>
  </si>
  <si>
    <t>http://resolver.staatsbibliothek-berlin.de/SBB0000E0C600000000</t>
  </si>
  <si>
    <t>https://content.staatsbibliothek-berlin.de/dc/749791764.ocr.zip</t>
  </si>
  <si>
    <t>China, das Land und seine Bewohner</t>
  </si>
  <si>
    <t>Allanson, John; Gerstäcker, Friedrich</t>
  </si>
  <si>
    <t>PPN770948545</t>
  </si>
  <si>
    <t>PPN55798162X</t>
  </si>
  <si>
    <t>http://resolver.staatsbibliothek-berlin.de/SBB000109F900000000</t>
  </si>
  <si>
    <t>https://content.staatsbibliothek-berlin.de/dc/770948545.ocr.zip</t>
  </si>
  <si>
    <t>Naturhistorisches Bilder-Büchlein; Ein Weihnachtsgeschenk für wißbegierige Kinder. Mit vielen ausgemahlten Kupfern</t>
  </si>
  <si>
    <t>Vogel, G.; Bescheerer, W.</t>
  </si>
  <si>
    <t>Stein</t>
  </si>
  <si>
    <t>PPN757444229</t>
  </si>
  <si>
    <t>PPN549094997</t>
  </si>
  <si>
    <t>http://resolver.staatsbibliothek-berlin.de/SBB0000EDA100000000</t>
  </si>
  <si>
    <t>PPN74387983X</t>
  </si>
  <si>
    <t>PPN578787148</t>
  </si>
  <si>
    <t>http://resolver.staatsbibliothek-berlin.de/SBB0000D37900000000</t>
  </si>
  <si>
    <t>https://content.staatsbibliothek-berlin.de/dc/74387983X.ocr.zip</t>
  </si>
  <si>
    <t>Der Gewerbefleiß; ein belehrendes Bilderbuch für artige Kinder</t>
  </si>
  <si>
    <t>Dietrich, Ewald</t>
  </si>
  <si>
    <t>Fechner</t>
  </si>
  <si>
    <t>PPN769745482</t>
  </si>
  <si>
    <t>PPN653896557</t>
  </si>
  <si>
    <t>http://resolver.staatsbibliothek-berlin.de/SBB0000FA2A00000000</t>
  </si>
  <si>
    <t>Guben</t>
  </si>
  <si>
    <t>https://content.staatsbibliothek-berlin.de/dc/769745482.ocr.zip</t>
  </si>
  <si>
    <t>Les Arts et métiers ou les curieux secrets</t>
  </si>
  <si>
    <t>Labouche, Alexandre</t>
  </si>
  <si>
    <t>Mame</t>
  </si>
  <si>
    <t>PPN744086582</t>
  </si>
  <si>
    <t>PPN561576823</t>
  </si>
  <si>
    <t>http://resolver.staatsbibliothek-berlin.de/SBB0000D55800000000</t>
  </si>
  <si>
    <t>Tours</t>
  </si>
  <si>
    <t>https://content.staatsbibliothek-berlin.de/dc/744086582.ocr.zip</t>
  </si>
  <si>
    <t>Sammlung neuer Muster von Papparbeiten, dargestellt in Abbildungen derselben und ihrer Netze; nebst speciellen Anleitungen, die als Nachträge zum Papparbeiter zu betrachten sind</t>
  </si>
  <si>
    <t>In der Buchhandl. der Erziehungsanstalt</t>
  </si>
  <si>
    <t>PPN770591795</t>
  </si>
  <si>
    <t>PPN352794658</t>
  </si>
  <si>
    <t>http://resolver.staatsbibliothek-berlin.de/SBB0001059E00000000</t>
  </si>
  <si>
    <t>Schnepfenthal</t>
  </si>
  <si>
    <t>Naturgeschichte für die Jugend; mit 120 in Kupfer gestochenen Abbildungen</t>
  </si>
  <si>
    <t>Jerrer, Georg Ludwig</t>
  </si>
  <si>
    <t>PPN769003206</t>
  </si>
  <si>
    <t>PPN566820749</t>
  </si>
  <si>
    <t>http://resolver.staatsbibliothek-berlin.de/SBB0000F7EE00000000</t>
  </si>
  <si>
    <t>1833</t>
  </si>
  <si>
    <t>Das Süßwasser-Aquarium; eine Anleitung zur Herstellung und Pflege desselben ; mit 1 Titelbild und 61 in den Text gedruckten Holzschnitten</t>
  </si>
  <si>
    <t>Hermes, Otto; Roßmäßler, Emil Adolf</t>
  </si>
  <si>
    <t>Mendelssohn</t>
  </si>
  <si>
    <t>PPN742584763</t>
  </si>
  <si>
    <t>PPN016510631</t>
  </si>
  <si>
    <t>http://resolver.staatsbibliothek-berlin.de/SBB0000D25B00000000</t>
  </si>
  <si>
    <t>https://content.staatsbibliothek-berlin.de/dc/742584763.ocr.zip</t>
  </si>
  <si>
    <t>Berge's kleines Schmetterlingsbuch für Knaben und Anfänger</t>
  </si>
  <si>
    <t>Rebel, H.; Berge, Friedrich</t>
  </si>
  <si>
    <t>PPN743967801</t>
  </si>
  <si>
    <t>PPN548404372</t>
  </si>
  <si>
    <t>http://resolver.staatsbibliothek-berlin.de/SBB0000D4C200000000</t>
  </si>
  <si>
    <t>https://content.staatsbibliothek-berlin.de/dc/743967801.ocr.zip</t>
  </si>
  <si>
    <t>Elementarbuch der Insektenkunde vorzüglich der Käfer; nebst einer Anweis. d. Insekten zu erkennen... ; ein Geschenk für kl. Insektensammler</t>
  </si>
  <si>
    <t>Malinowsky, ...</t>
  </si>
  <si>
    <t>Basse</t>
  </si>
  <si>
    <t>PPN756641462</t>
  </si>
  <si>
    <t>PPN311580076</t>
  </si>
  <si>
    <t>http://resolver.staatsbibliothek-berlin.de/SBB0000EB7B00000000</t>
  </si>
  <si>
    <t>Quedlinburg</t>
  </si>
  <si>
    <t>Illustrirtes Spielbuch für Mädchen; 1500 unterhaltende und anregende Belustigungen, Spiele und Beschäftigungen für Körper und Geist, im Freien sowie im Zimmer ; nebst einem Anhange: 500 allerlei Kurzweil und kurzweiliges Allerlei für Jung u. Alt ; zur geselligen Unterhaltung an langen Winterabenden</t>
  </si>
  <si>
    <t>Leske, Marie</t>
  </si>
  <si>
    <t>PPN745236499</t>
  </si>
  <si>
    <t>PPN56566879X</t>
  </si>
  <si>
    <t>http://resolver.staatsbibliothek-berlin.de/SBB0000D67600000000</t>
  </si>
  <si>
    <t>1868</t>
  </si>
  <si>
    <t>https://content.staatsbibliothek-berlin.de/dc/745236499.ocr.zip</t>
  </si>
  <si>
    <t>Die Eroberung der Luft; ein Luftschifferbuch ; mit 22 Tonbildern</t>
  </si>
  <si>
    <t>Martin, Rudolf; Schalk, Gustav</t>
  </si>
  <si>
    <t>Verl. Jugendhort</t>
  </si>
  <si>
    <t>PPN744905877</t>
  </si>
  <si>
    <t>PPN421388366</t>
  </si>
  <si>
    <t>http://resolver.staatsbibliothek-berlin.de/SBB0000D58A00000000</t>
  </si>
  <si>
    <t>https://content.staatsbibliothek-berlin.de/dc/744905877.ocr.zip</t>
  </si>
  <si>
    <t>Reise von Bern über die Gemmi und den Simplon nach den Borromäischen Inseln; für die Jugend beschrieben/  von Friedrich Meisner</t>
  </si>
  <si>
    <t>PPN771066953</t>
  </si>
  <si>
    <t>PPN566902621</t>
  </si>
  <si>
    <t>http://resolver.staatsbibliothek-berlin.de/SBB00010AC500000000</t>
  </si>
  <si>
    <t>Naturgeschichte der Säugethiere in Bildern; treu theils nach d. Natur, theils nach d. ausgezeichn. zoolog. Bildersammlungen gez., fein u. getreu color. zum Anschauungsunterricht für d. Jugend in Schulen u. Familien nach d. Anordn. d. allgem. bek. u. beliebten Lehrbuchs d. Naturgeschichte für Schulen ; Außerdem zu jedem Lehrbuche d. Naturgesch. passend mit erklärendem Texte in dt. u. franz. Sprache</t>
  </si>
  <si>
    <t>Schubert, H. H.</t>
  </si>
  <si>
    <t>PPN750043059</t>
  </si>
  <si>
    <t>PPN568828046</t>
  </si>
  <si>
    <t>http://resolver.staatsbibliothek-berlin.de/SBB0000E1EF00000000</t>
  </si>
  <si>
    <t>https://content.staatsbibliothek-berlin.de/dc/750043059.ocr.zip</t>
  </si>
  <si>
    <t>300 geographische Charaden; Worträthsel und Räthselfragen zur Belehrung und Unterhaltung für die reifere Jugend</t>
  </si>
  <si>
    <t>Hoffmann, Franz</t>
  </si>
  <si>
    <t>PPN767435338</t>
  </si>
  <si>
    <t>PPN559639236</t>
  </si>
  <si>
    <t>http://resolver.staatsbibliothek-berlin.de/SBB0000F37F00000000</t>
  </si>
  <si>
    <t>https://content.staatsbibliothek-berlin.de/dc/767435338.ocr.zip</t>
  </si>
  <si>
    <t>Die reinste Quelle jugendlicher Freuden, oder 300 Spiele zur Ausbildung des Geistes, Kräftigung des Körpers und zur geselligen Erheiterung im Freien wie im Zimmer; theils gesammelt, theils selbst bearbeitet und durch 37 Abbildungen erläutert von J. A. L. Werner, Leutnant ...</t>
  </si>
  <si>
    <t>Werner, Johann Adolf Ludwig</t>
  </si>
  <si>
    <t>PPN766629139</t>
  </si>
  <si>
    <t>PPN332965953</t>
  </si>
  <si>
    <t>http://resolver.staatsbibliothek-berlin.de/SBB0000F01D00000000</t>
  </si>
  <si>
    <t>Dresden; Leipzig</t>
  </si>
  <si>
    <t>Liebhaber-Photographie; mit 67 Abb.</t>
  </si>
  <si>
    <t>Lehnert, Georg</t>
  </si>
  <si>
    <t>PPN744084539</t>
  </si>
  <si>
    <t>PPN530062879</t>
  </si>
  <si>
    <t>http://resolver.staatsbibliothek-berlin.de/SBB0000D54F00000000</t>
  </si>
  <si>
    <t>https://content.staatsbibliothek-berlin.de/dc/744084539.ocr.zip</t>
  </si>
  <si>
    <t>Aus Schlesiens Tier- und Pflanzenleben; aus dem Buche der Natur ; mit 16 Abb.</t>
  </si>
  <si>
    <t>Matzker, Paul</t>
  </si>
  <si>
    <t>Görlich</t>
  </si>
  <si>
    <t>PPN74388017X</t>
  </si>
  <si>
    <t>PPN421545046</t>
  </si>
  <si>
    <t>http://resolver.staatsbibliothek-berlin.de/SBB0000D37B00000000</t>
  </si>
  <si>
    <t>https://content.staatsbibliothek-berlin.de/dc/74388017X.ocr.zip</t>
  </si>
  <si>
    <t>Pleasant Pages for young people; a book of instruction and amusement on the infant school system</t>
  </si>
  <si>
    <t>Prout Newcombe, S.</t>
  </si>
  <si>
    <t>Houlston</t>
  </si>
  <si>
    <t>PPN745446493</t>
  </si>
  <si>
    <t>PPN571529275</t>
  </si>
  <si>
    <t>http://resolver.staatsbibliothek-berlin.de/SBB0000D6BB00000000</t>
  </si>
  <si>
    <t>https://content.staatsbibliothek-berlin.de/dc/745446493.ocr.zip</t>
  </si>
  <si>
    <t>Wilde Thiere; nach den Beobachtungen und Erzählungen von Naturforschern und Reisenden beschrieben</t>
  </si>
  <si>
    <t>Brandt, Eduard</t>
  </si>
  <si>
    <t>PPN770572731</t>
  </si>
  <si>
    <t>PPN446462837</t>
  </si>
  <si>
    <t>http://resolver.staatsbibliothek-berlin.de/SBB0001056E00000000</t>
  </si>
  <si>
    <t>https://content.staatsbibliothek-berlin.de/dc/770572731.ocr.zip</t>
  </si>
  <si>
    <t>Guido und Minona oder Unterhaltungen zweier Freunde mit ihren Kindern</t>
  </si>
  <si>
    <t>Magazin für Industrie und Literatur</t>
  </si>
  <si>
    <t>PPN750596007</t>
  </si>
  <si>
    <t>PPN560666381</t>
  </si>
  <si>
    <t>http://resolver.staatsbibliothek-berlin.de/SBB0000E32300000000</t>
  </si>
  <si>
    <t>Die Heide</t>
  </si>
  <si>
    <t>Wagner, Wiegand</t>
  </si>
  <si>
    <t>Quelle &amp; Meyer</t>
  </si>
  <si>
    <t>PPN743960939</t>
  </si>
  <si>
    <t>PPN408026197</t>
  </si>
  <si>
    <t>http://resolver.staatsbibliothek-berlin.de/SBB0000D4B000000000</t>
  </si>
  <si>
    <t>https://content.staatsbibliothek-berlin.de/dc/743960939.ocr.zip</t>
  </si>
  <si>
    <t>Illustrirtes Spielbuch für Mädchen; 1500 unterhaltende und anregende Belustigungen, Spiele und Beschäftigungen für Körper und Geist, im Freien sowie im Zimmer ; nebst einem Anhange: 500 allerlei Kurzweil u. kurzweiliges Allerlei für Jung und Alt ; zur geselligen Unterhaltung an langen Winterabenden</t>
  </si>
  <si>
    <t>PPN745237118</t>
  </si>
  <si>
    <t>PPN56566882X</t>
  </si>
  <si>
    <t>http://resolver.staatsbibliothek-berlin.de/SBB0000D67800000000</t>
  </si>
  <si>
    <t>https://content.staatsbibliothek-berlin.de/dc/745237118.ocr.zip</t>
  </si>
  <si>
    <t>Aus dem Tierleben</t>
  </si>
  <si>
    <t>Felter, ...; Kirchner, J.; Weir, Harrison</t>
  </si>
  <si>
    <t>Verl. des Tractathauses, Rodemeyer</t>
  </si>
  <si>
    <t>PPN743864425</t>
  </si>
  <si>
    <t>PPN278465692</t>
  </si>
  <si>
    <t>http://resolver.staatsbibliothek-berlin.de/SBB0000D36100000000</t>
  </si>
  <si>
    <t>Bremen</t>
  </si>
  <si>
    <t>https://content.staatsbibliothek-berlin.de/dc/743864425.ocr.zip</t>
  </si>
  <si>
    <t>Der junge Experimentier-Künstler; Versuche mit der Elektrizität</t>
  </si>
  <si>
    <t>Günther, Hanns</t>
  </si>
  <si>
    <t>PPN741709619</t>
  </si>
  <si>
    <t>PPN558968651</t>
  </si>
  <si>
    <t>http://resolver.staatsbibliothek-berlin.de/SBB0000D04F00000000</t>
  </si>
  <si>
    <t>https://content.staatsbibliothek-berlin.de/dc/741709619.ocr.zip</t>
  </si>
  <si>
    <t>Voyages de Chardin en Perse et autres lieux de l'Orient</t>
  </si>
  <si>
    <t>Breton, J. B. J.; Campe, Joachim Heinrich</t>
  </si>
  <si>
    <t>Dufour</t>
  </si>
  <si>
    <t>PPN770947891</t>
  </si>
  <si>
    <t>PPN550407367</t>
  </si>
  <si>
    <t>http://resolver.staatsbibliothek-berlin.de/SBB000109F700010000</t>
  </si>
  <si>
    <t>À Paris [usw.]</t>
  </si>
  <si>
    <t>Entwickelung des Erdballs und seiner Gesteinsformationen &lt;Geogenie&gt;</t>
  </si>
  <si>
    <t>Ludwig, Rudolph</t>
  </si>
  <si>
    <t>PPN742498557</t>
  </si>
  <si>
    <t>PPN243627491</t>
  </si>
  <si>
    <t>http://resolver.staatsbibliothek-berlin.de/SBB0000D1C000020000</t>
  </si>
  <si>
    <t>https://content.staatsbibliothek-berlin.de/dc/742498557.ocr.zip</t>
  </si>
  <si>
    <t>In den Werkstätten</t>
  </si>
  <si>
    <t>Roth, Richard; Luckenbacher, Franz</t>
  </si>
  <si>
    <t>PPN744073723</t>
  </si>
  <si>
    <t>PPN566133814</t>
  </si>
  <si>
    <t>http://resolver.staatsbibliothek-berlin.de/SBB0000D53B00010000</t>
  </si>
  <si>
    <t>https://content.staatsbibliothek-berlin.de/dc/744073723.ocr.zip</t>
  </si>
  <si>
    <t>Histoire Des Chiens Célébres; Entre-mêlée de Notices curieuses sur l'histoire naturelle pour donner le goût de la lecture à la jeunesse ; ornée de gravures</t>
  </si>
  <si>
    <t>Freville, Anne Franc̜ois Joachim</t>
  </si>
  <si>
    <t>Louis</t>
  </si>
  <si>
    <t>PPN75021127X</t>
  </si>
  <si>
    <t>PPN241145317</t>
  </si>
  <si>
    <t>http://resolver.staatsbibliothek-berlin.de/SBB0000E27000000000</t>
  </si>
  <si>
    <t>Geschenk für meine Kinder, am Tage ihrer Verlobung oder Vollständiger Unterricht über die Erziehung der Jugend vom Keime an, bis in das mannbare Alter</t>
  </si>
  <si>
    <t>Weinrauch, ...</t>
  </si>
  <si>
    <t>Strauß</t>
  </si>
  <si>
    <t>PPN76633886X</t>
  </si>
  <si>
    <t>PPN766277232</t>
  </si>
  <si>
    <t>http://resolver.staatsbibliothek-berlin.de/SBB0000EEA000020000</t>
  </si>
  <si>
    <t>Das Buch der Arbeit</t>
  </si>
  <si>
    <t>Bergmann, Leo</t>
  </si>
  <si>
    <t>PPN756548039</t>
  </si>
  <si>
    <t>PPN547993668</t>
  </si>
  <si>
    <t>http://resolver.staatsbibliothek-berlin.de/SBB0000EB2200000000</t>
  </si>
  <si>
    <t>Vorlagen für den Spiel- und Bildungs-Baukasten für Kinder jedes Alters</t>
  </si>
  <si>
    <t>Baukasten-Verl.]</t>
  </si>
  <si>
    <t>PPN746161743</t>
  </si>
  <si>
    <t>PPN578777398</t>
  </si>
  <si>
    <t>http://resolver.staatsbibliothek-berlin.de/SBB0000D81900020000</t>
  </si>
  <si>
    <t>[Weimar</t>
  </si>
  <si>
    <t>https://content.staatsbibliothek-berlin.de/dc/746161743.ocr.zip</t>
  </si>
  <si>
    <t>Schwarzwäller, U.; Bergmann, Leo</t>
  </si>
  <si>
    <t>PPN76673319X</t>
  </si>
  <si>
    <t>PPN547994443</t>
  </si>
  <si>
    <t>http://resolver.staatsbibliothek-berlin.de/SBB0000EB2200020000</t>
  </si>
  <si>
    <t>https://content.staatsbibliothek-berlin.de/dc/76673319X.ocr.zip</t>
  </si>
  <si>
    <t>Die Sammlung</t>
  </si>
  <si>
    <t>Bonus, Arthur</t>
  </si>
  <si>
    <t>Callwey</t>
  </si>
  <si>
    <t>PPN745593208</t>
  </si>
  <si>
    <t>PPN069849811</t>
  </si>
  <si>
    <t>http://resolver.staatsbibliothek-berlin.de/SBB0000D6ED00010000</t>
  </si>
  <si>
    <t>https://content.staatsbibliothek-berlin.de/dc/745593208.ocr.zip</t>
  </si>
  <si>
    <t>Das Wissenswürdigste für Kinder</t>
  </si>
  <si>
    <t>Balzer, ...</t>
  </si>
  <si>
    <t>Schall</t>
  </si>
  <si>
    <t>PPN768629136</t>
  </si>
  <si>
    <t>PPN282317767</t>
  </si>
  <si>
    <t>http://resolver.staatsbibliothek-berlin.de/SBB0000F70F00010000</t>
  </si>
  <si>
    <t>Kinder-Conversations-Lexikon; eine Gabe für die wiß- und lernbegierige Jugend ; auch für Eltern, Lehrer, Erzieher und für jeden Kinderfreund</t>
  </si>
  <si>
    <t>Weiß, Wilhelm</t>
  </si>
  <si>
    <t>Lama</t>
  </si>
  <si>
    <t>PPN770451209</t>
  </si>
  <si>
    <t>PPN770450679</t>
  </si>
  <si>
    <t>http://resolver.staatsbibliothek-berlin.de/SBB0001048F00000000</t>
  </si>
  <si>
    <t>Dillingen</t>
  </si>
  <si>
    <t>Recueil de voyages intéressans pour l'instruction et l'amusement de la jeunesse</t>
  </si>
  <si>
    <t>Streng</t>
  </si>
  <si>
    <t>PPN78053509X</t>
  </si>
  <si>
    <t>PPN150473087</t>
  </si>
  <si>
    <t>http://resolver.staatsbibliothek-berlin.de/SBB000153F100030000</t>
  </si>
  <si>
    <t>A Francfort sur le Mein</t>
  </si>
  <si>
    <t>Die kleinen Freunde der Naturgeschichte</t>
  </si>
  <si>
    <t>Hoepfner, Adolf Friedrich</t>
  </si>
  <si>
    <t>Wittekindt</t>
  </si>
  <si>
    <t>PPN756401305</t>
  </si>
  <si>
    <t>PPN559606176</t>
  </si>
  <si>
    <t>http://resolver.staatsbibliothek-berlin.de/SBB0000EA6200020000</t>
  </si>
  <si>
    <t>Eisenach</t>
  </si>
  <si>
    <t>Der algebraische Jugendfreund oder populäre Darstellung der Grundlehren der Algebra für Anfänger</t>
  </si>
  <si>
    <t>Hoffmann, Joh. Jos. Ign.</t>
  </si>
  <si>
    <t>Kupferberg</t>
  </si>
  <si>
    <t>PPN746573162</t>
  </si>
  <si>
    <t>PPN566344076</t>
  </si>
  <si>
    <t>http://resolver.staatsbibliothek-berlin.de/SBB0000D83300010000</t>
  </si>
  <si>
    <t>Die Feierstunde, ein Buch zur Unterhaltung und Belehrung für Jedermann, besonders auch für die zu bildende Jugend in Städten und auf dem Lande</t>
  </si>
  <si>
    <t>Conrad, M.</t>
  </si>
  <si>
    <t>Verf.; Ramming</t>
  </si>
  <si>
    <t>PPN781535204</t>
  </si>
  <si>
    <t>PPN553673432</t>
  </si>
  <si>
    <t>http://resolver.staatsbibliothek-berlin.de/SBB000155DB00020000</t>
  </si>
  <si>
    <t>Dresden; Dresden</t>
  </si>
  <si>
    <t>Naturwissenschaften</t>
  </si>
  <si>
    <t>Kaehler, Ludwig August</t>
  </si>
  <si>
    <t>PPN751347027</t>
  </si>
  <si>
    <t>PPN56057665X</t>
  </si>
  <si>
    <t>http://resolver.staatsbibliothek-berlin.de/SBB0000E20400010000</t>
  </si>
  <si>
    <t>PPN746160828</t>
  </si>
  <si>
    <t>PPN578777304</t>
  </si>
  <si>
    <t>http://resolver.staatsbibliothek-berlin.de/SBB0000D81900010000</t>
  </si>
  <si>
    <t>https://content.staatsbibliothek-berlin.de/dc/746160828.ocr.zip</t>
  </si>
  <si>
    <t>All the year round in our village</t>
  </si>
  <si>
    <t>Nelson</t>
  </si>
  <si>
    <t>PPN743673883</t>
  </si>
  <si>
    <t>PPN582161002</t>
  </si>
  <si>
    <t>http://resolver.staatsbibliothek-berlin.de/SBB0000D31000000000</t>
  </si>
  <si>
    <t>[London u.a.]</t>
  </si>
  <si>
    <t>Pinnock's catechism of mineralogy</t>
  </si>
  <si>
    <t>Pinnock, William</t>
  </si>
  <si>
    <t>Whittaker</t>
  </si>
  <si>
    <t>PPN768671787</t>
  </si>
  <si>
    <t>PPN570983282</t>
  </si>
  <si>
    <t>http://resolver.staatsbibliothek-berlin.de/SBB0000F6EC000A0000</t>
  </si>
  <si>
    <t>Der Bau und die Einrichtung der Schiffe</t>
  </si>
  <si>
    <t>PPN781544548</t>
  </si>
  <si>
    <t>PPN229569897</t>
  </si>
  <si>
    <t>http://resolver.staatsbibliothek-berlin.de/SBB000155E900020000</t>
  </si>
  <si>
    <t>https://content.staatsbibliothek-berlin.de/dc/781544548.ocr.zip</t>
  </si>
  <si>
    <t>Stadt und Land; naturgeschichtliche Streifzüge in Mitteldeutschland mit seinen jungen Freunden unternommen ; mit 100 Abbildungen, 3 Tondruck- sowie 1 bunten Titelbilde</t>
  </si>
  <si>
    <t>PPN741276127</t>
  </si>
  <si>
    <t>PPN578784769</t>
  </si>
  <si>
    <t>http://resolver.staatsbibliothek-berlin.de/SBB0000CED800020000</t>
  </si>
  <si>
    <t>https://content.staatsbibliothek-berlin.de/dc/741276127.ocr.zip</t>
  </si>
  <si>
    <t>Geschenk für meine Kinder, am Tage ihrer Verlobung oder Vollständiger Unterricht über die Erziehung der Jugend vom Keime an, bis in das mannbare Alter; Allen guten Menschen zugeeignet und ... empfohlen von einem Menschenfreunde</t>
  </si>
  <si>
    <t>PPN766338002</t>
  </si>
  <si>
    <t>PPN76627618X</t>
  </si>
  <si>
    <t>http://resolver.staatsbibliothek-berlin.de/SBB0000EEA000000000</t>
  </si>
  <si>
    <t>Allerhand Experimente aus dem Gebiete der Physik mit meist selbst gebauten Apparaten</t>
  </si>
  <si>
    <t>Witting, E.</t>
  </si>
  <si>
    <t>PPN746141319</t>
  </si>
  <si>
    <t>PPN581949773</t>
  </si>
  <si>
    <t>http://resolver.staatsbibliothek-berlin.de/SBB0000D7EF00010000</t>
  </si>
  <si>
    <t>https://content.staatsbibliothek-berlin.de/dc/746141319.ocr.zip</t>
  </si>
  <si>
    <t>Pflanzenleben in Feld und Garten</t>
  </si>
  <si>
    <t>Kriete, Fritz; Rabes, Otto; Buckley, Arabella B.</t>
  </si>
  <si>
    <t>Gesenius</t>
  </si>
  <si>
    <t>PPN743888081</t>
  </si>
  <si>
    <t>PPN551160993</t>
  </si>
  <si>
    <t>http://resolver.staatsbibliothek-berlin.de/SBB0000D38B00030000</t>
  </si>
  <si>
    <t>1931</t>
  </si>
  <si>
    <t>Halle a. S.</t>
  </si>
  <si>
    <t>https://content.staatsbibliothek-berlin.de/dc/743888081.ocr.zip</t>
  </si>
  <si>
    <t>A catechism of the geology, containing an account of the various changes which the surface of the earth has undergone, and the causes and effects of these changes</t>
  </si>
  <si>
    <t>PPN768672325</t>
  </si>
  <si>
    <t>PPN570983355</t>
  </si>
  <si>
    <t>http://resolver.staatsbibliothek-berlin.de/SBB0000F6EC000B0000</t>
  </si>
  <si>
    <t>Le Buffon de la jeunesse, ou abrégé d'histoire naturelle, ouvrage élémentaire, a l'usage des jeunes gens...; orné de 32 planches/ rédigé par Pierre Blanchard</t>
  </si>
  <si>
    <t>Blanchard, Pierre; Buffon, Georges-Louis Leclerc</t>
  </si>
  <si>
    <t>Belin-Leprieur</t>
  </si>
  <si>
    <t>PPN756348935</t>
  </si>
  <si>
    <t>PPN550411399</t>
  </si>
  <si>
    <t>http://resolver.staatsbibliothek-berlin.de/SBB0000EA5A00000000</t>
  </si>
  <si>
    <t>Stadt und Land; Streifzüge in Mitteldeutschland ; mit seinen jungen Freunden unternommen ; mit 102 Abb., einem Tondruck- und einem bunten Titelbilde</t>
  </si>
  <si>
    <t>PPN741277425</t>
  </si>
  <si>
    <t>PPN689179693</t>
  </si>
  <si>
    <t>http://resolver.staatsbibliothek-berlin.de/SBB0000CED800030000</t>
  </si>
  <si>
    <t>https://content.staatsbibliothek-berlin.de/dc/741277425.ocr.zip</t>
  </si>
  <si>
    <t>physikalische Kinderfreund</t>
  </si>
  <si>
    <t>PPN751007951</t>
  </si>
  <si>
    <t>PPN571331297</t>
  </si>
  <si>
    <t>http://resolver.staatsbibliothek-berlin.de/SBB0000E41700000000</t>
  </si>
  <si>
    <t>The new Children's encyclopædia</t>
  </si>
  <si>
    <t>Mee, Arthur</t>
  </si>
  <si>
    <t>Amalgamated Press</t>
  </si>
  <si>
    <t>PPN74526705X</t>
  </si>
  <si>
    <t>PPN55071927X</t>
  </si>
  <si>
    <t>http://resolver.staatsbibliothek-berlin.de/SBB0000D67D00010000</t>
  </si>
  <si>
    <t>https://content.staatsbibliothek-berlin.de/dc/74526705X.ocr.zip</t>
  </si>
  <si>
    <t>Physik in Bildern; die physikalischen, meteorologischen und wichtigsten chemischen Erscheinungen des täglichen Lebens in begrenzten Kreisen ; Handbuch für Lehrer an niederen und höheren Schulen, sowie bildendes und unterhaltendes Lesebuch für die strebsame reifere Jugend und für jeden Naturfreund ; in leicht verständlicher Darstellung und mit Berücksichtigung des Selbstexperimentirens</t>
  </si>
  <si>
    <t>Teller, Eduard</t>
  </si>
  <si>
    <t>PPN742543145</t>
  </si>
  <si>
    <t>PPN276068432</t>
  </si>
  <si>
    <t>http://resolver.staatsbibliothek-berlin.de/SBB0000D1F500000000</t>
  </si>
  <si>
    <t>Onkel Brisson's interessante Abend-Erzählungen im Kreise seiner Kinder in belehrenden Unterhaltungen über das Ausserordentliche in der Natur und Kunst; für das Alter von 8 - 14 Jahren bestimmt ; [deutsches Lesebuch über Naturwunder, Naturmerkwürdigkeiten und Kunstsachen]</t>
  </si>
  <si>
    <t>Brisson, ...</t>
  </si>
  <si>
    <t>Herold &amp; Wahlstab</t>
  </si>
  <si>
    <t>PPN746884435</t>
  </si>
  <si>
    <t>PPN308995171</t>
  </si>
  <si>
    <t>http://resolver.staatsbibliothek-berlin.de/SBB0000DBDC00000000</t>
  </si>
  <si>
    <t>Lüneburg</t>
  </si>
  <si>
    <t>Im Süden; eine Alpenreise ; mit seinen jungen Freunden und Freundinnen unternommen ; mit 86 Text-Abb., einem Tondruck- und einem bunten Titelbilde</t>
  </si>
  <si>
    <t>PPN740909118</t>
  </si>
  <si>
    <t>PPN578785447</t>
  </si>
  <si>
    <t>http://resolver.staatsbibliothek-berlin.de/SBB0000CED800010000</t>
  </si>
  <si>
    <t>https://content.staatsbibliothek-berlin.de/dc/740909118.ocr.zip</t>
  </si>
  <si>
    <t>Botanik</t>
  </si>
  <si>
    <t>Kißling, J.; Matthes, Franz</t>
  </si>
  <si>
    <t>Weise</t>
  </si>
  <si>
    <t>PPN744075033</t>
  </si>
  <si>
    <t>PPN566720116</t>
  </si>
  <si>
    <t>http://resolver.staatsbibliothek-berlin.de/SBB0000D53A00020000</t>
  </si>
  <si>
    <t>https://content.staatsbibliothek-berlin.de/dc/744075033.ocr.zip</t>
  </si>
  <si>
    <t>Kinder-Conversations-Lexikon</t>
  </si>
  <si>
    <t>PPN770451780</t>
  </si>
  <si>
    <t>PPN770450520</t>
  </si>
  <si>
    <t>http://resolver.staatsbibliothek-berlin.de/SBB0001048F00010000</t>
  </si>
  <si>
    <t>https://content.staatsbibliothek-berlin.de/dc/770451780.ocr.zip</t>
  </si>
  <si>
    <t>PPN766339440</t>
  </si>
  <si>
    <t>PPN766277984</t>
  </si>
  <si>
    <t>http://resolver.staatsbibliothek-berlin.de/SBB0000EEA000040000</t>
  </si>
  <si>
    <t>Histoire Des Chiens Célébres</t>
  </si>
  <si>
    <t>PPN750211938</t>
  </si>
  <si>
    <t>PPN282404287</t>
  </si>
  <si>
    <t>http://resolver.staatsbibliothek-berlin.de/SBB0000E27400000000</t>
  </si>
  <si>
    <t>Illustrierte Naturgeschichte der drei Reiche für Schule und Haus; nach dem neuesten Stande unsres Wissens bearbeitet</t>
  </si>
  <si>
    <t>Matthes, Franz; Kißling, J.</t>
  </si>
  <si>
    <t>PPN744072751</t>
  </si>
  <si>
    <t>PPN566719932</t>
  </si>
  <si>
    <t>http://resolver.staatsbibliothek-berlin.de/SBB0000D53A00000000</t>
  </si>
  <si>
    <t>Colonies in Asia, Africa and Australia</t>
  </si>
  <si>
    <t>PPN768670306</t>
  </si>
  <si>
    <t>PPN570983045</t>
  </si>
  <si>
    <t>http://resolver.staatsbibliothek-berlin.de/SBB0000F6EC00050000</t>
  </si>
  <si>
    <t>Onkel Brisson's interessante Abend-Erzählungen im Kreise seiner Kinder in belehrenden Unterhaltungen über das Ausserordentliche in der Natur und Kunst</t>
  </si>
  <si>
    <t>Clennell, I.; Brisson, ...</t>
  </si>
  <si>
    <t>PPN746885172</t>
  </si>
  <si>
    <t>PPN308995287</t>
  </si>
  <si>
    <t>http://resolver.staatsbibliothek-berlin.de/SBB0000DBDC00010000</t>
  </si>
  <si>
    <t>Des Johann Amos Comenius Orbis Pictus</t>
  </si>
  <si>
    <t>Müller, Adelbert; Comenius, Johann Amos</t>
  </si>
  <si>
    <t>Endter</t>
  </si>
  <si>
    <t>PPN766621480</t>
  </si>
  <si>
    <t>PPN282139303</t>
  </si>
  <si>
    <t>http://resolver.staatsbibliothek-berlin.de/SBB0000F00F00000000</t>
  </si>
  <si>
    <t>die Vögel enhaltend; Mit 16 Schautafeln in 62 Abbildungen</t>
  </si>
  <si>
    <t>Hennig, C.</t>
  </si>
  <si>
    <t>Hennig</t>
  </si>
  <si>
    <t>PPN76951362X</t>
  </si>
  <si>
    <t>PPN498976424</t>
  </si>
  <si>
    <t>http://resolver.staatsbibliothek-berlin.de/SBB0000F9A400010000</t>
  </si>
  <si>
    <t>Berlin; Prag</t>
  </si>
  <si>
    <t>Allerlei vom Leben der Pflanzen; für Knaben und Mädchen vom 10ten Jahre an</t>
  </si>
  <si>
    <t>Lichtenberger, Franz</t>
  </si>
  <si>
    <t>Schaffstein</t>
  </si>
  <si>
    <t>PPN743703480</t>
  </si>
  <si>
    <t>PPN420684220</t>
  </si>
  <si>
    <t>http://resolver.staatsbibliothek-berlin.de/SBB0000D33D00000000</t>
  </si>
  <si>
    <t>Köln am Rhein</t>
  </si>
  <si>
    <t>PPN766339858</t>
  </si>
  <si>
    <t>PPN766278166</t>
  </si>
  <si>
    <t>http://resolver.staatsbibliothek-berlin.de/SBB0000EEA000050000</t>
  </si>
  <si>
    <t>Die Natur und die Menschen</t>
  </si>
  <si>
    <t>Löhr, Johann Andreas Christian</t>
  </si>
  <si>
    <t>PPN766351297</t>
  </si>
  <si>
    <t>PPN235699128</t>
  </si>
  <si>
    <t>http://resolver.staatsbibliothek-berlin.de/SBB0000EEB900010000</t>
  </si>
  <si>
    <t>Children's magazine</t>
  </si>
  <si>
    <t>PPN745595944</t>
  </si>
  <si>
    <t>PPN550719660</t>
  </si>
  <si>
    <t>http://resolver.staatsbibliothek-berlin.de/SBB0000D67D00060000</t>
  </si>
  <si>
    <t>https://content.staatsbibliothek-berlin.de/dc/745595944.ocr.zip</t>
  </si>
  <si>
    <t>Bilder und Scenen aus Amerika; nach vorzüglichen Reisebeschreibungen für die Jugend</t>
  </si>
  <si>
    <t>PPN781817161</t>
  </si>
  <si>
    <t>PPN558873456</t>
  </si>
  <si>
    <t>http://resolver.staatsbibliothek-berlin.de/SBB0001565700040000</t>
  </si>
  <si>
    <t>https://content.staatsbibliothek-berlin.de/dc/781817161.ocr.zip</t>
  </si>
  <si>
    <t>PPN768628695</t>
  </si>
  <si>
    <t>PPN282317759</t>
  </si>
  <si>
    <t>http://resolver.staatsbibliothek-berlin.de/SBB0000F70F00000000</t>
  </si>
  <si>
    <t>PPN745280099</t>
  </si>
  <si>
    <t>PPN550719369</t>
  </si>
  <si>
    <t>http://resolver.staatsbibliothek-berlin.de/SBB0000D67D00020000</t>
  </si>
  <si>
    <t>https://content.staatsbibliothek-berlin.de/dc/745280099.ocr.zip</t>
  </si>
  <si>
    <t>Scotland</t>
  </si>
  <si>
    <t>PPN768667984</t>
  </si>
  <si>
    <t>PPN57098288X</t>
  </si>
  <si>
    <t>http://resolver.staatsbibliothek-berlin.de/SBB0000F6EC00020000</t>
  </si>
  <si>
    <t>Le spectacle de la nature ou entretiens sur les particularités de l'histoire naturelle; qui ont paru les plus propres à rendre les jeunes-gens curieux, et à leur former l'esprit</t>
  </si>
  <si>
    <t>Pluche, Noel A.</t>
  </si>
  <si>
    <t>PPN768995442</t>
  </si>
  <si>
    <t>PPN073318930</t>
  </si>
  <si>
    <t>http://resolver.staatsbibliothek-berlin.de/SBB0000F7D600000000</t>
  </si>
  <si>
    <t>1763</t>
  </si>
  <si>
    <t>Gemeinfaßlich geordnete und gemeinnützige Naturgeschichte; für unkundige Liebhaber derselben und für die erwachsene Jugend</t>
  </si>
  <si>
    <t>Class</t>
  </si>
  <si>
    <t>PPN770178006</t>
  </si>
  <si>
    <t>PPN151484082</t>
  </si>
  <si>
    <t>http://resolver.staatsbibliothek-berlin.de/SBB0001035A00000000</t>
  </si>
  <si>
    <t>Heilbronn am Neckar [u.a.]</t>
  </si>
  <si>
    <t>Rätsel</t>
  </si>
  <si>
    <t>PPN745592198</t>
  </si>
  <si>
    <t>PPN267921675</t>
  </si>
  <si>
    <t>http://resolver.staatsbibliothek-berlin.de/SBB0000D6ED00000000</t>
  </si>
  <si>
    <t>Real-Schul-Lexikon; Ein Hilfsmittel zum Verständnis d. alten Classiker, für die studirende Jugend</t>
  </si>
  <si>
    <t>Kraft, Friedrich Karl; Müller, Cornelius</t>
  </si>
  <si>
    <t>PPN768208548</t>
  </si>
  <si>
    <t>PPN312736894</t>
  </si>
  <si>
    <t>http://resolver.staatsbibliothek-berlin.de/SBB0000F5A500000000</t>
  </si>
  <si>
    <t>Schienen, Weichen, Kreuzungen, Brücken, Tunnels etc.; ein Beitrag zur Förderung der Handfertigkeit in der Familie</t>
  </si>
  <si>
    <t>Konwiczka, Hans</t>
  </si>
  <si>
    <t>Beyer</t>
  </si>
  <si>
    <t>PPN745732917</t>
  </si>
  <si>
    <t>PPN562125108</t>
  </si>
  <si>
    <t>http://resolver.staatsbibliothek-berlin.de/SBB0000D74500010000</t>
  </si>
  <si>
    <t>https://content.staatsbibliothek-berlin.de/dc/745732917.ocr.zip</t>
  </si>
  <si>
    <t>A catechism of the first principles of natural history</t>
  </si>
  <si>
    <t>PPN768670632</t>
  </si>
  <si>
    <t>PPN570983126</t>
  </si>
  <si>
    <t>http://resolver.staatsbibliothek-berlin.de/SBB0000F6EC00060000</t>
  </si>
  <si>
    <t>Die Lehre vom Bau und der Zusammensetzung der festen Erdrinde &lt;Geognosie&gt;</t>
  </si>
  <si>
    <t>PPN74249716X</t>
  </si>
  <si>
    <t>PPN243627378</t>
  </si>
  <si>
    <t>http://resolver.staatsbibliothek-berlin.de/SBB0000D1C000010000</t>
  </si>
  <si>
    <t>https://content.staatsbibliothek-berlin.de/dc/74249716X.ocr.zip</t>
  </si>
  <si>
    <t>Der physikalische Kinderfreund</t>
  </si>
  <si>
    <t>PPN751006866</t>
  </si>
  <si>
    <t>PPN57133119X</t>
  </si>
  <si>
    <t>http://resolver.staatsbibliothek-berlin.de/SBB0000E41400000000</t>
  </si>
  <si>
    <t>Natural history reader</t>
  </si>
  <si>
    <t>Wood, J. G.</t>
  </si>
  <si>
    <t>PPN742563405</t>
  </si>
  <si>
    <t>PPN581780272</t>
  </si>
  <si>
    <t>http://resolver.staatsbibliothek-berlin.de/SBB0000D21C00000000</t>
  </si>
  <si>
    <t>Die Natur und die Menschen; Ein Inbegriff vieler Merkwürdigkeiten für Leser aus allerlei Ständen, für die Jugend und ihre Freunde insonderheit</t>
  </si>
  <si>
    <t>PPN766351017</t>
  </si>
  <si>
    <t>PPN23569908X</t>
  </si>
  <si>
    <t>http://resolver.staatsbibliothek-berlin.de/SBB0000EEB900000000</t>
  </si>
  <si>
    <t>Poissons</t>
  </si>
  <si>
    <t>Blanchard, Pierre; Buffon, Georges-Louis Le Clerc</t>
  </si>
  <si>
    <t>PPN756349524</t>
  </si>
  <si>
    <t>PPN550411526</t>
  </si>
  <si>
    <t>http://resolver.staatsbibliothek-berlin.de/SBB0000EA5A00010000</t>
  </si>
  <si>
    <t>Reisen für die Jugend und ihre Freunde</t>
  </si>
  <si>
    <t>Becker, Gottfried Wilhelm</t>
  </si>
  <si>
    <t>Hinrichs</t>
  </si>
  <si>
    <t>PPN77096897X</t>
  </si>
  <si>
    <t>PPN18834358X</t>
  </si>
  <si>
    <t>http://resolver.staatsbibliothek-berlin.de/SBB00010A2000000000</t>
  </si>
  <si>
    <t>Bilder und Scenen aus Afrika; nach vorzüglichen Reisebeschreibungen für die Jugend</t>
  </si>
  <si>
    <t>Grube, A.W.</t>
  </si>
  <si>
    <t>PPN781814782</t>
  </si>
  <si>
    <t>PPN558872212</t>
  </si>
  <si>
    <t>http://resolver.staatsbibliothek-berlin.de/SBB0001565700020000</t>
  </si>
  <si>
    <t>https://content.staatsbibliothek-berlin.de/dc/781814782.ocr.zip</t>
  </si>
  <si>
    <t>Isbister</t>
  </si>
  <si>
    <t>PPN742563820</t>
  </si>
  <si>
    <t>PPN581780418</t>
  </si>
  <si>
    <t>http://resolver.staatsbibliothek-berlin.de/SBB0000D21C00010000</t>
  </si>
  <si>
    <t>https://content.staatsbibliothek-berlin.de/dc/742563820.ocr.zip</t>
  </si>
  <si>
    <t>Aus dem Leben unserer Vögel</t>
  </si>
  <si>
    <t>PPN743889533</t>
  </si>
  <si>
    <t>PPN549849874</t>
  </si>
  <si>
    <t>http://resolver.staatsbibliothek-berlin.de/SBB0000D38B00050000</t>
  </si>
  <si>
    <t>https://content.staatsbibliothek-berlin.de/dc/743889533.ocr.zip</t>
  </si>
  <si>
    <t>Umfassend die Flora der ersten Jahreshälfte</t>
  </si>
  <si>
    <t>Bley, Franz</t>
  </si>
  <si>
    <t>PPN74396473X</t>
  </si>
  <si>
    <t>PPN445868325</t>
  </si>
  <si>
    <t>http://resolver.staatsbibliothek-berlin.de/SBB0000D4B800010000</t>
  </si>
  <si>
    <t>https://content.staatsbibliothek-berlin.de/dc/74396473X.ocr.zip</t>
  </si>
  <si>
    <t>Umfassend die Flora der zweiten Jahreshälfte</t>
  </si>
  <si>
    <t>PPN74396568X</t>
  </si>
  <si>
    <t>PPN445868333</t>
  </si>
  <si>
    <t>http://resolver.staatsbibliothek-berlin.de/SBB0000D4B800020000</t>
  </si>
  <si>
    <t>https://content.staatsbibliothek-berlin.de/dc/74396568X.ocr.zip</t>
  </si>
  <si>
    <t>Die Völker der Erde, ihr Leben, ihre Sitten und Gebräuche</t>
  </si>
  <si>
    <t>Hoffmann, Karl Friedrich Vollrath</t>
  </si>
  <si>
    <t>PPN781284406</t>
  </si>
  <si>
    <t>PPN24108038X</t>
  </si>
  <si>
    <t>http://resolver.staatsbibliothek-berlin.de/SBB0001555E00010000</t>
  </si>
  <si>
    <t>J. Staub's Bilderwerk zum Anschauungsunterricht für jüngere Kinder</t>
  </si>
  <si>
    <t>Staub, J.</t>
  </si>
  <si>
    <t>Staub &amp; Köchli</t>
  </si>
  <si>
    <t>PPN746196067</t>
  </si>
  <si>
    <t>PPN282307427</t>
  </si>
  <si>
    <t>http://resolver.staatsbibliothek-berlin.de/SBB0000D82B00010000</t>
  </si>
  <si>
    <t>Zürich [u.a.]</t>
  </si>
  <si>
    <t>https://content.staatsbibliothek-berlin.de/dc/746196067.ocr.zip</t>
  </si>
  <si>
    <t>C. Hennig's compendiöse Menagerie der vorzüglichsten Säugethiere und Vögel; Ein unterhaltendes und lehrreiches Lese- und Schaubuch für die Jugend zur ersten Begründung naturwissenschaftlicher Kenntnisse</t>
  </si>
  <si>
    <t>PPN769512992</t>
  </si>
  <si>
    <t>PPN491352123</t>
  </si>
  <si>
    <t>http://resolver.staatsbibliothek-berlin.de/SBB0000F9A400000000</t>
  </si>
  <si>
    <t>Prag; Berlin</t>
  </si>
  <si>
    <t>Catechism of horticulture</t>
  </si>
  <si>
    <t>PPN768671299</t>
  </si>
  <si>
    <t>PPN570983193</t>
  </si>
  <si>
    <t>http://resolver.staatsbibliothek-berlin.de/SBB0000F6EC00080000</t>
  </si>
  <si>
    <t>Kupfersammlung zur Funk'schen Naturgeschichte</t>
  </si>
  <si>
    <t>In der Schulbuchhandlung</t>
  </si>
  <si>
    <t>PPN766738523</t>
  </si>
  <si>
    <t>PPN563030151</t>
  </si>
  <si>
    <t>http://resolver.staatsbibliothek-berlin.de/SBB0000EB7200010000</t>
  </si>
  <si>
    <t>PPN766732835</t>
  </si>
  <si>
    <t>PPN547994168</t>
  </si>
  <si>
    <t>http://resolver.staatsbibliothek-berlin.de/SBB0000EB2200010000</t>
  </si>
  <si>
    <t>https://content.staatsbibliothek-berlin.de/dc/766732835.ocr.zip</t>
  </si>
  <si>
    <t>Die Fahrten und Abenteuer des Lieutenant Ferdinand von Wrangel auf der Reise von Petersburg nach der Nordostküste von Sibirien; für die Jugend und ihre Freunde</t>
  </si>
  <si>
    <t>Hinrich</t>
  </si>
  <si>
    <t>PPN781542049</t>
  </si>
  <si>
    <t>PPN303274808</t>
  </si>
  <si>
    <t>http://resolver.staatsbibliothek-berlin.de/SBB00010A2000010000</t>
  </si>
  <si>
    <t>PPN756606640</t>
  </si>
  <si>
    <t>PPN559605927</t>
  </si>
  <si>
    <t>http://resolver.staatsbibliothek-berlin.de/SBB0000EA6200040000</t>
  </si>
  <si>
    <t>Colonies in Europe and America</t>
  </si>
  <si>
    <t>PPN768670004</t>
  </si>
  <si>
    <t>PPN570982979</t>
  </si>
  <si>
    <t>http://resolver.staatsbibliothek-berlin.de/SBB0000F6EC00040000</t>
  </si>
  <si>
    <t>PPN746159897</t>
  </si>
  <si>
    <t>PPN578777258</t>
  </si>
  <si>
    <t>http://resolver.staatsbibliothek-berlin.de/SBB0000D81900000000</t>
  </si>
  <si>
    <t>Les récréations instructives; [sur les animaux, les arts et métiers, l'agriculture, l'industrie, les sciences et autres sujets variés; [accompagnées de 12 tableaux synoptiques coloriés et de 12 rondes ou chansonettes en musique sur des airs populaires; pour l'enfance et la jeunesse]</t>
  </si>
  <si>
    <t>Delbrück, Jules</t>
  </si>
  <si>
    <t>Bonhoure</t>
  </si>
  <si>
    <t>PPN771564287</t>
  </si>
  <si>
    <t>PPN771361165</t>
  </si>
  <si>
    <t>http://resolver.staatsbibliothek-berlin.de/SBB00012D9900000000</t>
  </si>
  <si>
    <t>Minor morals</t>
  </si>
  <si>
    <t>Smith, Charlotte</t>
  </si>
  <si>
    <t>Newman</t>
  </si>
  <si>
    <t>PPN746669232</t>
  </si>
  <si>
    <t>PPN282309829</t>
  </si>
  <si>
    <t>http://resolver.staatsbibliothek-berlin.de/SBB0000DB8A00020000</t>
  </si>
  <si>
    <t>Bäume und Sträucher</t>
  </si>
  <si>
    <t>PPN743946618</t>
  </si>
  <si>
    <t>PPN549845429</t>
  </si>
  <si>
    <t>http://resolver.staatsbibliothek-berlin.de/SBB0000D38B00060000</t>
  </si>
  <si>
    <t>https://content.staatsbibliothek-berlin.de/dc/743946618.ocr.zip</t>
  </si>
  <si>
    <t>Handbuch der Naturgeschichte</t>
  </si>
  <si>
    <t>Stein, Christian Gottfrried Daniel</t>
  </si>
  <si>
    <t>PPN746335768</t>
  </si>
  <si>
    <t>PPN34187146X</t>
  </si>
  <si>
    <t>http://resolver.staatsbibliothek-berlin.de/SBB0000D8C600010000</t>
  </si>
  <si>
    <t>A-K</t>
  </si>
  <si>
    <t>PPN768208866</t>
  </si>
  <si>
    <t>PPN521896576</t>
  </si>
  <si>
    <t>http://resolver.staatsbibliothek-berlin.de/SBB0000F5A500010000</t>
  </si>
  <si>
    <t>https://content.staatsbibliothek-berlin.de/dc/768208866.ocr.zip</t>
  </si>
  <si>
    <t>Von den Eigenschaften der irdischen Körper und von den Naturbegebenheiten auf Erden; mit zwanzig Kupfertafeln</t>
  </si>
  <si>
    <t>Wünsch, Christian Ernst</t>
  </si>
  <si>
    <t>Breitkopf</t>
  </si>
  <si>
    <t>PPN746633580</t>
  </si>
  <si>
    <t>PPN143072250</t>
  </si>
  <si>
    <t>http://resolver.staatsbibliothek-berlin.de/SBB0000DB7800020000</t>
  </si>
  <si>
    <t>Joh. Amos Comenii Orbis sensualium pictus; Quvadrilingvis Emendatus ; Hoc est: Omnium fundamentalium in mundo Rerum, &amp; vitâ Actionum, Pictura &amp; Nomenclatura, Germanica, Latina, Italica, &amp; Gallica ; Cum Titulorum Indicibus atque Vocabulorum Dictionariolis</t>
  </si>
  <si>
    <t>Cramer, Matthias; Comenius, Johann Amos</t>
  </si>
  <si>
    <t>Endterus</t>
  </si>
  <si>
    <t>PPN770159389</t>
  </si>
  <si>
    <t>PPN323178189</t>
  </si>
  <si>
    <t>http://resolver.staatsbibliothek-berlin.de/SBB0001033D00000000</t>
  </si>
  <si>
    <t>fre; ger; lat; ita</t>
  </si>
  <si>
    <t>1707</t>
  </si>
  <si>
    <t>Noribergae</t>
  </si>
  <si>
    <t>https://content.staatsbibliothek-berlin.de/dc/770159389.ocr.zip</t>
  </si>
  <si>
    <t>Naturgeschichte für Kinder; Mit 14 Kupfertafeln</t>
  </si>
  <si>
    <t>Balz und Schramm</t>
  </si>
  <si>
    <t>PPN751261254</t>
  </si>
  <si>
    <t>PPN320393836</t>
  </si>
  <si>
    <t>http://resolver.staatsbibliothek-berlin.de/SBB0000E52E00000000</t>
  </si>
  <si>
    <t>1788</t>
  </si>
  <si>
    <t>M. Georg Christian Raff, ausserordentlichen Lehrers der Geschichte und Geographie auf dem Liceum zu Göttingen Geographie für Kinder zum Gebrauch auf Schulen</t>
  </si>
  <si>
    <t>PPN770913504</t>
  </si>
  <si>
    <t>PPN196313260</t>
  </si>
  <si>
    <t>http://resolver.staatsbibliothek-berlin.de/SBB0001082B00000000</t>
  </si>
  <si>
    <t>Coup D'Oeil Sur Le Tableau De La Nature; A L'Usage Des Enfans</t>
  </si>
  <si>
    <t>Lorenz &amp; Schouler</t>
  </si>
  <si>
    <t>PPN751515108</t>
  </si>
  <si>
    <t>PPN555361101</t>
  </si>
  <si>
    <t>http://resolver.staatsbibliothek-berlin.de/SBB0000E5B500000000</t>
  </si>
  <si>
    <t>Kupfer-Sammlung besonders zu Funke Naturgeschichte und Technologie aber auch zu jedem anderen Lehrbuche der Naturgeschichte brauchbar; Zu vier und zwanzig Blättern ; Zur allgemeinen Schulencylopädie gehörig</t>
  </si>
  <si>
    <t>Maréchal, Nicolas; Sellier; Funke, Carl Philipp</t>
  </si>
  <si>
    <t>PPN812334108</t>
  </si>
  <si>
    <t>PPN56277291X</t>
  </si>
  <si>
    <t>http://resolver.staatsbibliothek-berlin.de/SBB0001884400000000</t>
  </si>
  <si>
    <t>Operis Elementaris Pars Quarta</t>
  </si>
  <si>
    <t>Heybruch</t>
  </si>
  <si>
    <t>PPN768547296</t>
  </si>
  <si>
    <t>PPN153874465</t>
  </si>
  <si>
    <t>http://resolver.staatsbibliothek-berlin.de/SBB0000F6AE00040000</t>
  </si>
  <si>
    <t>Dessaviae; Dessaviae</t>
  </si>
  <si>
    <t>Operis Elementaris Pars Tertia</t>
  </si>
  <si>
    <t>PPN768545951</t>
  </si>
  <si>
    <t>PPN153874449</t>
  </si>
  <si>
    <t>http://resolver.staatsbibliothek-berlin.de/SBB0000F6AE00030000</t>
  </si>
  <si>
    <t>Dessaviae</t>
  </si>
  <si>
    <t>Operis Elementaris Pars Prima</t>
  </si>
  <si>
    <t>Selbstverl.; Crusius</t>
  </si>
  <si>
    <t>PPN768541816</t>
  </si>
  <si>
    <t>PPN153874406</t>
  </si>
  <si>
    <t>http://resolver.staatsbibliothek-berlin.de/SBB0000F6AE00010000</t>
  </si>
  <si>
    <t>Dessaviae; Lipsiae</t>
  </si>
  <si>
    <t>Operis Elementaris Pars Secunda</t>
  </si>
  <si>
    <t>PPN768545188</t>
  </si>
  <si>
    <t>PPN153874422</t>
  </si>
  <si>
    <t>http://resolver.staatsbibliothek-berlin.de/SBB0000F6AE00020000</t>
  </si>
  <si>
    <t>Operis Elementaris Pars ...; Quae Habet Scientiae Omnis Necessariae Penum Recte Dispositam Ad Instituendam Juventutem ...</t>
  </si>
  <si>
    <t>Selbstverlag; Crusius; Heybruch</t>
  </si>
  <si>
    <t>PPN777045494</t>
  </si>
  <si>
    <t>PPN144479478</t>
  </si>
  <si>
    <t>http://resolver.staatsbibliothek-berlin.de/SBB0000F6AE00000000</t>
  </si>
  <si>
    <t>Dessaviae; Lipsiae; Dessaviae</t>
  </si>
  <si>
    <t>Das Buch fürs zweite Kindesalter, oder angenehme Unterhaltung über die Naturgeschichte der Thiere, nebst lehrreichen Erzählungen; Mit illuminirten Kupfern</t>
  </si>
  <si>
    <t>Pujoulx, Jean Baptiste</t>
  </si>
  <si>
    <t>Historische Drucke; Naturwissenschaften / Mathematik; Pädagogik; VD18 digital; Kinder- und Jugendbücher</t>
  </si>
  <si>
    <t>Spranger</t>
  </si>
  <si>
    <t>PPN810780038</t>
  </si>
  <si>
    <t>PPN549980377</t>
  </si>
  <si>
    <t>http://resolver.staatsbibliothek-berlin.de/SBB0001880C00000000</t>
  </si>
  <si>
    <t>Naturgeschichte für Kinder, von M. Georg Christian Raff, ausserordentlichen Lehrer der Geschichte und Geographie auf dem Lyceum zu Göttingen. Mit Eilf Kupfer-Tafeln</t>
  </si>
  <si>
    <t>PPN803783248</t>
  </si>
  <si>
    <t>PPN571683045</t>
  </si>
  <si>
    <t>http://resolver.staatsbibliothek-berlin.de/SBB0001793400000000</t>
  </si>
  <si>
    <t>Tägliches Handbuch für die Jugend</t>
  </si>
  <si>
    <t>Trapp, Ernst Christian</t>
  </si>
  <si>
    <t>Bohn</t>
  </si>
  <si>
    <t>PPN82240737X</t>
  </si>
  <si>
    <t>PPN075322099</t>
  </si>
  <si>
    <t>http://resolver.staatsbibliothek-berlin.de/SBB000199FB00000000</t>
  </si>
  <si>
    <t>1784</t>
  </si>
  <si>
    <t>Johann Hübners Kurtze Fragen Aus der Neuen und Alten Geographie; Bis auf gegenwärtige Zeit continuiret, auch hin und wieder vermehret, Und mit einer nützlichen Einleitung Vor die Anfänger, Auch mit einer Vorrede von den besten Land-Charten vermehret</t>
  </si>
  <si>
    <t>Hübner, Johann</t>
  </si>
  <si>
    <t>Gleditsch</t>
  </si>
  <si>
    <t>PPN805590390</t>
  </si>
  <si>
    <t>PPN279311354</t>
  </si>
  <si>
    <t>http://resolver.staatsbibliothek-berlin.de/SBB00017A9500000000</t>
  </si>
  <si>
    <t>1735</t>
  </si>
  <si>
    <t>Anton Friedrich Büschings Königl. Preuß. Oberconsitorialrath auch Director des vereinigten Berlinischen und Cöllnischen Gymnasii, und der davon abhangenden Schulen Unterricht in der Naturgeschichte; für diejenigen, welche noch wenig oder gar nichts von derselben wissen, erläutert durch 38 Kupfertafeln</t>
  </si>
  <si>
    <t>Henning, C. D.; Remsel, J. C.; Büsching, Anton Friedrich</t>
  </si>
  <si>
    <t>PPN770090877</t>
  </si>
  <si>
    <t>PPN44766011X</t>
  </si>
  <si>
    <t>http://resolver.staatsbibliothek-berlin.de/SBB000102BD00000000</t>
  </si>
  <si>
    <t>Kurz verfasste Kinder-Geographie; in acht und vierzig Lectionen eingetheilet, und mit den benöthigten Charten versehen</t>
  </si>
  <si>
    <t>Dorn, Sebastian; Lenglet DuFresnoy, Nicolas</t>
  </si>
  <si>
    <t>Monath</t>
  </si>
  <si>
    <t>PPN811154831</t>
  </si>
  <si>
    <t>PPN278946038</t>
  </si>
  <si>
    <t>http://resolver.staatsbibliothek-berlin.de/SBB0001882600000000</t>
  </si>
  <si>
    <t>PPN745593933</t>
  </si>
  <si>
    <t>PPN550719458</t>
  </si>
  <si>
    <t>http://resolver.staatsbibliothek-berlin.de/SBB0000D67D00030000</t>
  </si>
  <si>
    <t>https://content.staatsbibliothek-berlin.de/dc/745593933.ocr.zip</t>
  </si>
  <si>
    <t>Zoologie</t>
  </si>
  <si>
    <t>PPN744073804</t>
  </si>
  <si>
    <t>PPN566720043</t>
  </si>
  <si>
    <t>http://resolver.staatsbibliothek-berlin.de/SBB0000D53A00010000</t>
  </si>
  <si>
    <t>https://content.staatsbibliothek-berlin.de/dc/744073804.ocr.zip</t>
  </si>
  <si>
    <t>Les récréations instructives; [sur les animaux, les arts et métiers, l'agriculture, l'industrie, les sciences et autres sujets variés; accompagnées de 12 tableaux synoptiques coloriés et de 12 rondes ou chansonettes en musique sur des airs populaires; pour l'enfance et la jeunesse] ; tirées de l'éducation nouvelle, Journal des mères et des enfants</t>
  </si>
  <si>
    <t>PPN771544790</t>
  </si>
  <si>
    <t>PPN639454801</t>
  </si>
  <si>
    <t>http://resolver.staatsbibliothek-berlin.de/SBB00012D8100000000</t>
  </si>
  <si>
    <t>Die Wasserwelt oder das Meer und die Schifffahrt im ganzen Umfange; zur Belehrung der reiferen Jugend und zur Unterhaltung für Jedermann</t>
  </si>
  <si>
    <t>PPN781542537</t>
  </si>
  <si>
    <t>PPN229569838</t>
  </si>
  <si>
    <t>http://resolver.staatsbibliothek-berlin.de/SBB000155E900000000</t>
  </si>
  <si>
    <t>PPN780538315</t>
  </si>
  <si>
    <t>PPN150473109</t>
  </si>
  <si>
    <t>http://resolver.staatsbibliothek-berlin.de/SBB000153F100060000</t>
  </si>
  <si>
    <t>1789</t>
  </si>
  <si>
    <t>PPN745594883</t>
  </si>
  <si>
    <t>PPN550719547</t>
  </si>
  <si>
    <t>http://resolver.staatsbibliothek-berlin.de/SBB0000D67D00040000</t>
  </si>
  <si>
    <t>https://content.staatsbibliothek-berlin.de/dc/745594883.ocr.zip</t>
  </si>
  <si>
    <t>July to december</t>
  </si>
  <si>
    <t>PPN743676130</t>
  </si>
  <si>
    <t>PPN582161126</t>
  </si>
  <si>
    <t>http://resolver.staatsbibliothek-berlin.de/SBB0000D31000010000</t>
  </si>
  <si>
    <t>https://content.staatsbibliothek-berlin.de/dc/743676130.ocr.zip</t>
  </si>
  <si>
    <t>Das Meer mit seinen physischen und chemischen Eigenschaften</t>
  </si>
  <si>
    <t>PPN781543223</t>
  </si>
  <si>
    <t>PPN229569870</t>
  </si>
  <si>
    <t>http://resolver.staatsbibliothek-berlin.de/SBB000155E900010000</t>
  </si>
  <si>
    <t>https://content.staatsbibliothek-berlin.de/dc/781543223.ocr.zip</t>
  </si>
  <si>
    <t>In den Werkstätten; Onkel Leopolds und seiner jungen Verwandten Wanderungen durch die Stätten des Gewerbfleißes oder Das neue Buch der Arbeit</t>
  </si>
  <si>
    <t>PPN744073316</t>
  </si>
  <si>
    <t>PPN342327542</t>
  </si>
  <si>
    <t>http://resolver.staatsbibliothek-berlin.de/SBB0000D53B00000000</t>
  </si>
  <si>
    <t>I. Frühling. II. Sommer</t>
  </si>
  <si>
    <t>Pflanz, Josef Anton</t>
  </si>
  <si>
    <t>Hallberg</t>
  </si>
  <si>
    <t>PPN766737365</t>
  </si>
  <si>
    <t>PPN766736482</t>
  </si>
  <si>
    <t>http://resolver.staatsbibliothek-berlin.de/SBB0000F0D700010000</t>
  </si>
  <si>
    <t>https://content.staatsbibliothek-berlin.de/dc/766737365.ocr.zip</t>
  </si>
  <si>
    <t>Geographisches Lehrbuch für die ersten Anfänger, oder die unterste Klasse</t>
  </si>
  <si>
    <t>Semler, Johann Salomon; Schütz, Christian Gottfried</t>
  </si>
  <si>
    <t>Gebauer</t>
  </si>
  <si>
    <t>PPN780595025</t>
  </si>
  <si>
    <t>PPN227773616</t>
  </si>
  <si>
    <t>http://resolver.staatsbibliothek-berlin.de/SBB0001546E00010000</t>
  </si>
  <si>
    <t>Owen, S.; Brisson, ...</t>
  </si>
  <si>
    <t>PPN746886411</t>
  </si>
  <si>
    <t>PPN538752165</t>
  </si>
  <si>
    <t>http://resolver.staatsbibliothek-berlin.de/SBB0000DBDC00020000</t>
  </si>
  <si>
    <t>Frenzel, ...; Drache, ...; Kaehler, Ludwig August</t>
  </si>
  <si>
    <t>PPN750063696</t>
  </si>
  <si>
    <t>PPN560570384</t>
  </si>
  <si>
    <t>http://resolver.staatsbibliothek-berlin.de/SBB0000E20500000000</t>
  </si>
  <si>
    <t>PPN780533607</t>
  </si>
  <si>
    <t>PPN150473079</t>
  </si>
  <si>
    <t>http://resolver.staatsbibliothek-berlin.de/SBB000153F100010000</t>
  </si>
  <si>
    <t>Bilder und Scenen aus Europa; nach vorzüglichen Reisebeschreibungen für die Jugend</t>
  </si>
  <si>
    <t>PPN781816092</t>
  </si>
  <si>
    <t>PPN558895751</t>
  </si>
  <si>
    <t>http://resolver.staatsbibliothek-berlin.de/SBB0001565700030000</t>
  </si>
  <si>
    <t>https://content.staatsbibliothek-berlin.de/dc/781816092.ocr.zip</t>
  </si>
  <si>
    <t>Gallerie der Natur</t>
  </si>
  <si>
    <t>Blum, A.</t>
  </si>
  <si>
    <t>Knick</t>
  </si>
  <si>
    <t>PPN757445071</t>
  </si>
  <si>
    <t>PPN147446872</t>
  </si>
  <si>
    <t>http://resolver.staatsbibliothek-berlin.de/SBB0000EDA200000000</t>
  </si>
  <si>
    <t>England &amp; Wales</t>
  </si>
  <si>
    <t>PPN768665132</t>
  </si>
  <si>
    <t>PPN570982839</t>
  </si>
  <si>
    <t>http://resolver.staatsbibliothek-berlin.de/SBB0000F6EC00010000</t>
  </si>
  <si>
    <t>Pinnock's catechism of the elements of botany</t>
  </si>
  <si>
    <t>PPN768671531</t>
  </si>
  <si>
    <t>PPN57098324X</t>
  </si>
  <si>
    <t>http://resolver.staatsbibliothek-berlin.de/SBB0000F6EC00090000</t>
  </si>
  <si>
    <t>PPN766338177</t>
  </si>
  <si>
    <t>PPN766276414</t>
  </si>
  <si>
    <t>http://resolver.staatsbibliothek-berlin.de/SBB0000EEA000010000</t>
  </si>
  <si>
    <t>Pinnock's catechism of anatomy ; for the instruction of youth in the first principles of that science</t>
  </si>
  <si>
    <t>PPN768672880</t>
  </si>
  <si>
    <t>PPN570983428</t>
  </si>
  <si>
    <t>http://resolver.staatsbibliothek-berlin.de/SBB0000F6EC000D0000</t>
  </si>
  <si>
    <t>A catechism of conchology; containing a pleasing and familiar description of the construction and classification of shells, according to the Linnæan system ; with examples of each class</t>
  </si>
  <si>
    <t>PPN768672635</t>
  </si>
  <si>
    <t>PPN57098338X</t>
  </si>
  <si>
    <t>http://resolver.staatsbibliothek-berlin.de/SBB0000F6EC000C0000</t>
  </si>
  <si>
    <t>PPN745595472</t>
  </si>
  <si>
    <t>PPN55071961X</t>
  </si>
  <si>
    <t>http://resolver.staatsbibliothek-berlin.de/SBB0000D67D00050000</t>
  </si>
  <si>
    <t>https://content.staatsbibliothek-berlin.de/dc/745595472.ocr.zip</t>
  </si>
  <si>
    <t>Naturstudien; Skizzen aus der Pflanzen- und Thierwelt</t>
  </si>
  <si>
    <t>PPN756452929</t>
  </si>
  <si>
    <t>PPN141051566</t>
  </si>
  <si>
    <t>http://resolver.staatsbibliothek-berlin.de/SBB0000EAA400000000</t>
  </si>
  <si>
    <t>Vaterländische Merkwürdigkeiten; Biographien berühmter und ausgezeichneter Männer; Erzählungen aus der Österreichischen Geschichte ... ; ein belehrendes und unterhaltendes Lesebuch für die Jugend zur Bildung des Verstandes, Veredlung des Herzens ...</t>
  </si>
  <si>
    <t>Chimani, Leopold</t>
  </si>
  <si>
    <t>PPN770922775</t>
  </si>
  <si>
    <t>PPN282366512</t>
  </si>
  <si>
    <t>http://resolver.staatsbibliothek-berlin.de/SBB0001099100000000</t>
  </si>
  <si>
    <t>J. Staub's Bilderwerk zum Anschauungsunterricht für jüngere Kinder; ein Buch für Haus und Schule ; vier Hefte mit 50 Doppeltafeln in Farbendruck und einem Anhang von Liedern, Erzählungen und Beschreibungen</t>
  </si>
  <si>
    <t>PPN74619563X</t>
  </si>
  <si>
    <t>PPN282307419</t>
  </si>
  <si>
    <t>http://resolver.staatsbibliothek-berlin.de/SBB0000D82B00000000</t>
  </si>
  <si>
    <t>PPN780537629</t>
  </si>
  <si>
    <t>PPN150473095</t>
  </si>
  <si>
    <t>http://resolver.staatsbibliothek-berlin.de/SBB000153F100050000</t>
  </si>
  <si>
    <t>Die Naturwissenschaften; ein Hand-u. Lesebuch für die weibliche Jugend und Ungelehrte überhaupt</t>
  </si>
  <si>
    <t>Kähler, Ludwig August</t>
  </si>
  <si>
    <t>PPN750062169</t>
  </si>
  <si>
    <t>PPN560570309</t>
  </si>
  <si>
    <t>http://resolver.staatsbibliothek-berlin.de/SBB0000E20400000000</t>
  </si>
  <si>
    <t>Eisenbahnanlagen</t>
  </si>
  <si>
    <t>PPN745732275</t>
  </si>
  <si>
    <t>PPN562125027</t>
  </si>
  <si>
    <t>http://resolver.staatsbibliothek-berlin.de/SBB0000D74500000000</t>
  </si>
  <si>
    <t>PPN78153304X</t>
  </si>
  <si>
    <t>PPN553670824</t>
  </si>
  <si>
    <t>http://resolver.staatsbibliothek-berlin.de/SBB000155DB00010000</t>
  </si>
  <si>
    <t>Physik in Bildern</t>
  </si>
  <si>
    <t>PPN742544176</t>
  </si>
  <si>
    <t>PPN742529940</t>
  </si>
  <si>
    <t>http://resolver.staatsbibliothek-berlin.de/SBB0000D1F500020000</t>
  </si>
  <si>
    <t>https://content.staatsbibliothek-berlin.de/dc/742544176.ocr.zip</t>
  </si>
  <si>
    <t>PPN756402417</t>
  </si>
  <si>
    <t>PPN559612478</t>
  </si>
  <si>
    <t>http://resolver.staatsbibliothek-berlin.de/SBB0000EA6200030000</t>
  </si>
  <si>
    <t>Pinnock's catechisms of the arts and scienses: or, juvenile cyclopædia; in twelve volumes</t>
  </si>
  <si>
    <t>PPN76858454X</t>
  </si>
  <si>
    <t>PPN57098260X</t>
  </si>
  <si>
    <t>http://resolver.staatsbibliothek-berlin.de/SBB0000F6EC00000000</t>
  </si>
  <si>
    <t>..., welche die Zoologie enthält</t>
  </si>
  <si>
    <t>PPN77017910X</t>
  </si>
  <si>
    <t>PPN151484090</t>
  </si>
  <si>
    <t>http://resolver.staatsbibliothek-berlin.de/SBB0001035A00010000</t>
  </si>
  <si>
    <t>Von den Himmelskörpern; mit neunzehn Kupfertafeln</t>
  </si>
  <si>
    <t>Endner, Gustav Georg; Wünsch, Christian Ernst</t>
  </si>
  <si>
    <t>PPN746631480</t>
  </si>
  <si>
    <t>PPN143072242</t>
  </si>
  <si>
    <t>http://resolver.staatsbibliothek-berlin.de/SBB0000DB7800010000</t>
  </si>
  <si>
    <t>D. Christian Ernst Wünsch Professor zu Frankfurth an der Oder Kosmologische Unterhaltungen für junge Freunde der Naturerkenntniß</t>
  </si>
  <si>
    <t>PPN746630824</t>
  </si>
  <si>
    <t>PPN143072234</t>
  </si>
  <si>
    <t>http://resolver.staatsbibliothek-berlin.de/SBB0000DB7800000000</t>
  </si>
  <si>
    <t>Connoissances Les Plus Nécessaires Tirées De L'Étude De La Nature Et Des Arts Et Métiers; Destinées A La Jeuness Du Moyen Age</t>
  </si>
  <si>
    <t>Simon, ...; Schweighäuser, Johann</t>
  </si>
  <si>
    <t>Thurneissen</t>
  </si>
  <si>
    <t>PPN746887663</t>
  </si>
  <si>
    <t>PPN574625763</t>
  </si>
  <si>
    <t>http://resolver.staatsbibliothek-berlin.de/SBB0000DBDE00000000</t>
  </si>
  <si>
    <t>1781</t>
  </si>
  <si>
    <t>Basle</t>
  </si>
  <si>
    <t>PPN744074843</t>
  </si>
  <si>
    <t>PPN342327674</t>
  </si>
  <si>
    <t>http://resolver.staatsbibliothek-berlin.de/SBB0000D53B00020000</t>
  </si>
  <si>
    <t>https://content.staatsbibliothek-berlin.de/dc/744074843.ocr.zip</t>
  </si>
  <si>
    <t>welcher das Pflanzenreich und Mineralreich enthält</t>
  </si>
  <si>
    <t>Hochstetter, Ch. F.; Gebauer, Christian August</t>
  </si>
  <si>
    <t>PPN750695226</t>
  </si>
  <si>
    <t>PPN557899087</t>
  </si>
  <si>
    <t>http://resolver.staatsbibliothek-berlin.de/SBB0000E39D00000000</t>
  </si>
  <si>
    <t>PPN768626765</t>
  </si>
  <si>
    <t>PPN240871294</t>
  </si>
  <si>
    <t>http://resolver.staatsbibliothek-berlin.de/SBB0000EEB900020000</t>
  </si>
  <si>
    <t>Contenant ce qui regarde les dehors et l'intérieur de la terre</t>
  </si>
  <si>
    <t>Le Bas, Jacques-Philippe; Boucher, ...; Pluche, Antoine</t>
  </si>
  <si>
    <t>Knapen</t>
  </si>
  <si>
    <t>PPN768996163</t>
  </si>
  <si>
    <t>PPN571288545</t>
  </si>
  <si>
    <t>http://resolver.staatsbibliothek-berlin.de/SBB0000F7D600010000</t>
  </si>
  <si>
    <t>Kinderaugen in der Natur</t>
  </si>
  <si>
    <t>PPN743883780</t>
  </si>
  <si>
    <t>PPN403966825</t>
  </si>
  <si>
    <t>http://resolver.staatsbibliothek-berlin.de/SBB0000D38B00000000</t>
  </si>
  <si>
    <t>PPN780532678</t>
  </si>
  <si>
    <t>PPN150473060</t>
  </si>
  <si>
    <t>http://resolver.staatsbibliothek-berlin.de/SBB000153F100000000</t>
  </si>
  <si>
    <t>A catechism of agriculture; in which a pleasing and interesting account of the most approved methods of cultivating the earth has been attempted</t>
  </si>
  <si>
    <t>PPN768670977</t>
  </si>
  <si>
    <t>PPN570983150</t>
  </si>
  <si>
    <t>http://resolver.staatsbibliothek-berlin.de/SBB0000F6EC00070000</t>
  </si>
  <si>
    <t>Allerlei vom Leben der Pflanzen</t>
  </si>
  <si>
    <t>PPN743703855</t>
  </si>
  <si>
    <t>PPN565763636</t>
  </si>
  <si>
    <t>http://resolver.staatsbibliothek-berlin.de/SBB0000D33D00010000</t>
  </si>
  <si>
    <t>Köln a. Rh.</t>
  </si>
  <si>
    <t>https://content.staatsbibliothek-berlin.de/dc/743703855.ocr.zip</t>
  </si>
  <si>
    <t>Beyträge zur Bildung des jungen Staatsbürgers; Ein Lesebuch für Österreichs Jugend</t>
  </si>
  <si>
    <t>Schindler, J.; Chimani, Leopold</t>
  </si>
  <si>
    <t>Verl.-Gewölbe der k.k. Schulbücher-Verschleiß-Administration</t>
  </si>
  <si>
    <t>PPN770923305</t>
  </si>
  <si>
    <t>PPN282366504</t>
  </si>
  <si>
    <t>http://resolver.staatsbibliothek-berlin.de/SBB0001099100010000</t>
  </si>
  <si>
    <t>PPN745266320</t>
  </si>
  <si>
    <t>PPN550719202</t>
  </si>
  <si>
    <t>http://resolver.staatsbibliothek-berlin.de/SBB0000D67D00000000</t>
  </si>
  <si>
    <t>III. Herbst. - IV. Winter</t>
  </si>
  <si>
    <t>PPN766737594</t>
  </si>
  <si>
    <t>PPN766736954</t>
  </si>
  <si>
    <t>http://resolver.staatsbibliothek-berlin.de/SBB0000F0D700020000</t>
  </si>
  <si>
    <t>https://content.staatsbibliothek-berlin.de/dc/766737594.ocr.zip</t>
  </si>
  <si>
    <t>Des Orbis Pictus zweite Abtheilung, oder unterhaltendes und belehrendes Lesebuch für die erwachseneren Knaben und Mädchen; Eine erklärende Beigabe zu den mit der ersten Abtheilung gelieferten Kupfertafeln</t>
  </si>
  <si>
    <t>PPN766622002</t>
  </si>
  <si>
    <t>PPN28213932X</t>
  </si>
  <si>
    <t>http://resolver.staatsbibliothek-berlin.de/SBB0000F00F00020000</t>
  </si>
  <si>
    <t>Les récréations instructives</t>
  </si>
  <si>
    <t>PPN771615655</t>
  </si>
  <si>
    <t>PPN771615256</t>
  </si>
  <si>
    <t>http://resolver.staatsbibliothek-berlin.de/SBB00012D9900010000</t>
  </si>
  <si>
    <t>https://content.staatsbibliothek-berlin.de/dc/771615655.ocr.zip</t>
  </si>
  <si>
    <t>Voyages de Chardin en Perse et autres lieux de l'Orient; rédigé pour l'instruction et l'amusement de la jeunesse</t>
  </si>
  <si>
    <t>PPN770947360</t>
  </si>
  <si>
    <t>PPN550407278</t>
  </si>
  <si>
    <t>http://resolver.staatsbibliothek-berlin.de/SBB000109F700000000</t>
  </si>
  <si>
    <t>PPN750211571</t>
  </si>
  <si>
    <t>PPN282404295</t>
  </si>
  <si>
    <t>http://resolver.staatsbibliothek-berlin.de/SBB0000E27100000000</t>
  </si>
  <si>
    <t>PPN780539222</t>
  </si>
  <si>
    <t>PPN150473117</t>
  </si>
  <si>
    <t>http://resolver.staatsbibliothek-berlin.de/SBB000153F100070000</t>
  </si>
  <si>
    <t>PPN756360528</t>
  </si>
  <si>
    <t>PPN559605994</t>
  </si>
  <si>
    <t>http://resolver.staatsbibliothek-berlin.de/SBB0000EA6200010000</t>
  </si>
  <si>
    <t>Die fröhliche Reise nach Thüringen; Für die Jugend und ihre Freunde von *r [i. e. Gottfried Wilhelm Becker] ; Mit 2 Ansichten</t>
  </si>
  <si>
    <t>PPN770969143</t>
  </si>
  <si>
    <t>PPN188343601</t>
  </si>
  <si>
    <t>http://resolver.staatsbibliothek-berlin.de/SBB00010A2100000000</t>
  </si>
  <si>
    <t>PPN766339068</t>
  </si>
  <si>
    <t>PPN766277844</t>
  </si>
  <si>
    <t>http://resolver.staatsbibliothek-berlin.de/SBB0000EEA000030000</t>
  </si>
  <si>
    <t>Des Orbis Pictus erste Abtheilung, oder unterhaltendes und belehrendes Bilderbuch für Kinder des zartern Alters</t>
  </si>
  <si>
    <t>Müller, Adelbert; Geuder, ...</t>
  </si>
  <si>
    <t>PPN766621650</t>
  </si>
  <si>
    <t>PPN282139311</t>
  </si>
  <si>
    <t>http://resolver.staatsbibliothek-berlin.de/SBB0000F00F00010000</t>
  </si>
  <si>
    <t>Bilder und Scenen aus Asien und Australien; nach vorzüglichen Reisebeschreibungen für die Jugend</t>
  </si>
  <si>
    <t>PPN781813794</t>
  </si>
  <si>
    <t>PPN558895611</t>
  </si>
  <si>
    <t>http://resolver.staatsbibliothek-berlin.de/SBB0001565700010000</t>
  </si>
  <si>
    <t>https://content.staatsbibliothek-berlin.de/dc/781813794.ocr.zip</t>
  </si>
  <si>
    <t>Naturstudien</t>
  </si>
  <si>
    <t>PPN756453194</t>
  </si>
  <si>
    <t>PPN141051574</t>
  </si>
  <si>
    <t>http://resolver.staatsbibliothek-berlin.de/SBB0000EAA400010000</t>
  </si>
  <si>
    <t>https://content.staatsbibliothek-berlin.de/dc/756453194.ocr.zip</t>
  </si>
  <si>
    <t>... welcher das Thierreich enthält.</t>
  </si>
  <si>
    <t>PPN750691107</t>
  </si>
  <si>
    <t>PPN557899001</t>
  </si>
  <si>
    <t>http://resolver.staatsbibliothek-berlin.de/SBB0000E39800000000</t>
  </si>
  <si>
    <t>Physikalische Experimente für Knaben; mit selbsthergestellten Apparaten</t>
  </si>
  <si>
    <t>PPN746044011</t>
  </si>
  <si>
    <t>PPN58194965X</t>
  </si>
  <si>
    <t>http://resolver.staatsbibliothek-berlin.de/SBB0000D7EF00000000</t>
  </si>
  <si>
    <t>Stein, Christian Gottfr. Dan.</t>
  </si>
  <si>
    <t>PPN769888623</t>
  </si>
  <si>
    <t>PPN309093619</t>
  </si>
  <si>
    <t>http://resolver.staatsbibliothek-berlin.de/SBB0000D8C600040000</t>
  </si>
  <si>
    <t>Bilder und Scenen aus dem Natur- und Menschenleben in den fünf Haupttheilen der Erde; nach vorzüglichen Reisebeschreibungen für die Jugend</t>
  </si>
  <si>
    <t>PPN781810221</t>
  </si>
  <si>
    <t>PPN30932467X</t>
  </si>
  <si>
    <t>http://resolver.staatsbibliothek-berlin.de/SBB0001565700000000</t>
  </si>
  <si>
    <t>Die Völker der Erde, ihr Leben, ihre Sitten und Gebräuche; zur Belehrung und Unterhaltung</t>
  </si>
  <si>
    <t>PPN781283892</t>
  </si>
  <si>
    <t>PPN241080312</t>
  </si>
  <si>
    <t>http://resolver.staatsbibliothek-berlin.de/SBB0001555E00000000</t>
  </si>
  <si>
    <t>Emerson's erstes Rechnenbuch für Kinder; nach d. in d. vereinigt. Staaten von Nordamerika allgemein eingeführten Werkchen, zur Beförderung eines zweckmäß. Elementarunterrichts im Rechnen</t>
  </si>
  <si>
    <t>Baßler, ...; Emerson, Frederick</t>
  </si>
  <si>
    <t>Hartung</t>
  </si>
  <si>
    <t>PPN757125913</t>
  </si>
  <si>
    <t>PPN555946991</t>
  </si>
  <si>
    <t>http://resolver.staatsbibliothek-berlin.de/SBB0000ECFB00000000</t>
  </si>
  <si>
    <t>Die Wunder des Glaspalastes; ein Festgeschenk für die Jugend</t>
  </si>
  <si>
    <t>Vogel, Carl; Wieck, Friedrich Georg</t>
  </si>
  <si>
    <t>PPN771013175</t>
  </si>
  <si>
    <t>PPN350492328</t>
  </si>
  <si>
    <t>http://resolver.staatsbibliothek-berlin.de/SBB00010A6100000000</t>
  </si>
  <si>
    <t>https://content.staatsbibliothek-berlin.de/dc/771013175.ocr.zip</t>
  </si>
  <si>
    <t>Joan. Amos. Comenii Orbis Pictus</t>
  </si>
  <si>
    <t>Pospjšil</t>
  </si>
  <si>
    <t>PPN768256461</t>
  </si>
  <si>
    <t>PPN293180814</t>
  </si>
  <si>
    <t>http://resolver.staatsbibliothek-berlin.de/SBB0000F5FE00000000</t>
  </si>
  <si>
    <t>Hradec Králowé</t>
  </si>
  <si>
    <t>Häusliche Kleinkunst und Bastelarbeit in Wort und Bild; ein Beschäftigungsbuch für alle, die am eigenen Werk Freude haben, und die mit Selbstgeschaffenem erfreuen wollen</t>
  </si>
  <si>
    <t>Pfeiffer, Hermann</t>
  </si>
  <si>
    <t>Zieger</t>
  </si>
  <si>
    <t>PPN745615910</t>
  </si>
  <si>
    <t>PPN280165684</t>
  </si>
  <si>
    <t>http://resolver.staatsbibliothek-berlin.de/SBB0000D72400000000</t>
  </si>
  <si>
    <t>https://content.staatsbibliothek-berlin.de/dc/745615910.ocr.zip</t>
  </si>
  <si>
    <t>Gefiederte Baukünstler; Charakterschilderungen aus der Vogelwelt : mit besonderer Berücksichtigung der Nestbauart der Vögel</t>
  </si>
  <si>
    <t>Busch, Arnold; Wolf-Harnier, Eduard</t>
  </si>
  <si>
    <t>Anton</t>
  </si>
  <si>
    <t>PPN742422704</t>
  </si>
  <si>
    <t>PPN581941616</t>
  </si>
  <si>
    <t>http://resolver.staatsbibliothek-berlin.de/SBB0000D14B00000000</t>
  </si>
  <si>
    <t>Leipzig [u.a.]</t>
  </si>
  <si>
    <t>https://content.staatsbibliothek-berlin.de/dc/742422704.ocr.zip</t>
  </si>
  <si>
    <t>Blicke in das Leben der Thiere oder Forschungen über die Thierseele</t>
  </si>
  <si>
    <t>Jarisch, H. Anton</t>
  </si>
  <si>
    <t>PPN769906591</t>
  </si>
  <si>
    <t>PPN48774876X</t>
  </si>
  <si>
    <t>http://resolver.staatsbibliothek-berlin.de/SBB0001022000000000</t>
  </si>
  <si>
    <t>https://content.staatsbibliothek-berlin.de/dc/769906591.ocr.zip</t>
  </si>
  <si>
    <t>Elémens de la grammaire française</t>
  </si>
  <si>
    <t>Lhomond, Charles François</t>
  </si>
  <si>
    <t>Bossange, Masson et Besson</t>
  </si>
  <si>
    <t>PPN770372163</t>
  </si>
  <si>
    <t>PPN330072374</t>
  </si>
  <si>
    <t>http://resolver.staatsbibliothek-berlin.de/SBB0001045D00000000</t>
  </si>
  <si>
    <t>Die Naturlehre als Hinleitung zur religiösen Naturbetrachtung; zum Gebrauche für Volksschulen</t>
  </si>
  <si>
    <t>Raab, Friedrich Christian</t>
  </si>
  <si>
    <t>Gläser</t>
  </si>
  <si>
    <t>PPN77020127X</t>
  </si>
  <si>
    <t>PPN230660851</t>
  </si>
  <si>
    <t>http://resolver.staatsbibliothek-berlin.de/SBB0001039600000000</t>
  </si>
  <si>
    <t>Gotha</t>
  </si>
  <si>
    <t>Neue Bilder-Geographie für die Jugend; nach der Congreß-Acte vom Jahre 1815, den letzten Friedensschlüssen und den neuesten Verträgen</t>
  </si>
  <si>
    <t>PPN781365732</t>
  </si>
  <si>
    <t>PPN075316714</t>
  </si>
  <si>
    <t>http://resolver.staatsbibliothek-berlin.de/SBB000155AA00000000</t>
  </si>
  <si>
    <t>Handbüchlein zur angenehmen und nützlichen Beschäftigung für junge Damen, oder Encyclopädie der vorzüglichsten weiblichen Kunstarbeiten, namentlich des Zuschneidens und Nähens der Wäsche ... ; Mit 88 Abbildungen</t>
  </si>
  <si>
    <t>Leidenfrost, Charlotte</t>
  </si>
  <si>
    <t>PPN766568067</t>
  </si>
  <si>
    <t>PPN222319909</t>
  </si>
  <si>
    <t>http://resolver.staatsbibliothek-berlin.de/SBB0000EFC800000000</t>
  </si>
  <si>
    <t>Ilmenau</t>
  </si>
  <si>
    <t>Entdeckungsreisen in Feld und Flur; mit seinen lieben jungen Freunden und Freundinnen unternommen</t>
  </si>
  <si>
    <t>PPN742562468</t>
  </si>
  <si>
    <t>PPN578782340</t>
  </si>
  <si>
    <t>http://resolver.staatsbibliothek-berlin.de/SBB0000D21900000000</t>
  </si>
  <si>
    <t>https://content.staatsbibliothek-berlin.de/dc/742562468.ocr.zip</t>
  </si>
  <si>
    <t>Erzählungen über Gegenstände aus den drey Reichen der Natur; Ein belehrendes Bilderbuch</t>
  </si>
  <si>
    <t>PPN766733769</t>
  </si>
  <si>
    <t>PPN150075766</t>
  </si>
  <si>
    <t>http://resolver.staatsbibliothek-berlin.de/SBB0000F0C900000000</t>
  </si>
  <si>
    <t>Käfer-Büchlein oder Beschreibung der schönsten, nützlichsten und schädlichsten in- und ausländischen Käfer; nebst einer kurzen Anweisung, Käfer zu fangen und sie, nebst ihren Eiern, Larven und Puppen für Sammlungen herzurichten ; für Knaben, die sich in ihren Freistunden gern angenehm und nützlich beschäftigen wollen, so wie für Landwirthe, Forstmänner und Gartenbesitzer</t>
  </si>
  <si>
    <t>Rebau, Heinrich</t>
  </si>
  <si>
    <t>PPN743948327</t>
  </si>
  <si>
    <t>PPN557897459</t>
  </si>
  <si>
    <t>http://resolver.staatsbibliothek-berlin.de/SBB0000D44A00000000</t>
  </si>
  <si>
    <t>https://content.staatsbibliothek-berlin.de/dc/743948327.ocr.zip</t>
  </si>
  <si>
    <t>F. Martin's Naturgeschichte für die Jugend; mit dreihunderteinundzwanzig Abbildungen</t>
  </si>
  <si>
    <t>PPN741295784</t>
  </si>
  <si>
    <t>PPN076024911</t>
  </si>
  <si>
    <t>http://resolver.staatsbibliothek-berlin.de/SBB0000CFA800000000</t>
  </si>
  <si>
    <t>https://content.staatsbibliothek-berlin.de/dc/741295784.ocr.zip</t>
  </si>
  <si>
    <t>Joh. Amos Comenii Orbis sensualium pictus quadrilinguis; Hoc est: Omnium fundamentalium in mundo rerum et in vita actionum pictura et nomenclatura, Latina, Polonica, Gallica, et Germanica</t>
  </si>
  <si>
    <t>Korn</t>
  </si>
  <si>
    <t>PPN766239713</t>
  </si>
  <si>
    <t>PPN55148831X</t>
  </si>
  <si>
    <t>http://resolver.staatsbibliothek-berlin.de/SBB0000EE5200000000</t>
  </si>
  <si>
    <t>pol</t>
  </si>
  <si>
    <t>Wroclaw</t>
  </si>
  <si>
    <t>Die Pflege der Haustiere</t>
  </si>
  <si>
    <t>Lachmann, Hermann</t>
  </si>
  <si>
    <t>PPN743955099</t>
  </si>
  <si>
    <t>PPN562785876</t>
  </si>
  <si>
    <t>http://resolver.staatsbibliothek-berlin.de/SBB0000D4A200000000</t>
  </si>
  <si>
    <t>Stuttgart; Berlin [u.a.]</t>
  </si>
  <si>
    <t>https://content.staatsbibliothek-berlin.de/dc/743955099.ocr.zip</t>
  </si>
  <si>
    <t>Naturgeschichte einer Kerze; sechs Vorlesungen für die Jugend ; mit einem Lebensabriß Faraday's</t>
  </si>
  <si>
    <t>Meyer, Richard; Faraday, Michael</t>
  </si>
  <si>
    <t>Schultze</t>
  </si>
  <si>
    <t>PPN741194392</t>
  </si>
  <si>
    <t>PPN557068746</t>
  </si>
  <si>
    <t>http://resolver.staatsbibliothek-berlin.de/SBB0000CF3F00000000</t>
  </si>
  <si>
    <t>Dresden; 4. Aufl.</t>
  </si>
  <si>
    <t>https://content.staatsbibliothek-berlin.de/dc/741194392.ocr.zip</t>
  </si>
  <si>
    <t>Wir machen uns ein Pflanzen-Spiel und lernen dabei schnell und viel</t>
  </si>
  <si>
    <t>PPN745730221</t>
  </si>
  <si>
    <t>PPN581778065</t>
  </si>
  <si>
    <t>http://resolver.staatsbibliothek-berlin.de/SBB0000D74000000000</t>
  </si>
  <si>
    <t>Lahr in Baden</t>
  </si>
  <si>
    <t>https://content.staatsbibliothek-berlin.de/dc/745730221.ocr.zip</t>
  </si>
  <si>
    <t>PPN742703983</t>
  </si>
  <si>
    <t>PPN591240548</t>
  </si>
  <si>
    <t>http://resolver.staatsbibliothek-berlin.de/SBB0000D29F00000000</t>
  </si>
  <si>
    <t>https://content.staatsbibliothek-berlin.de/dc/742703983.ocr.zip</t>
  </si>
  <si>
    <t>Kinder-Conversations-Lexikon [Kinderkonversationslexikon]; eine Gabe für die wiß- und lernbegierige Jugend</t>
  </si>
  <si>
    <t>Weiss, Wilhelm</t>
  </si>
  <si>
    <t>PPN745861873</t>
  </si>
  <si>
    <t>PPN581184378</t>
  </si>
  <si>
    <t>http://resolver.staatsbibliothek-berlin.de/SBB0000D78500000000</t>
  </si>
  <si>
    <t>Dillingen a. d. D.</t>
  </si>
  <si>
    <t>https://content.staatsbibliothek-berlin.de/dc/745861873.ocr.zip</t>
  </si>
  <si>
    <t>Benigna oder Das Leben der Natur; Eine Vorschule der Naturgeschichte ; Lesebuch für die Jugend</t>
  </si>
  <si>
    <t>Wolf, Ludwig; Meyer, Ludwig; Wilmsen, Friedrich Philipp</t>
  </si>
  <si>
    <t>PPN749785608</t>
  </si>
  <si>
    <t>PPN247585785</t>
  </si>
  <si>
    <t>http://resolver.staatsbibliothek-berlin.de/SBB0000E0BC00000000</t>
  </si>
  <si>
    <t>Die Entdeckung des Nigers in Afrika; Eine unterhaltende und belehrende Reisebeschreibung für die Jugend</t>
  </si>
  <si>
    <t>Reise, Richard Landers</t>
  </si>
  <si>
    <t>Schaarschmidt</t>
  </si>
  <si>
    <t>PPN770907679</t>
  </si>
  <si>
    <t>PPN556005805</t>
  </si>
  <si>
    <t>http://resolver.staatsbibliothek-berlin.de/SBB000107C000000000</t>
  </si>
  <si>
    <t>Spiele zur Uebung und Erholung des Körpers und des Geistes</t>
  </si>
  <si>
    <t>GutsMuths, J. C. F.; Klumpp, F. W.; Schettler, O.</t>
  </si>
  <si>
    <t>Grau &lt;Lion&gt;</t>
  </si>
  <si>
    <t>PPN746028377</t>
  </si>
  <si>
    <t>PPN211350192</t>
  </si>
  <si>
    <t>http://resolver.staatsbibliothek-berlin.de/SBB0000D7C700000000</t>
  </si>
  <si>
    <t>Hof</t>
  </si>
  <si>
    <t>https://content.staatsbibliothek-berlin.de/dc/746028377.ocr.zip</t>
  </si>
  <si>
    <t>Dreihundert Rätsel für den Schulgebrauch</t>
  </si>
  <si>
    <t>R. Herrosé</t>
  </si>
  <si>
    <t>PPN745605370</t>
  </si>
  <si>
    <t>PPN444993525</t>
  </si>
  <si>
    <t>http://resolver.staatsbibliothek-berlin.de/SBB0000D71300000000</t>
  </si>
  <si>
    <t>Wittemberg</t>
  </si>
  <si>
    <t>https://content.staatsbibliothek-berlin.de/dc/745605370.ocr.zip</t>
  </si>
  <si>
    <t>Grund</t>
  </si>
  <si>
    <t>PPN770147801</t>
  </si>
  <si>
    <t>PPN444995633</t>
  </si>
  <si>
    <t>http://resolver.staatsbibliothek-berlin.de/SBB0001032700000000</t>
  </si>
  <si>
    <t>Das Verkehrswesen</t>
  </si>
  <si>
    <t>Borght, Richard van der</t>
  </si>
  <si>
    <t>Janssen</t>
  </si>
  <si>
    <t>PPN744899338</t>
  </si>
  <si>
    <t>PPN415644844</t>
  </si>
  <si>
    <t>http://resolver.staatsbibliothek-berlin.de/SBB0000D57F00000000</t>
  </si>
  <si>
    <t>Hamburg &amp; Berlin</t>
  </si>
  <si>
    <t>https://content.staatsbibliothek-berlin.de/dc/744899338.ocr.zip</t>
  </si>
  <si>
    <t>Officina Scholastica, Novo &amp; singulari cum Docentium tum Discentium usu aperta: Das ist: Neue Schul-Officin,; Darinnen über 400. in 25. Classes eingetheilte/ und von allerhand Natürlichen ... Politischen und Geistlichen Sachen handlende Tituli zu befinden; So wol für jederman ... anmutig zu lesen/ als insonderheit in den Schulen ... zu gebrauchen</t>
  </si>
  <si>
    <t>Schragmüller, Johann. Nicolaus; Seufferheld, Johann-David; Rabus, Gothofredo; Weinich, Johannes Michael; Wibel, Johannes Georgius; Virnhaber, Joh. Frid.; Beyschlag, Johannes Jacobus; Graeter, Christophorus Felix; Wibel, Georgius Bernhardus; Ines, Johann. David; Seybold, Johann Georg</t>
  </si>
  <si>
    <t>PPN76821422X</t>
  </si>
  <si>
    <t>PPN53562736X</t>
  </si>
  <si>
    <t>http://resolver.staatsbibliothek-berlin.de/SBB0000F5AD00000000</t>
  </si>
  <si>
    <t>1687</t>
  </si>
  <si>
    <t>WegehauptDigital; VD17 digital</t>
  </si>
  <si>
    <t>in der Vereinsbuchhandl.; Stuttgart : Steinkopf in Komm.</t>
  </si>
  <si>
    <t>PPN769086349</t>
  </si>
  <si>
    <t>PPN547078919</t>
  </si>
  <si>
    <t>http://resolver.staatsbibliothek-berlin.de/SBB0000F85700000000</t>
  </si>
  <si>
    <t>https://content.staatsbibliothek-berlin.de/dc/769086349.ocr.zip</t>
  </si>
  <si>
    <t>Galerie des voyages pittoresques dans l'Asie, l'Afrique, l'Amérique et les terres Australes; pour la jeunesse ; avec la traduction allemande en face et 8 planches coloriées soigneusement, représentant les costumes de ces peuples</t>
  </si>
  <si>
    <t>Hofstetter, Jean Bapt.</t>
  </si>
  <si>
    <t>Müller</t>
  </si>
  <si>
    <t>PPN77094681X</t>
  </si>
  <si>
    <t>PPN279007116</t>
  </si>
  <si>
    <t>http://resolver.staatsbibliothek-berlin.de/SBB000109F500000000</t>
  </si>
  <si>
    <t>ger; fre</t>
  </si>
  <si>
    <t>Vienne</t>
  </si>
  <si>
    <t>Encyclopédie des enfans ou abrégé de toutes les sciences à l'usage des écoles des deux sexes</t>
  </si>
  <si>
    <t>Tardieu, ...; Masson, José René</t>
  </si>
  <si>
    <t>Bossange et Masson</t>
  </si>
  <si>
    <t>PPN766436802</t>
  </si>
  <si>
    <t>PPN566737698</t>
  </si>
  <si>
    <t>http://resolver.staatsbibliothek-berlin.de/SBB0000EF6400000000</t>
  </si>
  <si>
    <t>Anekdoten aus der Thiergeschichte; Ein Lesebuch für die Jugend. Mit 12 Kupfern [von C. G. Eichler]</t>
  </si>
  <si>
    <t>Eichler, C. G.</t>
  </si>
  <si>
    <t>PPN749884371</t>
  </si>
  <si>
    <t>PPN546169449</t>
  </si>
  <si>
    <t>http://resolver.staatsbibliothek-berlin.de/SBB0000E14900000000</t>
  </si>
  <si>
    <t>Zürich; Leipzig</t>
  </si>
  <si>
    <t>The little folks' picture natural history; first glimpses of the animal world</t>
  </si>
  <si>
    <t>Step, Edward</t>
  </si>
  <si>
    <t>Warne</t>
  </si>
  <si>
    <t>PPN743976339</t>
  </si>
  <si>
    <t>PPN57751847X</t>
  </si>
  <si>
    <t>http://resolver.staatsbibliothek-berlin.de/SBB0000D4D600000000</t>
  </si>
  <si>
    <t>London [u.a.]</t>
  </si>
  <si>
    <t>https://content.staatsbibliothek-berlin.de/dc/743976339.ocr.zip</t>
  </si>
  <si>
    <t>Kurze und leicht faßliche Belehrung der Jugend über die verschiedenen Arten von Feuersgefahren und über die Mittel denselben vorzubeugen</t>
  </si>
  <si>
    <t>Kienreich</t>
  </si>
  <si>
    <t>PPN770591523</t>
  </si>
  <si>
    <t>PPN362747636</t>
  </si>
  <si>
    <t>http://resolver.staatsbibliothek-berlin.de/SBB0001059C00000000</t>
  </si>
  <si>
    <t>Das Mikroskop, oder Anweisung zur näheren Kenntniß und zum Gebrauche desselben; Behufs einer belehrenden und nützlichen Beschäftigung in den Stunden der Muße ; nebst Angabe, wie die interessantesten mikroskopischen Objekte aus den drei Naturreichen aufzufinden, zu präpariren, aufzubewahren und auch zweckmässig zu beurtheilen sind ; Ein Geschenk für die reifere Jugend, so wie für Freunde der Natur überhaupt ; Mit 12 zum Theil illuminirten Kupfertafeln</t>
  </si>
  <si>
    <t>Schüppel; Hayn</t>
  </si>
  <si>
    <t>PPN770555926</t>
  </si>
  <si>
    <t>PPN321123239</t>
  </si>
  <si>
    <t>http://resolver.staatsbibliothek-berlin.de/SBB0001054700000000</t>
  </si>
  <si>
    <t>Berlin; Berlin</t>
  </si>
  <si>
    <t>Récreátions physique</t>
  </si>
  <si>
    <t>Castelli, Horace; Castillon, A.</t>
  </si>
  <si>
    <t>PPN742250377</t>
  </si>
  <si>
    <t>PPN550985166</t>
  </si>
  <si>
    <t>http://resolver.staatsbibliothek-berlin.de/SBB0000D0CE00000000</t>
  </si>
  <si>
    <t>https://content.staatsbibliothek-berlin.de/dc/742250377.ocr.zip</t>
  </si>
  <si>
    <t>Der Thiergarten zu Lilienthal; ein unterhaltendes naturgeschichtliches Bilder- u. Lesebuch für Knaben und Mädchen</t>
  </si>
  <si>
    <t>Haas, Meno; Rockstroh, H.</t>
  </si>
  <si>
    <t>Amelang</t>
  </si>
  <si>
    <t>PPN770493955</t>
  </si>
  <si>
    <t>PPN32317843X</t>
  </si>
  <si>
    <t>http://resolver.staatsbibliothek-berlin.de/SBB000104D500000000</t>
  </si>
  <si>
    <t>Geographie Des Enfans, Ou Methode Abregée De La Geographie; Divisée par Leçons; avec la Liste des principales Cartes nécessaires aux Jeunes gens</t>
  </si>
  <si>
    <t>Lenglet du Fresnoy, Nicolas</t>
  </si>
  <si>
    <t>Chez De Bure l'aîné, à S. Paul; Chez Rollin fils, à S. Athanase</t>
  </si>
  <si>
    <t>PPN780444280</t>
  </si>
  <si>
    <t>PPN531623866</t>
  </si>
  <si>
    <t>http://resolver.staatsbibliothek-berlin.de/SBB000153B200000000</t>
  </si>
  <si>
    <t>1740</t>
  </si>
  <si>
    <t>A Paris</t>
  </si>
  <si>
    <t>Räthselnüßchen nebst Nußknacker zum Aufknacken für brave, dickbackige Kinder</t>
  </si>
  <si>
    <t>Richter, Ludwig; Löschke, Traugott</t>
  </si>
  <si>
    <t>PPN766687295</t>
  </si>
  <si>
    <t>PPN075317095</t>
  </si>
  <si>
    <t>http://resolver.staatsbibliothek-berlin.de/SBB0000F07B00000000</t>
  </si>
  <si>
    <t>Die Sänger im Frühlingshaine, oder Beschreibung der vorzüglichsten einheimischen Sangvögel; Erzählungen und Gedichte über dieselben, zur Belehrung und Warnung vor Mißhandlung der Vögel und ihrer Brut</t>
  </si>
  <si>
    <t>Krummacher, F. A.; Kügelgen, Wilhelm; Kamp, Hermann Adam</t>
  </si>
  <si>
    <t>PPN756632560</t>
  </si>
  <si>
    <t>PPN427390044</t>
  </si>
  <si>
    <t>http://resolver.staatsbibliothek-berlin.de/SBB0000EB6900000000</t>
  </si>
  <si>
    <t>Der Kinderfreund auf dem Lande; ein Geschenk für die ländliche Jugend</t>
  </si>
  <si>
    <t>Schulze, Karl Ludwig</t>
  </si>
  <si>
    <t>Realschulbuchhandlung</t>
  </si>
  <si>
    <t>PPN771330588</t>
  </si>
  <si>
    <t>PPN771051697</t>
  </si>
  <si>
    <t>http://resolver.staatsbibliothek-berlin.de/SBB00012D3B00000000</t>
  </si>
  <si>
    <t>Die Wunder der Natur und die Wunderwerke der Welt, oder Vater Brissons Unterhaltungen mit seinen Kindern über Natur- und Kunstmerkwürdigkeiten; Ein physikalisches und belehrendes Bilderbuch ; Mit 32 colorirten Abbildungen</t>
  </si>
  <si>
    <t>PPN77028230X</t>
  </si>
  <si>
    <t>PPN422460990</t>
  </si>
  <si>
    <t>http://resolver.staatsbibliothek-berlin.de/SBB000103DE00000000</t>
  </si>
  <si>
    <t>Berufswahl; die vier Fakultäten</t>
  </si>
  <si>
    <t>PPN744070074</t>
  </si>
  <si>
    <t>PPN549074791</t>
  </si>
  <si>
    <t>http://resolver.staatsbibliothek-berlin.de/SBB0000D53000000000</t>
  </si>
  <si>
    <t>https://content.staatsbibliothek-berlin.de/dc/744070074.ocr.zip</t>
  </si>
  <si>
    <t>Der Thiergarten; eine Aufforderung an d. Jugend zu heiterer Betrachtung d. lebendigen Natur ; Text nach d. neuesten u. besten Hilfsquellen d. Naturwiss.</t>
  </si>
  <si>
    <t>PPN749919507</t>
  </si>
  <si>
    <t>PPN578165937</t>
  </si>
  <si>
    <t>http://resolver.staatsbibliothek-berlin.de/SBB0000E19800000000</t>
  </si>
  <si>
    <t>https://content.staatsbibliothek-berlin.de/dc/749919507.ocr.zip</t>
  </si>
  <si>
    <t>Niedere Pflanzen</t>
  </si>
  <si>
    <t>Timm, R.</t>
  </si>
  <si>
    <t>PPN745115985</t>
  </si>
  <si>
    <t>PPN196477492</t>
  </si>
  <si>
    <t>http://resolver.staatsbibliothek-berlin.de/SBB0000D59A00000000</t>
  </si>
  <si>
    <t>https://content.staatsbibliothek-berlin.de/dc/745115985.ocr.zip</t>
  </si>
  <si>
    <t>PPN756359821</t>
  </si>
  <si>
    <t>PPN143076663</t>
  </si>
  <si>
    <t>http://resolver.staatsbibliothek-berlin.de/SBB0000EA6200000000</t>
  </si>
  <si>
    <t>Reisen der Zöglinge zu Schnepfenthal</t>
  </si>
  <si>
    <t>Salzmann, Christian Gotthilf</t>
  </si>
  <si>
    <t>Wohler</t>
  </si>
  <si>
    <t>PPN771065000</t>
  </si>
  <si>
    <t>PPN573152608</t>
  </si>
  <si>
    <t>http://resolver.staatsbibliothek-berlin.de/SBB00010AAF00000000</t>
  </si>
  <si>
    <t>Aus dem Leben der Insekten</t>
  </si>
  <si>
    <t>PPN743947525</t>
  </si>
  <si>
    <t>PPN549846409</t>
  </si>
  <si>
    <t>http://resolver.staatsbibliothek-berlin.de/SBB0000D38B00070000</t>
  </si>
  <si>
    <t>https://content.staatsbibliothek-berlin.de/dc/743947525.ocr.zip</t>
  </si>
  <si>
    <t>PPN771065396</t>
  </si>
  <si>
    <t>PPN573152691</t>
  </si>
  <si>
    <t>http://resolver.staatsbibliothek-berlin.de/SBB00010AAF00010000</t>
  </si>
  <si>
    <t>Die Feierstunde, ein Buch zur Unterhaltung und Belehrung für Jedermann, besonders auch für die zu bildende Jugend in Städten und auf dem Lande. [..., langer Erscheinungshinweis]</t>
  </si>
  <si>
    <t>PPN781532248</t>
  </si>
  <si>
    <t>http://resolver.staatsbibliothek-berlin.de/SBB000155DB00000000</t>
  </si>
  <si>
    <t>Entdeckungsreisen in der Heimat; mit seinen jungen Freunden unternommen</t>
  </si>
  <si>
    <t>PPN740908049</t>
  </si>
  <si>
    <t>PPN578785145</t>
  </si>
  <si>
    <t>http://resolver.staatsbibliothek-berlin.de/SBB0000CED800000000</t>
  </si>
  <si>
    <t>PPN771561814</t>
  </si>
  <si>
    <t>PPN771545363</t>
  </si>
  <si>
    <t>http://resolver.staatsbibliothek-berlin.de/SBB00012D8100010000</t>
  </si>
  <si>
    <t>https://content.staatsbibliothek-berlin.de/dc/771561814.ocr.zip</t>
  </si>
  <si>
    <t>Tiere und Pflanzen in Wald und Feld</t>
  </si>
  <si>
    <t>PPN743884388</t>
  </si>
  <si>
    <t>PPN551161485</t>
  </si>
  <si>
    <t>http://resolver.staatsbibliothek-berlin.de/SBB0000D38B00010000</t>
  </si>
  <si>
    <t>Halle a. d. Saale</t>
  </si>
  <si>
    <t>https://content.staatsbibliothek-berlin.de/dc/743884388.ocr.zip</t>
  </si>
  <si>
    <t>Handbuch der Naturgeschichte; für die gebildeten Stände, Gymnasien und Schulen besonders in Hinsicht auf Geographie ausgearbeitet</t>
  </si>
  <si>
    <t>PPN74633513X</t>
  </si>
  <si>
    <t>PPN309093457</t>
  </si>
  <si>
    <t>http://resolver.staatsbibliothek-berlin.de/SBB0000D8C600000000</t>
  </si>
  <si>
    <t>PPN750690755</t>
  </si>
  <si>
    <t>PPN557898838</t>
  </si>
  <si>
    <t>http://resolver.staatsbibliothek-berlin.de/SBB0000E39700000000</t>
  </si>
  <si>
    <t>Kupfersammlung zur Funk'schen Naturgeschichte; zum Schulgebrauch</t>
  </si>
  <si>
    <t>PPN756636841</t>
  </si>
  <si>
    <t>PPN563029013</t>
  </si>
  <si>
    <t>http://resolver.staatsbibliothek-berlin.de/SBB0000EB7200000000</t>
  </si>
  <si>
    <t>..., welche die Botanik und Mineralogie enthält</t>
  </si>
  <si>
    <t>Schlez, Johann Ferdinand; Rau, Gottlieb Martin Wilhelm Ludwig</t>
  </si>
  <si>
    <t>PPN770179568</t>
  </si>
  <si>
    <t>PPN151484104</t>
  </si>
  <si>
    <t>http://resolver.staatsbibliothek-berlin.de/SBB0001035A00020000</t>
  </si>
  <si>
    <t>Der mathematische Jugendfreund; arithmetrische Abtheilung</t>
  </si>
  <si>
    <t>PPN746223781</t>
  </si>
  <si>
    <t>PPN566344041</t>
  </si>
  <si>
    <t>http://resolver.staatsbibliothek-berlin.de/SBB0000D83300000000</t>
  </si>
  <si>
    <t>PPN751007447</t>
  </si>
  <si>
    <t>PPN571331289</t>
  </si>
  <si>
    <t>http://resolver.staatsbibliothek-berlin.de/SBB0000E41600000000</t>
  </si>
  <si>
    <t>L - Z</t>
  </si>
  <si>
    <t>Müller, Cornelius; Kraft, Friedrich Karl</t>
  </si>
  <si>
    <t>PPN768209382</t>
  </si>
  <si>
    <t>PPN312736991</t>
  </si>
  <si>
    <t>http://resolver.staatsbibliothek-berlin.de/SBB0000F5A500020000</t>
  </si>
  <si>
    <t>https://content.staatsbibliothek-berlin.de/dc/768209382.ocr.zip</t>
  </si>
  <si>
    <t>PPN756453623</t>
  </si>
  <si>
    <t>PPN141051582</t>
  </si>
  <si>
    <t>http://resolver.staatsbibliothek-berlin.de/SBB0000EAA400020000</t>
  </si>
  <si>
    <t>https://content.staatsbibliothek-berlin.de/dc/756453623.ocr.zip</t>
  </si>
  <si>
    <t>Die Natur in Bildern; ein belehrendes u. unterhaltendes Bilderbuch zum Behufe e. naturgemäßen Entwickl. u. Bildung d. Verstandes u. Gemüthes d. Kinder ; mit sehr vielen Scenen aus d. Natur, u. 350 Abb. einzelner naturhist. Gegenstände</t>
  </si>
  <si>
    <t>PPN766737225</t>
  </si>
  <si>
    <t>PPN570374286</t>
  </si>
  <si>
    <t>http://resolver.staatsbibliothek-berlin.de/SBB0000F0D700000000</t>
  </si>
  <si>
    <t>Ireland</t>
  </si>
  <si>
    <t>PPN768668794</t>
  </si>
  <si>
    <t>PPN570982936</t>
  </si>
  <si>
    <t>http://resolver.staatsbibliothek-berlin.de/SBB0000F6EC00030000</t>
  </si>
  <si>
    <t>Das Buch der Geologie; Naturgeschichte der Erde in allgemein verständlicher Darstellung für alle Freunde dieser Wissenschaft</t>
  </si>
  <si>
    <t>PPN742495051</t>
  </si>
  <si>
    <t>PPN243627130</t>
  </si>
  <si>
    <t>http://resolver.staatsbibliothek-berlin.de/SBB0000D1C000000000</t>
  </si>
  <si>
    <t>Von Spanien, Portugal, Frankreich, und Italien. Nebst einer Melodie nach Belieben beym Claviere zu singen</t>
  </si>
  <si>
    <t>Weigang, Johann Karl Gottlob Willhelm</t>
  </si>
  <si>
    <t>PPN771071671</t>
  </si>
  <si>
    <t>PPN581149009</t>
  </si>
  <si>
    <t>http://resolver.staatsbibliothek-berlin.de/SBB00010C0200010000</t>
  </si>
  <si>
    <t>Schweidnitz</t>
  </si>
  <si>
    <t>Erste 53 Tafeln</t>
  </si>
  <si>
    <t>Wolke, Christian Heinrich; Rossmäßler, Johann August</t>
  </si>
  <si>
    <t>PPN757224881</t>
  </si>
  <si>
    <t>PPN31853813X</t>
  </si>
  <si>
    <t>http://resolver.staatsbibliothek-berlin.de/SBB0000ED3F00010000</t>
  </si>
  <si>
    <t>1782</t>
  </si>
  <si>
    <t>In 47 Kupfertafeln</t>
  </si>
  <si>
    <t>PPN757225179</t>
  </si>
  <si>
    <t>PPN318538679</t>
  </si>
  <si>
    <t>http://resolver.staatsbibliothek-berlin.de/SBB0000ED3F00020000</t>
  </si>
  <si>
    <t>Geographie in Versen; ein ersprießliches Hülfsmittel für die Jugend zur leichtern Erlernung der Geographie</t>
  </si>
  <si>
    <t>PPN771071116</t>
  </si>
  <si>
    <t>PPN581146212</t>
  </si>
  <si>
    <t>http://resolver.staatsbibliothek-berlin.de/SBB00010C0200000000</t>
  </si>
  <si>
    <t>Beschreibung der zum Elementarwerk gehörigen und von Daniel Chodowiecki (bis auf 18) gezeichneten hundert Kupfertafeln, enthaltend die Methoden durch welche der Jugend auf eine leichte und angeneme Weise Kenntnisse der Sachen und Sprachen zugleich können mitgeteilt werden</t>
  </si>
  <si>
    <t>Wolke, Christian Heinrich</t>
  </si>
  <si>
    <t>PPN757224652</t>
  </si>
  <si>
    <t>PPN314299491</t>
  </si>
  <si>
    <t>http://resolver.staatsbibliothek-berlin.de/SBB0000ED3F00000000</t>
  </si>
  <si>
    <t>Ein Schock Weihnachtsnüsse; nebst zugehörigem Nussnacker für Kinder und Erwachsene</t>
  </si>
  <si>
    <t>Schulze, Franz Eilhard</t>
  </si>
  <si>
    <t>Fiedler</t>
  </si>
  <si>
    <t>PPN745599478</t>
  </si>
  <si>
    <t>PPN57454657X</t>
  </si>
  <si>
    <t>http://resolver.staatsbibliothek-berlin.de/SBB0000D6FA00000000</t>
  </si>
  <si>
    <t>https://content.staatsbibliothek-berlin.de/dc/745599478.ocr.zip</t>
  </si>
  <si>
    <t>Kleine Sternkunde; mit 73 Abb.</t>
  </si>
  <si>
    <t>PPN741281317</t>
  </si>
  <si>
    <t>PPN577261959</t>
  </si>
  <si>
    <t>http://resolver.staatsbibliothek-berlin.de/SBB0000CF8100000000</t>
  </si>
  <si>
    <t>https://content.staatsbibliothek-berlin.de/dc/741281317.ocr.zip</t>
  </si>
  <si>
    <t>Neuestes Bilderbuch zur Belehrung und Unterhaltung; [500 illuminierte Abbildungen auf 28 Tafeln und colorirtem Titel, mit einer Weltkarte und ausführlicher Beschreibung in deutscher, französischer und englischer Sprache]</t>
  </si>
  <si>
    <t>Engelhorn &amp; Hochdanz</t>
  </si>
  <si>
    <t>PPN749904984</t>
  </si>
  <si>
    <t>PPN293371407</t>
  </si>
  <si>
    <t>http://resolver.staatsbibliothek-berlin.de/SBB0000E17100000000</t>
  </si>
  <si>
    <t>Zeichenapparate für das technische Zeichnen; nebst Anleitung für den Gebrauch der Zeicheninstrumente ; nebst Anhang: Das Kolorieren von Plänen ; ein Beitrag zur Förderung der Handfertigkeit in der Familie</t>
  </si>
  <si>
    <t>PPN745731295</t>
  </si>
  <si>
    <t>PPN56212537X</t>
  </si>
  <si>
    <t>http://resolver.staatsbibliothek-berlin.de/SBB0000D74200000000</t>
  </si>
  <si>
    <t>https://content.staatsbibliothek-berlin.de/dc/745731295.ocr.zip</t>
  </si>
  <si>
    <t>Kleines Bilder A. B. C.</t>
  </si>
  <si>
    <t>Kästner, Christian August Leberecht</t>
  </si>
  <si>
    <t>PPN767036271</t>
  </si>
  <si>
    <t>PPN560627076</t>
  </si>
  <si>
    <t>http://resolver.staatsbibliothek-berlin.de/SBB0000F1AE00000000</t>
  </si>
  <si>
    <t>Kartiny iz estestvennoj istorii; s nazvanijami na trech jazykach</t>
  </si>
  <si>
    <t>Berndt</t>
  </si>
  <si>
    <t>PPN74407780X</t>
  </si>
  <si>
    <t>PPN279744161</t>
  </si>
  <si>
    <t>http://resolver.staatsbibliothek-berlin.de/SBB0000D54100000000</t>
  </si>
  <si>
    <t>Odessa</t>
  </si>
  <si>
    <t>https://content.staatsbibliothek-berlin.de/dc/74407780X.ocr.zip</t>
  </si>
  <si>
    <t>Heinrich Rebau's Naturgeschichte für Schule und Haus; eine gemeinfaßliche und ausführliche Beschreibung aller drei Reiche der Natur</t>
  </si>
  <si>
    <t>Jäger, Gustav; Wagner, Hermann; Fraas, O.; Rebau, Heinrich</t>
  </si>
  <si>
    <t>PPN743980093</t>
  </si>
  <si>
    <t>PPN557903815</t>
  </si>
  <si>
    <t>http://resolver.staatsbibliothek-berlin.de/SBB0000D4E500000000</t>
  </si>
  <si>
    <t>https://content.staatsbibliothek-berlin.de/dc/743980093.ocr.zip</t>
  </si>
  <si>
    <t>Naturgeschichte für Kinder, von M. Georg Christian Raff, ordentlichem Lehrer der Geschcihte und Geographie auf dem Lyceum zu Göttingen</t>
  </si>
  <si>
    <t>PPN751302775</t>
  </si>
  <si>
    <t>PPN265391776</t>
  </si>
  <si>
    <t>http://resolver.staatsbibliothek-berlin.de/SBB0000E53100000000</t>
  </si>
  <si>
    <t>Butterflies and moths; shown to the children ; 48 coloured pictures</t>
  </si>
  <si>
    <t>Wood, Theodore; Kelman, Janet Harvey</t>
  </si>
  <si>
    <t>Jack</t>
  </si>
  <si>
    <t>PPN743881400</t>
  </si>
  <si>
    <t>PPN560650426</t>
  </si>
  <si>
    <t>http://resolver.staatsbibliothek-berlin.de/SBB0000D37E00000000</t>
  </si>
  <si>
    <t>https://content.staatsbibliothek-berlin.de/dc/743881400.ocr.zip</t>
  </si>
  <si>
    <t>Arbeiten mit Zigarrenkisten; allerhand Winke und Anregungen für fleissige Hände</t>
  </si>
  <si>
    <t>Moser-Naunhof, F.</t>
  </si>
  <si>
    <t>PPN745601456</t>
  </si>
  <si>
    <t>PPN509322573</t>
  </si>
  <si>
    <t>http://resolver.staatsbibliothek-berlin.de/SBB0000D70000000000</t>
  </si>
  <si>
    <t>https://content.staatsbibliothek-berlin.de/dc/745601456.ocr.zip</t>
  </si>
  <si>
    <t>Bewundernswürdige Anecdoten von Thieren; zur Belehrung und Unterhaltung für die Jugend beiderlei Geschlechts ; mit 1 Kupfer</t>
  </si>
  <si>
    <t>PPN770154557</t>
  </si>
  <si>
    <t>PPN378831992</t>
  </si>
  <si>
    <t>http://resolver.staatsbibliothek-berlin.de/SBB0001033200000000</t>
  </si>
  <si>
    <t>Der kleine Papparbeiter oder deutliche Anweisung in Pappe zu arbeiten für Kinder</t>
  </si>
  <si>
    <t>PPN766720330</t>
  </si>
  <si>
    <t>PPN511747349</t>
  </si>
  <si>
    <t>http://resolver.staatsbibliothek-berlin.de/SBB0000F0AE00000000</t>
  </si>
  <si>
    <t>La vie des fleurs</t>
  </si>
  <si>
    <t>Stahl, P.-J.; Noel, Eugène</t>
  </si>
  <si>
    <t>Hetzel</t>
  </si>
  <si>
    <t>PPN74396683X</t>
  </si>
  <si>
    <t>PPN568631420</t>
  </si>
  <si>
    <t>http://resolver.staatsbibliothek-berlin.de/SBB0000D4BF00000000</t>
  </si>
  <si>
    <t>https://content.staatsbibliothek-berlin.de/dc/74396683X.ocr.zip</t>
  </si>
  <si>
    <t>Spiegel der Natur; ein Lesebuch zur Belehrung und Unterhaltung</t>
  </si>
  <si>
    <t>Palm &amp; Enke &lt;Enke&gt;</t>
  </si>
  <si>
    <t>PPN746688547</t>
  </si>
  <si>
    <t>PPN574443843</t>
  </si>
  <si>
    <t>http://resolver.staatsbibliothek-berlin.de/SBB0000DB9300000000</t>
  </si>
  <si>
    <t>https://content.staatsbibliothek-berlin.de/dc/746688547.ocr.zip</t>
  </si>
  <si>
    <t>Naturschutz, Haus und Schule</t>
  </si>
  <si>
    <t>Knauer, Friedrich</t>
  </si>
  <si>
    <t>PPN744748682</t>
  </si>
  <si>
    <t>PPN576742953</t>
  </si>
  <si>
    <t>http://resolver.staatsbibliothek-berlin.de/SBB0000D56600000000</t>
  </si>
  <si>
    <t>https://content.staatsbibliothek-berlin.de/dc/744748682.ocr.zip</t>
  </si>
  <si>
    <t>Der lustige Maler; ein humoristisches Malbuch mit lustigen Versen</t>
  </si>
  <si>
    <t>Rösler, Franz</t>
  </si>
  <si>
    <t>PPN745601928</t>
  </si>
  <si>
    <t>PPN572610564</t>
  </si>
  <si>
    <t>http://resolver.staatsbibliothek-berlin.de/SBB0000D70100000000</t>
  </si>
  <si>
    <t>https://content.staatsbibliothek-berlin.de/dc/745601928.ocr.zip</t>
  </si>
  <si>
    <t>Naturgeschichte für Kinder, von M. Georg Christian Raff, ordentlichen Lehrer der Geschichte und Geographie auf dem Lyceum zu Göttingen. Mit Vierzehn Kupfertafeln</t>
  </si>
  <si>
    <t>Meyer, Friedrich Albrecht Anton; Raff, Georg Christian</t>
  </si>
  <si>
    <t>Enßlin</t>
  </si>
  <si>
    <t>PPN749775750</t>
  </si>
  <si>
    <t>PPN571683975</t>
  </si>
  <si>
    <t>http://resolver.staatsbibliothek-berlin.de/SBB0000E0B400000000</t>
  </si>
  <si>
    <t>Kurze Darstellung des Planetensystems unserer Sonne, so weit es für den etwas reifern Verstand der Jugend, aber ohne mathematische Kenntnisse begreiflich ist; zur weitern Erklärung beym mündlichen Unterricht entworfen</t>
  </si>
  <si>
    <t>Schulze, Gottlob Leberecht</t>
  </si>
  <si>
    <t>Fulde</t>
  </si>
  <si>
    <t>PPN751183733</t>
  </si>
  <si>
    <t>PPN216344654</t>
  </si>
  <si>
    <t>http://resolver.staatsbibliothek-berlin.de/SBB0000E4FD00000000</t>
  </si>
  <si>
    <t>Schneeberg</t>
  </si>
  <si>
    <t>Großes Räthselbuch [Rätselbuch]; für die reifere Jugend ; mit Titelbild</t>
  </si>
  <si>
    <t>Enslin, Karl</t>
  </si>
  <si>
    <t>PPN745597742</t>
  </si>
  <si>
    <t>PPN55600017X</t>
  </si>
  <si>
    <t>http://resolver.staatsbibliothek-berlin.de/SBB0000D6F400000000</t>
  </si>
  <si>
    <t>https://content.staatsbibliothek-berlin.de/dc/745597742.ocr.zip</t>
  </si>
  <si>
    <t>Das Leben der Natur; eine Vorschule der Naturgeschichte ; Lesebuch für Schulen und Familien</t>
  </si>
  <si>
    <t>Wilmsen, Friedrich Philipp</t>
  </si>
  <si>
    <t>Herbig</t>
  </si>
  <si>
    <t>PPN770076645</t>
  </si>
  <si>
    <t>PPN487597095</t>
  </si>
  <si>
    <t>http://resolver.staatsbibliothek-berlin.de/SBB000102A200000000</t>
  </si>
  <si>
    <t>Wen soll ich malen?; Ein Bilderbuch</t>
  </si>
  <si>
    <t>Probst, Hans</t>
  </si>
  <si>
    <t>Braun &amp; Schneider</t>
  </si>
  <si>
    <t>PPN746148534</t>
  </si>
  <si>
    <t>PPN571441017</t>
  </si>
  <si>
    <t>http://resolver.staatsbibliothek-berlin.de/SBB0000D81600000000</t>
  </si>
  <si>
    <t>https://content.staatsbibliothek-berlin.de/dc/746148534.ocr.zip</t>
  </si>
  <si>
    <t>Wunder der sinnreichsten Karten- und Rechnungs-Künste, so wie der interessantesten, leicht auszuführenden chemischen, optischen, physikalischen und ökonomischen Zauberkünste; Zum Nutzen und Vergnügen für Jedermann ; Insbesondere auch für lebensfrohe Gesellschaften</t>
  </si>
  <si>
    <t>Bartholomäus</t>
  </si>
  <si>
    <t>PPN767435958</t>
  </si>
  <si>
    <t>PPN581941225</t>
  </si>
  <si>
    <t>http://resolver.staatsbibliothek-berlin.de/SBB0000F38200000000</t>
  </si>
  <si>
    <t>Mes jolis jeux; album illustré de 675 gravures et de 4 planches en couleurs</t>
  </si>
  <si>
    <t>Brés, H. S.</t>
  </si>
  <si>
    <t>PPN745136990</t>
  </si>
  <si>
    <t>PPN280270372</t>
  </si>
  <si>
    <t>http://resolver.staatsbibliothek-berlin.de/SBB0000D5D500000000</t>
  </si>
  <si>
    <t>https://content.staatsbibliothek-berlin.de/dc/745136990.ocr.zip</t>
  </si>
  <si>
    <t>Münchner Spielbuch für Knaben- wie Mädchen- Volks- und Mittelschulen</t>
  </si>
  <si>
    <t>Weber, G. H.</t>
  </si>
  <si>
    <t>Oldenbourg</t>
  </si>
  <si>
    <t>PPN745190871</t>
  </si>
  <si>
    <t>PPN578877473</t>
  </si>
  <si>
    <t>http://resolver.staatsbibliothek-berlin.de/SBB0000D64C00000000</t>
  </si>
  <si>
    <t>Berlin; München</t>
  </si>
  <si>
    <t>https://content.staatsbibliothek-berlin.de/dc/745190871.ocr.zip</t>
  </si>
  <si>
    <t>The boy's own book of the manufactures &amp; industries of the world</t>
  </si>
  <si>
    <t>Dalziel, George; Dalziel, Edward; Noyce, Elisha</t>
  </si>
  <si>
    <t>Ward [u.a.]</t>
  </si>
  <si>
    <t>PPN744082358</t>
  </si>
  <si>
    <t>PPN568651316</t>
  </si>
  <si>
    <t>http://resolver.staatsbibliothek-berlin.de/SBB0000D54A00000000</t>
  </si>
  <si>
    <t>https://content.staatsbibliothek-berlin.de/dc/744082358.ocr.zip</t>
  </si>
  <si>
    <t>Wanderungen durch die Natur; Wiese, Moor und Heide</t>
  </si>
  <si>
    <t>Pfendsack, H.; Brüning, Christian Johann Edmund</t>
  </si>
  <si>
    <t>PPN741299925</t>
  </si>
  <si>
    <t>PPN075882493</t>
  </si>
  <si>
    <t>http://resolver.staatsbibliothek-berlin.de/SBB0000CFB000000000</t>
  </si>
  <si>
    <t>https://content.staatsbibliothek-berlin.de/dc/741299925.ocr.zip</t>
  </si>
  <si>
    <t>Naturgeschichtliche Bilder für Schule und Haus; Zoologie, Botanik, Mineralogie ; 244 Tafeln mit 1060 Holzschnitten und mehr als 1200 Aufgaben</t>
  </si>
  <si>
    <t>Plüss, Benjamin</t>
  </si>
  <si>
    <t>Herder</t>
  </si>
  <si>
    <t>PPN743881737</t>
  </si>
  <si>
    <t>PPN557521920</t>
  </si>
  <si>
    <t>http://resolver.staatsbibliothek-berlin.de/SBB0000D38100000000</t>
  </si>
  <si>
    <t>Freiburg im Breisgau</t>
  </si>
  <si>
    <t>https://content.staatsbibliothek-berlin.de/dc/743881737.ocr.zip</t>
  </si>
  <si>
    <t>Biographien aus der Naturkunde, in ästhetischer Form und religiösem Sinn; nebst e. Vorw. über d. ästhet. Seite d. naturkundl. Unterrichts</t>
  </si>
  <si>
    <t>PPN757122353</t>
  </si>
  <si>
    <t>PPN558896375</t>
  </si>
  <si>
    <t>http://resolver.staatsbibliothek-berlin.de/SBB0000ECF300000000</t>
  </si>
  <si>
    <t>https://content.staatsbibliothek-berlin.de/dc/757122353.ocr.zip</t>
  </si>
  <si>
    <t>PPN743643984</t>
  </si>
  <si>
    <t>PPN578784408</t>
  </si>
  <si>
    <t>http://resolver.staatsbibliothek-berlin.de/SBB0000D30900000000</t>
  </si>
  <si>
    <t>https://content.staatsbibliothek-berlin.de/dc/743643984.ocr.zip</t>
  </si>
  <si>
    <t>Reisen der Brüder Schomburgk in Britisch-Guiana; Im Auszug für das größere Publikum und die Jugend bearbeitet</t>
  </si>
  <si>
    <t>Stricker, Wilhelm</t>
  </si>
  <si>
    <t>Auffarth</t>
  </si>
  <si>
    <t>PPN771015666</t>
  </si>
  <si>
    <t>PPN57754070X</t>
  </si>
  <si>
    <t>http://resolver.staatsbibliothek-berlin.de/SBB00010A6600000000</t>
  </si>
  <si>
    <t>https://content.staatsbibliothek-berlin.de/dc/771015666.ocr.zip</t>
  </si>
  <si>
    <t>Die Künste des menschlichen Lebens in Beziehung auf Nahrung, Kleidung und Wohnung; In einer Reihe Briefen</t>
  </si>
  <si>
    <t>Michaelis, Christian Friedrich</t>
  </si>
  <si>
    <t>PPN750203439</t>
  </si>
  <si>
    <t>PPN455464804</t>
  </si>
  <si>
    <t>http://resolver.staatsbibliothek-berlin.de/SBB0000E25800000000</t>
  </si>
  <si>
    <t>Der junge Elektrotechniker; mit 152 Abb.</t>
  </si>
  <si>
    <t>PPN744085411</t>
  </si>
  <si>
    <t>PPN452391024</t>
  </si>
  <si>
    <t>http://resolver.staatsbibliothek-berlin.de/SBB0000D55200000000</t>
  </si>
  <si>
    <t>https://content.staatsbibliothek-berlin.de/dc/744085411.ocr.zip</t>
  </si>
  <si>
    <t>Lord Makartney's Gesandtschaftsreise nach China</t>
  </si>
  <si>
    <t>Körber, Philipp; Makartney, ...</t>
  </si>
  <si>
    <t>Lotzbeck</t>
  </si>
  <si>
    <t>PPN770951074</t>
  </si>
  <si>
    <t>PPN566314584</t>
  </si>
  <si>
    <t>http://resolver.staatsbibliothek-berlin.de/SBB000109FF00000000</t>
  </si>
  <si>
    <t>Kantner's illustrated book of objects, containing over 2000 fine engravings with explanations in English and German</t>
  </si>
  <si>
    <t>Kantner</t>
  </si>
  <si>
    <t>PPN746210493</t>
  </si>
  <si>
    <t>PPN279412649</t>
  </si>
  <si>
    <t>http://resolver.staatsbibliothek-berlin.de/SBB0000D82D00000000</t>
  </si>
  <si>
    <t>Reading, Pa.</t>
  </si>
  <si>
    <t>https://content.staatsbibliothek-berlin.de/dc/746210493.ocr.zip</t>
  </si>
  <si>
    <t>Naturgeschichte der Vögel in Bildern, treu theils nach der Natur, theils nach den ausgezeichnetsten zoologischen Bildersammlungen gezeichnet, fein und getreu colorirt zum Anschuungs-Unterricht für die Jugend in Schulen und Familien nach der Anordnung des allgemein bekannten und beliebten Lehrbuchs der Naturgeschichte für Schulen; außerdem zu jedem Lehrbuche der Naturgeschichte passend mit erklärendem Texte in dt. und franz. Sprache</t>
  </si>
  <si>
    <t>PPN749898577</t>
  </si>
  <si>
    <t>PPN574284710</t>
  </si>
  <si>
    <t>http://resolver.staatsbibliothek-berlin.de/SBB0000E16300000000</t>
  </si>
  <si>
    <t>Enßlingen; Stuttgart</t>
  </si>
  <si>
    <t>https://content.staatsbibliothek-berlin.de/dc/749898577.ocr.zip</t>
  </si>
  <si>
    <t>Der Bauerknabe als Mechaniker oder Was Nachdenken thut</t>
  </si>
  <si>
    <t>Heubner, Otto Leonhard; Mayhew, Henry</t>
  </si>
  <si>
    <t>Kuntze</t>
  </si>
  <si>
    <t>PPN770455565</t>
  </si>
  <si>
    <t>PPN321900251</t>
  </si>
  <si>
    <t>http://resolver.staatsbibliothek-berlin.de/SBB0001049300000000</t>
  </si>
  <si>
    <t>https://content.staatsbibliothek-berlin.de/dc/770455565.ocr.zip</t>
  </si>
  <si>
    <t>Naturgeschichte für die Jugend beiderlei Geschlechts; Mit 198 Abbildungen auf 24 Tafeln</t>
  </si>
  <si>
    <t>PPN769079733</t>
  </si>
  <si>
    <t>PPN769079024</t>
  </si>
  <si>
    <t>http://resolver.staatsbibliothek-berlin.de/SBB0000F84400000000</t>
  </si>
  <si>
    <t>Entdeckungsreisen im Wald und auf der Heide; mit seinen lieben jungen Freunden und Freundinnen unternommen ; mit 130 Textabb, 4 Tonbildern, 2 Taf. Naturselbstdr. u. 1 Buntbilde</t>
  </si>
  <si>
    <t>PPN770456723</t>
  </si>
  <si>
    <t>PPN408013508</t>
  </si>
  <si>
    <t>http://resolver.staatsbibliothek-berlin.de/SBB0001049400000000</t>
  </si>
  <si>
    <t>https://content.staatsbibliothek-berlin.de/dc/770456723.ocr.zip</t>
  </si>
  <si>
    <t>Naturgeschichte der vierfüßigen Thiere für die Jugend ; Mit Kupfern</t>
  </si>
  <si>
    <t>PPN77037378X</t>
  </si>
  <si>
    <t>PPN324891393</t>
  </si>
  <si>
    <t>http://resolver.staatsbibliothek-berlin.de/SBB0001046300000000</t>
  </si>
  <si>
    <t>Kochbüchlein für die Puppenküche; oder erste Anweisung zum Kochen ; für Mädchen von 8 - 14 Jahren</t>
  </si>
  <si>
    <t>Bimbach, Julie; Löffler, Henriette</t>
  </si>
  <si>
    <t>PPN745829740</t>
  </si>
  <si>
    <t>PPN548218277</t>
  </si>
  <si>
    <t>http://resolver.staatsbibliothek-berlin.de/SBB0000D76100000000</t>
  </si>
  <si>
    <t>https://content.staatsbibliothek-berlin.de/dc/745829740.ocr.zip</t>
  </si>
  <si>
    <t>Die Jahreszeiten; in Bildern zum Anschauungs-Unterricht für die Jugend in Schule und Haus ; 30 in feinstem Farbendr. ausgeführte Doppelfolio-Taf.</t>
  </si>
  <si>
    <t>Streich, Tr. Fr.; Mehl, Hermann</t>
  </si>
  <si>
    <t>PPN770849091</t>
  </si>
  <si>
    <t>PPN412648490</t>
  </si>
  <si>
    <t>http://resolver.staatsbibliothek-berlin.de/SBB000106FD00000000</t>
  </si>
  <si>
    <t>https://content.staatsbibliothek-berlin.de/dc/770849091.ocr.zip</t>
  </si>
  <si>
    <t>Naturhistorische Unterhaltungsstunden für Kinder</t>
  </si>
  <si>
    <t>Rieger</t>
  </si>
  <si>
    <t>PPN770139299</t>
  </si>
  <si>
    <t>PPN321986016</t>
  </si>
  <si>
    <t>http://resolver.staatsbibliothek-berlin.de/SBB0001031D00000000</t>
  </si>
  <si>
    <t>Wie Auguste und Wilhelmine ihre Puppe erzogen</t>
  </si>
  <si>
    <t>PPN770801293</t>
  </si>
  <si>
    <t>PPN345842413</t>
  </si>
  <si>
    <t>http://resolver.staatsbibliothek-berlin.de/SBB000106B000000000</t>
  </si>
  <si>
    <t>Der junge Mathematiker und Naturforscher; Einführung in die Geheimnisse der Zahl und Wunder der Rechenkunst ; eine Anleitung zu aufmerksamer Naturbetrachtung, begleitet von zahlreichen Aufgaben zur Uebung des Urtheils und der Anschauung ; Entwicklung der Zahlengesetze der Natur, Erklärung des innern Grundes alltäglicher Erfahrungen, Anregungen im Gebiete der Formenlehre, Benutzung der Mathematik zur Aufstellung wie Lösung von Karten- und Zahlenkunststücken, Aufgaben geistanregender Spiele u. dergl.</t>
  </si>
  <si>
    <t>Braun, Ferdinand</t>
  </si>
  <si>
    <t>PPN742491862</t>
  </si>
  <si>
    <t>PPN240857895</t>
  </si>
  <si>
    <t>http://resolver.staatsbibliothek-berlin.de/SBB0000D1B900000000</t>
  </si>
  <si>
    <t>https://content.staatsbibliothek-berlin.de/dc/742491862.ocr.zip</t>
  </si>
  <si>
    <t>Blicke aus der Schule in das Leben, in die Schöpfung der Welt und in die Kulturgeschichte der Menschheit; ein Buch für Schule und Haus, und ein Handbuch für Lehrer zur Belebung des Unterrichts</t>
  </si>
  <si>
    <t>Pfregner, Joseph</t>
  </si>
  <si>
    <t>PPN745863191</t>
  </si>
  <si>
    <t>PPN393410420</t>
  </si>
  <si>
    <t>http://resolver.staatsbibliothek-berlin.de/SBB0000D78600000000</t>
  </si>
  <si>
    <t>https://content.staatsbibliothek-berlin.de/dc/745863191.ocr.zip</t>
  </si>
  <si>
    <t>Der kleine Raff, oder Vater Gotthold's Unterhaltungen mit seinen Kindern über die Reiche der Natur; eine Naturgeschichte für die liebe Jugend</t>
  </si>
  <si>
    <t>PPN770149146</t>
  </si>
  <si>
    <t>PPN320282856</t>
  </si>
  <si>
    <t>http://resolver.staatsbibliothek-berlin.de/SBB0001032900000000</t>
  </si>
  <si>
    <t>https://content.staatsbibliothek-berlin.de/dc/770149146.ocr.zip</t>
  </si>
  <si>
    <t>Anecdotes of animals; Selected by a lady, for the amusement of her children</t>
  </si>
  <si>
    <t>Harvey &amp; Darton</t>
  </si>
  <si>
    <t>PPN749885475</t>
  </si>
  <si>
    <t>PPN546164013</t>
  </si>
  <si>
    <t>http://resolver.staatsbibliothek-berlin.de/SBB0000E14E00000000</t>
  </si>
  <si>
    <t>Soziales Wandern</t>
  </si>
  <si>
    <t>Winter, Max</t>
  </si>
  <si>
    <t>Verl. der Wiener Volksbuchhandlung Brand</t>
  </si>
  <si>
    <t>PPN770850928</t>
  </si>
  <si>
    <t>PPN371878063</t>
  </si>
  <si>
    <t>http://resolver.staatsbibliothek-berlin.de/SBB0001070200000000</t>
  </si>
  <si>
    <t>https://content.staatsbibliothek-berlin.de/dc/770850928.ocr.zip</t>
  </si>
  <si>
    <t>Die Völker Südafrika's; nach Augenzeugen geschildert; und die Geschichte der Mussetse</t>
  </si>
  <si>
    <t>Weyermüller, Friedrich</t>
  </si>
  <si>
    <t>Levrault</t>
  </si>
  <si>
    <t>PPN770964516</t>
  </si>
  <si>
    <t>PPN581586743</t>
  </si>
  <si>
    <t>http://resolver.staatsbibliothek-berlin.de/SBB00010A1500000000</t>
  </si>
  <si>
    <t>Straßburg</t>
  </si>
  <si>
    <t>Der Gesundheitsfreund der Jugend; oder praktische Anweisung, wie man in der Jugend den Grund zu einer dauerhaften Gesundheit legen und sie bis ins späteste Alter erhalten könne</t>
  </si>
  <si>
    <t>Struve, Christian August</t>
  </si>
  <si>
    <t>PPN756555914</t>
  </si>
  <si>
    <t>PPN145738868</t>
  </si>
  <si>
    <t>http://resolver.staatsbibliothek-berlin.de/SBB0000EB2800000000</t>
  </si>
  <si>
    <t>PPN743677439</t>
  </si>
  <si>
    <t>PPN527539473</t>
  </si>
  <si>
    <t>http://resolver.staatsbibliothek-berlin.de/SBB0000D31600000000</t>
  </si>
  <si>
    <t>https://content.staatsbibliothek-berlin.de/dc/743677439.ocr.zip</t>
  </si>
  <si>
    <t>Lippold, Georg Heinrich Christian; Funke, Karl Philipp</t>
  </si>
  <si>
    <t>PPN75152235X</t>
  </si>
  <si>
    <t>PPN238459055</t>
  </si>
  <si>
    <t>http://resolver.staatsbibliothek-berlin.de/SBB0000E5BA00000000</t>
  </si>
  <si>
    <t>Neue Bilder-Schule; enthält: das Merkwürdigste aus der Moral, Natur- und Weltgeschichte ; ein nüz[!]liches Lesebuch für die erwachsene Jugend</t>
  </si>
  <si>
    <t>Koch, A.</t>
  </si>
  <si>
    <t>Magazin für Litteratur</t>
  </si>
  <si>
    <t>PPN769902278</t>
  </si>
  <si>
    <t>PPN638145414</t>
  </si>
  <si>
    <t>http://resolver.staatsbibliothek-berlin.de/SBB0001021400000000</t>
  </si>
  <si>
    <t>Naturgeschichte des Thier-, Pflanzen- und Mineralreichs für Kinder; sowohl zum Selbst- als Privat- und öffentlichen Unterricht</t>
  </si>
  <si>
    <t>Leng, H.</t>
  </si>
  <si>
    <t>PPN746946619</t>
  </si>
  <si>
    <t>PPN237998882</t>
  </si>
  <si>
    <t>http://resolver.staatsbibliothek-berlin.de/SBB0000DBFA00000000</t>
  </si>
  <si>
    <t>Naturgeschichte der 3 Reiche; mit 520 Abbildungen und beschreibendem Text</t>
  </si>
  <si>
    <t>PPN744082560</t>
  </si>
  <si>
    <t>PPN076041352</t>
  </si>
  <si>
    <t>http://resolver.staatsbibliothek-berlin.de/SBB0000D54B00000000</t>
  </si>
  <si>
    <t>https://content.staatsbibliothek-berlin.de/dc/744082560.ocr.zip</t>
  </si>
  <si>
    <t>Die kleine Köchin</t>
  </si>
  <si>
    <t>Riedl, Christine Charlotte</t>
  </si>
  <si>
    <t>Stoffel &amp; Wachter</t>
  </si>
  <si>
    <t>PPN767043464</t>
  </si>
  <si>
    <t>PPN279370911</t>
  </si>
  <si>
    <t>http://resolver.staatsbibliothek-berlin.de/SBB0000F1B800000000</t>
  </si>
  <si>
    <t>Lindau</t>
  </si>
  <si>
    <t>https://content.staatsbibliothek-berlin.de/dc/767043464.ocr.zip</t>
  </si>
  <si>
    <t>J. C. F. GutsMuths' Spiele zur Übung und Erholung des Körpers und Geistes; gesammelt und bearbeitet für die Jugend, ihre Erzieher und alle Freunde unschuldiger Jugendfreuden</t>
  </si>
  <si>
    <t>Klumpp, F. W.; Schettler, O.; Lion, J. C.; GutsMuths, J. C. F.</t>
  </si>
  <si>
    <t>PPN745997465</t>
  </si>
  <si>
    <t>PPN384845673</t>
  </si>
  <si>
    <t>http://resolver.staatsbibliothek-berlin.de/SBB0000D79E00000000</t>
  </si>
  <si>
    <t>https://content.staatsbibliothek-berlin.de/dc/745997465.ocr.zip</t>
  </si>
  <si>
    <t>Neckräthselbuch; Räthselfrägen und Volksräthsel zur Lust und Lehr' für das reifende, begreifende Jugendalter von 10-1000 Jahren</t>
  </si>
  <si>
    <t>Ensfurt, Franklin</t>
  </si>
  <si>
    <t>PPN745606369</t>
  </si>
  <si>
    <t>PPN555998126</t>
  </si>
  <si>
    <t>http://resolver.staatsbibliothek-berlin.de/SBB0000D71700000000</t>
  </si>
  <si>
    <t>https://content.staatsbibliothek-berlin.de/dc/745606369.ocr.zip</t>
  </si>
  <si>
    <t>Les récréations de la campagne</t>
  </si>
  <si>
    <t>Langlumé et Peltier</t>
  </si>
  <si>
    <t>PPN766687767</t>
  </si>
  <si>
    <t>PPN280265042</t>
  </si>
  <si>
    <t>http://resolver.staatsbibliothek-berlin.de/SBB0000F07E00000000</t>
  </si>
  <si>
    <t>Räthselhafte Dinge oder Wie sich die Steine bewegen; Einführung in die Grundgesetze der Natur ; Erlebnisse und Schilderungen während einer Ferienreise</t>
  </si>
  <si>
    <t>Röhrich, Richard</t>
  </si>
  <si>
    <t>PPN744749980</t>
  </si>
  <si>
    <t>PPN572556128</t>
  </si>
  <si>
    <t>http://resolver.staatsbibliothek-berlin.de/SBB0000D56800000000</t>
  </si>
  <si>
    <t>https://content.staatsbibliothek-berlin.de/dc/744749980.ocr.zip</t>
  </si>
  <si>
    <t>Naturstudien in Wald und Feld; Spaziergangs-Plaudereien ; ein Buch für die Jugend</t>
  </si>
  <si>
    <t>PPN742276988</t>
  </si>
  <si>
    <t>PPN415192935</t>
  </si>
  <si>
    <t>http://resolver.staatsbibliothek-berlin.de/SBB0000D0EB00000000</t>
  </si>
  <si>
    <t>https://content.staatsbibliothek-berlin.de/dc/742276988.ocr.zip</t>
  </si>
  <si>
    <t>Naturgeschichte für Kinder, von M. Georg Christian Raff, ordentlichem Lehrer der Geschichte und Geographie auf dem Lyceum zu Göttingen. Nach des Verfassers Tode besorgt von M. F. A. A. Meyer. Mit vierzehn Kupfertafeln</t>
  </si>
  <si>
    <t>PPN751303755</t>
  </si>
  <si>
    <t>PPN141087986</t>
  </si>
  <si>
    <t>http://resolver.staatsbibliothek-berlin.de/SBB0000E53200000000</t>
  </si>
  <si>
    <t>Recueil de cartes géographiques, plans, vues et médailles de l'ancienne Grèce, rélatifs au voyage du jeune Anacharsis, précédé d'une analyse critique des cartes</t>
  </si>
  <si>
    <t>Barbié du Bocage, Jean Denis</t>
  </si>
  <si>
    <t>de Bure</t>
  </si>
  <si>
    <t>PPN771019181</t>
  </si>
  <si>
    <t>PPN348985827</t>
  </si>
  <si>
    <t>http://resolver.staatsbibliothek-berlin.de/SBB00010A6B00000000</t>
  </si>
  <si>
    <t>Wunder aus dem Pflanzenreiche</t>
  </si>
  <si>
    <t>Brüning, Christian</t>
  </si>
  <si>
    <t>PPN741715503</t>
  </si>
  <si>
    <t>PPN550944443</t>
  </si>
  <si>
    <t>http://resolver.staatsbibliothek-berlin.de/SBB0000D05C00000000</t>
  </si>
  <si>
    <t>https://content.staatsbibliothek-berlin.de/dc/741715503.ocr.zip</t>
  </si>
  <si>
    <t>Die Emanzipation der Kinder; eine Rede an die Schuljugend</t>
  </si>
  <si>
    <t>Braun, Lily</t>
  </si>
  <si>
    <t>Langen</t>
  </si>
  <si>
    <t>PPN770854133</t>
  </si>
  <si>
    <t>PPN138487472</t>
  </si>
  <si>
    <t>http://resolver.staatsbibliothek-berlin.de/SBB0001070900000000</t>
  </si>
  <si>
    <t>https://content.staatsbibliothek-berlin.de/dc/770854133.ocr.zip</t>
  </si>
  <si>
    <t>Astronomie et météorologie à l'usage des jeunes personnes; d'après Arago, Laplace et W. Herschell ; orné de planches grav. sur acier</t>
  </si>
  <si>
    <t>Montaut, Gabriel Xavier; Ulliac-Trémadeure, Sophie</t>
  </si>
  <si>
    <t>PPN749925868</t>
  </si>
  <si>
    <t>PPN578380676</t>
  </si>
  <si>
    <t>http://resolver.staatsbibliothek-berlin.de/SBB0000E1A100000000</t>
  </si>
  <si>
    <t>https://content.staatsbibliothek-berlin.de/dc/749925868.ocr.zip</t>
  </si>
  <si>
    <t>Der Käfersammler; unsere größeren Käferarten in Wort und Bild ; mit über 500 Abbildungen in Farbendruck auf 20 Tafeln</t>
  </si>
  <si>
    <t>Fleischer, H.; Hofmann, Ernst</t>
  </si>
  <si>
    <t>Nitzschke-Brettinger</t>
  </si>
  <si>
    <t>PPN742428451</t>
  </si>
  <si>
    <t>PPN559723687</t>
  </si>
  <si>
    <t>http://resolver.staatsbibliothek-berlin.de/SBB0000D15700000000</t>
  </si>
  <si>
    <t>https://content.staatsbibliothek-berlin.de/dc/742428451.ocr.zip</t>
  </si>
  <si>
    <t>Lehrbuch der Naturgeschichte für den ersten Unterricht</t>
  </si>
  <si>
    <t>PPN746289545</t>
  </si>
  <si>
    <t>PPN362008418</t>
  </si>
  <si>
    <t>http://resolver.staatsbibliothek-berlin.de/SBB0000D88B00000000</t>
  </si>
  <si>
    <t>Das Buch wunderbarer Erfindungen; in Erzählungen für die reifere Jugend</t>
  </si>
  <si>
    <t>PPN81792714X</t>
  </si>
  <si>
    <t>PPN578154544</t>
  </si>
  <si>
    <t>http://resolver.staatsbibliothek-berlin.de/SBB0001915700000000</t>
  </si>
  <si>
    <t>https://content.staatsbibliothek-berlin.de/dc/81792714X.ocr.zip</t>
  </si>
  <si>
    <t>Blätter aus dem Buche der Natur</t>
  </si>
  <si>
    <t>Zoller, Edmund; Mauch, X. A.; Conscience, Hendrik</t>
  </si>
  <si>
    <t>PPN751011193</t>
  </si>
  <si>
    <t>PPN372190839</t>
  </si>
  <si>
    <t>http://resolver.staatsbibliothek-berlin.de/SBB0000E41C00000000</t>
  </si>
  <si>
    <t>https://content.staatsbibliothek-berlin.de/dc/751011193.ocr.zip</t>
  </si>
  <si>
    <t>Der frohe Schüler; Eine Sammlung geeigneter Spiele und Gesänge zur Beförderung unschuldiger Erholungen in Familie und Schule ; mit besonderer Rücksicht auf Jugendfeste</t>
  </si>
  <si>
    <t>Meyer, H.</t>
  </si>
  <si>
    <t>Cantonal-Schulbücher-Verlag</t>
  </si>
  <si>
    <t>PPN766852091</t>
  </si>
  <si>
    <t>PPN279001126</t>
  </si>
  <si>
    <t>http://resolver.staatsbibliothek-berlin.de/SBB0000F13800000000</t>
  </si>
  <si>
    <t>Luzern</t>
  </si>
  <si>
    <t>Wanderungen durch die Sternenwelt; ein Geschenk für die reifere Jugend ; mit 12 col. Kupfern</t>
  </si>
  <si>
    <t>Dietrich, Fr.</t>
  </si>
  <si>
    <t>Thomas</t>
  </si>
  <si>
    <t>PPN750737867</t>
  </si>
  <si>
    <t>PPN553686518</t>
  </si>
  <si>
    <t>http://resolver.staatsbibliothek-berlin.de/SBB0000E3CC00000000</t>
  </si>
  <si>
    <t>https://content.staatsbibliothek-berlin.de/dc/750737867.ocr.zip</t>
  </si>
  <si>
    <t>Die Naturlehre; als kurzer Inbegriff der Sternkunde, der Physik sammt Chemie und der Lehre von der Erdbildung ; für Schulen und Familien</t>
  </si>
  <si>
    <t>Vereinsbuchhandl.; Steinkopf</t>
  </si>
  <si>
    <t>PPN751184136</t>
  </si>
  <si>
    <t>PPN247530077</t>
  </si>
  <si>
    <t>http://resolver.staatsbibliothek-berlin.de/SBB0000E4FF00000000</t>
  </si>
  <si>
    <t>Calw; Stuttgart</t>
  </si>
  <si>
    <t>https://content.staatsbibliothek-berlin.de/dc/751184136.ocr.zip</t>
  </si>
  <si>
    <t>Rätselschatz; eine Sammlung deutscher poetischer Rätsel, Charaden, Homonyme, Palindrome, Anagramme, Arithmogriphe, Logogriphe, Rösselsprünge und Citaten-Rätsel</t>
  </si>
  <si>
    <t>Loewicke, Robert</t>
  </si>
  <si>
    <t>Süddt. Verl.-Inst. &lt;Hänselmann&gt;</t>
  </si>
  <si>
    <t>PPN74543875X</t>
  </si>
  <si>
    <t>PPN077725263</t>
  </si>
  <si>
    <t>http://resolver.staatsbibliothek-berlin.de/SBB0000D6B300000000</t>
  </si>
  <si>
    <t>1888</t>
  </si>
  <si>
    <t>https://content.staatsbibliothek-berlin.de/dc/74543875X.ocr.zip</t>
  </si>
  <si>
    <t>Der Naturaliensammler; das Anlegen und Aufbewahren von Naturaliensammlungen ; Wegweiser für Jung und Alt, für Laien, sowie für wissenschaftlich gebildete Naturfreunde zur Anlage von Sammlungen von Insekten, Conchylien, kleinen Wirbelthieren u.s.w., sowie zur Einrichtung von Aquarien, Vivarien u.s.w. ; mit über 200 in den Text gedruckten Abbildungen und einem Titelbilde</t>
  </si>
  <si>
    <t>Kiesenwetter, Ernst Hellmuth; Reibisch, Theodor Friedrich</t>
  </si>
  <si>
    <t>PPN74128393X</t>
  </si>
  <si>
    <t>PPN388482605</t>
  </si>
  <si>
    <t>http://resolver.staatsbibliothek-berlin.de/SBB0000CF8D00000000</t>
  </si>
  <si>
    <t>https://content.staatsbibliothek-berlin.de/dc/74128393X.ocr.zip</t>
  </si>
  <si>
    <t>Thiergeschichten für Kinder von 7 bis 10 Jahren; Nach v. Humboldt, Bingley, Shaw, Davy u. A. von L. Oland ; Mit zwölf feinen Holzschnitten</t>
  </si>
  <si>
    <t>Oland, L.</t>
  </si>
  <si>
    <t>PPN756402972</t>
  </si>
  <si>
    <t>PPN310109620</t>
  </si>
  <si>
    <t>http://resolver.staatsbibliothek-berlin.de/SBB0000EA7A00000000</t>
  </si>
  <si>
    <t>Belehrende Unterhaltungen aus der Geschichte, der Natur-, Erd- und Menschenkunde und der Technologie für die reifere Jugend; mit 42 Lithographien</t>
  </si>
  <si>
    <t>PPN766850471</t>
  </si>
  <si>
    <t>PPN352089954</t>
  </si>
  <si>
    <t>http://resolver.staatsbibliothek-berlin.de/SBB0000F13500000000</t>
  </si>
  <si>
    <t>Des Kindes erstes Rechenbuch; Hans Fixundfertig, der kleine Rechenmeister ; ein heiter-praktisches Rechenbuch in Wort und Bild für den ersten häuslichen Unterricht</t>
  </si>
  <si>
    <t>Schäfer, Wilhelm; Diefenbach, Leonhard</t>
  </si>
  <si>
    <t>PPN741358581</t>
  </si>
  <si>
    <t>PPN555435512</t>
  </si>
  <si>
    <t>http://resolver.staatsbibliothek-berlin.de/SBB0000CFF000000000</t>
  </si>
  <si>
    <t>Einbeck [u.a.]</t>
  </si>
  <si>
    <t>https://content.staatsbibliothek-berlin.de/dc/741358581.ocr.zip</t>
  </si>
  <si>
    <t>Ein Mund voll Brot; Briefe an ein kleines Mädchen über das Leben der Menschen und Thiere</t>
  </si>
  <si>
    <t>Macé, Jean</t>
  </si>
  <si>
    <t>Lücke</t>
  </si>
  <si>
    <t>PPN744060109</t>
  </si>
  <si>
    <t>PPN338151540</t>
  </si>
  <si>
    <t>http://resolver.staatsbibliothek-berlin.de/SBB0000D52400000000</t>
  </si>
  <si>
    <t>Winterthur</t>
  </si>
  <si>
    <t>https://content.staatsbibliothek-berlin.de/dc/744060109.ocr.zip</t>
  </si>
  <si>
    <t>Der junge Künstler; ein Bilderbuch für kleine Maler</t>
  </si>
  <si>
    <t>PPN745849334</t>
  </si>
  <si>
    <t>PPN571439667</t>
  </si>
  <si>
    <t>http://resolver.staatsbibliothek-berlin.de/SBB0000D77300000000</t>
  </si>
  <si>
    <t>https://content.staatsbibliothek-berlin.de/dc/745849334.ocr.zip</t>
  </si>
  <si>
    <t>Spiel und Sport</t>
  </si>
  <si>
    <t>Allihn, Max</t>
  </si>
  <si>
    <t>PPN74513159X</t>
  </si>
  <si>
    <t>PPN452169798</t>
  </si>
  <si>
    <t>http://resolver.staatsbibliothek-berlin.de/SBB0000D5CB00000000</t>
  </si>
  <si>
    <t>https://content.staatsbibliothek-berlin.de/dc/74513159X.ocr.zip</t>
  </si>
  <si>
    <t>E. A. Roßmäßlers Flora im Winterkleide; neu bearbeitet und durch eine Biographie E. A. Roßmäßlers vermehrt ; mit über 150 kolorierten und lithographierten Abbildungen, 5 in den Text gedruckten Holzschnitten und einem Porträt des Verfassers</t>
  </si>
  <si>
    <t>Lutz, Karl G.; Roßmäßler, Emil Adolf</t>
  </si>
  <si>
    <t>Hänselmann</t>
  </si>
  <si>
    <t>PPN743858859</t>
  </si>
  <si>
    <t>PPN279767552</t>
  </si>
  <si>
    <t>http://resolver.staatsbibliothek-berlin.de/SBB0000D35C00000000</t>
  </si>
  <si>
    <t>Unterhaltende Belehrungen aus der Naturgeschichte, Naturlehre und Vaterlandskunde; verbunden mit leichten Uebungen im Kopfrechnen</t>
  </si>
  <si>
    <t>Wagner</t>
  </si>
  <si>
    <t>PPN770856837</t>
  </si>
  <si>
    <t>PPN164254412</t>
  </si>
  <si>
    <t>http://resolver.staatsbibliothek-berlin.de/SBB0001070E00000000</t>
  </si>
  <si>
    <t>Neustadt a. d. O.</t>
  </si>
  <si>
    <t>Neuer Orbis pictus für die Jugend; oder Schauplatz der Natur, der Kunst und des Menschenlebens in 316 lithographirten Abbildungen mit genauer Erklärung in deutscher, lateinischer und französischer Sprache ; nach der früheren Anlage des Comenius bearbeitet und dem jetzigen Zeitbedürfnisse gemäß eingerichtet</t>
  </si>
  <si>
    <t>PPN767912470</t>
  </si>
  <si>
    <t>PPN557737001</t>
  </si>
  <si>
    <t>http://resolver.staatsbibliothek-berlin.de/SBB0000F4E800000000</t>
  </si>
  <si>
    <t>Signale in Krieg und Frieden; mit 5 Tafeln und zahlreichen Abbildungen im Text</t>
  </si>
  <si>
    <t>Ulmer, Fritz</t>
  </si>
  <si>
    <t>PPN744070864</t>
  </si>
  <si>
    <t>PPN578380293</t>
  </si>
  <si>
    <t>http://resolver.staatsbibliothek-berlin.de/SBB0000D53300000000</t>
  </si>
  <si>
    <t>https://content.staatsbibliothek-berlin.de/dc/744070864.ocr.zip</t>
  </si>
  <si>
    <t>Neues Puppen-Kochbuch; eine nützliche Gabe für junge Mädchen</t>
  </si>
  <si>
    <t>Horn, Eleonore</t>
  </si>
  <si>
    <t>Enßlin &amp; Laiblin</t>
  </si>
  <si>
    <t>PPN745280935</t>
  </si>
  <si>
    <t>PPN559730268</t>
  </si>
  <si>
    <t>http://resolver.staatsbibliothek-berlin.de/SBB0000D69500000000</t>
  </si>
  <si>
    <t>https://content.staatsbibliothek-berlin.de/dc/745280935.ocr.zip</t>
  </si>
  <si>
    <t>Räthselbüchlein für Kinder</t>
  </si>
  <si>
    <t>Scherer, Georg</t>
  </si>
  <si>
    <t>Scherer</t>
  </si>
  <si>
    <t>PPN770492967</t>
  </si>
  <si>
    <t>PPN448114666</t>
  </si>
  <si>
    <t>http://resolver.staatsbibliothek-berlin.de/SBB000104D300000000</t>
  </si>
  <si>
    <t>https://content.staatsbibliothek-berlin.de/dc/770492967.ocr.zip</t>
  </si>
  <si>
    <t>Krieg und Frieden im Tierreiche</t>
  </si>
  <si>
    <t>Specht, Friedrich; Bals, Heinrich</t>
  </si>
  <si>
    <t>PPN743868307</t>
  </si>
  <si>
    <t>PPN546869920</t>
  </si>
  <si>
    <t>http://resolver.staatsbibliothek-berlin.de/SBB0000D36800000000</t>
  </si>
  <si>
    <t>https://content.staatsbibliothek-berlin.de/dc/743868307.ocr.zip</t>
  </si>
  <si>
    <t>PPN769090311</t>
  </si>
  <si>
    <t>PPN769088562</t>
  </si>
  <si>
    <t>http://resolver.staatsbibliothek-berlin.de/SBB0000F85D00000000</t>
  </si>
  <si>
    <t>Otto, Carl</t>
  </si>
  <si>
    <t>Niese</t>
  </si>
  <si>
    <t>PPN756807328</t>
  </si>
  <si>
    <t>PPN569580528</t>
  </si>
  <si>
    <t>http://resolver.staatsbibliothek-berlin.de/SBB0000EC4100000000</t>
  </si>
  <si>
    <t>Saalfeld</t>
  </si>
  <si>
    <t>Die fleißige Puppenschneiderin; Anleitung und Muster zur vollständigen Bekleidung einer Puppe</t>
  </si>
  <si>
    <t>Heyde, Bertha; Lutz, Julie</t>
  </si>
  <si>
    <t>PPN745594204</t>
  </si>
  <si>
    <t>PPN566422328</t>
  </si>
  <si>
    <t>http://resolver.staatsbibliothek-berlin.de/SBB0000D6F000000000</t>
  </si>
  <si>
    <t>https://content.staatsbibliothek-berlin.de/dc/745594204.ocr.zip</t>
  </si>
  <si>
    <t>Der kleine Raupen-Sammler; Beschreibung u. Abb. der vorzüglichsten deutschen Tag-, Abend- u. Nachtfalter-Raupen. Nebst Anleitung wie solche aufzufinden u. wie sie zu verpflegen sind, um schöne Schmetterlinge daraus zu erziehen. Mit vielen colorirten Abb.</t>
  </si>
  <si>
    <t>PPN75640987X</t>
  </si>
  <si>
    <t>PPN445211180</t>
  </si>
  <si>
    <t>http://resolver.staatsbibliothek-berlin.de/SBB0000EA8200000000</t>
  </si>
  <si>
    <t>https://content.staatsbibliothek-berlin.de/dc/75640987X.ocr.zip</t>
  </si>
  <si>
    <t>Räthselhafte Dinge oder wie sich die Steine bewegen; Einführung in die Grundgesetze der Natur ; Erlebnisse und Schilderungen während einer Ferienreise</t>
  </si>
  <si>
    <t>PPN744751209</t>
  </si>
  <si>
    <t>PPN572556640</t>
  </si>
  <si>
    <t>http://resolver.staatsbibliothek-berlin.de/SBB0000D56900000000</t>
  </si>
  <si>
    <t>https://content.staatsbibliothek-berlin.de/dc/744751209.ocr.zip</t>
  </si>
  <si>
    <t>Die Eroberung der Luft; ein Handbuch der Luftschiffahrt und Flugtechnik ; nach den neuesten Erfindungen und Erfahrungen gemeinverständlich dargestellt für alt und jung</t>
  </si>
  <si>
    <t>PPN744903149</t>
  </si>
  <si>
    <t>PPN276522222</t>
  </si>
  <si>
    <t>http://resolver.staatsbibliothek-berlin.de/SBB0000D58600000000</t>
  </si>
  <si>
    <t>https://content.staatsbibliothek-berlin.de/dc/744903149.ocr.zip</t>
  </si>
  <si>
    <t>Les jeunes Physiciens</t>
  </si>
  <si>
    <t>Gérard, F.-C.</t>
  </si>
  <si>
    <t>Mégard</t>
  </si>
  <si>
    <t>PPN746350252</t>
  </si>
  <si>
    <t>PPN556812883</t>
  </si>
  <si>
    <t>http://resolver.staatsbibliothek-berlin.de/SBB0000D8DA00000000</t>
  </si>
  <si>
    <t>Rouen</t>
  </si>
  <si>
    <t>https://content.staatsbibliothek-berlin.de/dc/746350252.ocr.zip</t>
  </si>
  <si>
    <t>Ny Orbis pictus, p°a fransyska och svenska; til öfning för ungdom i Franska Spr°akets lärande</t>
  </si>
  <si>
    <t>Wiborg</t>
  </si>
  <si>
    <t>PPN77057372X</t>
  </si>
  <si>
    <t>PPN313963169</t>
  </si>
  <si>
    <t>http://resolver.staatsbibliothek-berlin.de/SBB0001057100000000</t>
  </si>
  <si>
    <t>Stockholm</t>
  </si>
  <si>
    <t>Das Meer und die merkwürdigsten Seereisen unserer Zeit; der Jugend lehrreich erzählt</t>
  </si>
  <si>
    <t>Weber, ...; Nikoley, ...; Loewenberg, Julius</t>
  </si>
  <si>
    <t>PPN781904714</t>
  </si>
  <si>
    <t>PPN571734227</t>
  </si>
  <si>
    <t>http://resolver.staatsbibliothek-berlin.de/SBB000156AB00000000</t>
  </si>
  <si>
    <t>Oeconomische Naturgeschichte für den deutschen Landmann und die Jugend in den mittleren Schulen</t>
  </si>
  <si>
    <t>Sander, Heinrich</t>
  </si>
  <si>
    <t>Jacobäer</t>
  </si>
  <si>
    <t>PPN750715650</t>
  </si>
  <si>
    <t>PPN157138712</t>
  </si>
  <si>
    <t>http://resolver.staatsbibliothek-berlin.de/SBB0000E3BE00000000</t>
  </si>
  <si>
    <t>150 colorirte Abbildungen der für den ersten Unterricht wichtigsten Gift- und Kulturpflanzen</t>
  </si>
  <si>
    <t>Grönland, Johannes</t>
  </si>
  <si>
    <t>PPN744045967</t>
  </si>
  <si>
    <t>PPN558844723</t>
  </si>
  <si>
    <t>http://resolver.staatsbibliothek-berlin.de/SBB0000D4B200020000</t>
  </si>
  <si>
    <t>https://content.staatsbibliothek-berlin.de/dc/744045967.ocr.zip</t>
  </si>
  <si>
    <t>Abbildungen der merkwürdigsten Gegenstände aus dem Thier-, Pflanzen- und Mineral-Reiche; zu Funke's und jedem andern Lehrbuche der Naturgeschichte brauchbar ; in vier und zwanzig Blättern</t>
  </si>
  <si>
    <t>Marechal, ...; Blaschke, János; Funke, Carl Philipp</t>
  </si>
  <si>
    <t>Haas</t>
  </si>
  <si>
    <t>PPN770593984</t>
  </si>
  <si>
    <t>PPN548268916</t>
  </si>
  <si>
    <t>http://resolver.staatsbibliothek-berlin.de/SBB0000DBA900070000</t>
  </si>
  <si>
    <t>PPN750715340</t>
  </si>
  <si>
    <t>PPN157138666</t>
  </si>
  <si>
    <t>http://resolver.staatsbibliothek-berlin.de/SBB0000E3BC00000000</t>
  </si>
  <si>
    <t>Europa's Länder und Völker</t>
  </si>
  <si>
    <t>Selchow, Felix</t>
  </si>
  <si>
    <t>PPN770910009</t>
  </si>
  <si>
    <t>PPN574868887</t>
  </si>
  <si>
    <t>http://resolver.staatsbibliothek-berlin.de/SBB000107C100020000</t>
  </si>
  <si>
    <t>In die Natur!</t>
  </si>
  <si>
    <t>Terks, F.; Süß, Gust.; Wagner, Hermann</t>
  </si>
  <si>
    <t>Hellmich &lt;Anders&gt;</t>
  </si>
  <si>
    <t>PPN742551601</t>
  </si>
  <si>
    <t>PPN487872738</t>
  </si>
  <si>
    <t>http://resolver.staatsbibliothek-berlin.de/SBB0000D08600050000</t>
  </si>
  <si>
    <t>1891</t>
  </si>
  <si>
    <t>Bielefeld</t>
  </si>
  <si>
    <t>https://content.staatsbibliothek-berlin.de/dc/742551601.ocr.zip</t>
  </si>
  <si>
    <t>L'Encyclopédie enfantine, ou magazin pour les petits enfans</t>
  </si>
  <si>
    <t>LosRios, Angélique</t>
  </si>
  <si>
    <t>Walther</t>
  </si>
  <si>
    <t>PPN768261856</t>
  </si>
  <si>
    <t>PPN76826135X</t>
  </si>
  <si>
    <t>http://resolver.staatsbibliothek-berlin.de/SBB0000F60700010000</t>
  </si>
  <si>
    <t>Dresde</t>
  </si>
  <si>
    <t>Contenant ce qui regarde le dehors &amp; l'intérieur de la Terre; Suite de la 2. partie</t>
  </si>
  <si>
    <t>Le Bas, Jacques-Philippe; Boucher, ...</t>
  </si>
  <si>
    <t>PPN769043828</t>
  </si>
  <si>
    <t>PPN443961298</t>
  </si>
  <si>
    <t>http://resolver.staatsbibliothek-berlin.de/SBB0000EBAB00020000</t>
  </si>
  <si>
    <t>1752</t>
  </si>
  <si>
    <t>Lustreisen mit Kindern in den Harz; Ein belehrendes Lesebuch für Eltern und Kinder in vier Heften</t>
  </si>
  <si>
    <t>Hauer, Heinrich</t>
  </si>
  <si>
    <t>Ernst</t>
  </si>
  <si>
    <t>PPN771193165</t>
  </si>
  <si>
    <t>PPN160015456</t>
  </si>
  <si>
    <t>http://resolver.staatsbibliothek-berlin.de/SBB0001263000000000</t>
  </si>
  <si>
    <t>Der Münzen-, Siegel- und Briefmarkensammler; nebst Anleitung zur Herstellung von Abgüssen und Abdrücken</t>
  </si>
  <si>
    <t>Ortleb, Alexander; Ortleb, Gustav</t>
  </si>
  <si>
    <t>Mode</t>
  </si>
  <si>
    <t>PPN745591698</t>
  </si>
  <si>
    <t>PPN391794361</t>
  </si>
  <si>
    <t>http://resolver.staatsbibliothek-berlin.de/SBB0000D6EC00010000</t>
  </si>
  <si>
    <t>https://content.staatsbibliothek-berlin.de/dc/745591698.ocr.zip</t>
  </si>
  <si>
    <t>Der Lehrer im Walde</t>
  </si>
  <si>
    <t>Kasthofer, Karl</t>
  </si>
  <si>
    <t>Jenni</t>
  </si>
  <si>
    <t>PPN770100066</t>
  </si>
  <si>
    <t>PPN430078153</t>
  </si>
  <si>
    <t>http://resolver.staatsbibliothek-berlin.de/SBB000102C800000000</t>
  </si>
  <si>
    <t>Versuch einer practischen Anweisung für Schullehrer, Hofmeister, Aeltern, welche die Verstandeskräfte ihrer Zöglinge und Kinder auf eine zweckmäßige Weise üben und schärfen wollen</t>
  </si>
  <si>
    <t>Pöhlmann, Johann Paulus</t>
  </si>
  <si>
    <t>Palm</t>
  </si>
  <si>
    <t>PPN769907679</t>
  </si>
  <si>
    <t>PPN253421314</t>
  </si>
  <si>
    <t>http://resolver.staatsbibliothek-berlin.de/SBB0001022400000000</t>
  </si>
  <si>
    <t>Dampf</t>
  </si>
  <si>
    <t>PPN745123597</t>
  </si>
  <si>
    <t>PPN266040640</t>
  </si>
  <si>
    <t>http://resolver.staatsbibliothek-berlin.de/SBB0000D5A900010000</t>
  </si>
  <si>
    <t>Berlin-Wilmersdorf</t>
  </si>
  <si>
    <t>https://content.staatsbibliothek-berlin.de/dc/745123597.ocr.zip</t>
  </si>
  <si>
    <t>Die wichtigsten neuern Land- und Seereisen</t>
  </si>
  <si>
    <t>Harnisch, Wilhelm</t>
  </si>
  <si>
    <t>PPN781625076</t>
  </si>
  <si>
    <t>PPN310113725</t>
  </si>
  <si>
    <t>http://resolver.staatsbibliothek-berlin.de/SBB0001562B00000000</t>
  </si>
  <si>
    <t>Süs, Gustav; Wagner, Hermann</t>
  </si>
  <si>
    <t>Helmich</t>
  </si>
  <si>
    <t>PPN769114202</t>
  </si>
  <si>
    <t>PPN578790548</t>
  </si>
  <si>
    <t>http://resolver.staatsbibliothek-berlin.de/SBB0000D08600090000</t>
  </si>
  <si>
    <t>https://content.staatsbibliothek-berlin.de/dc/769114202.ocr.zip</t>
  </si>
  <si>
    <t>Geographische Skizzen; Asien, Amerika, Afrika, Australien</t>
  </si>
  <si>
    <t>PPN746000456</t>
  </si>
  <si>
    <t>PPN572619561</t>
  </si>
  <si>
    <t>http://resolver.staatsbibliothek-berlin.de/SBB0000D77800030000</t>
  </si>
  <si>
    <t>https://content.staatsbibliothek-berlin.de/dc/746000456.ocr.zip</t>
  </si>
  <si>
    <t>Paraguay und Tukuman, in historischer, statistischer und naturhistorischer Hinsicht; Ein interessantes Lesebuch für die Jugend ; Mit ausgemahlten Kupfern</t>
  </si>
  <si>
    <t>Humboldt, Alexander</t>
  </si>
  <si>
    <t>PPN771061765</t>
  </si>
  <si>
    <t>PPN771061390</t>
  </si>
  <si>
    <t>http://resolver.staatsbibliothek-berlin.de/SBB00010AA800040000</t>
  </si>
  <si>
    <t>Altona; Hamburg</t>
  </si>
  <si>
    <t>Kleiner naturhistorischer Schul-Atlas, nebst Anweisung über Fang, Zubereitung und Aufbewahrung der Thiere</t>
  </si>
  <si>
    <t>Dufft, J. C.</t>
  </si>
  <si>
    <t>PPN770542255</t>
  </si>
  <si>
    <t>PPN282298711</t>
  </si>
  <si>
    <t>http://resolver.staatsbibliothek-berlin.de/SBB0001052800000000</t>
  </si>
  <si>
    <t>1843</t>
  </si>
  <si>
    <t>Alexander von Humbolds Reisen um die Welt und durch das Innere von Südamerika; Interessantes Lehrbuch für die Jugend</t>
  </si>
  <si>
    <t>Schütz, Friedrich Wilhelm; Humboldt, Alexander</t>
  </si>
  <si>
    <t>PPN771057512</t>
  </si>
  <si>
    <t>PPN246421347</t>
  </si>
  <si>
    <t>http://resolver.staatsbibliothek-berlin.de/SBB00010AA800000000</t>
  </si>
  <si>
    <t>Hamburg; Altona</t>
  </si>
  <si>
    <t>Symes Reise ins Reich Burmhan, Woodard's Schicksale auf Celebes, Bligh's Fahrt auf einem Boot von Tofoa nach Timor und Turner's Reise in Butan und Tibet; nebst einer Übersicht von Hinterindien und den ostindischen Inseln; für die Jugend und andere Leser</t>
  </si>
  <si>
    <t>PPN781636353</t>
  </si>
  <si>
    <t>PPN310114136</t>
  </si>
  <si>
    <t>http://resolver.staatsbibliothek-berlin.de/SBB0001562B00060000</t>
  </si>
  <si>
    <t>Alexander v. Humbolds Reisen um die Welt und durch das Innere von Südamerika</t>
  </si>
  <si>
    <t>Louck, ...; Humboldt, Alexander</t>
  </si>
  <si>
    <t>PPN771052766</t>
  </si>
  <si>
    <t>PPN771051581</t>
  </si>
  <si>
    <t>http://resolver.staatsbibliothek-berlin.de/SBB00010AA100010000</t>
  </si>
  <si>
    <t>Borrani</t>
  </si>
  <si>
    <t>PPN771543808</t>
  </si>
  <si>
    <t>PPN322273676</t>
  </si>
  <si>
    <t>http://resolver.staatsbibliothek-berlin.de/SBB00012D7A00020000</t>
  </si>
  <si>
    <t>https://content.staatsbibliothek-berlin.de/dc/771543808.ocr.zip</t>
  </si>
  <si>
    <t>Des Schotten Sir Georg Stuart Mackenzie Reise durch Island und des Engländers John Ross Reise zur Ausforschung des Baffins-Busens und einer Durchfahrt nordwestlich von Grönland; für die Jugend und andere Leser</t>
  </si>
  <si>
    <t>PPN78162584X</t>
  </si>
  <si>
    <t>PPN310113857</t>
  </si>
  <si>
    <t>http://resolver.staatsbibliothek-berlin.de/SBB0001562B00010000</t>
  </si>
  <si>
    <t>Versuch einer practischen Anweisung für Schullehrer, Hofmeister und Aeltern, welche die Verstandeskräfte ihrer Zöglinge und Kinder auf eine zweckmäßige Weise üben und schärfen wollen</t>
  </si>
  <si>
    <t>Pöhlmann, Johann Paul</t>
  </si>
  <si>
    <t>PPN769908616</t>
  </si>
  <si>
    <t>PPN332814955</t>
  </si>
  <si>
    <t>http://resolver.staatsbibliothek-berlin.de/SBB0001022400010000</t>
  </si>
  <si>
    <t>Erzählungen und Schilderungen vom Seelen- und Wanderleben, von der Lebensweise, der Jagd, dem Fange, und der Zähmung der Tiere ; mit 78 Illustrationen</t>
  </si>
  <si>
    <t>Roth, Richard; Reichenbach, Anton Benedikt</t>
  </si>
  <si>
    <t>PPN74368723X</t>
  </si>
  <si>
    <t>PPN571775438</t>
  </si>
  <si>
    <t>http://resolver.staatsbibliothek-berlin.de/SBB0000D32500020000</t>
  </si>
  <si>
    <t>https://content.staatsbibliothek-berlin.de/dc/74368723X.ocr.zip</t>
  </si>
  <si>
    <t>Der Schnellzeichner; ein neues Malbuch für Schule und Elternhaus</t>
  </si>
  <si>
    <t>PPN745850499</t>
  </si>
  <si>
    <t>PPN22492821X</t>
  </si>
  <si>
    <t>http://resolver.staatsbibliothek-berlin.de/SBB0000D77800000000</t>
  </si>
  <si>
    <t>Menu's von Minutoli Reise in der libyschen Wüste und in Aegypten ;  Della Cella's Heereszug von Tripoli nach der Gränze von Aegypten ; Don Badia's Wanderungen in den Reichen Fez und Marokko und Lyon's Reise in das Reich Fezzan, nebst Denham's und Clapperton's neuesten Entdeckungen im Innern von Afrika; für die Jugend und andere Leser</t>
  </si>
  <si>
    <t>PPN781643902</t>
  </si>
  <si>
    <t>PPN310114330</t>
  </si>
  <si>
    <t>http://resolver.staatsbibliothek-berlin.de/SBB0001562B000B0000</t>
  </si>
  <si>
    <t>Nouvelle histoire naturelle</t>
  </si>
  <si>
    <t>Gide</t>
  </si>
  <si>
    <t>PPN770164560</t>
  </si>
  <si>
    <t>PPN330449559</t>
  </si>
  <si>
    <t>http://resolver.staatsbibliothek-berlin.de/SBB0001034300030000</t>
  </si>
  <si>
    <t>Welcher Afrika enthält</t>
  </si>
  <si>
    <t>Bauer, Johann Christian August</t>
  </si>
  <si>
    <t>Gräff</t>
  </si>
  <si>
    <t>PPN78161967X</t>
  </si>
  <si>
    <t>PPN13926664X</t>
  </si>
  <si>
    <t>http://resolver.staatsbibliothek-berlin.de/SBB0001561700020000</t>
  </si>
  <si>
    <t>Ländliche Spatziergänge in Gesprächen</t>
  </si>
  <si>
    <t>Weisse, Christian Friedrich; Hoppe, ...; Smith, Charlotte Turner</t>
  </si>
  <si>
    <t>PPN770920543</t>
  </si>
  <si>
    <t>PPN282367047</t>
  </si>
  <si>
    <t>http://resolver.staatsbibliothek-berlin.de/SBB0001098800020000</t>
  </si>
  <si>
    <t>Cerks, F.; Süs, G.; Wagner, Hermann</t>
  </si>
  <si>
    <t>Helmich &lt;Anders&gt;</t>
  </si>
  <si>
    <t>PPN742556115</t>
  </si>
  <si>
    <t>PPN487873203</t>
  </si>
  <si>
    <t>http://resolver.staatsbibliothek-berlin.de/SBB0000D08600070000</t>
  </si>
  <si>
    <t>https://content.staatsbibliothek-berlin.de/dc/742556115.ocr.zip</t>
  </si>
  <si>
    <t>Welcher Polynesien enthält</t>
  </si>
  <si>
    <t>PPN781620961</t>
  </si>
  <si>
    <t>PPN222721502</t>
  </si>
  <si>
    <t>http://resolver.staatsbibliothek-berlin.de/SBB0001561700030000</t>
  </si>
  <si>
    <t>Spiel und Spaß und noch etwas; ein Unterhaltungs- und Beschäftigungsbuch für kleinere und größere Kinder</t>
  </si>
  <si>
    <t>Dorenwell, K.</t>
  </si>
  <si>
    <t>PPN745709753</t>
  </si>
  <si>
    <t>PPN556102878</t>
  </si>
  <si>
    <t>http://resolver.staatsbibliothek-berlin.de/SBB0000D73300000000</t>
  </si>
  <si>
    <t>1915</t>
  </si>
  <si>
    <t>Reise von Alexandrien durch die Wüste und Palästina</t>
  </si>
  <si>
    <t>Grosse, Karl</t>
  </si>
  <si>
    <t>Schreck</t>
  </si>
  <si>
    <t>PPN770956084</t>
  </si>
  <si>
    <t>PPN558841171</t>
  </si>
  <si>
    <t>http://resolver.staatsbibliothek-berlin.de/SBB00010A0500020000</t>
  </si>
  <si>
    <t>Eilenburg</t>
  </si>
  <si>
    <t>Bilderbuch für Kinder</t>
  </si>
  <si>
    <t>Industrie-Comptoir</t>
  </si>
  <si>
    <t>PPN768150477</t>
  </si>
  <si>
    <t>PPN549282068</t>
  </si>
  <si>
    <t>http://resolver.staatsbibliothek-berlin.de/SBB0000EEAF00040000</t>
  </si>
  <si>
    <t>Les jeunes voyageurs; ou lettres sur la France, en prose et en vers ; ornées de quatre-vingt-huit gravures offrant la carte générale de France ... les noms des hommes celèbres, etc.</t>
  </si>
  <si>
    <t>A., L. N.; Taillard, Constant</t>
  </si>
  <si>
    <t>Lelong</t>
  </si>
  <si>
    <t>PPN771190557</t>
  </si>
  <si>
    <t>PPN578866609</t>
  </si>
  <si>
    <t>http://resolver.staatsbibliothek-berlin.de/SBB0001262B00000000</t>
  </si>
  <si>
    <t>PPN742090434</t>
  </si>
  <si>
    <t>PPN578682699</t>
  </si>
  <si>
    <t>http://resolver.staatsbibliothek-berlin.de/SBB0000D08600040000</t>
  </si>
  <si>
    <t>https://content.staatsbibliothek-berlin.de/dc/742090434.ocr.zip</t>
  </si>
  <si>
    <t>Bilderwerk zum Anschauungsunterricht für jüngere Kinder</t>
  </si>
  <si>
    <t>Staub, J.; Fischer, H.</t>
  </si>
  <si>
    <t>Hindermann &amp; Siebenmann</t>
  </si>
  <si>
    <t>PPN74619515X</t>
  </si>
  <si>
    <t>PPN282304843</t>
  </si>
  <si>
    <t>http://resolver.staatsbibliothek-berlin.de/SBB0000D82300030000</t>
  </si>
  <si>
    <t>https://content.staatsbibliothek-berlin.de/dc/74619515X.ocr.zip</t>
  </si>
  <si>
    <t>Brasilien, in historischer, statistischer und naturhistorischer Hinsicht; Ein interessantes Lesebuch für die Jugend ; Mit ausgemahlten und schwarzen Kupfern</t>
  </si>
  <si>
    <t>PPN771059426</t>
  </si>
  <si>
    <t>PPN246421398</t>
  </si>
  <si>
    <t>http://resolver.staatsbibliothek-berlin.de/SBB00010AA800020000</t>
  </si>
  <si>
    <t>Reise nach dem Falkensteine, Selkethale, Mägdesprunge, Alexisbade und der Silberhütte</t>
  </si>
  <si>
    <t>PPN771234694</t>
  </si>
  <si>
    <t>PPN160015537</t>
  </si>
  <si>
    <t>http://resolver.staatsbibliothek-berlin.de/SBB0001263000020000</t>
  </si>
  <si>
    <t>Des Pfarrers Johann Campbell's beide Reisen in Süd-Afrika und James Prior's Kundschaftsreise nach der Ostküste von Afrika</t>
  </si>
  <si>
    <t>PPN781803861</t>
  </si>
  <si>
    <t>PPN310114438</t>
  </si>
  <si>
    <t>http://resolver.staatsbibliothek-berlin.de/SBB0001562B000C0000</t>
  </si>
  <si>
    <t>Das Thierreich</t>
  </si>
  <si>
    <t>Funke, C. Ph.</t>
  </si>
  <si>
    <t>PPN74681402X</t>
  </si>
  <si>
    <t>PPN746813635</t>
  </si>
  <si>
    <t>http://resolver.staatsbibliothek-berlin.de/SBB0000DBA900020000</t>
  </si>
  <si>
    <t>PPN746172389</t>
  </si>
  <si>
    <t>PPN282304851</t>
  </si>
  <si>
    <t>http://resolver.staatsbibliothek-berlin.de/SBB0000D82300010000</t>
  </si>
  <si>
    <t>https://content.staatsbibliothek-berlin.de/dc/746172389.ocr.zip</t>
  </si>
  <si>
    <t>Europa's Länder und Völker; ein lehrreiches Unterhaltungsbuch für die gebildete Jugend</t>
  </si>
  <si>
    <t>PPN770908896</t>
  </si>
  <si>
    <t>PPN236709186</t>
  </si>
  <si>
    <t>http://resolver.staatsbibliothek-berlin.de/SBB000107C100000000</t>
  </si>
  <si>
    <t>Für die ganz Kleinen</t>
  </si>
  <si>
    <t>PPN745723748</t>
  </si>
  <si>
    <t>PPN556103009</t>
  </si>
  <si>
    <t>http://resolver.staatsbibliothek-berlin.de/SBB0000D73300010000</t>
  </si>
  <si>
    <t>https://content.staatsbibliothek-berlin.de/dc/745723748.ocr.zip</t>
  </si>
  <si>
    <t>Für die Kleinen zwischen 5 und 8 Jahren</t>
  </si>
  <si>
    <t>PPN745725198</t>
  </si>
  <si>
    <t>PPN556103807</t>
  </si>
  <si>
    <t>http://resolver.staatsbibliothek-berlin.de/SBB0000D73300020000</t>
  </si>
  <si>
    <t>https://content.staatsbibliothek-berlin.de/dc/745725198.ocr.zip</t>
  </si>
  <si>
    <t>PPN770165508</t>
  </si>
  <si>
    <t>PPN330450166</t>
  </si>
  <si>
    <t>http://resolver.staatsbibliothek-berlin.de/SBB0001034300050000</t>
  </si>
  <si>
    <t>Der geometrische Jugendfreund oder populäre Darstellung der Grundlehren der Geometrie und Trigonometrie für Anfänger</t>
  </si>
  <si>
    <t>PPN746576080</t>
  </si>
  <si>
    <t>PPN566433621</t>
  </si>
  <si>
    <t>http://resolver.staatsbibliothek-berlin.de/SBB0000D92D00010000</t>
  </si>
  <si>
    <t>Süß, Gustav; Wagner, Hermann</t>
  </si>
  <si>
    <t>PPN751309451</t>
  </si>
  <si>
    <t>PPN578790483</t>
  </si>
  <si>
    <t>http://resolver.staatsbibliothek-berlin.de/SBB0000D08600080000</t>
  </si>
  <si>
    <t>https://content.staatsbibliothek-berlin.de/dc/751309451.ocr.zip</t>
  </si>
  <si>
    <t>Eversmann: von Orenburg nach Buchara; Murawiew: von Kaukasien durch Turkestan nach China; Ker Porter: von Odessa durch Georgien und Persien; Kinneir: von Konstantinopel durch Klein-Asien, Armenien und Kurdistan bis zum Ausfluß des Tigris; vier Reisen, für die Jugend und andere Leser</t>
  </si>
  <si>
    <t>Harnisch, Wilhelm; Schröter, J. F.</t>
  </si>
  <si>
    <t>PPN781641314</t>
  </si>
  <si>
    <t>PPN310114241</t>
  </si>
  <si>
    <t>http://resolver.staatsbibliothek-berlin.de/SBB0001562B00080000</t>
  </si>
  <si>
    <t>Der sichtbaren Welt Erster Theil: Aller vornehmsten Weltdinge, und menschlichen Handlungen, Abbildung und Benahmung</t>
  </si>
  <si>
    <t>Comenius, Johannes Amos</t>
  </si>
  <si>
    <t>Endt</t>
  </si>
  <si>
    <t>PPN770184375</t>
  </si>
  <si>
    <t>PPN360569781</t>
  </si>
  <si>
    <t>http://resolver.staatsbibliothek-berlin.de/SBB0001035F00010000</t>
  </si>
  <si>
    <t>1769</t>
  </si>
  <si>
    <t>Norimbergae</t>
  </si>
  <si>
    <t>https://content.staatsbibliothek-berlin.de/dc/770184375.ocr.zip</t>
  </si>
  <si>
    <t>Häkelschule für Damen; Die Kunst sämmtliche Häkelarbeiten zu erlernen ; zum Schul- und Hausgebrauch</t>
  </si>
  <si>
    <t>Leander, Charlotte</t>
  </si>
  <si>
    <t>Hennings und Hopf</t>
  </si>
  <si>
    <t>PPN766739171</t>
  </si>
  <si>
    <t>PPN565410644</t>
  </si>
  <si>
    <t>http://resolver.staatsbibliothek-berlin.de/SBB0000F0DC00000000</t>
  </si>
  <si>
    <t>PPN771542097</t>
  </si>
  <si>
    <t>PPN771538529</t>
  </si>
  <si>
    <t>http://resolver.staatsbibliothek-berlin.de/SBB00012D7A00010000</t>
  </si>
  <si>
    <t>https://content.staatsbibliothek-berlin.de/dc/771542097.ocr.zip</t>
  </si>
  <si>
    <t>PPN768261457</t>
  </si>
  <si>
    <t>PPN768260655</t>
  </si>
  <si>
    <t>http://resolver.staatsbibliothek-berlin.de/SBB0000F60700000000</t>
  </si>
  <si>
    <t>Burkhardt's Reise durch Syrien, Palästina, Aegypten und Nubien nach Arabien und Salt's zweite Reise nach Abyssinien; für die Jugend und andere Leser</t>
  </si>
  <si>
    <t>PPN781642620</t>
  </si>
  <si>
    <t>PPN310114292</t>
  </si>
  <si>
    <t>http://resolver.staatsbibliothek-berlin.de/SBB0001562B000A0000</t>
  </si>
  <si>
    <t>Orbis sensualium picti pars prima; hot est omnium principalium in mundo rerum, &amp; in vita actionum, pictura &amp; nomenclatura; editio longe auctior &amp; emendatior, cum titulorum jaxtra atque vocab lorum indice</t>
  </si>
  <si>
    <t>PPN770183719</t>
  </si>
  <si>
    <t>PPN360569072</t>
  </si>
  <si>
    <t>http://resolver.staatsbibliothek-berlin.de/SBB0001035F00000000</t>
  </si>
  <si>
    <t>Der Papparbeiter, oder Anleitung in Pappe zu arbeiten; Vorzüglich Erziehern gewidmet</t>
  </si>
  <si>
    <t>Erziehungsanstalt</t>
  </si>
  <si>
    <t>PPN770510426</t>
  </si>
  <si>
    <t>PPN23642971X</t>
  </si>
  <si>
    <t>http://resolver.staatsbibliothek-berlin.de/SBB000104F600000000</t>
  </si>
  <si>
    <t>Welcher die Thiere und Pflanzen betrachtet</t>
  </si>
  <si>
    <t>PPN769093051</t>
  </si>
  <si>
    <t>PPN571070116</t>
  </si>
  <si>
    <t>http://resolver.staatsbibliothek-berlin.de/SBB0000F86600010000</t>
  </si>
  <si>
    <t>1760</t>
  </si>
  <si>
    <t>Leipzig; Frankfurt</t>
  </si>
  <si>
    <t>Der Papparbeiter, oder Anleitung in Pappe zu arbeiten</t>
  </si>
  <si>
    <t>PPN770512070</t>
  </si>
  <si>
    <t>PPN342423878</t>
  </si>
  <si>
    <t>http://resolver.staatsbibliothek-berlin.de/SBB0000EF6000030000</t>
  </si>
  <si>
    <t>Anatomie</t>
  </si>
  <si>
    <t>PPN770545920</t>
  </si>
  <si>
    <t>PPN282298754</t>
  </si>
  <si>
    <t>http://resolver.staatsbibliothek-berlin.de/SBB0001052800040000</t>
  </si>
  <si>
    <t>https://content.staatsbibliothek-berlin.de/dc/770545920.ocr.zip</t>
  </si>
  <si>
    <t>PPN770164935</t>
  </si>
  <si>
    <t>PPN330449966</t>
  </si>
  <si>
    <t>http://resolver.staatsbibliothek-berlin.de/SBB0001034300040000</t>
  </si>
  <si>
    <t>Des Schotten Melish Reisen durch die vereinten Staaten von Nordamerika und einen Theil von Kanada in den Jahren 1806 - 1811; für die Jugend und andere Leser</t>
  </si>
  <si>
    <t>Harnisch, Wilhelm; Melish, John</t>
  </si>
  <si>
    <t>PPN78162813X</t>
  </si>
  <si>
    <t>PPN310113903</t>
  </si>
  <si>
    <t>http://resolver.staatsbibliothek-berlin.de/SBB0001562B00020000</t>
  </si>
  <si>
    <t>Der Schnellzeichner</t>
  </si>
  <si>
    <t>PPN745999409</t>
  </si>
  <si>
    <t>PPN572610823</t>
  </si>
  <si>
    <t>http://resolver.staatsbibliothek-berlin.de/SBB0000D77800020000</t>
  </si>
  <si>
    <t>https://content.staatsbibliothek-berlin.de/dc/745999409.ocr.zip</t>
  </si>
  <si>
    <t>Für den Schüler</t>
  </si>
  <si>
    <t>PPN76826264X</t>
  </si>
  <si>
    <t>PPN390758183</t>
  </si>
  <si>
    <t>http://resolver.staatsbibliothek-berlin.de/SBB0000F60C00010000</t>
  </si>
  <si>
    <t>Die nützliche Welt</t>
  </si>
  <si>
    <t>Graß und Barth</t>
  </si>
  <si>
    <t>PPN769036775</t>
  </si>
  <si>
    <t>PPN769036473</t>
  </si>
  <si>
    <t>http://resolver.staatsbibliothek-berlin.de/SBB0000F80F00020000</t>
  </si>
  <si>
    <t>Les Études convenables aux demoiselles; Contenant la grammaire, la poésie, la rhétorique, le commerce des lettres ... et un court traité d'arithméthique ; ouvrage destiné aux jeunes pensionnaires des communautés et maisons religieuses</t>
  </si>
  <si>
    <t>Les Libraires Associés</t>
  </si>
  <si>
    <t>PPN757647758</t>
  </si>
  <si>
    <t>PPN556633229</t>
  </si>
  <si>
    <t>http://resolver.staatsbibliothek-berlin.de/SBB0000EDCA00000000</t>
  </si>
  <si>
    <t>Neue Spaziergänge eines Naturforschers</t>
  </si>
  <si>
    <t>Gey-Heinze, Marie; Marshall, William</t>
  </si>
  <si>
    <t>Seemann</t>
  </si>
  <si>
    <t>PPN743875605</t>
  </si>
  <si>
    <t>PPN282259015</t>
  </si>
  <si>
    <t>http://resolver.staatsbibliothek-berlin.de/SBB0000D35800020000</t>
  </si>
  <si>
    <t>https://content.staatsbibliothek-berlin.de/dc/743875605.ocr.zip</t>
  </si>
  <si>
    <t>PPN768148014</t>
  </si>
  <si>
    <t>PPN549281878</t>
  </si>
  <si>
    <t>http://resolver.staatsbibliothek-berlin.de/SBB0000EEAF00030000</t>
  </si>
  <si>
    <t>Huth, H.; Süs, H.; Wagner, Hermann</t>
  </si>
  <si>
    <t>PPN742072193</t>
  </si>
  <si>
    <t>PPN487871723</t>
  </si>
  <si>
    <t>http://resolver.staatsbibliothek-berlin.de/SBB0000D08600010000</t>
  </si>
  <si>
    <t>https://content.staatsbibliothek-berlin.de/dc/742072193.ocr.zip</t>
  </si>
  <si>
    <t>PPN771059760</t>
  </si>
  <si>
    <t>PPN254158781</t>
  </si>
  <si>
    <t>http://resolver.staatsbibliothek-berlin.de/SBB000107C100060000</t>
  </si>
  <si>
    <t>Ny orbis pictus</t>
  </si>
  <si>
    <t>Wasenius</t>
  </si>
  <si>
    <t>PPN757406432</t>
  </si>
  <si>
    <t>PPN282389571</t>
  </si>
  <si>
    <t>http://resolver.staatsbibliothek-berlin.de/SBB0000ED7600020000</t>
  </si>
  <si>
    <t>Helsingfors</t>
  </si>
  <si>
    <t>Handbuch der Naturgeschichte der drei Reiche; für Schule und Haus</t>
  </si>
  <si>
    <t>Gräfe, Heinrich; Naumann, Johann Friedrich</t>
  </si>
  <si>
    <t>Reichart</t>
  </si>
  <si>
    <t>PPN770202357</t>
  </si>
  <si>
    <t>PPN153680539</t>
  </si>
  <si>
    <t>http://resolver.staatsbibliothek-berlin.de/SBB0001039A00000000</t>
  </si>
  <si>
    <t>Eisleben [u.a.]</t>
  </si>
  <si>
    <t>Erzählungen und Schilderungen von den Lebensweise, den Sitten und Gewohnheiten der Tiere ; mit 100 Illustrationen</t>
  </si>
  <si>
    <t>PPN743686411</t>
  </si>
  <si>
    <t>PPN571775403</t>
  </si>
  <si>
    <t>http://resolver.staatsbibliothek-berlin.de/SBB0000D32500010000</t>
  </si>
  <si>
    <t>https://content.staatsbibliothek-berlin.de/dc/743686411.ocr.zip</t>
  </si>
  <si>
    <t>Süs, G.; Wagner, Hermann</t>
  </si>
  <si>
    <t>PPN742553876</t>
  </si>
  <si>
    <t>PPN487871898</t>
  </si>
  <si>
    <t>http://resolver.staatsbibliothek-berlin.de/SBB0000D08600060000</t>
  </si>
  <si>
    <t>https://content.staatsbibliothek-berlin.de/dc/742553876.ocr.zip</t>
  </si>
  <si>
    <t>PPN77016580X</t>
  </si>
  <si>
    <t>PPN33045031X</t>
  </si>
  <si>
    <t>http://resolver.staatsbibliothek-berlin.de/SBB0001034300060000</t>
  </si>
  <si>
    <t>Naturgeschichte der merkwürdigsten fremden Thiere</t>
  </si>
  <si>
    <t>Gressler, F. G. L.</t>
  </si>
  <si>
    <t>Schulbuchh. des Thüringer Lehrervereins</t>
  </si>
  <si>
    <t>PPN769045324</t>
  </si>
  <si>
    <t>PPN371742072</t>
  </si>
  <si>
    <t>http://resolver.staatsbibliothek-berlin.de/SBB0000EA9500050000</t>
  </si>
  <si>
    <t>Langensalza</t>
  </si>
  <si>
    <t>https://content.staatsbibliothek-berlin.de/dc/769045324.ocr.zip</t>
  </si>
  <si>
    <t>Kreis der Ausfüllung des Systems; Botanik; Mineralogie</t>
  </si>
  <si>
    <t>PPN770544304</t>
  </si>
  <si>
    <t>PPN28229872X</t>
  </si>
  <si>
    <t>http://resolver.staatsbibliothek-berlin.de/SBB0001052800030000</t>
  </si>
  <si>
    <t>Bilder zum Anschauungs-Unterricht für die Jugend</t>
  </si>
  <si>
    <t>PPN743962044</t>
  </si>
  <si>
    <t>PPN266381871</t>
  </si>
  <si>
    <t>http://resolver.staatsbibliothek-berlin.de/SBB0000D4B200000000</t>
  </si>
  <si>
    <t>Eßlingen am Neckar</t>
  </si>
  <si>
    <t>Von der Waldbehandlung und Waldbenutzung und von der Baumsaat und Baumpflanzung</t>
  </si>
  <si>
    <t>PPN770101402</t>
  </si>
  <si>
    <t>PPN430257589</t>
  </si>
  <si>
    <t>http://resolver.staatsbibliothek-berlin.de/SBB000102C800020000</t>
  </si>
  <si>
    <t>Kleine Weltkunde, oder das Wissenwertheste aus der Erdkunde, Geschichte, Naturbeschreibung, Naturlehre, Gewerb-, Himmels- und Menschenkunde als Ein Unterrichtsgegenstand; Ein Lehr- und Lesebuch für den ersten Realunterricht</t>
  </si>
  <si>
    <t>PPN768262399</t>
  </si>
  <si>
    <t>PPN390758167</t>
  </si>
  <si>
    <t>http://resolver.staatsbibliothek-berlin.de/SBB0000F60C00000000</t>
  </si>
  <si>
    <t>Von der Natur und dem Nutzen der vorzüglichsten Bäume und Sträucher</t>
  </si>
  <si>
    <t>PPN770100732</t>
  </si>
  <si>
    <t>PPN430257570</t>
  </si>
  <si>
    <t>http://resolver.staatsbibliothek-berlin.de/SBB000102C800010000</t>
  </si>
  <si>
    <t>Süs, Gust.; Wagner, Hermann</t>
  </si>
  <si>
    <t>PPN742086356</t>
  </si>
  <si>
    <t>PPN578680335</t>
  </si>
  <si>
    <t>http://resolver.staatsbibliothek-berlin.de/SBB0000D08600020000</t>
  </si>
  <si>
    <t>https://content.staatsbibliothek-berlin.de/dc/742086356.ocr.zip</t>
  </si>
  <si>
    <t>In die Natur!; Biographieen aus dem Naturleben für die Jugend und ihre Freunde</t>
  </si>
  <si>
    <t>Huth, H.; Wagner, Hermann</t>
  </si>
  <si>
    <t>PPN742070875</t>
  </si>
  <si>
    <t>PPN456510931</t>
  </si>
  <si>
    <t>http://resolver.staatsbibliothek-berlin.de/SBB0000D08600000000</t>
  </si>
  <si>
    <t>Haufe, Ewald</t>
  </si>
  <si>
    <t>PPN741639092</t>
  </si>
  <si>
    <t>PPN559162928</t>
  </si>
  <si>
    <t>http://resolver.staatsbibliothek-berlin.de/SBB0000D02600020000</t>
  </si>
  <si>
    <t>https://content.staatsbibliothek-berlin.de/dc/741639092.ocr.zip</t>
  </si>
  <si>
    <t>Das Buch der Natur</t>
  </si>
  <si>
    <t>PPN757127320</t>
  </si>
  <si>
    <t>PPN57877996X</t>
  </si>
  <si>
    <t>http://resolver.staatsbibliothek-berlin.de/SBB0000D21D00040000</t>
  </si>
  <si>
    <t>https://content.staatsbibliothek-berlin.de/dc/757127320.ocr.zip</t>
  </si>
  <si>
    <t>Hunde und Katzen, Ziegen und Schafe, Hausthiere der Fremde, Unser Federvieh: Taube, Hühner, Enten und Gänse, Truthühner, Pfau, Schwan und Storch; mit 120 Text-Abb., fünf Tonbildern und einem bunten Titelbilde</t>
  </si>
  <si>
    <t>Pösche, Hermann</t>
  </si>
  <si>
    <t>PPN743862635</t>
  </si>
  <si>
    <t>PPN322678986</t>
  </si>
  <si>
    <t>http://resolver.staatsbibliothek-berlin.de/SBB0000D35F00010000</t>
  </si>
  <si>
    <t>https://content.staatsbibliothek-berlin.de/dc/743862635.ocr.zip</t>
  </si>
  <si>
    <t>Caroline Louise &lt; Mecklenburg-Schwerin, Erbprinzessin&gt;; Bertuch, Friedrich Justin</t>
  </si>
  <si>
    <t>Industrie Comptoir</t>
  </si>
  <si>
    <t>PPN766349438</t>
  </si>
  <si>
    <t>PPN560045247</t>
  </si>
  <si>
    <t>http://resolver.staatsbibliothek-berlin.de/SBB0000EEAF00020000</t>
  </si>
  <si>
    <t>Les jeunes voyageurs</t>
  </si>
  <si>
    <t>A., L. N.; Taillard, Constant; Perrot, A. M.; Blanchard, ...</t>
  </si>
  <si>
    <t>PPN771190778</t>
  </si>
  <si>
    <t>PPN578866676</t>
  </si>
  <si>
    <t>http://resolver.staatsbibliothek-berlin.de/SBB0001262B00010000</t>
  </si>
  <si>
    <t>PPN768151384</t>
  </si>
  <si>
    <t>PPN549282416</t>
  </si>
  <si>
    <t>http://resolver.staatsbibliothek-berlin.de/SBB0000EEAF00060000</t>
  </si>
  <si>
    <t>PPN77106070X</t>
  </si>
  <si>
    <t>PPN254158854</t>
  </si>
  <si>
    <t>http://resolver.staatsbibliothek-berlin.de/SBB000107C100070000</t>
  </si>
  <si>
    <t>[Kreis der Arten, als Repräsentanten der Klassen und Ordnungen]</t>
  </si>
  <si>
    <t>PPN770542735</t>
  </si>
  <si>
    <t>PPN282298738</t>
  </si>
  <si>
    <t>http://resolver.staatsbibliothek-berlin.de/SBB0001052800010000</t>
  </si>
  <si>
    <t>Reise von Belgrad bis in den Hafen von Alexandrien</t>
  </si>
  <si>
    <t>PPN770954898</t>
  </si>
  <si>
    <t>PPN558841082</t>
  </si>
  <si>
    <t>http://resolver.staatsbibliothek-berlin.de/SBB00010A0500010000</t>
  </si>
  <si>
    <t>Das Mineral- und Pflanzenreich</t>
  </si>
  <si>
    <t>PPN741503263</t>
  </si>
  <si>
    <t>PPN559162863</t>
  </si>
  <si>
    <t>http://resolver.staatsbibliothek-berlin.de/SBB0000D02600010000</t>
  </si>
  <si>
    <t>https://content.staatsbibliothek-berlin.de/dc/741503263.ocr.zip</t>
  </si>
  <si>
    <t>Der stereometrische Jugendfreund oder populäre Darstellung der Grundlehren der Stereometrie für Anfänger</t>
  </si>
  <si>
    <t>PPN746577885</t>
  </si>
  <si>
    <t>PPN566434121</t>
  </si>
  <si>
    <t>http://resolver.staatsbibliothek-berlin.de/SBB0000D93100000000</t>
  </si>
  <si>
    <t>PPN768153476</t>
  </si>
  <si>
    <t>PPN549279016</t>
  </si>
  <si>
    <t>http://resolver.staatsbibliothek-berlin.de/SBB0000EEAF00080000</t>
  </si>
  <si>
    <t>Naturgeschichte der merkwürdigsten fremden Thiere für Kinder; mit 12 lithograph. Taf., nebst vielen zwischen den Text gedruckten Abb.</t>
  </si>
  <si>
    <t>Greßler, Friedrich Gustav Ludwig</t>
  </si>
  <si>
    <t>Schulbuchh. d.Th. L. V.</t>
  </si>
  <si>
    <t>PPN769113605</t>
  </si>
  <si>
    <t>PPN558506364</t>
  </si>
  <si>
    <t>http://resolver.staatsbibliothek-berlin.de/SBB0000EA9500070000</t>
  </si>
  <si>
    <t>https://content.staatsbibliothek-berlin.de/dc/769113605.ocr.zip</t>
  </si>
  <si>
    <t>Alexander Caldcleugh's Reisen in Südamerika, John Luccock's Streifereien im südlichen Brasilien und des Prinzen Maximilian zu Neuwied Reise in Brasilien; für die Jugend und andere Leser</t>
  </si>
  <si>
    <t>PPN781805856</t>
  </si>
  <si>
    <t>PPN310114551</t>
  </si>
  <si>
    <t>http://resolver.staatsbibliothek-berlin.de/SBB0001562B000E0000</t>
  </si>
  <si>
    <t>Fabricius, Johann C.</t>
  </si>
  <si>
    <t>PPN750717688</t>
  </si>
  <si>
    <t>PPN157138720</t>
  </si>
  <si>
    <t>http://resolver.staatsbibliothek-berlin.de/SBB0000E3C200000000</t>
  </si>
  <si>
    <t>Palm; Junge</t>
  </si>
  <si>
    <t>PPN769909639</t>
  </si>
  <si>
    <t>PPN332875105</t>
  </si>
  <si>
    <t>http://resolver.staatsbibliothek-berlin.de/SBB0001022400020000</t>
  </si>
  <si>
    <t>Erlangen; [Erlangen]</t>
  </si>
  <si>
    <t>... welcher das Thierreich enthält. Mit 283 Abbildungen auf 19 Tafeln und einem Titelkupfer</t>
  </si>
  <si>
    <t>PPN769121500</t>
  </si>
  <si>
    <t>PPN557899168</t>
  </si>
  <si>
    <t>http://resolver.staatsbibliothek-berlin.de/SBB0000F8B600010000</t>
  </si>
  <si>
    <t>Von den auf der Erde sich ereignenden Phänomenen</t>
  </si>
  <si>
    <t>PPN746838662</t>
  </si>
  <si>
    <t>PPN236980084</t>
  </si>
  <si>
    <t>http://resolver.staatsbibliothek-berlin.de/SBB0000DBC600020000</t>
  </si>
  <si>
    <t>1779</t>
  </si>
  <si>
    <t>Alexander Selkirchs sonderbare Schicksale zu Wasser und zu Lande; zur Erleichterung des geographischen Unterrichts für die Jugend der mittlern Stände und zum Selbstunterricht</t>
  </si>
  <si>
    <t>Frölich</t>
  </si>
  <si>
    <t>PPN78161354X</t>
  </si>
  <si>
    <t>PPN139266607</t>
  </si>
  <si>
    <t>http://resolver.staatsbibliothek-berlin.de/SBB0001561700000000</t>
  </si>
  <si>
    <t>Naturgeschichte und Technologie für Lehrer in Schulen und Liebhaber dieser Wissenschaften</t>
  </si>
  <si>
    <t>PPN746811675</t>
  </si>
  <si>
    <t>PPN240610407</t>
  </si>
  <si>
    <t>http://resolver.staatsbibliothek-berlin.de/SBB0000DBA900000000</t>
  </si>
  <si>
    <t>Lustreisen mit Kindern in den Harz</t>
  </si>
  <si>
    <t>PPN77123578X</t>
  </si>
  <si>
    <t>PPN160015529</t>
  </si>
  <si>
    <t>http://resolver.staatsbibliothek-berlin.de/SBB0001263000040000</t>
  </si>
  <si>
    <t>Hasse, Ernst; Wagner, Hermann</t>
  </si>
  <si>
    <t>PPN746056303</t>
  </si>
  <si>
    <t>PPN48440086X</t>
  </si>
  <si>
    <t>http://resolver.staatsbibliothek-berlin.de/SBB0000D21D00030000</t>
  </si>
  <si>
    <t>https://content.staatsbibliothek-berlin.de/dc/746056303.ocr.zip</t>
  </si>
  <si>
    <t>Naturgeschichte für die Jugend und zum Selbstunterricht</t>
  </si>
  <si>
    <t>Reider, Jakob Ernst von</t>
  </si>
  <si>
    <t>PPN770474179</t>
  </si>
  <si>
    <t>PPN491315511</t>
  </si>
  <si>
    <t>http://resolver.staatsbibliothek-berlin.de/SBB000104B700000000</t>
  </si>
  <si>
    <t>Leipzig; Nürnberg</t>
  </si>
  <si>
    <t>Dialogen für Kinder und Zöglinge über die Natur, zur Aufklärung ihres Verstandes und Veredlung ihres Herzens</t>
  </si>
  <si>
    <t>Schulz, Christian</t>
  </si>
  <si>
    <t>PPN746274831</t>
  </si>
  <si>
    <t>PPN574537864</t>
  </si>
  <si>
    <t>http://resolver.staatsbibliothek-berlin.de/SBB0000D86900000000</t>
  </si>
  <si>
    <t>PPN771195893</t>
  </si>
  <si>
    <t>PPN160015480</t>
  </si>
  <si>
    <t>http://resolver.staatsbibliothek-berlin.de/SBB0001263000010000</t>
  </si>
  <si>
    <t>PPN742088790</t>
  </si>
  <si>
    <t>PPN578791137</t>
  </si>
  <si>
    <t>http://resolver.staatsbibliothek-berlin.de/SBB0000D08600030000</t>
  </si>
  <si>
    <t>https://content.staatsbibliothek-berlin.de/dc/742088790.ocr.zip</t>
  </si>
  <si>
    <t>Schreibers kleiner Atlas der Mineralogie</t>
  </si>
  <si>
    <t>F. Schreiber</t>
  </si>
  <si>
    <t>PPN742570010</t>
  </si>
  <si>
    <t>PPN282403159</t>
  </si>
  <si>
    <t>http://resolver.staatsbibliothek-berlin.de/SBB0000D22A00010000</t>
  </si>
  <si>
    <t>Esslingen [u.a.]</t>
  </si>
  <si>
    <t>https://content.staatsbibliothek-berlin.de/dc/742570010.ocr.zip</t>
  </si>
  <si>
    <t>... welcher das Thierreich enthält. Mit 23 Abbildungen auf 19 Tafeln und einem Titelkupfer</t>
  </si>
  <si>
    <t>Hochstetter, Christian Ferdinand; Rebau, Heinrich</t>
  </si>
  <si>
    <t>PPN769383483</t>
  </si>
  <si>
    <t>PPN236459430</t>
  </si>
  <si>
    <t>http://resolver.staatsbibliothek-berlin.de/SBB0000F8B600030000</t>
  </si>
  <si>
    <t>Merckwürdige Reisen in fremde Welttheile</t>
  </si>
  <si>
    <t>Glatz, Jacob</t>
  </si>
  <si>
    <t>Bureau für Litteratur</t>
  </si>
  <si>
    <t>PPN781820944</t>
  </si>
  <si>
    <t>PPN216200822</t>
  </si>
  <si>
    <t>http://resolver.staatsbibliothek-berlin.de/SBB0001566600030000</t>
  </si>
  <si>
    <t>Fürth</t>
  </si>
  <si>
    <t>PPN770166008</t>
  </si>
  <si>
    <t>PPN330450697</t>
  </si>
  <si>
    <t>http://resolver.staatsbibliothek-berlin.de/SBB0001034300070000</t>
  </si>
  <si>
    <t>Flinzer, Fedor; Marshall, William</t>
  </si>
  <si>
    <t>PPN743857429</t>
  </si>
  <si>
    <t>PPN282259023</t>
  </si>
  <si>
    <t>http://resolver.staatsbibliothek-berlin.de/SBB0000D35800010000</t>
  </si>
  <si>
    <t>https://content.staatsbibliothek-berlin.de/dc/743857429.ocr.zip</t>
  </si>
  <si>
    <t>PPN769035515</t>
  </si>
  <si>
    <t>PPN76903487X</t>
  </si>
  <si>
    <t>http://resolver.staatsbibliothek-berlin.de/SBB0000F80F00010000</t>
  </si>
  <si>
    <t>Neu-Spanien oder Mexico in historischer, statistischer und Naturhistorischer Hinsicht; Ein interessantes Lesebuch für die Jugend ; Mit ausgemahlten und schwarzen Kupfern</t>
  </si>
  <si>
    <t>PPN771060718</t>
  </si>
  <si>
    <t>PPN24642141X</t>
  </si>
  <si>
    <t>http://resolver.staatsbibliothek-berlin.de/SBB00010AA800030000</t>
  </si>
  <si>
    <t>Reise um die Erde gemacht von A. J. von Krusenstern und G. H. von Langsdorff; nebst Golownins Gefangenschaft in Japan; für die Jugend und andere Leser</t>
  </si>
  <si>
    <t>PPN781634156</t>
  </si>
  <si>
    <t>PPN310114020</t>
  </si>
  <si>
    <t>http://resolver.staatsbibliothek-berlin.de/SBB0001562B00040000</t>
  </si>
  <si>
    <t>J. Staubs Bilderwerk zum Anschauungsunterricht für jüngere Kinder; ein Buch für Haus und Schule ; vier Hefte mit 48 Doppeltafeln in Farbendruck und einem Anhang von Liedern, Erzählungen und Märchen</t>
  </si>
  <si>
    <t>Fischer, J.; Staub, Johannes</t>
  </si>
  <si>
    <t>PPN630139504</t>
  </si>
  <si>
    <t>PPN282304827</t>
  </si>
  <si>
    <t>http://resolver.staatsbibliothek-berlin.de/SBB0000D82300000000</t>
  </si>
  <si>
    <t>Mineralreich</t>
  </si>
  <si>
    <t>PPN770204333</t>
  </si>
  <si>
    <t>PPN153680628</t>
  </si>
  <si>
    <t>http://resolver.staatsbibliothek-berlin.de/SBB0001039A00030000</t>
  </si>
  <si>
    <t>... welcher das Pflanzenreich und Mineralreich enthält. Mit 101 Abbildungen auf 11 Tafeln nebst einem Titelkupfer</t>
  </si>
  <si>
    <t>Hochstetter, Ch. F.; Dertinger, Ernst; Gebauer, Christian August</t>
  </si>
  <si>
    <t>PPN769122159</t>
  </si>
  <si>
    <t>PPN557899214</t>
  </si>
  <si>
    <t>http://resolver.staatsbibliothek-berlin.de/SBB0000F8B600020000</t>
  </si>
  <si>
    <t>PPN770912710</t>
  </si>
  <si>
    <t>PPN242478166</t>
  </si>
  <si>
    <t>http://resolver.staatsbibliothek-berlin.de/SBB000107C100040000</t>
  </si>
  <si>
    <t>Buch für Kinder</t>
  </si>
  <si>
    <t>Hold, Ernst</t>
  </si>
  <si>
    <t>PPN767226372</t>
  </si>
  <si>
    <t>PPN680552677</t>
  </si>
  <si>
    <t>http://resolver.staatsbibliothek-berlin.de/SBB0000F32600000000</t>
  </si>
  <si>
    <t>Das Buch der Natur; Naturwissenschaftliche Lebensbilder für Jung und Alt</t>
  </si>
  <si>
    <t>PPN742564150</t>
  </si>
  <si>
    <t>PPN484400754</t>
  </si>
  <si>
    <t>http://resolver.staatsbibliothek-berlin.de/SBB0000D21D00000000</t>
  </si>
  <si>
    <t>Gressler, Friedrich Gustav Ludwig</t>
  </si>
  <si>
    <t>PPN756440971</t>
  </si>
  <si>
    <t>PPN454734123</t>
  </si>
  <si>
    <t>http://resolver.staatsbibliothek-berlin.de/SBB0000EA9500000000</t>
  </si>
  <si>
    <t>PPN75171545X</t>
  </si>
  <si>
    <t>PPN574537880</t>
  </si>
  <si>
    <t>http://resolver.staatsbibliothek-berlin.de/SBB0000D86900030000</t>
  </si>
  <si>
    <t>Les récréations instructives; [sur les animaux, les arts et métiers, l'agriculture, l'industrie, les sciences et autres sujets variés; accompagnées de 12 tableaux synoptiques coloriés et de 12 rondes ou chansonettes en musique sur des airs populaires; pour l'enfance et la jeunesse,] Tirées de L'Éducation nouvelle, Journal des mères et des enfants</t>
  </si>
  <si>
    <t>PPN771537298</t>
  </si>
  <si>
    <t>PPN322273358</t>
  </si>
  <si>
    <t>http://resolver.staatsbibliothek-berlin.de/SBB00012D7A00000000</t>
  </si>
  <si>
    <t>Naturgeschichte; das Thierreich</t>
  </si>
  <si>
    <t>PPN746812981</t>
  </si>
  <si>
    <t>PPN55759149X</t>
  </si>
  <si>
    <t>http://resolver.staatsbibliothek-berlin.de/SBB0000DBA900010000</t>
  </si>
  <si>
    <t>Pennsylvanien, in historischer, statistischer und naturhistorischer Hinsicht; Ein interessantes Lesebuch für die Jugend ; Mit ausgemahlten Kupfern</t>
  </si>
  <si>
    <t>PPN771062885</t>
  </si>
  <si>
    <t>PPN771062516</t>
  </si>
  <si>
    <t>http://resolver.staatsbibliothek-berlin.de/SBB00010AA800050000</t>
  </si>
  <si>
    <t>Der kleine Nußknacker; [1200 Kinder-Rätsel, Scherzfragen, Rebusse, Spielliedchen, Verschen und Gebete</t>
  </si>
  <si>
    <t>Lausch, Ernst</t>
  </si>
  <si>
    <t>Heinsius</t>
  </si>
  <si>
    <t>PPN745821405</t>
  </si>
  <si>
    <t>PPN745821170</t>
  </si>
  <si>
    <t>http://resolver.staatsbibliothek-berlin.de/SBB0000D75700000000</t>
  </si>
  <si>
    <t>Naturgemälde der ganzen Welt; Abbildungen aus dem Thier- und Pflanzenreich aller Zonen für die Jugend ; 48 colorirte Tafeln nebst einem beschreibenden Text</t>
  </si>
  <si>
    <t>Wagner, Hermann; Votteler, C.</t>
  </si>
  <si>
    <t>PPN744047501</t>
  </si>
  <si>
    <t>PPN578793059</t>
  </si>
  <si>
    <t>http://resolver.staatsbibliothek-berlin.de/SBB0000D4B200030000</t>
  </si>
  <si>
    <t>https://content.staatsbibliothek-berlin.de/dc/744047501.ocr.zip</t>
  </si>
  <si>
    <t>PPN768153115</t>
  </si>
  <si>
    <t>PPN549278621</t>
  </si>
  <si>
    <t>http://resolver.staatsbibliothek-berlin.de/SBB0000EEAF00070000</t>
  </si>
  <si>
    <t>Naturgeschichte der in Deutschland einheimischen Thiere für Kinder</t>
  </si>
  <si>
    <t>PPN756441307</t>
  </si>
  <si>
    <t>PPN558486657</t>
  </si>
  <si>
    <t>http://resolver.staatsbibliothek-berlin.de/SBB0000EA9500010000</t>
  </si>
  <si>
    <t>https://content.staatsbibliothek-berlin.de/dc/756441307.ocr.zip</t>
  </si>
  <si>
    <t>PPN770512925</t>
  </si>
  <si>
    <t>PPN342424092</t>
  </si>
  <si>
    <t>http://resolver.staatsbibliothek-berlin.de/SBB0000EF6000040000</t>
  </si>
  <si>
    <t>Illustrirtes Spielbuch für Mädchen; 1001 unterhaltende und anregende Belustigungen, Spiele und Beschäftigungen für Körper und Geist, im Freien sowie im Zimmer ; nebst einem Anhange: 500 allerlei Kurzweil und kurzweiliges Allerlei für Jung und Alt ; zur geselligen Unterhaltung an langen Winterabenden</t>
  </si>
  <si>
    <t>PPN745232752</t>
  </si>
  <si>
    <t>PPN565668250</t>
  </si>
  <si>
    <t>http://resolver.staatsbibliothek-berlin.de/SBB0000D67200000000</t>
  </si>
  <si>
    <t>https://content.staatsbibliothek-berlin.de/dc/745232752.ocr.zip</t>
  </si>
  <si>
    <t>PPN746141734</t>
  </si>
  <si>
    <t>PPN236462474</t>
  </si>
  <si>
    <t>http://resolver.staatsbibliothek-berlin.de/SBB0000D81200000000</t>
  </si>
  <si>
    <t>https://content.staatsbibliothek-berlin.de/dc/746141734.ocr.zip</t>
  </si>
  <si>
    <t>Stettiner Puppen-Kochbuch</t>
  </si>
  <si>
    <t>Braun, Richard</t>
  </si>
  <si>
    <t>PPN770576176</t>
  </si>
  <si>
    <t>PPN310905974</t>
  </si>
  <si>
    <t>http://resolver.staatsbibliothek-berlin.de/SBB0001057B00000000</t>
  </si>
  <si>
    <t>Stettin</t>
  </si>
  <si>
    <t>https://content.staatsbibliothek-berlin.de/dc/770576176.ocr.zip</t>
  </si>
  <si>
    <t>Wanderungen durch die Sternenwelt; Ein Geschenk für die reifere Jugend ; Mit 12 col. Kupfern</t>
  </si>
  <si>
    <t>Thomas; Teubner</t>
  </si>
  <si>
    <t>PPN769377319</t>
  </si>
  <si>
    <t>PPN553686429</t>
  </si>
  <si>
    <t>http://resolver.staatsbibliothek-berlin.de/SBB0000F95900000000</t>
  </si>
  <si>
    <t>https://content.staatsbibliothek-berlin.de/dc/769377319.ocr.zip</t>
  </si>
  <si>
    <t>Wanderungen durch das sächsische Erzgebirge; ein belehrrendes und unterhaltendes Lesebuch für Kinder von 8-14 Jahren</t>
  </si>
  <si>
    <t>PPN771005121</t>
  </si>
  <si>
    <t>PPN557915163</t>
  </si>
  <si>
    <t>http://resolver.staatsbibliothek-berlin.de/SBB00010A5300000000</t>
  </si>
  <si>
    <t>https://content.staatsbibliothek-berlin.de/dc/771005121.ocr.zip</t>
  </si>
  <si>
    <t>Illustrirtes Spielbuch für Knaben; 1001 unterhaltende und anregende Belustigungen, Spiele und Beschäftigungen für Körper und Geist, im Freien sowie im Zimmer</t>
  </si>
  <si>
    <t>PPN74602598X</t>
  </si>
  <si>
    <t>PPN578811650</t>
  </si>
  <si>
    <t>http://resolver.staatsbibliothek-berlin.de/SBB0000D7C000000000</t>
  </si>
  <si>
    <t>https://content.staatsbibliothek-berlin.de/dc/74602598X.ocr.zip</t>
  </si>
  <si>
    <t>Zonen-Bilder; Natur- und Sittengemälde für die reifere Jugend</t>
  </si>
  <si>
    <t>Stoppani</t>
  </si>
  <si>
    <t>PPN781610877</t>
  </si>
  <si>
    <t>PPN559632398</t>
  </si>
  <si>
    <t>http://resolver.staatsbibliothek-berlin.de/SBB0001560F00000000</t>
  </si>
  <si>
    <t>https://content.staatsbibliothek-berlin.de/dc/781610877.ocr.zip</t>
  </si>
  <si>
    <t>Illustrierte Naturgeschichte für die Jugend; zur Selbstbelehrung und für den ersten Unterricht</t>
  </si>
  <si>
    <t>Lutz, Karl G.; Berge, Friedrich</t>
  </si>
  <si>
    <t>PPN742584038</t>
  </si>
  <si>
    <t>PPN548402760</t>
  </si>
  <si>
    <t>http://resolver.staatsbibliothek-berlin.de/SBB0000D25100000000</t>
  </si>
  <si>
    <t>1889</t>
  </si>
  <si>
    <t>https://content.staatsbibliothek-berlin.de/dc/742584038.ocr.zip</t>
  </si>
  <si>
    <t>Kurze Reisebeschreibung in die drey Urkantone; ein Geschenk für die schweizerische Schuljugend auf das Jahr 1828</t>
  </si>
  <si>
    <t>Zemp, L.; Egli, Bernard; Rietsch, Nikolaus</t>
  </si>
  <si>
    <t>Anich</t>
  </si>
  <si>
    <t>PPN771005962</t>
  </si>
  <si>
    <t>PPN572272979</t>
  </si>
  <si>
    <t>http://resolver.staatsbibliothek-berlin.de/SBB00010A5500000000</t>
  </si>
  <si>
    <t>Im Reiche der Technik; Geschichten für Arbeiterkinder</t>
  </si>
  <si>
    <t>Bergold, Curt; Woldt, Richard</t>
  </si>
  <si>
    <t>Kaden</t>
  </si>
  <si>
    <t>PPN75668742X</t>
  </si>
  <si>
    <t>PPN409904473</t>
  </si>
  <si>
    <t>http://resolver.staatsbibliothek-berlin.de/SBB0000EBC000000000</t>
  </si>
  <si>
    <t>https://content.staatsbibliothek-berlin.de/dc/75668742X.ocr.zip</t>
  </si>
  <si>
    <t>Von Kindern, die Sorgenpfade ziehen; Bilder aus Jammer und Not unsrer Kinderwelt für große und kleine Leute, die Mitleid haben</t>
  </si>
  <si>
    <t>Püschel, Paul</t>
  </si>
  <si>
    <t>PPN770852165</t>
  </si>
  <si>
    <t>PPN444860681</t>
  </si>
  <si>
    <t>http://resolver.staatsbibliothek-berlin.de/SBB0001070700000000</t>
  </si>
  <si>
    <t>https://content.staatsbibliothek-berlin.de/dc/770852165.ocr.zip</t>
  </si>
  <si>
    <t>Naturgeschichte einer Kerze; sechs Vorlesungen für die Jugend</t>
  </si>
  <si>
    <t>Oppenheim</t>
  </si>
  <si>
    <t>PPN741220075</t>
  </si>
  <si>
    <t>PPN557068509</t>
  </si>
  <si>
    <t>http://resolver.staatsbibliothek-berlin.de/SBB0000CF5400000000</t>
  </si>
  <si>
    <t>https://content.staatsbibliothek-berlin.de/dc/741220075.ocr.zip</t>
  </si>
  <si>
    <t>Chemisches Experimentierbuch für Knaben</t>
  </si>
  <si>
    <t>Scheid, Karl</t>
  </si>
  <si>
    <t>PPN741711567</t>
  </si>
  <si>
    <t>PPN448081644</t>
  </si>
  <si>
    <t>http://resolver.staatsbibliothek-berlin.de/SBB0000D05400000000</t>
  </si>
  <si>
    <t>https://content.staatsbibliothek-berlin.de/dc/741711567.ocr.zip</t>
  </si>
  <si>
    <t>Kinderfreuden</t>
  </si>
  <si>
    <t>PPN770158102</t>
  </si>
  <si>
    <t>PPN431634963</t>
  </si>
  <si>
    <t>http://resolver.staatsbibliothek-berlin.de/SBB0001033A00000000</t>
  </si>
  <si>
    <t>PPN769073611</t>
  </si>
  <si>
    <t>PPN557652480</t>
  </si>
  <si>
    <t>http://resolver.staatsbibliothek-berlin.de/SBB0000F83E00000000</t>
  </si>
  <si>
    <t>Der kleine mechanische Künstler; oder Anweisung zu mancherlei nützlichen und angenehmen kleinen Handarbeiten : Ein Buch für die Jugend in ihren Neben- oder Freistunden</t>
  </si>
  <si>
    <t>Rockstroh, H.</t>
  </si>
  <si>
    <t>PPN767131835</t>
  </si>
  <si>
    <t>PPN556112792</t>
  </si>
  <si>
    <t>http://resolver.staatsbibliothek-berlin.de/SBB0000F2BA00000000</t>
  </si>
  <si>
    <t>An der See; geologisch-geographische Betrachungen für mittlere und reife Schüler ; mit 61 Abbildungen im Text</t>
  </si>
  <si>
    <t>Dahms, P.</t>
  </si>
  <si>
    <t>PPN741302233</t>
  </si>
  <si>
    <t>PPN188763716</t>
  </si>
  <si>
    <t>http://resolver.staatsbibliothek-berlin.de/SBB0000CFB600000000</t>
  </si>
  <si>
    <t>https://content.staatsbibliothek-berlin.de/dc/741302233.ocr.zip</t>
  </si>
  <si>
    <t>PPN769071422</t>
  </si>
  <si>
    <t>PPN557652340</t>
  </si>
  <si>
    <t>http://resolver.staatsbibliothek-berlin.de/SBB0000F83B00000000</t>
  </si>
  <si>
    <t>Kleine Zahllehre in Zahlbildern; Mit zwei Anschaumitteln</t>
  </si>
  <si>
    <t>Zeller, Karl August</t>
  </si>
  <si>
    <t>Literatur-Comptoir</t>
  </si>
  <si>
    <t>PPN751258466</t>
  </si>
  <si>
    <t>PPN583762670</t>
  </si>
  <si>
    <t>http://resolver.staatsbibliothek-berlin.de/SBB0000E52A00000000</t>
  </si>
  <si>
    <t>Tierleben in der Heimat; mit 3 Tafeln und 32 Abbildungen</t>
  </si>
  <si>
    <t>Schröder, W.; Müller, Ad.; Lütke, A.; Brüning, Christian Johann Edmund</t>
  </si>
  <si>
    <t>PPN743867688</t>
  </si>
  <si>
    <t>PPN277745195</t>
  </si>
  <si>
    <t>http://resolver.staatsbibliothek-berlin.de/SBB0000D36600000000</t>
  </si>
  <si>
    <t>https://content.staatsbibliothek-berlin.de/dc/743867688.ocr.zip</t>
  </si>
  <si>
    <t>Vater Conrad's lehrreiche Unterhaltungen mit seinen Enkeln; ein Weihnachts- oder Geburts-Tags-Geschenk für wißbegierige Kinder</t>
  </si>
  <si>
    <t>Becker, Karl</t>
  </si>
  <si>
    <t>Richter</t>
  </si>
  <si>
    <t>PPN770567827</t>
  </si>
  <si>
    <t>PPN444355979</t>
  </si>
  <si>
    <t>http://resolver.staatsbibliothek-berlin.de/SBB0001055F00000000</t>
  </si>
  <si>
    <t>PPN770160107</t>
  </si>
  <si>
    <t>PPN230040586</t>
  </si>
  <si>
    <t>http://resolver.staatsbibliothek-berlin.de/SBB0001033E00000000</t>
  </si>
  <si>
    <t>Das grosse Rätselbuch; zweitausend Original-Rätsel für jung und alt</t>
  </si>
  <si>
    <t>Sutermeister, Otto</t>
  </si>
  <si>
    <t>E. Sutermeister [usw.]</t>
  </si>
  <si>
    <t>PPN745600476</t>
  </si>
  <si>
    <t>PPN404247547</t>
  </si>
  <si>
    <t>http://resolver.staatsbibliothek-berlin.de/SBB0000D6FF00000000</t>
  </si>
  <si>
    <t>https://content.staatsbibliothek-berlin.de/dc/745600476.ocr.zip</t>
  </si>
  <si>
    <t>Spiele zur Uebung und Erholung des Körpers und Geistes, für die Jugend, ihre Erzieher und alle Freunde unschuldiger Jugendfreuden</t>
  </si>
  <si>
    <t>Klumpp, Friedrich Wilhelm; Guts-Muths, J. C. F.</t>
  </si>
  <si>
    <t>PPN766236137</t>
  </si>
  <si>
    <t>PPN248860933</t>
  </si>
  <si>
    <t>http://resolver.staatsbibliothek-berlin.de/SBB0000EE4E00000000</t>
  </si>
  <si>
    <t>Wanderungen in Begleitung eines Naturkundigen; eine Naturgeschichte für das Volk, insbesondere für die Jugend ; in Verbindung mit mehreren Forschern ; mit 25 farbigen Tafeln und 233 Textillustrationen</t>
  </si>
  <si>
    <t>Lutz, Karl G.</t>
  </si>
  <si>
    <t>Sprösser &amp; Nägele</t>
  </si>
  <si>
    <t>PPN742424677</t>
  </si>
  <si>
    <t>PPN566424053</t>
  </si>
  <si>
    <t>http://resolver.staatsbibliothek-berlin.de/SBB0000D14F00000000</t>
  </si>
  <si>
    <t>https://content.staatsbibliothek-berlin.de/dc/742424677.ocr.zip</t>
  </si>
  <si>
    <t>Ein Sack Nüsse; Rätsel für Jung und Alt</t>
  </si>
  <si>
    <t>Goßlar, Stephanie</t>
  </si>
  <si>
    <t>Schriftenvertriebsanst.</t>
  </si>
  <si>
    <t>PPN769904386</t>
  </si>
  <si>
    <t>PPN434475114</t>
  </si>
  <si>
    <t>http://resolver.staatsbibliothek-berlin.de/SBB0001021A00000000</t>
  </si>
  <si>
    <t>https://content.staatsbibliothek-berlin.de/dc/769904386.ocr.zip</t>
  </si>
  <si>
    <t>Wie ernährt sich die Pflanze?; Naturbeobachtungen draußen und im Hause</t>
  </si>
  <si>
    <t>Krieger, Otto</t>
  </si>
  <si>
    <t>PPN74244239X</t>
  </si>
  <si>
    <t>PPN309470099</t>
  </si>
  <si>
    <t>http://resolver.staatsbibliothek-berlin.de/SBB0000D17700000000</t>
  </si>
  <si>
    <t>https://content.staatsbibliothek-berlin.de/dc/74244239X.ocr.zip</t>
  </si>
  <si>
    <t>Gemeinnütziger Unterricht über die Gifte; für Kinder und Unwissende</t>
  </si>
  <si>
    <t>Scholz, Franz Paul</t>
  </si>
  <si>
    <t>Barth &amp; Hamberger</t>
  </si>
  <si>
    <t>PPN749937866</t>
  </si>
  <si>
    <t>PPN306237873</t>
  </si>
  <si>
    <t>http://resolver.staatsbibliothek-berlin.de/SBB0000E1B100000000</t>
  </si>
  <si>
    <t>Populäre Naturgeschichte der drei Reiche; mit besonderer Beziehung auf das praktische Leben ; ein belehrendes Handbuch für Erwachsene und für die reifere Jugend</t>
  </si>
  <si>
    <t>Beumer, Philipp Jacob</t>
  </si>
  <si>
    <t>PPN743865790</t>
  </si>
  <si>
    <t>PPN293368287</t>
  </si>
  <si>
    <t>http://resolver.staatsbibliothek-berlin.de/SBB0000D36300000000</t>
  </si>
  <si>
    <t>https://content.staatsbibliothek-berlin.de/dc/743865790.ocr.zip</t>
  </si>
  <si>
    <t>Hamburger Mädchenspiele</t>
  </si>
  <si>
    <t>Dannmeyer, Carl Heinrich</t>
  </si>
  <si>
    <t>PPN746242123</t>
  </si>
  <si>
    <t>PPN746242034</t>
  </si>
  <si>
    <t>http://resolver.staatsbibliothek-berlin.de/SBB0000D85D00000000</t>
  </si>
  <si>
    <t>https://content.staatsbibliothek-berlin.de/dc/746242123.ocr.zip</t>
  </si>
  <si>
    <t>Naturstudien in der Sommerfrische; Reise-Plaudereien ; ein Buch für die Jugend</t>
  </si>
  <si>
    <t>Schwindrazheim, Oskar; Kraepelin, Karl</t>
  </si>
  <si>
    <t>PPN742561984</t>
  </si>
  <si>
    <t>PPN415192927</t>
  </si>
  <si>
    <t>http://resolver.staatsbibliothek-berlin.de/SBB0000D21800000000</t>
  </si>
  <si>
    <t>https://content.staatsbibliothek-berlin.de/dc/742561984.ocr.zip</t>
  </si>
  <si>
    <t>Die Thierwelt; Schilderungen aus dem Thierleben aller Zonen für die reifere Jugend ; mit 8 colorirten Bildern</t>
  </si>
  <si>
    <t>Riese</t>
  </si>
  <si>
    <t>PPN74489056X</t>
  </si>
  <si>
    <t>PPN578193949</t>
  </si>
  <si>
    <t>http://resolver.staatsbibliothek-berlin.de/SBB0000D57200000000</t>
  </si>
  <si>
    <t>https://content.staatsbibliothek-berlin.de/dc/74489056X.ocr.zip</t>
  </si>
  <si>
    <t>Der kleine Rechenmeister in Bildern; zur Unterhaltung und Beschäftigung der Kinder</t>
  </si>
  <si>
    <t>PPN769901565</t>
  </si>
  <si>
    <t>PPN616816413</t>
  </si>
  <si>
    <t>http://resolver.staatsbibliothek-berlin.de/SBB0001021300000000</t>
  </si>
  <si>
    <t>https://content.staatsbibliothek-berlin.de/dc/769901565.ocr.zip</t>
  </si>
  <si>
    <t>Scenes in America; for the amusement and instruction of little Tarry-at-home travellers</t>
  </si>
  <si>
    <t>Andrus</t>
  </si>
  <si>
    <t>PPN771039042</t>
  </si>
  <si>
    <t>PPN577840452</t>
  </si>
  <si>
    <t>http://resolver.staatsbibliothek-berlin.de/SBB00010A8900000000</t>
  </si>
  <si>
    <t>Hartford</t>
  </si>
  <si>
    <t>Die Schule der Mechanik und Maschinenkunde; zum Selbststudium für Laien und angehende Fachgenossen</t>
  </si>
  <si>
    <t>Kohl, Friedrich; Luckenbacher, Franz</t>
  </si>
  <si>
    <t>PPN745866867</t>
  </si>
  <si>
    <t>PPN337976600</t>
  </si>
  <si>
    <t>http://resolver.staatsbibliothek-berlin.de/SBB0000D79400000000</t>
  </si>
  <si>
    <t>https://content.staatsbibliothek-berlin.de/dc/745866867.ocr.zip</t>
  </si>
  <si>
    <t>Erheiterungen und Belehrungen aus dem Natur-, Kunst- und Völkerleben; für die reifere Jugend</t>
  </si>
  <si>
    <t>Liebholdt, Christian</t>
  </si>
  <si>
    <t>Weik</t>
  </si>
  <si>
    <t>PPN780594185</t>
  </si>
  <si>
    <t>PPN565769448</t>
  </si>
  <si>
    <t>http://resolver.staatsbibliothek-berlin.de/SBB0001546D00000000</t>
  </si>
  <si>
    <t>Philadelphia</t>
  </si>
  <si>
    <t>https://content.staatsbibliothek-berlin.de/dc/780594185.ocr.zip</t>
  </si>
  <si>
    <t>Gosslar, Stephanie</t>
  </si>
  <si>
    <t>PPN74572633X</t>
  </si>
  <si>
    <t>PPN07649151X</t>
  </si>
  <si>
    <t>http://resolver.staatsbibliothek-berlin.de/SBB0000D73400000000</t>
  </si>
  <si>
    <t>https://content.staatsbibliothek-berlin.de/dc/74572633X.ocr.zip</t>
  </si>
  <si>
    <t>Récréations chimiques</t>
  </si>
  <si>
    <t>PPN742061604</t>
  </si>
  <si>
    <t>PPN550984887</t>
  </si>
  <si>
    <t>http://resolver.staatsbibliothek-berlin.de/SBB0000D07400000000</t>
  </si>
  <si>
    <t>https://content.staatsbibliothek-berlin.de/dc/742061604.ocr.zip</t>
  </si>
  <si>
    <t>Joh. Amos Comenii Orbis Sensualium Pictus; Hoc est: Omnium fundamentalium in mundo rerum, &amp; in vita actionum, Pictura et Nomenclatura</t>
  </si>
  <si>
    <t>PPN769905080</t>
  </si>
  <si>
    <t>PPN549897267</t>
  </si>
  <si>
    <t>http://resolver.staatsbibliothek-berlin.de/SBB0001021E00000000</t>
  </si>
  <si>
    <t>1698</t>
  </si>
  <si>
    <t>Teutsches Lese-Buch für die Jugend; Zum Gebrauche des Strasburgischen Gymnasiums</t>
  </si>
  <si>
    <t>Heitz</t>
  </si>
  <si>
    <t>PPN770200877</t>
  </si>
  <si>
    <t>PPN354686763</t>
  </si>
  <si>
    <t>http://resolver.staatsbibliothek-berlin.de/SBB0001039400000000</t>
  </si>
  <si>
    <t>Strasburg</t>
  </si>
  <si>
    <t>Lehrbuch der Kombinatorik; ausführliche Darstellung der Lehre von den kombinatorischen Operationen &lt;Permutieren, Kombinieren, Variieren&gt; mit 506 gelösten und analogen ungelösten Uebungsbeispielen nebst den Resultaten der letzteren ; nach System Kleyer für den Unterricht und zum Selbststudium</t>
  </si>
  <si>
    <t>Staudacher, Hans</t>
  </si>
  <si>
    <t>L. v. Vangerow</t>
  </si>
  <si>
    <t>PPN741357461</t>
  </si>
  <si>
    <t>PPN402813766</t>
  </si>
  <si>
    <t>http://resolver.staatsbibliothek-berlin.de/SBB0000CFEF00000000</t>
  </si>
  <si>
    <t>Bremerhaven</t>
  </si>
  <si>
    <t>https://content.staatsbibliothek-berlin.de/dc/741357461.ocr.zip</t>
  </si>
  <si>
    <t>PPN742267695</t>
  </si>
  <si>
    <t>PPN383833108</t>
  </si>
  <si>
    <t>http://resolver.staatsbibliothek-berlin.de/SBB0000D0E100000000</t>
  </si>
  <si>
    <t>Leizig</t>
  </si>
  <si>
    <t>https://content.staatsbibliothek-berlin.de/dc/742267695.ocr.zip</t>
  </si>
  <si>
    <t>Mungo Park's Reise in Afrika</t>
  </si>
  <si>
    <t>Schulz, Christian; Park, Mungo</t>
  </si>
  <si>
    <t>Schüppel</t>
  </si>
  <si>
    <t>PPN770906710</t>
  </si>
  <si>
    <t>PPN248883429</t>
  </si>
  <si>
    <t>http://resolver.staatsbibliothek-berlin.de/SBB000107BE00000000</t>
  </si>
  <si>
    <t>Hundert Schnurrpfeifereien; anregende und ohne Vorübung oder umständliche Geräthschaften von Jedermann leicht ausführbare Unterhaltungen für Groß und Klein</t>
  </si>
  <si>
    <t>Tromholt, Sophus; Tit, Tom</t>
  </si>
  <si>
    <t>Verl. des Universum &lt;Hauschild&gt;</t>
  </si>
  <si>
    <t>PPN741222795</t>
  </si>
  <si>
    <t>PPN558430996</t>
  </si>
  <si>
    <t>http://resolver.staatsbibliothek-berlin.de/SBB0000CF5600000000</t>
  </si>
  <si>
    <t>https://content.staatsbibliothek-berlin.de/dc/741222795.ocr.zip</t>
  </si>
  <si>
    <t>Neue Gesellschaftsspiele und Unterhaltungen, zum Vergnügen und zur Uebung des Scharfsinns für die Jugend</t>
  </si>
  <si>
    <t>Hölder, Luise</t>
  </si>
  <si>
    <t>Ebner</t>
  </si>
  <si>
    <t>PPN770574688</t>
  </si>
  <si>
    <t>PPN305308017</t>
  </si>
  <si>
    <t>http://resolver.staatsbibliothek-berlin.de/SBB0001057400000000</t>
  </si>
  <si>
    <t>Das Bewegungsspiel; seine geschichtliche Entwickelung, sein Wert und seine methodische Behandlung, nebst einer Sammlung von über 200 ausgewählten Spielen und 25 Abzählreimen. Auf Grund und im Sinne des Minist.-Reskripts vom 27. Oktober 1882</t>
  </si>
  <si>
    <t>Trapp, Eduard; Pinzke, Hermann</t>
  </si>
  <si>
    <t>H. Beyer</t>
  </si>
  <si>
    <t>PPN74518961X</t>
  </si>
  <si>
    <t>PPN405775946</t>
  </si>
  <si>
    <t>http://resolver.staatsbibliothek-berlin.de/SBB0000D64A00000000</t>
  </si>
  <si>
    <t>https://content.staatsbibliothek-berlin.de/dc/74518961X.ocr.zip</t>
  </si>
  <si>
    <t>Wunderbuch für die reifere Jugend; Eine Gallerie der merkwürdigsten und interessantesten Werke der Natur und Kunst in Erzählungen und Bildern ; Zur Belehrung und Unterhaltung</t>
  </si>
  <si>
    <t>Gailer, J. E.</t>
  </si>
  <si>
    <t>PPN767868803</t>
  </si>
  <si>
    <t>PPN404936709</t>
  </si>
  <si>
    <t>http://resolver.staatsbibliothek-berlin.de/SBB0000F48400000000</t>
  </si>
  <si>
    <t>Les phénomènes et les curiosités de la nature</t>
  </si>
  <si>
    <t>Lemaitre, Augustin François; Munerelle, Jean-Baptiste</t>
  </si>
  <si>
    <t>Derivaux [usw.]</t>
  </si>
  <si>
    <t>PPN771307942</t>
  </si>
  <si>
    <t>PPN771253540</t>
  </si>
  <si>
    <t>http://resolver.staatsbibliothek-berlin.de/SBB00012D2F00000000</t>
  </si>
  <si>
    <t>https://content.staatsbibliothek-berlin.de/dc/771307942.ocr.zip</t>
  </si>
  <si>
    <t>PPN741291576</t>
  </si>
  <si>
    <t>PPN365454346</t>
  </si>
  <si>
    <t>http://resolver.staatsbibliothek-berlin.de/SBB0000CFA100000000</t>
  </si>
  <si>
    <t>https://content.staatsbibliothek-berlin.de/dc/741291576.ocr.zip</t>
  </si>
  <si>
    <t>Häusliche Kunstarbeiten; ein Leitfaden und Nachschlagewerk zur Selbstbeschäftigung in verschiedenen häuslichen Kunstarbeiten mit und ohne Malerei</t>
  </si>
  <si>
    <t>Ortleb, August; Ortleb, Gustav</t>
  </si>
  <si>
    <t>PPN745729193</t>
  </si>
  <si>
    <t>PPN278260462</t>
  </si>
  <si>
    <t>http://resolver.staatsbibliothek-berlin.de/SBB0000D73E00000000</t>
  </si>
  <si>
    <t>https://content.staatsbibliothek-berlin.de/dc/745729193.ocr.zip</t>
  </si>
  <si>
    <t>Neuestes Bilderbuch zur Belehrung und Unterhaltung</t>
  </si>
  <si>
    <t>PPN767124820</t>
  </si>
  <si>
    <t>PPN549203052</t>
  </si>
  <si>
    <t>http://resolver.staatsbibliothek-berlin.de/SBB0000F2A200000000</t>
  </si>
  <si>
    <t>A catechism of natural history; or, the animal kingdom displayed; being a concise, easy, and familiar description of beasts, birds, fishes, and insects : for the use and instruction of youth</t>
  </si>
  <si>
    <t>Pinnock &amp; Maunder</t>
  </si>
  <si>
    <t>PPN756734274</t>
  </si>
  <si>
    <t>PPN570982685</t>
  </si>
  <si>
    <t>http://resolver.staatsbibliothek-berlin.de/SBB0000EC1900000000</t>
  </si>
  <si>
    <t>Reise nach Persien</t>
  </si>
  <si>
    <t>Schütz, Friedrich Wilhelm; Kotzebue, Moritz</t>
  </si>
  <si>
    <t>Lauffer</t>
  </si>
  <si>
    <t>PPN770949835</t>
  </si>
  <si>
    <t>PPN56217706X</t>
  </si>
  <si>
    <t>http://resolver.staatsbibliothek-berlin.de/SBB000109FD00000000</t>
  </si>
  <si>
    <t>Der Denkfreund; Ein Lehr- und Lesebuch für Volksschulen</t>
  </si>
  <si>
    <t>PPN768157846</t>
  </si>
  <si>
    <t>PPN245917055</t>
  </si>
  <si>
    <t>http://resolver.staatsbibliothek-berlin.de/SBB0000F57000000000</t>
  </si>
  <si>
    <t>Wie die Pflanze die Erde erobert hat; für die Jugend erzählt</t>
  </si>
  <si>
    <t>Lutz, Frida; Kradolfer, E.</t>
  </si>
  <si>
    <t>Dieterich &lt;Weicher&gt;</t>
  </si>
  <si>
    <t>PPN743680650</t>
  </si>
  <si>
    <t>PPN491776098</t>
  </si>
  <si>
    <t>http://resolver.staatsbibliothek-berlin.de/SBB0000D31E00000000</t>
  </si>
  <si>
    <t>https://content.staatsbibliothek-berlin.de/dc/743680650.ocr.zip</t>
  </si>
  <si>
    <t>Mannigfaltigkeiten aus der Völker- und Thierkunde; nebst Beschreibung des Leuchtthurms zu Pharos, der Perlenfischerei und der Gottheiten der alten Aegypter zur angenehmen und nützlichen Unterhaltung der Jugend</t>
  </si>
  <si>
    <t>Campe, Ehregott</t>
  </si>
  <si>
    <t>PPN770153062</t>
  </si>
  <si>
    <t>PPN367118521</t>
  </si>
  <si>
    <t>http://resolver.staatsbibliothek-berlin.de/SBB0001033000000000</t>
  </si>
  <si>
    <t>Tableau de la Grèce ancienne et moderne</t>
  </si>
  <si>
    <t>Marlès, J. Lacroix</t>
  </si>
  <si>
    <t>PPN771020155</t>
  </si>
  <si>
    <t>PPN566709368</t>
  </si>
  <si>
    <t>http://resolver.staatsbibliothek-berlin.de/SBB00010A6D00000000</t>
  </si>
  <si>
    <t>Die Familienunterhaltung oder zwölf hundert erlesene gute Räthsel nebst Auflösung</t>
  </si>
  <si>
    <t>Pinckvoß</t>
  </si>
  <si>
    <t>PPN770856152</t>
  </si>
  <si>
    <t>PPN557055857</t>
  </si>
  <si>
    <t>http://resolver.staatsbibliothek-berlin.de/SBB0001070D00000000</t>
  </si>
  <si>
    <t>Altona</t>
  </si>
  <si>
    <t>PPN770919952</t>
  </si>
  <si>
    <t>PPN282367055</t>
  </si>
  <si>
    <t>http://resolver.staatsbibliothek-berlin.de/SBB0001098800010000</t>
  </si>
  <si>
    <t>Der kleine Nußknacker</t>
  </si>
  <si>
    <t>PPN745826962</t>
  </si>
  <si>
    <t>PPN561943664</t>
  </si>
  <si>
    <t>http://resolver.staatsbibliothek-berlin.de/SBB0000D75700020000</t>
  </si>
  <si>
    <t>https://content.staatsbibliothek-berlin.de/dc/745826962.ocr.zip</t>
  </si>
  <si>
    <t>J. Staubs Bilderwerk zum Anschauungsunterricht für jüngere Kinder</t>
  </si>
  <si>
    <t>Staub, Johann; Fischer, H.</t>
  </si>
  <si>
    <t>Hindermann und Siebenmann</t>
  </si>
  <si>
    <t>PPN769122639</t>
  </si>
  <si>
    <t>PPN28230486X</t>
  </si>
  <si>
    <t>http://resolver.staatsbibliothek-berlin.de/SBB0000D82300040000</t>
  </si>
  <si>
    <t>https://content.staatsbibliothek-berlin.de/dc/769122639.ocr.zip</t>
  </si>
  <si>
    <t>Elektrizität und Presse</t>
  </si>
  <si>
    <t>PPN745124577</t>
  </si>
  <si>
    <t>PPN513253068</t>
  </si>
  <si>
    <t>http://resolver.staatsbibliothek-berlin.de/SBB0000D5A900020000</t>
  </si>
  <si>
    <t>https://content.staatsbibliothek-berlin.de/dc/745124577.ocr.zip</t>
  </si>
  <si>
    <t>Hearne's, Mackenzie's, Lewis und Pike's Entdekkungsreisen im Innern Nordamerika's; nebst einer Beschreibung der Nordwestküste und Neuspaniens ; für die Jugend und andere Leser</t>
  </si>
  <si>
    <t>PPN781632498</t>
  </si>
  <si>
    <t>PPN31011392X</t>
  </si>
  <si>
    <t>http://resolver.staatsbibliothek-berlin.de/SBB0001562B00030000</t>
  </si>
  <si>
    <t>PPN769033563</t>
  </si>
  <si>
    <t>PPN769033326</t>
  </si>
  <si>
    <t>http://resolver.staatsbibliothek-berlin.de/SBB0000F80F00000000</t>
  </si>
  <si>
    <t>Häkelschule für Damen</t>
  </si>
  <si>
    <t>Hennings und Hopff f</t>
  </si>
  <si>
    <t>PPN766739570</t>
  </si>
  <si>
    <t>PPN565410741</t>
  </si>
  <si>
    <t>http://resolver.staatsbibliothek-berlin.de/SBB0000F0DC00010000</t>
  </si>
  <si>
    <t>PPN771235461</t>
  </si>
  <si>
    <t>PPN160015499</t>
  </si>
  <si>
    <t>http://resolver.staatsbibliothek-berlin.de/SBB0001263000030000</t>
  </si>
  <si>
    <t>Rebau's Naturgeschichte für die deutsche Jugend</t>
  </si>
  <si>
    <t>PPN769121292</t>
  </si>
  <si>
    <t>PPN236459279</t>
  </si>
  <si>
    <t>http://resolver.staatsbibliothek-berlin.de/SBB0000F8B600000000</t>
  </si>
  <si>
    <t>Der Lehrmeister oder ein allgemeines System der Erziehung worinn die ersten Grundsätze einer feinen Gelehrsamkeit ... vorgetragen werden ...; In zwölf Abtheilungen mit nützlichen Kupfern erläutert ; In zween Bänden</t>
  </si>
  <si>
    <t>Teubern, Hans Ernst; Dodsley, Robert</t>
  </si>
  <si>
    <t>Heinsiußische Buchhandlung</t>
  </si>
  <si>
    <t>PPN757442544</t>
  </si>
  <si>
    <t>PPN236014129</t>
  </si>
  <si>
    <t>http://resolver.staatsbibliothek-berlin.de/SBB0000ED9C00000000</t>
  </si>
  <si>
    <t>PPN782000746</t>
  </si>
  <si>
    <t>PPN578790610</t>
  </si>
  <si>
    <t>http://resolver.staatsbibliothek-berlin.de/SBB0000D086000A0000</t>
  </si>
  <si>
    <t>https://content.staatsbibliothek-berlin.de/dc/782000746.ocr.zip</t>
  </si>
  <si>
    <t>Reales Schul-Lexikon, Worinne nicht allein Von den Ländern, Städten, Schlössern, Meeren, Seen, Flüssen, Brunnen u. d. g. wie auch von den Zeiten, Völckern, Geschlechten, Personen, alten Gebräuchen und Seltenheiten, Göttern, Göttinen und anderen zur Geographie, Chronologie, Genealogie, Historie, Notitia Auctorum, den Antiqvitäten und der Mythologie gehörigen Merckwürdigkeiten, Derer in den Griechischen und Lateinischen auf Schulen üblichen Auctoribus classicis Meldung geschiehet, eine nöthige Nachricht gegeben; Sondern auch was von Technicis aus der Grammatica, Rhetorica, Logica und Poetica der studirenden Jugend insonderheit zu wissen dienlich, mit seinen Definitionibus und Exempeln zulänglich erläutert wird</t>
  </si>
  <si>
    <t>Hederich, Benjamin</t>
  </si>
  <si>
    <t>PPN767921496</t>
  </si>
  <si>
    <t>PPN162859686</t>
  </si>
  <si>
    <t>http://resolver.staatsbibliothek-berlin.de/SBB0000F4FB00000000</t>
  </si>
  <si>
    <t>Atlas Portatilis; Oder Compendieuse Vorstellung Der gantzen Welt, in einer kleinen Cosmographie ; Der grünenden Jugend zum Besten in XXX. saubern Land-Charten, mit Einer kurtzen Erläuterung</t>
  </si>
  <si>
    <t>Gregorii, Johann Gottfried</t>
  </si>
  <si>
    <t>Weigel</t>
  </si>
  <si>
    <t>PPN770500412</t>
  </si>
  <si>
    <t>PPN136849474</t>
  </si>
  <si>
    <t>http://resolver.staatsbibliothek-berlin.de/SBB000104DE00000000</t>
  </si>
  <si>
    <t>1724</t>
  </si>
  <si>
    <t>PPN769091741</t>
  </si>
  <si>
    <t>PPN143072196</t>
  </si>
  <si>
    <t>http://resolver.staatsbibliothek-berlin.de/SBB0000F86000000000</t>
  </si>
  <si>
    <t>Sammlung electrischer Spielwerke für junge Electriker</t>
  </si>
  <si>
    <t>Seiferheld, Georg Heinrich</t>
  </si>
  <si>
    <t>PPN766719286</t>
  </si>
  <si>
    <t>PPN556545761</t>
  </si>
  <si>
    <t>http://resolver.staatsbibliothek-berlin.de/SBB0000F08A00020000</t>
  </si>
  <si>
    <t>Altdorf; Nürnberg</t>
  </si>
  <si>
    <t>Gymnastik für die Jugend; Enthaltend Eine Praktische Anweisung Zu Leibesübungen; Ein Beytrag Zur Nöthigsten Verbesserung Der Körperlichen Erziehung</t>
  </si>
  <si>
    <t>Westermayr, Konrad; Lips, Johann Heinrich; Guts Muths, Johann Christoph Friedrich</t>
  </si>
  <si>
    <t>Buchhandlung der Erziehungsanstalt.</t>
  </si>
  <si>
    <t>PPN770156606</t>
  </si>
  <si>
    <t>PPN770155944</t>
  </si>
  <si>
    <t>http://resolver.staatsbibliothek-berlin.de/SBB0001033500000000</t>
  </si>
  <si>
    <t>Globig, Hanns Gotthelf von; Ebert, Johann Jacob</t>
  </si>
  <si>
    <t>PPN769093078</t>
  </si>
  <si>
    <t>PPN14307220X</t>
  </si>
  <si>
    <t>http://resolver.staatsbibliothek-berlin.de/SBB0000F86000010000</t>
  </si>
  <si>
    <t>Gustav oder der Papagay; Eine Geschichte für Kinder, um sie über den Werth der Dinge zu belehren; Mit Kupfern</t>
  </si>
  <si>
    <t>Schule, Georg Christian; Fischer, Gottlob Eusebius</t>
  </si>
  <si>
    <t>PPN770149839</t>
  </si>
  <si>
    <t>PPN833709747</t>
  </si>
  <si>
    <t>http://resolver.staatsbibliothek-berlin.de/SBB0001032B00000000</t>
  </si>
  <si>
    <t>PPN766692183</t>
  </si>
  <si>
    <t>PPN303023805</t>
  </si>
  <si>
    <t>http://resolver.staatsbibliothek-berlin.de/SBB0000F08A00010000</t>
  </si>
  <si>
    <t>Nürnberg; Altdorf</t>
  </si>
  <si>
    <t>PPN769109217</t>
  </si>
  <si>
    <t>PPN224956914</t>
  </si>
  <si>
    <t>http://resolver.staatsbibliothek-berlin.de/SBB0000F86000030000</t>
  </si>
  <si>
    <t>1778</t>
  </si>
  <si>
    <t>Ausführliche Mathematische Geographie; ein Lesebuch für die Jugend ; Mit Kupfern</t>
  </si>
  <si>
    <t>Walch, Albrecht Georg</t>
  </si>
  <si>
    <t>PPN78042882X</t>
  </si>
  <si>
    <t>PPN141113561</t>
  </si>
  <si>
    <t>http://resolver.staatsbibliothek-berlin.de/SBB000153A600000000</t>
  </si>
  <si>
    <t>PPN769094759</t>
  </si>
  <si>
    <t>PPN143072218</t>
  </si>
  <si>
    <t>http://resolver.staatsbibliothek-berlin.de/SBB0000F86000020000</t>
  </si>
  <si>
    <t>1777</t>
  </si>
  <si>
    <t>Sammlung electrischer Spielwerke für junge Electriker; mit Kupfertaf.</t>
  </si>
  <si>
    <t>PPN766691799</t>
  </si>
  <si>
    <t>PPN150192495</t>
  </si>
  <si>
    <t>http://resolver.staatsbibliothek-berlin.de/SBB0000F08A00000000</t>
  </si>
  <si>
    <t>Babioles</t>
  </si>
  <si>
    <t>PPN821967223</t>
  </si>
  <si>
    <t>PPN54671076X</t>
  </si>
  <si>
    <t>http://resolver.staatsbibliothek-berlin.de/SBB0001991800000000</t>
  </si>
  <si>
    <t>Leipsig</t>
  </si>
  <si>
    <t>Bernhard &lt;Sachsen-Weimar-Eisenach, Herzog&gt;; Westermayr, Henriette; Bertuch, Friedrich Justin</t>
  </si>
  <si>
    <t>PPN1022177362</t>
  </si>
  <si>
    <t>PPN143121448</t>
  </si>
  <si>
    <t>http://resolver.staatsbibliothek-berlin.de/SBB0000EEAF000D0000</t>
  </si>
  <si>
    <t>Bertuch, Carl</t>
  </si>
  <si>
    <t>Landes-Industrie-Comptoir</t>
  </si>
  <si>
    <t>PPN1022179330</t>
  </si>
  <si>
    <t>PPN143121480</t>
  </si>
  <si>
    <t>http://resolver.staatsbibliothek-berlin.de/SBB0000EEAF000F0000</t>
  </si>
  <si>
    <t>ger; fre; eng; ita</t>
  </si>
  <si>
    <t>Caroline Louise &lt;Mecklenburg-Schwerin, Erbprinzessin&gt;; Waitz, Johann Christian Wilhelm; Graff, Carl Anton; Westerwald, C.; Bertuch, Friedrich Justin</t>
  </si>
  <si>
    <t>PPN1022176641</t>
  </si>
  <si>
    <t>PPN538498250</t>
  </si>
  <si>
    <t>http://resolver.staatsbibliothek-berlin.de/SBB0000EEAF000C0000</t>
  </si>
  <si>
    <t>Froriep, Ludwig Friedrich</t>
  </si>
  <si>
    <t>PPN1022181149</t>
  </si>
  <si>
    <t>PPN172157668</t>
  </si>
  <si>
    <t>http://resolver.staatsbibliothek-berlin.de/SBB0000EEAF00120000</t>
  </si>
  <si>
    <t>Herrn von Büffons Naturgeschichte der vierfüßigen Thiere</t>
  </si>
  <si>
    <t>Buffon, Georges Louis Leclerc</t>
  </si>
  <si>
    <t>Bachmann &amp; Gundermann</t>
  </si>
  <si>
    <t>PPN756450985</t>
  </si>
  <si>
    <t>PPN211532533</t>
  </si>
  <si>
    <t>http://resolver.staatsbibliothek-berlin.de/SBB0000EAA100010000</t>
  </si>
  <si>
    <t>PPN745825478</t>
  </si>
  <si>
    <t>PPN561943508</t>
  </si>
  <si>
    <t>http://resolver.staatsbibliothek-berlin.de/SBB0000D75700010000</t>
  </si>
  <si>
    <t>https://content.staatsbibliothek-berlin.de/dc/745825478.ocr.zip</t>
  </si>
  <si>
    <t>PPN746175000</t>
  </si>
  <si>
    <t>PPN282304835</t>
  </si>
  <si>
    <t>http://resolver.staatsbibliothek-berlin.de/SBB0000D82300020000</t>
  </si>
  <si>
    <t>https://content.staatsbibliothek-berlin.de/dc/746175000.ocr.zip</t>
  </si>
  <si>
    <t>Welcher die allgemeine Einleitung und Asien enthält</t>
  </si>
  <si>
    <t>PPN781618711</t>
  </si>
  <si>
    <t>PPN139266623</t>
  </si>
  <si>
    <t>http://resolver.staatsbibliothek-berlin.de/SBB0001561700010000</t>
  </si>
  <si>
    <t>Gewerbkunde oder Gallerie der vorzüglichsten Künste und Handwerke</t>
  </si>
  <si>
    <t>Hehl, Jean</t>
  </si>
  <si>
    <t>PPN76990324X</t>
  </si>
  <si>
    <t>PPN67300161X</t>
  </si>
  <si>
    <t>http://resolver.staatsbibliothek-berlin.de/SBB0001021600010000</t>
  </si>
  <si>
    <t>Thierreich</t>
  </si>
  <si>
    <t>PPN770202640</t>
  </si>
  <si>
    <t>PPN15368058X</t>
  </si>
  <si>
    <t>http://resolver.staatsbibliothek-berlin.de/SBB0001039A00010000</t>
  </si>
  <si>
    <t>Unterhaltungen für Kinder zur Begründung ihrer Kenntnisse von der Welt, dem Menschen und der Natur</t>
  </si>
  <si>
    <t>Riedel, Karl Traugott; Hold, Ernst</t>
  </si>
  <si>
    <t>PPN76722647X</t>
  </si>
  <si>
    <t>PPN410501093</t>
  </si>
  <si>
    <t>http://resolver.staatsbibliothek-berlin.de/SBB0000F32600010000</t>
  </si>
  <si>
    <t>Der Lehrmeister oder ein allgemeines System der Erziehung worinn die ersten Grundsätze einer feinen Gelehrsamkeit ... vorgetragen werden ...</t>
  </si>
  <si>
    <t>PPN757443001</t>
  </si>
  <si>
    <t>PPN236014579</t>
  </si>
  <si>
    <t>http://resolver.staatsbibliothek-berlin.de/SBB0000ED9C00010000</t>
  </si>
  <si>
    <t>1767</t>
  </si>
  <si>
    <t>Der mathematische Jugendfreund; Geometrische Abtheilung</t>
  </si>
  <si>
    <t>PPN746574894</t>
  </si>
  <si>
    <t>PPN566433303</t>
  </si>
  <si>
    <t>http://resolver.staatsbibliothek-berlin.de/SBB0000D92D00000000</t>
  </si>
  <si>
    <t>Wilde Thiere aller Zonen; ihre Gewohnheiten und Lebensweise, ihr Nutzen und Schaden, in 60 nach der Natur gezeichneten und gemalten Tafeln mit 20 Folioseiten erläuterndem Text ; Darstellung von Thieren aus allen Himmelsstrichen mit Berücksichtung charakteristischer Landschafts-Bilder in geographischer Ordnung</t>
  </si>
  <si>
    <t>PPN743962850</t>
  </si>
  <si>
    <t>PPN548008302</t>
  </si>
  <si>
    <t>http://resolver.staatsbibliothek-berlin.de/SBB0000D4B200010000</t>
  </si>
  <si>
    <t>https://content.staatsbibliothek-berlin.de/dc/743962850.ocr.zip</t>
  </si>
  <si>
    <t>Ny orbis pictus; eller den synliga verlden i bilder för ungdomen, med beskrifningar på svenska, fransyska och tyska språken</t>
  </si>
  <si>
    <t>PPN757403743</t>
  </si>
  <si>
    <t>PPN282389555</t>
  </si>
  <si>
    <t>http://resolver.staatsbibliothek-berlin.de/SBB0000ED7600000000</t>
  </si>
  <si>
    <t>PPN77090940X</t>
  </si>
  <si>
    <t>PPN574868798</t>
  </si>
  <si>
    <t>http://resolver.staatsbibliothek-berlin.de/SBB000107C100010000</t>
  </si>
  <si>
    <t>PPN768151015</t>
  </si>
  <si>
    <t>PPN549282246</t>
  </si>
  <si>
    <t>http://resolver.staatsbibliothek-berlin.de/SBB0000EEAF00050000</t>
  </si>
  <si>
    <t>Alexander v. Humbolds Reisen um die Welt und durch das Innere von Südamerika; Ein interessantes und unterhaltendes Lesebuch</t>
  </si>
  <si>
    <t>PPN771052278</t>
  </si>
  <si>
    <t>PPN771050577</t>
  </si>
  <si>
    <t>http://resolver.staatsbibliothek-berlin.de/SBB00010AA100000000</t>
  </si>
  <si>
    <t>Naturgeschichte des Pflanzenreichs für Kinder</t>
  </si>
  <si>
    <t>PPN756442680</t>
  </si>
  <si>
    <t>PPN559798415</t>
  </si>
  <si>
    <t>http://resolver.staatsbibliothek-berlin.de/SBB0000EA9500020000</t>
  </si>
  <si>
    <t>https://content.staatsbibliothek-berlin.de/dc/756442680.ocr.zip</t>
  </si>
  <si>
    <t>Reichenbachs Buch der Tierwelt</t>
  </si>
  <si>
    <t>PPN743685539</t>
  </si>
  <si>
    <t>PPN571775284</t>
  </si>
  <si>
    <t>http://resolver.staatsbibliothek-berlin.de/SBB0000D32500000000</t>
  </si>
  <si>
    <t>Kreis der Familien und Gattungen</t>
  </si>
  <si>
    <t>PPN770543545</t>
  </si>
  <si>
    <t>PPN282298746</t>
  </si>
  <si>
    <t>http://resolver.staatsbibliothek-berlin.de/SBB0001052800020000</t>
  </si>
  <si>
    <t>Die Entwicklung der modernen Verkehrsmittel</t>
  </si>
  <si>
    <t>PPN745123155</t>
  </si>
  <si>
    <t>PPN266040357</t>
  </si>
  <si>
    <t>http://resolver.staatsbibliothek-berlin.de/SBB0000D5A900000000</t>
  </si>
  <si>
    <t>Merckwürdige Reisen in fremde Welttheile; zu nächst für die jüngere Jugend</t>
  </si>
  <si>
    <t>Büreau für Litteratur</t>
  </si>
  <si>
    <t>PPN781818982</t>
  </si>
  <si>
    <t>PPN216200628</t>
  </si>
  <si>
    <t>http://resolver.staatsbibliothek-berlin.de/SBB0001566600000000</t>
  </si>
  <si>
    <t>PPN768154189</t>
  </si>
  <si>
    <t>PPN549281495</t>
  </si>
  <si>
    <t>http://resolver.staatsbibliothek-berlin.de/SBB0000EEAF00090000</t>
  </si>
  <si>
    <t>Amherst's Gesandtschaftsreise nach und durch China, Macartney's Reise von Peking nach der Tartarei, die Reisen eines Kaufmannes durch Hainan und Südchina, und Hall's Reise nach Korea und den Lutschu-Inseln; für die Jugend und andere Leser</t>
  </si>
  <si>
    <t>PPN781635403</t>
  </si>
  <si>
    <t>PPN310114071</t>
  </si>
  <si>
    <t>http://resolver.staatsbibliothek-berlin.de/SBB0001562B00050000</t>
  </si>
  <si>
    <t>Welcher das Pflanzenreich und Mineralreich enthält; Mit 101 Abbildungen auf 11 Tafeln nebst einem Titelkupfer</t>
  </si>
  <si>
    <t>PPN769384293</t>
  </si>
  <si>
    <t>PPN236459538</t>
  </si>
  <si>
    <t>http://resolver.staatsbibliothek-berlin.de/SBB0000F8B600040000</t>
  </si>
  <si>
    <t>Gewerbkunde oder Gallerie der vorzüglichsten Künste und Handwerke; ein lehrreiches  und unterhaltendes Buch für die Jugend</t>
  </si>
  <si>
    <t>PPN769902782</t>
  </si>
  <si>
    <t>PPN671421093</t>
  </si>
  <si>
    <t>http://resolver.staatsbibliothek-berlin.de/SBB0001021600000000</t>
  </si>
  <si>
    <t>Von den Weltkörpern</t>
  </si>
  <si>
    <t>PPN746837461</t>
  </si>
  <si>
    <t>PPN236979868</t>
  </si>
  <si>
    <t>http://resolver.staatsbibliothek-berlin.de/SBB0000DBC600010000</t>
  </si>
  <si>
    <t>Le Spectacle de la nature ou entretiens sur les particularités de l'histoire naturelle, qui ont paru les plus propres à rendre les Jeunes-Gens curieux, &amp; à leur former l'esprit</t>
  </si>
  <si>
    <t>PPN756675375</t>
  </si>
  <si>
    <t>PPN443805113</t>
  </si>
  <si>
    <t>http://resolver.staatsbibliothek-berlin.de/SBB0000EBAB00000000</t>
  </si>
  <si>
    <t>Von dem Menschen</t>
  </si>
  <si>
    <t>PPN746848455</t>
  </si>
  <si>
    <t>PPN236980238</t>
  </si>
  <si>
    <t>http://resolver.staatsbibliothek-berlin.de/SBB0000DBC600030000</t>
  </si>
  <si>
    <t>Pflanzenreich</t>
  </si>
  <si>
    <t>PPN770203361</t>
  </si>
  <si>
    <t>PPN15368061X</t>
  </si>
  <si>
    <t>http://resolver.staatsbibliothek-berlin.de/SBB0001039A00020000</t>
  </si>
  <si>
    <t>Schau-Platz der Natur, oder: Unterredungen von der Beschaffenheit und den Absichten der natürlichen Dinge, wodurch die Leser zu weiterm Nachforschen aufgemuntert, und auf richtige Begriffe von der Allmacht und Weisheit Gottes geführet werden</t>
  </si>
  <si>
    <t>Pluche, Noel Antoine</t>
  </si>
  <si>
    <t>PPN769092845</t>
  </si>
  <si>
    <t>PPN313913765</t>
  </si>
  <si>
    <t>http://resolver.staatsbibliothek-berlin.de/SBB0000F86600000000</t>
  </si>
  <si>
    <t>1747</t>
  </si>
  <si>
    <t>Pferd und Esel, Schwein, Reh und Hirsch, Renthier, Rind- und Rindviehrassen; mit 125 Text-Abb., drei Ton- und einem bunten Titelbilde</t>
  </si>
  <si>
    <t>PPN743863518</t>
  </si>
  <si>
    <t>PPN322678749</t>
  </si>
  <si>
    <t>http://resolver.staatsbibliothek-berlin.de/SBB0000D35F00020000</t>
  </si>
  <si>
    <t>https://content.staatsbibliothek-berlin.de/dc/743863518.ocr.zip</t>
  </si>
  <si>
    <t>Naturgeschichte; das Gewächsreich</t>
  </si>
  <si>
    <t>PPN746824386</t>
  </si>
  <si>
    <t>PPN74682419X</t>
  </si>
  <si>
    <t>http://resolver.staatsbibliothek-berlin.de/SBB0000DBA900040000</t>
  </si>
  <si>
    <t>Technologie, oder Gewinnung, Benutzung und Bearbeitung der Mineralien</t>
  </si>
  <si>
    <t>PPN746827237</t>
  </si>
  <si>
    <t>PPN240610458</t>
  </si>
  <si>
    <t>http://resolver.staatsbibliothek-berlin.de/SBB0000DBA900060000</t>
  </si>
  <si>
    <t>PPN756443156</t>
  </si>
  <si>
    <t>PPN558506135</t>
  </si>
  <si>
    <t>http://resolver.staatsbibliothek-berlin.de/SBB0000EA9500030000</t>
  </si>
  <si>
    <t>https://content.staatsbibliothek-berlin.de/dc/756443156.ocr.zip</t>
  </si>
  <si>
    <t>PPN770912419</t>
  </si>
  <si>
    <t>PPN242478093</t>
  </si>
  <si>
    <t>http://resolver.staatsbibliothek-berlin.de/SBB000107C100030000</t>
  </si>
  <si>
    <t>Der sichtbaren Welt anderer Theil; mit 150, Figuren erläutert, und durchgehends auf das sorgfältigste verbessert...</t>
  </si>
  <si>
    <t>PPN770370691</t>
  </si>
  <si>
    <t>PPN360570674</t>
  </si>
  <si>
    <t>http://resolver.staatsbibliothek-berlin.de/SBB0001035F00020000</t>
  </si>
  <si>
    <t>Deutsche Reisen</t>
  </si>
  <si>
    <t>Draeger, A.</t>
  </si>
  <si>
    <t>PPN770919103</t>
  </si>
  <si>
    <t>PPN770918964</t>
  </si>
  <si>
    <t>http://resolver.staatsbibliothek-berlin.de/SBB0001098700000000</t>
  </si>
  <si>
    <t>PPN770919162</t>
  </si>
  <si>
    <t>PPN282367144</t>
  </si>
  <si>
    <t>http://resolver.staatsbibliothek-berlin.de/SBB0001098800000000</t>
  </si>
  <si>
    <t>Bertuch, Friedrich Justin; Bertuch, Carl</t>
  </si>
  <si>
    <t>Landes Industrie-Comptoir</t>
  </si>
  <si>
    <t>PPN766348008</t>
  </si>
  <si>
    <t>PPN265564808</t>
  </si>
  <si>
    <t>http://resolver.staatsbibliothek-berlin.de/SBB0000EEAF00010000</t>
  </si>
  <si>
    <t>PPN745852416</t>
  </si>
  <si>
    <t>PPN572610904</t>
  </si>
  <si>
    <t>http://resolver.staatsbibliothek-berlin.de/SBB0000D77800010000</t>
  </si>
  <si>
    <t>https://content.staatsbibliothek-berlin.de/dc/745852416.ocr.zip</t>
  </si>
  <si>
    <t>Illustrierte Naturgeschichte der drei Reiche</t>
  </si>
  <si>
    <t>PPN741502852</t>
  </si>
  <si>
    <t>PPN559162855</t>
  </si>
  <si>
    <t>http://resolver.staatsbibliothek-berlin.de/SBB0000D02600000000</t>
  </si>
  <si>
    <t>Alexander von Humbolds Reisen um die Welt und durch das Innere von Südamerika : Interessantes Lehrbuch für die Jugend</t>
  </si>
  <si>
    <t>PPN771057709</t>
  </si>
  <si>
    <t>PPN771057040</t>
  </si>
  <si>
    <t>http://resolver.staatsbibliothek-berlin.de/SBB00010AA800010000</t>
  </si>
  <si>
    <t>Naturgeschichte; das Mineral-Reich</t>
  </si>
  <si>
    <t>PPN74682582X</t>
  </si>
  <si>
    <t>PPN746825617</t>
  </si>
  <si>
    <t>http://resolver.staatsbibliothek-berlin.de/SBB0000DBA900050000</t>
  </si>
  <si>
    <t>Naturgeschichte der in Deutschland einheimischen Thiere für Kinder; mit 12 lithograph. Taf., nebst vielen zwischen den Text gedr. Abb.</t>
  </si>
  <si>
    <t>Schulbuchh. d. Th. L. V.</t>
  </si>
  <si>
    <t>PPN769111769</t>
  </si>
  <si>
    <t>PPN558488226</t>
  </si>
  <si>
    <t>http://resolver.staatsbibliothek-berlin.de/SBB0000EA9500060000</t>
  </si>
  <si>
    <t>https://content.staatsbibliothek-berlin.de/dc/769111769.ocr.zip</t>
  </si>
  <si>
    <t>Die Wunder des Hochgebirges; für die reifere Jugend</t>
  </si>
  <si>
    <t>PPN770919987</t>
  </si>
  <si>
    <t>PPN556052927</t>
  </si>
  <si>
    <t>http://resolver.staatsbibliothek-berlin.de/SBB0001098700010000</t>
  </si>
  <si>
    <t>https://content.staatsbibliothek-berlin.de/dc/770919987.ocr.zip</t>
  </si>
  <si>
    <t>Peron's Entdeckungsreise um Neuholland, Flinders Untersuchungen der Ostkünste dieses Landes, Oxley's Forschungsreisen im Innern von Neu-Süd-Wallis, Mariner's Aufenthalt auf den Tonga-Inseln und Nichola's Reise nach und in Neuseeland; für die Jugend und andere Leser</t>
  </si>
  <si>
    <t>PPN781804930</t>
  </si>
  <si>
    <t>PPN310114500</t>
  </si>
  <si>
    <t>http://resolver.staatsbibliothek-berlin.de/SBB0001562B000D0000</t>
  </si>
  <si>
    <t>PPN768261651</t>
  </si>
  <si>
    <t>PPN768260825</t>
  </si>
  <si>
    <t>http://resolver.staatsbibliothek-berlin.de/SBB0000F60800000000</t>
  </si>
  <si>
    <t>PPN781820251</t>
  </si>
  <si>
    <t>PPN572963661</t>
  </si>
  <si>
    <t>http://resolver.staatsbibliothek-berlin.de/SBB0001566600020000</t>
  </si>
  <si>
    <t>Herrn von Büffons Naturgeschichte der vierfüßigen Thiere; Zu einem lehrreichen Lesebuch für die Jugend, nach Campe's Lehrart bearbeitet von dem Verfasser des Lesebuchs: Beschreibung der Reise des Capitain Cook um die Welt</t>
  </si>
  <si>
    <t>Bachmann und Gundermann</t>
  </si>
  <si>
    <t>PPN756450276</t>
  </si>
  <si>
    <t>PPN211531952</t>
  </si>
  <si>
    <t>http://resolver.staatsbibliothek-berlin.de/SBB0000EAA100000000</t>
  </si>
  <si>
    <t>Schulbuchh. des Thüringer Lehrer-Vereins</t>
  </si>
  <si>
    <t>PPN769044972</t>
  </si>
  <si>
    <t>PPN558486347</t>
  </si>
  <si>
    <t>http://resolver.staatsbibliothek-berlin.de/SBB0000EA9500040000</t>
  </si>
  <si>
    <t>Teubern, Hans Ernst; Haymann, ...; Bernigeroth, Johann Martin; Dodsley, Robert</t>
  </si>
  <si>
    <t>PPN768617901</t>
  </si>
  <si>
    <t>PPN236014374</t>
  </si>
  <si>
    <t>http://resolver.staatsbibliothek-berlin.de/SBB0000ED9C00020000</t>
  </si>
  <si>
    <t>Naturgeschichte des Planzen- und Mineralreichs für Kinder; mit 12 lithograph. Taf., nebst vielen in den Text gedr. Abb.</t>
  </si>
  <si>
    <t>Schulbuchh. des Thür. L. V.</t>
  </si>
  <si>
    <t>PPN769115691</t>
  </si>
  <si>
    <t>PPN558485723</t>
  </si>
  <si>
    <t>http://resolver.staatsbibliothek-berlin.de/SBB0000EA9500080000</t>
  </si>
  <si>
    <t>https://content.staatsbibliothek-berlin.de/dc/769115691.ocr.zip</t>
  </si>
  <si>
    <t>PPN781821436</t>
  </si>
  <si>
    <t>PPN216200830</t>
  </si>
  <si>
    <t>http://resolver.staatsbibliothek-berlin.de/SBB0001566600040000</t>
  </si>
  <si>
    <t>Das Thierreich; mit 11 fein illuminirten Kupfertafeln</t>
  </si>
  <si>
    <t>PPN770474594</t>
  </si>
  <si>
    <t>PPN497827948</t>
  </si>
  <si>
    <t>http://resolver.staatsbibliothek-berlin.de/SBB000104B700010000</t>
  </si>
  <si>
    <t>Geographische Skizzen aus Europa</t>
  </si>
  <si>
    <t>PPN746022158</t>
  </si>
  <si>
    <t>PPN572622651</t>
  </si>
  <si>
    <t>http://resolver.staatsbibliothek-berlin.de/SBB0000D77800040000</t>
  </si>
  <si>
    <t>https://content.staatsbibliothek-berlin.de/dc/746022158.ocr.zip</t>
  </si>
  <si>
    <t>Salzmann, Christian Gotthilf; Ausfeld, Johann Wilhelm</t>
  </si>
  <si>
    <t>Buchhandlung der Erziehungsanstalt</t>
  </si>
  <si>
    <t>PPN771288093</t>
  </si>
  <si>
    <t>PPN236958763</t>
  </si>
  <si>
    <t>http://resolver.staatsbibliothek-berlin.de/SBB00012D2700000000</t>
  </si>
  <si>
    <t>Contenant ce qui regarde l'homme en société avec dieu</t>
  </si>
  <si>
    <t>Eisen, Ch.; LeBas, Jacques-Philippe; Pluche, Noël Antoine</t>
  </si>
  <si>
    <t>PPN756677033</t>
  </si>
  <si>
    <t>PPN578794446</t>
  </si>
  <si>
    <t>http://resolver.staatsbibliothek-berlin.de/SBB0000EBAB00010000</t>
  </si>
  <si>
    <t>1755</t>
  </si>
  <si>
    <t>https://content.staatsbibliothek-berlin.de/dc/756677033.ocr.zip</t>
  </si>
  <si>
    <t>Alexander von Humbolt Reise in Südamerika und Waller's Kreuzerfahrten in Westindien; für die Jugend und andere Leser</t>
  </si>
  <si>
    <t>PPN781809592</t>
  </si>
  <si>
    <t>PPN310114772</t>
  </si>
  <si>
    <t>http://resolver.staatsbibliothek-berlin.de/SBB0001562B00100000</t>
  </si>
  <si>
    <t>PPN75740569X</t>
  </si>
  <si>
    <t>PPN282389563</t>
  </si>
  <si>
    <t>http://resolver.staatsbibliothek-berlin.de/SBB0000ED7600010000</t>
  </si>
  <si>
    <t>... durch Beifügung der Schweiz vermehrter Theil</t>
  </si>
  <si>
    <t>PPN770913555</t>
  </si>
  <si>
    <t>PPN254158927</t>
  </si>
  <si>
    <t>http://resolver.staatsbibliothek-berlin.de/SBB000107C100050000</t>
  </si>
  <si>
    <t>Fitzclarence's Reise mitten durch Hindostan, Haafners Reise durch Ceilon und längs der Ostküste Hindostans; Elphinstone's Gesandtschaftsreise nach Kabul, nebst Christie's und Pottinger's Kundschaftsreise durch Belochistan und Seisthan; für die Jugend und andere Leser</t>
  </si>
  <si>
    <t>PPN78163752X</t>
  </si>
  <si>
    <t>PPN310114179</t>
  </si>
  <si>
    <t>http://resolver.staatsbibliothek-berlin.de/SBB0001562B00070000</t>
  </si>
  <si>
    <t>[Des Engländers, Heinrich Koster's, Reise im nördlichen Brasilien; Watterton's naturgeschichtliche Wanderungen in Amerika, besonders in Guiana; Des königlich englischen Geschäftsträgers Obersten J. P. Hamilton's Reise im Innern von Columbien; Des amerikanischen Geheimschreibers W. B. Stevenson's Reisen in Peru und auf der Westküste des Staates Columbien]; für die Jugend und andere Leser</t>
  </si>
  <si>
    <t>PPN781806976</t>
  </si>
  <si>
    <t>PPN310114624</t>
  </si>
  <si>
    <t>http://resolver.staatsbibliothek-berlin.de/SBB0001562B000F0000</t>
  </si>
  <si>
    <t>PPN781819636</t>
  </si>
  <si>
    <t>PPN572963513</t>
  </si>
  <si>
    <t>http://resolver.staatsbibliothek-berlin.de/SBB0001566600010000</t>
  </si>
  <si>
    <t>Les Études convenables aux demoiselles</t>
  </si>
  <si>
    <t>Les Libraires Associès</t>
  </si>
  <si>
    <t>PPN757647952</t>
  </si>
  <si>
    <t>PPN556633520</t>
  </si>
  <si>
    <t>http://resolver.staatsbibliothek-berlin.de/SBB0000EDCA00010000</t>
  </si>
  <si>
    <t>PPN742569330</t>
  </si>
  <si>
    <t>PPN282403140</t>
  </si>
  <si>
    <t>http://resolver.staatsbibliothek-berlin.de/SBB0000D22A00000000</t>
  </si>
  <si>
    <t>PPN746276206</t>
  </si>
  <si>
    <t>PPN574537872</t>
  </si>
  <si>
    <t>http://resolver.staatsbibliothek-berlin.de/SBB0000D86900020000</t>
  </si>
  <si>
    <t>Gey-Heinze, Maire; Flinzer, Fedor; Marshall, William</t>
  </si>
  <si>
    <t>PPN743857119</t>
  </si>
  <si>
    <t>PPN282259007</t>
  </si>
  <si>
    <t>http://resolver.staatsbibliothek-berlin.de/SBB0000D35800000000</t>
  </si>
  <si>
    <t>PPN77128831X</t>
  </si>
  <si>
    <t>PPN236958879</t>
  </si>
  <si>
    <t>http://resolver.staatsbibliothek-berlin.de/SBB00012D2700010000</t>
  </si>
  <si>
    <t>PPN746819323</t>
  </si>
  <si>
    <t>PPN557591597</t>
  </si>
  <si>
    <t>http://resolver.staatsbibliothek-berlin.de/SBB0000DBA900030000</t>
  </si>
  <si>
    <t>Das goldene Buch für Kinder; oder der lieben Jugend kleine Reisebibliothek; enthaltend die merkwürdigen und lehrreichen Erzählungen zwölf verschiedener Reisen zu Wasser und zu Land</t>
  </si>
  <si>
    <t>PPN770954103</t>
  </si>
  <si>
    <t>PPN558840914</t>
  </si>
  <si>
    <t>http://resolver.staatsbibliothek-berlin.de/SBB00010A0500000000</t>
  </si>
  <si>
    <t>Lalotte und Fanfan, oder die Begebenheiten zweier auf eine wüste Insel ausgesetzten Kinder</t>
  </si>
  <si>
    <t>Schmidt, Friedrich; Ducray-Duminil, François Guillaume</t>
  </si>
  <si>
    <t>Siegert</t>
  </si>
  <si>
    <t>PPN1013750993</t>
  </si>
  <si>
    <t>PPN451723074</t>
  </si>
  <si>
    <t>http://resolver.staatsbibliothek-berlin.de/SBB00021D2C00000000</t>
  </si>
  <si>
    <t>Liegnitz; Leipzig</t>
  </si>
  <si>
    <t>Froriep, Ludwig Friedrich; Metzeroth, G. Ph.</t>
  </si>
  <si>
    <t>PPN1022182412</t>
  </si>
  <si>
    <t>PPN17215779X</t>
  </si>
  <si>
    <t>http://resolver.staatsbibliothek-berlin.de/SBB0000EEAF00140000</t>
  </si>
  <si>
    <t>Karl Friedrich &lt;Sachsen-Weimar-Eisenach, Großherzog&gt;; Bertuch, Friedrich Justin</t>
  </si>
  <si>
    <t>Expedition des Journals des Luxus und der Moden; Ettingerische Buchhandlung</t>
  </si>
  <si>
    <t>PPN1022174185</t>
  </si>
  <si>
    <t>PPN549487212</t>
  </si>
  <si>
    <t>http://resolver.staatsbibliothek-berlin.de/SBB0000EEAF000A0000</t>
  </si>
  <si>
    <t>Weimar; Gotha; [Gotha]</t>
  </si>
  <si>
    <t>PPN1022181858</t>
  </si>
  <si>
    <t>PPN172157722</t>
  </si>
  <si>
    <t>http://resolver.staatsbibliothek-berlin.de/SBB0000EEAF00130000</t>
  </si>
  <si>
    <t>Hössel, Johann Baptist; Kaiser, Friedrich; Bertuch, Friedrich Justin</t>
  </si>
  <si>
    <t>PPN1022178725</t>
  </si>
  <si>
    <t>PPN143121456</t>
  </si>
  <si>
    <t>http://resolver.staatsbibliothek-berlin.de/SBB0000EEAF000E0000</t>
  </si>
  <si>
    <t>Caroline Louise &lt;Mecklenburg-Schwerin, Erbprinzessin&gt;; Bertuch, Friedrich Justin</t>
  </si>
  <si>
    <t>PPN1022176099</t>
  </si>
  <si>
    <t>PPN14312143X</t>
  </si>
  <si>
    <t>http://resolver.staatsbibliothek-berlin.de/SBB0000EEAF000B0000</t>
  </si>
  <si>
    <t>PPN1022180045</t>
  </si>
  <si>
    <t>PPN143121499</t>
  </si>
  <si>
    <t>http://resolver.staatsbibliothek-berlin.de/SBB0000EEAF00100000</t>
  </si>
  <si>
    <t>Bilderbuch für Kinder; enthaltend eine angenehme Sammlung von Thieren, Pflanzen, Blumen, Früchten, Insecten, Trachten und allerhand andern unterrichtenden Gegenständen aus dem Reiche der Natur, der Künste und Wissenschaften; alle nach den besten Originalen gewählt, gestochen, und mit einer kurzen wissenschaftlichen, und den Verstandes-Kräften eines Kindes angemessenen Erklärung begleitet</t>
  </si>
  <si>
    <t>PPN766347346</t>
  </si>
  <si>
    <t>PPN143121413</t>
  </si>
  <si>
    <t>http://resolver.staatsbibliothek-berlin.de/SBB0000EEAF00000000</t>
  </si>
  <si>
    <t>Gotha; Weimar; [Gotha]</t>
  </si>
  <si>
    <t>Froriep, Ludwig Friedrich; Götz, Theodor</t>
  </si>
  <si>
    <t>PPN1022180509</t>
  </si>
  <si>
    <t>PPN172157560</t>
  </si>
  <si>
    <t>http://resolver.staatsbibliothek-berlin.de/SBB0000EEAF00110000</t>
  </si>
  <si>
    <t>Mit 15 Kupfertafeln und 1 Karte</t>
  </si>
  <si>
    <t>Rumpf, Johann Daniel Friedrich; Bartholdy, Georg Wilhelm</t>
  </si>
  <si>
    <t>PPN780331745</t>
  </si>
  <si>
    <t>PPN369361733</t>
  </si>
  <si>
    <t>http://resolver.staatsbibliothek-berlin.de/SBB0001537200040000</t>
  </si>
  <si>
    <t>Vaillants zweite Reise ins Innere von Afrika; aus dem Französischen von neuem frei übersetzt und abgekürzt ; [Theil 1]</t>
  </si>
  <si>
    <t>Le Vaillant, François</t>
  </si>
  <si>
    <t>PPN780591976</t>
  </si>
  <si>
    <t>PPN342921630</t>
  </si>
  <si>
    <t>http://resolver.staatsbibliothek-berlin.de/SBB0001546000050000</t>
  </si>
  <si>
    <t>Reise des Grafen von Benjowsky; aus dem Englischen von neuem frei übersetzt und abgekürzt</t>
  </si>
  <si>
    <t>Benyowszky, Móric Agost Aladár</t>
  </si>
  <si>
    <t>PPN780589653</t>
  </si>
  <si>
    <t>PPN617021333</t>
  </si>
  <si>
    <t>http://resolver.staatsbibliothek-berlin.de/SBB0001546000010000</t>
  </si>
  <si>
    <t>https://content.staatsbibliothek-berlin.de/dc/780589653.ocr.zip</t>
  </si>
  <si>
    <t>Neue Reise in die vereinten Staaten von Nordamerika, gemacht im Jahr 1788 von dem französischen Bürger J. P. Brissot (Warwille)</t>
  </si>
  <si>
    <t>Brissot de Warville, Jacques Pierre</t>
  </si>
  <si>
    <t>Schulbuchhandlung; Kircher</t>
  </si>
  <si>
    <t>PPN780590937</t>
  </si>
  <si>
    <t>PPN235340650</t>
  </si>
  <si>
    <t>http://resolver.staatsbibliothek-berlin.de/SBB0001546000030000</t>
  </si>
  <si>
    <t>Braunschweig; Braunschweig</t>
  </si>
  <si>
    <t>Mit zwanzig Kupfertafeln</t>
  </si>
  <si>
    <t>PPN780330404</t>
  </si>
  <si>
    <t>PPN369361709</t>
  </si>
  <si>
    <t>http://resolver.staatsbibliothek-berlin.de/SBB0001537200020000</t>
  </si>
  <si>
    <t>Lehr-Buch darin ein kurzgefaßter Unterricht aus verschiedenen philosophischen und mathematischen Wissenschaften, der Historie und Geographie gegeben wird</t>
  </si>
  <si>
    <t>Reccard, Gotthilf Christian</t>
  </si>
  <si>
    <t>im Verlage der Realschulbuchhandlung</t>
  </si>
  <si>
    <t>PPN768985315</t>
  </si>
  <si>
    <t>PPN768215501</t>
  </si>
  <si>
    <t>http://resolver.staatsbibliothek-berlin.de/SBB0000F5B100020000</t>
  </si>
  <si>
    <t>Mit vier Karten und zwölf Kupfertafeln</t>
  </si>
  <si>
    <t>PPN780327004</t>
  </si>
  <si>
    <t>PPN369361601</t>
  </si>
  <si>
    <t>http://resolver.staatsbibliothek-berlin.de/SBB0001537D00000000</t>
  </si>
  <si>
    <t>Fortsetzung der Campischen Reisebeschreibungen für die Jugend</t>
  </si>
  <si>
    <t>PPN780587766</t>
  </si>
  <si>
    <t>PPN147532981</t>
  </si>
  <si>
    <t>http://resolver.staatsbibliothek-berlin.de/SBB0001546000000000</t>
  </si>
  <si>
    <t>Mit 20 Kupfertafeln</t>
  </si>
  <si>
    <t>PPN780412397</t>
  </si>
  <si>
    <t>PPN387303650</t>
  </si>
  <si>
    <t>http://resolver.staatsbibliothek-berlin.de/SBB0001537200050000</t>
  </si>
  <si>
    <t>Lehr-Buch darin ein kurzgefaßter Unterricht aus verschiedenen philosophischen und mathematischen Wissenschaften, der Historie und Geographie gegeben wird; Zum Gebrauch in Schulen ...</t>
  </si>
  <si>
    <t>PPN236882260</t>
  </si>
  <si>
    <t>http://resolver.staatsbibliothek-berlin.de/SBB0000F5B100000000</t>
  </si>
  <si>
    <t>Geographische Tabellen für die Jugend zur Vorbereitung und Wiederholung</t>
  </si>
  <si>
    <t>Lipsius, Johann Gottfried</t>
  </si>
  <si>
    <t>Gerlach</t>
  </si>
  <si>
    <t>PPN780548728</t>
  </si>
  <si>
    <t>PPN565862235</t>
  </si>
  <si>
    <t>http://resolver.staatsbibliothek-berlin.de/SBB0001541C00000000</t>
  </si>
  <si>
    <t>Friedrichstadt</t>
  </si>
  <si>
    <t>PPN780591399</t>
  </si>
  <si>
    <t>PPN252069676</t>
  </si>
  <si>
    <t>http://resolver.staatsbibliothek-berlin.de/SBB0001546000040000</t>
  </si>
  <si>
    <t>WegehauptDigital; V18 digital</t>
  </si>
  <si>
    <t>PPN780590341</t>
  </si>
  <si>
    <t>PPN147533007</t>
  </si>
  <si>
    <t>http://resolver.staatsbibliothek-berlin.de/SBB0001546000020000</t>
  </si>
  <si>
    <t>Hinter- und Vorder-Indien; Mit 16 Kupfertaf.</t>
  </si>
  <si>
    <t>PPN78032918X</t>
  </si>
  <si>
    <t>PPN369361679</t>
  </si>
  <si>
    <t>http://resolver.staatsbibliothek-berlin.de/SBB0001537200010000</t>
  </si>
  <si>
    <t>Welches enthält I. Einen kurzen Entwurf der Naturhistorie. II. Die Lehre von dem Daseyn Gottes, und desselben Regierung der Welt; nebst den Pflichten, die wir gegen ihn, gegen uns selbst, und andere Menschen zu beobachten haben: samt einigen Regeln der Diät. III. Den Ackerbau und die Oeconomie</t>
  </si>
  <si>
    <t>Büsching, Anton Friedrich</t>
  </si>
  <si>
    <t>Füeßli</t>
  </si>
  <si>
    <t>PPN825816718</t>
  </si>
  <si>
    <t>PPN550383255</t>
  </si>
  <si>
    <t>http://resolver.staatsbibliothek-berlin.de/SBB00019CED00010000</t>
  </si>
  <si>
    <t>PPN823961540</t>
  </si>
  <si>
    <t>PPN577088866</t>
  </si>
  <si>
    <t>http://resolver.staatsbibliothek-berlin.de/SBB00019AEE00010000</t>
  </si>
  <si>
    <t>Interessante Schilderungen der merkwürdigsten Säugthiere; Ein neues Spiel- und Lesebuch als ein Geschenk zu angenehmer Selbstbeschäftigung für wißbegierige Kinder von einem Kinderfreunde ; Mit Kupfern und Karten</t>
  </si>
  <si>
    <t>Supprian</t>
  </si>
  <si>
    <t>PPN805607706</t>
  </si>
  <si>
    <t>PPN57390068X</t>
  </si>
  <si>
    <t>http://resolver.staatsbibliothek-berlin.de/SBB00017AA500000000</t>
  </si>
  <si>
    <t>Allgemeines Lesebuch für den Bürger und Landmann; vornehmlich zum Gebrauch in Stadt- und Landschulen</t>
  </si>
  <si>
    <t>Seiler, Georg Friedrich</t>
  </si>
  <si>
    <t>Historische Drucke; Kinder- und Jugendbücher; Naturwissenschaften / Mathematik; Pädagogik; VD18 digital</t>
  </si>
  <si>
    <t>Bibelanst.</t>
  </si>
  <si>
    <t>PPN801003954</t>
  </si>
  <si>
    <t>PPN366075985</t>
  </si>
  <si>
    <t>http://resolver.staatsbibliothek-berlin.de/SBB000177D800000000</t>
  </si>
  <si>
    <t>Nützliches und angenehmes Lehrbuch für die Jugend</t>
  </si>
  <si>
    <t>PPN825816564</t>
  </si>
  <si>
    <t>PPN82287573X</t>
  </si>
  <si>
    <t>http://resolver.staatsbibliothek-berlin.de/SBB00019CED00000000</t>
  </si>
  <si>
    <t>PPN1013751302</t>
  </si>
  <si>
    <t>PPN510176151</t>
  </si>
  <si>
    <t>http://resolver.staatsbibliothek-berlin.de/SBB00021D2C00020000</t>
  </si>
  <si>
    <t>PPN766281582</t>
  </si>
  <si>
    <t>PPN157151549</t>
  </si>
  <si>
    <t>http://resolver.staatsbibliothek-berlin.de/SBB00021E3200010000</t>
  </si>
  <si>
    <t>1771</t>
  </si>
  <si>
    <t>Der aufrichtige Kalendermann; Ein gar kurioses und nützliches Buch ; Für die Jugend und den gemeinen Bürger und Bauersmann ; (Jn drei Theilen.)</t>
  </si>
  <si>
    <t>PPN823935612</t>
  </si>
  <si>
    <t>PPN330038761</t>
  </si>
  <si>
    <t>http://resolver.staatsbibliothek-berlin.de/SBB00019AE700010000</t>
  </si>
  <si>
    <t>Der emsige Naturforscher undSammler</t>
  </si>
  <si>
    <t>Historische Drucke; Naturwissenschaften / Mathematik</t>
  </si>
  <si>
    <t>PPN745591345</t>
  </si>
  <si>
    <t>PPN341288012</t>
  </si>
  <si>
    <t>http://resolver.staatsbibliothek-berlin.de/SBB0000D6EC00000000</t>
  </si>
  <si>
    <t>Historische Drucke digital; WegehauptDigital</t>
  </si>
  <si>
    <t>Kosmologische Unterhaltungen für die Jugend</t>
  </si>
  <si>
    <t>PPN746834519</t>
  </si>
  <si>
    <t>PPN236979744</t>
  </si>
  <si>
    <t>http://resolver.staatsbibliothek-berlin.de/SBB0000DBC600000000</t>
  </si>
  <si>
    <t>Schmidt, Friedrich; Endner, Gustav Georg; Ducray-Duminil, François Guillaume</t>
  </si>
  <si>
    <t>PPN1013751108</t>
  </si>
  <si>
    <t>PPN510043232</t>
  </si>
  <si>
    <t>http://resolver.staatsbibliothek-berlin.de/SBB00021D2C00010000</t>
  </si>
  <si>
    <t>Beim Onkel Doktor auf dem Lande; ein Buch für Eltern</t>
  </si>
  <si>
    <t>Burgerstein, Leo; Oker-Blom, Max</t>
  </si>
  <si>
    <t>PPN742553841</t>
  </si>
  <si>
    <t>PPN306693933</t>
  </si>
  <si>
    <t>http://resolver.staatsbibliothek-berlin.de/SBB0000D20400000000</t>
  </si>
  <si>
    <t>https://content.staatsbibliothek-berlin.de/dc/742553841.ocr.zip</t>
  </si>
  <si>
    <t>Die kleine Hausfrau; in 12 Bildern mit Text</t>
  </si>
  <si>
    <t>Holting, Gustav; Hosemann, Theodor</t>
  </si>
  <si>
    <t>PPN770603122</t>
  </si>
  <si>
    <t>PPN76787000X</t>
  </si>
  <si>
    <t>http://resolver.staatsbibliothek-berlin.de/SBB000105B500000000</t>
  </si>
  <si>
    <t>PPN823961419</t>
  </si>
  <si>
    <t>PPN823783057</t>
  </si>
  <si>
    <t>http://resolver.staatsbibliothek-berlin.de/SBB00019AEE00000000</t>
  </si>
  <si>
    <t>Welche enthält einige abgebrochene Geographische und Historische Stücke; Nebst Verbesserungen des ersten Theils, und einem Register über beyde Theile</t>
  </si>
  <si>
    <t>PPN82581698X</t>
  </si>
  <si>
    <t>PPN550382852</t>
  </si>
  <si>
    <t>http://resolver.staatsbibliothek-berlin.de/SBB00019CED00020000</t>
  </si>
  <si>
    <t>PPN823961885</t>
  </si>
  <si>
    <t>PPN241659965</t>
  </si>
  <si>
    <t>http://resolver.staatsbibliothek-berlin.de/SBB00019AEE00020000</t>
  </si>
  <si>
    <t>Libellvs, Sanitatis Tvendae Elementa Complectens; In Vsvum Scholarum Ac Disciplinae Domesticae Compositvs</t>
  </si>
  <si>
    <t>Faust, Bernhard Christoph</t>
  </si>
  <si>
    <t>PPN770077854</t>
  </si>
  <si>
    <t>PPN487859154</t>
  </si>
  <si>
    <t>http://resolver.staatsbibliothek-berlin.de/SBB000102A400000000</t>
  </si>
  <si>
    <t>lat; ger</t>
  </si>
  <si>
    <t>Lipsiae</t>
  </si>
  <si>
    <t>Buchstabir- und Lese-Büchlein, nach welchem das Lesen der zartesten Jugend, bald, leicht und gründlich kan beygebracht werden; Nebst dem kleinen Catechismo Lutheri, einer Kurtzgefaßten Kirchen-Geschichte alten und neuen Testaments, Kurtzen Anweisungen zur Rechtschreibekunst, Kenntniß des Erdbodens, und Rechenkunst, wobey zur jeden Specie dienliche Tafeln, wie auch Von Müntz, Maaß und Gewichts-Sorten befindlich sind</t>
  </si>
  <si>
    <t>Luther, Martin</t>
  </si>
  <si>
    <t>Deinzer</t>
  </si>
  <si>
    <t>PPN821973746</t>
  </si>
  <si>
    <t>PPN550002537</t>
  </si>
  <si>
    <t>http://resolver.staatsbibliothek-berlin.de/SBB0001991C00000000</t>
  </si>
  <si>
    <t>Leipzig; Budißin</t>
  </si>
  <si>
    <t>Kurzes und leichtes Rechenbuch für Anfänger wie auch für Bürger- und Landschulen; Erster und zweiter Theil</t>
  </si>
  <si>
    <t>Schellenberg, Johann Philipp</t>
  </si>
  <si>
    <t>Flecks Schriften</t>
  </si>
  <si>
    <t>PPN805145044</t>
  </si>
  <si>
    <t>PPN574051384</t>
  </si>
  <si>
    <t>http://resolver.staatsbibliothek-berlin.de/SBB000179CE00000000</t>
  </si>
  <si>
    <t>Lobenstein</t>
  </si>
  <si>
    <t>Primitiva Latinae Lingvae, Germanice Explicata, Gallice Accommodata, Et Figvris Illvstrata; der lieben Jugend zum nüzlichen und ergözlichen Gebrauch, mit 1700. Figuren gezieret, und einem teutschen Register versehen</t>
  </si>
  <si>
    <t>Monath; Arnold</t>
  </si>
  <si>
    <t>PPN770444709</t>
  </si>
  <si>
    <t>PPN238452905</t>
  </si>
  <si>
    <t>http://resolver.staatsbibliothek-berlin.de/SBB0001048500000000</t>
  </si>
  <si>
    <t>lat; ger; fre</t>
  </si>
  <si>
    <t>Lehmann, Gottfried Arnold; Rumpf, Johann Daniel Friedrich; Bartholdy, Georg Wilhelm</t>
  </si>
  <si>
    <t>Neue Sozietäts-Verlags-Buchhandlung; Oehmigke</t>
  </si>
  <si>
    <t>PPN1011283662</t>
  </si>
  <si>
    <t>http://resolver.staatsbibliothek-berlin.de/SBB0001537200070000</t>
  </si>
  <si>
    <t>CL. Figuris instructa &amp; illustrata, Cujus beneficio Tyronibus facillimâ methodo &amp; summâ voluptate ingens elegantium Phrasium ac rarissimorum Terminorum Atrium in Prima Parte non extantium, copia instillari potest ...; Cum indice locupletissimo</t>
  </si>
  <si>
    <t>Comenius, Johann Amos; Dessler, Wolfgang Christoph</t>
  </si>
  <si>
    <t>Historische Drucke; Kinder- und Jugendbücher; Allgemeines / Wissenschaftskunde / Literaturgeschichte; VD18 digital</t>
  </si>
  <si>
    <t>PPN824414888</t>
  </si>
  <si>
    <t>PPN551472758</t>
  </si>
  <si>
    <t>http://resolver.staatsbibliothek-berlin.de/SBB00019B6700010000</t>
  </si>
  <si>
    <t>1754</t>
  </si>
  <si>
    <t>PPN1013751566</t>
  </si>
  <si>
    <t>PPN510185045</t>
  </si>
  <si>
    <t>http://resolver.staatsbibliothek-berlin.de/SBB00021D2C00040000</t>
  </si>
  <si>
    <t>Arithmetischer Unterricht für die Jugend</t>
  </si>
  <si>
    <t>Körner, Heinrich</t>
  </si>
  <si>
    <t>PPN746591667</t>
  </si>
  <si>
    <t>PPN562194738</t>
  </si>
  <si>
    <t>http://resolver.staatsbibliothek-berlin.de/SBB0000D94100000000</t>
  </si>
  <si>
    <t>Sittenbüchlein für Kinder; Zur allgemeinen Schul-encyklopädie gehörig</t>
  </si>
  <si>
    <t>Verl. der Schulbuchh.</t>
  </si>
  <si>
    <t>PPN773126708</t>
  </si>
  <si>
    <t>PPN236108417</t>
  </si>
  <si>
    <t>http://resolver.staatsbibliothek-berlin.de/SBB0001450500000000</t>
  </si>
  <si>
    <t>Gesundheits-Katechismus zum Gebrauche in den Schulen und beym häuslichen Unterrichte; Mit 4 Holzschnitten</t>
  </si>
  <si>
    <t>PPN767927788</t>
  </si>
  <si>
    <t>PPN147774845</t>
  </si>
  <si>
    <t>http://resolver.staatsbibliothek-berlin.de/SBB0000F50800000000</t>
  </si>
  <si>
    <t>Von dem Menschen; Mit vielen gemalten Kupfertafeln</t>
  </si>
  <si>
    <t>Rossmäßler, Johann Adolf; Endner, Gustav Georg; Wünsch, Christian Ernst; Wünsch, Christian Ernst</t>
  </si>
  <si>
    <t>PPN1012216098</t>
  </si>
  <si>
    <t>http://resolver.staatsbibliothek-berlin.de/SBB0000DBC600040000</t>
  </si>
  <si>
    <t>La Recréation en famille</t>
  </si>
  <si>
    <t>Henriquez, René; Good, Arthur</t>
  </si>
  <si>
    <t>Colin</t>
  </si>
  <si>
    <t>PPN745466532</t>
  </si>
  <si>
    <t>PPN558420850</t>
  </si>
  <si>
    <t>http://resolver.staatsbibliothek-berlin.de/SBB0000D6D800000000</t>
  </si>
  <si>
    <t>https://content.staatsbibliothek-berlin.de/dc/745466532.ocr.zip</t>
  </si>
  <si>
    <t>Kleines Kochbuch für die Puppenküche</t>
  </si>
  <si>
    <t>PPN745432395</t>
  </si>
  <si>
    <t>PPN278707793</t>
  </si>
  <si>
    <t>http://resolver.staatsbibliothek-berlin.de/SBB0000D6A900000000</t>
  </si>
  <si>
    <t>https://content.staatsbibliothek-berlin.de/dc/745432395.ocr.zip</t>
  </si>
  <si>
    <t>Peter Parley's Tales about the sun, moon, and stars</t>
  </si>
  <si>
    <t>Parley, Peter</t>
  </si>
  <si>
    <t>Thomas &amp; Cowperthwait</t>
  </si>
  <si>
    <t>PPN770140203</t>
  </si>
  <si>
    <t>PPN319851400</t>
  </si>
  <si>
    <t>http://resolver.staatsbibliothek-berlin.de/SBB0001031E00000000</t>
  </si>
  <si>
    <t>Nouvelle histoire naturelle; a l'usage de la jeunesse</t>
  </si>
  <si>
    <t>PPN770163130</t>
  </si>
  <si>
    <t>PPN330444425</t>
  </si>
  <si>
    <t>http://resolver.staatsbibliothek-berlin.de/SBB0001034300000000</t>
  </si>
  <si>
    <t>Haustöchterchens Kochschule für Spiel und Leben; ein Kochbuch mit Waage und Maßgeräten im Puppenmaß</t>
  </si>
  <si>
    <t>Ille-Beeg, Marie; Reiß, Fritz; Jäger, Anna</t>
  </si>
  <si>
    <t>PPN745129129</t>
  </si>
  <si>
    <t>PPN559832095</t>
  </si>
  <si>
    <t>http://resolver.staatsbibliothek-berlin.de/SBB0000D5C500000000</t>
  </si>
  <si>
    <t>https://content.staatsbibliothek-berlin.de/dc/745129129.ocr.zip</t>
  </si>
  <si>
    <t>PPN770163610</t>
  </si>
  <si>
    <t>PPN330447491</t>
  </si>
  <si>
    <t>http://resolver.staatsbibliothek-berlin.de/SBB0001034300010000</t>
  </si>
  <si>
    <t>Die Puppenküche; Küchen-Recepte für kleine Kinder</t>
  </si>
  <si>
    <t>PPN74528115X</t>
  </si>
  <si>
    <t>PPN293414262</t>
  </si>
  <si>
    <t>http://resolver.staatsbibliothek-berlin.de/SBB0000D69A00000000</t>
  </si>
  <si>
    <t>https://content.staatsbibliothek-berlin.de/dc/74528115X.ocr.zip</t>
  </si>
  <si>
    <t>PPN1013751353</t>
  </si>
  <si>
    <t>PPN510184340</t>
  </si>
  <si>
    <t>http://resolver.staatsbibliothek-berlin.de/SBB00021D2C00030000</t>
  </si>
  <si>
    <t>PPN823935841</t>
  </si>
  <si>
    <t>PPN663611350</t>
  </si>
  <si>
    <t>http://resolver.staatsbibliothek-berlin.de/SBB00019AE700020000</t>
  </si>
  <si>
    <t>PPN766279359</t>
  </si>
  <si>
    <t>PPN142851914</t>
  </si>
  <si>
    <t>http://resolver.staatsbibliothek-berlin.de/SBB0000EE8100010000</t>
  </si>
  <si>
    <t>Dessau</t>
  </si>
  <si>
    <t>C. H. Wolkens Nachricht von seiner Beschreibung der zum Elementarwerk gehörigen und von Daniel Chodowiecki (bis auf 18) gezeichneten hundert Kupfertafeln enthaltend die Methoden durch welche der Jugend auf eine leichte und angeneme Weise Kentnisse der Sachen und Sprachen zugleich können mitgeteilt werden</t>
  </si>
  <si>
    <t>PPN766279081</t>
  </si>
  <si>
    <t>PPN142851906</t>
  </si>
  <si>
    <t>http://resolver.staatsbibliothek-berlin.de/SBB0000EE8100000000</t>
  </si>
  <si>
    <t>Röntgenstrahlen; mit 125 Illustrationen und einem Titelbild</t>
  </si>
  <si>
    <t>Smolik, Joh. N.</t>
  </si>
  <si>
    <t>PPN744070821</t>
  </si>
  <si>
    <t>http://resolver.staatsbibliothek-berlin.de/SBB0000D53200000000</t>
  </si>
  <si>
    <t>https://content.staatsbibliothek-berlin.de/dc/744070821.ocr.zip</t>
  </si>
  <si>
    <t>Der zoologische Garten mit Tieren aller Arten in Bildern und Gedichten und vielen Geschichten</t>
  </si>
  <si>
    <t>Hammer, Guido; Wegener, Wilhelm; Zähler, Julius</t>
  </si>
  <si>
    <t>PPN770495117</t>
  </si>
  <si>
    <t>PPN452906571</t>
  </si>
  <si>
    <t>http://resolver.staatsbibliothek-berlin.de/SBB000104D800000000</t>
  </si>
  <si>
    <t>https://content.staatsbibliothek-berlin.de/dc/770495117.ocr.zip</t>
  </si>
  <si>
    <t>Thiergärten [Tiergärten] und Menagerien mit ihren Insassen; neue Streifereien, Beobachtungen und Studien eines Malers</t>
  </si>
  <si>
    <t>Spamer, Franz Otto; Boll, Ernst; Leutemann, Heinrich</t>
  </si>
  <si>
    <t>PPN74388289X</t>
  </si>
  <si>
    <t>PPN565770098</t>
  </si>
  <si>
    <t>http://resolver.staatsbibliothek-berlin.de/SBB0000D38800000000</t>
  </si>
  <si>
    <t>https://content.staatsbibliothek-berlin.de/dc/74388289X.ocr.zip</t>
  </si>
  <si>
    <t>Naturgeschichte für Kinder; Verfasset von C. Ph. Funke herausgegeben von G. H. C. Lippold. Mit Kupfern</t>
  </si>
  <si>
    <t>PPN751524255</t>
  </si>
  <si>
    <t>PPN321811550</t>
  </si>
  <si>
    <t>http://resolver.staatsbibliothek-berlin.de/SBB0000E5BD00000000</t>
  </si>
  <si>
    <t>PPN74562586X</t>
  </si>
  <si>
    <t>PPN547079370</t>
  </si>
  <si>
    <t>http://resolver.staatsbibliothek-berlin.de/SBB0000D72700000000</t>
  </si>
  <si>
    <t>https://content.staatsbibliothek-berlin.de/dc/74562586X.ocr.zip</t>
  </si>
  <si>
    <t>Der Mensch und die Thierwelt; Ein Bilderbuch mit erklärendem Text</t>
  </si>
  <si>
    <t>PPN749898801</t>
  </si>
  <si>
    <t>PPN313859299</t>
  </si>
  <si>
    <t>http://resolver.staatsbibliothek-berlin.de/SBB0000E16500000000</t>
  </si>
  <si>
    <t>https://content.staatsbibliothek-berlin.de/dc/749898801.ocr.zip</t>
  </si>
  <si>
    <t>Bilderlust für Kinder; Mit 269 colorirten Abbildungen</t>
  </si>
  <si>
    <t>PPN770199925</t>
  </si>
  <si>
    <t>PPN348741804</t>
  </si>
  <si>
    <t>http://resolver.staatsbibliothek-berlin.de/SBB0001039200000000</t>
  </si>
  <si>
    <t>Bilder aus Alphons Guckkasten; nebst einer Sammlung unterhaltender Spiele</t>
  </si>
  <si>
    <t>Reinhold, Carolina</t>
  </si>
  <si>
    <t>Bauer und Raspe</t>
  </si>
  <si>
    <t>PPN770158676</t>
  </si>
  <si>
    <t>PPN267882912</t>
  </si>
  <si>
    <t>http://resolver.staatsbibliothek-berlin.de/SBB0001033C00000000</t>
  </si>
  <si>
    <t>Encyclopédie des enfans, ou abrégé de toutes les sciences, a l'usage des écoles des deux sexes</t>
  </si>
  <si>
    <t>Masson</t>
  </si>
  <si>
    <t>PPN767067762</t>
  </si>
  <si>
    <t>PPN566737779</t>
  </si>
  <si>
    <t>http://resolver.staatsbibliothek-berlin.de/SBB0000F20800000000</t>
  </si>
  <si>
    <t>Die Kalenderkunde oder Anleitung zur richtigen Kenntniß des Kalenders und zum nützlichen Gebrauche desselben, für Kinder in Stadt- und Land-Schulen</t>
  </si>
  <si>
    <t>Münch, M. C.</t>
  </si>
  <si>
    <t>PPN746888856</t>
  </si>
  <si>
    <t>PPN567813193</t>
  </si>
  <si>
    <t>http://resolver.staatsbibliothek-berlin.de/SBB0000DBE100000000</t>
  </si>
  <si>
    <t>Unterhaltungen aus der Naturkunde</t>
  </si>
  <si>
    <t>Heßler, ...</t>
  </si>
  <si>
    <t>Verl. des Vereins zur Verbreitung Guter und Wohlfeiler Volksschriften</t>
  </si>
  <si>
    <t>PPN746689802</t>
  </si>
  <si>
    <t>PPN269770062</t>
  </si>
  <si>
    <t>http://resolver.staatsbibliothek-berlin.de/SBB0000DB9500000000</t>
  </si>
  <si>
    <t>Zwickau</t>
  </si>
  <si>
    <t>Fünfzig Sylben-Räthsel aus der Naturgeschichte</t>
  </si>
  <si>
    <t>Meyer, H.; Corrodi, W.</t>
  </si>
  <si>
    <t>PPN769889549</t>
  </si>
  <si>
    <t>PPN58334626X</t>
  </si>
  <si>
    <t>http://resolver.staatsbibliothek-berlin.de/SBB000101FE00000000</t>
  </si>
  <si>
    <t>https://content.staatsbibliothek-berlin.de/dc/769889549.ocr.zip</t>
  </si>
  <si>
    <t>Naturlehre für Schule und Haus</t>
  </si>
  <si>
    <t>Schmidt, F.</t>
  </si>
  <si>
    <t>Leuckart</t>
  </si>
  <si>
    <t>PPN770199011</t>
  </si>
  <si>
    <t>PPN348850190</t>
  </si>
  <si>
    <t>http://resolver.staatsbibliothek-berlin.de/SBB0001038F00000000</t>
  </si>
  <si>
    <t>Petite galerie de figures pour servir à la connoissance des objects de la nature et de l'art, des moeurs et des coutumes de differens peuples &amp; à l'usage des jeunes-Gens des deux sexes</t>
  </si>
  <si>
    <t>Krüger, ...; Serrurier, L.; Haas, P.; Mila, Wilhelm</t>
  </si>
  <si>
    <t>PPN757443834</t>
  </si>
  <si>
    <t>PPN279980639</t>
  </si>
  <si>
    <t>http://resolver.staatsbibliothek-berlin.de/SBB0000ED9E00000000</t>
  </si>
  <si>
    <t>Bildergallerie der Thierwelt oder Abbildungen des Interessantesten aus dem Thierreiche; mit ausführlicher Beschreibung</t>
  </si>
  <si>
    <t>Reichenbach, Anton Benedict</t>
  </si>
  <si>
    <t>Pönicke</t>
  </si>
  <si>
    <t>PPN749932341</t>
  </si>
  <si>
    <t>PPN278979157</t>
  </si>
  <si>
    <t>http://resolver.staatsbibliothek-berlin.de/SBB0000E1A800000000</t>
  </si>
  <si>
    <t>Nouvelle encyclopédie de la jeunesse, ou abrégé de toutes les sciences; plus étendu et plus méthodique que les précédens; ouvrage élémentaire, ... ; avec 30 figures et deux cartes</t>
  </si>
  <si>
    <t>Le Prieur</t>
  </si>
  <si>
    <t>PPN767857755</t>
  </si>
  <si>
    <t>PPN280077459</t>
  </si>
  <si>
    <t>http://resolver.staatsbibliothek-berlin.de/SBB0000F47600000000</t>
  </si>
  <si>
    <t>John Ross zweite Entdeckungsreise nach den Gegenden des Nordpols</t>
  </si>
  <si>
    <t>Fischer &amp; Fuchs</t>
  </si>
  <si>
    <t>PPN771017669</t>
  </si>
  <si>
    <t>PPN372029833</t>
  </si>
  <si>
    <t>http://resolver.staatsbibliothek-berlin.de/SBB00010A6A00000000</t>
  </si>
  <si>
    <t>Neunhundert und neun Räthsel [Rätsel]; bestehend aus Wort-, Sylben- und Buchstaben-Räthseln</t>
  </si>
  <si>
    <t>Bernher, J. C.</t>
  </si>
  <si>
    <t>Franz</t>
  </si>
  <si>
    <t>PPN745121772</t>
  </si>
  <si>
    <t>PPN433814802</t>
  </si>
  <si>
    <t>http://resolver.staatsbibliothek-berlin.de/SBB0000D5A400000000</t>
  </si>
  <si>
    <t>https://content.staatsbibliothek-berlin.de/dc/745121772.ocr.zip</t>
  </si>
  <si>
    <t>Die Wunder der Physik; großes illustriertes Hand- und Experimentierbuch ; eine umfangreiche Sammlung interessanter gemeinverständlicher Darstellungen physikalischer Erscheinungen und Einrichtungen aus den Gebieten der Mechanik, Wärme, Akustik und Optik sowie Anleitung zu mehr als 800 leicht auszuführenden Handversuchen /... bearb. und hrsg. von Theodor Rulemann</t>
  </si>
  <si>
    <t>Rulemann, Theodor</t>
  </si>
  <si>
    <t>Merkur</t>
  </si>
  <si>
    <t>PPN741341336</t>
  </si>
  <si>
    <t>PPN387320938</t>
  </si>
  <si>
    <t>http://resolver.staatsbibliothek-berlin.de/SBB0000CFDF00000000</t>
  </si>
  <si>
    <t>https://content.staatsbibliothek-berlin.de/dc/741341336.ocr.zip</t>
  </si>
  <si>
    <t>Was wollen wir spielen?; Die schönsten Jugendspiele und Spielreime für Knaben und Mädchen</t>
  </si>
  <si>
    <t>Kolb, C. F. A.</t>
  </si>
  <si>
    <t>PPN745589456</t>
  </si>
  <si>
    <t>PPN550493697</t>
  </si>
  <si>
    <t>http://resolver.staatsbibliothek-berlin.de/SBB0000D6E800000000</t>
  </si>
  <si>
    <t>https://content.staatsbibliothek-berlin.de/dc/745589456.ocr.zip</t>
  </si>
  <si>
    <t>Kleine Sternkunde; mit 66 Abbildungen, einer Mond- und einer Sternkarte</t>
  </si>
  <si>
    <t>Ristenpart, Friedrich</t>
  </si>
  <si>
    <t>PPN741298562</t>
  </si>
  <si>
    <t>PPN074426931</t>
  </si>
  <si>
    <t>http://resolver.staatsbibliothek-berlin.de/SBB0000CFAE00000000</t>
  </si>
  <si>
    <t>https://content.staatsbibliothek-berlin.de/dc/741298562.ocr.zip</t>
  </si>
  <si>
    <t>PPN740909703</t>
  </si>
  <si>
    <t>PPN578793709</t>
  </si>
  <si>
    <t>http://resolver.staatsbibliothek-berlin.de/SBB0000CEDA00000000</t>
  </si>
  <si>
    <t>https://content.staatsbibliothek-berlin.de/dc/740909703.ocr.zip</t>
  </si>
  <si>
    <t>Joh. Amos Comenii Orbis Sensualium Pictus Quadrilinguis, Hoc est: Omnium fundamentalium in mundo rerum, &amp; in vita actionum, Pictura &amp; Nomenclatura, Germanica, Latina, Italica, Et Gallica; Cum Titulorum iuxta, atq[ue] Vocabulorum Indice</t>
  </si>
  <si>
    <t>Dilherrus, Joh. Michael; Teppati, B. L.; Comenius, Johannes Amos</t>
  </si>
  <si>
    <t>Endteri</t>
  </si>
  <si>
    <t>PPN769893562</t>
  </si>
  <si>
    <t>PPN536802165</t>
  </si>
  <si>
    <t>http://resolver.staatsbibliothek-berlin.de/SBB0001020500000000</t>
  </si>
  <si>
    <t>1679</t>
  </si>
  <si>
    <t>Les Francais en Algérie; souvenirs d'un voyage fait en 1841</t>
  </si>
  <si>
    <t>Venillot, Louis</t>
  </si>
  <si>
    <t>PPN781821916</t>
  </si>
  <si>
    <t>PPN578596873</t>
  </si>
  <si>
    <t>http://resolver.staatsbibliothek-berlin.de/SBB0001566800000000</t>
  </si>
  <si>
    <t>Rätselbuch; eine Auswahl von Rätseln aller Art</t>
  </si>
  <si>
    <t>Giehrl, Emmy</t>
  </si>
  <si>
    <t>PPN745599966</t>
  </si>
  <si>
    <t>PPN558215076</t>
  </si>
  <si>
    <t>http://resolver.staatsbibliothek-berlin.de/SBB0000D6FD00000000</t>
  </si>
  <si>
    <t>Straubing</t>
  </si>
  <si>
    <t>https://content.staatsbibliothek-berlin.de/dc/745599966.ocr.zip</t>
  </si>
  <si>
    <t>Arbeits- und Beschäftigungsbuch für Mädchen</t>
  </si>
  <si>
    <t>PPN745124623</t>
  </si>
  <si>
    <t>PPN54653970X</t>
  </si>
  <si>
    <t>http://resolver.staatsbibliothek-berlin.de/SBB0000D5B000000000</t>
  </si>
  <si>
    <t>Mühlheim</t>
  </si>
  <si>
    <t>https://content.staatsbibliothek-berlin.de/dc/745124623.ocr.zip</t>
  </si>
  <si>
    <t>Der Mensch und die Elemente; dargestellt in Bildern und Erzählungen für die reifere Jugend</t>
  </si>
  <si>
    <t>Dannheimer</t>
  </si>
  <si>
    <t>PPN746285191</t>
  </si>
  <si>
    <t>PPN235386030</t>
  </si>
  <si>
    <t>http://resolver.staatsbibliothek-berlin.de/SBB0000D88100000000</t>
  </si>
  <si>
    <t>Kempten</t>
  </si>
  <si>
    <t>Livingstone der Missionär; Erforschungsreisen im Innern Afrikas ; in Schilderungen der bekanntesten älteren und neueren Reisen insbesondere der großen Entdeckungen im südlichen Afrika währen der Jahre 1840 - 1856 durch Dr. David Livingstone</t>
  </si>
  <si>
    <t>Kiesewetter, Fr.</t>
  </si>
  <si>
    <t>PPN771049552</t>
  </si>
  <si>
    <t>PPN565851357</t>
  </si>
  <si>
    <t>http://resolver.staatsbibliothek-berlin.de/SBB00010A9D00000000</t>
  </si>
  <si>
    <t>https://content.staatsbibliothek-berlin.de/dc/771049552.ocr.zip</t>
  </si>
  <si>
    <t>PPN742274357</t>
  </si>
  <si>
    <t>PPN415192943</t>
  </si>
  <si>
    <t>http://resolver.staatsbibliothek-berlin.de/SBB0000D0EA00000000</t>
  </si>
  <si>
    <t>https://content.staatsbibliothek-berlin.de/dc/742274357.ocr.zip</t>
  </si>
  <si>
    <t>Zwischen Himmel und Erde; von Luftfahrzeugen, von ihrer Erfindung, ihrer Entwicklung und Verwendung ; ein Buch für die Jugend und das Volk ; mit vielen Abb.</t>
  </si>
  <si>
    <t>Wilhelm, Richard</t>
  </si>
  <si>
    <t>Verl. der Schiller-Buchh. &lt;Teschner&gt;</t>
  </si>
  <si>
    <t>PPN745262686</t>
  </si>
  <si>
    <t>PPN409339180</t>
  </si>
  <si>
    <t>http://resolver.staatsbibliothek-berlin.de/SBB0000D67C00000000</t>
  </si>
  <si>
    <t>Charlottenburg</t>
  </si>
  <si>
    <t>https://content.staatsbibliothek-berlin.de/dc/745262686.ocr.zip</t>
  </si>
  <si>
    <t>Kosmos für die Jugend; Blicke in die Schöpfung der Welt und in die Kulturgeschichte der Menschheit vom Anfang bis zur Gegenwart</t>
  </si>
  <si>
    <t>Perlberg, G.; Körber, Philipp</t>
  </si>
  <si>
    <t>PPN781914949</t>
  </si>
  <si>
    <t>PPN075912287</t>
  </si>
  <si>
    <t>http://resolver.staatsbibliothek-berlin.de/SBB000156B200000000</t>
  </si>
  <si>
    <t>https://content.staatsbibliothek-berlin.de/dc/781914949.ocr.zip</t>
  </si>
  <si>
    <t>Europas Tierwelt in Bildern; mit 168 Abbildungen</t>
  </si>
  <si>
    <t>Hammer, Ad.</t>
  </si>
  <si>
    <t>Klinkhardt</t>
  </si>
  <si>
    <t>PPN741714515</t>
  </si>
  <si>
    <t>PPN076040585</t>
  </si>
  <si>
    <t>http://resolver.staatsbibliothek-berlin.de/SBB0000D05A00000000</t>
  </si>
  <si>
    <t>https://content.staatsbibliothek-berlin.de/dc/741714515.ocr.zip</t>
  </si>
  <si>
    <t>Spiele zur Übung und Erholung des Körpers und Geistes für die Jugend, ihre Erzieher und alle Freunde unschuldiger Jugendfreuden ; mit 1 Titelkupfer und 16 kleinen Rissen</t>
  </si>
  <si>
    <t>GutsMuths, Johann Christoph Friedrich</t>
  </si>
  <si>
    <t>PPN766235467</t>
  </si>
  <si>
    <t>PPN156374099</t>
  </si>
  <si>
    <t>http://resolver.staatsbibliothek-berlin.de/SBB0000EE4D00000000</t>
  </si>
  <si>
    <t>Das Turnen im Spiel oder lustige Bewegungsspiele für muntere Knaben; eine Auswahl der einfacheren Jugend- und Turnspiele zur geistigen und körperlichen Erholung des jüngeren Alters. Als Festgeschenk und als Beitrag zu einer naturgemäßen Jugenderziehung bearbeitet</t>
  </si>
  <si>
    <t>Kloss, Moritz</t>
  </si>
  <si>
    <t>PPN770371299</t>
  </si>
  <si>
    <t>PPN432505644</t>
  </si>
  <si>
    <t>http://resolver.staatsbibliothek-berlin.de/SBB0001045800000000</t>
  </si>
  <si>
    <t>https://content.staatsbibliothek-berlin.de/dc/770371299.ocr.zip</t>
  </si>
  <si>
    <t>Neueste Räthselsammlung, als Beitrag zur Unterhaltung und Uebung des Scharfsinns; Ein Weihnachts- und Geburtstagsgeschenk</t>
  </si>
  <si>
    <t>Ziehnert, Johann Gottlieb Amadeus</t>
  </si>
  <si>
    <t>PPN767437187</t>
  </si>
  <si>
    <t>PPN582174686</t>
  </si>
  <si>
    <t>http://resolver.staatsbibliothek-berlin.de/SBB0000F38600000000</t>
  </si>
  <si>
    <t>Merkwürdigkeiten aus der Menschen- und Thierwelt und den übrigen Schöpfungen auf und in der Erde; nebst einigen Darstellungen aus der Geschichte, der Götterlehre und dem Gebiete der schönen Künste für die angenehme Selbstbelehrung der Jugend bearbeitet von Rosinus Guthsmuths. Mit 151 illuminirten Abbildungen</t>
  </si>
  <si>
    <t>Guthsmuths, Rosinus</t>
  </si>
  <si>
    <t>PPN751258229</t>
  </si>
  <si>
    <t>PPN558966497</t>
  </si>
  <si>
    <t>http://resolver.staatsbibliothek-berlin.de/SBB0000E52900000000</t>
  </si>
  <si>
    <t>Die Hundert Wunder der Welt u. der drei Naturreiche; nach den besten und neuesten Quellen beschrieben und durch Abbildungen versinnlicht</t>
  </si>
  <si>
    <t>Haumann, Gustav Heinrich; Clarke, C. C.</t>
  </si>
  <si>
    <t>PPN769907067</t>
  </si>
  <si>
    <t>PPN550804897</t>
  </si>
  <si>
    <t>http://resolver.staatsbibliothek-berlin.de/SBB0001022300000000</t>
  </si>
  <si>
    <t>Sondershausen [u.a.]</t>
  </si>
  <si>
    <t>Der kleine Taschenspieler; Eine reichhaltige Sammlung von leicht ausführbaren, höchst interessanten und überraschenden Taschenspieler- und Karten-Kunststücken, Belustigungen aus der Chemie und Arithmetik und Scherzen zur heiteren Unterhaltung im gemüthlichen Kreise</t>
  </si>
  <si>
    <t>Frickelli, W.</t>
  </si>
  <si>
    <t>PPN767229711</t>
  </si>
  <si>
    <t>PPN557537150</t>
  </si>
  <si>
    <t>http://resolver.staatsbibliothek-berlin.de/SBB0000F33000000000</t>
  </si>
  <si>
    <t>Mülheim a. d. Ruhr</t>
  </si>
  <si>
    <t>https://content.staatsbibliothek-berlin.de/dc/767229711.ocr.zip</t>
  </si>
  <si>
    <t>PPN743878809</t>
  </si>
  <si>
    <t>PPN578782588</t>
  </si>
  <si>
    <t>http://resolver.staatsbibliothek-berlin.de/SBB0000D37700000000</t>
  </si>
  <si>
    <t>https://content.staatsbibliothek-berlin.de/dc/743878809.ocr.zip</t>
  </si>
  <si>
    <t>Die physikalische Technik oder Anleitung zur Anstellung von physikalischen Versuchen und zur Herstellung von physikalischen Apparaten mit möglichst einfachen Mitteln</t>
  </si>
  <si>
    <t>Frick, J.</t>
  </si>
  <si>
    <t>PPN741141574</t>
  </si>
  <si>
    <t>PPN144445565</t>
  </si>
  <si>
    <t>http://resolver.staatsbibliothek-berlin.de/SBB0000CF2900000000</t>
  </si>
  <si>
    <t>https://content.staatsbibliothek-berlin.de/dc/741141574.ocr.zip</t>
  </si>
  <si>
    <t>D. Christoph Gottlieb Steinbecks Feuerkatechismus; Für die liebe Jugend unsers teutschen Vaterlandes</t>
  </si>
  <si>
    <t>Böse</t>
  </si>
  <si>
    <t>PPN750202866</t>
  </si>
  <si>
    <t>PPN57708481X</t>
  </si>
  <si>
    <t>http://resolver.staatsbibliothek-berlin.de/SBB0000E25600000000</t>
  </si>
  <si>
    <t>Weißenfels; Leipzig</t>
  </si>
  <si>
    <t>Naturstudien; Skizzen aus der Pflanzen- und Tierwelt</t>
  </si>
  <si>
    <t>Georgy, Wilhelm; Masius, Hermann</t>
  </si>
  <si>
    <t>PPN742718883</t>
  </si>
  <si>
    <t>PPN421429771</t>
  </si>
  <si>
    <t>http://resolver.staatsbibliothek-berlin.de/SBB0000D2C300000000</t>
  </si>
  <si>
    <t>https://content.staatsbibliothek-berlin.de/dc/742718883.ocr.zip</t>
  </si>
  <si>
    <t>Wanderungen und Streifzüge; die Säugetiere Deutschlands</t>
  </si>
  <si>
    <t>PPN744747376</t>
  </si>
  <si>
    <t>PPN557342759</t>
  </si>
  <si>
    <t>http://resolver.staatsbibliothek-berlin.de/SBB0000D56300000000</t>
  </si>
  <si>
    <t>https://content.staatsbibliothek-berlin.de/dc/744747376.ocr.zip</t>
  </si>
  <si>
    <t>Erzählungen aus dem Leben der Säugethiere für die die langen Winterabende; den braven u. fleißigen Knaben gewidmet ; mit 8 color. Bildern</t>
  </si>
  <si>
    <t>Herbst, Hermann</t>
  </si>
  <si>
    <t>PPN749885904</t>
  </si>
  <si>
    <t>PPN559344864</t>
  </si>
  <si>
    <t>http://resolver.staatsbibliothek-berlin.de/SBB0000E14F00000000</t>
  </si>
  <si>
    <t>https://content.staatsbibliothek-berlin.de/dc/749885904.ocr.zip</t>
  </si>
  <si>
    <t>Les douze mois de l'année; en tableaux pour l'enseignement intuitif, représentant les différentes formes de la surface de la terre, les travaux d'économie rurale et domestique, exécutés dans chaque mois de l'année ; ainsi qu'un grand nombre d'animaux et de plantes indigènes au clima de l'Europe centrale. 60 tables soigneusement coloriées avec une spécification des objets y représentés</t>
  </si>
  <si>
    <t>Englert, D.</t>
  </si>
  <si>
    <t>PPN770186424</t>
  </si>
  <si>
    <t>PPN422220701</t>
  </si>
  <si>
    <t>http://resolver.staatsbibliothek-berlin.de/SBB0001036600000000</t>
  </si>
  <si>
    <t>Geschichte des Menschen; ein Anhang zu C. Ph. Funke's Naturgeschichte und Technologie</t>
  </si>
  <si>
    <t>PPN746829752</t>
  </si>
  <si>
    <t>PPN746829523</t>
  </si>
  <si>
    <t>http://resolver.staatsbibliothek-berlin.de/SBB0000DBC000000000</t>
  </si>
  <si>
    <t>Die Pilgerreise nach dem heiligen Lande, oder: Gottlieb Brunners und seiner Gefährten Schicksale und Erlebnise im Orient; eine unterhaltende und in Bezug auf biblische Geschichte und Geographie belehrende Erzählung für die Jugend und deren Freunde</t>
  </si>
  <si>
    <t>Maar, Joh.; Rothbart, Ferd.; Schwed, Friedrich</t>
  </si>
  <si>
    <t>Wöller</t>
  </si>
  <si>
    <t>PPN770965547</t>
  </si>
  <si>
    <t>PPN574620109</t>
  </si>
  <si>
    <t>http://resolver.staatsbibliothek-berlin.de/SBB00010A1900000000</t>
  </si>
  <si>
    <t>PPN767121260</t>
  </si>
  <si>
    <t>PPN559163940</t>
  </si>
  <si>
    <t>http://resolver.staatsbibliothek-berlin.de/SBB0000F29700000000</t>
  </si>
  <si>
    <t>Räthsel und Charaden zur Schärfung der Denkkraft für die Jugend; auch zur Unterhaltung in geselligen Zirkeln</t>
  </si>
  <si>
    <t>PPN770148336</t>
  </si>
  <si>
    <t>PPN196166144</t>
  </si>
  <si>
    <t>http://resolver.staatsbibliothek-berlin.de/SBB0001032800000000</t>
  </si>
  <si>
    <t>Encyclopédie des enfans, ou abrégé de toutes les sciences à l'usage des jeunes personnes ...</t>
  </si>
  <si>
    <t>Formey, ...</t>
  </si>
  <si>
    <t>Cailler</t>
  </si>
  <si>
    <t>PPN767922867</t>
  </si>
  <si>
    <t>PPN557396956</t>
  </si>
  <si>
    <t>http://resolver.staatsbibliothek-berlin.de/SBB0000F4FE00000000</t>
  </si>
  <si>
    <t>Genève</t>
  </si>
  <si>
    <t>Dürr</t>
  </si>
  <si>
    <t>PPN745122426</t>
  </si>
  <si>
    <t>PPN57369995X</t>
  </si>
  <si>
    <t>http://resolver.staatsbibliothek-berlin.de/SBB0000D5A600000000</t>
  </si>
  <si>
    <t>https://content.staatsbibliothek-berlin.de/dc/745122426.ocr.zip</t>
  </si>
  <si>
    <t>Récréation des enfans</t>
  </si>
  <si>
    <t>Lassalle, Louis; Eymery, Alexis</t>
  </si>
  <si>
    <t>Eymery &amp;  Aubert</t>
  </si>
  <si>
    <t>PPN766623033</t>
  </si>
  <si>
    <t>PPN293265909</t>
  </si>
  <si>
    <t>http://resolver.staatsbibliothek-berlin.de/SBB0000F01100000000</t>
  </si>
  <si>
    <t>Die Kraftmaschinen; mit zahlreichen Abb. im Text und 2 Tafeln</t>
  </si>
  <si>
    <t>Schütze, C.</t>
  </si>
  <si>
    <t>PPN744088194</t>
  </si>
  <si>
    <t>PPN574456937</t>
  </si>
  <si>
    <t>http://resolver.staatsbibliothek-berlin.de/SBB0000D55C00000000</t>
  </si>
  <si>
    <t>https://content.staatsbibliothek-berlin.de/dc/744088194.ocr.zip</t>
  </si>
  <si>
    <t>Die kleine Menagerie; Schaulust für das zarte Jugendalter in Abbildungen der merkwürdigsten wilden Säugethiere ; in 8 colorirten Stahlstichen</t>
  </si>
  <si>
    <t>Geissler</t>
  </si>
  <si>
    <t>PPN749888067</t>
  </si>
  <si>
    <t>PPN279403887</t>
  </si>
  <si>
    <t>http://resolver.staatsbibliothek-berlin.de/SBB0000E15A00000000</t>
  </si>
  <si>
    <t>https://content.staatsbibliothek-berlin.de/dc/749888067.ocr.zip</t>
  </si>
  <si>
    <t>Die kleine Puppenschneiderin; ein Büchlein für kleine Mädchen, nach welchem sie lernen, ihre Puppenanzüge selbst herzustellen ; für eine Puppe 21 cm groß, mit Schnittmustern u. Abb.</t>
  </si>
  <si>
    <t>PPN770371949</t>
  </si>
  <si>
    <t>PPN419976213</t>
  </si>
  <si>
    <t>http://resolver.staatsbibliothek-berlin.de/SBB0001045C00000000</t>
  </si>
  <si>
    <t>https://content.staatsbibliothek-berlin.de/dc/770371949.ocr.zip</t>
  </si>
  <si>
    <t>Größeres Handbuch für Schüler zum Gebrauche bei dem Unterrichte in Bürgerschulen und höheren Unterrichtsanstalten</t>
  </si>
  <si>
    <t>Berthelt, August; Jäkel, Julius; Petermann, Karl</t>
  </si>
  <si>
    <t>PPN745278302</t>
  </si>
  <si>
    <t>PPN548570442</t>
  </si>
  <si>
    <t>http://resolver.staatsbibliothek-berlin.de/SBB0000D69100000000</t>
  </si>
  <si>
    <t>https://content.staatsbibliothek-berlin.de/dc/745278302.ocr.zip</t>
  </si>
  <si>
    <t>Natur-, Reise- und Lebensbilder aus Unter-Aegypten, Ceylon und Vorder-Indien</t>
  </si>
  <si>
    <t>Kutzner, J. G.; Haun, A.</t>
  </si>
  <si>
    <t>PPN770963641</t>
  </si>
  <si>
    <t>PPN279392346</t>
  </si>
  <si>
    <t>http://resolver.staatsbibliothek-berlin.de/SBB00010A1200000000</t>
  </si>
  <si>
    <t>https://content.staatsbibliothek-berlin.de/dc/770963641.ocr.zip</t>
  </si>
  <si>
    <t>Bilderbuch für kleine wißbegierige Knaben</t>
  </si>
  <si>
    <t>PPN769911064</t>
  </si>
  <si>
    <t>PPN503681431</t>
  </si>
  <si>
    <t>http://resolver.staatsbibliothek-berlin.de/SBB0001022A00000000</t>
  </si>
  <si>
    <t>Dyrehaven i colorerede afbildninger; texten efter de nyeste og bedste naturvidenskabelige Værker</t>
  </si>
  <si>
    <t>Iversen</t>
  </si>
  <si>
    <t>PPN770469868</t>
  </si>
  <si>
    <t>PPN485668084</t>
  </si>
  <si>
    <t>http://resolver.staatsbibliothek-berlin.de/SBB000104B000000000</t>
  </si>
  <si>
    <t>dan</t>
  </si>
  <si>
    <t>Kopenhagen</t>
  </si>
  <si>
    <t>https://content.staatsbibliothek-berlin.de/dc/770469868.ocr.zip</t>
  </si>
  <si>
    <t>Astronomische Jugend-Abende</t>
  </si>
  <si>
    <t>Meinhardt, R.; Seiffart, S.</t>
  </si>
  <si>
    <t>Heymann &lt;Wagner&gt;</t>
  </si>
  <si>
    <t>PPN745844510</t>
  </si>
  <si>
    <t>PPN450190919</t>
  </si>
  <si>
    <t>http://resolver.staatsbibliothek-berlin.de/SBB0000D76B00000000</t>
  </si>
  <si>
    <t>https://content.staatsbibliothek-berlin.de/dc/745844510.ocr.zip</t>
  </si>
  <si>
    <t>Belehrende Darstellungen aus dem Vaterlande: ein Lesebuch für die Jugend, zur näheren Kenntniß des Landes und seiner Bewohner</t>
  </si>
  <si>
    <t>Blaschke, J.; Chimani, Leopold</t>
  </si>
  <si>
    <t>Doll</t>
  </si>
  <si>
    <t>PPN770996337</t>
  </si>
  <si>
    <t>PPN770996167</t>
  </si>
  <si>
    <t>http://resolver.staatsbibliothek-berlin.de/SBB00010A4A00000000</t>
  </si>
  <si>
    <t>Naturlehre für Bürger- und Volksschulen; mit Hinweisung auf biblische Stellen</t>
  </si>
  <si>
    <t>Melos, Johann Gottfried</t>
  </si>
  <si>
    <t>Verlag der Hof-, Buch- u. Kunsthandlung</t>
  </si>
  <si>
    <t>PPN769376452</t>
  </si>
  <si>
    <t>PPN243796129</t>
  </si>
  <si>
    <t>http://resolver.staatsbibliothek-berlin.de/SBB0000F95800000000</t>
  </si>
  <si>
    <t>Rudolstadt</t>
  </si>
  <si>
    <t>F. Martin's Naturgeschichte für die Jugend beiderlei Geschlechts; mit 300 colorirten Abbildungen und 20 Holzschnitten</t>
  </si>
  <si>
    <t>PPN741286416</t>
  </si>
  <si>
    <t>PPN302853545</t>
  </si>
  <si>
    <t>http://resolver.staatsbibliothek-berlin.de/SBB0000CF9700000000</t>
  </si>
  <si>
    <t>https://content.staatsbibliothek-berlin.de/dc/741286416.ocr.zip</t>
  </si>
  <si>
    <t>Familien Bilder-Buch zur angenehmen und lehrreichen Unterhaltung der Jugend</t>
  </si>
  <si>
    <t>PPN768157366</t>
  </si>
  <si>
    <t>PPN279004044</t>
  </si>
  <si>
    <t>http://resolver.staatsbibliothek-berlin.de/SBB0000F56E00000000</t>
  </si>
  <si>
    <t>Nürnberg; Leipzig</t>
  </si>
  <si>
    <t>Kleine Naturgeschichte der vierfüßigen Thiere für Kinder ; Enthält 48 Bilder und Erklärungen derselben in deutscher und französischer Sprache</t>
  </si>
  <si>
    <t>PPN756355397</t>
  </si>
  <si>
    <t>PPN248456881</t>
  </si>
  <si>
    <t>http://resolver.staatsbibliothek-berlin.de/SBB0000EA6000000000</t>
  </si>
  <si>
    <t>Entdeckungsreisen in der Wohnstube; mit seinen jungen Freunden unternommen</t>
  </si>
  <si>
    <t>PPN743858840</t>
  </si>
  <si>
    <t>PPN578788373</t>
  </si>
  <si>
    <t>http://resolver.staatsbibliothek-berlin.de/SBB0000D35D00000000</t>
  </si>
  <si>
    <t>https://content.staatsbibliothek-berlin.de/dc/743858840.ocr.zip</t>
  </si>
  <si>
    <t>Hundert Rätsel</t>
  </si>
  <si>
    <t>Wittenhaus, K. A.</t>
  </si>
  <si>
    <t>PPN745593526</t>
  </si>
  <si>
    <t>PPN581746651</t>
  </si>
  <si>
    <t>http://resolver.staatsbibliothek-berlin.de/SBB0000D6EF00000000</t>
  </si>
  <si>
    <t>https://content.staatsbibliothek-berlin.de/dc/745593526.ocr.zip</t>
  </si>
  <si>
    <t>Wanderungen durch die Werkstätten der Neuzeit; mit seinen jungen Freunden ausgeführt ; mit 146 Holzschnitten</t>
  </si>
  <si>
    <t>PPN745867944</t>
  </si>
  <si>
    <t>PPN744080460</t>
  </si>
  <si>
    <t>http://resolver.staatsbibliothek-berlin.de/SBB0000D79700000000</t>
  </si>
  <si>
    <t>https://content.staatsbibliothek-berlin.de/dc/745867944.ocr.zip</t>
  </si>
  <si>
    <t>Für unsere Knaben; der Jugend Kunstfertigkeit und Spiel</t>
  </si>
  <si>
    <t>Bergmeister, Josef M.</t>
  </si>
  <si>
    <t>Mey &amp; Widmayer</t>
  </si>
  <si>
    <t>PPN745605753</t>
  </si>
  <si>
    <t>PPN547996179</t>
  </si>
  <si>
    <t>http://resolver.staatsbibliothek-berlin.de/SBB0000D71500000000</t>
  </si>
  <si>
    <t>https://content.staatsbibliothek-berlin.de/dc/745605753.ocr.zip</t>
  </si>
  <si>
    <t>Das illustrirte Seemannsbuch; Fahrten und Abenteuer zur See im Krieg und Frieden ; In Mittheilungen über das Wissenswürdigste aus der Schiffahrtskunde und dem Seeleben ; mit 150 colorirten Bildern, Schlachten und Seegemälden</t>
  </si>
  <si>
    <t>Berndt, R.</t>
  </si>
  <si>
    <t>PPN756691540</t>
  </si>
  <si>
    <t>PPN27597054X</t>
  </si>
  <si>
    <t>http://resolver.staatsbibliothek-berlin.de/SBB0000EBC600000000</t>
  </si>
  <si>
    <t>https://content.staatsbibliothek-berlin.de/dc/756691540.ocr.zip</t>
  </si>
  <si>
    <t>Rebmann, E.; Berge, Friedrich</t>
  </si>
  <si>
    <t>PPN741642123</t>
  </si>
  <si>
    <t>PPN548403473</t>
  </si>
  <si>
    <t>http://resolver.staatsbibliothek-berlin.de/SBB0000D04200000000</t>
  </si>
  <si>
    <t>https://content.staatsbibliothek-berlin.de/dc/741642123.ocr.zip</t>
  </si>
  <si>
    <t>Der gelehrte Spielkamerad oder der kleine Naturforscher, Thierfreund und Sammler, Anleitung für kleine Physiker, Chemiker, Botaniker u. Naturfreunde zum Experimentiren,... ; ein Suppl. zum "Spielbuch für Knaben" ; mit über 200 Text-Abb., 6 Abth.-Frontispicen, sowie 1 Titelb.</t>
  </si>
  <si>
    <t>PPN770449964</t>
  </si>
  <si>
    <t>PPN579551342</t>
  </si>
  <si>
    <t>http://resolver.staatsbibliothek-berlin.de/SBB0001048B00000000</t>
  </si>
  <si>
    <t>https://content.staatsbibliothek-berlin.de/dc/770449964.ocr.zip</t>
  </si>
  <si>
    <t>PPN769379753</t>
  </si>
  <si>
    <t>PPN250893339</t>
  </si>
  <si>
    <t>http://resolver.staatsbibliothek-berlin.de/SBB0000F95C00000000</t>
  </si>
  <si>
    <t>Naturgeschichte der Amphibien, Fische, Weich- und Schaalenthiere, Insekten, Würmer und Strahlenthiere in Bildern ... zum Anschauungsunterricht für die Jugend ... nach der ... Naturgeschichte für Schulen; mit erklärendem Texte in dt. u. franz. Sprache</t>
  </si>
  <si>
    <t>PPN749903856</t>
  </si>
  <si>
    <t>PPN568791622</t>
  </si>
  <si>
    <t>http://resolver.staatsbibliothek-berlin.de/SBB0000E16E00000000</t>
  </si>
  <si>
    <t>https://content.staatsbibliothek-berlin.de/dc/749903856.ocr.zip</t>
  </si>
  <si>
    <t>Die Erde und das Weltall; faßlich bearbeitet für die Jugend und das Volk ; mit vielen Illustrationen</t>
  </si>
  <si>
    <t>Benziger</t>
  </si>
  <si>
    <t>PPN742572021</t>
  </si>
  <si>
    <t>PPN277189772</t>
  </si>
  <si>
    <t>http://resolver.staatsbibliothek-berlin.de/SBB0000D23500000000</t>
  </si>
  <si>
    <t>Einsiedeln [u.a.]</t>
  </si>
  <si>
    <t>https://content.staatsbibliothek-berlin.de/dc/742572021.ocr.zip</t>
  </si>
  <si>
    <t>F. Martin's Naturgeschichte für die Jugend</t>
  </si>
  <si>
    <t>Kolb, C. F. A.; Martin, F.</t>
  </si>
  <si>
    <t>PPN770272266</t>
  </si>
  <si>
    <t>PPN356914739</t>
  </si>
  <si>
    <t>http://resolver.staatsbibliothek-berlin.de/SBB000103CF00000000</t>
  </si>
  <si>
    <t>Leipzig; Stuttgart</t>
  </si>
  <si>
    <t>https://content.staatsbibliothek-berlin.de/dc/770272266.ocr.zip</t>
  </si>
  <si>
    <t>Kurzer Entwurf der Naturgeschichte zum Gebrauch in höhern Schulen</t>
  </si>
  <si>
    <t>Mylius</t>
  </si>
  <si>
    <t>PPN770201792</t>
  </si>
  <si>
    <t>PPN428461093</t>
  </si>
  <si>
    <t>http://resolver.staatsbibliothek-berlin.de/SBB0001039800000000</t>
  </si>
  <si>
    <t>Im Walde</t>
  </si>
  <si>
    <t>Zähler, Julius; Sachsse, Emil</t>
  </si>
  <si>
    <t>PPN770494404</t>
  </si>
  <si>
    <t>PPN410083569</t>
  </si>
  <si>
    <t>http://resolver.staatsbibliothek-berlin.de/SBB000104D600000000</t>
  </si>
  <si>
    <t>https://content.staatsbibliothek-berlin.de/dc/770494404.ocr.zip</t>
  </si>
  <si>
    <t>Der kleine Naturhistoriker oder kurzgefaßte Naturgeschichte einiger lebenden Thiere; Ein Geburtstags-, Pathen- oder Weihnachtsgeschenk zur Unterhaltung, Belehrung und zum Nachdenken für lernbegierige Kinder ; Mit 4 illuminierten und 4 schwarzen Kupfertafeln, welche die Abbildungen von mehr als 100 Thieren enthalten</t>
  </si>
  <si>
    <t>Uz</t>
  </si>
  <si>
    <t>PPN756349915</t>
  </si>
  <si>
    <t>PPN568841980</t>
  </si>
  <si>
    <t>http://resolver.staatsbibliothek-berlin.de/SBB0000EA5C00000000</t>
  </si>
  <si>
    <t>Hundert Schulspiele; gesammelt nach den Alterstufen der Kinder</t>
  </si>
  <si>
    <t>Huhle &lt;Adler&gt;</t>
  </si>
  <si>
    <t>PPN745144403</t>
  </si>
  <si>
    <t>PPN075350920</t>
  </si>
  <si>
    <t>http://resolver.staatsbibliothek-berlin.de/SBB0000D5F600000000</t>
  </si>
  <si>
    <t>https://content.staatsbibliothek-berlin.de/dc/745144403.ocr.zip</t>
  </si>
  <si>
    <t>Abrégé de toutes les sciences, à l'usage des enfants; Refondu, beaucoup augmenté et corrigé dans toutes ses parties, afin de le rendre propre à l'usage des écoles des pays catholiques</t>
  </si>
  <si>
    <t>Labbey</t>
  </si>
  <si>
    <t>PPN767231392</t>
  </si>
  <si>
    <t>PPN538962852</t>
  </si>
  <si>
    <t>http://resolver.staatsbibliothek-berlin.de/SBB0000F33900000000</t>
  </si>
  <si>
    <t>Romantische Reise um die Welt; Ein Spiel zur angenehmen Unterhaltung in Gesellschaften ; Mit einer illuminirten Kupfertafel</t>
  </si>
  <si>
    <t>PPN766624013</t>
  </si>
  <si>
    <t>PPN279033214</t>
  </si>
  <si>
    <t>http://resolver.staatsbibliothek-berlin.de/SBB0000F01300000000</t>
  </si>
  <si>
    <t>Atlas des enfans; ou méthode nouvelle, courte, facile et demonstrative, pour apprendre la geographie ; en 22 cartes enluminées, avec un nouveau traité de la sphere, ...</t>
  </si>
  <si>
    <t>Schneider</t>
  </si>
  <si>
    <t>PPN780547977</t>
  </si>
  <si>
    <t>PPN280106971</t>
  </si>
  <si>
    <t>http://resolver.staatsbibliothek-berlin.de/SBB0001541800000000</t>
  </si>
  <si>
    <t>A  Amsterdam</t>
  </si>
  <si>
    <t>Sphinxe; Fragen, Räthsel u. a. Aufgaben mit ihrer Lösung ; aus der Sprachlehre, Natur- und Völkergeschichte, Erdbeschreibung u.s.w. ; denkenden Schülern für Schule und Haus gewidmet</t>
  </si>
  <si>
    <t>Lampert, Johann Wilhelm Friedrich</t>
  </si>
  <si>
    <t>PPN769986625</t>
  </si>
  <si>
    <t>PPN429235208</t>
  </si>
  <si>
    <t>http://resolver.staatsbibliothek-berlin.de/SBB0001027700000000</t>
  </si>
  <si>
    <t>Neustadt a. d. D.</t>
  </si>
  <si>
    <t>Der Käfersammler; mit 188 nach der Natur gezeichneten und photographisch aufgenommenen Abbildungen</t>
  </si>
  <si>
    <t>Bau, Alexander</t>
  </si>
  <si>
    <t>PPN744062802</t>
  </si>
  <si>
    <t>PPN443412294</t>
  </si>
  <si>
    <t>http://resolver.staatsbibliothek-berlin.de/SBB0000D52600000000</t>
  </si>
  <si>
    <t>https://content.staatsbibliothek-berlin.de/dc/744062802.ocr.zip</t>
  </si>
  <si>
    <t>Fünfhundert Räthsel und Charaden für Kinder von 8-14 Jahren; zum Gebrauch in Schule und Haus ; nebst einem Anh. von 40 lehrreichen Zahlenräthseln</t>
  </si>
  <si>
    <t>Kirn</t>
  </si>
  <si>
    <t>PPN745727425</t>
  </si>
  <si>
    <t>PPN549578641</t>
  </si>
  <si>
    <t>http://resolver.staatsbibliothek-berlin.de/SBB0000D73800000000</t>
  </si>
  <si>
    <t>https://content.staatsbibliothek-berlin.de/dc/745727425.ocr.zip</t>
  </si>
  <si>
    <t>Erste Nahrung für den gesunden Menschenverstand</t>
  </si>
  <si>
    <t>Dolz, Johann Christian; Thieme, Karl Traugott</t>
  </si>
  <si>
    <t>PPN768530156</t>
  </si>
  <si>
    <t>PPN577895893</t>
  </si>
  <si>
    <t>http://resolver.staatsbibliothek-berlin.de/SBB0000F6A300000000</t>
  </si>
  <si>
    <t>https://content.staatsbibliothek-berlin.de/dc/768530156.ocr.zip</t>
  </si>
  <si>
    <t>PPN770146651</t>
  </si>
  <si>
    <t>PPN444995625</t>
  </si>
  <si>
    <t>http://resolver.staatsbibliothek-berlin.de/SBB0001032600000000</t>
  </si>
  <si>
    <t>Wien, Prag</t>
  </si>
  <si>
    <t>Les clients d'un vieux poirier; le monde des insectes</t>
  </si>
  <si>
    <t>Becker, L.; Bruyssel, E.</t>
  </si>
  <si>
    <t>PPN742707105</t>
  </si>
  <si>
    <t>PPN550296999</t>
  </si>
  <si>
    <t>http://resolver.staatsbibliothek-berlin.de/SBB0000D2A700000000</t>
  </si>
  <si>
    <t>https://content.staatsbibliothek-berlin.de/dc/742707105.ocr.zip</t>
  </si>
  <si>
    <t>Allerhand Kurzweil für jung und alt</t>
  </si>
  <si>
    <t>Fritz, Trude</t>
  </si>
  <si>
    <t>Schauenburg</t>
  </si>
  <si>
    <t>PPN745135935</t>
  </si>
  <si>
    <t>PPN279322380</t>
  </si>
  <si>
    <t>http://resolver.staatsbibliothek-berlin.de/SBB0000D5D300000000</t>
  </si>
  <si>
    <t>https://content.staatsbibliothek-berlin.de/dc/745135935.ocr.zip</t>
  </si>
  <si>
    <t>Streifzüge durch Wald und Flur; eine Anleitung zur Beobachtung der heimischen Natur in Monatsbildern</t>
  </si>
  <si>
    <t>Landsberg, Bernhard; Landsberg, H.</t>
  </si>
  <si>
    <t>PPN744056527</t>
  </si>
  <si>
    <t>PPN561909784</t>
  </si>
  <si>
    <t>http://resolver.staatsbibliothek-berlin.de/SBB0000D52100000000</t>
  </si>
  <si>
    <t>https://content.staatsbibliothek-berlin.de/dc/744056527.ocr.zip</t>
  </si>
  <si>
    <t>Dressel, August</t>
  </si>
  <si>
    <t>PPN744074193</t>
  </si>
  <si>
    <t>PPN281974624</t>
  </si>
  <si>
    <t>http://resolver.staatsbibliothek-berlin.de/SBB0000D51B00020000</t>
  </si>
  <si>
    <t>https://content.staatsbibliothek-berlin.de/dc/744074193.ocr.zip</t>
  </si>
  <si>
    <t>Die Welt in Bildern</t>
  </si>
  <si>
    <t>Baumeister, Joseph</t>
  </si>
  <si>
    <t>Baumeister</t>
  </si>
  <si>
    <t>PPN771247435</t>
  </si>
  <si>
    <t>PPN282304789</t>
  </si>
  <si>
    <t>http://resolver.staatsbibliothek-berlin.de/SBB00010DC900050000</t>
  </si>
  <si>
    <t>Werke der Allmacht oder Wunder der Natur</t>
  </si>
  <si>
    <t>Graß &amp; Barth</t>
  </si>
  <si>
    <t>PPN770551203</t>
  </si>
  <si>
    <t>PPN770550274</t>
  </si>
  <si>
    <t>http://resolver.staatsbibliothek-berlin.de/SBB0001052E00030000</t>
  </si>
  <si>
    <t>The Children's encyclopaedia</t>
  </si>
  <si>
    <t>Carmelite House</t>
  </si>
  <si>
    <t>PPN745238750</t>
  </si>
  <si>
    <t>PPN550718753</t>
  </si>
  <si>
    <t>http://resolver.staatsbibliothek-berlin.de/SBB0000D67700040000</t>
  </si>
  <si>
    <t>https://content.staatsbibliothek-berlin.de/dc/745238750.ocr.zip</t>
  </si>
  <si>
    <t>Mineralogie; 24 Taf. mit 490 kolorierten Abb. nebst erklärendem Text</t>
  </si>
  <si>
    <t>Schubert, Gotthilf Heinrich; Kenngott, Adolf</t>
  </si>
  <si>
    <t>PPN749505958</t>
  </si>
  <si>
    <t>PPN265579953</t>
  </si>
  <si>
    <t>http://resolver.staatsbibliothek-berlin.de/SBB0000CFF5000C0000</t>
  </si>
  <si>
    <t>Eßlingen bei Stuttgart</t>
  </si>
  <si>
    <t>https://content.staatsbibliothek-berlin.de/dc/749505958.ocr.zip</t>
  </si>
  <si>
    <t>Naturgeschichtliche Belustigungen oder Abbildungen naturgeschichtlicher Gegenstände aus Bertuchs Bilderbuche für Kinder mit dem neuberichtigten Funkischen Texte zum Gebrauche für öffentliche Schulen und Privat-Unterricht ausgehoben</t>
  </si>
  <si>
    <t>Funke, Karl Philipp; Bertuch, Friedrich Justin</t>
  </si>
  <si>
    <t>PPN756456479</t>
  </si>
  <si>
    <t>PPN548777330</t>
  </si>
  <si>
    <t>http://resolver.staatsbibliothek-berlin.de/SBB0000EAA900000000</t>
  </si>
  <si>
    <t>Räthselschatz</t>
  </si>
  <si>
    <t>Bittkow, Theophil</t>
  </si>
  <si>
    <t>Bittkow; Striese &amp; Comp.</t>
  </si>
  <si>
    <t>PPN767128508</t>
  </si>
  <si>
    <t>PPN548039127</t>
  </si>
  <si>
    <t>http://resolver.staatsbibliothek-berlin.de/SBB0000F2A700050000</t>
  </si>
  <si>
    <t>https://content.staatsbibliothek-berlin.de/dc/767128508.ocr.zip</t>
  </si>
  <si>
    <t>Einleitung und die Beschreibung von Europa</t>
  </si>
  <si>
    <t>PPN770375456</t>
  </si>
  <si>
    <t>PPN343783592</t>
  </si>
  <si>
    <t>http://resolver.staatsbibliothek-berlin.de/SBB0001046700010000</t>
  </si>
  <si>
    <t>Der unerschöpfliche Maitre de plaisir, oder die Kunst, in allen Jahreszeiten, im Freien und zu Hause, sowie an allen nur denkbaren Freudentagen, die unterhaltendsten und belustigendsten Partieen anzuordnen ; enthaltend die besten Spiele, Lieder, Deklamir- u. Kunststücke etc. ; ein Haus- und Handbuch für alle lebensfrohe deutsche Familien</t>
  </si>
  <si>
    <t>PPN745138403</t>
  </si>
  <si>
    <t>PPN605022321</t>
  </si>
  <si>
    <t>http://resolver.staatsbibliothek-berlin.de/SBB0000D5DF00000000</t>
  </si>
  <si>
    <t>[Pflanzen und Mineralien]</t>
  </si>
  <si>
    <t>Wolf, L.; Haas, Meno; Wilmsen, Friedrich Philipp</t>
  </si>
  <si>
    <t>PPN75141736X</t>
  </si>
  <si>
    <t>PPN033870233</t>
  </si>
  <si>
    <t>http://resolver.staatsbibliothek-berlin.de/SBB0000E58800030000</t>
  </si>
  <si>
    <t>Das Buch der Thierwelt</t>
  </si>
  <si>
    <t>PPN769050360</t>
  </si>
  <si>
    <t>PPN556089421</t>
  </si>
  <si>
    <t>http://resolver.staatsbibliothek-berlin.de/SBB0000F82600000000</t>
  </si>
  <si>
    <t>Des Elementarwerks von Joh. Bernhard Basedow dritter Band</t>
  </si>
  <si>
    <t>PPN767135407</t>
  </si>
  <si>
    <t>PPN547706375</t>
  </si>
  <si>
    <t>http://resolver.staatsbibliothek-berlin.de/SBB00021EC700010000</t>
  </si>
  <si>
    <t>Libri Elementaris Pars ... Sive Prima Edvcationis Elementa</t>
  </si>
  <si>
    <t>Mangelsdorf, Karl Ehregott; Basedow, Johann Bernhard</t>
  </si>
  <si>
    <t>PPN770570291</t>
  </si>
  <si>
    <t>PPN423183648</t>
  </si>
  <si>
    <t>http://resolver.staatsbibliothek-berlin.de/SBB0001056500000000</t>
  </si>
  <si>
    <t>1772</t>
  </si>
  <si>
    <t>Halae</t>
  </si>
  <si>
    <t>Des Elementarwerks von Joh. Bernhard Basedow ... Band; Ein wohlgewählter Vorrath der besten Erkenntnisse ; zum Lernen, Lehren, Wiederholen und Nachdenken</t>
  </si>
  <si>
    <t>PPN101479143X</t>
  </si>
  <si>
    <t>PPN1014780403</t>
  </si>
  <si>
    <t>http://resolver.staatsbibliothek-berlin.de/SBB00021EC700000000</t>
  </si>
  <si>
    <t>Vorbereitende Uebungen zum Aufmerken und Nachdenken für junge Leute von wenigstens zwölf Jahren; Ein Schul- und Familienbuch</t>
  </si>
  <si>
    <t>Mangelsdorff, Karl Ehregott</t>
  </si>
  <si>
    <t>Nicolovius</t>
  </si>
  <si>
    <t>PPN770368247</t>
  </si>
  <si>
    <t>PPN195851390</t>
  </si>
  <si>
    <t>http://resolver.staatsbibliothek-berlin.de/SBB0001045200000000</t>
  </si>
  <si>
    <t>Königsberg</t>
  </si>
  <si>
    <t>Bilderbuch für die nachdenkende Jugend zur angenehmen und nützlichen Unterhaltung; Mit 4 und 20 Kupfern</t>
  </si>
  <si>
    <t>Schwarz, Carl Benjamin; Müller, Ernst</t>
  </si>
  <si>
    <t>Voß &amp; Leo</t>
  </si>
  <si>
    <t>PPN769885438</t>
  </si>
  <si>
    <t>PPN18974068X</t>
  </si>
  <si>
    <t>http://resolver.staatsbibliothek-berlin.de/SBB000101F700000000</t>
  </si>
  <si>
    <t>Johann. Amos Comenii Orbis Pictus; Die Welt in Bildern, in zwey und achtzig Abschnitte zum Gebrauche der kleinsten studirenden Jugend in den kaiserl. königl. Staaten zusammengezogen</t>
  </si>
  <si>
    <t>Trattner</t>
  </si>
  <si>
    <t>PPN770077129</t>
  </si>
  <si>
    <t>PPN529616874</t>
  </si>
  <si>
    <t>http://resolver.staatsbibliothek-berlin.de/SBB000102A300000000</t>
  </si>
  <si>
    <t>Les petites familles</t>
  </si>
  <si>
    <t>Le Fuel</t>
  </si>
  <si>
    <t>PPN770331610</t>
  </si>
  <si>
    <t>PPN350934061</t>
  </si>
  <si>
    <t>http://resolver.staatsbibliothek-berlin.de/SBB0001042300000000</t>
  </si>
  <si>
    <t>A new Natural History; intented as a present for good boys and girls; with elegant cuts</t>
  </si>
  <si>
    <t>Walker</t>
  </si>
  <si>
    <t>PPN749789301</t>
  </si>
  <si>
    <t>PPN568789164</t>
  </si>
  <si>
    <t>http://resolver.staatsbibliothek-berlin.de/SBB0000E0C200000000</t>
  </si>
  <si>
    <t>Otley</t>
  </si>
  <si>
    <t>Deutscher Rätselschatz; Altes und Neues</t>
  </si>
  <si>
    <t>Hofacker, Ludwig; Richter, Ludwig</t>
  </si>
  <si>
    <t>PPN745728480</t>
  </si>
  <si>
    <t>PPN32921005X</t>
  </si>
  <si>
    <t>http://resolver.staatsbibliothek-berlin.de/SBB0000D73A00000000</t>
  </si>
  <si>
    <t>https://content.staatsbibliothek-berlin.de/dc/745728480.ocr.zip</t>
  </si>
  <si>
    <t>Naturhistorisches Bilder- und Lese-Buch oder Erzählungen über Gegenstände aus den drei Reichen der Natur. Von Jakob Glatz, Mitarbeiter an der Erziehungsanstalt zu Schnepfenthal. Nebst 300 Abb. von [Konrad] Horny u. einer kurzen Erklärung derselben in Versen</t>
  </si>
  <si>
    <t>PPN749734396</t>
  </si>
  <si>
    <t>PPN558283837</t>
  </si>
  <si>
    <t>http://resolver.staatsbibliothek-berlin.de/SBB0000E07300000000</t>
  </si>
  <si>
    <t>Vierhundert Räthsel und Charaden für Kinder von 10-14 Jahren; Zu erheiternden Denkübungen in Schulen und zu angenehmer und nützlicher Unterhaltung in häuslichen Kreisen ; Nebst einem Anhang von 60 für denselben Zweck passenden Rechnungs-Beispielen</t>
  </si>
  <si>
    <t>Bosert, G. F.</t>
  </si>
  <si>
    <t>PPN767434544</t>
  </si>
  <si>
    <t>PPN550382976</t>
  </si>
  <si>
    <t>http://resolver.staatsbibliothek-berlin.de/SBB0000F37C00000000</t>
  </si>
  <si>
    <t>Jo. Amosii Comenii Orbis Sensualium Pictus, Hoc est omnium Fundamentalium in Mundo rerum &amp; vita actionum Pictura &amp; Nomenclatura, ...; Secunda in Dania Edito, quæ, multis in melius &amp; utilius mutatis, post Latinam, Teutonicam, Gallicam, Italicam &amp; Polonicam Linguam</t>
  </si>
  <si>
    <t>Rhode, Johann Georg; Comenius, Johann Amos</t>
  </si>
  <si>
    <t>Paulli</t>
  </si>
  <si>
    <t>PPN767924703</t>
  </si>
  <si>
    <t>PPN828637075</t>
  </si>
  <si>
    <t>http://resolver.staatsbibliothek-berlin.de/SBB0000F50200000000</t>
  </si>
  <si>
    <t>1686</t>
  </si>
  <si>
    <t>Hafniae</t>
  </si>
  <si>
    <t>48 Werkstätten von Handwerkern und Künstlern oder Schauplatz des bürgerlichen Gewerbsfleißes; ein lehrreiches Lesebuch für Knaben jedes Alters zur Erwerbung technischer Kenntnisse und zur Weckung und Belebung des Sinnes für Handwerke und Künste, so wie für Eltern und Erzieher bei der Berufswahl für ihre Knaben ; mit 48 lithogr. Abb., je eine Werkstätte darstellend</t>
  </si>
  <si>
    <t>Däniker</t>
  </si>
  <si>
    <t>PPN756563860</t>
  </si>
  <si>
    <t>PPN581182480</t>
  </si>
  <si>
    <t>http://resolver.staatsbibliothek-berlin.de/SBB0000EB3200000000</t>
  </si>
  <si>
    <t>https://content.staatsbibliothek-berlin.de/dc/756563860.ocr.zip</t>
  </si>
  <si>
    <t>Das deutsche Räthselbuch</t>
  </si>
  <si>
    <t>Simrock, Karl</t>
  </si>
  <si>
    <t>Schwabe</t>
  </si>
  <si>
    <t>PPN746032498</t>
  </si>
  <si>
    <t>PPN195757076</t>
  </si>
  <si>
    <t>http://resolver.staatsbibliothek-berlin.de/SBB0000D7D900000000</t>
  </si>
  <si>
    <t>Basel</t>
  </si>
  <si>
    <t>https://content.staatsbibliothek-berlin.de/dc/746032498.ocr.zip</t>
  </si>
  <si>
    <t>Unterhaltende Fabeln und Erzählungen aus der Naturgeschichte der Fische, Käfer, Insekten, des Gewächs- und Mineralreichs; für kleinere Kinder die sich zu dieser Wissenschaft vorbereiten wollen</t>
  </si>
  <si>
    <t>Geißler, Peter Carl; Hoelder, Luise</t>
  </si>
  <si>
    <t>PPN749768738</t>
  </si>
  <si>
    <t>PPN559576560</t>
  </si>
  <si>
    <t>http://resolver.staatsbibliothek-berlin.de/SBB0000E0AC00000000</t>
  </si>
  <si>
    <t>Der jugendliche Künstler in Laubsäge-Arbeiten; Musterbuch für Kunstarbeiten in Holz mit Mosaik, Marqueterie und Malerei für die reifere Jugend</t>
  </si>
  <si>
    <t>PPN745866522</t>
  </si>
  <si>
    <t>PPN569413044</t>
  </si>
  <si>
    <t>http://resolver.staatsbibliothek-berlin.de/SBB0000D79200000000</t>
  </si>
  <si>
    <t>https://content.staatsbibliothek-berlin.de/dc/745866522.ocr.zip</t>
  </si>
  <si>
    <t>Galerie industrielle, ou application des produits de la nature aux arts et métiers; leur origine, leurs progrès et leur perfectionnement, représentés dans une suite de cent cinquante tableaux, dessinés et gravés avec gout par d'habiles artistes, avec un texte explicatif ; à l'usage de l'enfance et de la jeunesse</t>
  </si>
  <si>
    <t>Eymery</t>
  </si>
  <si>
    <t>PPN767132890</t>
  </si>
  <si>
    <t>PPN557718058</t>
  </si>
  <si>
    <t>http://resolver.staatsbibliothek-berlin.de/SBB0000F2BE00000000</t>
  </si>
  <si>
    <t>Lawn Tennis und andere Spiele</t>
  </si>
  <si>
    <t>Heineken, Ph.</t>
  </si>
  <si>
    <t>Union Dt. Verlagsanst.</t>
  </si>
  <si>
    <t>PPN745157084</t>
  </si>
  <si>
    <t>PPN559264178</t>
  </si>
  <si>
    <t>http://resolver.staatsbibliothek-berlin.de/SBB0000D61400000000</t>
  </si>
  <si>
    <t>https://content.staatsbibliothek-berlin.de/dc/745157084.ocr.zip</t>
  </si>
  <si>
    <t>Arbeitskunde; ein Hilfsbuch für die Jugend zur Selbstbestätigung durch schaffende Arbeit in Schule und Haus ; mit 12 farb. u. 4 schwarzen Tafeln sowie mehr als 500 Textbildern</t>
  </si>
  <si>
    <t>Ladenbauer, Norbert; Bergmann, Ferdinand</t>
  </si>
  <si>
    <t>Haase</t>
  </si>
  <si>
    <t>PPN745231470</t>
  </si>
  <si>
    <t>PPN195624297</t>
  </si>
  <si>
    <t>http://resolver.staatsbibliothek-berlin.de/SBB0000D67100000000</t>
  </si>
  <si>
    <t>Prag [u.a.]</t>
  </si>
  <si>
    <t>https://content.staatsbibliothek-berlin.de/dc/745231470.ocr.zip</t>
  </si>
  <si>
    <t>Illustriertes Kinderspielbuch; enthaltend 808 volkstümliche Spiele, Lieder, Reime, Sprüche, Verse, Rätsel</t>
  </si>
  <si>
    <t>Bruns, Wilhelm</t>
  </si>
  <si>
    <t>Schwann</t>
  </si>
  <si>
    <t>PPN746235119</t>
  </si>
  <si>
    <t>PPN355601710</t>
  </si>
  <si>
    <t>http://resolver.staatsbibliothek-berlin.de/SBB0000D84900000000</t>
  </si>
  <si>
    <t>Düsseldorf</t>
  </si>
  <si>
    <t>https://content.staatsbibliothek-berlin.de/dc/746235119.ocr.zip</t>
  </si>
  <si>
    <t>Rätselbuch für Jung und Alt</t>
  </si>
  <si>
    <t>PPN745279384</t>
  </si>
  <si>
    <t>PPN573700222</t>
  </si>
  <si>
    <t>http://resolver.staatsbibliothek-berlin.de/SBB0000D69300000000</t>
  </si>
  <si>
    <t>https://content.staatsbibliothek-berlin.de/dc/745279384.ocr.zip</t>
  </si>
  <si>
    <t>Naturgeschichte der Vögel in Bildern; treu theils nach der Natur, theils nach den ausgezeichnetsten zoologischen Bildersammlungen gezeichnet, fein und getreu colorirt zum Anschauungs-Unterricht für die Jugend in Schulen und Familien ; nach der Anordnung des ... Lehrbuchs der Naturgeschichte für Schulen von G. H. v. Schubert ...</t>
  </si>
  <si>
    <t>PPN749928409</t>
  </si>
  <si>
    <t>PPN18467039X</t>
  </si>
  <si>
    <t>http://resolver.staatsbibliothek-berlin.de/SBB0000E1A400000000</t>
  </si>
  <si>
    <t>Naturgeschichte der Säugethiere und Vögel; mit 16 col. Taf.</t>
  </si>
  <si>
    <t>PPN757124860</t>
  </si>
  <si>
    <t>PPN568829492</t>
  </si>
  <si>
    <t>http://resolver.staatsbibliothek-berlin.de/SBB0000ECF700000000</t>
  </si>
  <si>
    <t>Vom Einbaum zum Linienschiff; Streifzüge auf dem Gebiete der Schiffahrt und des Seewesens ; für mittlere und reife Schüler ; mit 90 Abb. im Text</t>
  </si>
  <si>
    <t>Radunz, Karl</t>
  </si>
  <si>
    <t>PPN744071518</t>
  </si>
  <si>
    <t>PPN308279654</t>
  </si>
  <si>
    <t>http://resolver.staatsbibliothek-berlin.de/SBB0000D53500000000</t>
  </si>
  <si>
    <t>https://content.staatsbibliothek-berlin.de/dc/744071518.ocr.zip</t>
  </si>
  <si>
    <t>Marie Flink, die kleine Gemüsegärtnerin oder gründliche Belehrung in dem Gemüsebau</t>
  </si>
  <si>
    <t>Metzger, J.</t>
  </si>
  <si>
    <t>PPN744891477</t>
  </si>
  <si>
    <t>PPN566826941</t>
  </si>
  <si>
    <t>http://resolver.staatsbibliothek-berlin.de/SBB0000D57300000000</t>
  </si>
  <si>
    <t>https://content.staatsbibliothek-berlin.de/dc/744891477.ocr.zip</t>
  </si>
  <si>
    <t>Lehrbuch der nothwendigen und nützlichen Kenntnisse, besonders für eine, nach weitrer Bildung strebende, Jugend</t>
  </si>
  <si>
    <t>Dolz, Johann Christian</t>
  </si>
  <si>
    <t>PPN770199410</t>
  </si>
  <si>
    <t>PPN331845091</t>
  </si>
  <si>
    <t>http://resolver.staatsbibliothek-berlin.de/SBB0001039000000000</t>
  </si>
  <si>
    <t>Weltkatastrophen; Betrachtungen über die zukünftigen Schicksale unserer Erdenwelt</t>
  </si>
  <si>
    <t>Meyer, Max Wilhelm</t>
  </si>
  <si>
    <t>PPN742567885</t>
  </si>
  <si>
    <t>PPN196405351</t>
  </si>
  <si>
    <t>http://resolver.staatsbibliothek-berlin.de/SBB0000D22800000000</t>
  </si>
  <si>
    <t>https://content.staatsbibliothek-berlin.de/dc/742567885.ocr.zip</t>
  </si>
  <si>
    <t>Der gestirnte Himmel oder Anweisung zur Kenntniß der Gestirne und der vorzüglichsten Sterne; Zur Belehrung und Unterhaltung für gebildete Leser besonders jüngeren Alters</t>
  </si>
  <si>
    <t>Wolf, Ludwig; Lehmann, G. W.; Jättnig, F.; Rockstroh, Heinrich</t>
  </si>
  <si>
    <t>PPN751257885</t>
  </si>
  <si>
    <t>PPN311568009</t>
  </si>
  <si>
    <t>http://resolver.staatsbibliothek-berlin.de/SBB0000E52800000000</t>
  </si>
  <si>
    <t>Dressel, ...; Wagner, Hermann</t>
  </si>
  <si>
    <t>PPN743638301</t>
  </si>
  <si>
    <t>PPN578783118</t>
  </si>
  <si>
    <t>http://resolver.staatsbibliothek-berlin.de/SBB0000D2FF00000000</t>
  </si>
  <si>
    <t>https://content.staatsbibliothek-berlin.de/dc/743638301.ocr.zip</t>
  </si>
  <si>
    <t>Lehrbuch der Naturgeschichte; für Schulen und zum Selbstunterricht</t>
  </si>
  <si>
    <t>PPN746330340</t>
  </si>
  <si>
    <t>PPN309370760</t>
  </si>
  <si>
    <t>http://resolver.staatsbibliothek-berlin.de/SBB0000D8B900000000</t>
  </si>
  <si>
    <t>Physikalisches Experimentierbuch für Knaben; eine Anleitung zur Ausführung physikalischer Experimente und zur Selbstanfertigung der hierzu nötigen Apparate</t>
  </si>
  <si>
    <t>Beisswanger, Richard</t>
  </si>
  <si>
    <t>PPN741371243</t>
  </si>
  <si>
    <t>PPN54824071X</t>
  </si>
  <si>
    <t>http://resolver.staatsbibliothek-berlin.de/SBB0000D00C00000000</t>
  </si>
  <si>
    <t>https://content.staatsbibliothek-berlin.de/dc/741371243.ocr.zip</t>
  </si>
  <si>
    <t>PPN749884703</t>
  </si>
  <si>
    <t>PPN279345569</t>
  </si>
  <si>
    <t>http://resolver.staatsbibliothek-berlin.de/SBB0000E14A00000000</t>
  </si>
  <si>
    <t>Der kleine Naturfreund; ein Weihnachtsgeschenk für wißbegierige Kinder ; Mit 6 illuminirten Kupfern</t>
  </si>
  <si>
    <t>PPN756629322</t>
  </si>
  <si>
    <t>PPN568790510</t>
  </si>
  <si>
    <t>http://resolver.staatsbibliothek-berlin.de/SBB0000EB6400000000</t>
  </si>
  <si>
    <t>Lehrbuch der Naturgeschichte für die Jugend</t>
  </si>
  <si>
    <t>Stein, Christian Gottfried Daniel; Baumann, L. A.</t>
  </si>
  <si>
    <t>PPN746691246</t>
  </si>
  <si>
    <t>PPN547877560</t>
  </si>
  <si>
    <t>http://resolver.staatsbibliothek-berlin.de/SBB0000DB9C00000000</t>
  </si>
  <si>
    <t>Jeux des adolescents</t>
  </si>
  <si>
    <t>Belèze, Guillaume Louis Gustave</t>
  </si>
  <si>
    <t>PPN745142591</t>
  </si>
  <si>
    <t>PPN280267711</t>
  </si>
  <si>
    <t>http://resolver.staatsbibliothek-berlin.de/SBB0000D5F200000000</t>
  </si>
  <si>
    <t>https://content.staatsbibliothek-berlin.de/dc/745142591.ocr.zip</t>
  </si>
  <si>
    <t>Cabinet du jeune naturaliste, ou histoire des animaux, des végétaux et des minéra</t>
  </si>
  <si>
    <t>Joubert, J.</t>
  </si>
  <si>
    <t>Ardant</t>
  </si>
  <si>
    <t>PPN749728752</t>
  </si>
  <si>
    <t>PPN279837305</t>
  </si>
  <si>
    <t>http://resolver.staatsbibliothek-berlin.de/SBB0000E06E00000000</t>
  </si>
  <si>
    <t>Paris [u.a.]</t>
  </si>
  <si>
    <t>Allerlei Brettspiele und andere Hausspiele; leichtfaßliche Anleitung zur Erlernung des beliebtesten Brettspiele etc.</t>
  </si>
  <si>
    <t>Mitis, Caesar</t>
  </si>
  <si>
    <t>PPN745212913</t>
  </si>
  <si>
    <t>PPN567079538</t>
  </si>
  <si>
    <t>http://resolver.staatsbibliothek-berlin.de/SBB0000D65700000000</t>
  </si>
  <si>
    <t>https://content.staatsbibliothek-berlin.de/dc/745212913.ocr.zip</t>
  </si>
  <si>
    <t>Räthselschatz; für die Jugend ; zur Übung im Denken ; zur Belehrenden Unterhaltung</t>
  </si>
  <si>
    <t>Brüllow, Dr.; Schäffer, W.</t>
  </si>
  <si>
    <t>PPN745125581</t>
  </si>
  <si>
    <t>PPN549814086</t>
  </si>
  <si>
    <t>http://resolver.staatsbibliothek-berlin.de/SBB0000D5B600000000</t>
  </si>
  <si>
    <t>Neu Ruppin</t>
  </si>
  <si>
    <t>https://content.staatsbibliothek-berlin.de/dc/745125581.ocr.zip</t>
  </si>
  <si>
    <t>Wanderungen durch den Zoologischen Garten; dargestellt in naturgetreuen Abbildungen der Thiergruppen des Zoologischen Gartens zu Berlin</t>
  </si>
  <si>
    <t>Beumer, Ph. Jac.; Bernhardt, ...</t>
  </si>
  <si>
    <t>Bagel]</t>
  </si>
  <si>
    <t>PPN770552722</t>
  </si>
  <si>
    <t>PPN323640613</t>
  </si>
  <si>
    <t>http://resolver.staatsbibliothek-berlin.de/SBB0001053D00000000</t>
  </si>
  <si>
    <t>[Wesel</t>
  </si>
  <si>
    <t>https://content.staatsbibliothek-berlin.de/dc/770552722.ocr.zip</t>
  </si>
  <si>
    <t>Neues Bilder-Cabinet</t>
  </si>
  <si>
    <t>Glatz, Jakob</t>
  </si>
  <si>
    <t>PPN770138527</t>
  </si>
  <si>
    <t>PPN406085870</t>
  </si>
  <si>
    <t>http://resolver.staatsbibliothek-berlin.de/SBB0001031B00000000</t>
  </si>
  <si>
    <t>Illustriertes Spielbuch für Kinder; unterhaltende und belustigende Spiele und Beschäftigungen für kleine Kinder im Zimmer sowie im Freien</t>
  </si>
  <si>
    <t>Hahn, Alban; Dedekind, Anna; Bloch, Ida</t>
  </si>
  <si>
    <t>PPN745183891</t>
  </si>
  <si>
    <t>PPN236900889</t>
  </si>
  <si>
    <t>http://resolver.staatsbibliothek-berlin.de/SBB0000D64200000000</t>
  </si>
  <si>
    <t>https://content.staatsbibliothek-berlin.de/dc/745183891.ocr.zip</t>
  </si>
  <si>
    <t>Das Wasser im Dienste des Menschen</t>
  </si>
  <si>
    <t>Musmacher, Christoph</t>
  </si>
  <si>
    <t>PPN744076544</t>
  </si>
  <si>
    <t>PPN301074925</t>
  </si>
  <si>
    <t>http://resolver.staatsbibliothek-berlin.de/SBB0000D53F00000000</t>
  </si>
  <si>
    <t>https://content.staatsbibliothek-berlin.de/dc/744076544.ocr.zip</t>
  </si>
  <si>
    <t>Ein neuer Spielkamerad in Schule, Haus und Garten; siebzig neue und originelle Jugendspiele mit lustigen Weisen</t>
  </si>
  <si>
    <t>Gindler, Friedrich; Schramke, Hermann</t>
  </si>
  <si>
    <t>W. Pauli &lt;Jerosch&gt;</t>
  </si>
  <si>
    <t>PPN74599864X</t>
  </si>
  <si>
    <t>PPN497318970</t>
  </si>
  <si>
    <t>http://resolver.staatsbibliothek-berlin.de/SBB0000D7A200000000</t>
  </si>
  <si>
    <t>https://content.staatsbibliothek-berlin.de/dc/74599864X.ocr.zip</t>
  </si>
  <si>
    <t>Im Grünen oder Die kleinen Pflanzenfreunde; kleine Erzählungen aus dem Pflanzenreich ; mit 80 i. d. Text gedr. Abb., 1 bunten Titelbild sowie 2 Tondruckbilder</t>
  </si>
  <si>
    <t>PPN741711419</t>
  </si>
  <si>
    <t>PPN578788780</t>
  </si>
  <si>
    <t>http://resolver.staatsbibliothek-berlin.de/SBB0000D05300000000</t>
  </si>
  <si>
    <t>https://content.staatsbibliothek-berlin.de/dc/741711419.ocr.zip</t>
  </si>
  <si>
    <t>Michael Scheffelts instrumentum proportionum, oder Unterricht vom Proportional-Circul, durch welchen sowohl mathematische als mechanische unter die Proportion gehörige Fragen, in Theoria und Praxi mit behender und accurater Fertigkeit aufzulösen seyn ; aufs neue übersehen, nebst den behörigen Figuren, zu deutlicherm Begriff mit Exempeln auss der Rechen-Kunst erläutert, auch andern nutzlichen Zugaben vermehret</t>
  </si>
  <si>
    <t>Scheffelt, Michael</t>
  </si>
  <si>
    <t>Bartholomäi</t>
  </si>
  <si>
    <t>PPN746651848</t>
  </si>
  <si>
    <t>PPN50759245X</t>
  </si>
  <si>
    <t>http://resolver.staatsbibliothek-berlin.de/SBB0000DB8000000000</t>
  </si>
  <si>
    <t>Der angehende Botaniker, oder kurze und leichtfassliche Anleitung, die Pflanzen ohne Beihülfe eines Lehrers kennen und bestimmen zu lernen :Eine gedrängte Uebersicht der botanischen Grundsätze und Terminologie, der Pflanzen-Anatomie und Physiologie ... ; Für die reifere Jugend überhaupt, und für angehende Mediciner, Pharmaceuten, Forstmänner, Oekonomen, Gärtner u. Techniker insbesondere ; mit 36 lithographirten Taf.</t>
  </si>
  <si>
    <t>Schmidt, Johann August Friedrich</t>
  </si>
  <si>
    <t>PPN75101530X</t>
  </si>
  <si>
    <t>PPN456067132</t>
  </si>
  <si>
    <t>http://resolver.staatsbibliothek-berlin.de/SBB0000E42200000000</t>
  </si>
  <si>
    <t>Unterhaltendes Allerley; Ein angenehmes und nützliches Geschenk für die Jugend</t>
  </si>
  <si>
    <t>PPN766848272</t>
  </si>
  <si>
    <t>PPN560627009</t>
  </si>
  <si>
    <t>http://resolver.staatsbibliothek-berlin.de/SBB0000F12C00000000</t>
  </si>
  <si>
    <t>Kurze Erdbeschreibung der Schweiz zum Gebrauche der Jugend</t>
  </si>
  <si>
    <t>Steiner</t>
  </si>
  <si>
    <t>PPN770969631</t>
  </si>
  <si>
    <t>PPN562188827</t>
  </si>
  <si>
    <t>http://resolver.staatsbibliothek-berlin.de/SBB00010A2400000000</t>
  </si>
  <si>
    <t>Der kleine Taschenspieler und Magiker, oder deutliche Anweisung verschiedene Taschenspielerkünste und magische Täuschungen mit wenigen Kosten zu machen; Zur Unterhaltung und Belehrung über manches Unerklärbarscheinende der natürlichen Magie</t>
  </si>
  <si>
    <t>Kerndoerffer, Heinrich August</t>
  </si>
  <si>
    <t>PPN76673188X</t>
  </si>
  <si>
    <t>PPN377288586</t>
  </si>
  <si>
    <t>http://resolver.staatsbibliothek-berlin.de/SBB0000F0C500000000</t>
  </si>
  <si>
    <t>Piona</t>
  </si>
  <si>
    <t>PPN757118534</t>
  </si>
  <si>
    <t>PPN480265658</t>
  </si>
  <si>
    <t>http://resolver.staatsbibliothek-berlin.de/SBB0000ECE300000000</t>
  </si>
  <si>
    <t>Chemische Plaudereien; für 10- bis 14jährige Schüler aller Schulgattungen</t>
  </si>
  <si>
    <t>PPN741707314</t>
  </si>
  <si>
    <t>PPN41001964X</t>
  </si>
  <si>
    <t>http://resolver.staatsbibliothek-berlin.de/SBB0000D04B00000000</t>
  </si>
  <si>
    <t>https://content.staatsbibliothek-berlin.de/dc/741707314.ocr.zip</t>
  </si>
  <si>
    <t>Der gelehrte Spielkamerad oder der kleine Naturforscher, Thierfreund und Sammler; Anleitung für kleine Physiker, Chemiker, Botaniker und Naturfreunde zum Experimentiren, zur Anlage von Pflanzen-, Stein-, Muschel-, Insekten-, Schmetterling-, Vogel-, Briefmarken-Sammlungen ect. sowie zur Pflege der Hausthiere und des Hausgartens ; ein Supplement zum "Spielbuch für Knaben"</t>
  </si>
  <si>
    <t>PPN742710181</t>
  </si>
  <si>
    <t>PPN578812975</t>
  </si>
  <si>
    <t>http://resolver.staatsbibliothek-berlin.de/SBB0000D2AC00000000</t>
  </si>
  <si>
    <t>https://content.staatsbibliothek-berlin.de/dc/742710181.ocr.zip</t>
  </si>
  <si>
    <t>Im Hochgebirge; tiergeographische Charakterbilder ; mit 27 Abb.</t>
  </si>
  <si>
    <t>Keller, Konrad</t>
  </si>
  <si>
    <t>PPN742443159</t>
  </si>
  <si>
    <t>PPN311082505</t>
  </si>
  <si>
    <t>http://resolver.staatsbibliothek-berlin.de/SBB0000D17900000000</t>
  </si>
  <si>
    <t>https://content.staatsbibliothek-berlin.de/dc/742443159.ocr.zip</t>
  </si>
  <si>
    <t>Das Blumen-Alphabet; ein System, mit welchem irgend ein Name oder eine Zahl durch die Vermittelung von Blumen oder Blättern von sechs verschiedenen Farben oder Formen deutlich ausgedrückt werden kann</t>
  </si>
  <si>
    <t>S., J.</t>
  </si>
  <si>
    <t>PPN745161839</t>
  </si>
  <si>
    <t>PPN548077908</t>
  </si>
  <si>
    <t>http://resolver.staatsbibliothek-berlin.de/SBB0000D61D00000000</t>
  </si>
  <si>
    <t>https://content.staatsbibliothek-berlin.de/dc/745161839.ocr.zip</t>
  </si>
  <si>
    <t>Das Nützlichste aus Naturgeschichte; mit einer kurzen Anweisung, wie und wozu die wichtigsten Naturprodukte benutzt werden können ; ein Buch für die Schuljugend</t>
  </si>
  <si>
    <t>Scholz, F. P.</t>
  </si>
  <si>
    <t>PPN746286252</t>
  </si>
  <si>
    <t>PPN574260765</t>
  </si>
  <si>
    <t>http://resolver.staatsbibliothek-berlin.de/SBB0000D88400000000</t>
  </si>
  <si>
    <t>Jo. Amos Comenius; Graeco Latinus Usui Studiosae Juventutis Accommodatus</t>
  </si>
  <si>
    <t>Binz</t>
  </si>
  <si>
    <t>PPN768253020</t>
  </si>
  <si>
    <t>PPN18701051X</t>
  </si>
  <si>
    <t>http://resolver.staatsbibliothek-berlin.de/SBB0000F5FD00000000</t>
  </si>
  <si>
    <t>Vindobonae</t>
  </si>
  <si>
    <t>Kleine leichte und angenehme Kinderspiele zur gesellschaftlichen Unterhaltung; Ein Taschenbuch für Kinder der gebildeten Stände aufs Jahr 1811 ; mit 4 Kupfern u. Holzschnitten</t>
  </si>
  <si>
    <t>Weinrauch, Caspar; Claudius, Georg Karl</t>
  </si>
  <si>
    <t>PPN770088910</t>
  </si>
  <si>
    <t>PPN449045390</t>
  </si>
  <si>
    <t>http://resolver.staatsbibliothek-berlin.de/SBB000102B800000000</t>
  </si>
  <si>
    <t>Fleischhauer u. Spohn</t>
  </si>
  <si>
    <t>PPN76907619X</t>
  </si>
  <si>
    <t>PPN57168419X</t>
  </si>
  <si>
    <t>http://resolver.staatsbibliothek-berlin.de/SBB0000F84100000000</t>
  </si>
  <si>
    <t>Inventions et découvertes ou les curieuses origines</t>
  </si>
  <si>
    <t>Soulange, Ernest</t>
  </si>
  <si>
    <t>PPN77047196X</t>
  </si>
  <si>
    <t>PPN451658302</t>
  </si>
  <si>
    <t>http://resolver.staatsbibliothek-berlin.de/SBB000104B300000000</t>
  </si>
  <si>
    <t>https://content.staatsbibliothek-berlin.de/dc/77047196X.ocr.zip</t>
  </si>
  <si>
    <t>Die Jagdlust; Ein unterhaltendes Bilderbuch für die Jugend, enthaltend die Art und Weise das vorzüglichste inländische Wild zu jagen und zu fangen, nebst vielen kurzweiligen Jagd-Anekdoten ; (Mit 12 color. Darst. von Jagden)</t>
  </si>
  <si>
    <t>PPN76657170X</t>
  </si>
  <si>
    <t>PPN550746412</t>
  </si>
  <si>
    <t>http://resolver.staatsbibliothek-berlin.de/SBB0000EFCB00000000</t>
  </si>
  <si>
    <t>Tagebuch des Naturfreundes; Bilder und Skizzen aus dem kreisenden Wechsel der Jahreszeiten ; zur Veredlung jugendlicher Gemüther und Vergnügung empfindender Herzen</t>
  </si>
  <si>
    <t>Ebersberg, Josef Sigmund</t>
  </si>
  <si>
    <t>PPN74973244X</t>
  </si>
  <si>
    <t>PPN551407824</t>
  </si>
  <si>
    <t>http://resolver.staatsbibliothek-berlin.de/SBB0000E07200000000</t>
  </si>
  <si>
    <t>Des deutschen Knaben Handwerksbuch; prakt. Anleitung zur Selbstbeschäftigung und Anfertigung von Gegenständen auf den Gebieten der Papparbeiten, des Formens in Gips, der Metellarbeiten, der Schnitzerei, der Tischlerei, Zimmermannsarbeiten, Drechslerei, Laubsägerei, zur Herstellung von Tierbehältern, Fahrzeugen, naturwissenschaftlichen Apparaten ... etc.</t>
  </si>
  <si>
    <t>PPN745445284</t>
  </si>
  <si>
    <t>PPN547079885</t>
  </si>
  <si>
    <t>http://resolver.staatsbibliothek-berlin.de/SBB0000D6B900000000</t>
  </si>
  <si>
    <t>https://content.staatsbibliothek-berlin.de/dc/745445284.ocr.zip</t>
  </si>
  <si>
    <t>Uncle Philips Conversations with children</t>
  </si>
  <si>
    <t>Hawks, Francis Lister</t>
  </si>
  <si>
    <t>Tegg</t>
  </si>
  <si>
    <t>PPN751157759</t>
  </si>
  <si>
    <t>PPN559195877</t>
  </si>
  <si>
    <t>http://resolver.staatsbibliothek-berlin.de/SBB0000E4E100000000</t>
  </si>
  <si>
    <t>The world's fair or, children's prize gift book of the great exhibition of 1851; Descr. the beautiful inv. and manufactures exh. therein; with pretty stories about the people who have made and sent them, and how they live when at home</t>
  </si>
  <si>
    <t>Dean [usw.]</t>
  </si>
  <si>
    <t>PPN756347904</t>
  </si>
  <si>
    <t>PPN557052394</t>
  </si>
  <si>
    <t>http://resolver.staatsbibliothek-berlin.de/SBB0000EA5600000000</t>
  </si>
  <si>
    <t>https://content.staatsbibliothek-berlin.de/dc/756347904.ocr.zip</t>
  </si>
  <si>
    <t>Vierhundert Räthsel und Charaden für Kinder von 10-14 Jahren; Zu erheiternden Denkübungen in Schulen und zu angenehmer und nützlicher Unterhaltung in häuslichen Kreisen. Nebst einem Anhang von 60 für denselben Zweck passenden Rechnungs-Beispielen</t>
  </si>
  <si>
    <t>PPN767433092</t>
  </si>
  <si>
    <t>PPN423207393</t>
  </si>
  <si>
    <t>http://resolver.staatsbibliothek-berlin.de/SBB0000F37700000000</t>
  </si>
  <si>
    <t>Joh. Henrici Ursini Spirensis Acerra Philologica; Mille Variarum Historiarum, Physicarum, Ethicarum, Mythicarum, de rebus fere omnibus, ex innumeris autoribus selectarum, ac pulcherrimis, qua Sacris, qua aliis, sententiis illustratarum Libri Quinque, cum Mantissa ; In usum iuventutis, pro styli exercitio, &amp; quorumlibet, pro utili &amp; iucundo graviorum studiorum condimento</t>
  </si>
  <si>
    <t>Ursinus, Joh. Henricus</t>
  </si>
  <si>
    <t>Hermsdorfius; Wustius</t>
  </si>
  <si>
    <t>PPN767850289</t>
  </si>
  <si>
    <t>PPN536446903</t>
  </si>
  <si>
    <t>http://resolver.staatsbibliothek-berlin.de/SBB0000F46800000000</t>
  </si>
  <si>
    <t>1670</t>
  </si>
  <si>
    <t>Francofurti; Francofurti</t>
  </si>
  <si>
    <t>Der Lehrmeister oder ein allgemeines System der Erziehung, worinne die ersten Grundsätze einer feinen Gelehrsamkeit vorgetragen werden</t>
  </si>
  <si>
    <t>Teubern, Hans Ernst; Schröckh, Matthias; Ebert, Johann Jacob; Dodsley, Robert</t>
  </si>
  <si>
    <t>PPN770173209</t>
  </si>
  <si>
    <t>PPN237849275</t>
  </si>
  <si>
    <t>http://resolver.staatsbibliothek-berlin.de/SBB0001035800020000</t>
  </si>
  <si>
    <t>Beiträge zur angenehmen und nützlichen Beschäftigung für Knaben</t>
  </si>
  <si>
    <t>Montfort, A. G.</t>
  </si>
  <si>
    <t>Jansen</t>
  </si>
  <si>
    <t>PPN767228383</t>
  </si>
  <si>
    <t>PPN523570546</t>
  </si>
  <si>
    <t>http://resolver.staatsbibliothek-berlin.de/SBB0000F32C00020000</t>
  </si>
  <si>
    <t>https://content.staatsbibliothek-berlin.de/dc/767228383.ocr.zip</t>
  </si>
  <si>
    <t>Of pneumatics</t>
  </si>
  <si>
    <t>Joyce, Jeremiah</t>
  </si>
  <si>
    <t>Johnson</t>
  </si>
  <si>
    <t>PPN746628730</t>
  </si>
  <si>
    <t>PPN560122675</t>
  </si>
  <si>
    <t>http://resolver.staatsbibliothek-berlin.de/SBB0000DB7400020000</t>
  </si>
  <si>
    <t>Amphibien, Fische, Insekten und Wuermer</t>
  </si>
  <si>
    <t>Haas, Meno; Study, ...; Wilmsen, F. P.</t>
  </si>
  <si>
    <t>PPN751416673</t>
  </si>
  <si>
    <t>PPN033870225</t>
  </si>
  <si>
    <t>http://resolver.staatsbibliothek-berlin.de/SBB0000E58800020000</t>
  </si>
  <si>
    <t>PPN767227921</t>
  </si>
  <si>
    <t>PPN523156766</t>
  </si>
  <si>
    <t>http://resolver.staatsbibliothek-berlin.de/SBB0000F32C00010000</t>
  </si>
  <si>
    <t>https://content.staatsbibliothek-berlin.de/dc/767227921.ocr.zip</t>
  </si>
  <si>
    <t>Die Welt in Bildern; vorzüglich zum Vergnügen und Unterricht der Jugend</t>
  </si>
  <si>
    <t>Baumeister, Joseph Anton Ignaz</t>
  </si>
  <si>
    <t>PPN77107848X</t>
  </si>
  <si>
    <t>PPN282304770</t>
  </si>
  <si>
    <t>http://resolver.staatsbibliothek-berlin.de/SBB00010DC900000000</t>
  </si>
  <si>
    <t>Unterhaltungen eines Landschullehrers mit seinen Kindern auf Spatziergängen und in der Schule über merkwürdige Wörter und Sachen aus der Natur und dem gemeinen Leben</t>
  </si>
  <si>
    <t>Wolffram, Johann Christian</t>
  </si>
  <si>
    <t>PPN769910491</t>
  </si>
  <si>
    <t>PPN268005729</t>
  </si>
  <si>
    <t>http://resolver.staatsbibliothek-berlin.de/SBB0001022700010000</t>
  </si>
  <si>
    <t>PPN825948096</t>
  </si>
  <si>
    <t>PPN150850379</t>
  </si>
  <si>
    <t>http://resolver.staatsbibliothek-berlin.de/SBB0000F06900020000</t>
  </si>
  <si>
    <t>Historische Drucke digital; WegehauptDigital; VD18 digital</t>
  </si>
  <si>
    <t>Vorschriften aus der Naturgeschichte, Erdbeschreibung, Himmelskunde und andern nöthigen und nützlichen Kenntnissen nach einem von Herrn Geheimen Kirchen Rath Seiler angegebenen Plan</t>
  </si>
  <si>
    <t>Sturm, Johann Georg; Löhr, Johann Friedrich</t>
  </si>
  <si>
    <t>Bibelanstalt</t>
  </si>
  <si>
    <t>PPN812324854</t>
  </si>
  <si>
    <t>PPN56629835X</t>
  </si>
  <si>
    <t>http://resolver.staatsbibliothek-berlin.de/SBB0001883600000000</t>
  </si>
  <si>
    <t>Neue Bilder Gallerie für junge Söhne und Töchter zur angenehmen und nützlichen Selbstbeschäftigung aus dem Reiche der Natur, Kunst, Sitten, und des gemeinen Lebens</t>
  </si>
  <si>
    <t>Historische Drucke; Kinder- und Jugendbücher; Pädagogik; VD18 digital</t>
  </si>
  <si>
    <t>periodical_volume; text</t>
  </si>
  <si>
    <t>PPN826095550</t>
  </si>
  <si>
    <t>http://resolver.staatsbibliothek-berlin.de/SBB00019C3200050000</t>
  </si>
  <si>
    <t>Erdbeschreibung von Kursachsen und den iezt dazu gehörenden Ländern; für die Jugend</t>
  </si>
  <si>
    <t>Merkel, Dankegott Immanuel</t>
  </si>
  <si>
    <t>PPN770890776</t>
  </si>
  <si>
    <t>PPN359204570</t>
  </si>
  <si>
    <t>http://resolver.staatsbibliothek-berlin.de/SBB0001074800000000</t>
  </si>
  <si>
    <t>Erdbeschreibung von Kursachsen und den iezt dazu gehörenden Ländern</t>
  </si>
  <si>
    <t>PPN1010842528</t>
  </si>
  <si>
    <t>PPN36848551X</t>
  </si>
  <si>
    <t>http://resolver.staatsbibliothek-berlin.de/SBB0001074800040000</t>
  </si>
  <si>
    <t>Naturgeschichte für Kinder; Mit Elf Kupffer-Tafeln</t>
  </si>
  <si>
    <t>PPN751257656</t>
  </si>
  <si>
    <t>PPN141087897</t>
  </si>
  <si>
    <t>http://resolver.staatsbibliothek-berlin.de/SBB0000E52600000000</t>
  </si>
  <si>
    <t>Der hundertjährige Kalender ohne Schnurpfeifereien; Ein Volksbuch</t>
  </si>
  <si>
    <t>Expedition der deutschen Volkszeitung und Heinsius</t>
  </si>
  <si>
    <t>PPN766682218</t>
  </si>
  <si>
    <t>PPN241654718</t>
  </si>
  <si>
    <t>http://resolver.staatsbibliothek-berlin.de/SBB0000F06900010000</t>
  </si>
  <si>
    <t>PPN82603893X</t>
  </si>
  <si>
    <t>http://resolver.staatsbibliothek-berlin.de/SBB00019C3200020000</t>
  </si>
  <si>
    <t>Illustriertes Spielbuch für Mädchen; unterhaltende und anregende Belustigungen, Spiele und Beschäftigungen für Körper und Geist, im Zimmer sowie im Freien</t>
  </si>
  <si>
    <t>PPN745437567</t>
  </si>
  <si>
    <t>PPN565673513</t>
  </si>
  <si>
    <t>http://resolver.staatsbibliothek-berlin.de/SBB0000D6B100000000</t>
  </si>
  <si>
    <t>https://content.staatsbibliothek-berlin.de/dc/745437567.ocr.zip</t>
  </si>
  <si>
    <t>Das Menschengeschlecht und die Thierwelt; in Bildern mit erläuterndem und belehrendem Texte für Schule und Haus</t>
  </si>
  <si>
    <t>Driendl, Thomas</t>
  </si>
  <si>
    <t>Driendl</t>
  </si>
  <si>
    <t>PPN770468993</t>
  </si>
  <si>
    <t>PPN323669646</t>
  </si>
  <si>
    <t>http://resolver.staatsbibliothek-berlin.de/SBB000104AD00000000</t>
  </si>
  <si>
    <t>https://content.staatsbibliothek-berlin.de/dc/770468993.ocr.zip</t>
  </si>
  <si>
    <t>Aëroplandrachen; ausführliche Anleitung zur Selbstherstellung von Aëroplandrachen für grössere Knaben</t>
  </si>
  <si>
    <t>Jakubek, R.; Tauber, Th.</t>
  </si>
  <si>
    <t>PPN745604862</t>
  </si>
  <si>
    <t>PPN559935978</t>
  </si>
  <si>
    <t>http://resolver.staatsbibliothek-berlin.de/SBB0000D71200000000</t>
  </si>
  <si>
    <t>https://content.staatsbibliothek-berlin.de/dc/745604862.ocr.zip</t>
  </si>
  <si>
    <t>Was ein kleines Mädchen wissen muß</t>
  </si>
  <si>
    <t>Gizycki, P.; Wood-Allen, Mary</t>
  </si>
  <si>
    <t>Witt</t>
  </si>
  <si>
    <t>PPN744077451</t>
  </si>
  <si>
    <t>PPN58178104X</t>
  </si>
  <si>
    <t>http://resolver.staatsbibliothek-berlin.de/SBB0000D54000000000</t>
  </si>
  <si>
    <t>https://content.staatsbibliothek-berlin.de/dc/744077451.ocr.zip</t>
  </si>
  <si>
    <t>Des deutschen Knaben Turn-, Spiel- und Sportbuch; praktische Anleitung zu nützlichen Körperübungen außerhalb der Schule: Turnen, Exerzieren, Fechten, Schießen, Bewegungsspielen, Baden, Schwimmen und Springen, Rudern und Segeln, Schlittschuhlaufen und Eissegeln, Radfahren ; der männlichen Jugend zur Lust und Freude, zur Pflege und Ausbildung des Körpers</t>
  </si>
  <si>
    <t>Barth, Ernst; Schützer, L.</t>
  </si>
  <si>
    <t>PPN745122655</t>
  </si>
  <si>
    <t>PPN453868738</t>
  </si>
  <si>
    <t>http://resolver.staatsbibliothek-berlin.de/SBB0000D5A700000000</t>
  </si>
  <si>
    <t>https://content.staatsbibliothek-berlin.de/dc/745122655.ocr.zip</t>
  </si>
  <si>
    <t>Wie Gritli haushalten lernt</t>
  </si>
  <si>
    <t>Coradi-Stahl, Emma</t>
  </si>
  <si>
    <t>Rascher</t>
  </si>
  <si>
    <t>PPN746058721</t>
  </si>
  <si>
    <t>PPN175789894</t>
  </si>
  <si>
    <t>http://resolver.staatsbibliothek-berlin.de/SBB0000D80900000000</t>
  </si>
  <si>
    <t>M. Christian Peschecks, Gymn. Zitt. Colleg. &amp; Mathem. Geographischer Hauptschlüssel, Welcher Die Thüre zu dieser galanten und unentbehrlichen Wissenschafft dergestallt aufschliesset: Daß ein Liebhaber dieser edlen Scientz, nicht allein zur Erkänntnis der künstlich verfertigten Erd- und Wasser-Kugel, nebst denen Land-Charten, proprio marte gelangen; Sondern auch solche Geographische Adminicula selbst nachmachen ...</t>
  </si>
  <si>
    <t>Pescheck, Christian</t>
  </si>
  <si>
    <t>PPN804980780</t>
  </si>
  <si>
    <t>PPN570386985</t>
  </si>
  <si>
    <t>http://resolver.staatsbibliothek-berlin.de/SBB0001798B00000000</t>
  </si>
  <si>
    <t>Budißin</t>
  </si>
  <si>
    <t>Taschenbuch der Erfindungen; zur Belehrung und angenehmen Unterhaltung für Kinder</t>
  </si>
  <si>
    <t>PPN770182984</t>
  </si>
  <si>
    <t>PPN366127772</t>
  </si>
  <si>
    <t>http://resolver.staatsbibliothek-berlin.de/SBB0001035B00000000</t>
  </si>
  <si>
    <t>Kleine Topographie für die Jugend</t>
  </si>
  <si>
    <t>Stoy</t>
  </si>
  <si>
    <t>PPN803524374</t>
  </si>
  <si>
    <t>PPN361955006</t>
  </si>
  <si>
    <t>http://resolver.staatsbibliothek-berlin.de/SBB000178FB00000000</t>
  </si>
  <si>
    <t>Naturgeschichte für Kinder, von M. Georg Christian Raff, ordentlicher Lehrer der Geschichte und Geographie auf dem Lyceum zu Göttingen. Mit Vierzehn Kupfertafeln</t>
  </si>
  <si>
    <t>Schramm und Balz</t>
  </si>
  <si>
    <t>PPN803798660</t>
  </si>
  <si>
    <t>PPN57168338X</t>
  </si>
  <si>
    <t>http://resolver.staatsbibliothek-berlin.de/SBB0001793900000000</t>
  </si>
  <si>
    <t>Werkstätte der Kinder</t>
  </si>
  <si>
    <t>Perthes</t>
  </si>
  <si>
    <t>PPN822170183</t>
  </si>
  <si>
    <t>PPN543809692</t>
  </si>
  <si>
    <t>http://resolver.staatsbibliothek-berlin.de/SBB0001998C00010000</t>
  </si>
  <si>
    <t>Versuch eines Elementarbuches für Kinder durch Abbildung der merkwürdigsten Dinge und derselben deutschen, lateinischen, französischen und italiänischen Benennungen</t>
  </si>
  <si>
    <t>Seybold, Johann Georg</t>
  </si>
  <si>
    <t>Historische Drucke; Kinder- und Jugendbücher; Sprachen / Literaturen; VD18 digital</t>
  </si>
  <si>
    <t>PPN823352676</t>
  </si>
  <si>
    <t>PPN571722253</t>
  </si>
  <si>
    <t>http://resolver.staatsbibliothek-berlin.de/SBB00019A8400000000</t>
  </si>
  <si>
    <t>Werkstätte der Kinder; Ein Handbuch für Eltern und Erzieher, zu zweckmäßiger Beschäftigung ihrer Kinder und Zöglinge</t>
  </si>
  <si>
    <t>PPN82216874X</t>
  </si>
  <si>
    <t>PPN543809633</t>
  </si>
  <si>
    <t>http://resolver.staatsbibliothek-berlin.de/SBB0001998C00000000</t>
  </si>
  <si>
    <t>PPN822172267</t>
  </si>
  <si>
    <t>PPN543809935</t>
  </si>
  <si>
    <t>http://resolver.staatsbibliothek-berlin.de/SBB0001998C00030000</t>
  </si>
  <si>
    <t>Steinbeck; Fleischer [in Komm.]; Rothe [in Komm.]</t>
  </si>
  <si>
    <t>PPN766681289</t>
  </si>
  <si>
    <t>PPN241654513</t>
  </si>
  <si>
    <t>http://resolver.staatsbibliothek-berlin.de/SBB0000F06900000000</t>
  </si>
  <si>
    <t>Langenberg ohnweit Gera; Leipzig; Gera</t>
  </si>
  <si>
    <t>Astronomischer Kinder-Freund; Enthaltend: Einen Unterricht vom Calender, dessen Ursprung und Gebrauch, ingleichen: von der Eintheilung der Zeit, vom Laufe der Sonne, des Mondes und Gestirns; nebst einer Beschreibung der Erde, beigefügten Regenten-Tafel, und moralischen Sprüchen auf jede Woche im Jahr ; Mit erläuternden Kupfern</t>
  </si>
  <si>
    <t>Bockshammer, Johann Christian</t>
  </si>
  <si>
    <t>Wever</t>
  </si>
  <si>
    <t>PPN819412740</t>
  </si>
  <si>
    <t>PPN324609795</t>
  </si>
  <si>
    <t>http://resolver.staatsbibliothek-berlin.de/SBB0001944C00000000</t>
  </si>
  <si>
    <t>PPN822171236</t>
  </si>
  <si>
    <t>PPN54380979X</t>
  </si>
  <si>
    <t>http://resolver.staatsbibliothek-berlin.de/SBB0001998C00020000</t>
  </si>
  <si>
    <t>Kurzer Inbegriff aller Wissenschaften zum Gebrauch der Kinder von sechs bis zwölf Jahren</t>
  </si>
  <si>
    <t>PPN823055957</t>
  </si>
  <si>
    <t>PPN560093284</t>
  </si>
  <si>
    <t>http://resolver.staatsbibliothek-berlin.de/SBB00019A4700000000</t>
  </si>
  <si>
    <t>PPN826263143</t>
  </si>
  <si>
    <t>http://resolver.staatsbibliothek-berlin.de/SBB00019C3200090000</t>
  </si>
  <si>
    <t>Centuria Ænigmatum Selectorum</t>
  </si>
  <si>
    <t>Ludwig, Johann Christoph</t>
  </si>
  <si>
    <t>Cöler</t>
  </si>
  <si>
    <t>PPN669834475</t>
  </si>
  <si>
    <t>PPN429257341</t>
  </si>
  <si>
    <t>http://resolver.staatsbibliothek-berlin.de/SBB00014E6000000000</t>
  </si>
  <si>
    <t>Franckfurt; Leipzig; Nordhausen</t>
  </si>
  <si>
    <t>PPN822173018</t>
  </si>
  <si>
    <t>PPN766685594</t>
  </si>
  <si>
    <t>http://resolver.staatsbibliothek-berlin.de/SBB0001998C00040000</t>
  </si>
  <si>
    <t>Handbuch für Kinder von reiferem Alter; zur Bildung des Verstandes und Herzens</t>
  </si>
  <si>
    <t>PPN801008034</t>
  </si>
  <si>
    <t>PPN389491497</t>
  </si>
  <si>
    <t>http://resolver.staatsbibliothek-berlin.de/SBB000177E200000000</t>
  </si>
  <si>
    <t>Zweytes Hundert auserlesener Räthzel; benebst derselben Auflösungen, Erklährungen und nützlichen Moralibus, wie auch einem Anhange auserlesener Merckwürdigkeiten von ausländischen Thieren, Gewächsen, Stauden und andern vermischten Sachen</t>
  </si>
  <si>
    <t>Grießbach</t>
  </si>
  <si>
    <t>PPN770567940</t>
  </si>
  <si>
    <t>PPN429610769</t>
  </si>
  <si>
    <t>http://resolver.staatsbibliothek-berlin.de/SBB00014E6000010000</t>
  </si>
  <si>
    <t>Leipzig; Franckfurt</t>
  </si>
  <si>
    <t>Das große illustrierte Spielbuch; enthaltend gegen 1000 neuere und ältere Spiele und Belustigungen, Gesellschaftsspiele und Pfandauslösungen, Brett-, Tisch-, Karten- und Glücksspiele aller Art, Bewegungs-und Ballspiele, Billard-, Kegel- und Kugelspiele, Salonkunststücke und Belustigungen, Kartenkunststücke, Kartenlegen und Karten-Orakel, Geheimschriften, Punktierspiele, Anleitung zum Patiencelegen etc ; reich illustriert mit etwa gegen 2500 Abbildungen, Spielplänen etc.</t>
  </si>
  <si>
    <t>PPN745180493</t>
  </si>
  <si>
    <t>PPN573138915</t>
  </si>
  <si>
    <t>http://resolver.staatsbibliothek-berlin.de/SBB0000D63400000000</t>
  </si>
  <si>
    <t>https://content.staatsbibliothek-berlin.de/dc/745180493.ocr.zip</t>
  </si>
  <si>
    <t>Amphibien</t>
  </si>
  <si>
    <t>PPN756506727</t>
  </si>
  <si>
    <t>PPN548778418</t>
  </si>
  <si>
    <t>http://resolver.staatsbibliothek-berlin.de/SBB0000EAA900050000</t>
  </si>
  <si>
    <t>Contenant ce qui regarde les animaux et les plantes</t>
  </si>
  <si>
    <t>Le Bas, Jacques-Philippe; Pluche, Antoine</t>
  </si>
  <si>
    <t>PPN768989388</t>
  </si>
  <si>
    <t>PPN571288413</t>
  </si>
  <si>
    <t>http://resolver.staatsbibliothek-berlin.de/SBB0000F7C500010000</t>
  </si>
  <si>
    <t>Le voyageur de la jeunesse dans les quatre paries du monde; ouvrage élémentaire, ...</t>
  </si>
  <si>
    <t>Blanchard, Pierre</t>
  </si>
  <si>
    <t>PPN781844932</t>
  </si>
  <si>
    <t>PPN549301364</t>
  </si>
  <si>
    <t>http://resolver.staatsbibliothek-berlin.de/SBB0001568200000000</t>
  </si>
  <si>
    <t>Naturgeschichte des Thier-, Pflanzen- und Mineralreichs; in kolorierten Bildern nebst erläuterndem Text ; [für Schule und Haus]</t>
  </si>
  <si>
    <t>PPN74136168X</t>
  </si>
  <si>
    <t>PPN194885763</t>
  </si>
  <si>
    <t>http://resolver.staatsbibliothek-berlin.de/SBB0000CFF500000000</t>
  </si>
  <si>
    <t>Le spectacle de la nature, ou entretiens sur les particularités de l'histoire naturelle; qui ont paru les plus propres à rendre les jeunes gens curieux, &amp; à leur former l'esprit</t>
  </si>
  <si>
    <t>Pluche, Antoine</t>
  </si>
  <si>
    <t>PPN768987938</t>
  </si>
  <si>
    <t>PPN571288219</t>
  </si>
  <si>
    <t>http://resolver.staatsbibliothek-berlin.de/SBB0000F7C500000000</t>
  </si>
  <si>
    <t>Enthaltend über 100 durch 12 Bogen Text erläuterte Abbildungen aus der Geschichte, Geographie, Naturgeschichte und andern Merkwürdigkeiten in 12 Heften mit farbigem Umschlag</t>
  </si>
  <si>
    <t>Hellfarth</t>
  </si>
  <si>
    <t>PPN770506399</t>
  </si>
  <si>
    <t>PPN54922386X</t>
  </si>
  <si>
    <t>http://resolver.staatsbibliothek-berlin.de/SBB000104E200020000</t>
  </si>
  <si>
    <t>Weihnachtsnüsse oder 500 neue deutsche Sprichwörter</t>
  </si>
  <si>
    <t>Wander, Karl Friedrich Wilhelm</t>
  </si>
  <si>
    <t>Nesener in Komm.</t>
  </si>
  <si>
    <t>PPN769983766</t>
  </si>
  <si>
    <t>PPN486448517</t>
  </si>
  <si>
    <t>http://resolver.staatsbibliothek-berlin.de/SBB0001026A00010000</t>
  </si>
  <si>
    <t>Hirschberg</t>
  </si>
  <si>
    <t>PPN745238335</t>
  </si>
  <si>
    <t>PPN550718656</t>
  </si>
  <si>
    <t>http://resolver.staatsbibliothek-berlin.de/SBB0000D67700030000</t>
  </si>
  <si>
    <t>https://content.staatsbibliothek-berlin.de/dc/745238335.ocr.zip</t>
  </si>
  <si>
    <t>John Franklin's Reise nach den Küsten des Polarmeeres in den Jahren 1819-1822</t>
  </si>
  <si>
    <t>Franklin, John</t>
  </si>
  <si>
    <t>Leske</t>
  </si>
  <si>
    <t>PPN771042833</t>
  </si>
  <si>
    <t>PPN282366962</t>
  </si>
  <si>
    <t>http://resolver.staatsbibliothek-berlin.de/SBB00010A8D00010000</t>
  </si>
  <si>
    <t>Vorübungen zur Erweckung der Aufmerksamkeit und des Nachdenkens</t>
  </si>
  <si>
    <t>Sulzer, Johann Georg</t>
  </si>
  <si>
    <t>Nicolai</t>
  </si>
  <si>
    <t>PPN770489567</t>
  </si>
  <si>
    <t>PPN157150216</t>
  </si>
  <si>
    <t>http://resolver.staatsbibliothek-berlin.de/SBB000104D000000000</t>
  </si>
  <si>
    <t>Berlin [u.a.]</t>
  </si>
  <si>
    <t>Rundschau auf den Gebieten der Physik, Chemie, Astronomie und Naturgeschichte</t>
  </si>
  <si>
    <t>Reichenbach, A.</t>
  </si>
  <si>
    <t>PPN741112043</t>
  </si>
  <si>
    <t>PPN571774288</t>
  </si>
  <si>
    <t>http://resolver.staatsbibliothek-berlin.de/SBB0000CF0300010000</t>
  </si>
  <si>
    <t>https://content.staatsbibliothek-berlin.de/dc/741112043.ocr.zip</t>
  </si>
  <si>
    <t>Baumeister, Joseph Anton Ignaz; Assner, Franz; Lachenbauer, J.; Mansfeld, Johann; Eberspach, Johann Matthias; Sollerer, J.</t>
  </si>
  <si>
    <t>PPN771232837</t>
  </si>
  <si>
    <t>PPN771159404</t>
  </si>
  <si>
    <t>http://resolver.staatsbibliothek-berlin.de/SBB00010DC900010000</t>
  </si>
  <si>
    <t>Études convenables aux demoiselles; a l'usage des écoles et des pensions</t>
  </si>
  <si>
    <t>Mentelle, Edme</t>
  </si>
  <si>
    <t>PPN767128850</t>
  </si>
  <si>
    <t>PPN566852934</t>
  </si>
  <si>
    <t>http://resolver.staatsbibliothek-berlin.de/SBB0000F2B300000000</t>
  </si>
  <si>
    <t>Zum Gebrauch einiger Classen des Königl. Joachimsthalischen Gymnasium</t>
  </si>
  <si>
    <t>PPN770490190</t>
  </si>
  <si>
    <t>PPN268926298</t>
  </si>
  <si>
    <t>http://resolver.staatsbibliothek-berlin.de/SBB000104D000020000</t>
  </si>
  <si>
    <t>Die vierfüßigen Thiere; mit 64 Abbildungen in Kupfern</t>
  </si>
  <si>
    <t>Zehe</t>
  </si>
  <si>
    <t>PPN770442501</t>
  </si>
  <si>
    <t>PPN322267358</t>
  </si>
  <si>
    <t>http://resolver.staatsbibliothek-berlin.de/SBB0001048000010000</t>
  </si>
  <si>
    <t>Käfer</t>
  </si>
  <si>
    <t>PPN744755018</t>
  </si>
  <si>
    <t>PPN548018596</t>
  </si>
  <si>
    <t>http://resolver.staatsbibliothek-berlin.de/SBB0000D56A00040000</t>
  </si>
  <si>
    <t>https://content.staatsbibliothek-berlin.de/dc/744755018.ocr.zip</t>
  </si>
  <si>
    <t>Le voyageur de la jeunesse dans les quatre paries du monde</t>
  </si>
  <si>
    <t>PPN781858623</t>
  </si>
  <si>
    <t>PPN549301666</t>
  </si>
  <si>
    <t>http://resolver.staatsbibliothek-berlin.de/SBB0001568200030000</t>
  </si>
  <si>
    <t>Bilder-Akademie für die Jugend</t>
  </si>
  <si>
    <t>Stoy, Johann Sigmund; Chodowiecki, Daniel; Schellenberg, Johann Ulrich; Penzel, Johann Georg; Schleuen, ...; Glaßbach, ...</t>
  </si>
  <si>
    <t>PPN822018594</t>
  </si>
  <si>
    <t>PPN162863721</t>
  </si>
  <si>
    <t>http://resolver.staatsbibliothek-berlin.de/SBB0001989C00010000</t>
  </si>
  <si>
    <t>[Saeugethiere und Voegel]</t>
  </si>
  <si>
    <t>Berger, Ferdinand; Study, ...; Wilmsen, Friedrich Philipp</t>
  </si>
  <si>
    <t>PPN751415723</t>
  </si>
  <si>
    <t>PPN487593227</t>
  </si>
  <si>
    <t>http://resolver.staatsbibliothek-berlin.de/SBB0000E58800010000</t>
  </si>
  <si>
    <t>Die Vögel und das Feder-Vieh; mit 81 Abbildungen in Kupfern]</t>
  </si>
  <si>
    <t>PPN770443869</t>
  </si>
  <si>
    <t>PPN322269717</t>
  </si>
  <si>
    <t>http://resolver.staatsbibliothek-berlin.de/SBB0001048000020000</t>
  </si>
  <si>
    <t>PPN770547346</t>
  </si>
  <si>
    <t>PPN478606869</t>
  </si>
  <si>
    <t>http://resolver.staatsbibliothek-berlin.de/SBB0001052E00000000</t>
  </si>
  <si>
    <t>Deutschland, Italien, Griechenland, (die europäische Türkei, das Königreich Griechenland) und die Ionischen Inseln</t>
  </si>
  <si>
    <t>Blanc, Ludwig Gottfried</t>
  </si>
  <si>
    <t>Schwetschke</t>
  </si>
  <si>
    <t>PPN770882501</t>
  </si>
  <si>
    <t>PPN246593660</t>
  </si>
  <si>
    <t>http://resolver.staatsbibliothek-berlin.de/SBB000106B100010000</t>
  </si>
  <si>
    <t>PPN781850630</t>
  </si>
  <si>
    <t>PPN54930147X</t>
  </si>
  <si>
    <t>http://resolver.staatsbibliothek-berlin.de/SBB0001568200010000</t>
  </si>
  <si>
    <t>PPN781878357</t>
  </si>
  <si>
    <t>PPN549301909</t>
  </si>
  <si>
    <t>http://resolver.staatsbibliothek-berlin.de/SBB0001568200060000</t>
  </si>
  <si>
    <t>Les jeunes naturalistes</t>
  </si>
  <si>
    <t>Ulliac-Trémadeure, Sophie</t>
  </si>
  <si>
    <t>PPN740864394</t>
  </si>
  <si>
    <t>PPN578382210</t>
  </si>
  <si>
    <t>http://resolver.staatsbibliothek-berlin.de/SBB0000CEB600020000</t>
  </si>
  <si>
    <t>https://content.staatsbibliothek-berlin.de/dc/740864394.ocr.zip</t>
  </si>
  <si>
    <t>Naturgeschichte des Pflanzenreichs nach dem Linné'schen System; 54 fein kolorierte Doppelfoliotafeln mit über 650 naturgetreuen Abbildungen und 93 [vielm. 77] Seiten erläuterndem Texte</t>
  </si>
  <si>
    <t>Willkomm, Moritz; Schubert, Gotthilf Heinrich</t>
  </si>
  <si>
    <t>PPN742403793</t>
  </si>
  <si>
    <t>PPN148838553</t>
  </si>
  <si>
    <t>http://resolver.staatsbibliothek-berlin.de/SBB0000CFF500030000</t>
  </si>
  <si>
    <t>https://content.staatsbibliothek-berlin.de/dc/742403793.ocr.zip</t>
  </si>
  <si>
    <t>Tableaux descriptifs et intéressants sur l'astronomie, la météorologie, la géologie, l'histoire naturelle et l'anthropologie suivis de récits sur la vie des héros de la paix et de la guerre</t>
  </si>
  <si>
    <t>Brandon, Charles</t>
  </si>
  <si>
    <t>PPN746203314</t>
  </si>
  <si>
    <t>PPN549813926</t>
  </si>
  <si>
    <t>http://resolver.staatsbibliothek-berlin.de/SBB0000D17200020000</t>
  </si>
  <si>
    <t>https://content.staatsbibliothek-berlin.de/dc/746203314.ocr.zip</t>
  </si>
  <si>
    <t>Chodowiecki, Daniel; Schellenberg, Johann Ulrich; Penzel, Johann Georg; Schleuen, ...; Glaßbach, ...</t>
  </si>
  <si>
    <t>PPN82202893X</t>
  </si>
  <si>
    <t>PPN403596696</t>
  </si>
  <si>
    <t>http://resolver.staatsbibliothek-berlin.de/SBB0001989C00020000</t>
  </si>
  <si>
    <t>1700</t>
  </si>
  <si>
    <t>PPN771235747</t>
  </si>
  <si>
    <t>PPN771234961</t>
  </si>
  <si>
    <t>http://resolver.staatsbibliothek-berlin.de/SBB00010DC900020000</t>
  </si>
  <si>
    <t>Der Gesellschafter für die Jugend auf ländlichen Spaziergängen</t>
  </si>
  <si>
    <t>Fritzsche, Johann Gottlieb</t>
  </si>
  <si>
    <t>PPN769890563</t>
  </si>
  <si>
    <t>PPN245828044</t>
  </si>
  <si>
    <t>http://resolver.staatsbibliothek-berlin.de/SBB0001020000000000</t>
  </si>
  <si>
    <t>In den Werkstätten; Onkel Leopolds und seiner jungen Verwandten Wanderungen durch die Stätten des Gewerbfleißes</t>
  </si>
  <si>
    <t>Roth, Richard</t>
  </si>
  <si>
    <t>PPN744052459</t>
  </si>
  <si>
    <t>PPN281974608</t>
  </si>
  <si>
    <t>http://resolver.staatsbibliothek-berlin.de/SBB0000D51B00000000</t>
  </si>
  <si>
    <t>Allgemeines Handbuch der Realkenntnisse; für Lehrer an Land- und Bürgerschulen und zum Selbstunterrichte</t>
  </si>
  <si>
    <t>Sickel, Heinrich Friedrich Franz</t>
  </si>
  <si>
    <t>Rubach</t>
  </si>
  <si>
    <t>PPN770469957</t>
  </si>
  <si>
    <t>PPN450793346</t>
  </si>
  <si>
    <t>http://resolver.staatsbibliothek-berlin.de/SBB000104B200000000</t>
  </si>
  <si>
    <t>Magdeburg</t>
  </si>
  <si>
    <t>Des Freiherrn Alexander von Humboldt und Aimé Bonpland Reise in die Aequinoctial-Gegenden des neuen Continents; für die reifere Jugend zur belehrenden Unterhaltung</t>
  </si>
  <si>
    <t>Wimmer, Gottlieb August</t>
  </si>
  <si>
    <t>Gerold</t>
  </si>
  <si>
    <t>PPN770791778</t>
  </si>
  <si>
    <t>PPN236740288</t>
  </si>
  <si>
    <t>http://resolver.staatsbibliothek-berlin.de/SBB0001069B00000000</t>
  </si>
  <si>
    <t>PPN781867428</t>
  </si>
  <si>
    <t>PPN549301844</t>
  </si>
  <si>
    <t>http://resolver.staatsbibliothek-berlin.de/SBB0001568200050000</t>
  </si>
  <si>
    <t>Russisches Reich, Krakau, Asien, Australien, Afrika, Amerika; nebst einem vollständigen Register über alle drei Theile</t>
  </si>
  <si>
    <t>PPN770883192</t>
  </si>
  <si>
    <t>PPN246593679</t>
  </si>
  <si>
    <t>http://resolver.staatsbibliothek-berlin.de/SBB000106B100020000</t>
  </si>
  <si>
    <t>Raupen</t>
  </si>
  <si>
    <t>PPN744851939</t>
  </si>
  <si>
    <t>PPN548018626</t>
  </si>
  <si>
    <t>http://resolver.staatsbibliothek-berlin.de/SBB0000D56A00050000</t>
  </si>
  <si>
    <t>https://content.staatsbibliothek-berlin.de/dc/744851939.ocr.zip</t>
  </si>
  <si>
    <t>Insecten</t>
  </si>
  <si>
    <t>PPN756506506</t>
  </si>
  <si>
    <t>PPN548778183</t>
  </si>
  <si>
    <t>http://resolver.staatsbibliothek-berlin.de/SBB0000EAA900040000</t>
  </si>
  <si>
    <t>Naturgeschichte der Säugetiere; mit 171 kolorierten Abbildungen auf 31 Tafeln und erläuterndem Texte nebst 15 Text-Illustrationen; zum Anschauungs-Unterricht für die Jugend in Schulen und Familien</t>
  </si>
  <si>
    <t>Schubert, G. H.</t>
  </si>
  <si>
    <t>PPN741362864</t>
  </si>
  <si>
    <t>PPN721360173</t>
  </si>
  <si>
    <t>http://resolver.staatsbibliothek-berlin.de/SBB0000CFF500010000</t>
  </si>
  <si>
    <t>https://content.staatsbibliothek-berlin.de/dc/741362864.ocr.zip</t>
  </si>
  <si>
    <t>Das Wissenswürdigste vom Menschen; Zum Gebrauche für Schulen und beim Selbstunterrichte ; Durch Kupferstiche anschaulich gemacht</t>
  </si>
  <si>
    <t>Faber, Friedrich</t>
  </si>
  <si>
    <t>Tyroff</t>
  </si>
  <si>
    <t>PPN770560180</t>
  </si>
  <si>
    <t>PPN37386289X</t>
  </si>
  <si>
    <t>http://resolver.staatsbibliothek-berlin.de/SBB0001055000000000</t>
  </si>
  <si>
    <t>PPN77054875X</t>
  </si>
  <si>
    <t>PPN478607059</t>
  </si>
  <si>
    <t>http://resolver.staatsbibliothek-berlin.de/SBB0001052E00020000</t>
  </si>
  <si>
    <t>Unterhaltungen eines Landschullehrers mit seinen Kindern auf Spatziergängen und in der Schule über merkwürdige Wörter und Sachen aus der Natur und dem gemeinen Leben; Ein Buch für Eltern, Kinder und Schullehrer unter den Bürgern und Landleuten ; Zur Uebung der Aufmerksamkeit, zur Beförderung des Selbstdenkens und zur Verbreitung nützlicher und angenehmer Kenntnisse</t>
  </si>
  <si>
    <t>PPN769909965</t>
  </si>
  <si>
    <t>PPN247201200</t>
  </si>
  <si>
    <t>http://resolver.staatsbibliothek-berlin.de/SBB0001022700000000</t>
  </si>
  <si>
    <t>Vivant Denon's Reise nach Aegypten; für die Jugend</t>
  </si>
  <si>
    <t>Ramberg, Johann Heinrich; Matthaei, F. A. L.</t>
  </si>
  <si>
    <t>PPN771001703</t>
  </si>
  <si>
    <t>PPN57173667X</t>
  </si>
  <si>
    <t>http://resolver.staatsbibliothek-berlin.de/SBB00010A4E00010000</t>
  </si>
  <si>
    <t>Illustrierte Mineralogie; 24 Tafeln mit 490 kolorierten Abbildungen nebst erläuterndem Text zum Anschauungs-Unterricht für die Jugend in Schulen und Familien</t>
  </si>
  <si>
    <t>Kenngott, A.</t>
  </si>
  <si>
    <t>PPN742424898</t>
  </si>
  <si>
    <t>PPN194886026</t>
  </si>
  <si>
    <t>http://resolver.staatsbibliothek-berlin.de/SBB0000CFF500050000</t>
  </si>
  <si>
    <t>Eßlingen [u.a.]</t>
  </si>
  <si>
    <t>https://content.staatsbibliothek-berlin.de/dc/742424898.ocr.zip</t>
  </si>
  <si>
    <t>Fische</t>
  </si>
  <si>
    <t>PPN744753252</t>
  </si>
  <si>
    <t>PPN548018502</t>
  </si>
  <si>
    <t>http://resolver.staatsbibliothek-berlin.de/SBB0000D56A00020000</t>
  </si>
  <si>
    <t>https://content.staatsbibliothek-berlin.de/dc/744753252.ocr.zip</t>
  </si>
  <si>
    <t>Quelle nützlicher Beschäftigungen für die Jugend; Anleitung zur Anlegung von Sammlungen und Anregungen zur Beförderung praktischer Thätigkeit</t>
  </si>
  <si>
    <t>Ramann, H.; Lindau, Carl</t>
  </si>
  <si>
    <t>PPN745440606</t>
  </si>
  <si>
    <t>PPN565789945</t>
  </si>
  <si>
    <t>http://resolver.staatsbibliothek-berlin.de/SBB0000D6B400000000</t>
  </si>
  <si>
    <t>Lesebuch gemeinnütziger Kenntnisse aus den Naturwissenschaften, der Erdbeschreibung und Geschichte; für lehrbegierige Kinder</t>
  </si>
  <si>
    <t>PPN757232787</t>
  </si>
  <si>
    <t>PPN559612699</t>
  </si>
  <si>
    <t>http://resolver.staatsbibliothek-berlin.de/SBB0000ED4300000000</t>
  </si>
  <si>
    <t>H. Wagner's Entdeckungsreisen in Haus, Hof und Stube</t>
  </si>
  <si>
    <t>PPN743866436</t>
  </si>
  <si>
    <t>PPN743866134</t>
  </si>
  <si>
    <t>http://resolver.staatsbibliothek-berlin.de/SBB0000D36500000000</t>
  </si>
  <si>
    <t>Stoff zu Unterhaltungen über Gedike's lateinisches Lesebuch; für Lehrer und Lernende</t>
  </si>
  <si>
    <t>PPN757233473</t>
  </si>
  <si>
    <t>PPN55961294X</t>
  </si>
  <si>
    <t>http://resolver.staatsbibliothek-berlin.de/SBB0000ED4300010000</t>
  </si>
  <si>
    <t>The Children's encyclopædia</t>
  </si>
  <si>
    <t>PPN745242189</t>
  </si>
  <si>
    <t>PPN550718990</t>
  </si>
  <si>
    <t>http://resolver.staatsbibliothek-berlin.de/SBB0000D67700090000</t>
  </si>
  <si>
    <t>https://content.staatsbibliothek-berlin.de/dc/745242189.ocr.zip</t>
  </si>
  <si>
    <t>Naturgeschichte der Amphibien, Fische, Weich- und Schalenthiere, Insekten, Würmer und Strahlenthiere; mit 342 colorirten Abb. auf 30 Taf. ; zum Anschauungs-Unterricht für die Jugend in Schulen und Familien</t>
  </si>
  <si>
    <t>PPN742382451</t>
  </si>
  <si>
    <t>PPN721438318</t>
  </si>
  <si>
    <t>http://resolver.staatsbibliothek-berlin.de/SBB0000CFF500020000</t>
  </si>
  <si>
    <t>https://content.staatsbibliothek-berlin.de/dc/742382451.ocr.zip</t>
  </si>
  <si>
    <t>PPN745236863</t>
  </si>
  <si>
    <t>PPN550718419</t>
  </si>
  <si>
    <t>http://resolver.staatsbibliothek-berlin.de/SBB0000D67700000000</t>
  </si>
  <si>
    <t>Of hydrostatics</t>
  </si>
  <si>
    <t>PPN746627653</t>
  </si>
  <si>
    <t>PPN560122616</t>
  </si>
  <si>
    <t>http://resolver.staatsbibliothek-berlin.de/SBB0000DB7400010000</t>
  </si>
  <si>
    <t>Sammlung merkwürdiger Reisen für die Jugend</t>
  </si>
  <si>
    <t>PPN771000855</t>
  </si>
  <si>
    <t>PPN571736297</t>
  </si>
  <si>
    <t>http://resolver.staatsbibliothek-berlin.de/SBB00010A4E00000000</t>
  </si>
  <si>
    <t>PPN744074894</t>
  </si>
  <si>
    <t>PPN281974616</t>
  </si>
  <si>
    <t>http://resolver.staatsbibliothek-berlin.de/SBB0000D51B00030000</t>
  </si>
  <si>
    <t>https://content.staatsbibliothek-berlin.de/dc/744074894.ocr.zip</t>
  </si>
  <si>
    <t>Weihnachtsnüsse oder 500 neue deutsche Sprichwörter; ein Geschenk für Kinder</t>
  </si>
  <si>
    <t>PPN769983103</t>
  </si>
  <si>
    <t>PPN419860657</t>
  </si>
  <si>
    <t>http://resolver.staatsbibliothek-berlin.de/SBB0001026A00000000</t>
  </si>
  <si>
    <t>Denkwürdige Erzählungen von der Lebensweise, den Sitten und Gewohnheiten der Thiere</t>
  </si>
  <si>
    <t>PPN769050549</t>
  </si>
  <si>
    <t>PPN556089588</t>
  </si>
  <si>
    <t>http://resolver.staatsbibliothek-berlin.de/SBB0000F82600010000</t>
  </si>
  <si>
    <t>https://content.staatsbibliothek-berlin.de/dc/769050549.ocr.zip</t>
  </si>
  <si>
    <t>Naturgeschichte der Vögel; mit 195 kolorierten Abb. auf 30 Tafeln nebst erläuterndem Texte und 46 Textill., worunter 32 kolor. Abb. von Vogeleiern ; zum Anschauungs-Unterricht für die Jugend in Schulen und Familien</t>
  </si>
  <si>
    <t>PPN742391566</t>
  </si>
  <si>
    <t>PPN34582766X</t>
  </si>
  <si>
    <t>http://resolver.staatsbibliothek-berlin.de/SBB0000D10500000000</t>
  </si>
  <si>
    <t>1886</t>
  </si>
  <si>
    <t>https://content.staatsbibliothek-berlin.de/dc/742391566.ocr.zip</t>
  </si>
  <si>
    <t>Neue Bildergallerie für die Jugend</t>
  </si>
  <si>
    <t>PPN770504485</t>
  </si>
  <si>
    <t>PPN549230912</t>
  </si>
  <si>
    <t>http://resolver.staatsbibliothek-berlin.de/SBB000104E200000000</t>
  </si>
  <si>
    <t>Der Käfer, sein Fang und seine Aufbewahrung ... etc. etc.</t>
  </si>
  <si>
    <t>Lindau, Carl; Zinck, A.</t>
  </si>
  <si>
    <t>PPN745442625</t>
  </si>
  <si>
    <t>PPN419356649</t>
  </si>
  <si>
    <t>http://resolver.staatsbibliothek-berlin.de/SBB0000D6B400010000</t>
  </si>
  <si>
    <t>https://content.staatsbibliothek-berlin.de/dc/745442625.ocr.zip</t>
  </si>
  <si>
    <t>Zum Gebrauch einiger Klassen des Königl. Joachimsthalischen Gymnasiums</t>
  </si>
  <si>
    <t>PPN770492207</t>
  </si>
  <si>
    <t>PPN268926344</t>
  </si>
  <si>
    <t>http://resolver.staatsbibliothek-berlin.de/SBB000104D000030000</t>
  </si>
  <si>
    <t>Of optics and magnetism</t>
  </si>
  <si>
    <t>PPN746629842</t>
  </si>
  <si>
    <t>PPN560122780</t>
  </si>
  <si>
    <t>http://resolver.staatsbibliothek-berlin.de/SBB0000DB7400030000</t>
  </si>
  <si>
    <t>Ur däggande djurens lif</t>
  </si>
  <si>
    <t>Flodin</t>
  </si>
  <si>
    <t>PPN751312576</t>
  </si>
  <si>
    <t>PPN55934631X</t>
  </si>
  <si>
    <t>http://resolver.staatsbibliothek-berlin.de/SBB0000E53600030000</t>
  </si>
  <si>
    <t>swe</t>
  </si>
  <si>
    <t>Stockolm</t>
  </si>
  <si>
    <t>https://content.staatsbibliothek-berlin.de/dc/751312576.ocr.zip</t>
  </si>
  <si>
    <t>Geographie oder Beschreibung der Erde für die Jugend</t>
  </si>
  <si>
    <t>PPN77037509X</t>
  </si>
  <si>
    <t>PPN343783312</t>
  </si>
  <si>
    <t>http://resolver.staatsbibliothek-berlin.de/SBB0001046700000000</t>
  </si>
  <si>
    <t>Baumeister, Joseph Anton Ignaz; Sollerer, J.; Mansfeld, N.</t>
  </si>
  <si>
    <t>PPN771240600</t>
  </si>
  <si>
    <t>PPN373743548</t>
  </si>
  <si>
    <t>http://resolver.staatsbibliothek-berlin.de/SBB00010DC900030000</t>
  </si>
  <si>
    <t>Naturgeschichte der Reptilien, Amphibien, Fische, Insekten, Krebstiere, Würmer, Weichtiere, Stachelhäuter, Pflanzentiere und Urtiere; mit 479 kolorierten Abbildungen auf 30 Tafeln und erläuterndem Text nebst 149 Text-Illustrationen ; zum Anschauungs-Unterricht für die Jugend in Schulen und Familien</t>
  </si>
  <si>
    <t>PPN74242961X</t>
  </si>
  <si>
    <t>PPN568838637</t>
  </si>
  <si>
    <t>http://resolver.staatsbibliothek-berlin.de/SBB0000D15F00000000</t>
  </si>
  <si>
    <t>https://content.staatsbibliothek-berlin.de/dc/74242961X.ocr.zip</t>
  </si>
  <si>
    <t>Vögel</t>
  </si>
  <si>
    <t>PPN744752388</t>
  </si>
  <si>
    <t>PPN54801843X</t>
  </si>
  <si>
    <t>http://resolver.staatsbibliothek-berlin.de/SBB0000D56A00010000</t>
  </si>
  <si>
    <t>https://content.staatsbibliothek-berlin.de/dc/744752388.ocr.zip</t>
  </si>
  <si>
    <t>PPN745241239</t>
  </si>
  <si>
    <t>PPN550718931</t>
  </si>
  <si>
    <t>http://resolver.staatsbibliothek-berlin.de/SBB0000D67700080000</t>
  </si>
  <si>
    <t>https://content.staatsbibliothek-berlin.de/dc/745241239.ocr.zip</t>
  </si>
  <si>
    <t>Zum Gebrauch der letzten Classe des Königl. Joachimsthalischen Gymnasiums</t>
  </si>
  <si>
    <t>PPN770489818</t>
  </si>
  <si>
    <t>PPN268926182</t>
  </si>
  <si>
    <t>http://resolver.staatsbibliothek-berlin.de/SBB000104D000010000</t>
  </si>
  <si>
    <t>Des Freiherrn Alexander von Humboldt und Aimé Bonpland Reise in die Aequinoctial-Gegenden des neuen Continents</t>
  </si>
  <si>
    <t>PPN770796567</t>
  </si>
  <si>
    <t>PPN327415428</t>
  </si>
  <si>
    <t>http://resolver.staatsbibliothek-berlin.de/SBB0001069B00020000</t>
  </si>
  <si>
    <t>Bilderbuch zum Nutzen und Vergnügen der Jugend; enthaltend eine angenehme Sammlung von Thieren, Pflanzen, Blumen, Früchten, Mineralien, Trachten und allerhand andern unterrichtenden Gegenständen aus dem Reiche der Natur, der Künste und Wissenschaften ; alle nach den besten Originalen gewählt, gestochen, und mit einer kurzen wissenschaftlichen und den Verstandeskräften der Jugend angemessenen Erklärung begleitet</t>
  </si>
  <si>
    <t>PPN767847237</t>
  </si>
  <si>
    <t>PPN147222001</t>
  </si>
  <si>
    <t>http://resolver.staatsbibliothek-berlin.de/SBB0000F45900000000</t>
  </si>
  <si>
    <t>PPN745237185</t>
  </si>
  <si>
    <t>PPN550718532</t>
  </si>
  <si>
    <t>http://resolver.staatsbibliothek-berlin.de/SBB0000D67700020000</t>
  </si>
  <si>
    <t>https://content.staatsbibliothek-berlin.de/dc/745237185.ocr.zip</t>
  </si>
  <si>
    <t>PPN767228685</t>
  </si>
  <si>
    <t>PPN523570554</t>
  </si>
  <si>
    <t>http://resolver.staatsbibliothek-berlin.de/SBB0000F32C00030000</t>
  </si>
  <si>
    <t>https://content.staatsbibliothek-berlin.de/dc/767228685.ocr.zip</t>
  </si>
  <si>
    <t>Gallerie der Welt, in einer bildlichen und beschreibenden Darstellung von merkwürdigen Ländern; von Völkern nach ihrem körperlichen, geistigen und bürgerlichen Zustande ...</t>
  </si>
  <si>
    <t>PPN770466370</t>
  </si>
  <si>
    <t>PPN443924651</t>
  </si>
  <si>
    <t>http://resolver.staatsbibliothek-berlin.de/SBB000104A800010000</t>
  </si>
  <si>
    <t>Bartholdy, Georg Wilhelm; Rumpf, Johann Daniel Franz</t>
  </si>
  <si>
    <t>PPN770466087</t>
  </si>
  <si>
    <t>PPN44336446X</t>
  </si>
  <si>
    <t>http://resolver.staatsbibliothek-berlin.de/SBB000104A800000000</t>
  </si>
  <si>
    <t>PPN771044917</t>
  </si>
  <si>
    <t>PPN282366954</t>
  </si>
  <si>
    <t>http://resolver.staatsbibliothek-berlin.de/SBB00010A8D00020000</t>
  </si>
  <si>
    <t>PPN744053595</t>
  </si>
  <si>
    <t>PPN527555800</t>
  </si>
  <si>
    <t>http://resolver.staatsbibliothek-berlin.de/SBB0000D51B00010000</t>
  </si>
  <si>
    <t>https://content.staatsbibliothek-berlin.de/dc/744053595.ocr.zip</t>
  </si>
  <si>
    <t>Handbuch der Naturgeschichte für die Jugend und ihre Lehrer</t>
  </si>
  <si>
    <t>PPN751415022</t>
  </si>
  <si>
    <t>PPN033870217</t>
  </si>
  <si>
    <t>http://resolver.staatsbibliothek-berlin.de/SBB0000E58800000000</t>
  </si>
  <si>
    <t>PPN767127765</t>
  </si>
  <si>
    <t>PPN548039054</t>
  </si>
  <si>
    <t>http://resolver.staatsbibliothek-berlin.de/SBB0000F2A700030000</t>
  </si>
  <si>
    <t>https://content.staatsbibliothek-berlin.de/dc/767127765.ocr.zip</t>
  </si>
  <si>
    <t>PPN767227735</t>
  </si>
  <si>
    <t>PPN52315674X</t>
  </si>
  <si>
    <t>http://resolver.staatsbibliothek-berlin.de/SBB0000F32C00000000</t>
  </si>
  <si>
    <t>Gartenbau ; Weinbau ; mit 25 illuminierten Kupfertafeln</t>
  </si>
  <si>
    <t>PPN769892507</t>
  </si>
  <si>
    <t>PPN587945125</t>
  </si>
  <si>
    <t>http://resolver.staatsbibliothek-berlin.de/SBB0001020000020000</t>
  </si>
  <si>
    <t>Die allgemeine Einleitung, die Pyrenäische Halbinsel, Frankreich, das Britische Reich, die Niederlande, die Schweiz und die Skandinavischen Reiche</t>
  </si>
  <si>
    <t>Sturm, G.; Blanc, Ludwig Gottfried</t>
  </si>
  <si>
    <t>PPN770804799</t>
  </si>
  <si>
    <t>PPN246593652</t>
  </si>
  <si>
    <t>http://resolver.staatsbibliothek-berlin.de/SBB000106B900000000</t>
  </si>
  <si>
    <t>Würmer</t>
  </si>
  <si>
    <t>PPN756507022</t>
  </si>
  <si>
    <t>PPN548778612</t>
  </si>
  <si>
    <t>http://resolver.staatsbibliothek-berlin.de/SBB0000EAA900060000</t>
  </si>
  <si>
    <t>PPN740864807</t>
  </si>
  <si>
    <t>PPN578382237</t>
  </si>
  <si>
    <t>http://resolver.staatsbibliothek-berlin.de/SBB0000CEB600010000</t>
  </si>
  <si>
    <t>https://content.staatsbibliothek-berlin.de/dc/740864807.ocr.zip</t>
  </si>
  <si>
    <t>Bilder-Sammlung; Darstellungen von Natur- u. Menschenwerken</t>
  </si>
  <si>
    <t>Gabriel, Moritz</t>
  </si>
  <si>
    <t>Seyfert</t>
  </si>
  <si>
    <t>PPN768583659</t>
  </si>
  <si>
    <t>PPN548205469</t>
  </si>
  <si>
    <t>http://resolver.staatsbibliothek-berlin.de/SBB0000F6EB00000000</t>
  </si>
  <si>
    <t>Zittau</t>
  </si>
  <si>
    <t>PPN745239293</t>
  </si>
  <si>
    <t>PPN550718842</t>
  </si>
  <si>
    <t>http://resolver.staatsbibliothek-berlin.de/SBB0000D67700050000</t>
  </si>
  <si>
    <t>https://content.staatsbibliothek-berlin.de/dc/745239293.ocr.zip</t>
  </si>
  <si>
    <t>Naturgeschichte der Amphibien, Fische, Weich- und Schalenthiere, Insekten, Würmer und Strahlenthiere; mit 342 colorirten Abbildungen auf 30 Tafeln ; zum Anschauungsunterricht für die Jugend in Schulen und Familien</t>
  </si>
  <si>
    <t>PPN744071119</t>
  </si>
  <si>
    <t>PPN721272932</t>
  </si>
  <si>
    <t>http://resolver.staatsbibliothek-berlin.de/SBB0000CFF5000B0000</t>
  </si>
  <si>
    <t>https://content.staatsbibliothek-berlin.de/dc/744071119.ocr.zip</t>
  </si>
  <si>
    <t>Geologie und Paläontologie; 18 Taf. mit 193 kolorierten Abbildungen und 6 geologischen Landschaftsbildern nebst erläuterndem Text</t>
  </si>
  <si>
    <t>Schubert, Gotthilf Heinrich; Rolle, Friedrich</t>
  </si>
  <si>
    <t>PPN742450368</t>
  </si>
  <si>
    <t>PPN265580064</t>
  </si>
  <si>
    <t>http://resolver.staatsbibliothek-berlin.de/SBB0000CFF500080000</t>
  </si>
  <si>
    <t>https://content.staatsbibliothek-berlin.de/dc/742450368.ocr.zip</t>
  </si>
  <si>
    <t>PPN745258476</t>
  </si>
  <si>
    <t>PPN550719040</t>
  </si>
  <si>
    <t>http://resolver.staatsbibliothek-berlin.de/SBB0000D677000A0000</t>
  </si>
  <si>
    <t>https://content.staatsbibliothek-berlin.de/dc/745258476.ocr.zip</t>
  </si>
  <si>
    <t>Bauer</t>
  </si>
  <si>
    <t>PPN767867181</t>
  </si>
  <si>
    <t>PPN321796713</t>
  </si>
  <si>
    <t>http://resolver.staatsbibliothek-berlin.de/SBB0000F47E00030000</t>
  </si>
  <si>
    <t>Entdeckungsreisen in Haus und Hof; mit seinen lieben jungen Freunden und Freundinnen unternommen</t>
  </si>
  <si>
    <t>PPN743869559</t>
  </si>
  <si>
    <t>PPN578888025</t>
  </si>
  <si>
    <t>http://resolver.staatsbibliothek-berlin.de/SBB0000D36500010000</t>
  </si>
  <si>
    <t>https://content.staatsbibliothek-berlin.de/dc/743869559.ocr.zip</t>
  </si>
  <si>
    <t>Voegel</t>
  </si>
  <si>
    <t>PPN756458285</t>
  </si>
  <si>
    <t>PPN548777810</t>
  </si>
  <si>
    <t>http://resolver.staatsbibliothek-berlin.de/SBB0000EAA900020000</t>
  </si>
  <si>
    <t>Schilderungen der Jagd und des Fanges der Thiere; ihr Wanderleben und ihre Zähmung ... Mit 110 Abbildungen und einem colorirten Titelbilde</t>
  </si>
  <si>
    <t>PPN769050999</t>
  </si>
  <si>
    <t>PPN571774873</t>
  </si>
  <si>
    <t>http://resolver.staatsbibliothek-berlin.de/SBB0000F82600020000</t>
  </si>
  <si>
    <t>https://content.staatsbibliothek-berlin.de/dc/769050999.ocr.zip</t>
  </si>
  <si>
    <t>[Kupfer zum Lehrmeister]</t>
  </si>
  <si>
    <t>Püschel, Johann Christian; LeBrun, C.; Bernigeroth, Johann Martin; Crusius, G. L.; Dodsley, Robert</t>
  </si>
  <si>
    <t>Heinsius]</t>
  </si>
  <si>
    <t>PPN770277438</t>
  </si>
  <si>
    <t>PPN359797083</t>
  </si>
  <si>
    <t>http://resolver.staatsbibliothek-berlin.de/SBB0001035800030000</t>
  </si>
  <si>
    <t>[Leipzig</t>
  </si>
  <si>
    <t>Schmetterlinge</t>
  </si>
  <si>
    <t>PPN744754178</t>
  </si>
  <si>
    <t>PPN548018553</t>
  </si>
  <si>
    <t>http://resolver.staatsbibliothek-berlin.de/SBB0000D56A00030000</t>
  </si>
  <si>
    <t>https://content.staatsbibliothek-berlin.de/dc/744754178.ocr.zip</t>
  </si>
  <si>
    <t>PPN767865529</t>
  </si>
  <si>
    <t>PPN321796608</t>
  </si>
  <si>
    <t>http://resolver.staatsbibliothek-berlin.de/SBB0000F47E00020000</t>
  </si>
  <si>
    <t>Encyclopédique</t>
  </si>
  <si>
    <t>Georges, M.; Troncet, L.</t>
  </si>
  <si>
    <t>Librairie Larousse</t>
  </si>
  <si>
    <t>PPN745277063</t>
  </si>
  <si>
    <t>PPN558050158</t>
  </si>
  <si>
    <t>http://resolver.staatsbibliothek-berlin.de/SBB0000D69000010000</t>
  </si>
  <si>
    <t>https://content.staatsbibliothek-berlin.de/dc/745277063.ocr.zip</t>
  </si>
  <si>
    <t>Entdeckungs-Reisen in der Wohnstube; mit seinen lieben jungen Freunden und Freundinnen unternommen</t>
  </si>
  <si>
    <t>PPN743868145</t>
  </si>
  <si>
    <t>PPN617284938</t>
  </si>
  <si>
    <t>http://resolver.staatsbibliothek-berlin.de/SBB0000D36700000000</t>
  </si>
  <si>
    <t>https://content.staatsbibliothek-berlin.de/dc/743868145.ocr.zip</t>
  </si>
  <si>
    <t>Scientific Dialogues, intended for the instruction and entertainment of young people; in which the first principles of natural and experimental philosophy are fully explained</t>
  </si>
  <si>
    <t>PPN746627297</t>
  </si>
  <si>
    <t>PPN560122314</t>
  </si>
  <si>
    <t>http://resolver.staatsbibliothek-berlin.de/SBB0000DB7400000000</t>
  </si>
  <si>
    <t>Études convenables aux demoiselles</t>
  </si>
  <si>
    <t>Mentelle, Edmo</t>
  </si>
  <si>
    <t>PPN767129490</t>
  </si>
  <si>
    <t>PPN566854198</t>
  </si>
  <si>
    <t>http://resolver.staatsbibliothek-berlin.de/SBB0000F2B300020000</t>
  </si>
  <si>
    <t>PPN745276830</t>
  </si>
  <si>
    <t>PPN558050093</t>
  </si>
  <si>
    <t>http://resolver.staatsbibliothek-berlin.de/SBB0000D69000000000</t>
  </si>
  <si>
    <t>Neue auserlesene Räthsel für Kinder; größtentheils aus dem Leipziger Wochenblatte und aus dem Kinderfreunde genommen</t>
  </si>
  <si>
    <t>Christ. Weigel und A. G. Schneider</t>
  </si>
  <si>
    <t>PPN770143369</t>
  </si>
  <si>
    <t>PPN444993533</t>
  </si>
  <si>
    <t>http://resolver.staatsbibliothek-berlin.de/SBB0001032000000000</t>
  </si>
  <si>
    <t>Der Lehrmeister oder ein allgemeines System der Erziehung, worinne die ersten Grundsätze einer feinen Gelehrsamkeit vorgetragen werden; aus dem Englischen übersetzt ; in 12 Abtheilungen ; mit nützlichen Kupfern</t>
  </si>
  <si>
    <t>PPN770171842</t>
  </si>
  <si>
    <t>PPN237845970</t>
  </si>
  <si>
    <t>http://resolver.staatsbibliothek-berlin.de/SBB0001035800000000</t>
  </si>
  <si>
    <t>PPN769891128</t>
  </si>
  <si>
    <t>PPN245828176</t>
  </si>
  <si>
    <t>http://resolver.staatsbibliothek-berlin.de/SBB0001020000010000</t>
  </si>
  <si>
    <t>PPN767129156</t>
  </si>
  <si>
    <t>PPN566854171</t>
  </si>
  <si>
    <t>http://resolver.staatsbibliothek-berlin.de/SBB0000F2B300010000</t>
  </si>
  <si>
    <t>PPN768155045</t>
  </si>
  <si>
    <t>PPN663527309</t>
  </si>
  <si>
    <t>http://resolver.staatsbibliothek-berlin.de/SBB0000F45900030000</t>
  </si>
  <si>
    <t>Bilderbuch zum Nutzen und Vergnügen der Jugend; enthaltend eine angenehme Sammlung von Thieren, Pflanzen, Blumen, Früchten, Mineralien, Trachten und allerhand andern unterrichtenden Gegenständen aus dem Reiche der Natur, der Künste und Wissenschaften; alle nach den besten Originalen gewählt, gestochen, und mit einer kurzen wissenschaftlichen und den Verstandeskräften der Jugend angemessenen Erklärung begleitet</t>
  </si>
  <si>
    <t>PPN767860683</t>
  </si>
  <si>
    <t>PPN321795962</t>
  </si>
  <si>
    <t>http://resolver.staatsbibliothek-berlin.de/SBB0000F47E00000000</t>
  </si>
  <si>
    <t>PPN767126424</t>
  </si>
  <si>
    <t>PPN548039003</t>
  </si>
  <si>
    <t>http://resolver.staatsbibliothek-berlin.de/SBB0000F2A700010000</t>
  </si>
  <si>
    <t>https://content.staatsbibliothek-berlin.de/dc/767126424.ocr.zip</t>
  </si>
  <si>
    <t>PPN781859158</t>
  </si>
  <si>
    <t>PPN549301801</t>
  </si>
  <si>
    <t>http://resolver.staatsbibliothek-berlin.de/SBB0001568200040000</t>
  </si>
  <si>
    <t>L'Ami de la jeunesse ou livre d'or illustré</t>
  </si>
  <si>
    <t>Spamer [usw.]</t>
  </si>
  <si>
    <t>PPN742441512</t>
  </si>
  <si>
    <t>PPN549813675</t>
  </si>
  <si>
    <t>http://resolver.staatsbibliothek-berlin.de/SBB0000D17200000000</t>
  </si>
  <si>
    <t>Kurze Natur-Geschichte des Thier-Reich's; mit moralischen Anmerkungen ; ein Lesebuch zum Nuzen und Vergnügen für junge Leute</t>
  </si>
  <si>
    <t>PPN770442226</t>
  </si>
  <si>
    <t>PPN322266505</t>
  </si>
  <si>
    <t>http://resolver.staatsbibliothek-berlin.de/SBB0001048000000000</t>
  </si>
  <si>
    <t>Naturgeschichte der Vögel; mit 195 colorirten Abbildungen auf 30 Tafeln ; zum Anschauungs-Unterricht für die Jugend in Schulen und Familien</t>
  </si>
  <si>
    <t>PPN744070201</t>
  </si>
  <si>
    <t>PPN721272592</t>
  </si>
  <si>
    <t>http://resolver.staatsbibliothek-berlin.de/SBB0000CFF5000A0000</t>
  </si>
  <si>
    <t>https://content.staatsbibliothek-berlin.de/dc/744070201.ocr.zip</t>
  </si>
  <si>
    <t>The preceptor</t>
  </si>
  <si>
    <t>Hayman, F.; Grignion, C.; Mosley, C.; Dodsley, Robert</t>
  </si>
  <si>
    <t>Dodsley</t>
  </si>
  <si>
    <t>PPN768625661</t>
  </si>
  <si>
    <t>PPN322207363</t>
  </si>
  <si>
    <t>http://resolver.staatsbibliothek-berlin.de/SBB0000F70A00020000</t>
  </si>
  <si>
    <t>1775</t>
  </si>
  <si>
    <t>https://content.staatsbibliothek-berlin.de/dc/768625661.ocr.zip</t>
  </si>
  <si>
    <t>PPN756505631</t>
  </si>
  <si>
    <t>PPN548777985</t>
  </si>
  <si>
    <t>http://resolver.staatsbibliothek-berlin.de/SBB0000EAA900030000</t>
  </si>
  <si>
    <t>Saeugethiere</t>
  </si>
  <si>
    <t>PPN756457157</t>
  </si>
  <si>
    <t>PPN548777624</t>
  </si>
  <si>
    <t>http://resolver.staatsbibliothek-berlin.de/SBB0000EAA900010000</t>
  </si>
  <si>
    <t>Räthselschatz; Sammlung auserlesener Räthsel für die Jugend</t>
  </si>
  <si>
    <t>PPN767126262</t>
  </si>
  <si>
    <t>PPN548038929</t>
  </si>
  <si>
    <t>http://resolver.staatsbibliothek-berlin.de/SBB0000F2A700000000</t>
  </si>
  <si>
    <t>Bilder-Sammlung</t>
  </si>
  <si>
    <t>PPN768583829</t>
  </si>
  <si>
    <t>PPN548205558</t>
  </si>
  <si>
    <t>http://resolver.staatsbibliothek-berlin.de/SBB0000F6EB00010000</t>
  </si>
  <si>
    <t>PPN767128249</t>
  </si>
  <si>
    <t>PPN548039089</t>
  </si>
  <si>
    <t>http://resolver.staatsbibliothek-berlin.de/SBB0000F2A700040000</t>
  </si>
  <si>
    <t>https://content.staatsbibliothek-berlin.de/dc/767128249.ocr.zip</t>
  </si>
  <si>
    <t>PPN767127188</t>
  </si>
  <si>
    <t>PPN548039046</t>
  </si>
  <si>
    <t>http://resolver.staatsbibliothek-berlin.de/SBB0000F2A700020000</t>
  </si>
  <si>
    <t>https://content.staatsbibliothek-berlin.de/dc/767127188.ocr.zip</t>
  </si>
  <si>
    <t>Das Pflanzenreich</t>
  </si>
  <si>
    <t>PPN771245904</t>
  </si>
  <si>
    <t>PPN373835205</t>
  </si>
  <si>
    <t>http://resolver.staatsbibliothek-berlin.de/SBB00010DC900040000</t>
  </si>
  <si>
    <t>Encyklopädie der Gesellschafts-Spiele; ein Handbüchlein für lebensfrohe Familien, welche Munterkeit und Scherz mit Anstand und Sitte zu verbinden wünschen ; eine Fortsetzung des unerschöpflichen Maitre de Plaisir</t>
  </si>
  <si>
    <t>Alvensleben, Ludwig</t>
  </si>
  <si>
    <t>PPN745139280</t>
  </si>
  <si>
    <t>PPN412035014</t>
  </si>
  <si>
    <t>http://resolver.staatsbibliothek-berlin.de/SBB0000D5DF00010000</t>
  </si>
  <si>
    <t>https://content.staatsbibliothek-berlin.de/dc/745139280.ocr.zip</t>
  </si>
  <si>
    <t>Das Wissenswürdigste vom Menschen</t>
  </si>
  <si>
    <t>PPN770561578</t>
  </si>
  <si>
    <t>PPN393427730</t>
  </si>
  <si>
    <t>http://resolver.staatsbibliothek-berlin.de/SBB0001055000010000</t>
  </si>
  <si>
    <t>PPN767860926</t>
  </si>
  <si>
    <t>PPN321796675</t>
  </si>
  <si>
    <t>http://resolver.staatsbibliothek-berlin.de/SBB0000F47E00010000</t>
  </si>
  <si>
    <t>Steuben, ...; Leyhold, G.; Wimmer, Gottlieb August</t>
  </si>
  <si>
    <t>PPN770793541</t>
  </si>
  <si>
    <t>PPN236742728</t>
  </si>
  <si>
    <t>http://resolver.staatsbibliothek-berlin.de/SBB0001069B00010000</t>
  </si>
  <si>
    <t>K., Ludwig Schnorr; Axmann, J.; Wimmer, Gottlieb August</t>
  </si>
  <si>
    <t>PPN770797881</t>
  </si>
  <si>
    <t>PPN246487259</t>
  </si>
  <si>
    <t>http://resolver.staatsbibliothek-berlin.de/SBB0001069B00030000</t>
  </si>
  <si>
    <t>Entstehung des Weltalls und Entwicklung der Erdoberfläche</t>
  </si>
  <si>
    <t>PPN74111464X</t>
  </si>
  <si>
    <t>PPN57177430X</t>
  </si>
  <si>
    <t>http://resolver.staatsbibliothek-berlin.de/SBB0000CF0B00000000</t>
  </si>
  <si>
    <t>https://content.staatsbibliothek-berlin.de/dc/74111464X.ocr.zip</t>
  </si>
  <si>
    <t>200 neue auserlesene Räthsel für Kinder</t>
  </si>
  <si>
    <t>PPN770145434</t>
  </si>
  <si>
    <t>PPN44518938X</t>
  </si>
  <si>
    <t>http://resolver.staatsbibliothek-berlin.de/SBB0001032000020000</t>
  </si>
  <si>
    <t>Kleines Lehrbuch der Natur- und Gewerbkunde; für Lehrer an Land- und Bürgerschulen und zum Selbstunterrichte</t>
  </si>
  <si>
    <t>PPN770470726</t>
  </si>
  <si>
    <t>PPN451339975</t>
  </si>
  <si>
    <t>http://resolver.staatsbibliothek-berlin.de/SBB000104B200010000</t>
  </si>
  <si>
    <t>Der Bau des menschlichen Körpers; anatomische Beschreibung des Menschen für Schule und Haus ; 19 Doppelfoliotafeln in Farbendruck mit über 100 Abbildungen und 24 Seiten erklärendem Text</t>
  </si>
  <si>
    <t>Ebenhöch, P.; Himmelein, Th.</t>
  </si>
  <si>
    <t>PPN742418863</t>
  </si>
  <si>
    <t>PPN281436010</t>
  </si>
  <si>
    <t>http://resolver.staatsbibliothek-berlin.de/SBB0000CFF500040000</t>
  </si>
  <si>
    <t>https://content.staatsbibliothek-berlin.de/dc/742418863.ocr.zip</t>
  </si>
  <si>
    <t>Neues Bilderbuch für die Jugend, in kurzen unterhaltenden und lehrreichen Erzählungen von den Sitten, Meinungen und Gebräuchen der vornehmsten europäischen Nationen, und von den Merkwürdikeiten der Länder, welche sie bewohnen</t>
  </si>
  <si>
    <t>Lübeck</t>
  </si>
  <si>
    <t>PPN770968759</t>
  </si>
  <si>
    <t>PPN549202811</t>
  </si>
  <si>
    <t>http://resolver.staatsbibliothek-berlin.de/SBB00010A1D00010000</t>
  </si>
  <si>
    <t>Bayreuth</t>
  </si>
  <si>
    <t>Bilder-Akademie für die Jugend; Abbildung und Beschreibung der vornehmsten Gegenstände der iugendlichen Aufmerksamkeit - aus der biblischen und Profangeschichte, aus dem gemeinen Leben, dem Naturreiche und den Berufsgeschäften, aus der heidnischen Götter- und Alterthums-Lehre, aus den besten Sammlungen guter Fabeln und moralischer Erzählungen - nebst einem Auszuge aus Herrn Basedows Elementarwerke</t>
  </si>
  <si>
    <t>Stoy, Johann Sigmund; Basedow, Johann Bernhard</t>
  </si>
  <si>
    <t>Six; Stoy</t>
  </si>
  <si>
    <t>PPN821777378</t>
  </si>
  <si>
    <t>PPN157133745</t>
  </si>
  <si>
    <t>http://resolver.staatsbibliothek-berlin.de/SBB0001989C00000000</t>
  </si>
  <si>
    <t>Nürnberg; Nürnberg</t>
  </si>
  <si>
    <t>PPN768154669</t>
  </si>
  <si>
    <t>PPN600424855</t>
  </si>
  <si>
    <t>http://resolver.staatsbibliothek-berlin.de/SBB0000F45900020000</t>
  </si>
  <si>
    <t>Neues Bilderbuch für die Jugend, in kurzen unterhaltenden und lehrreichen Erzählungen von den Sitten, Meinungen und Gebräuchen der vornehmsten europäischen Nationen, und von den Merkwürdikeiten der Länder, welche sie bewohnen; ein Buch zur Beförderung der Länder- und Völkerkunde unter derJugend; mit Kupfern</t>
  </si>
  <si>
    <t>PPN770968031</t>
  </si>
  <si>
    <t>PPN549202781</t>
  </si>
  <si>
    <t>http://resolver.staatsbibliothek-berlin.de/SBB00010A1D00000000</t>
  </si>
  <si>
    <t>Teubern, Hans Ernst; Schröckh, Matthias; Dodsley, Robert</t>
  </si>
  <si>
    <t>PPN770172431</t>
  </si>
  <si>
    <t>PPN237848945</t>
  </si>
  <si>
    <t>http://resolver.staatsbibliothek-berlin.de/SBB0001035800010000</t>
  </si>
  <si>
    <t>Naturgeschichte der Säugethiere; mit 159 Abbildungen auf 30 Tafeln ; zum Anschauungs-Unterricht für die Jugend in Schulen und Familien</t>
  </si>
  <si>
    <t>PPN744068800</t>
  </si>
  <si>
    <t>PPN721268862</t>
  </si>
  <si>
    <t>http://resolver.staatsbibliothek-berlin.de/SBB0000CFF500090000</t>
  </si>
  <si>
    <t>https://content.staatsbibliothek-berlin.de/dc/744068800.ocr.zip</t>
  </si>
  <si>
    <t>Handbuch des Wissenswürdigsten aus der Natur und Geschichte der Erde und ihrer Bewohner; zum Gebrauch beim Unterricht in Schulen und Familien ; vorzüglich für Hauslehrer auf dem Lande, so wie zum Selbstunterricht</t>
  </si>
  <si>
    <t>PPN770802761</t>
  </si>
  <si>
    <t>PPN147446058</t>
  </si>
  <si>
    <t>http://resolver.staatsbibliothek-berlin.de/SBB000106B100000000</t>
  </si>
  <si>
    <t>Bilder-Atlas für Schüler; ein unterhaltendes Büchlein für jedermann</t>
  </si>
  <si>
    <t>PPN744751977</t>
  </si>
  <si>
    <t>PPN548018375</t>
  </si>
  <si>
    <t>http://resolver.staatsbibliothek-berlin.de/SBB0000D56A00000000</t>
  </si>
  <si>
    <t>Baumeister, Joseph Anton Ignaz; Sollerer, J.; Kohl, Clemens</t>
  </si>
  <si>
    <t>PPN771249217</t>
  </si>
  <si>
    <t>PPN373835957</t>
  </si>
  <si>
    <t>http://resolver.staatsbibliothek-berlin.de/SBB00010DC900060000</t>
  </si>
  <si>
    <t>350 neue auserlesene Räthsel für Kinder</t>
  </si>
  <si>
    <t>PPN770144128</t>
  </si>
  <si>
    <t>PPN445189371</t>
  </si>
  <si>
    <t>http://resolver.staatsbibliothek-berlin.de/SBB0001032000010000</t>
  </si>
  <si>
    <t>PPN768625386</t>
  </si>
  <si>
    <t>PPN322207185</t>
  </si>
  <si>
    <t>http://resolver.staatsbibliothek-berlin.de/SBB0000F70A00010000</t>
  </si>
  <si>
    <t>Ur däggande djurens lif; Berättelser på de långa vinteraftnarna</t>
  </si>
  <si>
    <t>PPN75131174X</t>
  </si>
  <si>
    <t>PPN55934578X</t>
  </si>
  <si>
    <t>http://resolver.staatsbibliothek-berlin.de/SBB0000E53600000000</t>
  </si>
  <si>
    <t>PPN771042175</t>
  </si>
  <si>
    <t>PPN282366946</t>
  </si>
  <si>
    <t>http://resolver.staatsbibliothek-berlin.de/SBB00010A8D00000000</t>
  </si>
  <si>
    <t>PPN745240666</t>
  </si>
  <si>
    <t>PPN550718885</t>
  </si>
  <si>
    <t>http://resolver.staatsbibliothek-berlin.de/SBB0000D67700070000</t>
  </si>
  <si>
    <t>https://content.staatsbibliothek-berlin.de/dc/745240666.ocr.zip</t>
  </si>
  <si>
    <t>PPN76784744X</t>
  </si>
  <si>
    <t>PPN549073337</t>
  </si>
  <si>
    <t>http://resolver.staatsbibliothek-berlin.de/SBB0000F45900010000</t>
  </si>
  <si>
    <t>PPN770892655</t>
  </si>
  <si>
    <t>PPN368485048</t>
  </si>
  <si>
    <t>http://resolver.staatsbibliothek-berlin.de/SBB0001074800020000</t>
  </si>
  <si>
    <t>PPN770891454</t>
  </si>
  <si>
    <t>PPN368484947</t>
  </si>
  <si>
    <t>http://resolver.staatsbibliothek-berlin.de/SBB0001074800010000</t>
  </si>
  <si>
    <t>PPN77091117X</t>
  </si>
  <si>
    <t>PPN35920483X</t>
  </si>
  <si>
    <t>http://resolver.staatsbibliothek-berlin.de/SBB0001074800030000</t>
  </si>
  <si>
    <t>M. Georg Christian Raff's, ordentlichen Lehrers der Geschichte und Erdbeschreibung auf dem Lyceum zu Göttingen, Geographie für Kinder zum Gebrauch auf Schulen</t>
  </si>
  <si>
    <t>PPN770916147</t>
  </si>
  <si>
    <t>PPN564007633</t>
  </si>
  <si>
    <t>http://resolver.staatsbibliothek-berlin.de/SBB000108CA00000000</t>
  </si>
  <si>
    <t>Göt[t]ingen</t>
  </si>
  <si>
    <t>Anfangsgründe der Naturlehre für Bürgerschulen; Mit 4 Kupfertafeln</t>
  </si>
  <si>
    <t>PPN750734655</t>
  </si>
  <si>
    <t>PPN169083888</t>
  </si>
  <si>
    <t>http://resolver.staatsbibliothek-berlin.de/SBB0000E3CB00000000</t>
  </si>
  <si>
    <t>Kurzer Inbegriff aller Wissenschaften zum Gebrauch für Kinder von sechs bis zwölf Jahren</t>
  </si>
  <si>
    <t>PPN767925351</t>
  </si>
  <si>
    <t>PPN157163547</t>
  </si>
  <si>
    <t>http://resolver.staatsbibliothek-berlin.de/SBB0000F50500000000</t>
  </si>
  <si>
    <t>Erste Anleitung für Kinder mit Zahlen umzugehen, um sie in etwas zum Kopfrechnen vorzubereiten</t>
  </si>
  <si>
    <t>Möller, Johann Melchior</t>
  </si>
  <si>
    <t>Beyer und Maring</t>
  </si>
  <si>
    <t>PPN746811322</t>
  </si>
  <si>
    <t>PPN567085538</t>
  </si>
  <si>
    <t>http://resolver.staatsbibliothek-berlin.de/SBB0000DBA800000000</t>
  </si>
  <si>
    <t>Le Livre Des Enfans, Ou Idees Generales Et Definitions Des Choses; Dont Les Enfans Doivent Etre Instruits</t>
  </si>
  <si>
    <t>Imprimerie Electorale</t>
  </si>
  <si>
    <t>PPN768260094</t>
  </si>
  <si>
    <t>PPN279731299</t>
  </si>
  <si>
    <t>http://resolver.staatsbibliothek-berlin.de/SBB0000F60600000000</t>
  </si>
  <si>
    <t>500 Räthselfragen aus der Geographie und Geschichte, besonders der europäischen Länder für Aeltern, Lehrer und Kinder</t>
  </si>
  <si>
    <t>Strack, Karl</t>
  </si>
  <si>
    <t>Mayer</t>
  </si>
  <si>
    <t>PPN766434532</t>
  </si>
  <si>
    <t>PPN367127385</t>
  </si>
  <si>
    <t>http://resolver.staatsbibliothek-berlin.de/SBB0000EF5D00000000</t>
  </si>
  <si>
    <t>https://content.staatsbibliothek-berlin.de/dc/766434532.ocr.zip</t>
  </si>
  <si>
    <t>Die Natur; ein Lesebuch für Schule und Haus</t>
  </si>
  <si>
    <t>Tutschek, Lorenz; Berlin, Nils Johann</t>
  </si>
  <si>
    <t>Cotta</t>
  </si>
  <si>
    <t>PPN770334636</t>
  </si>
  <si>
    <t>PPN326462023</t>
  </si>
  <si>
    <t>http://resolver.staatsbibliothek-berlin.de/SBB0001043200000000</t>
  </si>
  <si>
    <t>https://content.staatsbibliothek-berlin.de/dc/770334636.ocr.zip</t>
  </si>
  <si>
    <t>Des deutschen Knaben Handwerksbuch; praktische Anleitung zur Selbstbeschäftigung und Anfertigung von Gegenständen auf den Gebieten der Papparbeiten, des Formens in Gyps, der Schnitzerei, der Tischlerei, Zimmermannsarbeiten, Drechslerei, Laubsägerei, zur Herstellung von Thierbehältern, Fahrzeugen, naturwissenschaftlichen Apparaten ic.</t>
  </si>
  <si>
    <t>Barth, E.; Niederley, W.</t>
  </si>
  <si>
    <t>PPN745627307</t>
  </si>
  <si>
    <t>PPN313059527</t>
  </si>
  <si>
    <t>http://resolver.staatsbibliothek-berlin.de/SBB0000D72800000000</t>
  </si>
  <si>
    <t>https://content.staatsbibliothek-berlin.de/dc/745627307.ocr.zip</t>
  </si>
  <si>
    <t>Kleine Menagerie für Kinder oder nützliche und angenehme Unterhaltungen aus der Naturgeschichte</t>
  </si>
  <si>
    <t>Siegfried</t>
  </si>
  <si>
    <t>PPN770073786</t>
  </si>
  <si>
    <t>PPN372234151</t>
  </si>
  <si>
    <t>http://resolver.staatsbibliothek-berlin.de/SBB000102A000000000</t>
  </si>
  <si>
    <t>Himmelsbeobachtung mit bloßem Auge; für reife Schüler</t>
  </si>
  <si>
    <t>Rusch, Franz</t>
  </si>
  <si>
    <t>PPN742067726</t>
  </si>
  <si>
    <t>PPN447306057</t>
  </si>
  <si>
    <t>http://resolver.staatsbibliothek-berlin.de/SBB0000D07D00000000</t>
  </si>
  <si>
    <t>https://content.staatsbibliothek-berlin.de/dc/742067726.ocr.zip</t>
  </si>
  <si>
    <t>Auflösungen sämmtlicher Räthsel im deutschen Räthsel-Schatz; nebst einem Verzeichniß der Verfasser</t>
  </si>
  <si>
    <t>PPN745133282</t>
  </si>
  <si>
    <t>PPN324814186</t>
  </si>
  <si>
    <t>http://resolver.staatsbibliothek-berlin.de/SBB0000D5CC00020000</t>
  </si>
  <si>
    <t>https://content.staatsbibliothek-berlin.de/dc/745133282.ocr.zip</t>
  </si>
  <si>
    <t>Neueste Sammlung von 300 Räthseln, Charaden und Logogryphen; aus den vorzüglichsten neueren Schriften ; Ein Weihnachts-, Neujahrs- und Geburtstagsgeschenk für Kinder und junge Leute</t>
  </si>
  <si>
    <t>Ramberg, Johannes Heinrich; Böttger, Gottlieb</t>
  </si>
  <si>
    <t>PPN767437721</t>
  </si>
  <si>
    <t>PPN573454256</t>
  </si>
  <si>
    <t>http://resolver.staatsbibliothek-berlin.de/SBB0000F38900000000</t>
  </si>
  <si>
    <t>Anschaulich gemachte Natur- und Körperlehre nebst einigen wichtigen Gesundheits-Regeln; ein unterhaltendes Lese- und faßliches Unterrichts-Büchlein für die Jugend</t>
  </si>
  <si>
    <t>Gruber, Ferdinand Josef</t>
  </si>
  <si>
    <t>PPN756690080</t>
  </si>
  <si>
    <t>PPN558869904</t>
  </si>
  <si>
    <t>http://resolver.staatsbibliothek-berlin.de/SBB0000EBC300000000</t>
  </si>
  <si>
    <t>Liebet die Thiere!; Lehrreiche und unterhaltende Geschichten aus dem Leben der Thiere für Jung und Alt</t>
  </si>
  <si>
    <t>Marion, Antoine Fortuné</t>
  </si>
  <si>
    <t>PPN769910424</t>
  </si>
  <si>
    <t>PPN484596438</t>
  </si>
  <si>
    <t>http://resolver.staatsbibliothek-berlin.de/SBB0001022800000000</t>
  </si>
  <si>
    <t>https://content.staatsbibliothek-berlin.de/dc/769910424.ocr.zip</t>
  </si>
  <si>
    <t>Grundlinien der physikalischen Erdbeschreibung; enthaltend in sechs Haupstücken eine kurze und allgemein faßliche Darstellung von der Geologie, Hydrographie, Klimalehre, dem Erdmagnetismus und der Geographie der Pflanzen und Thiere ; zur Belehrung für die reifere Jugend, den Bürgers- und Landmann</t>
  </si>
  <si>
    <t>Berghaus, Heinrich</t>
  </si>
  <si>
    <t>Verl.-Bureau</t>
  </si>
  <si>
    <t>PPN746579926</t>
  </si>
  <si>
    <t>PPN548563675</t>
  </si>
  <si>
    <t>http://resolver.staatsbibliothek-berlin.de/SBB0000D93300000000</t>
  </si>
  <si>
    <t>Kinder, habt die Thiere lieb!; ein Bilderbuch</t>
  </si>
  <si>
    <t>Perner, Ignaz; Löschke, Johann Traugott</t>
  </si>
  <si>
    <t>Münchener Verein gegen Thierquälerei</t>
  </si>
  <si>
    <t>PPN770079598</t>
  </si>
  <si>
    <t>PPN484497391</t>
  </si>
  <si>
    <t>http://resolver.staatsbibliothek-berlin.de/SBB000102A900000000</t>
  </si>
  <si>
    <t>https://content.staatsbibliothek-berlin.de/dc/770079598.ocr.zip</t>
  </si>
  <si>
    <t>Systematische Übersicht der Naturgeschichte aller drei Reiche für die Jugend; nebst Gebrauchsanweisung u. belehrenden Fragen für Eltern u. Erzieher ; mit 1 Weltkt u. 5000 color. Abb. in alphabet. Folge u. ausführl. Beschreibung in dt., französ. u. engl. Sprache</t>
  </si>
  <si>
    <t>PPN750058099</t>
  </si>
  <si>
    <t>PPN549847782</t>
  </si>
  <si>
    <t>http://resolver.staatsbibliothek-berlin.de/SBB0000E1F800000000</t>
  </si>
  <si>
    <t>https://content.staatsbibliothek-berlin.de/dc/750058099.ocr.zip</t>
  </si>
  <si>
    <t>Manuel pour l'instruction de la jeunesse</t>
  </si>
  <si>
    <t>Chodowiecki, Daniel; Schellenberg, ...; Penzel, Johann Georg; Krüger, ...; Stoy, Johann Siegmund</t>
  </si>
  <si>
    <t>PPN77018927X</t>
  </si>
  <si>
    <t>PPN403262356</t>
  </si>
  <si>
    <t>http://resolver.staatsbibliothek-berlin.de/SBB0001036D00000000</t>
  </si>
  <si>
    <t>Unzerreissbares Bilderbuch mit Bildern, Geschichten und Reimen; Illustr. von L[ina] Burger, Guido Hammer, Ernst Hartmann, H[einrich] Leutemann, C[arl] Offterdinger, Oscar Pletsch, J[ulius] Sohnorr u.a.</t>
  </si>
  <si>
    <t>Burger, Lina; Hammer, Guido; Hartmann, Ernst; Leutemann, Heinrich; Offterdinger, Karl; Pletsch, Oskar; Sohnorr, Julius</t>
  </si>
  <si>
    <t>Thiemann</t>
  </si>
  <si>
    <t>PPN770469434</t>
  </si>
  <si>
    <t>PPN445549025</t>
  </si>
  <si>
    <t>http://resolver.staatsbibliothek-berlin.de/SBB000104AF00000000</t>
  </si>
  <si>
    <t>https://content.staatsbibliothek-berlin.de/dc/770469434.ocr.zip</t>
  </si>
  <si>
    <t>Neuer Orbis pictus in sechs Sprachen oder unterhaltendes und belehrendes Bilderbuch für Kinder von jedem Alter</t>
  </si>
  <si>
    <t>Seidel, Heinrich</t>
  </si>
  <si>
    <t>PPN770473105</t>
  </si>
  <si>
    <t>PPN450172821</t>
  </si>
  <si>
    <t>http://resolver.staatsbibliothek-berlin.de/SBB000104B500000000</t>
  </si>
  <si>
    <t>PPN743680022</t>
  </si>
  <si>
    <t>PPN578789167</t>
  </si>
  <si>
    <t>http://resolver.staatsbibliothek-berlin.de/SBB0000D31D00000000</t>
  </si>
  <si>
    <t>https://content.staatsbibliothek-berlin.de/dc/743680022.ocr.zip</t>
  </si>
  <si>
    <t>Spiele aus meiner Jugend für die Jugend</t>
  </si>
  <si>
    <t>Brandt-München, Reinhold; Cortin-Gehr, Louisa</t>
  </si>
  <si>
    <t>Körner</t>
  </si>
  <si>
    <t>PPN745127436</t>
  </si>
  <si>
    <t>PPN555355888</t>
  </si>
  <si>
    <t>http://resolver.staatsbibliothek-berlin.de/SBB0000D5C000000000</t>
  </si>
  <si>
    <t>https://content.staatsbibliothek-berlin.de/dc/745127436.ocr.zip</t>
  </si>
  <si>
    <t>Die Benutzung und Verarbeitung der Naturerzeugnisse oder kleine Technologie; Fortsetzung der Naturgeschichte für Schulen</t>
  </si>
  <si>
    <t>PPN770593127</t>
  </si>
  <si>
    <t>PPN312920962</t>
  </si>
  <si>
    <t>http://resolver.staatsbibliothek-berlin.de/SBB000105A000000000</t>
  </si>
  <si>
    <t>Unsere gefiederten Freunde; Abbildungen der bekanntesten und beliebtesten Kinderfreunde aus der Vogelwelt in Oelfarbendruck mit leicht faßlichem, erläuternden Text</t>
  </si>
  <si>
    <t>Schrader, August</t>
  </si>
  <si>
    <t>Hartknoch</t>
  </si>
  <si>
    <t>PPN742447162</t>
  </si>
  <si>
    <t>PPN574251200</t>
  </si>
  <si>
    <t>http://resolver.staatsbibliothek-berlin.de/SBB0000D17B00000000</t>
  </si>
  <si>
    <t>https://content.staatsbibliothek-berlin.de/dc/742447162.ocr.zip</t>
  </si>
  <si>
    <t>Die Hausthiere; in physischer und psychischer, ökonomischer und technologischer Hinsicht ; ein naturhistorisches Lesebuch für Schule und Haus</t>
  </si>
  <si>
    <t>Schönke, Karl August</t>
  </si>
  <si>
    <t>Koscky</t>
  </si>
  <si>
    <t>PPN770291554</t>
  </si>
  <si>
    <t>PPN388817941</t>
  </si>
  <si>
    <t>http://resolver.staatsbibliothek-berlin.de/SBB000103F300000000</t>
  </si>
  <si>
    <t>Frankfurt a/Oder</t>
  </si>
  <si>
    <t>https://content.staatsbibliothek-berlin.de/dc/770291554.ocr.zip</t>
  </si>
  <si>
    <t>Johann George Hoffmanns, weiland Inspectors der deutschen Schulen des Waisenhauses, Unterricht von natürlichen Dingen oder Geschöpfen und Werken Gottes; zum Lobe des großen Schöpfers und zum Dienste der Unstudirten, sonderlich aber der kleinern Schuljugend, aufgesetzt</t>
  </si>
  <si>
    <t>Hoffmann, Johann George; Nicolai, Johann Christian Wilhelm</t>
  </si>
  <si>
    <t>Waisenhaus</t>
  </si>
  <si>
    <t>PPN770803008</t>
  </si>
  <si>
    <t>PPN310681294</t>
  </si>
  <si>
    <t>http://resolver.staatsbibliothek-berlin.de/SBB000106B200000000</t>
  </si>
  <si>
    <t>Bloch, Ida</t>
  </si>
  <si>
    <t>PPN745143385</t>
  </si>
  <si>
    <t>PPN548258600</t>
  </si>
  <si>
    <t>http://resolver.staatsbibliothek-berlin.de/SBB0000D5F400000000</t>
  </si>
  <si>
    <t>https://content.staatsbibliothek-berlin.de/dc/745143385.ocr.zip</t>
  </si>
  <si>
    <t>Von der Wasserkante; Bilder vom Leben und Treiben an der Wasserkante und von ihrem Wesen ; für die Jugend und das Volk</t>
  </si>
  <si>
    <t>Müller-Münster, Franz; Satow, Hans</t>
  </si>
  <si>
    <t>PPN744086949</t>
  </si>
  <si>
    <t>PPN019091834</t>
  </si>
  <si>
    <t>http://resolver.staatsbibliothek-berlin.de/SBB0000D55900000000</t>
  </si>
  <si>
    <t>https://content.staatsbibliothek-berlin.de/dc/744086949.ocr.zip</t>
  </si>
  <si>
    <t>Naturbilder; nach den 12 Monaten des Jahres geordnet. Für die Jugend bearb.</t>
  </si>
  <si>
    <t>Klimsch, F. C.; Diehl, Peter</t>
  </si>
  <si>
    <t>May</t>
  </si>
  <si>
    <t>PPN770184197</t>
  </si>
  <si>
    <t>PPN450617343</t>
  </si>
  <si>
    <t>http://resolver.staatsbibliothek-berlin.de/SBB0001036100000000</t>
  </si>
  <si>
    <t>https://content.staatsbibliothek-berlin.de/dc/770184197.ocr.zip</t>
  </si>
  <si>
    <t>Livingstone der Missionär; Erforschungsreisen im Innern Afrikas ; in Schilderungen der bekanntesten älteren und neueren Reisen durch Dr. David Livingstone; mit 92 in den Text gedruckten Abbildungen, sieben Tondrucktafeln und einer Übersichts-Karte des südlichen Afrika</t>
  </si>
  <si>
    <t>PPN77105226X</t>
  </si>
  <si>
    <t>PPN565851470</t>
  </si>
  <si>
    <t>http://resolver.staatsbibliothek-berlin.de/SBB00010AA000000000</t>
  </si>
  <si>
    <t>https://content.staatsbibliothek-berlin.de/dc/77105226X.ocr.zip</t>
  </si>
  <si>
    <t>Encyclopédie de la jeunesse, ou abrégé des sciences et des arts</t>
  </si>
  <si>
    <t>Tardieu, J. B.; Tardieu Denesle, Henri</t>
  </si>
  <si>
    <t>Gérard</t>
  </si>
  <si>
    <t>PPN766433625</t>
  </si>
  <si>
    <t>PPN577810502</t>
  </si>
  <si>
    <t>http://resolver.staatsbibliothek-berlin.de/SBB0000EF5600000000</t>
  </si>
  <si>
    <t>Das Buch der Sammlungen; praktische Anleitung zum Anlegen, Ordnen und Erhalten aller Arten von Sammlungen, überhaupt zur Unterstützung naturwissenschaftlicher und geschichtswissenschaftlicher Liebhabereien</t>
  </si>
  <si>
    <t>Klasing, Otto</t>
  </si>
  <si>
    <t>PPN769121217</t>
  </si>
  <si>
    <t>PPN31092720X</t>
  </si>
  <si>
    <t>http://resolver.staatsbibliothek-berlin.de/SBB0000F8B400000000</t>
  </si>
  <si>
    <t>https://content.staatsbibliothek-berlin.de/dc/769121217.ocr.zip</t>
  </si>
  <si>
    <t>PPN742717615</t>
  </si>
  <si>
    <t>PPN477357164</t>
  </si>
  <si>
    <t>http://resolver.staatsbibliothek-berlin.de/SBB0000D2C000000000</t>
  </si>
  <si>
    <t>https://content.staatsbibliothek-berlin.de/dc/742717615.ocr.zip</t>
  </si>
  <si>
    <t>Streifzüge im Reiche der Sterne</t>
  </si>
  <si>
    <t>Linke, Felix</t>
  </si>
  <si>
    <t>PPN741452251</t>
  </si>
  <si>
    <t>PPN565854976</t>
  </si>
  <si>
    <t>http://resolver.staatsbibliothek-berlin.de/SBB0000D02500000000</t>
  </si>
  <si>
    <t>1927</t>
  </si>
  <si>
    <t>https://content.staatsbibliothek-berlin.de/dc/741452251.ocr.zip</t>
  </si>
  <si>
    <t>Deutschlands spielende Jugend ; eine Sammlung beliebter Jugend-, Turn-, Volks- und Gesellschaftsspiele, nebst Anleitung zur Veranstaltung von Wettkämpfen, sowie Rätseln verschiedener Art, Kunststücken, Ab- und Auszählreimen und Pfänderauslösungen ; für Lehrer, Eltern und Freunde froher Jugend und diese selbst</t>
  </si>
  <si>
    <t>Gerste, Martin; Jakob, F. A. L.</t>
  </si>
  <si>
    <t>PPN74518166X</t>
  </si>
  <si>
    <t>PPN411349376</t>
  </si>
  <si>
    <t>http://resolver.staatsbibliothek-berlin.de/SBB0000D63700000000</t>
  </si>
  <si>
    <t>https://content.staatsbibliothek-berlin.de/dc/74518166X.ocr.zip</t>
  </si>
  <si>
    <t>PPN769085091</t>
  </si>
  <si>
    <t>PPN566740338</t>
  </si>
  <si>
    <t>http://resolver.staatsbibliothek-berlin.de/SBB0000F85400000000</t>
  </si>
  <si>
    <t>https://content.staatsbibliothek-berlin.de/dc/769085091.ocr.zip</t>
  </si>
  <si>
    <t>Neues Skizzenbuch; bunte Bilder aus der Natur und dem Menschenleben ; zur Belehrung und Unterhaltung für die reifere Jugend</t>
  </si>
  <si>
    <t>Pietsch, Ludwig; Kletke, Hermann</t>
  </si>
  <si>
    <t>Springer</t>
  </si>
  <si>
    <t>PPN770952127</t>
  </si>
  <si>
    <t>PPN278994644</t>
  </si>
  <si>
    <t>http://resolver.staatsbibliothek-berlin.de/SBB00010A0200000000</t>
  </si>
  <si>
    <t>https://content.staatsbibliothek-berlin.de/dc/770952127.ocr.zip</t>
  </si>
  <si>
    <t>Neues Dresdener Bilder-Cabinet zur belehrenden Unterhaltung für die Jugend; Mit Benutzung der Prachtwerke der öffentlichen Bibliothek, so wie der öffentlichen Kunst- und Naturaliensammlungen ; in acht und vierzig, theils nach der Natur und theils nach den besten Originalen gezeichneten und lithographirten Blättern dargestellt und beschrieben</t>
  </si>
  <si>
    <t>Böhme, E.</t>
  </si>
  <si>
    <t>Grimmer</t>
  </si>
  <si>
    <t>PPN766437353</t>
  </si>
  <si>
    <t>PPN549204938</t>
  </si>
  <si>
    <t>http://resolver.staatsbibliothek-berlin.de/SBB0000EF6600000000</t>
  </si>
  <si>
    <t>Wunderbuch für die reifere Jugend; Eine Gallerie der merkwürdigsten und interessantesten Werke der Natur und Kunst in Erzählungen und Bildern ; Zur Belehrung und Unterhaltung herausgegeben von J. E. Gailer, Verfasser des neuen Orbis Pictus. Mit sechs und dreißig Abbildungen</t>
  </si>
  <si>
    <t>PPN767868072</t>
  </si>
  <si>
    <t>PPN520227506</t>
  </si>
  <si>
    <t>http://resolver.staatsbibliothek-berlin.de/SBB0000F48200000000</t>
  </si>
  <si>
    <t>Die denkwürdigsten Erfindungen im neunzehnten Jahrhundert; Schilderungen für die reifere Jugend ; mit über 130 Text-Illustrationen und 1 bunten Titelbilde</t>
  </si>
  <si>
    <t>Lukkenbacher, F.; Schwartze, Theodor; Thomas, Louis</t>
  </si>
  <si>
    <t>PPN74511976X</t>
  </si>
  <si>
    <t>PPN578174235</t>
  </si>
  <si>
    <t>http://resolver.staatsbibliothek-berlin.de/SBB0000D5A000000000</t>
  </si>
  <si>
    <t>https://content.staatsbibliothek-berlin.de/dc/74511976X.ocr.zip</t>
  </si>
  <si>
    <t>Encyclopédie des enfans, ou abrégé de toutes les sciences; a l'usage des écoles des deux sexes</t>
  </si>
  <si>
    <t>Tardieu, P. F.; Masson, J.R.</t>
  </si>
  <si>
    <t>PPN770371612</t>
  </si>
  <si>
    <t>PPN330071149</t>
  </si>
  <si>
    <t>http://resolver.staatsbibliothek-berlin.de/SBB0001045B00000000</t>
  </si>
  <si>
    <t>Beleze, G.</t>
  </si>
  <si>
    <t>PPN74512478X</t>
  </si>
  <si>
    <t>PPN548244340</t>
  </si>
  <si>
    <t>http://resolver.staatsbibliothek-berlin.de/SBB0000D5B500000000</t>
  </si>
  <si>
    <t>https://content.staatsbibliothek-berlin.de/dc/74512478X.ocr.zip</t>
  </si>
  <si>
    <t>Technologische Bildergallerie oder Darstellung der interessantesten und lehrreichsten Manufakturen, Fabriken, Künste und Handwerke, in getreuen Bildern und ausführlichen deutlichen Erklärungen ; nach dem jetzigen Zustande der technischen Gewerbe für Jung und Alt, besonders auch für Lehrer in Schulen bearbeitet</t>
  </si>
  <si>
    <t>Poppe, Johann Heinrich Moritz von</t>
  </si>
  <si>
    <t>PPN770554806</t>
  </si>
  <si>
    <t>PPN44398266X</t>
  </si>
  <si>
    <t>http://resolver.staatsbibliothek-berlin.de/SBB0001054300000000</t>
  </si>
  <si>
    <t>Le Naturaliste Du Second Âge; Ouvrage destiné à servir de suite et de complément au Livre du second âge; Contenant Des notions à la fois élémentaires et amusantes sur les Reptiles ou Quadrupèdes ovipares... ; Avec des Descriptions de ceux de ces animaux...</t>
  </si>
  <si>
    <t>Drouet, Théodore Toussaint; Blanchon, J. G.; Deseve, ...; Pujoulx, Jean Baptiste</t>
  </si>
  <si>
    <t>PPN770278922</t>
  </si>
  <si>
    <t>PPN313349800</t>
  </si>
  <si>
    <t>http://resolver.staatsbibliothek-berlin.de/SBB000103DA00000000</t>
  </si>
  <si>
    <t>Eine Reise von Berlin nach Vorpommern und der Insel Rügen; für die Jugend</t>
  </si>
  <si>
    <t>Dyk</t>
  </si>
  <si>
    <t>PPN770888844</t>
  </si>
  <si>
    <t>PPN572202261</t>
  </si>
  <si>
    <t>http://resolver.staatsbibliothek-berlin.de/SBB0001074000000000</t>
  </si>
  <si>
    <t>Das Kleid der Erde oder Wanderungen durch die grüne Natur; mit seinen jugendlichen Freunden unternommen</t>
  </si>
  <si>
    <t>Müller von Halle, Karl</t>
  </si>
  <si>
    <t>PPN743640594</t>
  </si>
  <si>
    <t>PPN31264583X</t>
  </si>
  <si>
    <t>http://resolver.staatsbibliothek-berlin.de/SBB0000D30300000000</t>
  </si>
  <si>
    <t>https://content.staatsbibliothek-berlin.de/dc/743640594.ocr.zip</t>
  </si>
  <si>
    <t>Neue Tanz- und Bildungsschule; ein gründlicher Leitfaden für Eltern und Lehrer bei der Erziehung der Kinder ; und für die erwachsene Jugend, um sich einen hohen Grad der feinen Bildung zu verschaffen und sich zu kunstfertigen und ausgezeichneten Tänzern zu bilden</t>
  </si>
  <si>
    <t>Helmke, E. D.</t>
  </si>
  <si>
    <t>Kollmann</t>
  </si>
  <si>
    <t>PPN769906907</t>
  </si>
  <si>
    <t>PPN225365308</t>
  </si>
  <si>
    <t>http://resolver.staatsbibliothek-berlin.de/SBB0001022200000000</t>
  </si>
  <si>
    <t>Neuestes Bilderbuch aus den drei Reichen der Natur; zur Belehrung und Unterhaltung für Kinder von 6-12 Jahren</t>
  </si>
  <si>
    <t>Lessig, Traugott</t>
  </si>
  <si>
    <t>Heubel</t>
  </si>
  <si>
    <t>PPN770167225</t>
  </si>
  <si>
    <t>PPN419069232</t>
  </si>
  <si>
    <t>http://resolver.staatsbibliothek-berlin.de/SBB0001034500000000</t>
  </si>
  <si>
    <t>Rätselstübchen; erste Sammlung sämtlicher Original-Rätsel</t>
  </si>
  <si>
    <t>Lohmeyer, Julius; Gehrts, Carl; Guell, Friedrich</t>
  </si>
  <si>
    <t>PPN745234216</t>
  </si>
  <si>
    <t>PPN434489816</t>
  </si>
  <si>
    <t>http://resolver.staatsbibliothek-berlin.de/SBB0000D67400000000</t>
  </si>
  <si>
    <t>https://content.staatsbibliothek-berlin.de/dc/745234216.ocr.zip</t>
  </si>
  <si>
    <t>Deutschlands spielende Jugend; eine Sammlung von mehr als 430 Kinderspielen auszuführen im Freien und im Zimmer</t>
  </si>
  <si>
    <t>Jakob, F. A. L.</t>
  </si>
  <si>
    <t>PPN746636121</t>
  </si>
  <si>
    <t>PPN30493061X</t>
  </si>
  <si>
    <t>http://resolver.staatsbibliothek-berlin.de/SBB0000DB7C00000000</t>
  </si>
  <si>
    <t>https://content.staatsbibliothek-berlin.de/dc/746636121.ocr.zip</t>
  </si>
  <si>
    <t>So baue ich mir eine Drahtseilbahn</t>
  </si>
  <si>
    <t>Parthum, Richard</t>
  </si>
  <si>
    <t>PPN746039492</t>
  </si>
  <si>
    <t>PPN57021730X</t>
  </si>
  <si>
    <t>http://resolver.staatsbibliothek-berlin.de/SBB0000D7E800000000</t>
  </si>
  <si>
    <t>https://content.staatsbibliothek-berlin.de/dc/746039492.ocr.zip</t>
  </si>
  <si>
    <t>Die Welt in Bildern &lt;Orbis pictus&gt;</t>
  </si>
  <si>
    <t>Hottinger, Christlieb Gotthold</t>
  </si>
  <si>
    <t>A. W. Hayn's Erben</t>
  </si>
  <si>
    <t>PPN746279523</t>
  </si>
  <si>
    <t>PPN410990361</t>
  </si>
  <si>
    <t>http://resolver.staatsbibliothek-berlin.de/SBB0000D87300000000</t>
  </si>
  <si>
    <t>https://content.staatsbibliothek-berlin.de/dc/746279523.ocr.zip</t>
  </si>
  <si>
    <t>Lehrbuch der Geometrie für Gymnasien, Realschulen und höhere Bürgerschulen</t>
  </si>
  <si>
    <t>Brettner, H. A.</t>
  </si>
  <si>
    <t>Max</t>
  </si>
  <si>
    <t>PPN746686897</t>
  </si>
  <si>
    <t>PPN549976809</t>
  </si>
  <si>
    <t>http://resolver.staatsbibliothek-berlin.de/SBB0000DB8F00000000</t>
  </si>
  <si>
    <t>Geschichten aus Wald und Feld; Bilder aus dem Pflanzen-, Thier- und Menschenleben</t>
  </si>
  <si>
    <t>PPN742528359</t>
  </si>
  <si>
    <t>PPN561556768</t>
  </si>
  <si>
    <t>http://resolver.staatsbibliothek-berlin.de/SBB0000D1D800000000</t>
  </si>
  <si>
    <t>https://content.staatsbibliothek-berlin.de/dc/742528359.ocr.zip</t>
  </si>
  <si>
    <t>Die Erde und ihre Bewohner; ein Hand- und Lesebuch für alle Stände</t>
  </si>
  <si>
    <t>Scheible</t>
  </si>
  <si>
    <t>PPN781358817</t>
  </si>
  <si>
    <t>PPN559698674</t>
  </si>
  <si>
    <t>http://resolver.staatsbibliothek-berlin.de/SBB000155A200000000</t>
  </si>
  <si>
    <t>Technologisches A.B.C. Buch für gute Kinder; Mit 22 Abbildungen</t>
  </si>
  <si>
    <t>PPN770805167</t>
  </si>
  <si>
    <t>PPN279715781</t>
  </si>
  <si>
    <t>http://resolver.staatsbibliothek-berlin.de/SBB000106BA00000000</t>
  </si>
  <si>
    <t>Kurzer Inbegriff der nützlichsten Wissenschaften für die Jugend; Inhalt: Einleitung über Wissenschaften. I. Religions- und Pflichten-Lehren. II. Naturlehre und Naturgeschichte. III. Mathematische und politische Geographie. IV. Geschichte und Mythologie. V. Deutsche Sprachlehre ... VI. Der Anhang, welcher die Rechenkunst, die Geometrie mit 3 Kupfertafeln, und die Wappenkunde enthält ...</t>
  </si>
  <si>
    <t>Daniel, Karl Friedrich</t>
  </si>
  <si>
    <t>PPN76722308X</t>
  </si>
  <si>
    <t>PPN551386355</t>
  </si>
  <si>
    <t>http://resolver.staatsbibliothek-berlin.de/SBB0000F31C00000000</t>
  </si>
  <si>
    <t>Flora im Winterkleide von E. A. Roßmäßler. Mit 150 Abbildungen in Holzschnitt und einem Titelbild in Tondruck gezeichnet von C. Merkel</t>
  </si>
  <si>
    <t>Merkel, C.; Roßmäßler, Emil Adolf</t>
  </si>
  <si>
    <t>Costenoble</t>
  </si>
  <si>
    <t>PPN749886366</t>
  </si>
  <si>
    <t>PPN437539245</t>
  </si>
  <si>
    <t>http://resolver.staatsbibliothek-berlin.de/SBB0000E15100000000</t>
  </si>
  <si>
    <t>https://content.staatsbibliothek-berlin.de/dc/749886366.ocr.zip</t>
  </si>
  <si>
    <t>Nürnberger Puppen-Kochbuch</t>
  </si>
  <si>
    <t>Raw</t>
  </si>
  <si>
    <t>PPN745281222</t>
  </si>
  <si>
    <t>PPN293414440</t>
  </si>
  <si>
    <t>http://resolver.staatsbibliothek-berlin.de/SBB0000D69F00000000</t>
  </si>
  <si>
    <t>https://content.staatsbibliothek-berlin.de/dc/745281222.ocr.zip</t>
  </si>
  <si>
    <t>Language of flowers</t>
  </si>
  <si>
    <t>Greenaway, Kate; Evans, Edmund</t>
  </si>
  <si>
    <t>Routledge</t>
  </si>
  <si>
    <t>PPN745121608</t>
  </si>
  <si>
    <t>PPN293327599</t>
  </si>
  <si>
    <t>http://resolver.staatsbibliothek-berlin.de/SBB0000D5A300000000</t>
  </si>
  <si>
    <t>https://content.staatsbibliothek-berlin.de/dc/745121608.ocr.zip</t>
  </si>
  <si>
    <t>Lehrbuch der Naturgeschichte für Schulen und zum Selbstunterricht</t>
  </si>
  <si>
    <t>PPN746330995</t>
  </si>
  <si>
    <t>PPN57428124X</t>
  </si>
  <si>
    <t>http://resolver.staatsbibliothek-berlin.de/SBB0000D8BB00000000</t>
  </si>
  <si>
    <t>PPN742256278</t>
  </si>
  <si>
    <t>PPN415192900</t>
  </si>
  <si>
    <t>http://resolver.staatsbibliothek-berlin.de/SBB0000D0DB00000000</t>
  </si>
  <si>
    <t>https://content.staatsbibliothek-berlin.de/dc/742256278.ocr.zip</t>
  </si>
  <si>
    <t>Schmetterlingsbuch</t>
  </si>
  <si>
    <t>Fleischer, H.; Straessle, Franz</t>
  </si>
  <si>
    <t>PPN743873076</t>
  </si>
  <si>
    <t>PPN577513818</t>
  </si>
  <si>
    <t>http://resolver.staatsbibliothek-berlin.de/SBB0000D36F00000000</t>
  </si>
  <si>
    <t>https://content.staatsbibliothek-berlin.de/dc/743873076.ocr.zip</t>
  </si>
  <si>
    <t>Unterwegs oder der Naturforscher und Sammler; für die Jugend und ihre Freunde</t>
  </si>
  <si>
    <t>Schulze, Karl</t>
  </si>
  <si>
    <t>PPN743882032</t>
  </si>
  <si>
    <t>PPN574546669</t>
  </si>
  <si>
    <t>http://resolver.staatsbibliothek-berlin.de/SBB0000D38200000000</t>
  </si>
  <si>
    <t>https://content.staatsbibliothek-berlin.de/dc/743882032.ocr.zip</t>
  </si>
  <si>
    <t>Beasts; thumb-nail studies in pets</t>
  </si>
  <si>
    <t>Spicer, J. E.; Kennedy, Wardlaw</t>
  </si>
  <si>
    <t>Macmillan</t>
  </si>
  <si>
    <t>PPN742707784</t>
  </si>
  <si>
    <t>PPN494705698</t>
  </si>
  <si>
    <t>http://resolver.staatsbibliothek-berlin.de/SBB0000D2A800000000</t>
  </si>
  <si>
    <t>https://content.staatsbibliothek-berlin.de/dc/742707784.ocr.zip</t>
  </si>
  <si>
    <t>Bilder aus der Pflanzenwelt für ihre Freunde, für die Jugend und die Schule</t>
  </si>
  <si>
    <t>Seytter, H.</t>
  </si>
  <si>
    <t>PPN744892481</t>
  </si>
  <si>
    <t>PPN450732851</t>
  </si>
  <si>
    <t>http://resolver.staatsbibliothek-berlin.de/SBB0000D57400000000</t>
  </si>
  <si>
    <t>https://content.staatsbibliothek-berlin.de/dc/744892481.ocr.zip</t>
  </si>
  <si>
    <t>PPN769510280</t>
  </si>
  <si>
    <t>PPN230642853</t>
  </si>
  <si>
    <t>http://resolver.staatsbibliothek-berlin.de/SBB0000F9A100000000</t>
  </si>
  <si>
    <t>Atlas des enfans; ou nouvelle méthode pour apprendre la géographie, avec un nouveau traité de la sphère, et 24 cartes en luminées</t>
  </si>
  <si>
    <t>Bruyset</t>
  </si>
  <si>
    <t>PPN780453069</t>
  </si>
  <si>
    <t>PPN279774990</t>
  </si>
  <si>
    <t>http://resolver.staatsbibliothek-berlin.de/SBB000153B700000000</t>
  </si>
  <si>
    <t>A Lyon</t>
  </si>
  <si>
    <t>Kupfer-Sammlung besonders zu F. P. Wilmsens Handbuch der Naturgeschichte für die Jugend und ihre Lehrer aber auch zu jedem andern Lehrbuche der Naturgeschichte brauchbar</t>
  </si>
  <si>
    <t>Wilmsen, F. P.; Müller, ...; Weber, ...</t>
  </si>
  <si>
    <t>PPN766734536</t>
  </si>
  <si>
    <t>PPN562772367</t>
  </si>
  <si>
    <t>http://resolver.staatsbibliothek-berlin.de/SBB0000F0CD00000000</t>
  </si>
  <si>
    <t>https://content.staatsbibliothek-berlin.de/dc/766734536.ocr.zip</t>
  </si>
  <si>
    <t>134 Spiele im Freien &lt;Bewegungsspiele&gt; für die Jugend &lt;Knaben und Mädchen&gt;; zum Gebrauch auf dem Turnplatze, bei Kinder- und Volksfesten, Spaziergängen u.s.w. ; zur Unterstützung einer geordneten Körperpflege und harmonischen Erziehung ; auf Grund der Bestimmung des königl. preuß. Kultus- und Unterrichts-Ministeriums vom 27. October 1882</t>
  </si>
  <si>
    <t>Herrosé</t>
  </si>
  <si>
    <t>PPN745188206</t>
  </si>
  <si>
    <t>PPN313297681</t>
  </si>
  <si>
    <t>http://resolver.staatsbibliothek-berlin.de/SBB0000D64900000000</t>
  </si>
  <si>
    <t>Wittenberg</t>
  </si>
  <si>
    <t>https://content.staatsbibliothek-berlin.de/dc/745188206.ocr.zip</t>
  </si>
  <si>
    <t>Joseph Uihlein's Anfangsgründe der Naturwissenschaft für die Jugend</t>
  </si>
  <si>
    <t>Brand, Jacob; Berndt, ...; Lieber, ...; Uihlein, Joseph</t>
  </si>
  <si>
    <t>Andrea</t>
  </si>
  <si>
    <t>PPN746634722</t>
  </si>
  <si>
    <t>PPN280103735</t>
  </si>
  <si>
    <t>http://resolver.staatsbibliothek-berlin.de/SBB0000DB7B00000000</t>
  </si>
  <si>
    <t>Der kleine Comenius oder die Welt und der Mensch in Bildern; Beschreibung der wichtigsten Erscheinungen der Natur und des Menschenlebens. Mit achtzehn Kupfertafeln, worauf mehr als tausend Gegenstände abgebildet sind</t>
  </si>
  <si>
    <t>PPN768528240</t>
  </si>
  <si>
    <t>PPN279716370</t>
  </si>
  <si>
    <t>http://resolver.staatsbibliothek-berlin.de/SBB0000F6A000000000</t>
  </si>
  <si>
    <t>Nouveau Cours élémentaire de Coloris et d'aquarelle; Accomp. de sujets variés: figure, fleurs, paysage, animaux etc.</t>
  </si>
  <si>
    <t>Jullien, ...; Hubert, ...; Adam, Victor; Couleru, ...</t>
  </si>
  <si>
    <t>Monrocq</t>
  </si>
  <si>
    <t>PPN767810961</t>
  </si>
  <si>
    <t>PPN555360881</t>
  </si>
  <si>
    <t>http://resolver.staatsbibliothek-berlin.de/SBB0000F3FC00000000</t>
  </si>
  <si>
    <t>Der deutschen Jugend Sportbuch</t>
  </si>
  <si>
    <t>Simon, Hans O.</t>
  </si>
  <si>
    <t>PPN745157580</t>
  </si>
  <si>
    <t>PPN450899292</t>
  </si>
  <si>
    <t>http://resolver.staatsbibliothek-berlin.de/SBB0000D61600000000</t>
  </si>
  <si>
    <t>https://content.staatsbibliothek-berlin.de/dc/745157580.ocr.zip</t>
  </si>
  <si>
    <t>Haustöchterchens Kochschule; ein Kochbuch mit Wage und Maßgeräten im Puppenmaß für Spiel und Leben</t>
  </si>
  <si>
    <t>Jäger, Anna; Beeg, Marie; Reiß, Fritz</t>
  </si>
  <si>
    <t>PPN770280080</t>
  </si>
  <si>
    <t>PPN550723358</t>
  </si>
  <si>
    <t>http://resolver.staatsbibliothek-berlin.de/SBB000103DB00000000</t>
  </si>
  <si>
    <t>https://content.staatsbibliothek-berlin.de/dc/770280080.ocr.zip</t>
  </si>
  <si>
    <t>Vorlegeblätter für die ersten Uebungen im Zeichnen mit freier Hand</t>
  </si>
  <si>
    <t>Pestalozzi, Johann Heinrich; Rockstroh, Heinrich</t>
  </si>
  <si>
    <t>Sander</t>
  </si>
  <si>
    <t>PPN769886752</t>
  </si>
  <si>
    <t>PPN431985545</t>
  </si>
  <si>
    <t>http://resolver.staatsbibliothek-berlin.de/SBB000101FA00000000</t>
  </si>
  <si>
    <t>Naturgeschichte für die Jugend; Mit 120 in Kupfer gestochenen Abbildungen</t>
  </si>
  <si>
    <t>PPN766617262</t>
  </si>
  <si>
    <t>PPN246128399</t>
  </si>
  <si>
    <t>http://resolver.staatsbibliothek-berlin.de/SBB0000F00500000000</t>
  </si>
  <si>
    <t>Naturstudien; ein Buch für die Jugend</t>
  </si>
  <si>
    <t>PPN742269728</t>
  </si>
  <si>
    <t>PPN415192838</t>
  </si>
  <si>
    <t>http://resolver.staatsbibliothek-berlin.de/SBB0000D0E300000000</t>
  </si>
  <si>
    <t>https://content.staatsbibliothek-berlin.de/dc/742269728.ocr.zip</t>
  </si>
  <si>
    <t>Die kleinen Schmetterlingsfreunde; ein Weihnachtsgeschenk für Kinder</t>
  </si>
  <si>
    <t>Tischer, Karl</t>
  </si>
  <si>
    <t>PPN770200885</t>
  </si>
  <si>
    <t>PPN481086315</t>
  </si>
  <si>
    <t>http://resolver.staatsbibliothek-berlin.de/SBB0001039300000000</t>
  </si>
  <si>
    <t>Rätselschatz; für die Jugend, zur Übung im Denken und zur belehrenden Unterhaltung</t>
  </si>
  <si>
    <t>Brüllow, ...; Schäffer, W.</t>
  </si>
  <si>
    <t>PPN74603122X</t>
  </si>
  <si>
    <t>PPN076699072</t>
  </si>
  <si>
    <t>http://resolver.staatsbibliothek-berlin.de/SBB0000D7D200000000</t>
  </si>
  <si>
    <t>https://content.staatsbibliothek-berlin.de/dc/74603122X.ocr.zip</t>
  </si>
  <si>
    <t>Atlas der Pflanzenwelt</t>
  </si>
  <si>
    <t>Federer, A.; Hallier, Ernst</t>
  </si>
  <si>
    <t>Löwensohn</t>
  </si>
  <si>
    <t>PPN74242667X</t>
  </si>
  <si>
    <t>PPN559030053</t>
  </si>
  <si>
    <t>http://resolver.staatsbibliothek-berlin.de/SBB0000D15300000000</t>
  </si>
  <si>
    <t>https://content.staatsbibliothek-berlin.de/dc/74242667X.ocr.zip</t>
  </si>
  <si>
    <t>Des Elementarwerks ... Band</t>
  </si>
  <si>
    <t>PPN768622972</t>
  </si>
  <si>
    <t>PPN154258318</t>
  </si>
  <si>
    <t>http://resolver.staatsbibliothek-berlin.de/SBB0000F2C000020000</t>
  </si>
  <si>
    <t>Dessau; Leipzig</t>
  </si>
  <si>
    <t>[Gewürme, Pflanzen und Mineralien]</t>
  </si>
  <si>
    <t>Wolf, L.; Haas, Meno; Edler, ...; Wilmsen, Friedrich Philipp</t>
  </si>
  <si>
    <t>PPN751413364</t>
  </si>
  <si>
    <t>PPN236370324</t>
  </si>
  <si>
    <t>http://resolver.staatsbibliothek-berlin.de/SBB0000E57600030000</t>
  </si>
  <si>
    <t>Abrégé d'histoire naturelle pour l' instruction de la jeunesse</t>
  </si>
  <si>
    <t>Perrault, M.; Leizel, Balthasar Friedrich; Raff, Georg Christian</t>
  </si>
  <si>
    <t>Koenig; Barrois; Levrault</t>
  </si>
  <si>
    <t>PPN756408881</t>
  </si>
  <si>
    <t>PPN571684394</t>
  </si>
  <si>
    <t>http://resolver.staatsbibliothek-berlin.de/SBB0000EA7F00020000</t>
  </si>
  <si>
    <t>Strasbourg; Paris; Paris</t>
  </si>
  <si>
    <t>Cabinet du jeune naturaliste ou tableaux intéressants de l'histoire des animaux</t>
  </si>
  <si>
    <t>Smith, Thomas; Maradan, F.; Alyon, ...</t>
  </si>
  <si>
    <t>Maradan</t>
  </si>
  <si>
    <t>PPN751169226</t>
  </si>
  <si>
    <t>PPN544164784</t>
  </si>
  <si>
    <t>http://resolver.staatsbibliothek-berlin.de/SBB0000E4E200040000</t>
  </si>
  <si>
    <t>Végétaux et minéraux</t>
  </si>
  <si>
    <t>Blanchard, Pierre; Buffon, Georges Louis</t>
  </si>
  <si>
    <t>Prieur</t>
  </si>
  <si>
    <t>PPN768554136</t>
  </si>
  <si>
    <t>PPN550409998</t>
  </si>
  <si>
    <t>http://resolver.staatsbibliothek-berlin.de/SBB0000F6C000040000</t>
  </si>
  <si>
    <t>[I. G. Stedman's Reisen in Surinam]</t>
  </si>
  <si>
    <t>Schulz, Christian; Hirschmann, Karl August; Stedmann, John Gabriel</t>
  </si>
  <si>
    <t>PPN781360587</t>
  </si>
  <si>
    <t>PPN248639463</t>
  </si>
  <si>
    <t>http://resolver.staatsbibliothek-berlin.de/SBB000155A300010000</t>
  </si>
  <si>
    <t>Welcher Taf. 1 - 50 oder Heft LXI - LXX des Bilderbuchs begreift</t>
  </si>
  <si>
    <t>Bertuch, Carl; Bertuch, Friedrich Justin; Funke, Carl Philipp</t>
  </si>
  <si>
    <t>PPN766168840</t>
  </si>
  <si>
    <t>PPN143025821</t>
  </si>
  <si>
    <t>http://resolver.staatsbibliothek-berlin.de/SBB0000EE2300060000</t>
  </si>
  <si>
    <t>Die kleine Puppenköchin; praktische Anleitung zum Kochen</t>
  </si>
  <si>
    <t>Heyde, Bertha</t>
  </si>
  <si>
    <t>PPN746240198</t>
  </si>
  <si>
    <t>PPN559507216</t>
  </si>
  <si>
    <t>http://resolver.staatsbibliothek-berlin.de/SBB0000D85B00000000</t>
  </si>
  <si>
    <t>https://content.staatsbibliothek-berlin.de/dc/746240198.ocr.zip</t>
  </si>
  <si>
    <t>Belehrende Bilderlust für fleißige Knaben und Mädchen</t>
  </si>
  <si>
    <t>Bauer u. Raspe</t>
  </si>
  <si>
    <t>PPN770099491</t>
  </si>
  <si>
    <t>PPN421927496</t>
  </si>
  <si>
    <t>http://resolver.staatsbibliothek-berlin.de/SBB000102C600000000</t>
  </si>
  <si>
    <t>Der kleine Schmetterlingssammler; Anleitung, Schmetterlinge zu sammeln, zu tödten, zu ordnen, aufzubewahren und zu versenden ; nebst einer Beschreibung der bemerkenswerthesten Schmetterlinge, sowie einer Abhandlung über die Seidenraupenzucht ; mit 5 Taf. Abb.</t>
  </si>
  <si>
    <t>Schram, Wilhelm Karl</t>
  </si>
  <si>
    <t>Ohme</t>
  </si>
  <si>
    <t>PPN741712687</t>
  </si>
  <si>
    <t>PPN574251790</t>
  </si>
  <si>
    <t>http://resolver.staatsbibliothek-berlin.de/SBB0000D05700000000</t>
  </si>
  <si>
    <t>https://content.staatsbibliothek-berlin.de/dc/741712687.ocr.zip</t>
  </si>
  <si>
    <t>Vincentii Fabricii Hamburgensis, poematvm iuvenilium; libri III. ; ad calcem adjectæ sunt epistolæ aliquot feriæ, et jocosæ</t>
  </si>
  <si>
    <t>Fabricius, Vincentius</t>
  </si>
  <si>
    <t>Elzevir</t>
  </si>
  <si>
    <t>PPN767854896</t>
  </si>
  <si>
    <t>PPN151093520</t>
  </si>
  <si>
    <t>http://resolver.staatsbibliothek-berlin.de/SBB0000F46F00000000</t>
  </si>
  <si>
    <t>1633</t>
  </si>
  <si>
    <t>Lugduni Batavorum</t>
  </si>
  <si>
    <t>Das Schiff und die See; ein Lehr- u. Bilder Buch für kleine und grosse Leutchen, die sich vom Seewesen einen richtigen u. deutlichen Begriff verschaffen wollen ; mit 10 Kupfer</t>
  </si>
  <si>
    <t>Beichling, Karl Heinrich; Holl, Friedrich</t>
  </si>
  <si>
    <t>PPN770097715</t>
  </si>
  <si>
    <t>PPN410505862</t>
  </si>
  <si>
    <t>http://resolver.staatsbibliothek-berlin.de/SBB000102C400000000</t>
  </si>
  <si>
    <t>Länder und Völker Europa's; In charakteristischen Darstellungen zur bildenden Lektüre für die reifere Jugend u. Freunde d. Länder- und Völkerkunde</t>
  </si>
  <si>
    <t>Nisle, Julius; Gsell, F.; Fels, J. G.</t>
  </si>
  <si>
    <t>Grubenmann</t>
  </si>
  <si>
    <t>PPN770967787</t>
  </si>
  <si>
    <t>PPN557179246</t>
  </si>
  <si>
    <t>http://resolver.staatsbibliothek-berlin.de/SBB00010A1C00000000</t>
  </si>
  <si>
    <t>Leipzig; Chur</t>
  </si>
  <si>
    <t>https://content.staatsbibliothek-berlin.de/dc/770967787.ocr.zip</t>
  </si>
  <si>
    <t>Flugmaschinenbuch für unsere Jugend; eine Anleitung zum Bau von Modell-Flugmaschinen und eine Einführung in die Geschichte der Flugtechnik</t>
  </si>
  <si>
    <t>Günther, Hanns; Planck, Willy; Collins, Francis Arnold</t>
  </si>
  <si>
    <t>Franckh</t>
  </si>
  <si>
    <t>PPN744087694</t>
  </si>
  <si>
    <t>PPN449137813</t>
  </si>
  <si>
    <t>http://resolver.staatsbibliothek-berlin.de/SBB0000D55B00000000</t>
  </si>
  <si>
    <t>https://content.staatsbibliothek-berlin.de/dc/744087694.ocr.zip</t>
  </si>
  <si>
    <t>Der Himmel mit seinen Wundern und der Kalender mit seiner Deutung nebst einer gedrängten Beschreibung ländlicher Beschäftigungen und städtischer Vergnügungen durch alle Monathe des Jahres; Ein eben so lehrreiches als unterhaltendes Bilderbuch für gut gesinnte, fleißige Knaben und Mädchen</t>
  </si>
  <si>
    <t>Hempel, Friedrich Wilhelm; Hofmann, Karl Friedrich</t>
  </si>
  <si>
    <t>Selbstverl.</t>
  </si>
  <si>
    <t>PPN770171656</t>
  </si>
  <si>
    <t>PPN410475149</t>
  </si>
  <si>
    <t>http://resolver.staatsbibliothek-berlin.de/SBB0001035700000000</t>
  </si>
  <si>
    <t>[Firmenschrift von] A. L. Mohr; [Margarine-Fabrik]</t>
  </si>
  <si>
    <t>PPN744081750</t>
  </si>
  <si>
    <t>PPN567844382</t>
  </si>
  <si>
    <t>http://resolver.staatsbibliothek-berlin.de/SBB0000D54900000000</t>
  </si>
  <si>
    <t>Altona-Bahrenfeld</t>
  </si>
  <si>
    <t>https://content.staatsbibliothek-berlin.de/dc/744081750.ocr.zip</t>
  </si>
  <si>
    <t>Die gesellige Kinderwelt; Enth. 80 Kinderspiele, 100 Pfänderauslösungen u. Strafen, 40 Schnellsprechsätze ...</t>
  </si>
  <si>
    <t>Fritz, Gustav</t>
  </si>
  <si>
    <t>Kern</t>
  </si>
  <si>
    <t>PPN766842622</t>
  </si>
  <si>
    <t>PPN538165944</t>
  </si>
  <si>
    <t>http://resolver.staatsbibliothek-berlin.de/SBB0000F11F00000000</t>
  </si>
  <si>
    <t>https://content.staatsbibliothek-berlin.de/dc/766842622.ocr.zip</t>
  </si>
  <si>
    <t>PPN187041482</t>
  </si>
  <si>
    <t>http://resolver.staatsbibliothek-berlin.de/SBB0000F84300000000</t>
  </si>
  <si>
    <t>Teutsch-Lateinisches Wörter-Büchlein; Zum Nutz und Ergötzung der Schul-Jugend zusammen getragen/ Und mit etlich 1000. darzu dienlichen Bildern gezieret. Deme noch überdas eine kurtz-gefaßte Lateinische Sprach-Ubung und Ziemliche Anzahl Auserlesener Sprüche beygefüget</t>
  </si>
  <si>
    <t>PPN769903770</t>
  </si>
  <si>
    <t>PPN741706679</t>
  </si>
  <si>
    <t>http://resolver.staatsbibliothek-berlin.de/SBB0001021800000000</t>
  </si>
  <si>
    <t>1683</t>
  </si>
  <si>
    <t>Die Reise ins Bienenland</t>
  </si>
  <si>
    <t>Stevens, Frank</t>
  </si>
  <si>
    <t>Kosmos; Franckh</t>
  </si>
  <si>
    <t>PPN742565394</t>
  </si>
  <si>
    <t>PPN577222635</t>
  </si>
  <si>
    <t>http://resolver.staatsbibliothek-berlin.de/SBB0000D21F00000000</t>
  </si>
  <si>
    <t>https://content.staatsbibliothek-berlin.de/dc/742565394.ocr.zip</t>
  </si>
  <si>
    <t>Unsere Nahrungsmittel vor Gericht</t>
  </si>
  <si>
    <t>Dierks, W.</t>
  </si>
  <si>
    <t>PPN746045352</t>
  </si>
  <si>
    <t>PPN553675052</t>
  </si>
  <si>
    <t>http://resolver.staatsbibliothek-berlin.de/SBB0000D7F400000000</t>
  </si>
  <si>
    <t>https://content.staatsbibliothek-berlin.de/dc/746045352.ocr.zip</t>
  </si>
  <si>
    <t>Die Natur des Himmels, nach den neuesten Entdeckungen, zum Schul- und Privatunterricht dargestellt von Johann Wilhelm Schwartz</t>
  </si>
  <si>
    <t>Schwartz, Johann Wilhelm</t>
  </si>
  <si>
    <t>PPN749923067</t>
  </si>
  <si>
    <t>PPN574620397</t>
  </si>
  <si>
    <t>http://resolver.staatsbibliothek-berlin.de/SBB0000E19E00000000</t>
  </si>
  <si>
    <t>Chemisches Experimentierbuch; praktische Einführung in das Studium der Chemie auf Grund leicht ausführbarer Versuche</t>
  </si>
  <si>
    <t>Nothdurft, O.</t>
  </si>
  <si>
    <t>PPN741140233</t>
  </si>
  <si>
    <t>PPN56909013X</t>
  </si>
  <si>
    <t>http://resolver.staatsbibliothek-berlin.de/SBB0000CF2800000000</t>
  </si>
  <si>
    <t>https://content.staatsbibliothek-berlin.de/dc/741140233.ocr.zip</t>
  </si>
  <si>
    <t>Spaziergänge eines Naturforschers</t>
  </si>
  <si>
    <t>Wagen, Albert; Marshall, William</t>
  </si>
  <si>
    <t>Verl. des Litterarischen Jahresberichts (Seemann)</t>
  </si>
  <si>
    <t>PPN746053894</t>
  </si>
  <si>
    <t>PPN025115340</t>
  </si>
  <si>
    <t>http://resolver.staatsbibliothek-berlin.de/SBB0000D80200000000</t>
  </si>
  <si>
    <t>https://content.staatsbibliothek-berlin.de/dc/746053894.ocr.zip</t>
  </si>
  <si>
    <t>PPN757231551</t>
  </si>
  <si>
    <t>PPN361097107</t>
  </si>
  <si>
    <t>http://resolver.staatsbibliothek-berlin.de/SBB0000ED4100000000</t>
  </si>
  <si>
    <t>Allerlei Kurzweil, Schnurrpfeifereien und Kichererbsen; ein Spiel- und Beschäftigungsbuch zur Unterhaltung, Belehrung, sowie Belustigung für Knaben und Mädchen</t>
  </si>
  <si>
    <t>Promber, Otto; Promber, Margarete</t>
  </si>
  <si>
    <t>PPN745599613</t>
  </si>
  <si>
    <t>PPN571511805</t>
  </si>
  <si>
    <t>http://resolver.staatsbibliothek-berlin.de/SBB0000D6FB00000000</t>
  </si>
  <si>
    <t>https://content.staatsbibliothek-berlin.de/dc/745599613.ocr.zip</t>
  </si>
  <si>
    <t>Naturlehre für Bürger- und Volksschulen</t>
  </si>
  <si>
    <t>Hof-, Buch- und Kunsthandlung</t>
  </si>
  <si>
    <t>PPN750621060</t>
  </si>
  <si>
    <t>PPN243795866</t>
  </si>
  <si>
    <t>http://resolver.staatsbibliothek-berlin.de/SBB0000E34700000000</t>
  </si>
  <si>
    <t>PPN746881037</t>
  </si>
  <si>
    <t>PPN236869329</t>
  </si>
  <si>
    <t>http://resolver.staatsbibliothek-berlin.de/SBB0000DBDA00000000</t>
  </si>
  <si>
    <t>Handbuch der Naturgeschichte der drei Reiche; für die Jugend beiderlei Geschlechts bearb. ; mit ca. 500 fein col. Abb. auf 32 Taf.</t>
  </si>
  <si>
    <t>Straessle, Franz</t>
  </si>
  <si>
    <t>PPN769091229</t>
  </si>
  <si>
    <t>PPN577511319</t>
  </si>
  <si>
    <t>http://resolver.staatsbibliothek-berlin.de/SBB0000F85F00000000</t>
  </si>
  <si>
    <t>https://content.staatsbibliothek-berlin.de/dc/769091229.ocr.zip</t>
  </si>
  <si>
    <t>Golovolomka; rebusy, šarady i zaradki</t>
  </si>
  <si>
    <t>Solovʹeva, P.</t>
  </si>
  <si>
    <t>Sytin</t>
  </si>
  <si>
    <t>PPN74616453X</t>
  </si>
  <si>
    <t>PPN576807575</t>
  </si>
  <si>
    <t>http://resolver.staatsbibliothek-berlin.de/SBB0000D81F00000000</t>
  </si>
  <si>
    <t>1914</t>
  </si>
  <si>
    <t>Moskva</t>
  </si>
  <si>
    <t>https://content.staatsbibliothek-berlin.de/dc/74616453X.ocr.zip</t>
  </si>
  <si>
    <t>Der junge Schiffbauer; mit 29 Abbildungen und 10 Tafeln</t>
  </si>
  <si>
    <t>Waap</t>
  </si>
  <si>
    <t>Union Dt. Verl-Ges.</t>
  </si>
  <si>
    <t>PPN744084148</t>
  </si>
  <si>
    <t>PPN407975314</t>
  </si>
  <si>
    <t>http://resolver.staatsbibliothek-berlin.de/SBB0000D54E00000000</t>
  </si>
  <si>
    <t>https://content.staatsbibliothek-berlin.de/dc/744084148.ocr.zip</t>
  </si>
  <si>
    <t>Bunte Beute; naturwissenschaftliche Plaudereien</t>
  </si>
  <si>
    <t>Koelsch, Adolf</t>
  </si>
  <si>
    <t>PPN741705656</t>
  </si>
  <si>
    <t>PPN56193777X</t>
  </si>
  <si>
    <t>http://resolver.staatsbibliothek-berlin.de/SBB0000D04A00000000</t>
  </si>
  <si>
    <t>https://content.staatsbibliothek-berlin.de/dc/741705656.ocr.zip</t>
  </si>
  <si>
    <t>Womit soll ich mich belustigen? oder: Gründliche Anweisung zu einer Menge Spiele, und kurzweiliger Beschäftigungen für die Jugend; dienlich zur Entwicklung und Stärkung der Körper- und Verstandes-Kräfte ; (mit 115 theils erläuternden, theils zierenden Holzschnitten). Mit einzelnen Zusätzen, auszugsweise bearbeitet nach dem Englischen: the boys own book.</t>
  </si>
  <si>
    <t>Vogel; Reitzel; Seidelin</t>
  </si>
  <si>
    <t>PPN767134230</t>
  </si>
  <si>
    <t>PPN280072953</t>
  </si>
  <si>
    <t>http://resolver.staatsbibliothek-berlin.de/SBB0000F2BF00000000</t>
  </si>
  <si>
    <t>Leipzig; Kopenhagen; [S.l.]</t>
  </si>
  <si>
    <t>100 Räthsel zur Weckung des Nachdenkes für die reifere Jugend</t>
  </si>
  <si>
    <t>Hansen, M. C.</t>
  </si>
  <si>
    <t>PPN745229956</t>
  </si>
  <si>
    <t>PPN559096054</t>
  </si>
  <si>
    <t>http://resolver.staatsbibliothek-berlin.de/SBB0000D66F00000000</t>
  </si>
  <si>
    <t>https://content.staatsbibliothek-berlin.de/dc/745229956.ocr.zip</t>
  </si>
  <si>
    <t>Stuttgarter Bilderbuch; zum Anschauungsunterricht für Kinder von drei bis acht Jahren</t>
  </si>
  <si>
    <t>Offterdinger, Karl; Leutemann, Heinrich; Kolb, Karl; Lehrer, Chr. F.</t>
  </si>
  <si>
    <t>PPN770363806</t>
  </si>
  <si>
    <t>PPN418923418</t>
  </si>
  <si>
    <t>http://resolver.staatsbibliothek-berlin.de/SBB0001044800000000</t>
  </si>
  <si>
    <t>https://content.staatsbibliothek-berlin.de/dc/770363806.ocr.zip</t>
  </si>
  <si>
    <t>Lehrbuch für den ersten, systematischen Unterricht in der Naturgeschichte; von Johann Georg Lumnitzer, Prediger der evangelischen Gemeinde A. C. in Brünn, und Senior des Brünner-Traktes ; Mit zwölf Kupfertafeln. In Beziehung auf die, von demselben Verfasser, herausgekommenen naturhistorischen Tafeln</t>
  </si>
  <si>
    <t>Lumnitzer, Johann Georg</t>
  </si>
  <si>
    <t>PPN756435706</t>
  </si>
  <si>
    <t>PPN566375613</t>
  </si>
  <si>
    <t>http://resolver.staatsbibliothek-berlin.de/SBB0000EA9000000000</t>
  </si>
  <si>
    <t>Belustigungen für die Jugend beiderlei Geschlechts, durch Selbstanfertigung mannichfacher, leicht ausführbarer technischer Künsteleien und Spielwerke; faßlich dargestellt und auf die frühzeitige Erweckung des Kunstsinnes und Ausbildung der Geschicklichkeit in Handarbeiten berechnet</t>
  </si>
  <si>
    <t>PPN766629708</t>
  </si>
  <si>
    <t>PPN446140503</t>
  </si>
  <si>
    <t>http://resolver.staatsbibliothek-berlin.de/SBB0000F01E00000000</t>
  </si>
  <si>
    <t>Handbuch der Naturgeschichte aller drei Reiche; für die Jugend und das Volk ; mit über 500 naturgetreuen Abb. auf 32 fein color. Taf.</t>
  </si>
  <si>
    <t>Sträßle, Franz</t>
  </si>
  <si>
    <t>PPN743704401</t>
  </si>
  <si>
    <t>PPN577511483</t>
  </si>
  <si>
    <t>http://resolver.staatsbibliothek-berlin.de/SBB0000D34200000000</t>
  </si>
  <si>
    <t>https://content.staatsbibliothek-berlin.de/dc/743704401.ocr.zip</t>
  </si>
  <si>
    <t>The boy's own volume of fact, fiction, history and adventure; Illustr. by separate plates, and numerous woodcuts inserted in the text ; Ed. by the publisher. Christmas 1863</t>
  </si>
  <si>
    <t>Beeton</t>
  </si>
  <si>
    <t>PPN767870190</t>
  </si>
  <si>
    <t>PPN578768232</t>
  </si>
  <si>
    <t>http://resolver.staatsbibliothek-berlin.de/SBB0000F48B00000000</t>
  </si>
  <si>
    <t>https://content.staatsbibliothek-berlin.de/dc/767870190.ocr.zip</t>
  </si>
  <si>
    <t>200 jeux d'enfants; en plein air et à la maison</t>
  </si>
  <si>
    <t>Harquevaux, L.; Pelletier, L.</t>
  </si>
  <si>
    <t>Larousse</t>
  </si>
  <si>
    <t>PPN745215734</t>
  </si>
  <si>
    <t>PPN559097867</t>
  </si>
  <si>
    <t>http://resolver.staatsbibliothek-berlin.de/SBB0000D65F00000000</t>
  </si>
  <si>
    <t>https://content.staatsbibliothek-berlin.de/dc/745215734.ocr.zip</t>
  </si>
  <si>
    <t>Voyage au jardin des plantes; contenant la description des galeries d'histoire naturelle, des serres où sont renfermés les arbrisseaux étrangers, de la partie du jardin appelée l'école de botanique ; avec l'histoire des deux éléphans, et celle des autres animaux de la ménagerie nationale</t>
  </si>
  <si>
    <t>Monnet, Charles; Gaucher, Charles-Etienne; Jauffret, Louis Franc̜ois</t>
  </si>
  <si>
    <t>Guilleminet</t>
  </si>
  <si>
    <t>PPN749790733</t>
  </si>
  <si>
    <t>PPN293177740</t>
  </si>
  <si>
    <t>http://resolver.staatsbibliothek-berlin.de/SBB0000E0C500000000</t>
  </si>
  <si>
    <t>PPN743673476</t>
  </si>
  <si>
    <t>PPN578784432</t>
  </si>
  <si>
    <t>http://resolver.staatsbibliothek-berlin.de/SBB0000D30F00000000</t>
  </si>
  <si>
    <t>https://content.staatsbibliothek-berlin.de/dc/743673476.ocr.zip</t>
  </si>
  <si>
    <t>Dreihundert Räthsel und Charaden für Kinder von 10 - 14 Jahren; Zu erheiternden Denkübungen in Schulen und zu angenehmer und nützlicher Unterhaltung in häuslichen Kreisen ; nebst einem Anhang von 60 für denselben Zweck passenden Rechnungs-Beispielen</t>
  </si>
  <si>
    <t>PPN767120442</t>
  </si>
  <si>
    <t>PPN571693202</t>
  </si>
  <si>
    <t>http://resolver.staatsbibliothek-berlin.de/SBB0000F29200000000</t>
  </si>
  <si>
    <t>Bilder vaterländischer Thiere nebst ihrer kurzen Beschreibung; zur angenehmen und nützlichen Beschäftigung kleiner Kinder</t>
  </si>
  <si>
    <t>Capieux, Johann Stephan</t>
  </si>
  <si>
    <t>PPN77056321X</t>
  </si>
  <si>
    <t>PPN445547790</t>
  </si>
  <si>
    <t>http://resolver.staatsbibliothek-berlin.de/SBB0001055800000000</t>
  </si>
  <si>
    <t>Naturstudien in Wald und Feld; Spaziergangs-Plaudereien : ein Buch für die Jugend</t>
  </si>
  <si>
    <t>PPN742272494</t>
  </si>
  <si>
    <t>PPN415192951</t>
  </si>
  <si>
    <t>http://resolver.staatsbibliothek-berlin.de/SBB0000D0E800000000</t>
  </si>
  <si>
    <t>https://content.staatsbibliothek-berlin.de/dc/742272494.ocr.zip</t>
  </si>
  <si>
    <t>Premières connaissances à l'usage des enfans que commencent â lire</t>
  </si>
  <si>
    <t>PPN766851575</t>
  </si>
  <si>
    <t>PPN549275851</t>
  </si>
  <si>
    <t>http://resolver.staatsbibliothek-berlin.de/SBB0000F13600000000</t>
  </si>
  <si>
    <t>Jeux de l'enfance</t>
  </si>
  <si>
    <t>Stella, Claudia</t>
  </si>
  <si>
    <t>PPN767811836</t>
  </si>
  <si>
    <t>PPN560089503</t>
  </si>
  <si>
    <t>http://resolver.staatsbibliothek-berlin.de/SBB0000F3FD00000000</t>
  </si>
  <si>
    <t>Der kleine Gärtner</t>
  </si>
  <si>
    <t>Floericke, Kurt</t>
  </si>
  <si>
    <t>PPN743858506</t>
  </si>
  <si>
    <t>PPN280334621</t>
  </si>
  <si>
    <t>http://resolver.staatsbibliothek-berlin.de/SBB0000D35B00000000</t>
  </si>
  <si>
    <t>https://content.staatsbibliothek-berlin.de/dc/743858506.ocr.zip</t>
  </si>
  <si>
    <t>Der Jugend Räthselschatz; 664 der schönsten Rätsel</t>
  </si>
  <si>
    <t>Werther, Werner</t>
  </si>
  <si>
    <t>Kröner</t>
  </si>
  <si>
    <t>PPN745133452</t>
  </si>
  <si>
    <t>PPN557841836</t>
  </si>
  <si>
    <t>http://resolver.staatsbibliothek-berlin.de/SBB0000D5CE00000000</t>
  </si>
  <si>
    <t>https://content.staatsbibliothek-berlin.de/dc/745133452.ocr.zip</t>
  </si>
  <si>
    <t>Ancient Customs, sports, and pastimes, of the English; explained from authentic sources, &amp; in a familiar manner</t>
  </si>
  <si>
    <t>Aspin, Jehoshaphat</t>
  </si>
  <si>
    <t>Harrisis</t>
  </si>
  <si>
    <t>PPN770501923</t>
  </si>
  <si>
    <t>PPN41281661X</t>
  </si>
  <si>
    <t>http://resolver.staatsbibliothek-berlin.de/SBB000104DF00000000</t>
  </si>
  <si>
    <t>Der Käfersammler; 20 kolorierte Tafeln mit 502 Abbildungen und begleitendem Text</t>
  </si>
  <si>
    <t>PPN74256570X</t>
  </si>
  <si>
    <t>PPN277146178</t>
  </si>
  <si>
    <t>http://resolver.staatsbibliothek-berlin.de/SBB0000D22100000000</t>
  </si>
  <si>
    <t>https://content.staatsbibliothek-berlin.de/dc/74256570X.ocr.zip</t>
  </si>
  <si>
    <t>Vollständiges Handbuch der Naturgeschichte; als Hausbedarf für Gebildete aus allen Ständen und zum Schulgebrauch. Mit 300 Abbildungen</t>
  </si>
  <si>
    <t>PPN770497519</t>
  </si>
  <si>
    <t>PPN364328991</t>
  </si>
  <si>
    <t>http://resolver.staatsbibliothek-berlin.de/SBB000104DB00000000</t>
  </si>
  <si>
    <t>Ronneburg</t>
  </si>
  <si>
    <t>Christian Gottfried Daniel Stein's Naturgeschichte für Schulen; mit besonderer Hinsicht auf Geographie und Technologie ausgearbeitet</t>
  </si>
  <si>
    <t>Reuter, Ferdinand; Stein, Christian Gottfried Daniel</t>
  </si>
  <si>
    <t>Hinrichs [u.a.]</t>
  </si>
  <si>
    <t>PPN746267185</t>
  </si>
  <si>
    <t>PPN402869567</t>
  </si>
  <si>
    <t>http://resolver.staatsbibliothek-berlin.de/SBB0000D85F00000000</t>
  </si>
  <si>
    <t>So baue ich eine Zauberlaterne &lt;Laterna magica&gt;</t>
  </si>
  <si>
    <t>Teuchert, O.</t>
  </si>
  <si>
    <t>PPN745443915</t>
  </si>
  <si>
    <t>PPN577855506</t>
  </si>
  <si>
    <t>http://resolver.staatsbibliothek-berlin.de/SBB0000D6B600000000</t>
  </si>
  <si>
    <t>https://content.staatsbibliothek-berlin.de/dc/745443915.ocr.zip</t>
  </si>
  <si>
    <t>Buch der Spiele; Encyklopädie sämtlicher bekannten Spiele und Unterhaltungsweisen für alle Kreise ; Gesellschafts- und Scherzspiele aller Art, Orakelspiele, Ball- und Reifenspiele, Sportspiele, Kegelspiele, Tanzspiele, Domino und Lotto, Brett- und Positionsspiele ; Schachspiel, Billardspiel, Würfel- und Kartenspiele, Patiencen und Kartenkunststücke usw. ; mit 277 Abb.</t>
  </si>
  <si>
    <t>Hahn, Alban</t>
  </si>
  <si>
    <t>PPN745865518</t>
  </si>
  <si>
    <t>PPN276211049</t>
  </si>
  <si>
    <t>http://resolver.staatsbibliothek-berlin.de/SBB0000D78C00000000</t>
  </si>
  <si>
    <t>https://content.staatsbibliothek-berlin.de/dc/745865518.ocr.zip</t>
  </si>
  <si>
    <t>Das Fahnenspiel; ein Festgeschenk zur Unterhaltung für lebensfrohe Knaben, zugleich ein Leitfaden für Lehrer der Gymnastik oder Turnkunst ; erläutert durch 100 fein colorirte Figuren</t>
  </si>
  <si>
    <t>Werner, Johann Adolph Ludwig</t>
  </si>
  <si>
    <t>Katz</t>
  </si>
  <si>
    <t>PPN770454720</t>
  </si>
  <si>
    <t>PPN408813180</t>
  </si>
  <si>
    <t>http://resolver.staatsbibliothek-berlin.de/SBB0001049000000000</t>
  </si>
  <si>
    <t>https://content.staatsbibliothek-berlin.de/dc/770454720.ocr.zip</t>
  </si>
  <si>
    <t>Buch der Sammlungen; praktische Anleitung zum Anlegen, Ordnen und Erhalten aller Arten von Sammlungen, überhaupt zur Unterstützung naturwissenschaftlicher und geschichtswissenschaftlicher Liebhabereien</t>
  </si>
  <si>
    <t>PPN74253507X</t>
  </si>
  <si>
    <t>PPN455078025</t>
  </si>
  <si>
    <t>http://resolver.staatsbibliothek-berlin.de/SBB0000D1DE00000000</t>
  </si>
  <si>
    <t>https://content.staatsbibliothek-berlin.de/dc/74253507X.ocr.zip</t>
  </si>
  <si>
    <t>The boy's own Book; a complete encyclopedia of all the diversions, athletic, scientific, and recreative, of boyhood and youth</t>
  </si>
  <si>
    <t>Longman, Orme, and Co.</t>
  </si>
  <si>
    <t>PPN770503683</t>
  </si>
  <si>
    <t>PPN446292427</t>
  </si>
  <si>
    <t>http://resolver.staatsbibliothek-berlin.de/SBB000104E100000000</t>
  </si>
  <si>
    <t>Präsentirt das Gewehr!; Ein Geschenk für Knaben ; Anleitung zu militairischen Spielen. Mit 4 colorirten Abbildungen der Uniformen des Preussischen Militairs von der Zeit des grossen Churfürsten bis auf die jetzige und einem colorirten Titelbilde</t>
  </si>
  <si>
    <t>Schneider, L.</t>
  </si>
  <si>
    <t>Stuhr</t>
  </si>
  <si>
    <t>PPN770849830</t>
  </si>
  <si>
    <t>PPN306235633</t>
  </si>
  <si>
    <t>http://resolver.staatsbibliothek-berlin.de/SBB0001070000000000</t>
  </si>
  <si>
    <t>Das Examen aus der Natur; zum Unterricht für Kinder von reiferem Alter sowohl zum Schul- als Privat-Gebrauch</t>
  </si>
  <si>
    <t>Göpferdt</t>
  </si>
  <si>
    <t>PPN746331517</t>
  </si>
  <si>
    <t>PPN197967477</t>
  </si>
  <si>
    <t>http://resolver.staatsbibliothek-berlin.de/SBB0000D8BD00000000</t>
  </si>
  <si>
    <t>Reisebeschreibungen, Naturschilderungen und Erfindungen mit eingeflochtenen Erzählungen; für die Jugend bearbeitet</t>
  </si>
  <si>
    <t>Rau, Heribert</t>
  </si>
  <si>
    <t>PPN770601154</t>
  </si>
  <si>
    <t>PPN767936728</t>
  </si>
  <si>
    <t>http://resolver.staatsbibliothek-berlin.de/SBB000105AE00000000</t>
  </si>
  <si>
    <t>https://content.staatsbibliothek-berlin.de/dc/770601154.ocr.zip</t>
  </si>
  <si>
    <t>Illustriertes Spielbuch für Mädchen; 1500 unterhaltende und anregende Belustigungen, Spiele und Beschäftigungen für Körper und Geist, im Freien sowie im Zimmer ; nebst 1 Anhange : 500 allerlei Kurzweil und kurzweiliges Allerlei für jung und alt zur geselligen Unterhaltung an langen Winterabenden</t>
  </si>
  <si>
    <t>PPN745219993</t>
  </si>
  <si>
    <t>PPN56566946X</t>
  </si>
  <si>
    <t>http://resolver.staatsbibliothek-berlin.de/SBB0000D66500000000</t>
  </si>
  <si>
    <t>https://content.staatsbibliothek-berlin.de/dc/745219993.ocr.zip</t>
  </si>
  <si>
    <t>Leben und Weben der Natur</t>
  </si>
  <si>
    <t>Böhner, August Nathanael</t>
  </si>
  <si>
    <t>Hirt</t>
  </si>
  <si>
    <t>PPN741105748</t>
  </si>
  <si>
    <t>PPN016513282</t>
  </si>
  <si>
    <t>http://resolver.staatsbibliothek-berlin.de/SBB0000CF0000000000</t>
  </si>
  <si>
    <t>https://content.staatsbibliothek-berlin.de/dc/741105748.ocr.zip</t>
  </si>
  <si>
    <t>Selbst ist der Mann; ein neues Beschäftigungsbuch bei Sonnenschein und Regenwetter</t>
  </si>
  <si>
    <t>Kern, Maximilian</t>
  </si>
  <si>
    <t>PPN745453376</t>
  </si>
  <si>
    <t>PPN560659504</t>
  </si>
  <si>
    <t>http://resolver.staatsbibliothek-berlin.de/SBB0000D6C800000000</t>
  </si>
  <si>
    <t>https://content.staatsbibliothek-berlin.de/dc/745453376.ocr.zip</t>
  </si>
  <si>
    <t>[Sammelband mit Lithographien]/ [Ill.: W. Schroll]</t>
  </si>
  <si>
    <t>Schroll, W.</t>
  </si>
  <si>
    <t>PPN749915013</t>
  </si>
  <si>
    <t>PPN293196044</t>
  </si>
  <si>
    <t>http://resolver.staatsbibliothek-berlin.de/SBB0000E18E00000000</t>
  </si>
  <si>
    <t>Neue Bewegungs- und Marschierspiele für Kindergarten und Haus</t>
  </si>
  <si>
    <t>Hartmann, Angelika</t>
  </si>
  <si>
    <t>Jaeger</t>
  </si>
  <si>
    <t>PPN745126405</t>
  </si>
  <si>
    <t>PPN016443942</t>
  </si>
  <si>
    <t>http://resolver.staatsbibliothek-berlin.de/SBB0000D5B800000000</t>
  </si>
  <si>
    <t>https://content.staatsbibliothek-berlin.de/dc/745126405.ocr.zip</t>
  </si>
  <si>
    <t>Amerikanische Reisebilder; für die Jugend bearbeitet</t>
  </si>
  <si>
    <t>Dielitz, Theodor; Hosemann, Theodor</t>
  </si>
  <si>
    <t>PPN771057520</t>
  </si>
  <si>
    <t>PPN190893060</t>
  </si>
  <si>
    <t>http://resolver.staatsbibliothek-berlin.de/SBB00010AA700000000</t>
  </si>
  <si>
    <t>https://content.staatsbibliothek-berlin.de/dc/771057520.ocr.zip</t>
  </si>
  <si>
    <t>Naturgeschichte des innern Erdballes oder die Urwelt; für die Jugend</t>
  </si>
  <si>
    <t>Clemens, Friedrich</t>
  </si>
  <si>
    <t>Meissner</t>
  </si>
  <si>
    <t>PPN77029345X</t>
  </si>
  <si>
    <t>PPN311379001</t>
  </si>
  <si>
    <t>http://resolver.staatsbibliothek-berlin.de/SBB000103F900000000</t>
  </si>
  <si>
    <t>https://content.staatsbibliothek-berlin.de/dc/77029345X.ocr.zip</t>
  </si>
  <si>
    <t>Aus dem Thierleben der Heimat; Schilderungen aus Haus und Hof, Wald und Feld für die reifere Jugend</t>
  </si>
  <si>
    <t>Hammer, Guido; Specht, F.; Hasse, E.; Grosse, Ernst</t>
  </si>
  <si>
    <t>Douffet</t>
  </si>
  <si>
    <t>PPN745115373</t>
  </si>
  <si>
    <t>PPN454745494</t>
  </si>
  <si>
    <t>http://resolver.staatsbibliothek-berlin.de/SBB0000D59800000000</t>
  </si>
  <si>
    <t>https://content.staatsbibliothek-berlin.de/dc/745115373.ocr.zip</t>
  </si>
  <si>
    <t>Every boy's book; a compl. encyclopaedia of sports and amusements, intended to afford recreation and instruction to boys in their leisure hours</t>
  </si>
  <si>
    <t>Harvey, William; Weir, Harrison</t>
  </si>
  <si>
    <t>PPN767131002</t>
  </si>
  <si>
    <t>PPN548422591</t>
  </si>
  <si>
    <t>http://resolver.staatsbibliothek-berlin.de/SBB0000F2B900000000</t>
  </si>
  <si>
    <t>London; New York</t>
  </si>
  <si>
    <t>https://content.staatsbibliothek-berlin.de/dc/767131002.ocr.zip</t>
  </si>
  <si>
    <t>Entdeckungsreisen in Stadt und Land; Streifzüge in Mitteldeutschland, mit seinen jungen Freunden unternommen</t>
  </si>
  <si>
    <t>PPN743639324</t>
  </si>
  <si>
    <t>PPN557382793</t>
  </si>
  <si>
    <t>http://resolver.staatsbibliothek-berlin.de/SBB0000D30000000000</t>
  </si>
  <si>
    <t>https://content.staatsbibliothek-berlin.de/dc/743639324.ocr.zip</t>
  </si>
  <si>
    <t>The whale and the perils of the whale-fishery</t>
  </si>
  <si>
    <t>Babcock</t>
  </si>
  <si>
    <t>PPN76998522X</t>
  </si>
  <si>
    <t>PPN240010175</t>
  </si>
  <si>
    <t>http://resolver.staatsbibliothek-berlin.de/SBB0001027400000000</t>
  </si>
  <si>
    <t>New Haven</t>
  </si>
  <si>
    <t>Illustrierte Naturgeschichte für die Jugend</t>
  </si>
  <si>
    <t>Strässle, Franz; Fleischer, H.; Specht, Friedrich</t>
  </si>
  <si>
    <t>Nitzschke &lt;Brettinger&gt;</t>
  </si>
  <si>
    <t>PPN744058287</t>
  </si>
  <si>
    <t>PPN363539182</t>
  </si>
  <si>
    <t>http://resolver.staatsbibliothek-berlin.de/SBB0000D52300000000</t>
  </si>
  <si>
    <t>https://content.staatsbibliothek-berlin.de/dc/744058287.ocr.zip</t>
  </si>
  <si>
    <t>Neuer Orbis pictus für die Jugend; oder Schauplatz der Natur, der Kunst und des Menschenlebens in 322 lithographirten Abbildungen mit genauer Erklärung in deutscher, lateinischer und französischer Sprache ; nach der früheren Anlage des Comenius bearbeitet und dem jetzigen Zeitbedürfnisse gemäß eingerichtet</t>
  </si>
  <si>
    <t>Comenius, Johann Amos; Gailer, Jacob Eberhard</t>
  </si>
  <si>
    <t>PPN76791824X</t>
  </si>
  <si>
    <t>PPN531058751</t>
  </si>
  <si>
    <t>http://resolver.staatsbibliothek-berlin.de/SBB0000F4F500000000</t>
  </si>
  <si>
    <t>An der Hobel- und Drehbank; mit 121 Abbildungen</t>
  </si>
  <si>
    <t>PPN744084903</t>
  </si>
  <si>
    <t>PPN559553641</t>
  </si>
  <si>
    <t>http://resolver.staatsbibliothek-berlin.de/SBB0000D55100000000</t>
  </si>
  <si>
    <t>Stuttgart [u.a]</t>
  </si>
  <si>
    <t>https://content.staatsbibliothek-berlin.de/dc/744084903.ocr.zip</t>
  </si>
  <si>
    <t>Insects and reptiles, with their uses to man</t>
  </si>
  <si>
    <t>Darton and Clark</t>
  </si>
  <si>
    <t>PPN749890991</t>
  </si>
  <si>
    <t>PPN278916864</t>
  </si>
  <si>
    <t>http://resolver.staatsbibliothek-berlin.de/SBB0000E15D00000000</t>
  </si>
  <si>
    <t>Natural History Of Remarkable Beasts</t>
  </si>
  <si>
    <t>Robins</t>
  </si>
  <si>
    <t>PPN749730366</t>
  </si>
  <si>
    <t>PPN279528612</t>
  </si>
  <si>
    <t>http://resolver.staatsbibliothek-berlin.de/SBB0000E07000000000</t>
  </si>
  <si>
    <t>Das geometrische Figurenspiel für Kinder u. Erwachsene</t>
  </si>
  <si>
    <t>Kunze, C. L. A.</t>
  </si>
  <si>
    <t>Böhlau</t>
  </si>
  <si>
    <t>PPN767481801</t>
  </si>
  <si>
    <t>PPN562650466</t>
  </si>
  <si>
    <t>http://resolver.staatsbibliothek-berlin.de/SBB0000F3BD00000000</t>
  </si>
  <si>
    <t>https://content.staatsbibliothek-berlin.de/dc/767481801.ocr.zip</t>
  </si>
  <si>
    <t>Schmetterlingsbüchlein oder Beschreibung der schönsten und schädlichsten bei uns am häufigsten vorkommenden Tag-, Dämmerungs- und Nacht-Falter; Nebst einer kurzen Anweisung, Schmetterlinge zu fangen und sie, nebst ihren Eiern, Raupen und Puppen für Sammlungen herzurichten und abzudrucken ; Für Knaben ...</t>
  </si>
  <si>
    <t>PPN749889063</t>
  </si>
  <si>
    <t>PPN197867219</t>
  </si>
  <si>
    <t>http://resolver.staatsbibliothek-berlin.de/SBB0000E15800000000</t>
  </si>
  <si>
    <t>Biblische Naturgeschichte für Schulen und Familien; Mit Abbildungen. Herausgegeben von dem Calwer Verlags-Verein</t>
  </si>
  <si>
    <t>Barth, Christian Gottlob; Hochstetter, Gottlob Ludwig</t>
  </si>
  <si>
    <t>Verlags-Verein; Steinkopf</t>
  </si>
  <si>
    <t>PPN751895334</t>
  </si>
  <si>
    <t>PPN253277604</t>
  </si>
  <si>
    <t>http://resolver.staatsbibliothek-berlin.de/SBB0000E64000000000</t>
  </si>
  <si>
    <t>Le Bougainville de la jeunesse ou nouvel abrégé des voyages dans l'Amérique; Contenant la description des moeurs et coutumes des peuples de ce continent ...</t>
  </si>
  <si>
    <t>Riccous, ...</t>
  </si>
  <si>
    <t>PPN770964346</t>
  </si>
  <si>
    <t>PPN572280386</t>
  </si>
  <si>
    <t>http://resolver.staatsbibliothek-berlin.de/SBB00010A1400000000</t>
  </si>
  <si>
    <t>Himmel und Erde; Einführung in die Himmelskunde ; für die reifere Jugend</t>
  </si>
  <si>
    <t>Rey, Jakob</t>
  </si>
  <si>
    <t>PPN742560392</t>
  </si>
  <si>
    <t>PPN37520668X</t>
  </si>
  <si>
    <t>http://resolver.staatsbibliothek-berlin.de/SBB0000D21500000000</t>
  </si>
  <si>
    <t>https://content.staatsbibliothek-berlin.de/dc/742560392.ocr.zip</t>
  </si>
  <si>
    <t>Illustrierte Naturgeschichte des Tierreichs für die Jugend; enthaltend 263 Bilder in feinstem Farbendruck mit erläuterndem Text</t>
  </si>
  <si>
    <t>Leutemann, Heinrich</t>
  </si>
  <si>
    <t>PPN770185266</t>
  </si>
  <si>
    <t>PPN419089764</t>
  </si>
  <si>
    <t>http://resolver.staatsbibliothek-berlin.de/SBB0001036200000000</t>
  </si>
  <si>
    <t>https://content.staatsbibliothek-berlin.de/dc/770185266.ocr.zip</t>
  </si>
  <si>
    <t>Des deutschen Knaben Handwerksbuch; praktische Anleitung zur Selbstbeschäftigung und Anfertigung von Gegenständen auf den Gebieten der Papparbeiten, des Formens in Gips, der Metallarbeiten, der Schnitzerei, der Tischlerei, Zimmermannsarbeiten, Drechslerei, Laubsägerei, zur Herstellung von Tierbehältern, Fahrzeugen, naturwissenschaftlichen Apparaten</t>
  </si>
  <si>
    <t>PPN745629482</t>
  </si>
  <si>
    <t>PPN235687154</t>
  </si>
  <si>
    <t>http://resolver.staatsbibliothek-berlin.de/SBB0000D72900000000</t>
  </si>
  <si>
    <t>https://content.staatsbibliothek-berlin.de/dc/745629482.ocr.zip</t>
  </si>
  <si>
    <t>Bilder-Schauplatz merkwürdiger Gegenstände aus dem Gebiete der Natur, der Kunst und des Menschenlebens; zum Vergnügen und zur Belehrung der Jugend mit vielen ausgemalten Kupfertafeln</t>
  </si>
  <si>
    <t>Flittner, Christian Gottfried</t>
  </si>
  <si>
    <t>Societäts-Buchhandl.</t>
  </si>
  <si>
    <t>PPN77044539X</t>
  </si>
  <si>
    <t>PPN331629305</t>
  </si>
  <si>
    <t>http://resolver.staatsbibliothek-berlin.de/SBB0001048600000000</t>
  </si>
  <si>
    <t>Der Pilzsammler</t>
  </si>
  <si>
    <t>Martin, Felix</t>
  </si>
  <si>
    <t>Union Dt. Verl.Ges.</t>
  </si>
  <si>
    <t>PPN743865138</t>
  </si>
  <si>
    <t>PPN319703681</t>
  </si>
  <si>
    <t>http://resolver.staatsbibliothek-berlin.de/SBB0000D36200000000</t>
  </si>
  <si>
    <t>https://content.staatsbibliothek-berlin.de/dc/743865138.ocr.zip</t>
  </si>
  <si>
    <t>Vom Ursprung des Lebens; für Schüler höherer Stufen</t>
  </si>
  <si>
    <t>Teichmann, Ernst</t>
  </si>
  <si>
    <t>PPN743882660</t>
  </si>
  <si>
    <t>PPN57784993X</t>
  </si>
  <si>
    <t>http://resolver.staatsbibliothek-berlin.de/SBB0000D38700000000</t>
  </si>
  <si>
    <t>https://content.staatsbibliothek-berlin.de/dc/743882660.ocr.zip</t>
  </si>
  <si>
    <t>Spielbuch; 400 Spiele und Belustigungen für Schule und Haus</t>
  </si>
  <si>
    <t>Ambros, Josef</t>
  </si>
  <si>
    <t>PPN745186688</t>
  </si>
  <si>
    <t>PPN54417867X</t>
  </si>
  <si>
    <t>http://resolver.staatsbibliothek-berlin.de/SBB0000D64800000000</t>
  </si>
  <si>
    <t>https://content.staatsbibliothek-berlin.de/dc/745186688.ocr.zip</t>
  </si>
  <si>
    <t>Beumer, P. J.</t>
  </si>
  <si>
    <t>PPN743953649</t>
  </si>
  <si>
    <t>PPN234014717</t>
  </si>
  <si>
    <t>http://resolver.staatsbibliothek-berlin.de/SBB0000D48E00000000</t>
  </si>
  <si>
    <t>https://content.staatsbibliothek-berlin.de/dc/743953649.ocr.zip</t>
  </si>
  <si>
    <t>Orbis pictus; Ein Lern- und Unterhaltungsbuch für die wißbegierige Jugend mit 30 fein colorirten Tafeln</t>
  </si>
  <si>
    <t>Grünewald, Heinrich</t>
  </si>
  <si>
    <t>Arnz</t>
  </si>
  <si>
    <t>PPN767869516</t>
  </si>
  <si>
    <t>PPN558896146</t>
  </si>
  <si>
    <t>http://resolver.staatsbibliothek-berlin.de/SBB0000F48900000000</t>
  </si>
  <si>
    <t>Räthselbüchlein</t>
  </si>
  <si>
    <t>Fechner, Gustav Theodor</t>
  </si>
  <si>
    <t>Breitkopf &amp; Härtel</t>
  </si>
  <si>
    <t>PPN746034024</t>
  </si>
  <si>
    <t>PPN433960523</t>
  </si>
  <si>
    <t>http://resolver.staatsbibliothek-berlin.de/SBB0000D7DC00000000</t>
  </si>
  <si>
    <t>https://content.staatsbibliothek-berlin.de/dc/746034024.ocr.zip</t>
  </si>
  <si>
    <t>Der Schmetterlingssammler</t>
  </si>
  <si>
    <t>PPN742705633</t>
  </si>
  <si>
    <t>PPN54722804X</t>
  </si>
  <si>
    <t>http://resolver.staatsbibliothek-berlin.de/SBB0000D2A300000000</t>
  </si>
  <si>
    <t>https://content.staatsbibliothek-berlin.de/dc/742705633.ocr.zip</t>
  </si>
  <si>
    <t>Immergrün; Sagen und Parabeln, Lehrsprüche und Räthsel</t>
  </si>
  <si>
    <t>Hosemann, Theodor; Sutermeister, Otto</t>
  </si>
  <si>
    <t>Düms</t>
  </si>
  <si>
    <t>PPN745600301</t>
  </si>
  <si>
    <t>PPN043662773</t>
  </si>
  <si>
    <t>http://resolver.staatsbibliothek-berlin.de/SBB0000D6FE00000000</t>
  </si>
  <si>
    <t>https://content.staatsbibliothek-berlin.de/dc/745600301.ocr.zip</t>
  </si>
  <si>
    <t>Der unerschöpfliche Maitre de Plaisir; oder die Kunst, in allen Jahreszeiten, im Freien und zu Hause, so wie an allen nur denkbaren Freudentagen, die unterhaltendsten und belustigendsten Partien anzuordnen ; Enthaltend die besten Spiele, Lieder, Deklamir- u. Kunststücke [et]c. Ein unentbehrliches Haus- und Handbuch für alle lebensfrohe deutsche Familien</t>
  </si>
  <si>
    <t>PPN767040236</t>
  </si>
  <si>
    <t>PPN280067909</t>
  </si>
  <si>
    <t>http://resolver.staatsbibliothek-berlin.de/SBB0000F1B400000000</t>
  </si>
  <si>
    <t>Experimentierbuch für die Jugend</t>
  </si>
  <si>
    <t>PPN742069184</t>
  </si>
  <si>
    <t>PPN514774835</t>
  </si>
  <si>
    <t>http://resolver.staatsbibliothek-berlin.de/SBB0000D08200000000</t>
  </si>
  <si>
    <t>https://content.staatsbibliothek-berlin.de/dc/742069184.ocr.zip</t>
  </si>
  <si>
    <t>Fröhliche Wissenschaft; ein humoristisches Beschäftigungs- und Unterhaltungsbuch unter Ausschluß aller, auch d. leichtest zugänglichen Hilfsmittel und Gegenstände ; eine große Sammlung illustrierter Denk- und Phantasiespiele, Belustigungen des Verstandes und Witzes, Scherzfragen, Rechen- und Zahlenwitze, Aufsitzer, Figuren- und Sprachscherze, lustiger Rätsel und Rebusse, spaßiger Variationen usw.</t>
  </si>
  <si>
    <t>Busch, Wilhelm; Oberländer, Adolf; Harburger, E.; Diez, Wilhelm; Haider, Max; Reinhardt, Carl; Michels, Paul</t>
  </si>
  <si>
    <t>PPN74559056X</t>
  </si>
  <si>
    <t>PPN566843129</t>
  </si>
  <si>
    <t>http://resolver.staatsbibliothek-berlin.de/SBB0000D6EA00000000</t>
  </si>
  <si>
    <t>https://content.staatsbibliothek-berlin.de/dc/74559056X.ocr.zip</t>
  </si>
  <si>
    <t>Le Buffon pittoresque de la jeunesse ou tableaux instructifs et amusants de l'histoire des animaux</t>
  </si>
  <si>
    <t>Buffon, Georges Louis Leclerc Cte de</t>
  </si>
  <si>
    <t>Lefèvre</t>
  </si>
  <si>
    <t>PPN770087523</t>
  </si>
  <si>
    <t>PPN447667858</t>
  </si>
  <si>
    <t>http://resolver.staatsbibliothek-berlin.de/SBB000102B300000000</t>
  </si>
  <si>
    <t>https://content.staatsbibliothek-berlin.de/dc/770087523.ocr.zip</t>
  </si>
  <si>
    <t>Naturlehre für die Jugend; Zur Beförderung des Beobachtungs- und Forschungsgeistes in den Geschäften des bürgerlichen Lebens ; Mit 10 Kupfertafeln. Zum Gebrauche der deutschen Normal- und Hauptschulen in den k. k. Staaten</t>
  </si>
  <si>
    <t>Verl. der k.k. Schulbücher-Verschleiß-Administration</t>
  </si>
  <si>
    <t>PPN751391921</t>
  </si>
  <si>
    <t>PPN279691815</t>
  </si>
  <si>
    <t>http://resolver.staatsbibliothek-berlin.de/SBB0000E56200000000</t>
  </si>
  <si>
    <t>Das Kränzchen in der Küche; ein Kochbuch in Versen</t>
  </si>
  <si>
    <t>Beeg, Marie</t>
  </si>
  <si>
    <t>Haushalter</t>
  </si>
  <si>
    <t>PPN74528129X</t>
  </si>
  <si>
    <t>PPN278396364</t>
  </si>
  <si>
    <t>http://resolver.staatsbibliothek-berlin.de/SBB0000D6A000000000</t>
  </si>
  <si>
    <t>https://content.staatsbibliothek-berlin.de/dc/74528129X.ocr.zip</t>
  </si>
  <si>
    <t>Sbornik podvižnych igr na otkrytom vozduchě; s priloženiem komnatnych igr</t>
  </si>
  <si>
    <t>Toropov, A.</t>
  </si>
  <si>
    <t>Stupin</t>
  </si>
  <si>
    <t>PPN745141803</t>
  </si>
  <si>
    <t>PPN28017490X</t>
  </si>
  <si>
    <t>http://resolver.staatsbibliothek-berlin.de/SBB0000D5F100000000</t>
  </si>
  <si>
    <t>https://content.staatsbibliothek-berlin.de/dc/745141803.ocr.zip</t>
  </si>
  <si>
    <t>Naturgeschichte des Thierreichs zur Belehrung und Unterhaltung für Jung und Alt</t>
  </si>
  <si>
    <t>Schultheis, ...; Wrankmore, W. C.; Reichenbach, Anton B.</t>
  </si>
  <si>
    <t>PPN756599466</t>
  </si>
  <si>
    <t>PPN571776035</t>
  </si>
  <si>
    <t>http://resolver.staatsbibliothek-berlin.de/SBB0000EB3B00000000</t>
  </si>
  <si>
    <t>Die Naturlehre in Bildern; gemeinfaßlliche Darstellungen aus dem Gebiete der Naturlehre, enthaltend: eine Beschreibung der allgemeinen Eigenschaften der Körper, die Gesetze des Gleichgewichts und der Bewegung fester, flüssiger und luftförmiger Körper, die Lehre vom Lichte, vom Schall, von der Electricität und dem Magnetismus, sodann einige Darstellungen aus dem Gebiete der Chemie ; mit mehr als 250 Bildern u. erläuterndem Text</t>
  </si>
  <si>
    <t>PPN746350937</t>
  </si>
  <si>
    <t>PPN568842316</t>
  </si>
  <si>
    <t>http://resolver.staatsbibliothek-berlin.de/SBB0000D8DC00000000</t>
  </si>
  <si>
    <t>Schwäb. Hall</t>
  </si>
  <si>
    <t>https://content.staatsbibliothek-berlin.de/dc/746350937.ocr.zip</t>
  </si>
  <si>
    <t>Beschäftigungen für die Jugend aller Stände; zur Gewöhnung an zweckmäßige Thätigkeit zur erheiternden Unterhaltung so wie zur Anregung des Kunst- und Gewerbsinnes. Von einer Gesellschaft Gelehrter u. Erzieher</t>
  </si>
  <si>
    <t>Schubert, Gotthilf H.; Heinrich, Ignaz; Wessenburg, ...</t>
  </si>
  <si>
    <t>PPN767816218</t>
  </si>
  <si>
    <t>PPN309858453</t>
  </si>
  <si>
    <t>http://resolver.staatsbibliothek-berlin.de/SBB0000F40000000000</t>
  </si>
  <si>
    <t>Welcher Taf. 51 - 100 od. Heft CCXI - CCXX des Bilderb. begreift</t>
  </si>
  <si>
    <t>PPN766177734</t>
  </si>
  <si>
    <t>PPN213344866</t>
  </si>
  <si>
    <t>http://resolver.staatsbibliothek-berlin.de/SBB0000EE2300140000</t>
  </si>
  <si>
    <t>Welcher Tf. 1 - 50 oder Heft XLI - L des Bilderbuchs begreift</t>
  </si>
  <si>
    <t>PPN766230082</t>
  </si>
  <si>
    <t>PPN61831914X</t>
  </si>
  <si>
    <t>http://resolver.staatsbibliothek-berlin.de/SBB0000EE2300170000</t>
  </si>
  <si>
    <t>Die Kinderstube am Weihnachts-Abend</t>
  </si>
  <si>
    <t>Hofmann, Karl Friedrich</t>
  </si>
  <si>
    <t>Schödel</t>
  </si>
  <si>
    <t>PPN770845363</t>
  </si>
  <si>
    <t>PPN559666055</t>
  </si>
  <si>
    <t>http://resolver.staatsbibliothek-berlin.de/SBB000106F500020000</t>
  </si>
  <si>
    <t>Régne minéral</t>
  </si>
  <si>
    <t>Marcilly Ainé]</t>
  </si>
  <si>
    <t>PPN770151620</t>
  </si>
  <si>
    <t>PPN33906031X</t>
  </si>
  <si>
    <t>http://resolver.staatsbibliothek-berlin.de/SBB0001032F00000000</t>
  </si>
  <si>
    <t>[Paris</t>
  </si>
  <si>
    <t>Beschäftigungen für die Jugend</t>
  </si>
  <si>
    <t>Klumpp, F. W.</t>
  </si>
  <si>
    <t>PPN766435075</t>
  </si>
  <si>
    <t>PPN549081747</t>
  </si>
  <si>
    <t>http://resolver.staatsbibliothek-berlin.de/SBB0000EF6000000000</t>
  </si>
  <si>
    <t>Schubert, Gotthilf Heinrich; Kauffmann, E. F.</t>
  </si>
  <si>
    <t>PPN770091555</t>
  </si>
  <si>
    <t>PPN430112467</t>
  </si>
  <si>
    <t>http://resolver.staatsbibliothek-berlin.de/SBB000102BF00000000</t>
  </si>
  <si>
    <t>PPN770511236</t>
  </si>
  <si>
    <t>PPN549083103</t>
  </si>
  <si>
    <t>http://resolver.staatsbibliothek-berlin.de/SBB0000EF6000020000</t>
  </si>
  <si>
    <t>https://content.staatsbibliothek-berlin.de/dc/770511236.ocr.zip</t>
  </si>
  <si>
    <t>Julius Schatter's Encyklopädie unentbehrlicher Kenntnisse für Töchter aller Stände; Geographie ... zum Gebrauche für Mädchenschulen und zur Selbstbelehrung. In zwei Bänden</t>
  </si>
  <si>
    <t>Schatter, Julius</t>
  </si>
  <si>
    <t>Heckenast</t>
  </si>
  <si>
    <t>PPN757643744</t>
  </si>
  <si>
    <t>PPN573585539</t>
  </si>
  <si>
    <t>http://resolver.staatsbibliothek-berlin.de/SBB0000EDC500000000</t>
  </si>
  <si>
    <t>Pesth</t>
  </si>
  <si>
    <t>... welcher Nicht allein alle diejenigen Exempel, so in seinen vielmahl edirten Rechen-Stunden Unausgerechnet, oder so zu reden sich verschlossen befinden, mehr als auf eine Art und Manier aufschlüßet, und vollkommen ausgearbeitet darstellet; Sondern noch darzu viele neue vortheilhafte Regeln und Anmerckungen aufrichtig bekannt machet, Und sich hiermit ... die Thüre zu derselben völlig eröffnet, daß solche mit leichter Mühe erlernet werden kan</t>
  </si>
  <si>
    <t>Montalegre, Johann Daniel; Pescheck, Christian</t>
  </si>
  <si>
    <t>Schöps</t>
  </si>
  <si>
    <t>PPN747422672</t>
  </si>
  <si>
    <t>PPN134319613</t>
  </si>
  <si>
    <t>http://resolver.staatsbibliothek-berlin.de/SBB0000DD5C00010000</t>
  </si>
  <si>
    <t>1741</t>
  </si>
  <si>
    <t>Schilderungen aus Natur, Welt und Menschenleben; Ein angenehmes und nützliches Geschenk für die Jugend</t>
  </si>
  <si>
    <t>PPN768538858</t>
  </si>
  <si>
    <t>PPN300622384</t>
  </si>
  <si>
    <t>http://resolver.staatsbibliothek-berlin.de/SBB0000F6AB00000000</t>
  </si>
  <si>
    <t>Kleines Real-Schullexikon</t>
  </si>
  <si>
    <t>PPN768211999</t>
  </si>
  <si>
    <t>PPN320383792</t>
  </si>
  <si>
    <t>http://resolver.staatsbibliothek-berlin.de/SBB0000F5AA00010000</t>
  </si>
  <si>
    <t>Beschäftigungen für die Jugend aller Stände</t>
  </si>
  <si>
    <t>Schubert, Gotthilf Heinrich; Güll, ...; Döbereiner, ...</t>
  </si>
  <si>
    <t>PPN767822617</t>
  </si>
  <si>
    <t>PPN549090320</t>
  </si>
  <si>
    <t>http://resolver.staatsbibliothek-berlin.de/SBB0000F40000050000</t>
  </si>
  <si>
    <t>Bildewerkstatt für die Jugend</t>
  </si>
  <si>
    <t>Georgens, Jan Daniel; Gayette, Jeanne Marie</t>
  </si>
  <si>
    <t>PPN745238556</t>
  </si>
  <si>
    <t>PPN558040861</t>
  </si>
  <si>
    <t>http://resolver.staatsbibliothek-berlin.de/SBB0000D67A00000000</t>
  </si>
  <si>
    <t>Vollständiges teutsches und lateinisches Nominal-Register über Bertuch's Bilderbuch für Kinder, Heft CI - CC. oder Band VI - X. so wie über den dazu gehörigen Commentar von Funke, von Band XI - XX.; Als Anhang zum 20. Band des Commentars</t>
  </si>
  <si>
    <t>Bertuch, Carl; Funke, Carl Philipp</t>
  </si>
  <si>
    <t>Verl. des Großh. Sächs. pr. Landes-Industrie-Comptoirs</t>
  </si>
  <si>
    <t>PPN768997828</t>
  </si>
  <si>
    <t>PPN23139120X</t>
  </si>
  <si>
    <t>http://resolver.staatsbibliothek-berlin.de/SBB0000EE2300190000</t>
  </si>
  <si>
    <t>Tiere der Urwelt</t>
  </si>
  <si>
    <t>John, F.</t>
  </si>
  <si>
    <t>PPN743973380</t>
  </si>
  <si>
    <t>PPN743972783</t>
  </si>
  <si>
    <t>http://resolver.staatsbibliothek-berlin.de/SBB0000D4C700010000</t>
  </si>
  <si>
    <t>Hamburg-Wandsbek</t>
  </si>
  <si>
    <t>https://content.staatsbibliothek-berlin.de/dc/743973380.ocr.zip</t>
  </si>
  <si>
    <t>Lausch, Ernst; Gehrts, Carl</t>
  </si>
  <si>
    <t>PPN745457827</t>
  </si>
  <si>
    <t>PPN561945993</t>
  </si>
  <si>
    <t>http://resolver.staatsbibliothek-berlin.de/SBB0000D6CE00010000</t>
  </si>
  <si>
    <t>https://content.staatsbibliothek-berlin.de/dc/745457827.ocr.zip</t>
  </si>
  <si>
    <t>Der erste Lehrmeister; ein Inbegriff des Nöthigsten und Gemeinnützigsten für den ersten Unterricht von mehrern Verf.</t>
  </si>
  <si>
    <t>PPN746269854</t>
  </si>
  <si>
    <t>PPN240414527</t>
  </si>
  <si>
    <t>http://resolver.staatsbibliothek-berlin.de/SBB0000D86300000000</t>
  </si>
  <si>
    <t>PPN768213169</t>
  </si>
  <si>
    <t>PPN32038389X</t>
  </si>
  <si>
    <t>http://resolver.staatsbibliothek-berlin.de/SBB0000F5AA00020000</t>
  </si>
  <si>
    <t>PPN751409189</t>
  </si>
  <si>
    <t>PPN151312494</t>
  </si>
  <si>
    <t>http://resolver.staatsbibliothek-berlin.de/SBB0000E57600000000</t>
  </si>
  <si>
    <t>Unterhaltungen über Gegenstände der Erziehung, der Moral und der vaterländischen Naturgeschichte, der Jugend und ihren Freunden gewidmet</t>
  </si>
  <si>
    <t>Seidel, Erasmus</t>
  </si>
  <si>
    <t>Calvesch</t>
  </si>
  <si>
    <t>PPN770921523</t>
  </si>
  <si>
    <t>PPN282315640</t>
  </si>
  <si>
    <t>http://resolver.staatsbibliothek-berlin.de/SBB0001098C00000000</t>
  </si>
  <si>
    <t>Die Kinderstube am Weihnachts-Abend; Ein Weihnachts- und Geburtstags-Geschenk für gut gesinnte Knaben u. Mädchen</t>
  </si>
  <si>
    <t>PPN770839770</t>
  </si>
  <si>
    <t>PPN559664508</t>
  </si>
  <si>
    <t>http://resolver.staatsbibliothek-berlin.de/SBB000106F500000000</t>
  </si>
  <si>
    <t>Naturgeschichte, Aanthropologie, Naturlehre, Technologie, Rechnenkunst, deutsche Sprachlehre, Abriß der deutschen Literaturgeschichte; mit 1 illum. Kupfertaf.</t>
  </si>
  <si>
    <t>PPN757644252</t>
  </si>
  <si>
    <t>PPN573585636</t>
  </si>
  <si>
    <t>http://resolver.staatsbibliothek-berlin.de/SBB0000EDC500020000</t>
  </si>
  <si>
    <t>Pest</t>
  </si>
  <si>
    <t>https://content.staatsbibliothek-berlin.de/dc/757644252.ocr.zip</t>
  </si>
  <si>
    <t>Welcher Taf. 1 - 50 oder Heft CXXI - CXXX des Bilderbuchs begreift</t>
  </si>
  <si>
    <t>PPN766172376</t>
  </si>
  <si>
    <t>PPN143025880</t>
  </si>
  <si>
    <t>http://resolver.staatsbibliothek-berlin.de/SBB0000EE23000C0000</t>
  </si>
  <si>
    <t>Welcher T. 1 - 50 od. H. CLXXXI - CXC d. Bilderbuchs begreift</t>
  </si>
  <si>
    <t>PPN766175650</t>
  </si>
  <si>
    <t>PPN143025945</t>
  </si>
  <si>
    <t>http://resolver.staatsbibliothek-berlin.de/SBB0000EE2300120000</t>
  </si>
  <si>
    <t>P. Cunningham's Reise nach Neu-Süd-Wallis</t>
  </si>
  <si>
    <t>Dietzsch, Karl Friedrich; Cunningham, Peter Miller</t>
  </si>
  <si>
    <t>Kayser</t>
  </si>
  <si>
    <t>PPN771018428</t>
  </si>
  <si>
    <t>PPN451036905</t>
  </si>
  <si>
    <t>http://resolver.staatsbibliothek-berlin.de/SBB00010A6700020000</t>
  </si>
  <si>
    <t>Welcher Taf. 51 - 100, od. Heft CXXXI - CXL des Bilderbuchs begreift</t>
  </si>
  <si>
    <t>PPN766173054</t>
  </si>
  <si>
    <t>PPN143025899</t>
  </si>
  <si>
    <t>http://resolver.staatsbibliothek-berlin.de/SBB0000EE23000D0000</t>
  </si>
  <si>
    <t>Welcher einige der vortreflichsten Künste, die Handlung, das Reisen, und die Einrichtung eines Landes betrachtet</t>
  </si>
  <si>
    <t>PPN756794854</t>
  </si>
  <si>
    <t>PPN756788846</t>
  </si>
  <si>
    <t>http://resolver.staatsbibliothek-berlin.de/SBB0002153400020000</t>
  </si>
  <si>
    <t>Wien; Nürnberg</t>
  </si>
  <si>
    <t>Dictionnaire abrégé de la fable, ou de la mythologie; pour l'intelligence des poëtes, de l'histoire fabuleuse, des tableaux, des monumens historiques, des termes d'astronomie, &amp; de l'excellent poëme epique, intulé Les Avantures de Télémaque. Servant de supplement aux amusemens philologiques</t>
  </si>
  <si>
    <t>Schneider, Emanuel; Gründler, ...; Choffin, David Etienne</t>
  </si>
  <si>
    <t>Maison des Orphelins</t>
  </si>
  <si>
    <t>PPN767825837</t>
  </si>
  <si>
    <t>PPN322387787</t>
  </si>
  <si>
    <t>http://resolver.staatsbibliothek-berlin.de/SBB0000F40900030000</t>
  </si>
  <si>
    <t>1750</t>
  </si>
  <si>
    <t>Die Welt, ihre Länder, Völker und Merkwürdigkeiten; ein Bilderbuch für die Jugend</t>
  </si>
  <si>
    <t>Mattis, C.</t>
  </si>
  <si>
    <t>Pfingsten</t>
  </si>
  <si>
    <t>PPN781285216</t>
  </si>
  <si>
    <t>PPN566818272</t>
  </si>
  <si>
    <t>http://resolver.staatsbibliothek-berlin.de/SBB0001555F00000000</t>
  </si>
  <si>
    <t>Landeshut</t>
  </si>
  <si>
    <t>De la conservation des enfans ou les moyens de les fortifier, de les préserver &amp; guérir des maladies, depuis l'instant de leur existence, jusqu' à l'âge de puberté</t>
  </si>
  <si>
    <t>Gravelot, H.; Launay, Nicolas; Raulin, Joseph</t>
  </si>
  <si>
    <t>Merlin</t>
  </si>
  <si>
    <t>PPN756728703</t>
  </si>
  <si>
    <t>PPN571801021</t>
  </si>
  <si>
    <t>http://resolver.staatsbibliothek-berlin.de/SBB0000EC0A00010000</t>
  </si>
  <si>
    <t>1768</t>
  </si>
  <si>
    <t>Kolumbus-Eier</t>
  </si>
  <si>
    <t>PPN74122867X</t>
  </si>
  <si>
    <t>PPN561093652</t>
  </si>
  <si>
    <t>http://resolver.staatsbibliothek-berlin.de/SBB0000CF5900010000</t>
  </si>
  <si>
    <t>https://content.staatsbibliothek-berlin.de/dc/74122867X.ocr.zip</t>
  </si>
  <si>
    <t>Reise durch England und Frankreich</t>
  </si>
  <si>
    <t>PPN770884911</t>
  </si>
  <si>
    <t>PPN253732670</t>
  </si>
  <si>
    <t>http://resolver.staatsbibliothek-berlin.de/SBB0001073E00020000</t>
  </si>
  <si>
    <t>Cosmographie et quadrupèdes</t>
  </si>
  <si>
    <t>PPN76855103X</t>
  </si>
  <si>
    <t>PPN550409351</t>
  </si>
  <si>
    <t>http://resolver.staatsbibliothek-berlin.de/SBB0000F6C000010000</t>
  </si>
  <si>
    <t>Régne végétal; les fruits</t>
  </si>
  <si>
    <t>PPN770152775</t>
  </si>
  <si>
    <t>PPN339061189</t>
  </si>
  <si>
    <t>http://resolver.staatsbibliothek-berlin.de/SBB0001032C00030000</t>
  </si>
  <si>
    <t>Geographie, Weltgeschichte, Mythologie; mit 2 illum. Kt.</t>
  </si>
  <si>
    <t>PPN757644015</t>
  </si>
  <si>
    <t>PPN573585571</t>
  </si>
  <si>
    <t>http://resolver.staatsbibliothek-berlin.de/SBB0000EDC500010000</t>
  </si>
  <si>
    <t>https://content.staatsbibliothek-berlin.de/dc/757644015.ocr.zip</t>
  </si>
  <si>
    <t>Säugethiere und Vögel</t>
  </si>
  <si>
    <t>Edler, ...; Berger, Ferdinand; Study, ...; Wilmsen, Friedrich Philipp</t>
  </si>
  <si>
    <t>PPN751412678</t>
  </si>
  <si>
    <t>PPN236370065</t>
  </si>
  <si>
    <t>http://resolver.staatsbibliothek-berlin.de/SBB0000E57600010000</t>
  </si>
  <si>
    <t>Perrault, ...; Raff, Georg Christian</t>
  </si>
  <si>
    <t>Koenig; Barrois</t>
  </si>
  <si>
    <t>PPN756407419</t>
  </si>
  <si>
    <t>PPN571684319</t>
  </si>
  <si>
    <t>http://resolver.staatsbibliothek-berlin.de/SBB0000EA7F00000000</t>
  </si>
  <si>
    <t>Strasbourg; Paris</t>
  </si>
  <si>
    <t>PPN751181080</t>
  </si>
  <si>
    <t>PPN544164814</t>
  </si>
  <si>
    <t>http://resolver.staatsbibliothek-berlin.de/SBB0000E4E200050000</t>
  </si>
  <si>
    <t>Brönner</t>
  </si>
  <si>
    <t>PPN76748018X</t>
  </si>
  <si>
    <t>PPN193333724</t>
  </si>
  <si>
    <t>http://resolver.staatsbibliothek-berlin.de/SBB0000F3B800030000</t>
  </si>
  <si>
    <t>https://content.staatsbibliothek-berlin.de/dc/76748018X.ocr.zip</t>
  </si>
  <si>
    <t>Schubert, Gotthilf Heinrich; Heinrich, Ignaz; Wessenburg, ...</t>
  </si>
  <si>
    <t>PPN76781813X</t>
  </si>
  <si>
    <t>PPN549088482</t>
  </si>
  <si>
    <t>http://resolver.staatsbibliothek-berlin.de/SBB0000F40000010000</t>
  </si>
  <si>
    <t>PPN767479823</t>
  </si>
  <si>
    <t>PPN193333554</t>
  </si>
  <si>
    <t>http://resolver.staatsbibliothek-berlin.de/SBB0000F3B800020000</t>
  </si>
  <si>
    <t>https://content.staatsbibliothek-berlin.de/dc/767479823.ocr.zip</t>
  </si>
  <si>
    <t>Reise in Brasilien</t>
  </si>
  <si>
    <t>Hesner, Jos.; Dilger, Johann Baptist; Spix, Johann Baptist; Martius, Carl Friedrich Philipp</t>
  </si>
  <si>
    <t>Jaquet</t>
  </si>
  <si>
    <t>PPN771289294</t>
  </si>
  <si>
    <t>PPN462537080</t>
  </si>
  <si>
    <t>http://resolver.staatsbibliothek-berlin.de/SBB00012D2900000000</t>
  </si>
  <si>
    <t>Amusemens philologiques ou melange agréable de diverses pieces, concernant l'histoire des personnes celebres, les evènemens mémorables, les usages &amp; les monumens des anciens, la morale, la mythologie, &amp; l'histoire naturelle</t>
  </si>
  <si>
    <t>Schneider, Emanuel; Choffin, David Etienne</t>
  </si>
  <si>
    <t>PPN767825152</t>
  </si>
  <si>
    <t>PPN157140970</t>
  </si>
  <si>
    <t>http://resolver.staatsbibliothek-berlin.de/SBB0000F40900010000</t>
  </si>
  <si>
    <t>Vollständiges teutsches und lateinisches Nominal-Register über Bertuchs Bilderbuch für Kinder Heft I - C. oder Band I - V. so wie über den dazu gehörigen Commentar von Funke von Band I - X; Als Anhang zum 10. Band des Commentars</t>
  </si>
  <si>
    <t>PPN768997224</t>
  </si>
  <si>
    <t>PPN213342030</t>
  </si>
  <si>
    <t>http://resolver.staatsbibliothek-berlin.de/SBB0000EE2300180000</t>
  </si>
  <si>
    <t>Der kleine Nußknacker; ein illustriertes Rätselbuch in 2 Sammlungen enthaltend 1350 Kinder- und Volksrätsel, Scherzfragen, Rebusse, Spielliedchen, Verschen und Gebete ; für gute Kinder</t>
  </si>
  <si>
    <t>PPN745457177</t>
  </si>
  <si>
    <t>PPN561944199</t>
  </si>
  <si>
    <t>http://resolver.staatsbibliothek-berlin.de/SBB0000D6CE00000000</t>
  </si>
  <si>
    <t>Die kleinen Freunde der Pflanzenkunde</t>
  </si>
  <si>
    <t>PPN756358094</t>
  </si>
  <si>
    <t>PPN142978671</t>
  </si>
  <si>
    <t>http://resolver.staatsbibliothek-berlin.de/SBB0000EA6100010000</t>
  </si>
  <si>
    <t>Maison rustique, pour servir à l'éducation de la jeunesse, ou retour en France d'une famille émigrée; ouvrage ou l'on trouve les instructions ...</t>
  </si>
  <si>
    <t>Genlis, ...</t>
  </si>
  <si>
    <t>Lecointe et Durey</t>
  </si>
  <si>
    <t>PPN756718783</t>
  </si>
  <si>
    <t>PPN75671771X</t>
  </si>
  <si>
    <t>http://resolver.staatsbibliothek-berlin.de/SBB0000EBF400000000</t>
  </si>
  <si>
    <t>Unterhaltungen aus der Naturgeschichte der Vögel</t>
  </si>
  <si>
    <t>Richter, Friedrich</t>
  </si>
  <si>
    <t>Falckenberg</t>
  </si>
  <si>
    <t>PPN76628042X</t>
  </si>
  <si>
    <t>PPN76627523X</t>
  </si>
  <si>
    <t>http://resolver.staatsbibliothek-berlin.de/SBB0000EE8700010000</t>
  </si>
  <si>
    <t>Kauffmann, E. F.</t>
  </si>
  <si>
    <t>PPN77009337X</t>
  </si>
  <si>
    <t>PPN430262833</t>
  </si>
  <si>
    <t>http://resolver.staatsbibliothek-berlin.de/SBB000102BF00010000</t>
  </si>
  <si>
    <t>Schubert, Gotthilf H.; Barth, M.; Eisenbach, M.</t>
  </si>
  <si>
    <t>PPN767821319</t>
  </si>
  <si>
    <t>PPN309859190</t>
  </si>
  <si>
    <t>http://resolver.staatsbibliothek-berlin.de/SBB0000F40000020000</t>
  </si>
  <si>
    <t>Real-Schullexicon für die studirende Jugend</t>
  </si>
  <si>
    <t>Hammerich</t>
  </si>
  <si>
    <t>PPN769883842</t>
  </si>
  <si>
    <t>PPN478164475</t>
  </si>
  <si>
    <t>http://resolver.staatsbibliothek-berlin.de/SBB000101F600000000</t>
  </si>
  <si>
    <t>Lausch, Ernst; Gehrts, C.</t>
  </si>
  <si>
    <t>PPN745819265</t>
  </si>
  <si>
    <t>PPN561965404</t>
  </si>
  <si>
    <t>http://resolver.staatsbibliothek-berlin.de/SBB0000D6CE00030000</t>
  </si>
  <si>
    <t>https://content.staatsbibliothek-berlin.de/dc/745819265.ocr.zip</t>
  </si>
  <si>
    <t>Régne végétal; les fleurs</t>
  </si>
  <si>
    <t>PPN770153879</t>
  </si>
  <si>
    <t>PPN33906093X</t>
  </si>
  <si>
    <t>http://resolver.staatsbibliothek-berlin.de/SBB0001032C00040000</t>
  </si>
  <si>
    <t>Reise durch England und Frankreich; in Briefen an einen jungen Freund in Deutschland</t>
  </si>
  <si>
    <t>PPN77088394X</t>
  </si>
  <si>
    <t>PPN253732247</t>
  </si>
  <si>
    <t>http://resolver.staatsbibliothek-berlin.de/SBB0001073E00000000</t>
  </si>
  <si>
    <t>Enthaltend, was ausser und in der Erde befindlich. Aus dem Französischen übersezt. Mit Kupffern</t>
  </si>
  <si>
    <t>PPN756683238</t>
  </si>
  <si>
    <t>PPN194279111</t>
  </si>
  <si>
    <t>http://resolver.staatsbibliothek-berlin.de/SBB0000EBBA00030000</t>
  </si>
  <si>
    <t>Nürnberg; Wien</t>
  </si>
  <si>
    <t>Kleine Völkergallerie für Kinder in unterhaltenden Erzählungen von den Sitten, Meinungen, Gebräuchen und Kleidungen fremder Nationen</t>
  </si>
  <si>
    <t>Bieling</t>
  </si>
  <si>
    <t>PPN781538521</t>
  </si>
  <si>
    <t>PPN578706806</t>
  </si>
  <si>
    <t>http://resolver.staatsbibliothek-berlin.de/SBB000155E000010000</t>
  </si>
  <si>
    <t>Kleines Real-Schullexikon; ein bequemes Hülfsmittel für die studierende Jugend zum Verstehen der alten Klassiker</t>
  </si>
  <si>
    <t>PPN768211808</t>
  </si>
  <si>
    <t>PPN320383571</t>
  </si>
  <si>
    <t>http://resolver.staatsbibliothek-berlin.de/SBB0000F5AA00000000</t>
  </si>
  <si>
    <t>Welcher Tafel 1 - 50 od. Heft CLXI - CLXX des Bilderbuchs begreift</t>
  </si>
  <si>
    <t>PPN76617428X</t>
  </si>
  <si>
    <t>PPN143025929</t>
  </si>
  <si>
    <t>http://resolver.staatsbibliothek-berlin.de/SBB0000EE2300100000</t>
  </si>
  <si>
    <t>PPN741230674</t>
  </si>
  <si>
    <t>PPN560825307</t>
  </si>
  <si>
    <t>http://resolver.staatsbibliothek-berlin.de/SBB0000CF5900020000</t>
  </si>
  <si>
    <t>https://content.staatsbibliothek-berlin.de/dc/741230674.ocr.zip</t>
  </si>
  <si>
    <t>Contes et autres morceaux pour instruire et amuser la jeunesse</t>
  </si>
  <si>
    <t>PPN766443612</t>
  </si>
  <si>
    <t>PPN235618810</t>
  </si>
  <si>
    <t>http://resolver.staatsbibliothek-berlin.de/SBB0000EF7700010000</t>
  </si>
  <si>
    <t>Schilderungen aus Natur, Welt und Menschenleben</t>
  </si>
  <si>
    <t>PPN768539226</t>
  </si>
  <si>
    <t>PPN300622503</t>
  </si>
  <si>
    <t>http://resolver.staatsbibliothek-berlin.de/SBB0000F6AB00010000</t>
  </si>
  <si>
    <t>Oiseaux et poissons</t>
  </si>
  <si>
    <t>PPN768552311</t>
  </si>
  <si>
    <t>PPN550409564</t>
  </si>
  <si>
    <t>http://resolver.staatsbibliothek-berlin.de/SBB0000F6C000020000</t>
  </si>
  <si>
    <t>Worinn Der Himmel, und die aus der Einrichtung des Weltgebäudes dem Menschen zufliesende Glückseeligkeit betrachtet, ingleichen eine Erzählung der wichtigsten Erfahrungen und Versuche, worauf die Erkenntniß der Natur sich gründet, gegeben wird</t>
  </si>
  <si>
    <t>PPN756787289</t>
  </si>
  <si>
    <t>PPN194279197</t>
  </si>
  <si>
    <t>http://resolver.staatsbibliothek-berlin.de/SBB0000EBBA00050000</t>
  </si>
  <si>
    <t>Welcher Taf. 1 - 50 od. Heft CCXXI - CCXXX. des Bilderb. begreift</t>
  </si>
  <si>
    <t>PPN766178234</t>
  </si>
  <si>
    <t>PPN231389183</t>
  </si>
  <si>
    <t>http://resolver.staatsbibliothek-berlin.de/SBB0000EE2300150000</t>
  </si>
  <si>
    <t>Régne animal; les oiseaux</t>
  </si>
  <si>
    <t>Marcilly Ainé</t>
  </si>
  <si>
    <t>PPN770151019</t>
  </si>
  <si>
    <t>PPN339061596</t>
  </si>
  <si>
    <t>http://resolver.staatsbibliothek-berlin.de/SBB0001032C00010000</t>
  </si>
  <si>
    <t>Kolumbus-Eier; eine Sammlung unterhaltender und belehrender physikalischer Spielereien</t>
  </si>
  <si>
    <t>PPN741227622</t>
  </si>
  <si>
    <t>PPN560825129</t>
  </si>
  <si>
    <t>http://resolver.staatsbibliothek-berlin.de/SBB0000CF5900000000</t>
  </si>
  <si>
    <t>PPN770884296</t>
  </si>
  <si>
    <t>PPN253732662</t>
  </si>
  <si>
    <t>http://resolver.staatsbibliothek-berlin.de/SBB0001073E00010000</t>
  </si>
  <si>
    <t>Januar bis Juni</t>
  </si>
  <si>
    <t>Kübler, Karl; Zeller, G. H.</t>
  </si>
  <si>
    <t>PPN770597203</t>
  </si>
  <si>
    <t>PPN54030347X</t>
  </si>
  <si>
    <t>http://resolver.staatsbibliothek-berlin.de/SBB000105A600000000</t>
  </si>
  <si>
    <t>https://content.staatsbibliothek-berlin.de/dc/770597203.ocr.zip</t>
  </si>
  <si>
    <t>Juli bis Dezember</t>
  </si>
  <si>
    <t>PPN77059865X</t>
  </si>
  <si>
    <t>PPN540303607</t>
  </si>
  <si>
    <t>http://resolver.staatsbibliothek-berlin.de/SBB000105A500010000</t>
  </si>
  <si>
    <t>https://content.staatsbibliothek-berlin.de/dc/77059865X.ocr.zip</t>
  </si>
  <si>
    <t>Gravelot, H.; Launay, Nicolas; Raulin, ...</t>
  </si>
  <si>
    <t>PPN756726557</t>
  </si>
  <si>
    <t>PPN145252728</t>
  </si>
  <si>
    <t>http://resolver.staatsbibliothek-berlin.de/SBB0000EC0A00000000</t>
  </si>
  <si>
    <t>M. Christian Peschecks, des Zittauischen Gymn. Mathematici und Collegæ, Arithmetischer Hauptschlüssel ...</t>
  </si>
  <si>
    <t>PPN747421110</t>
  </si>
  <si>
    <t>PPN134319559</t>
  </si>
  <si>
    <t>http://resolver.staatsbibliothek-berlin.de/SBB0000DD5C00000000</t>
  </si>
  <si>
    <t>Kränzle</t>
  </si>
  <si>
    <t>PPN770467083</t>
  </si>
  <si>
    <t>PPN322203201</t>
  </si>
  <si>
    <t>http://resolver.staatsbibliothek-berlin.de/SBB000104A900010000</t>
  </si>
  <si>
    <t>https://content.staatsbibliothek-berlin.de/dc/770467083.ocr.zip</t>
  </si>
  <si>
    <t>Gesandtschaftsreise nach China</t>
  </si>
  <si>
    <t>Hirschmann, ...; Macartney, ...</t>
  </si>
  <si>
    <t>PPN781361575</t>
  </si>
  <si>
    <t>PPN566313774</t>
  </si>
  <si>
    <t>http://resolver.staatsbibliothek-berlin.de/SBB000155A300020000</t>
  </si>
  <si>
    <t>... Welcher nicht allein alle diejenigen Exempel, so in seinen vielmahl gedruckten Allen dreyen Haupt-Ständen nöthigen Rechen-Stunden Unausgerechnet, oder so zu reden verschlossen sich befinden, mehr als auf eine Art aufschlüsset und ausgearbeitet darstellet; Sondern noch darzu viele neue vortheilhafte Regeln und Anmerckungen aufrichtig bekannt machet, Und sich hiermit ... zur Assistenz darbietet. Worbey auch ein sehr deutlicher Unterricht zu finden, wie das Interusurium auf siebenerley Art auszurechnen sey</t>
  </si>
  <si>
    <t>PPN747425876</t>
  </si>
  <si>
    <t>PPN134319648</t>
  </si>
  <si>
    <t>http://resolver.staatsbibliothek-berlin.de/SBB0000DD6100010000</t>
  </si>
  <si>
    <t>Leipzig; Zittau</t>
  </si>
  <si>
    <t>PPN767825357</t>
  </si>
  <si>
    <t>PPN157140989</t>
  </si>
  <si>
    <t>http://resolver.staatsbibliothek-berlin.de/SBB0000F40900020000</t>
  </si>
  <si>
    <t>Neue Bibliothek der Unterrichts-Lectüre; zur Ergänzung des häuslichen und Schulunterrichts für die Jugend beiderlei Geschlechts in Geschichte, Geographie und Naturgeschichte</t>
  </si>
  <si>
    <t>PPN766280179</t>
  </si>
  <si>
    <t>PPN76627473X</t>
  </si>
  <si>
    <t>http://resolver.staatsbibliothek-berlin.de/SBB0000EE8700000000</t>
  </si>
  <si>
    <t>Welcher Taf. 51 - 100 oder Heft LXXI - LXXX des Bilderbuchs begreift</t>
  </si>
  <si>
    <t>PPN766169219</t>
  </si>
  <si>
    <t>PPN14302583X</t>
  </si>
  <si>
    <t>http://resolver.staatsbibliothek-berlin.de/SBB0000EE2300070000</t>
  </si>
  <si>
    <t>Von Insekten, Thieren und Pflanzen. Aus dem Französischen übersezt. Mit Kupffern</t>
  </si>
  <si>
    <t>PPN756682533</t>
  </si>
  <si>
    <t>PPN194279065</t>
  </si>
  <si>
    <t>http://resolver.staatsbibliothek-berlin.de/SBB0000EBBA00020000</t>
  </si>
  <si>
    <t>Welcher Tf. 51 - 100 oder Heft XI - XX des Bilderbuchs begreift; Mit Zusätzen und Berichtigungen und einem vollständigen Register über beide Bände</t>
  </si>
  <si>
    <t>PPN766164829</t>
  </si>
  <si>
    <t>PPN143025783</t>
  </si>
  <si>
    <t>http://resolver.staatsbibliothek-berlin.de/SBB0000EE2300020000</t>
  </si>
  <si>
    <t>PPN781537797</t>
  </si>
  <si>
    <t>PPN57870675X</t>
  </si>
  <si>
    <t>http://resolver.staatsbibliothek-berlin.de/SBB000155E000000000</t>
  </si>
  <si>
    <t>PPN743975073</t>
  </si>
  <si>
    <t>PPN743974654</t>
  </si>
  <si>
    <t>http://resolver.staatsbibliothek-berlin.de/SBB0000D4C700020000</t>
  </si>
  <si>
    <t>https://content.staatsbibliothek-berlin.de/dc/743975073.ocr.zip</t>
  </si>
  <si>
    <t>Welcher Tf. 1 - 50 oder Heft CI - CX des Bilderbuchs begreift</t>
  </si>
  <si>
    <t>PPN766171043</t>
  </si>
  <si>
    <t>PPN143025864</t>
  </si>
  <si>
    <t>http://resolver.staatsbibliothek-berlin.de/SBB0000EE23000A0000</t>
  </si>
  <si>
    <t>Welcher dasjenige zu betrachten darstellet, was zum gesellschafftlichen Leben der Menschen gehöret</t>
  </si>
  <si>
    <t>PPN756789591</t>
  </si>
  <si>
    <t>PPN756788544</t>
  </si>
  <si>
    <t>http://resolver.staatsbibliothek-berlin.de/SBB0002153400010000</t>
  </si>
  <si>
    <t>Schubert, Gotthilf Heinrich; Döbereiner, ...; Wessenburg, ...</t>
  </si>
  <si>
    <t>PPN767821815</t>
  </si>
  <si>
    <t>PPN549088822</t>
  </si>
  <si>
    <t>http://resolver.staatsbibliothek-berlin.de/SBB0000F40000030000</t>
  </si>
  <si>
    <t>PPN766444015</t>
  </si>
  <si>
    <t>PPN235618926</t>
  </si>
  <si>
    <t>http://resolver.staatsbibliothek-berlin.de/SBB0000EF7700020000</t>
  </si>
  <si>
    <t>Museum der Naturgeschichte und Schöpfungswunder; ein Bilder u. Bildungsbuch für die Jugend</t>
  </si>
  <si>
    <t>Pompejus</t>
  </si>
  <si>
    <t>PPN749921013</t>
  </si>
  <si>
    <t>PPN282135847</t>
  </si>
  <si>
    <t>http://resolver.staatsbibliothek-berlin.de/SBB0000E19A00000000</t>
  </si>
  <si>
    <t>Glatz</t>
  </si>
  <si>
    <t>Der Bambus; Die Birke ; Die Weide ; Die Bachstelze ; Der Sperling ; Die Staare ; Der Hund ; Die Katze ; Die Ziege. Das Dromedar ; Das Kängeruh</t>
  </si>
  <si>
    <t>PPN743689674</t>
  </si>
  <si>
    <t>PPN558877508</t>
  </si>
  <si>
    <t>http://resolver.staatsbibliothek-berlin.de/SBB0000D32A00010000</t>
  </si>
  <si>
    <t>https://content.staatsbibliothek-berlin.de/dc/743689674.ocr.zip</t>
  </si>
  <si>
    <t>Worinnen Der Mensch an sich selbst, dessen Beruf und Geschicklichkeit betrachtet wird</t>
  </si>
  <si>
    <t>PPN756787785</t>
  </si>
  <si>
    <t>PPN194279219</t>
  </si>
  <si>
    <t>http://resolver.staatsbibliothek-berlin.de/SBB0000EBBA00060000</t>
  </si>
  <si>
    <t>Welcher Tf. 61 - 100 oder Heft XCIII - C des Bilderbuchs begreift</t>
  </si>
  <si>
    <t>PPN766170500</t>
  </si>
  <si>
    <t>PPN143025856</t>
  </si>
  <si>
    <t>http://resolver.staatsbibliothek-berlin.de/SBB0000EE2300090000</t>
  </si>
  <si>
    <t>Welcher Tf. 51 - 100 od. Heft CLI - CLX des Bilderbuchs begreift</t>
  </si>
  <si>
    <t>PPN766173720</t>
  </si>
  <si>
    <t>PPN143025910</t>
  </si>
  <si>
    <t>http://resolver.staatsbibliothek-berlin.de/SBB0000EE23000F0000</t>
  </si>
  <si>
    <t>Welcher Tf. 51 - 100 oder Heft CXI - CXX des Bilderbuchs begreift</t>
  </si>
  <si>
    <t>PPN766171922</t>
  </si>
  <si>
    <t>PPN143025872</t>
  </si>
  <si>
    <t>http://resolver.staatsbibliothek-berlin.de/SBB0000EE23000B0000</t>
  </si>
  <si>
    <t>PPN766435555</t>
  </si>
  <si>
    <t>PPN549082824</t>
  </si>
  <si>
    <t>http://resolver.staatsbibliothek-berlin.de/SBB0000EF6000010000</t>
  </si>
  <si>
    <t>https://content.staatsbibliothek-berlin.de/dc/766435555.ocr.zip</t>
  </si>
  <si>
    <t>PPN770095445</t>
  </si>
  <si>
    <t>PPN430262841</t>
  </si>
  <si>
    <t>http://resolver.staatsbibliothek-berlin.de/SBB000102BF00030000</t>
  </si>
  <si>
    <t>Parry's dritte Reise zur Entdeckung einer nordwestlichen Durchfahrt und Beechey's Reise nach dem stillen Meere und der Behringsstraße</t>
  </si>
  <si>
    <t>Dietzsch, Karl Friedrich; Parry, William Edward; Beechey, Frederick William</t>
  </si>
  <si>
    <t>PPN77101659X</t>
  </si>
  <si>
    <t>PPN451036913</t>
  </si>
  <si>
    <t>http://resolver.staatsbibliothek-berlin.de/SBB00010A6700010000</t>
  </si>
  <si>
    <t>Schubert, Gotthilf Heinrich; Wessenburg, ...; Döbereiner, ...</t>
  </si>
  <si>
    <t>PPN767822153</t>
  </si>
  <si>
    <t>PPN549089292</t>
  </si>
  <si>
    <t>http://resolver.staatsbibliothek-berlin.de/SBB0000F40000040000</t>
  </si>
  <si>
    <t>Naturgeschichte für Schulen und den häuslichen Unterricht</t>
  </si>
  <si>
    <t>Wilmsen, Friedrich Philipp; Denzler, R.; Löhr, Johann Andreas Christian</t>
  </si>
  <si>
    <t>PPN746270429</t>
  </si>
  <si>
    <t>PPN571728081</t>
  </si>
  <si>
    <t>http://resolver.staatsbibliothek-berlin.de/SBB0000D86300010000</t>
  </si>
  <si>
    <t>Der neue deutsche Kinderfreund; ein Lesebuch für Volksschulen</t>
  </si>
  <si>
    <t>Zerrenner, Carl Christoph Gottlieb</t>
  </si>
  <si>
    <t>Kümmel</t>
  </si>
  <si>
    <t>PPN770189911</t>
  </si>
  <si>
    <t>PPN236685813</t>
  </si>
  <si>
    <t>http://resolver.staatsbibliothek-berlin.de/SBB0001036F00000000</t>
  </si>
  <si>
    <t>Halle [u.a.]</t>
  </si>
  <si>
    <t>Régne animal; les insectes</t>
  </si>
  <si>
    <t>PPN770154565</t>
  </si>
  <si>
    <t>PPN339061499</t>
  </si>
  <si>
    <t>http://resolver.staatsbibliothek-berlin.de/SBB0001032C00050000</t>
  </si>
  <si>
    <t>PPN743972031</t>
  </si>
  <si>
    <t>PPN134998804</t>
  </si>
  <si>
    <t>http://resolver.staatsbibliothek-berlin.de/SBB0000D4C700000000</t>
  </si>
  <si>
    <t>PPN770922015</t>
  </si>
  <si>
    <t>PPN282315659</t>
  </si>
  <si>
    <t>http://resolver.staatsbibliothek-berlin.de/SBB0001098C00010000</t>
  </si>
  <si>
    <t>PPN767479017</t>
  </si>
  <si>
    <t>PPN134740769</t>
  </si>
  <si>
    <t>http://resolver.staatsbibliothek-berlin.de/SBB0000F3B800000000</t>
  </si>
  <si>
    <t>Das Thierreich; Ein naturgeschichtliches Handbuch für die gebildete deutsche Jugend</t>
  </si>
  <si>
    <t>Krüger, Johann Friedrich</t>
  </si>
  <si>
    <t>PPN756447690</t>
  </si>
  <si>
    <t>PPN181807866</t>
  </si>
  <si>
    <t>http://resolver.staatsbibliothek-berlin.de/SBB0000EA9E00010000</t>
  </si>
  <si>
    <t>Quedlinburg und Leipzig</t>
  </si>
  <si>
    <t>Enthaltend, was ausser und in der Erde zu betrachten</t>
  </si>
  <si>
    <t>Pluche, Noël Antoin</t>
  </si>
  <si>
    <t>PPN756784506</t>
  </si>
  <si>
    <t>PPN194279138</t>
  </si>
  <si>
    <t>http://resolver.staatsbibliothek-berlin.de/SBB0000EBBA00040000</t>
  </si>
  <si>
    <t>PPN751158488</t>
  </si>
  <si>
    <t>PPN544164741</t>
  </si>
  <si>
    <t>http://resolver.staatsbibliothek-berlin.de/SBB0000E4E200010000</t>
  </si>
  <si>
    <t>Geographisch-Statistisch-Historische Tabellen zum zweckmäßigen und nützlichen Unterricht der Jugend</t>
  </si>
  <si>
    <t>Jacobi, Johann Heinrich</t>
  </si>
  <si>
    <t>Ernst Felisch</t>
  </si>
  <si>
    <t>PPN780423313</t>
  </si>
  <si>
    <t>PPN559928432</t>
  </si>
  <si>
    <t>http://resolver.staatsbibliothek-berlin.de/SBB0001539B00000000</t>
  </si>
  <si>
    <t>Maison rustique, pour servir à l'éducation de la jeunesse, ou retour en France d'une famille émigrée</t>
  </si>
  <si>
    <t>Lecointe et Durey; Danicourt-Huit</t>
  </si>
  <si>
    <t>PPN756719178</t>
  </si>
  <si>
    <t>PPN756717981</t>
  </si>
  <si>
    <t>http://resolver.staatsbibliothek-berlin.de/SBB0000EBF400010000</t>
  </si>
  <si>
    <t>Paris; Orléans</t>
  </si>
  <si>
    <t>PPN745242898</t>
  </si>
  <si>
    <t>PPN558040896</t>
  </si>
  <si>
    <t>http://resolver.staatsbibliothek-berlin.de/SBB0000D67A00010000</t>
  </si>
  <si>
    <t>https://content.staatsbibliothek-berlin.de/dc/745242898.ocr.zip</t>
  </si>
  <si>
    <t>Contes et autres morceaux pour instruire et amuser la jeunesse; extrait du courrier des adolescens</t>
  </si>
  <si>
    <t>PPN766442950</t>
  </si>
  <si>
    <t>PPN235618624</t>
  </si>
  <si>
    <t>http://resolver.staatsbibliothek-berlin.de/SBB0000EF7700000000</t>
  </si>
  <si>
    <t>Welcher Tf. 1 - 50 oder Heft CXLI - CL des Bilderbuchs begreift</t>
  </si>
  <si>
    <t>PPN766173453</t>
  </si>
  <si>
    <t>PPN143025902</t>
  </si>
  <si>
    <t>http://resolver.staatsbibliothek-berlin.de/SBB0000EE23000E0000</t>
  </si>
  <si>
    <t>PPN74581848X</t>
  </si>
  <si>
    <t>PPN561965390</t>
  </si>
  <si>
    <t>http://resolver.staatsbibliothek-berlin.de/SBB0000D6CE00020000</t>
  </si>
  <si>
    <t>https://content.staatsbibliothek-berlin.de/dc/74581848X.ocr.zip</t>
  </si>
  <si>
    <t>Amphibien, Fische und Insekten</t>
  </si>
  <si>
    <t>Edler, ...; Haas, Meno; Study, ...; Wilmsen, Friedrich Philipp</t>
  </si>
  <si>
    <t>PPN751412910</t>
  </si>
  <si>
    <t>PPN236370197</t>
  </si>
  <si>
    <t>http://resolver.staatsbibliothek-berlin.de/SBB0000E57600020000</t>
  </si>
  <si>
    <t>Die Welt, ihre Länder, Völker und Merkwürdigkeiten</t>
  </si>
  <si>
    <t>PPN781286204</t>
  </si>
  <si>
    <t>PPN566818337</t>
  </si>
  <si>
    <t>http://resolver.staatsbibliothek-berlin.de/SBB0001555F00010000</t>
  </si>
  <si>
    <t>Naturbilder; ausgewählt aus den "Biographien aus der Naturkunde"</t>
  </si>
  <si>
    <t>PPN74368852X</t>
  </si>
  <si>
    <t>PPN548111324</t>
  </si>
  <si>
    <t>http://resolver.staatsbibliothek-berlin.de/SBB0000D32A00000000</t>
  </si>
  <si>
    <t>Welcher Taf. 1 - 50 des II. Theils oder Heft XXI - XXX des Bilderbuchs begreift</t>
  </si>
  <si>
    <t>PPN766165191</t>
  </si>
  <si>
    <t>PPN213340909</t>
  </si>
  <si>
    <t>http://resolver.staatsbibliothek-berlin.de/SBB0000EE2300030000</t>
  </si>
  <si>
    <t>Welcher Taf. 1 - 50 od. H. CCI - CCX d. Bilderbuchs begreift</t>
  </si>
  <si>
    <t>PPN766177033</t>
  </si>
  <si>
    <t>PPN213344823</t>
  </si>
  <si>
    <t>http://resolver.staatsbibliothek-berlin.de/SBB0000EE2300130000</t>
  </si>
  <si>
    <t>PPN768241936</t>
  </si>
  <si>
    <t>PPN561946256</t>
  </si>
  <si>
    <t>http://resolver.staatsbibliothek-berlin.de/SBB0000D6CE00040000</t>
  </si>
  <si>
    <t>https://content.staatsbibliothek-berlin.de/dc/768241936.ocr.zip</t>
  </si>
  <si>
    <t>Lehr-Buch, darin ein Kurzgefasster Unterricht aus verschiedenen philosophischen und mathematischen Wissenschaften, der Historie und Geographie gegeben wird; Zum Gebrauch in Schulen ; Mit Kupfern</t>
  </si>
  <si>
    <t>Verl. der Realschul-Buchh.</t>
  </si>
  <si>
    <t>PPN770569285</t>
  </si>
  <si>
    <t>PPN431973458</t>
  </si>
  <si>
    <t>http://resolver.staatsbibliothek-berlin.de/SBB0001056300000000</t>
  </si>
  <si>
    <t>Physik für Kinder zum Gebrauche der Aeltern und Erzieher, oder nöthige Grundbegriffe aus der vorliegenden Welt, über Gott, die Natur und uns selbst mit Nutzen nachdenken zu lernen</t>
  </si>
  <si>
    <t>PPN769898882</t>
  </si>
  <si>
    <t>PPN584227779</t>
  </si>
  <si>
    <t>http://resolver.staatsbibliothek-berlin.de/SBB0001020E00000000</t>
  </si>
  <si>
    <t>Io. Amos Comenii Orbis Visibilis In Latina, Rvthenica, Tevtonica, Italica Et Gallica Lingvis Repraesentatvs; siue succincta introductio, qua declaratur, qui tenerae iuuentuti facili methodo non linguae tantum, rationali excercitatione, verum etiam res scitu maxime necessariae instillari debeant, centum quinquaginta et uno capitibus comprehensa, quorum quodlibet in scriptionis ac synopseos loco, dicto e Sacra Sriptvra desumpto, instructum est, ac cum indice vocabulorum praecipuorum Ruthenicorum, qui Dictionarioli, vsibus iuuventutis Ruthenicae inferuituri, vices in quinque linguis implere potest, edita</t>
  </si>
  <si>
    <t>Schaden, Johann Matthias; Comenius, Johann Amos</t>
  </si>
  <si>
    <t>Pečatan Pri Imperatorskom Moskavskom Universitetě</t>
  </si>
  <si>
    <t>PPN769900739</t>
  </si>
  <si>
    <t>PPN530044943</t>
  </si>
  <si>
    <t>http://resolver.staatsbibliothek-berlin.de/SBB0001021200000000</t>
  </si>
  <si>
    <t>fre; lat; rus; ger; ita</t>
  </si>
  <si>
    <t>[Moskva]</t>
  </si>
  <si>
    <t>Sammlung witziger und gesitteter Räthsel; nebst deren Auflösung, zum unschuldigen Vergnügen für die Jugend</t>
  </si>
  <si>
    <t>Delius</t>
  </si>
  <si>
    <t>PPN769984576</t>
  </si>
  <si>
    <t>PPN196078245</t>
  </si>
  <si>
    <t>http://resolver.staatsbibliothek-berlin.de/SBB0001027000000000</t>
  </si>
  <si>
    <t>Welcher T. 51 - 100 od. H. CLXXI - CLXXX d. Bilderbuchs begreift</t>
  </si>
  <si>
    <t>PPN766174611</t>
  </si>
  <si>
    <t>PPN143025937</t>
  </si>
  <si>
    <t>http://resolver.staatsbibliothek-berlin.de/SBB0000EE2300110000</t>
  </si>
  <si>
    <t>Poissons, reptiles, coquillages, crustacées</t>
  </si>
  <si>
    <t>PPN768553075</t>
  </si>
  <si>
    <t>PPN550409831</t>
  </si>
  <si>
    <t>http://resolver.staatsbibliothek-berlin.de/SBB0000F6C000030000</t>
  </si>
  <si>
    <t>PPN751158887</t>
  </si>
  <si>
    <t>PPN544164768</t>
  </si>
  <si>
    <t>http://resolver.staatsbibliothek-berlin.de/SBB0000E4E200020000</t>
  </si>
  <si>
    <t>Taschenbuch der neuern, für die Jugend bearbeiteten Entdeckungs-Reisen</t>
  </si>
  <si>
    <t>Dietzsch, Carl Friedrich</t>
  </si>
  <si>
    <t>PPN771016042</t>
  </si>
  <si>
    <t>PPN747418209</t>
  </si>
  <si>
    <t>http://resolver.staatsbibliothek-berlin.de/SBB00010A6700000000</t>
  </si>
  <si>
    <t>Herzblättchens Naturgeschichte</t>
  </si>
  <si>
    <t>PPN770446310</t>
  </si>
  <si>
    <t>PPN484863096</t>
  </si>
  <si>
    <t>http://resolver.staatsbibliothek-berlin.de/SBB0001048800000000</t>
  </si>
  <si>
    <t>PPN767479157</t>
  </si>
  <si>
    <t>PPN193332698</t>
  </si>
  <si>
    <t>http://resolver.staatsbibliothek-berlin.de/SBB0000F3B800010000</t>
  </si>
  <si>
    <t>https://content.staatsbibliothek-berlin.de/dc/767479157.ocr.zip</t>
  </si>
  <si>
    <t>A - K</t>
  </si>
  <si>
    <t>PPN76988444X</t>
  </si>
  <si>
    <t>PPN478164556</t>
  </si>
  <si>
    <t>http://resolver.staatsbibliothek-berlin.de/SBB000101F600010000</t>
  </si>
  <si>
    <t>Cours d'etudes des jeunes demoiselles ouvrage non moins utile aux jeunes-gens de l'autre sexe et pouvant servir de complement aux études des colléges ; avec des cartes pour la géographie, &amp; des planches en taille-douce pour le blason, l'astronomie, la physique &amp; l'histoire-naturelle</t>
  </si>
  <si>
    <t>Fromageot, ...</t>
  </si>
  <si>
    <t>Vincent; Prault; Lacombe</t>
  </si>
  <si>
    <t>PPN757647154</t>
  </si>
  <si>
    <t>PPN557584965</t>
  </si>
  <si>
    <t>http://resolver.staatsbibliothek-berlin.de/SBB0000EDC900010000</t>
  </si>
  <si>
    <t>1773</t>
  </si>
  <si>
    <t>Paris; Paris; Paris</t>
  </si>
  <si>
    <t>Welcher Tf. 1 - 60 oder Heft LXXXI - XCII des Bilderbuchs begreift</t>
  </si>
  <si>
    <t>PPN766169456</t>
  </si>
  <si>
    <t>PPN143025848</t>
  </si>
  <si>
    <t>http://resolver.staatsbibliothek-berlin.de/SBB0000EE2300080000</t>
  </si>
  <si>
    <t>Le Musée des dames et des demoiselles</t>
  </si>
  <si>
    <t>PPN770150527</t>
  </si>
  <si>
    <t>PPN339052775</t>
  </si>
  <si>
    <t>http://resolver.staatsbibliothek-berlin.de/SBB0001032C00000000</t>
  </si>
  <si>
    <t>PPN756357853</t>
  </si>
  <si>
    <t>PPN142978663</t>
  </si>
  <si>
    <t>http://resolver.staatsbibliothek-berlin.de/SBB0000EA6100000000</t>
  </si>
  <si>
    <t>Welcher Taf. 51 - 100 des II. Theils oder Heft XXXI - XL des Bilderbuchs begreift; Mit einem vollständigen Register über beide Bände dieses Theils</t>
  </si>
  <si>
    <t>PPN766166449</t>
  </si>
  <si>
    <t>PPN213341115</t>
  </si>
  <si>
    <t>http://resolver.staatsbibliothek-berlin.de/SBB0000EE2300040000</t>
  </si>
  <si>
    <t>Welcher Taf. 56 - 100 oder Heft LII - LX des Bilderbuchs begreift</t>
  </si>
  <si>
    <t>PPN766167682</t>
  </si>
  <si>
    <t>PPN143025813</t>
  </si>
  <si>
    <t>http://resolver.staatsbibliothek-berlin.de/SBB0000EE2300050000</t>
  </si>
  <si>
    <t>Die Erde und ihre Bewohner</t>
  </si>
  <si>
    <t>Wilmsen, F. P.</t>
  </si>
  <si>
    <t>Braunes</t>
  </si>
  <si>
    <t>PPN781352045</t>
  </si>
  <si>
    <t>PPN581939964</t>
  </si>
  <si>
    <t>http://resolver.staatsbibliothek-berlin.de/SBB0001559600010000</t>
  </si>
  <si>
    <t>Welcher Tf. 1 - 50 oder Heft I - X des Bilderbuchs begreift</t>
  </si>
  <si>
    <t>PPN766161358</t>
  </si>
  <si>
    <t>PPN143025775</t>
  </si>
  <si>
    <t>http://resolver.staatsbibliothek-berlin.de/SBB0000EE2300010000</t>
  </si>
  <si>
    <t>Museum der Naturgeschichte und Schöpfungswunder</t>
  </si>
  <si>
    <t>PPN749921935</t>
  </si>
  <si>
    <t>PPN282135855</t>
  </si>
  <si>
    <t>http://resolver.staatsbibliothek-berlin.de/SBB0000E19C00000000</t>
  </si>
  <si>
    <t>Frohbergs Unterredungen mit seinem Sohne, über die Natur und Kunst</t>
  </si>
  <si>
    <t>Schwarz, Johann Wilhelm</t>
  </si>
  <si>
    <t>Hilscher</t>
  </si>
  <si>
    <t>PPN770716504</t>
  </si>
  <si>
    <t>PPN282102035</t>
  </si>
  <si>
    <t>http://resolver.staatsbibliothek-berlin.de/SBB0001064400010000</t>
  </si>
  <si>
    <t>Kleines Magazin von Reisen; zur angenehmen und belehrenden Unterhaltung der Jugend nach den neuesten deutschen und ausländischen Originalwerken</t>
  </si>
  <si>
    <t>Schulz, Christian; Hirschmann, Karl August</t>
  </si>
  <si>
    <t>Oehmigke; Schüppel</t>
  </si>
  <si>
    <t>PPN781359872</t>
  </si>
  <si>
    <t>PPN248167189</t>
  </si>
  <si>
    <t>http://resolver.staatsbibliothek-berlin.de/SBB000155A300000000</t>
  </si>
  <si>
    <t>Raulin, Joseph</t>
  </si>
  <si>
    <t>PPN756730546</t>
  </si>
  <si>
    <t>PPN571801099</t>
  </si>
  <si>
    <t>http://resolver.staatsbibliothek-berlin.de/SBB0000EC0A00020000</t>
  </si>
  <si>
    <t>PPN77129042X</t>
  </si>
  <si>
    <t>PPN462537102</t>
  </si>
  <si>
    <t>http://resolver.staatsbibliothek-berlin.de/SBB00012D2900010000</t>
  </si>
  <si>
    <t>PPN76853979X</t>
  </si>
  <si>
    <t>PPN300622562</t>
  </si>
  <si>
    <t>http://resolver.staatsbibliothek-berlin.de/SBB0000F6AB00020000</t>
  </si>
  <si>
    <t>Le Cabinet du jeune naturaliste ou tableaux intéressants de l'histoire des animaux; offrant la description de la nature, des moeurs et habitudes des quadrupedes ... ; Ouvrage enrichi de soixante-cinq belles gravures</t>
  </si>
  <si>
    <t>PPN751158313</t>
  </si>
  <si>
    <t>PPN544164660</t>
  </si>
  <si>
    <t>http://resolver.staatsbibliothek-berlin.de/SBB0000E4E200000000</t>
  </si>
  <si>
    <t>Perrault, ...; Leizel, Balthasar Friedrich; Raff, Georg Christian</t>
  </si>
  <si>
    <t>Koenig; Barrois; Lebrault</t>
  </si>
  <si>
    <t>PPN756408202</t>
  </si>
  <si>
    <t>PPN571684386</t>
  </si>
  <si>
    <t>http://resolver.staatsbibliothek-berlin.de/SBB0000EA7F00010000</t>
  </si>
  <si>
    <t>Dr. G. H. Zeller's Monatsbilder der Naturreiche ;  für Freunde christlicher Naturanschauung aus "Dr. Barths Jugenblättern" gesammelt und geordnet</t>
  </si>
  <si>
    <t>Kübler, Karl; Zeller, Gottlieb Heinrich</t>
  </si>
  <si>
    <t>PPN770596029</t>
  </si>
  <si>
    <t>PPN540303267</t>
  </si>
  <si>
    <t>http://resolver.staatsbibliothek-berlin.de/SBB000105A500000000</t>
  </si>
  <si>
    <t>PPN757646689</t>
  </si>
  <si>
    <t>PPN250024632</t>
  </si>
  <si>
    <t>http://resolver.staatsbibliothek-berlin.de/SBB0000EDC900000000</t>
  </si>
  <si>
    <t>PPN781355532</t>
  </si>
  <si>
    <t>PPN581940024</t>
  </si>
  <si>
    <t>http://resolver.staatsbibliothek-berlin.de/SBB0001559600020000</t>
  </si>
  <si>
    <t>Die Erde und ihre Bewohner; ein geographisches Bilderbuch für die Jugend</t>
  </si>
  <si>
    <t>PPN781346320</t>
  </si>
  <si>
    <t>PPN58193993X</t>
  </si>
  <si>
    <t>http://resolver.staatsbibliothek-berlin.de/SBB0001559600000000</t>
  </si>
  <si>
    <t>Welcher Taf. 51 - 100 od. Heft CCXXXI - CCXL des Bilderb. begreift</t>
  </si>
  <si>
    <t>PPN766178595</t>
  </si>
  <si>
    <t>PPN231389418</t>
  </si>
  <si>
    <t>http://resolver.staatsbibliothek-berlin.de/SBB0000EE2300160000</t>
  </si>
  <si>
    <t>Amusemens philologiques ou melange agréable de diverses pieces, concernant l'histoire des personnes celebres, les evènemens mémorables, les usages &amp; les monumens des anciens, la morale, la mythologie, &amp; l'histoire naturelle; servant de préparation aux études</t>
  </si>
  <si>
    <t>PPN767824954</t>
  </si>
  <si>
    <t>PPN157140962</t>
  </si>
  <si>
    <t>http://resolver.staatsbibliothek-berlin.de/SBB0000F40900000000</t>
  </si>
  <si>
    <t>Le Buffon de la jeunesse, ou abrégé de l'histoire des trois règnes de la nature; Ouvrage élémentaire ; a l'usage des jeunes-gens de l'un et l'autre sexes, et des personnes qui veulent prendre des notions d'histoire naturelle ; orné de 57 planches</t>
  </si>
  <si>
    <t>PPN768549205</t>
  </si>
  <si>
    <t>PPN550409084</t>
  </si>
  <si>
    <t>http://resolver.staatsbibliothek-berlin.de/SBB0000F6C000000000</t>
  </si>
  <si>
    <t>Lecointe et Durey; Danicourt-Huet</t>
  </si>
  <si>
    <t>PPN756720702</t>
  </si>
  <si>
    <t>PPN756718260</t>
  </si>
  <si>
    <t>http://resolver.staatsbibliothek-berlin.de/SBB0000EBF400020000</t>
  </si>
  <si>
    <t>Erster Unterricht in der Naturlehre</t>
  </si>
  <si>
    <t>Brand, Jakob</t>
  </si>
  <si>
    <t>PPN756631513</t>
  </si>
  <si>
    <t>PPN549770399</t>
  </si>
  <si>
    <t>http://resolver.staatsbibliothek-berlin.de/SBB0000D86300030000</t>
  </si>
  <si>
    <t>Catel, Franz; Arndt, ...; Hofmann, Karl Friedrich</t>
  </si>
  <si>
    <t>PPN770842259</t>
  </si>
  <si>
    <t>PPN559664796</t>
  </si>
  <si>
    <t>http://resolver.staatsbibliothek-berlin.de/SBB000106F500010000</t>
  </si>
  <si>
    <t>Frohbergs Unterredungen mit seinem Sohne, über die Natur und Kunst; Eine Jugendschrift</t>
  </si>
  <si>
    <t>PPN770716288</t>
  </si>
  <si>
    <t>PPN282102019</t>
  </si>
  <si>
    <t>http://resolver.staatsbibliothek-berlin.de/SBB0001064400000000</t>
  </si>
  <si>
    <t>Mühlig, B.; Venus, Leopold; Wagner, Hermann</t>
  </si>
  <si>
    <t>PPN770447066</t>
  </si>
  <si>
    <t>PPN48486324X</t>
  </si>
  <si>
    <t>http://resolver.staatsbibliothek-berlin.de/SBB0001048800010000</t>
  </si>
  <si>
    <t>https://content.staatsbibliothek-berlin.de/dc/770447066.ocr.zip</t>
  </si>
  <si>
    <t>Gespräche über die Gesundheit der Mädchen und Jünglinge</t>
  </si>
  <si>
    <t>Zwierlein, Konrad Anton</t>
  </si>
  <si>
    <t>PPN810644622</t>
  </si>
  <si>
    <t>PPN387314040</t>
  </si>
  <si>
    <t>http://resolver.staatsbibliothek-berlin.de/SBB000187CB00000000</t>
  </si>
  <si>
    <t>PPN810644711</t>
  </si>
  <si>
    <t>PPN387314172</t>
  </si>
  <si>
    <t>http://resolver.staatsbibliothek-berlin.de/SBB000187CB00010000</t>
  </si>
  <si>
    <t>PPN1010911457</t>
  </si>
  <si>
    <t>PPN253882737</t>
  </si>
  <si>
    <t>http://resolver.staatsbibliothek-berlin.de/SBB0000EBBA00070000</t>
  </si>
  <si>
    <t>1751</t>
  </si>
  <si>
    <t>PPN1016516983</t>
  </si>
  <si>
    <t>PPN1016496826</t>
  </si>
  <si>
    <t>http://resolver.staatsbibliothek-berlin.de/SBB0000F2C000030000</t>
  </si>
  <si>
    <t>Des Elementarbuchs für die Jugend und für ihre Lehrer und Freunde in gesitteten Ständen ... Stück ...</t>
  </si>
  <si>
    <t>[Basedow]</t>
  </si>
  <si>
    <t>PPN766430758</t>
  </si>
  <si>
    <t>PPN142851949</t>
  </si>
  <si>
    <t>http://resolver.staatsbibliothek-berlin.de/SBB0000EEC300010000</t>
  </si>
  <si>
    <t>Bremen; Altona</t>
  </si>
  <si>
    <t>PPN101651767X</t>
  </si>
  <si>
    <t>PPN154258385</t>
  </si>
  <si>
    <t>http://resolver.staatsbibliothek-berlin.de/SBB0000F2C000040000</t>
  </si>
  <si>
    <t>Beschäftigungen für meine Eleven zur lehrreichen und angenehmen Unterhaltung</t>
  </si>
  <si>
    <t>PPN822190532</t>
  </si>
  <si>
    <t>PPN54908097X</t>
  </si>
  <si>
    <t>http://resolver.staatsbibliothek-berlin.de/SBB000199AA00010000</t>
  </si>
  <si>
    <t>A. F. E. Jacobi, Predigers bey dem in Holländischen Dienst stehenden löblichen Regiment Sachßen-Gotha, Meßkunst vor Kinder, die ihren Verstand schärfen wollen; auch zum Dienst dererjenigen Lehrmeister eingericht, welche sonst in dieser Wissenschaft unkundig sind ; Mit Kupfern</t>
  </si>
  <si>
    <t>Meil, Johann Heinrich; Jacobi, Adam Friedrich Ernst</t>
  </si>
  <si>
    <t>PPN805594957</t>
  </si>
  <si>
    <t>PPN495738891</t>
  </si>
  <si>
    <t>http://resolver.staatsbibliothek-berlin.de/SBB00017A9600000000</t>
  </si>
  <si>
    <t>Abbildungen merkwürdiger Thiere, nebst einer Beschreibung ihrer Lebensart</t>
  </si>
  <si>
    <t>Forster, Johann Reinhold; Klügel, Georg Simon</t>
  </si>
  <si>
    <t>Dreyßig</t>
  </si>
  <si>
    <t>PPN1012241661</t>
  </si>
  <si>
    <t>PPN367332213</t>
  </si>
  <si>
    <t>http://resolver.staatsbibliothek-berlin.de/SBB00021C0100040000</t>
  </si>
  <si>
    <t>PPN823961230</t>
  </si>
  <si>
    <t>PPN663769876</t>
  </si>
  <si>
    <t>http://resolver.staatsbibliothek-berlin.de/SBB00019AEC00020000</t>
  </si>
  <si>
    <t>PPN82219063X</t>
  </si>
  <si>
    <t>PPN549081119</t>
  </si>
  <si>
    <t>http://resolver.staatsbibliothek-berlin.de/SBB000199AA00020000</t>
  </si>
  <si>
    <t>PPN766431576</t>
  </si>
  <si>
    <t>PPN142851957</t>
  </si>
  <si>
    <t>http://resolver.staatsbibliothek-berlin.de/SBB0000EEC300020000</t>
  </si>
  <si>
    <t>Altona; Bremen</t>
  </si>
  <si>
    <t>PPN1016519702</t>
  </si>
  <si>
    <t>PPN154258717</t>
  </si>
  <si>
    <t>http://resolver.staatsbibliothek-berlin.de/SBB0000F2C000060000</t>
  </si>
  <si>
    <t>PPN766353745</t>
  </si>
  <si>
    <t>PPN142851930</t>
  </si>
  <si>
    <t>http://resolver.staatsbibliothek-berlin.de/SBB0000EEC300000000</t>
  </si>
  <si>
    <t>Curiositätenkabinet; eine Sammlung der besten, auserlesensten Kartenkünste magischen und chymischen Kunststücken, imgleichen angenehmer und witziger Scherz und Pfänderspiele, zum unterhaltenden und lehrreichen Zeitvertreib in großen Gesellschaften und freundschaftlichen Cirkeln</t>
  </si>
  <si>
    <t>periodical; text</t>
  </si>
  <si>
    <t>PPN833616692</t>
  </si>
  <si>
    <t>PPN833389645</t>
  </si>
  <si>
    <t>http://resolver.staatsbibliothek-berlin.de/SBB0001AE4200000000</t>
  </si>
  <si>
    <t>Des Elementarwerks ... Band; Ein geordneter Vorrath aller nöthigen Erkenntniß ; Zum Unterrichte der Jugend, von Anfang, bis ins academische Alter, Zur Belehrung der Eltern, Schullehrer und Hofmeister, Zum Nutzen eines jeden Lesers, die Erkenntniß zu vervollkommnen ; In Verbindung mit einer Sammlung von Kupferstichen, und mit französischer und lateinischer Uebersetzung dieses Werks</t>
  </si>
  <si>
    <t>PPN767134842</t>
  </si>
  <si>
    <t>PPN147176654</t>
  </si>
  <si>
    <t>http://resolver.staatsbibliothek-berlin.de/SBB0000F2C000000000</t>
  </si>
  <si>
    <t>PPN822190389</t>
  </si>
  <si>
    <t>PPN549080821</t>
  </si>
  <si>
    <t>http://resolver.staatsbibliothek-berlin.de/SBB000199AA00000000</t>
  </si>
  <si>
    <t>PPN76643222X</t>
  </si>
  <si>
    <t>PPN154247510</t>
  </si>
  <si>
    <t>http://resolver.staatsbibliothek-berlin.de/SBB0000EEC300030000</t>
  </si>
  <si>
    <t>Curiositätenkabinet</t>
  </si>
  <si>
    <t>PPN833617605</t>
  </si>
  <si>
    <t>http://resolver.staatsbibliothek-berlin.de/SBB0001AE4200020000</t>
  </si>
  <si>
    <t>Predigten für Kinder von reiferm Alter</t>
  </si>
  <si>
    <t>Sturm, Christoph Christian</t>
  </si>
  <si>
    <t>Historische Drucke; Kinder- und Jugendbücher; Theologie; VD18 digital</t>
  </si>
  <si>
    <t>PPN819571350</t>
  </si>
  <si>
    <t>PPN310755549</t>
  </si>
  <si>
    <t>http://resolver.staatsbibliothek-berlin.de/SBB0001948900010000</t>
  </si>
  <si>
    <t>Bertuch, Friedrich Justin; Funke, Carl Philipp</t>
  </si>
  <si>
    <t>PPN1016529236</t>
  </si>
  <si>
    <t>PPN776479318</t>
  </si>
  <si>
    <t>http://resolver.staatsbibliothek-berlin.de/SBB0000EE23001A0000</t>
  </si>
  <si>
    <t>PPN823054608</t>
  </si>
  <si>
    <t>PPN279715897</t>
  </si>
  <si>
    <t>http://resolver.staatsbibliothek-berlin.de/SBB00019A4600000000</t>
  </si>
  <si>
    <t>PPN823961028</t>
  </si>
  <si>
    <t>PPN241659744</t>
  </si>
  <si>
    <t>http://resolver.staatsbibliothek-berlin.de/SBB00019AEC00010000</t>
  </si>
  <si>
    <t>PPN1010911848</t>
  </si>
  <si>
    <t>PPN19427926X</t>
  </si>
  <si>
    <t>http://resolver.staatsbibliothek-berlin.de/SBB0000EBBA00080000</t>
  </si>
  <si>
    <t>PPN1012241807</t>
  </si>
  <si>
    <t>PPN367332477</t>
  </si>
  <si>
    <t>http://resolver.staatsbibliothek-berlin.de/SBB00021C0100050000</t>
  </si>
  <si>
    <t>Geographie für Kinder</t>
  </si>
  <si>
    <t>PPN803539061</t>
  </si>
  <si>
    <t>PPN319188191</t>
  </si>
  <si>
    <t>http://resolver.staatsbibliothek-berlin.de/SBB0001791300000000</t>
  </si>
  <si>
    <t>Dreyßig; Schrop; Sieg; Korn; Bachmann; Herrmann; Nicolovius</t>
  </si>
  <si>
    <t>PPN1012241386</t>
  </si>
  <si>
    <t>PPN36733187X</t>
  </si>
  <si>
    <t>http://resolver.staatsbibliothek-berlin.de/SBB00021C0100020000</t>
  </si>
  <si>
    <t>Halle; Berlin; Magdeburg; Breslau; Hamburg; Frankfurt am Main; Königsberg</t>
  </si>
  <si>
    <t>PPN82396096X</t>
  </si>
  <si>
    <t>PPN24165971X</t>
  </si>
  <si>
    <t>http://resolver.staatsbibliothek-berlin.de/SBB00019AEC00000000</t>
  </si>
  <si>
    <t>Ausführlicher Text zu Bertuchs Bilderbuche für Kinder; Ein Commentar für Eltern und Lehrer, welche sich jenes Werks bei dem Unterricht ihrer Kinder und Schüler bedienen wollen</t>
  </si>
  <si>
    <t>PPN766161021</t>
  </si>
  <si>
    <t>PPN143025767</t>
  </si>
  <si>
    <t>http://resolver.staatsbibliothek-berlin.de/SBB0000EE2300000000</t>
  </si>
  <si>
    <t>Joh. Amos Comenii Orbis Sensualium Pictus Qvadrilingvis Emendatus; Hoc est: Omnium fundamentalium in mundo Rerum, &amp; vita Actionum, Pictura &amp; Nomenclatura, Germanica, Latina, Italica, &amp; Gallica. Cum Titulorum Indicibus atque Vocabulorum Dictionariolis Accurante Carelo Coutelle</t>
  </si>
  <si>
    <t>Coutelle, Carl; Spörl, Jobst; Comenius, Johann Amos</t>
  </si>
  <si>
    <t>PPN800474619</t>
  </si>
  <si>
    <t>PPN449154491</t>
  </si>
  <si>
    <t>http://resolver.staatsbibliothek-berlin.de/SBB0001779900000000</t>
  </si>
  <si>
    <t>Karakter Sitten und Religion einiger merkwürdiger Völker</t>
  </si>
  <si>
    <t>Klügel, Georg Simon; Forster, Johann Reinhold</t>
  </si>
  <si>
    <t>Dreyßig; Schrop; Korn; Sieg; Tochtermann</t>
  </si>
  <si>
    <t>PPN1012241505</t>
  </si>
  <si>
    <t>PPN367331993</t>
  </si>
  <si>
    <t>http://resolver.staatsbibliothek-berlin.de/SBB00021C0100030000</t>
  </si>
  <si>
    <t>Halle; Berlin; Breslau; Magdeburg; Naumburg</t>
  </si>
  <si>
    <t>Schau-Platz Der Natur, Oder: Gespräche von der Beschaffenheit und den Absichten der Natürlichen Dinge; wodurch die Jugend zu weitern Nachforschen aufgemuntert, und auf richtige Begriffe von der Allmacht und Weißheit Gottes geführet wird ; Aus dem Französischen übersezt ; Mit Kupffern</t>
  </si>
  <si>
    <t>PPN756680646</t>
  </si>
  <si>
    <t>PPN194278980</t>
  </si>
  <si>
    <t>http://resolver.staatsbibliothek-berlin.de/SBB0000EBBA00000000</t>
  </si>
  <si>
    <t>Histoire Des Animaux, A L'Usage Des Jeunes Gens, et de ceux qui ont du goút pour l'Histoire Naturelle</t>
  </si>
  <si>
    <t>PPN770157491</t>
  </si>
  <si>
    <t>PPN410325651</t>
  </si>
  <si>
    <t>http://resolver.staatsbibliothek-berlin.de/SBB0001033800000000</t>
  </si>
  <si>
    <t>PPN810644800</t>
  </si>
  <si>
    <t>PPN810643766</t>
  </si>
  <si>
    <t>http://resolver.staatsbibliothek-berlin.de/SBB000187CB00020000</t>
  </si>
  <si>
    <t>Frohmanns und Östlings Familiengeschichte für Eltern und Kinder</t>
  </si>
  <si>
    <t>Sambach, Christian; Kohl, Clemens; Stutz, Johann Ernst</t>
  </si>
  <si>
    <t>PPN82683258X</t>
  </si>
  <si>
    <t>PPN577767852</t>
  </si>
  <si>
    <t>http://resolver.staatsbibliothek-berlin.de/SBB0001A04400000000</t>
  </si>
  <si>
    <t>PPN833616803</t>
  </si>
  <si>
    <t>http://resolver.staatsbibliothek-berlin.de/SBB0001AE4200010000</t>
  </si>
  <si>
    <t>PPN1016518080</t>
  </si>
  <si>
    <t>PPN154258423</t>
  </si>
  <si>
    <t>http://resolver.staatsbibliothek-berlin.de/SBB0000F2C000050000</t>
  </si>
  <si>
    <t>PPN1012241254</t>
  </si>
  <si>
    <t>PPN367331691</t>
  </si>
  <si>
    <t>http://resolver.staatsbibliothek-berlin.de/SBB00021C0100010000</t>
  </si>
  <si>
    <t>Welche die erste Hälfte von Deutschland enthält</t>
  </si>
  <si>
    <t>PPN780424336</t>
  </si>
  <si>
    <t>PPN559928769</t>
  </si>
  <si>
    <t>http://resolver.staatsbibliothek-berlin.de/SBB0001539900030000</t>
  </si>
  <si>
    <t>Die Harzgegend, oder eine kleine Reise von drey Tagen, zum Unterricht und Vergnügen der Jugend</t>
  </si>
  <si>
    <t>Goeze, Johann August Ephraim</t>
  </si>
  <si>
    <t>Weidmann</t>
  </si>
  <si>
    <t>PPN770896707</t>
  </si>
  <si>
    <t>PPN15354144X</t>
  </si>
  <si>
    <t>http://resolver.staatsbibliothek-berlin.de/SBB00014E6300010000</t>
  </si>
  <si>
    <t>Welcher Frankreich, die vereinigten Niederlande und Italien enthält</t>
  </si>
  <si>
    <t>Jacobi, J. H.</t>
  </si>
  <si>
    <t>Hoffmann; Eckermann</t>
  </si>
  <si>
    <t>PPN780422309</t>
  </si>
  <si>
    <t>PPN137148003</t>
  </si>
  <si>
    <t>http://resolver.staatsbibliothek-berlin.de/SBB0001539900020000</t>
  </si>
  <si>
    <t>Hamburg; Hamburg</t>
  </si>
  <si>
    <t>Sechste Harzreise zum Nutzen und Vergnügen der Jugend</t>
  </si>
  <si>
    <t>PPN770902162</t>
  </si>
  <si>
    <t>PPN246879696</t>
  </si>
  <si>
    <t>http://resolver.staatsbibliothek-berlin.de/SBB00014E6300050000</t>
  </si>
  <si>
    <t>Fünfte Reise ins Thüringische zum Unterricht und Vergnügen der Jugend</t>
  </si>
  <si>
    <t>PPN770901344</t>
  </si>
  <si>
    <t>PPN19494882X</t>
  </si>
  <si>
    <t>http://resolver.staatsbibliothek-berlin.de/SBB00014E6300040000</t>
  </si>
  <si>
    <t>Welche die andere Hälfte von Deutschland enthält</t>
  </si>
  <si>
    <t>PPN780425782</t>
  </si>
  <si>
    <t>PPN559928858</t>
  </si>
  <si>
    <t>http://resolver.staatsbibliothek-berlin.de/SBB0001539900040000</t>
  </si>
  <si>
    <t>Zwote kleine Harzreise zum Unterricht und Vergnügen der Jugend</t>
  </si>
  <si>
    <t>PPN770897835</t>
  </si>
  <si>
    <t>PPN194948706</t>
  </si>
  <si>
    <t>http://resolver.staatsbibliothek-berlin.de/SBB00014E6300020000</t>
  </si>
  <si>
    <t>Sechzig eröfnete Werkstätte der gemeinnüzigsten Künste und Handwerke für junge Leute zur Auswahl ihres künftigen Nahrungsstandes; Mit sechzig jede Kunst, jedes Handwerk deutlich erklärenden Kupferstichen</t>
  </si>
  <si>
    <t>PPN756715709</t>
  </si>
  <si>
    <t>PPN280106041</t>
  </si>
  <si>
    <t>http://resolver.staatsbibliothek-berlin.de/SBB0000EBE100000000</t>
  </si>
  <si>
    <t>PPN777442000</t>
  </si>
  <si>
    <t>PPN153541423</t>
  </si>
  <si>
    <t>http://resolver.staatsbibliothek-berlin.de/SBB00014E6300000000</t>
  </si>
  <si>
    <t>Vierte Harzreise zum Unterricht und Vergnügen der Jugend</t>
  </si>
  <si>
    <t>PPN770900437</t>
  </si>
  <si>
    <t>PPN187070431</t>
  </si>
  <si>
    <t>http://resolver.staatsbibliothek-berlin.de/SBB00014E6300030000</t>
  </si>
  <si>
    <t>Lehrbuch einer für Schulen faßlichen Naturlehre, zum Gebrauch bey Vorlesungen</t>
  </si>
  <si>
    <t>Richter, Adam Daniel</t>
  </si>
  <si>
    <t>PPN746272758</t>
  </si>
  <si>
    <t>PPN572360576</t>
  </si>
  <si>
    <t>http://resolver.staatsbibliothek-berlin.de/SBB0000D86500000000</t>
  </si>
  <si>
    <t>Welcher Dänemark, Norwegen, Island, Portugal, Spanien, England, Schottland und Irrland enthält</t>
  </si>
  <si>
    <t>PPN780418794</t>
  </si>
  <si>
    <t>PPN137147996</t>
  </si>
  <si>
    <t>http://resolver.staatsbibliothek-berlin.de/SBB0001539900010000</t>
  </si>
  <si>
    <t>PPN780418069</t>
  </si>
  <si>
    <t>PPN137147988</t>
  </si>
  <si>
    <t>http://resolver.staatsbibliothek-berlin.de/SBB0001539900000000</t>
  </si>
  <si>
    <t>PPN1013689836</t>
  </si>
  <si>
    <t>http://resolver.staatsbibliothek-berlin.de/SBB00021C0100060000</t>
  </si>
  <si>
    <t>Karakter Sitten und Religion einiger merkwürdigen Völker</t>
  </si>
  <si>
    <t>Dreyßig; Schropp; Korn; Sieg; Tochtermann</t>
  </si>
  <si>
    <t>PPN770839339</t>
  </si>
  <si>
    <t>PPN133983439</t>
  </si>
  <si>
    <t>http://resolver.staatsbibliothek-berlin.de/SBB00021C0100070000</t>
  </si>
  <si>
    <t>Dreyssig [u.a.]</t>
  </si>
  <si>
    <t>PPN1012240967</t>
  </si>
  <si>
    <t>PPN367331497</t>
  </si>
  <si>
    <t>http://resolver.staatsbibliothek-berlin.de/SBB00021C0100000000</t>
  </si>
  <si>
    <t>PPN770966454</t>
  </si>
  <si>
    <t>PPN243305109</t>
  </si>
  <si>
    <t>http://resolver.staatsbibliothek-berlin.de/SBB00010A1A00000000</t>
  </si>
  <si>
    <t>Handbuch zu gemeinnützlicher Bildung und Unterweisung der Jugend in öffentlichen Schulen</t>
  </si>
  <si>
    <t>Miller, Johann Peter</t>
  </si>
  <si>
    <t>PPN770571735</t>
  </si>
  <si>
    <t>PPN43191771X</t>
  </si>
  <si>
    <t>http://resolver.staatsbibliothek-berlin.de/SBB0001056C00000000</t>
  </si>
  <si>
    <t>Spielbuch für Mädchen im Alter von 6-16 Jahren; eine Sammlung von Lauf-, Gerät-, Sing- und Ruhespielen</t>
  </si>
  <si>
    <t>Böttcher, A.; Netsch, A.</t>
  </si>
  <si>
    <t>Meyer</t>
  </si>
  <si>
    <t>PPN745602681</t>
  </si>
  <si>
    <t>PPN568287975</t>
  </si>
  <si>
    <t>http://resolver.staatsbibliothek-berlin.de/SBB0000D70700000000</t>
  </si>
  <si>
    <t>Hannover-List</t>
  </si>
  <si>
    <t>https://content.staatsbibliothek-berlin.de/dc/745602681.ocr.zip</t>
  </si>
  <si>
    <t>Der Bau des menschlichen Körpers; anatomische Beschreibung des Menschen ; zum Anschauungs-Unterricht für die Jugend in Schule und Haus, mit erklärendem Text ; in 24 Tafeln in Farbendruck</t>
  </si>
  <si>
    <t>Eckardt, Theodor</t>
  </si>
  <si>
    <t>PPN742720810</t>
  </si>
  <si>
    <t>PPN551473142</t>
  </si>
  <si>
    <t>http://resolver.staatsbibliothek-berlin.de/SBB0000D2CA00000000</t>
  </si>
  <si>
    <t>https://content.staatsbibliothek-berlin.de/dc/742720810.ocr.zip</t>
  </si>
  <si>
    <t>Großes illustriertes Spielbuch für Mädchen; eine Auswahl der schönsten Spiele, anregender und unterhaltender Beschäftigungen und Belustigungen im Freien und im Zimmer</t>
  </si>
  <si>
    <t>Herlet</t>
  </si>
  <si>
    <t>PPN745158323</t>
  </si>
  <si>
    <t>PPN310374812</t>
  </si>
  <si>
    <t>http://resolver.staatsbibliothek-berlin.de/SBB0000D61800000000</t>
  </si>
  <si>
    <t>https://content.staatsbibliothek-berlin.de/dc/745158323.ocr.zip</t>
  </si>
  <si>
    <t>Amöna oder das sicherste Mittel, den weiblichen Körper für seine naturgemäße Bestimmung zu bilden und zu kräftigen; nach den Grundsätzen der Anatomie und Aesthetik bearbeitet und durch 86 Figuren erläutert für Eltern und Erzieher, welchen das Wohl der Jugend wahrhaft am Herzen liegt</t>
  </si>
  <si>
    <t>PPN769899838</t>
  </si>
  <si>
    <t>PPN212377558</t>
  </si>
  <si>
    <t>http://resolver.staatsbibliothek-berlin.de/SBB0001021000000000</t>
  </si>
  <si>
    <t>Henriette Löffler's kleines illustrirtes praktisches Kochbüchlein für die Puppenküche; eine nützliche Gabe für junge Mädchen</t>
  </si>
  <si>
    <t>Löffler, Henriette</t>
  </si>
  <si>
    <t>PPN74585964X</t>
  </si>
  <si>
    <t>PPN566124815</t>
  </si>
  <si>
    <t>http://resolver.staatsbibliothek-berlin.de/SBB0000D78400000000</t>
  </si>
  <si>
    <t>https://content.staatsbibliothek-berlin.de/dc/74585964X.ocr.zip</t>
  </si>
  <si>
    <t>Welcher T. 51 - 100 od. H. CXCI - CC d. Bilderbuchs begreift</t>
  </si>
  <si>
    <t>PPN766176479</t>
  </si>
  <si>
    <t>PPN143025953</t>
  </si>
  <si>
    <t>http://resolver.staatsbibliothek-berlin.de/SBB0000EE3E00000000</t>
  </si>
  <si>
    <t>PPN74627159X</t>
  </si>
  <si>
    <t>PPN565417347</t>
  </si>
  <si>
    <t>http://resolver.staatsbibliothek-berlin.de/SBB0000D86300020000</t>
  </si>
  <si>
    <t>Der neue deutsche Kinderfreund</t>
  </si>
  <si>
    <t>PPN770190715</t>
  </si>
  <si>
    <t>PPN236685880</t>
  </si>
  <si>
    <t>http://resolver.staatsbibliothek-berlin.de/SBB0001036F00010000</t>
  </si>
  <si>
    <t>Schau-Platz der Natur, oder: Unterredungen von der Beschaffenheit und den Absichten der Natürlichen Dinge, wodurch die Jugend zu weiterm Nachforschen aufgemuntert, und auf richtige Begriffe von der Allmacht und Weißheit Gottes geführet wird; Mit Kupfern ...</t>
  </si>
  <si>
    <t>PPN612812723</t>
  </si>
  <si>
    <t>PPN236807668</t>
  </si>
  <si>
    <t>http://resolver.staatsbibliothek-berlin.de/SBB0002153400000000</t>
  </si>
  <si>
    <t>Worinnen der Mensch in Gesellschafft mit Gott betrachtet wird</t>
  </si>
  <si>
    <t>PPN756796784</t>
  </si>
  <si>
    <t>PPN756789656</t>
  </si>
  <si>
    <t>http://resolver.staatsbibliothek-berlin.de/SBB0002153400030000</t>
  </si>
  <si>
    <t>http://resolver.staatsbibliothek-berlin.de/SBB0000F2C000010000</t>
  </si>
  <si>
    <t>Dessau Heybruch</t>
  </si>
  <si>
    <t>PPN770466303</t>
  </si>
  <si>
    <t>PPN322202264</t>
  </si>
  <si>
    <t>http://resolver.staatsbibliothek-berlin.de/SBB000104A900000000</t>
  </si>
  <si>
    <t>... welcher Nicht allein alle diejenigen Exempel, so in seinen vielmahl edirten Italiänisch. Rechen-Stunden Unausgerechnet, oder so zu reden sich verschlossen befinden, mehr als auf eine Art aufschlüsset, und vollkommen ausgearbeitet darstellet; Sondern auch noch darzu viele neue vortheilhafte Regeln und Anmerckungen aufrichtig bekannt machet, Und sich hiermit ... die Thüre zu derselben völlig eröfnet, daß solche mit leichter Mühe erlernet werden kan</t>
  </si>
  <si>
    <t>PPN747424640</t>
  </si>
  <si>
    <t>PPN134319583</t>
  </si>
  <si>
    <t>http://resolver.staatsbibliothek-berlin.de/SBB0000DD6100000000</t>
  </si>
  <si>
    <t>Handbuch der Naturgeschichte; Für Schulen und zum Selbstunterricht</t>
  </si>
  <si>
    <t>PPN756447100</t>
  </si>
  <si>
    <t>PPN181807831</t>
  </si>
  <si>
    <t>http://resolver.staatsbibliothek-berlin.de/SBB0000EA9E00000000</t>
  </si>
  <si>
    <t>PPN101091278X</t>
  </si>
  <si>
    <t>PPN194279278</t>
  </si>
  <si>
    <t>http://resolver.staatsbibliothek-berlin.de/SBB0000EBBA00090000</t>
  </si>
  <si>
    <t>1753</t>
  </si>
  <si>
    <t>PPN819571504</t>
  </si>
  <si>
    <t>PPN310755646</t>
  </si>
  <si>
    <t>http://resolver.staatsbibliothek-berlin.de/SBB0001948900020000</t>
  </si>
  <si>
    <t>PPN803539444</t>
  </si>
  <si>
    <t>PPN319188280</t>
  </si>
  <si>
    <t>http://resolver.staatsbibliothek-berlin.de/SBB0001791300010000</t>
  </si>
  <si>
    <t>PPN819571296</t>
  </si>
  <si>
    <t>PPN310755301</t>
  </si>
  <si>
    <t>http://resolver.staatsbibliothek-berlin.de/SBB0001948900000000</t>
  </si>
  <si>
    <t>Zusammenkünfte am Atlas</t>
  </si>
  <si>
    <t>Guts Muths, Johann Christoph Friedrich</t>
  </si>
  <si>
    <t>Ettinger</t>
  </si>
  <si>
    <t>PPN770962777</t>
  </si>
  <si>
    <t>PPN309393760</t>
  </si>
  <si>
    <t>http://resolver.staatsbibliothek-berlin.de/SBB00010A0D00010000</t>
  </si>
  <si>
    <t>Zusammenkünfte am Atlas; zur Kenntniß der Länder, Völker und ihrer Sitten herausgegeben für die Jugend</t>
  </si>
  <si>
    <t>PPN770961363</t>
  </si>
  <si>
    <t>PPN309393620</t>
  </si>
  <si>
    <t>http://resolver.staatsbibliothek-berlin.de/SBB00010A0D00000000</t>
  </si>
  <si>
    <t>Zeilenbeschriftungen</t>
  </si>
  <si>
    <t>Anzahl von type</t>
  </si>
  <si>
    <t>(Leer)</t>
  </si>
  <si>
    <t>Gesamtergebnis</t>
  </si>
  <si>
    <t>Anzahl von title</t>
  </si>
  <si>
    <t>Andere</t>
  </si>
  <si>
    <t>Anzahl von publisher</t>
  </si>
  <si>
    <t>Anzahl von language</t>
  </si>
  <si>
    <t>year</t>
  </si>
  <si>
    <t>number of books total</t>
  </si>
  <si>
    <t>number of books ger</t>
  </si>
  <si>
    <t>number of books ger+OCR</t>
  </si>
  <si>
    <t>Summe von number of books total</t>
  </si>
  <si>
    <t>Anzahl von date</t>
  </si>
  <si>
    <t>Summe von number of books ger</t>
  </si>
  <si>
    <t>Summe von number of books ger+OCR</t>
  </si>
  <si>
    <t>gesamt</t>
  </si>
  <si>
    <t>1633-1700</t>
  </si>
  <si>
    <t>1701-1800</t>
  </si>
  <si>
    <t>1801-1900</t>
  </si>
  <si>
    <t>1901-1931</t>
  </si>
  <si>
    <t>1801-1849</t>
  </si>
  <si>
    <t>1850-1900</t>
  </si>
  <si>
    <t>1901-1913</t>
  </si>
  <si>
    <t>1914-1931</t>
  </si>
  <si>
    <t>ddc</t>
  </si>
  <si>
    <t>Illustrated person</t>
  </si>
  <si>
    <t>pages</t>
  </si>
  <si>
    <t>number of pages</t>
  </si>
  <si>
    <t>Otto Spanier</t>
  </si>
  <si>
    <t>0008</t>
  </si>
  <si>
    <t>person, performer, serviceman, athlete, contestant, skilled worker, worker</t>
  </si>
  <si>
    <t>Hermann</t>
  </si>
  <si>
    <t>0023, 0042, 0109, 0127, 0133, 0167</t>
  </si>
  <si>
    <t>Karl</t>
  </si>
  <si>
    <t>0042, 0109, 0127, 0167</t>
  </si>
  <si>
    <t>Linder</t>
  </si>
  <si>
    <t>0109</t>
  </si>
  <si>
    <t>Rcgcldetri</t>
  </si>
  <si>
    <t>Albert</t>
  </si>
  <si>
    <t>0133</t>
  </si>
  <si>
    <t>dcrAlpcn</t>
  </si>
  <si>
    <t>0145</t>
  </si>
  <si>
    <t>H. Wagner</t>
  </si>
  <si>
    <t>0147</t>
  </si>
  <si>
    <t>Meseiibewiijsermlg</t>
  </si>
  <si>
    <t>0167</t>
  </si>
  <si>
    <t>Roch</t>
  </si>
  <si>
    <t>0017</t>
  </si>
  <si>
    <t>person, worker</t>
  </si>
  <si>
    <t>Cäsar Ducornet</t>
  </si>
  <si>
    <t>Scoresbh</t>
  </si>
  <si>
    <t>caricaturist, person</t>
  </si>
  <si>
    <t>Masius</t>
  </si>
  <si>
    <t>Rogenstein</t>
  </si>
  <si>
    <t>0245</t>
  </si>
  <si>
    <t>Christus</t>
  </si>
  <si>
    <t>0043</t>
  </si>
  <si>
    <t>worker, person, traveler, rider</t>
  </si>
  <si>
    <t>Glimmerdiorit</t>
  </si>
  <si>
    <t>Dokhan</t>
  </si>
  <si>
    <t>Josef Ressels</t>
  </si>
  <si>
    <t>0070</t>
  </si>
  <si>
    <t>Henry Giffard</t>
  </si>
  <si>
    <t>0103</t>
  </si>
  <si>
    <t>Giffards</t>
  </si>
  <si>
    <t>Michael Faraday</t>
  </si>
  <si>
    <t>person, athlete</t>
  </si>
  <si>
    <t>Inge</t>
  </si>
  <si>
    <t>Faraday</t>
  </si>
  <si>
    <t>Siebst</t>
  </si>
  <si>
    <t>Fdradast</t>
  </si>
  <si>
    <t>Richard Meyer</t>
  </si>
  <si>
    <t>Kerlin</t>
  </si>
  <si>
    <t>Robert Oppenheim</t>
  </si>
  <si>
    <t>Tromholt</t>
  </si>
  <si>
    <t>0068</t>
  </si>
  <si>
    <t>traveler, person, worker, skilled worker, military officer</t>
  </si>
  <si>
    <t>Marie</t>
  </si>
  <si>
    <t>0079</t>
  </si>
  <si>
    <t>Dil</t>
  </si>
  <si>
    <t>Sophus Tromhvlt</t>
  </si>
  <si>
    <t>0088</t>
  </si>
  <si>
    <t>Alan</t>
  </si>
  <si>
    <t>0115</t>
  </si>
  <si>
    <t>0059</t>
  </si>
  <si>
    <t>entertainer, person, worker, athlete, musician, forebear, relative, leader, communicator, performer, ancestor, player, serviceman</t>
  </si>
  <si>
    <t>Kolumbus-Lier</t>
  </si>
  <si>
    <t>0189</t>
  </si>
  <si>
    <t>Scheffels</t>
  </si>
  <si>
    <t>0033</t>
  </si>
  <si>
    <t>person, young buck, African, musician, performer, serviceman, forebear, reader, enlisted person, leader, military officer, ancestor, woman, relative, worker, communicator, athlete, ballet dancer</t>
  </si>
  <si>
    <t>David</t>
  </si>
  <si>
    <t>0033, 0035</t>
  </si>
  <si>
    <t>Goliath</t>
  </si>
  <si>
    <t>0035</t>
  </si>
  <si>
    <t>Kolumbus</t>
  </si>
  <si>
    <t>0077, 0093, 0183</t>
  </si>
  <si>
    <t>Bian</t>
  </si>
  <si>
    <t>0143</t>
  </si>
  <si>
    <t>Dieter</t>
  </si>
  <si>
    <t>0168</t>
  </si>
  <si>
    <t>Lie</t>
  </si>
  <si>
    <t>0227</t>
  </si>
  <si>
    <t>Lo</t>
  </si>
  <si>
    <t>RIan</t>
  </si>
  <si>
    <t>0241</t>
  </si>
  <si>
    <t>Lin</t>
  </si>
  <si>
    <t>0247</t>
  </si>
  <si>
    <t>Daine</t>
  </si>
  <si>
    <t>0253</t>
  </si>
  <si>
    <t>Bismarck</t>
  </si>
  <si>
    <t>0256</t>
  </si>
  <si>
    <t>Trewy</t>
  </si>
  <si>
    <t>Alexander III.</t>
  </si>
  <si>
    <t>Gladstone</t>
  </si>
  <si>
    <t>Trispi</t>
  </si>
  <si>
    <t>performer, person, serviceman, enlisted person, worker</t>
  </si>
  <si>
    <t>Ltllic</t>
  </si>
  <si>
    <t>0019</t>
  </si>
  <si>
    <t>0083, 0213</t>
  </si>
  <si>
    <t>Stcottcr</t>
  </si>
  <si>
    <t>0113</t>
  </si>
  <si>
    <t>Jev Krug</t>
  </si>
  <si>
    <t>0176</t>
  </si>
  <si>
    <t>Kcimeclführer</t>
  </si>
  <si>
    <t>0197</t>
  </si>
  <si>
    <t>Ltephani</t>
  </si>
  <si>
    <t>0213</t>
  </si>
  <si>
    <t>Elephant</t>
  </si>
  <si>
    <t>0008, 0112, 0195, 0211</t>
  </si>
  <si>
    <t>person, bullfighter, serviceman, worker, lawman, relative, entertainer</t>
  </si>
  <si>
    <t>Otto Spamer</t>
  </si>
  <si>
    <t>VcrFrühlmg</t>
  </si>
  <si>
    <t>0065</t>
  </si>
  <si>
    <t>Wogner</t>
  </si>
  <si>
    <t>Seim Pchhiin-ler</t>
  </si>
  <si>
    <t>0109, 0155</t>
  </si>
  <si>
    <t>Ausl</t>
  </si>
  <si>
    <t>0195, 0211</t>
  </si>
  <si>
    <t>lvcrdcn</t>
  </si>
  <si>
    <t>0199</t>
  </si>
  <si>
    <t>Ruprecht</t>
  </si>
  <si>
    <t>0211</t>
  </si>
  <si>
    <t>Roth</t>
  </si>
  <si>
    <t>0072</t>
  </si>
  <si>
    <t>Ernst  Dreä</t>
  </si>
  <si>
    <t>0006</t>
  </si>
  <si>
    <t>person, serviceman</t>
  </si>
  <si>
    <t>L. F. A. Kolb</t>
  </si>
  <si>
    <t>Maimon</t>
  </si>
  <si>
    <t>Choras</t>
  </si>
  <si>
    <t>C. Hamadryas</t>
  </si>
  <si>
    <t>Hierogly  phen</t>
  </si>
  <si>
    <t>F. Martinas</t>
  </si>
  <si>
    <t>person</t>
  </si>
  <si>
    <t>PllitM</t>
  </si>
  <si>
    <t>Bering von Schmidt &amp; Spring</t>
  </si>
  <si>
    <t>Munga</t>
  </si>
  <si>
    <t>M. Rhesus</t>
  </si>
  <si>
    <t>M. Nemestrinus</t>
  </si>
  <si>
    <t>F. Martins  Nakurgrschichk</t>
  </si>
  <si>
    <t>0002</t>
  </si>
  <si>
    <t>Kolk  Weiinte</t>
  </si>
  <si>
    <t>Sfutfpiif</t>
  </si>
  <si>
    <t>Lloua</t>
  </si>
  <si>
    <t>0055</t>
  </si>
  <si>
    <t>Kahan</t>
  </si>
  <si>
    <t>Oken</t>
  </si>
  <si>
    <t>Makako</t>
  </si>
  <si>
    <t>LI</t>
  </si>
  <si>
    <t>Silenus</t>
  </si>
  <si>
    <t>F. Martin</t>
  </si>
  <si>
    <t>person, entertainer</t>
  </si>
  <si>
    <t>L.</t>
  </si>
  <si>
    <t>C. raona</t>
  </si>
  <si>
    <t>Nona</t>
  </si>
  <si>
    <t>Andre Schlankaffen</t>
  </si>
  <si>
    <t>Buding</t>
  </si>
  <si>
    <t>Malbrouck</t>
  </si>
  <si>
    <t>Rliosus</t>
  </si>
  <si>
    <t>Thomas-Danzig Phot</t>
  </si>
  <si>
    <t>0101</t>
  </si>
  <si>
    <t>athlete, person, worker</t>
  </si>
  <si>
    <t>Ed</t>
  </si>
  <si>
    <t>0591</t>
  </si>
  <si>
    <t>worker, serviceman, skilled worker, person</t>
  </si>
  <si>
    <t>Meßter</t>
  </si>
  <si>
    <t>Alexander von Humboldt</t>
  </si>
  <si>
    <t>0013</t>
  </si>
  <si>
    <t>person, musician, communicator, worker, athlete</t>
  </si>
  <si>
    <t>Pendelv</t>
  </si>
  <si>
    <t>0191</t>
  </si>
  <si>
    <t>Schwefokveröindmrgen</t>
  </si>
  <si>
    <t>0344</t>
  </si>
  <si>
    <t>Elek</t>
  </si>
  <si>
    <t>0415</t>
  </si>
  <si>
    <t>Alexander von Humbvldt</t>
  </si>
  <si>
    <t>0015</t>
  </si>
  <si>
    <t>person, worker, entertainer, craftsman, musician</t>
  </si>
  <si>
    <t>Chr</t>
  </si>
  <si>
    <t>0061</t>
  </si>
  <si>
    <t>Oersted</t>
  </si>
  <si>
    <t>Schlosser</t>
  </si>
  <si>
    <t>0078</t>
  </si>
  <si>
    <t>0007, 0009, 0015</t>
  </si>
  <si>
    <t>person, performer, traveler, inhabitant, worker, employee</t>
  </si>
  <si>
    <t>Julius</t>
  </si>
  <si>
    <t>0009</t>
  </si>
  <si>
    <t>Fritz</t>
  </si>
  <si>
    <t>0011, 0015</t>
  </si>
  <si>
    <t>Theodor</t>
  </si>
  <si>
    <t>0011, 0025</t>
  </si>
  <si>
    <t>Johannes</t>
  </si>
  <si>
    <t>0013, 0017</t>
  </si>
  <si>
    <t>0013, 0015</t>
  </si>
  <si>
    <t>Ferdinand</t>
  </si>
  <si>
    <t>Hubert</t>
  </si>
  <si>
    <t>0015, 0023</t>
  </si>
  <si>
    <t>Klaus  Zog</t>
  </si>
  <si>
    <t>Kilian</t>
  </si>
  <si>
    <t>0021</t>
  </si>
  <si>
    <t>Hans</t>
  </si>
  <si>
    <t>Kunz</t>
  </si>
  <si>
    <t>Vivallera</t>
  </si>
  <si>
    <t>0025</t>
  </si>
  <si>
    <t>Lhat</t>
  </si>
  <si>
    <t>person, athlete, traveler, performer, worker, contestant</t>
  </si>
  <si>
    <t>Rappo</t>
  </si>
  <si>
    <t>0047</t>
  </si>
  <si>
    <t>Malayq</t>
  </si>
  <si>
    <t>person, African</t>
  </si>
  <si>
    <t>Arktiker</t>
  </si>
  <si>
    <t>Raffer</t>
  </si>
  <si>
    <t>Hottentotte</t>
  </si>
  <si>
    <t>Siamang</t>
  </si>
  <si>
    <t>0038</t>
  </si>
  <si>
    <t>Hylobates Siamang</t>
  </si>
  <si>
    <t>Myeetes</t>
  </si>
  <si>
    <t>0044</t>
  </si>
  <si>
    <t>Saimiri</t>
  </si>
  <si>
    <t>Vari</t>
  </si>
  <si>
    <t>Lemur Maeaeo</t>
  </si>
  <si>
    <t>Prim</t>
  </si>
  <si>
    <t>0160</t>
  </si>
  <si>
    <t>leader, worker, person, diplomat</t>
  </si>
  <si>
    <t>Quint</t>
  </si>
  <si>
    <t>Hevels</t>
  </si>
  <si>
    <t>enlisted person</t>
  </si>
  <si>
    <t>CYTVcnu</t>
  </si>
  <si>
    <t>Hi</t>
  </si>
  <si>
    <t>Ho</t>
  </si>
  <si>
    <t>Ewalck Kaufe</t>
  </si>
  <si>
    <t>Laib</t>
  </si>
  <si>
    <t>DscMnrickscha</t>
  </si>
  <si>
    <t>skilled worker, person</t>
  </si>
  <si>
    <t>Bumarang</t>
  </si>
  <si>
    <t>0049</t>
  </si>
  <si>
    <t>Hampson'Schäffer</t>
  </si>
  <si>
    <t>Papa Jta</t>
  </si>
  <si>
    <t>0121</t>
  </si>
  <si>
    <t>dcr  Wundermann</t>
  </si>
  <si>
    <t>Hanns Günther</t>
  </si>
  <si>
    <t>relative, person, woman, professional, athlete, worker, ancestor</t>
  </si>
  <si>
    <t>Mecnmß</t>
  </si>
  <si>
    <t>0010</t>
  </si>
  <si>
    <t>worker, person</t>
  </si>
  <si>
    <t>Rudolph</t>
  </si>
  <si>
    <t>Rohrjtöckchcn</t>
  </si>
  <si>
    <t>0037</t>
  </si>
  <si>
    <t>SiiNftetiere</t>
  </si>
  <si>
    <t>0062</t>
  </si>
  <si>
    <t>hired hand, relative, traveler, person</t>
  </si>
  <si>
    <t>Schubert</t>
  </si>
  <si>
    <t>0293</t>
  </si>
  <si>
    <t>Jesu</t>
  </si>
  <si>
    <t>merchant, person, military officer, athlete, enlisted person</t>
  </si>
  <si>
    <t>SannsGüniher  Mt</t>
  </si>
  <si>
    <t>worker, person, contestant, relative, skilled worker, performer, ancestor, health professional, adult</t>
  </si>
  <si>
    <t>0019, 0131</t>
  </si>
  <si>
    <t>Ilse</t>
  </si>
  <si>
    <t>Erich</t>
  </si>
  <si>
    <t>0095</t>
  </si>
  <si>
    <t>BonsMnxi</t>
  </si>
  <si>
    <t>0140</t>
  </si>
  <si>
    <t>athlete, worker, person</t>
  </si>
  <si>
    <t>Eleg.</t>
  </si>
  <si>
    <t>Lanius collurio</t>
  </si>
  <si>
    <t>0051</t>
  </si>
  <si>
    <t>Palaeornis Alexandri</t>
  </si>
  <si>
    <t>Phoenieopterus</t>
  </si>
  <si>
    <t>0108</t>
  </si>
  <si>
    <t>Cieonia</t>
  </si>
  <si>
    <t>Dr E. Jlallien</t>
  </si>
  <si>
    <t>0001</t>
  </si>
  <si>
    <t>traveler, person</t>
  </si>
  <si>
    <t>Jesse</t>
  </si>
  <si>
    <t>0207</t>
  </si>
  <si>
    <t>Ursus Arctos</t>
  </si>
  <si>
    <t>Evers</t>
  </si>
  <si>
    <t>Pestun</t>
  </si>
  <si>
    <t>A.</t>
  </si>
  <si>
    <t>C. v. Siemouszowa-Pietruski</t>
  </si>
  <si>
    <t>Ameiscnigel</t>
  </si>
  <si>
    <t>Thiere</t>
  </si>
  <si>
    <t>0012</t>
  </si>
  <si>
    <t>serviceman, person, entertainer, horse wrangler, traveler, worker, performer</t>
  </si>
  <si>
    <t>Kameel</t>
  </si>
  <si>
    <t>0027</t>
  </si>
  <si>
    <t>Thier</t>
  </si>
  <si>
    <t>0027, 0046</t>
  </si>
  <si>
    <t>Androclus</t>
  </si>
  <si>
    <t>dcr SiStuc</t>
  </si>
  <si>
    <t>Renthiers</t>
  </si>
  <si>
    <t>0046</t>
  </si>
  <si>
    <t>Renthier</t>
  </si>
  <si>
    <t>Edwards</t>
  </si>
  <si>
    <t>0223</t>
  </si>
  <si>
    <t>Crozetts</t>
  </si>
  <si>
    <t>Cook</t>
  </si>
  <si>
    <t>Smith</t>
  </si>
  <si>
    <t>0195</t>
  </si>
  <si>
    <t>Verlaö</t>
  </si>
  <si>
    <t>inhabitant, person, employee</t>
  </si>
  <si>
    <t>Joh</t>
  </si>
  <si>
    <t>Friede</t>
  </si>
  <si>
    <t>Ilarlknoch</t>
  </si>
  <si>
    <t>Aaunlrönrg</t>
  </si>
  <si>
    <t>Kelbknk</t>
  </si>
  <si>
    <t>Cuvier</t>
  </si>
  <si>
    <t>Anna</t>
  </si>
  <si>
    <t>Kukuk</t>
  </si>
  <si>
    <t>XVI  Sbßalßs</t>
  </si>
  <si>
    <t>0091</t>
  </si>
  <si>
    <t>Lephiodon</t>
  </si>
  <si>
    <t>Andrias Scheuchzeri</t>
  </si>
  <si>
    <t>Mar</t>
  </si>
  <si>
    <t>0034</t>
  </si>
  <si>
    <t>bullfighter, person, great grandparent, forebear, relative, ancestor, Pharaoh, worker, traveler, employee, performer, athlete</t>
  </si>
  <si>
    <t>Otto</t>
  </si>
  <si>
    <t>0034, 0047, 0062, 0139, 0204, 0215, 0243, 0323, 0337</t>
  </si>
  <si>
    <t>Gustav</t>
  </si>
  <si>
    <t>0034, 0047, 0180, 0227, 0289</t>
  </si>
  <si>
    <t>Adolf</t>
  </si>
  <si>
    <t>0034, 0047, 0062, 0076</t>
  </si>
  <si>
    <t>Banerjungc</t>
  </si>
  <si>
    <t>Lufticus</t>
  </si>
  <si>
    <t>Hoho</t>
  </si>
  <si>
    <t>Ldracailadr</t>
  </si>
  <si>
    <t>0076</t>
  </si>
  <si>
    <t>Dionysius</t>
  </si>
  <si>
    <t>0128</t>
  </si>
  <si>
    <t>Napoli</t>
  </si>
  <si>
    <t>0180</t>
  </si>
  <si>
    <t>Casia Eb</t>
  </si>
  <si>
    <t>0193</t>
  </si>
  <si>
    <t>Kombina</t>
  </si>
  <si>
    <t>Daö</t>
  </si>
  <si>
    <t>Thcil</t>
  </si>
  <si>
    <t>Siud dcuu</t>
  </si>
  <si>
    <t>0215</t>
  </si>
  <si>
    <t>Kahn</t>
  </si>
  <si>
    <t>Wirth</t>
  </si>
  <si>
    <t>0300</t>
  </si>
  <si>
    <t>0323</t>
  </si>
  <si>
    <t>Gauß</t>
  </si>
  <si>
    <t>0337</t>
  </si>
  <si>
    <t>Johann</t>
  </si>
  <si>
    <t>0363</t>
  </si>
  <si>
    <t>I. Äiischamnlgsanfgabcil</t>
  </si>
  <si>
    <t>0375</t>
  </si>
  <si>
    <t>Humboldt</t>
  </si>
  <si>
    <t>0057</t>
  </si>
  <si>
    <t>person, performer, laborer, employee, skilled worker, enlisted person, traveler, hired hand</t>
  </si>
  <si>
    <t>Despretz</t>
  </si>
  <si>
    <t>Karl  der Große</t>
  </si>
  <si>
    <t>Wild Lad</t>
  </si>
  <si>
    <t>Uhlaud'S</t>
  </si>
  <si>
    <t>Bnlkan</t>
  </si>
  <si>
    <t>0075</t>
  </si>
  <si>
    <t>IUc Noßlmppe</t>
  </si>
  <si>
    <t>0097</t>
  </si>
  <si>
    <t>GoldqnelWi</t>
  </si>
  <si>
    <t>0127</t>
  </si>
  <si>
    <t>0139</t>
  </si>
  <si>
    <t>Whville Thomson</t>
  </si>
  <si>
    <t>0232</t>
  </si>
  <si>
    <t>0292</t>
  </si>
  <si>
    <t>Ilintze</t>
  </si>
  <si>
    <t>Girard</t>
  </si>
  <si>
    <t>0339</t>
  </si>
  <si>
    <t>R. Ludwig</t>
  </si>
  <si>
    <t>0348</t>
  </si>
  <si>
    <t>VI</t>
  </si>
  <si>
    <t>van</t>
  </si>
  <si>
    <t>person, employee, rider, worker, serviceman</t>
  </si>
  <si>
    <t>Diamantcnsnchcr</t>
  </si>
  <si>
    <t>George Greys</t>
  </si>
  <si>
    <t>Hintze</t>
  </si>
  <si>
    <t>Thomson</t>
  </si>
  <si>
    <t>0237</t>
  </si>
  <si>
    <t>Carpenter</t>
  </si>
  <si>
    <t>Mammut</t>
  </si>
  <si>
    <t>0299</t>
  </si>
  <si>
    <t>Jsbrand Jeles</t>
  </si>
  <si>
    <t>Peter dem Großen</t>
  </si>
  <si>
    <t>Hamilton</t>
  </si>
  <si>
    <t>worker, person, employee, workman</t>
  </si>
  <si>
    <t>Gabbro</t>
  </si>
  <si>
    <t>0073</t>
  </si>
  <si>
    <t>Hypersthenfels</t>
  </si>
  <si>
    <t>Diorit</t>
  </si>
  <si>
    <t>Haidinger</t>
  </si>
  <si>
    <t>0090</t>
  </si>
  <si>
    <t>Blum</t>
  </si>
  <si>
    <t>Bunseu</t>
  </si>
  <si>
    <t>Daubrvc</t>
  </si>
  <si>
    <t>Bolgcr</t>
  </si>
  <si>
    <t>Daubrve</t>
  </si>
  <si>
    <t>Adular</t>
  </si>
  <si>
    <t>Helena</t>
  </si>
  <si>
    <t>0157</t>
  </si>
  <si>
    <t>Haiidgriss</t>
  </si>
  <si>
    <t>0071</t>
  </si>
  <si>
    <t>ancient, enlisted person, musician, person, skilled worker, worker</t>
  </si>
  <si>
    <t>Handgrisj</t>
  </si>
  <si>
    <t>Baumschin'cke</t>
  </si>
  <si>
    <t>0280</t>
  </si>
  <si>
    <t>Bon Di</t>
  </si>
  <si>
    <t>0383</t>
  </si>
  <si>
    <t>M. Kirinis</t>
  </si>
  <si>
    <t>Ilic Sinne</t>
  </si>
  <si>
    <t>0050</t>
  </si>
  <si>
    <t>traveler, person, worker</t>
  </si>
  <si>
    <t>Schklstl</t>
  </si>
  <si>
    <t>Jesum Christum</t>
  </si>
  <si>
    <t>0169</t>
  </si>
  <si>
    <t>enlisted person, person, worker, serviceman, athlete, skilled worker, ancestor</t>
  </si>
  <si>
    <t>Wilhelm II</t>
  </si>
  <si>
    <t>0212</t>
  </si>
  <si>
    <t>Weltk</t>
  </si>
  <si>
    <t>Perry</t>
  </si>
  <si>
    <t>0260</t>
  </si>
  <si>
    <t>Fridtjof</t>
  </si>
  <si>
    <t>0412</t>
  </si>
  <si>
    <t>Fridt  jof</t>
  </si>
  <si>
    <t>Fridtjof Nan</t>
  </si>
  <si>
    <t>Jackson</t>
  </si>
  <si>
    <t>0427</t>
  </si>
  <si>
    <t>Mr. Jackson</t>
  </si>
  <si>
    <t>Nansen</t>
  </si>
  <si>
    <t>Chield</t>
  </si>
  <si>
    <t>Johansen</t>
  </si>
  <si>
    <t>AallciM</t>
  </si>
  <si>
    <t>serviceman, person</t>
  </si>
  <si>
    <t>Scni</t>
  </si>
  <si>
    <t>Trank Stevens</t>
  </si>
  <si>
    <t>relative, person</t>
  </si>
  <si>
    <t>arner</t>
  </si>
  <si>
    <t>employee, person, worker, workman, serviceman, hired hand</t>
  </si>
  <si>
    <t>Kermann Wagne</t>
  </si>
  <si>
    <t>Otto Lpamer</t>
  </si>
  <si>
    <t>Alexander</t>
  </si>
  <si>
    <t>0117</t>
  </si>
  <si>
    <t>Hermann dem Cherusker</t>
  </si>
  <si>
    <t>Titelb</t>
  </si>
  <si>
    <t>person, worker, military officer, relative, woman, serviceman, leader</t>
  </si>
  <si>
    <t>Hossmann von Fallersleben</t>
  </si>
  <si>
    <t>Mg</t>
  </si>
  <si>
    <t>Martini</t>
  </si>
  <si>
    <t>Robinson Crusoe</t>
  </si>
  <si>
    <t>Robinson</t>
  </si>
  <si>
    <t>Achimenes</t>
  </si>
  <si>
    <t>0085</t>
  </si>
  <si>
    <t>worker, person, performer, serviceman, relative, employee</t>
  </si>
  <si>
    <t>0091, 0107</t>
  </si>
  <si>
    <t>InuotinriK</t>
  </si>
  <si>
    <t>Likginbock</t>
  </si>
  <si>
    <t>0107</t>
  </si>
  <si>
    <t>Langbarl</t>
  </si>
  <si>
    <t>0125</t>
  </si>
  <si>
    <t>Dögrl</t>
  </si>
  <si>
    <t>0137</t>
  </si>
  <si>
    <t>THaler</t>
  </si>
  <si>
    <t>Staar</t>
  </si>
  <si>
    <t>Schtoan</t>
  </si>
  <si>
    <t>0166</t>
  </si>
  <si>
    <t>0183</t>
  </si>
  <si>
    <t>serviceman, person, worker</t>
  </si>
  <si>
    <t>Wolfram von Eschenbach</t>
  </si>
  <si>
    <t>0099</t>
  </si>
  <si>
    <t>Jlorflicgc</t>
  </si>
  <si>
    <t>employee, person, worker, laborer</t>
  </si>
  <si>
    <t>Andre</t>
  </si>
  <si>
    <t>Mlilkcu</t>
  </si>
  <si>
    <t>0123</t>
  </si>
  <si>
    <t>0165</t>
  </si>
  <si>
    <t>person, traveler, worker</t>
  </si>
  <si>
    <t>Nikolaus Bohiiy</t>
  </si>
  <si>
    <t>Bohny</t>
  </si>
  <si>
    <t>Ferdinand Max</t>
  </si>
  <si>
    <t>Prof</t>
  </si>
  <si>
    <t>yfftcrdiugrr</t>
  </si>
  <si>
    <t>Paul Wagurr</t>
  </si>
  <si>
    <t>Bcrsasslr dcS</t>
  </si>
  <si>
    <t>Vildcr</t>
  </si>
  <si>
    <t>Oscar Schul</t>
  </si>
  <si>
    <t>A. Simmler</t>
  </si>
  <si>
    <t>P. Wagner</t>
  </si>
  <si>
    <t>K. Weigand</t>
  </si>
  <si>
    <t>W. Hosfmann</t>
  </si>
  <si>
    <t>Wilhelm N</t>
  </si>
  <si>
    <t>William</t>
  </si>
  <si>
    <t>0041</t>
  </si>
  <si>
    <t>Parana</t>
  </si>
  <si>
    <t>0075, 0079</t>
  </si>
  <si>
    <t>Manura</t>
  </si>
  <si>
    <t>Pugli</t>
  </si>
  <si>
    <t>Paranas</t>
  </si>
  <si>
    <t>Mannra</t>
  </si>
  <si>
    <t>Pngli</t>
  </si>
  <si>
    <t>Gottlob</t>
  </si>
  <si>
    <t>Marmot</t>
  </si>
  <si>
    <t>Theo</t>
  </si>
  <si>
    <t>entertainer, skilled worker, person, serviceman, inhabitant</t>
  </si>
  <si>
    <t>Aust</t>
  </si>
  <si>
    <t>0037, 0136, 0153</t>
  </si>
  <si>
    <t>Hermann dem CheruskcrHrsteu</t>
  </si>
  <si>
    <t>0178</t>
  </si>
  <si>
    <t>Gott</t>
  </si>
  <si>
    <t>person, worker, serviceman, skilled worker, hired hand</t>
  </si>
  <si>
    <t>P. Gerhardt</t>
  </si>
  <si>
    <t>Eichendorff</t>
  </si>
  <si>
    <t>0084</t>
  </si>
  <si>
    <t>Schulze</t>
  </si>
  <si>
    <t>Utoifl</t>
  </si>
  <si>
    <t>0161</t>
  </si>
  <si>
    <t>Schiller</t>
  </si>
  <si>
    <t>0161, 0177</t>
  </si>
  <si>
    <t>Kermann Wagner</t>
  </si>
  <si>
    <t>creator, person, performer, relative, serviceman, hired hand, inhabitant, contestant, military officer, musician</t>
  </si>
  <si>
    <t>0030</t>
  </si>
  <si>
    <t>0081</t>
  </si>
  <si>
    <t>Orloff</t>
  </si>
  <si>
    <t>Schah  Nadir</t>
  </si>
  <si>
    <t>Katharina II</t>
  </si>
  <si>
    <t>Thomas Pitt</t>
  </si>
  <si>
    <t>Napoleon</t>
  </si>
  <si>
    <t>Hope</t>
  </si>
  <si>
    <t>Hermann anseinenBrnderKarl</t>
  </si>
  <si>
    <t>0150</t>
  </si>
  <si>
    <t>Agnes Brauer</t>
  </si>
  <si>
    <t>0206</t>
  </si>
  <si>
    <t>Hrlrne Spielrer</t>
  </si>
  <si>
    <t>Jennls Nystrüm</t>
  </si>
  <si>
    <t>Secger</t>
  </si>
  <si>
    <t>L. van Hofften</t>
  </si>
  <si>
    <t>Tpiji</t>
  </si>
  <si>
    <t>0054</t>
  </si>
  <si>
    <t>athlete, person, woman, soldier</t>
  </si>
  <si>
    <t>0096</t>
  </si>
  <si>
    <t>0188</t>
  </si>
  <si>
    <t>Gvtt</t>
  </si>
  <si>
    <t>0204</t>
  </si>
  <si>
    <t>Mhylax</t>
  </si>
  <si>
    <t>person, worker, performer, unfortunate, enlisted person</t>
  </si>
  <si>
    <t>0102</t>
  </si>
  <si>
    <t>JamcS Watt</t>
  </si>
  <si>
    <t>0129</t>
  </si>
  <si>
    <t>James Watt</t>
  </si>
  <si>
    <t>person, merchant, skilled worker</t>
  </si>
  <si>
    <t>0014, 0015</t>
  </si>
  <si>
    <t>worker, person, Pharaoh, performer, skilled worker, serviceman</t>
  </si>
  <si>
    <t>Declieux</t>
  </si>
  <si>
    <t>serviceman, person, worker, athlete</t>
  </si>
  <si>
    <t>Salomo</t>
  </si>
  <si>
    <t>0131</t>
  </si>
  <si>
    <t>andre</t>
  </si>
  <si>
    <t>Erdmann Wagner</t>
  </si>
  <si>
    <t>0162</t>
  </si>
  <si>
    <t>Hermann Vogel</t>
  </si>
  <si>
    <t>Andersens</t>
  </si>
  <si>
    <t>Rudolf</t>
  </si>
  <si>
    <t>0018, 0019</t>
  </si>
  <si>
    <t>laborer, worker, person, performer, enlisted person, serviceman</t>
  </si>
  <si>
    <t>Fliegcii</t>
  </si>
  <si>
    <t>iöerniann Wagner</t>
  </si>
  <si>
    <t>0156</t>
  </si>
  <si>
    <t>Lebettet</t>
  </si>
  <si>
    <t>ßugo Lim</t>
  </si>
  <si>
    <t>CbeoDoi  petzolv</t>
  </si>
  <si>
    <t>Wilhelm</t>
  </si>
  <si>
    <t>Voif</t>
  </si>
  <si>
    <t>Sopt</t>
  </si>
  <si>
    <t>0156, 0165</t>
  </si>
  <si>
    <t>Arnold Lobsdanz</t>
  </si>
  <si>
    <t>ung-peter</t>
  </si>
  <si>
    <t>Peter Deck</t>
  </si>
  <si>
    <t>Zung-Peter</t>
  </si>
  <si>
    <t>Malsr  R.</t>
  </si>
  <si>
    <t>Peter koch</t>
  </si>
  <si>
    <t>Kornak</t>
  </si>
  <si>
    <t>serviceman, laborer, worker, person, traveler</t>
  </si>
  <si>
    <t>Sanderson</t>
  </si>
  <si>
    <t>Wolf</t>
  </si>
  <si>
    <t>0077</t>
  </si>
  <si>
    <t>person, woman, ancient</t>
  </si>
  <si>
    <t>Aethiopcn</t>
  </si>
  <si>
    <t>Malaycn</t>
  </si>
  <si>
    <t>Masins</t>
  </si>
  <si>
    <t>Attila</t>
  </si>
  <si>
    <t>Gibbons</t>
  </si>
  <si>
    <t>0087</t>
  </si>
  <si>
    <t>TtlnlTc</t>
  </si>
  <si>
    <t>0347</t>
  </si>
  <si>
    <t>person, relative</t>
  </si>
  <si>
    <t>Wolfe</t>
  </si>
  <si>
    <t>Pintscher</t>
  </si>
  <si>
    <t>person, serviceman, worker, bullfighter</t>
  </si>
  <si>
    <t>Unrath</t>
  </si>
  <si>
    <t>0047, 0225</t>
  </si>
  <si>
    <t>Karl's V. von Frankreich</t>
  </si>
  <si>
    <t>Aubri von Montdidier</t>
  </si>
  <si>
    <t>Macaire</t>
  </si>
  <si>
    <t>Petrus</t>
  </si>
  <si>
    <t>Noth</t>
  </si>
  <si>
    <t>Peter</t>
  </si>
  <si>
    <t>Hans Sachs</t>
  </si>
  <si>
    <t>Zeus</t>
  </si>
  <si>
    <t>0172</t>
  </si>
  <si>
    <t>Jupiter Ammon</t>
  </si>
  <si>
    <t>Mendes</t>
  </si>
  <si>
    <t>Odysseus</t>
  </si>
  <si>
    <t>Diodorus</t>
  </si>
  <si>
    <t>0225</t>
  </si>
  <si>
    <t>SfUAG vrtOTTO</t>
  </si>
  <si>
    <t>Napoleon I.</t>
  </si>
  <si>
    <t>Ali</t>
  </si>
  <si>
    <t>Ochs</t>
  </si>
  <si>
    <t>0243</t>
  </si>
  <si>
    <t>Rajah fvou Mysore</t>
  </si>
  <si>
    <t>0042</t>
  </si>
  <si>
    <t>person, traveler</t>
  </si>
  <si>
    <t>Kalkspath</t>
  </si>
  <si>
    <t>0757</t>
  </si>
  <si>
    <t>Kaolin</t>
  </si>
  <si>
    <t>Karfunkel</t>
  </si>
  <si>
    <t>Klingstein</t>
  </si>
  <si>
    <t>Krpstall</t>
  </si>
  <si>
    <t>Kiicheusalz</t>
  </si>
  <si>
    <t>Lava</t>
  </si>
  <si>
    <t>Lasurstein</t>
  </si>
  <si>
    <t>Leukolith</t>
  </si>
  <si>
    <t>Ouix</t>
  </si>
  <si>
    <t>Opal</t>
  </si>
  <si>
    <t>Pechopal</t>
  </si>
  <si>
    <t>Pechstein</t>
  </si>
  <si>
    <t>Pimelit</t>
  </si>
  <si>
    <t>Perlstein</t>
  </si>
  <si>
    <t>Pharmakolit</t>
  </si>
  <si>
    <t>Polphallit</t>
  </si>
  <si>
    <t>Nauchtopas</t>
  </si>
  <si>
    <t>Rothstein</t>
  </si>
  <si>
    <t>Röthel</t>
  </si>
  <si>
    <t>Rubin</t>
  </si>
  <si>
    <t>Rubicell</t>
  </si>
  <si>
    <t>Magnesia</t>
  </si>
  <si>
    <t>Maskagnin</t>
  </si>
  <si>
    <t>Marmor</t>
  </si>
  <si>
    <t>Manersalpctcr</t>
  </si>
  <si>
    <t>Mergel</t>
  </si>
  <si>
    <t>Mergeltufs</t>
  </si>
  <si>
    <t>Morio</t>
  </si>
  <si>
    <t>Salmiak</t>
  </si>
  <si>
    <t>Salpeter</t>
  </si>
  <si>
    <t>Saphir</t>
  </si>
  <si>
    <t>Sassolin</t>
  </si>
  <si>
    <t>Scheel</t>
  </si>
  <si>
    <t>Schiefcrspath</t>
  </si>
  <si>
    <t>Schörl</t>
  </si>
  <si>
    <t>Schwererde</t>
  </si>
  <si>
    <t>Schwcrspath</t>
  </si>
  <si>
    <t>Seifenstcin</t>
  </si>
  <si>
    <t>Sclenit</t>
  </si>
  <si>
    <t>Serpcntinstein</t>
  </si>
  <si>
    <t>Smirgel</t>
  </si>
  <si>
    <t>Spicßglanz</t>
  </si>
  <si>
    <t>Talk</t>
  </si>
  <si>
    <t>Thon</t>
  </si>
  <si>
    <t>Thoncrde</t>
  </si>
  <si>
    <t>Thonschiefer</t>
  </si>
  <si>
    <t>Titian</t>
  </si>
  <si>
    <t>Topas</t>
  </si>
  <si>
    <t>Torf</t>
  </si>
  <si>
    <t>Trapp</t>
  </si>
  <si>
    <t>Tripel</t>
  </si>
  <si>
    <t>Trippcl</t>
  </si>
  <si>
    <t>Trona</t>
  </si>
  <si>
    <t>Tuffwacke</t>
  </si>
  <si>
    <t>Uran</t>
  </si>
  <si>
    <t>Uranvitriol</t>
  </si>
  <si>
    <t>Vitriol</t>
  </si>
  <si>
    <t>Wacke</t>
  </si>
  <si>
    <t>Walkerde</t>
  </si>
  <si>
    <t>Wetzsteiuschiefer</t>
  </si>
  <si>
    <t>Wismuth</t>
  </si>
  <si>
    <t>Witherit</t>
  </si>
  <si>
    <t>Wolsram</t>
  </si>
  <si>
    <t>Wuudersalz</t>
  </si>
  <si>
    <t>Y</t>
  </si>
  <si>
    <t>Atter</t>
  </si>
  <si>
    <t>Alterst</t>
  </si>
  <si>
    <t>Zechstein</t>
  </si>
  <si>
    <t>Zeolith</t>
  </si>
  <si>
    <t>Zinkvitriol</t>
  </si>
  <si>
    <t>Zink</t>
  </si>
  <si>
    <t>Zinn</t>
  </si>
  <si>
    <t>Hauöschwabc</t>
  </si>
  <si>
    <t>Brodbohrer</t>
  </si>
  <si>
    <t>Brodkäfer</t>
  </si>
  <si>
    <t>ÄKil</t>
  </si>
  <si>
    <t>Purpurmonade</t>
  </si>
  <si>
    <t>Skinner</t>
  </si>
  <si>
    <t>worker</t>
  </si>
  <si>
    <t>person, serviceman, worker, African</t>
  </si>
  <si>
    <t>Jut Keller</t>
  </si>
  <si>
    <t>Jcittc</t>
  </si>
  <si>
    <t>Muthe</t>
  </si>
  <si>
    <t>Grit</t>
  </si>
  <si>
    <t>0186</t>
  </si>
  <si>
    <t>Brcitkopf</t>
  </si>
  <si>
    <t>Härtel</t>
  </si>
  <si>
    <t>worker, person, performer, entertainer, serviceman</t>
  </si>
  <si>
    <t>Zchiller</t>
  </si>
  <si>
    <t>0177</t>
  </si>
  <si>
    <t>0022</t>
  </si>
  <si>
    <t>Hollbraun</t>
  </si>
  <si>
    <t>person, philatelist</t>
  </si>
  <si>
    <t>Leopard</t>
  </si>
  <si>
    <t>Afrilu</t>
  </si>
  <si>
    <t>Igel</t>
  </si>
  <si>
    <t>Eisbär</t>
  </si>
  <si>
    <t>0023</t>
  </si>
  <si>
    <t>Eismeorküston</t>
  </si>
  <si>
    <t>Lemming</t>
  </si>
  <si>
    <t>0026</t>
  </si>
  <si>
    <t>Vicunna</t>
  </si>
  <si>
    <t>Dickhäuter</t>
  </si>
  <si>
    <t>Tafel</t>
  </si>
  <si>
    <t>Küfer</t>
  </si>
  <si>
    <t>0093</t>
  </si>
  <si>
    <t>Grofses</t>
  </si>
  <si>
    <t>0120</t>
  </si>
  <si>
    <t>ivas Hänschen</t>
  </si>
  <si>
    <t>Figura</t>
  </si>
  <si>
    <t>Dalle</t>
  </si>
  <si>
    <t>relative, person, inhabitant</t>
  </si>
  <si>
    <t>Hermann Gesenius</t>
  </si>
  <si>
    <t>Hermann Sesenius</t>
  </si>
  <si>
    <t>Mandeltaube</t>
  </si>
  <si>
    <t>0086, 0087</t>
  </si>
  <si>
    <t>Held</t>
  </si>
  <si>
    <t>Hoff</t>
  </si>
  <si>
    <t>Maximilian Kern</t>
  </si>
  <si>
    <t>Wilh.Effenberger</t>
  </si>
  <si>
    <t>Rarlstein</t>
  </si>
  <si>
    <t>Rarls des Großen</t>
  </si>
  <si>
    <t>Schneiders</t>
  </si>
  <si>
    <t>0014, 0023, 0041, 0044</t>
  </si>
  <si>
    <t>person, serviceman, assistant, worker, philatelist, enlisted person</t>
  </si>
  <si>
    <t>Griechin</t>
  </si>
  <si>
    <t>0014</t>
  </si>
  <si>
    <t>Magyaren</t>
  </si>
  <si>
    <t>J. Lappe</t>
  </si>
  <si>
    <t>Kaukasier</t>
  </si>
  <si>
    <t>Spanier</t>
  </si>
  <si>
    <t>II</t>
  </si>
  <si>
    <t>Leulemunn</t>
  </si>
  <si>
    <t>E. Singer</t>
  </si>
  <si>
    <t>0014, 0041, 0044, 0047</t>
  </si>
  <si>
    <t>X. A.</t>
  </si>
  <si>
    <t>0014, 0041, 0044</t>
  </si>
  <si>
    <t>Leutemann</t>
  </si>
  <si>
    <t>W. Claudius</t>
  </si>
  <si>
    <t>Ferro</t>
  </si>
  <si>
    <t>0023, 0041</t>
  </si>
  <si>
    <t>Djolof</t>
  </si>
  <si>
    <t>Dahome-Krieger</t>
  </si>
  <si>
    <t>Berber</t>
  </si>
  <si>
    <t>Fellali-Frau</t>
  </si>
  <si>
    <t>Fulbe</t>
  </si>
  <si>
    <t>Fullah</t>
  </si>
  <si>
    <t>Fellata</t>
  </si>
  <si>
    <t>Tuareg</t>
  </si>
  <si>
    <t>Nubier</t>
  </si>
  <si>
    <t>Abessinier</t>
  </si>
  <si>
    <t>Galla-Knabe</t>
  </si>
  <si>
    <t>Akka-Knabe</t>
  </si>
  <si>
    <t>Hottentottin</t>
  </si>
  <si>
    <t>Dinka</t>
  </si>
  <si>
    <t>Buschmann</t>
  </si>
  <si>
    <t>Bongo-Frau</t>
  </si>
  <si>
    <t>Hova</t>
  </si>
  <si>
    <t>Bongo</t>
  </si>
  <si>
    <t>C. derNjam-njam</t>
  </si>
  <si>
    <t>D. derMonbuttu</t>
  </si>
  <si>
    <t>Fan</t>
  </si>
  <si>
    <t>Sulu-Kaffer</t>
  </si>
  <si>
    <t>Sulu-Kaffem</t>
  </si>
  <si>
    <t>Hamiten</t>
  </si>
  <si>
    <t>Monbuttu-Frau</t>
  </si>
  <si>
    <t>Njam-njam-Frau</t>
  </si>
  <si>
    <t>Congo-Neger</t>
  </si>
  <si>
    <t>Schanti</t>
  </si>
  <si>
    <t>Babongo</t>
  </si>
  <si>
    <t>Suaheli</t>
  </si>
  <si>
    <t>Nardu</t>
  </si>
  <si>
    <t>Taro</t>
  </si>
  <si>
    <t>Banksie</t>
  </si>
  <si>
    <t>Riesen-Gummi</t>
  </si>
  <si>
    <t>Neuseeliindi</t>
  </si>
  <si>
    <t>C</t>
  </si>
  <si>
    <t>F. Seidel</t>
  </si>
  <si>
    <t>Marsilea</t>
  </si>
  <si>
    <t>Werthmann</t>
  </si>
  <si>
    <t>X A.</t>
  </si>
  <si>
    <t>Claudius</t>
  </si>
  <si>
    <t>0041, 0047</t>
  </si>
  <si>
    <t>F. Mllr</t>
  </si>
  <si>
    <t>Br</t>
  </si>
  <si>
    <t>Labil</t>
  </si>
  <si>
    <t>Riesenkänguruh</t>
  </si>
  <si>
    <t>Wombat</t>
  </si>
  <si>
    <t>Beutelwolf</t>
  </si>
  <si>
    <t>Opossumratte</t>
  </si>
  <si>
    <t>Teufel</t>
  </si>
  <si>
    <t>Zwergkakadu</t>
  </si>
  <si>
    <t>Inka-Kakadu</t>
  </si>
  <si>
    <t>Haben-Kakadu</t>
  </si>
  <si>
    <t>Baumkänguruh</t>
  </si>
  <si>
    <t>Ameiseubeutler</t>
  </si>
  <si>
    <t>Beutelgilbmaus</t>
  </si>
  <si>
    <t>Fuchskusu</t>
  </si>
  <si>
    <t>Beuteldaehs</t>
  </si>
  <si>
    <t>Beuteieichhorn</t>
  </si>
  <si>
    <t>Koala</t>
  </si>
  <si>
    <t>Brüekeneehse</t>
  </si>
  <si>
    <t>Neuseel.Ralle</t>
  </si>
  <si>
    <t>Krummsehnabel</t>
  </si>
  <si>
    <t>G. Mutzet</t>
  </si>
  <si>
    <t>Kühl</t>
  </si>
  <si>
    <t>Dromaeus Novae-Hollan</t>
  </si>
  <si>
    <t>Gray</t>
  </si>
  <si>
    <t>Moloehus</t>
  </si>
  <si>
    <t>Goura</t>
  </si>
  <si>
    <t>Nasiterna</t>
  </si>
  <si>
    <t>Plietoloplms Leadbeateri</t>
  </si>
  <si>
    <t>Menura</t>
  </si>
  <si>
    <t>Oollins</t>
  </si>
  <si>
    <t>Gaim</t>
  </si>
  <si>
    <t>Goulci</t>
  </si>
  <si>
    <t>Ocyphaps</t>
  </si>
  <si>
    <t>Falcuneulus</t>
  </si>
  <si>
    <t>Shaw</t>
  </si>
  <si>
    <t>Anteehinus</t>
  </si>
  <si>
    <t>Aerobates</t>
  </si>
  <si>
    <t>Eolih</t>
  </si>
  <si>
    <t>Petro</t>
  </si>
  <si>
    <t>Halmaturus</t>
  </si>
  <si>
    <t>Oygnus</t>
  </si>
  <si>
    <t>Daeelo</t>
  </si>
  <si>
    <t>Eudyptes</t>
  </si>
  <si>
    <t>Brandt</t>
  </si>
  <si>
    <t>Phascolarctus</t>
  </si>
  <si>
    <t>Waterh</t>
  </si>
  <si>
    <t>Schosolion</t>
  </si>
  <si>
    <t>Sehwarzfufs</t>
  </si>
  <si>
    <t>Odschibwae</t>
  </si>
  <si>
    <t>Irokese</t>
  </si>
  <si>
    <t>Daeota</t>
  </si>
  <si>
    <t>Sionx</t>
  </si>
  <si>
    <t>Koinantsche</t>
  </si>
  <si>
    <t>Apatsche</t>
  </si>
  <si>
    <t>Chibehas</t>
  </si>
  <si>
    <t>Mogni-Frau</t>
  </si>
  <si>
    <t>Araukaner</t>
  </si>
  <si>
    <t>Patagonier</t>
  </si>
  <si>
    <t>IV</t>
  </si>
  <si>
    <t>Zittel</t>
  </si>
  <si>
    <t>W. Bölsche</t>
  </si>
  <si>
    <t>Heck</t>
  </si>
  <si>
    <t>Brehms</t>
  </si>
  <si>
    <t>Andrae</t>
  </si>
  <si>
    <t>Jj</t>
  </si>
  <si>
    <t>Heinrich</t>
  </si>
  <si>
    <t>skilled worker, person, athlete, performer, musician</t>
  </si>
  <si>
    <t>August</t>
  </si>
  <si>
    <t>0059, 0201</t>
  </si>
  <si>
    <t>0201</t>
  </si>
  <si>
    <t>Frieda</t>
  </si>
  <si>
    <t>Friedas</t>
  </si>
  <si>
    <t>Biiffon</t>
  </si>
  <si>
    <t>franz Sträfele</t>
  </si>
  <si>
    <t>entertainer, person</t>
  </si>
  <si>
    <t>H.</t>
  </si>
  <si>
    <t>Friedrich Specht</t>
  </si>
  <si>
    <t>flugult ßretfinger</t>
  </si>
  <si>
    <t>0040, 0406</t>
  </si>
  <si>
    <t>person, serviceman, skilled worker, worker, employee, commissioned military officer, ancestor</t>
  </si>
  <si>
    <t>Wil</t>
  </si>
  <si>
    <t>0040</t>
  </si>
  <si>
    <t>Schorilstcin</t>
  </si>
  <si>
    <t>Karls V.</t>
  </si>
  <si>
    <t>Blascv de Garay</t>
  </si>
  <si>
    <t>Blasco de Garay</t>
  </si>
  <si>
    <t>Denis Papin</t>
  </si>
  <si>
    <t>Papin</t>
  </si>
  <si>
    <t>Fnl</t>
  </si>
  <si>
    <t>Na</t>
  </si>
  <si>
    <t>hvleon Bonaparte</t>
  </si>
  <si>
    <t>Ful</t>
  </si>
  <si>
    <t>Cvbrn</t>
  </si>
  <si>
    <t>Friedrich Wilhelm</t>
  </si>
  <si>
    <t>Krupp</t>
  </si>
  <si>
    <t>Alfred Krupp</t>
  </si>
  <si>
    <t>Friedrich Krupp</t>
  </si>
  <si>
    <t>Friedrich  Krupp</t>
  </si>
  <si>
    <t>Friedrich</t>
  </si>
  <si>
    <t>Asahih</t>
  </si>
  <si>
    <t>Hopkins</t>
  </si>
  <si>
    <t>Vesuvius</t>
  </si>
  <si>
    <t>Merk</t>
  </si>
  <si>
    <t>0082</t>
  </si>
  <si>
    <t>Franz I.</t>
  </si>
  <si>
    <t>Gustav Adolf</t>
  </si>
  <si>
    <t>Ambrosius Alfinger</t>
  </si>
  <si>
    <t>0114</t>
  </si>
  <si>
    <t>Karl V.</t>
  </si>
  <si>
    <t>Lora</t>
  </si>
  <si>
    <t>Putlos</t>
  </si>
  <si>
    <t>0118</t>
  </si>
  <si>
    <t>Korsar</t>
  </si>
  <si>
    <t>Göde Michael</t>
  </si>
  <si>
    <t>Ivo</t>
  </si>
  <si>
    <t>0181</t>
  </si>
  <si>
    <t>Bredow</t>
  </si>
  <si>
    <t>Heims</t>
  </si>
  <si>
    <t>Wilhelm der  Große</t>
  </si>
  <si>
    <t>0328</t>
  </si>
  <si>
    <t>Marconi</t>
  </si>
  <si>
    <t>0376</t>
  </si>
  <si>
    <t>Apraxin</t>
  </si>
  <si>
    <t>Adalberts</t>
  </si>
  <si>
    <t>0396</t>
  </si>
  <si>
    <t>Adalbert von Preußen</t>
  </si>
  <si>
    <t>Moltkes</t>
  </si>
  <si>
    <t>vvn Caprivi</t>
  </si>
  <si>
    <t>0406</t>
  </si>
  <si>
    <t>Stoschs</t>
  </si>
  <si>
    <t>v. Caprivi</t>
  </si>
  <si>
    <t>Bismarcks</t>
  </si>
  <si>
    <t>von Caprivi</t>
  </si>
  <si>
    <t>Caprivi</t>
  </si>
  <si>
    <t>Stodtbücharel  Thal</t>
  </si>
  <si>
    <t>person, inhabitant</t>
  </si>
  <si>
    <t>Kiefern-Bastkäfer</t>
  </si>
  <si>
    <t>Hylastes</t>
  </si>
  <si>
    <t>Payk</t>
  </si>
  <si>
    <t>Ulmen-Spliiitkäfer</t>
  </si>
  <si>
    <t>Georg Stephenson</t>
  </si>
  <si>
    <t>0011</t>
  </si>
  <si>
    <t>person, serviceman, performer</t>
  </si>
  <si>
    <t>WiliiM</t>
  </si>
  <si>
    <t>Richard Beiffwangcr</t>
  </si>
  <si>
    <t>Lsschenbiicim</t>
  </si>
  <si>
    <t>0005</t>
  </si>
  <si>
    <t>person, serviceman, skilled worker, ancestor, military officer</t>
  </si>
  <si>
    <t>Jugendtbeatcr</t>
  </si>
  <si>
    <t>Finten</t>
  </si>
  <si>
    <t>0122</t>
  </si>
  <si>
    <t>Amsel</t>
  </si>
  <si>
    <t>0319</t>
  </si>
  <si>
    <t>Siemens</t>
  </si>
  <si>
    <t>worker, person, skilled worker</t>
  </si>
  <si>
    <t>Fresnel</t>
  </si>
  <si>
    <t>0154</t>
  </si>
  <si>
    <t>Bibi.</t>
  </si>
  <si>
    <t>0163</t>
  </si>
  <si>
    <t>Ulmer</t>
  </si>
  <si>
    <t>Ontr</t>
  </si>
  <si>
    <t>worker, person, performer, skilled worker, creator, inhabitant, employee, musician</t>
  </si>
  <si>
    <t>Leopold</t>
  </si>
  <si>
    <t>0008, 0105</t>
  </si>
  <si>
    <t>WtNldrrnngeu</t>
  </si>
  <si>
    <t>LripZlg</t>
  </si>
  <si>
    <t>0043, 0140, 0159</t>
  </si>
  <si>
    <t>Reinhardt</t>
  </si>
  <si>
    <t>0043, 0141, 0145, 0157, 0202, 0220</t>
  </si>
  <si>
    <t>Mosis</t>
  </si>
  <si>
    <t>Christi</t>
  </si>
  <si>
    <t>Helene</t>
  </si>
  <si>
    <t>0043, 0139, 0157, 0159</t>
  </si>
  <si>
    <t>Werth</t>
  </si>
  <si>
    <t>0129, 0145</t>
  </si>
  <si>
    <t>Hutinacher</t>
  </si>
  <si>
    <t>HuIivliKerci</t>
  </si>
  <si>
    <t>0141</t>
  </si>
  <si>
    <t>Gewölbeki</t>
  </si>
  <si>
    <t>Misher</t>
  </si>
  <si>
    <t>0202, 0220</t>
  </si>
  <si>
    <t>military officer, person, serviceman</t>
  </si>
  <si>
    <t>Mongol</t>
  </si>
  <si>
    <t>Eskimo</t>
  </si>
  <si>
    <t>Chinese</t>
  </si>
  <si>
    <t>Amerik</t>
  </si>
  <si>
    <t>Aethiop</t>
  </si>
  <si>
    <t>Zulu</t>
  </si>
  <si>
    <t>Papua</t>
  </si>
  <si>
    <t>Malaye</t>
  </si>
  <si>
    <t>Maori</t>
  </si>
  <si>
    <t>0043, 0237</t>
  </si>
  <si>
    <t>performer, person, skilled worker, musician, worker, homeless</t>
  </si>
  <si>
    <t>Gewerdiiei</t>
  </si>
  <si>
    <t>0061, 0116, 0167, 0193, 0203</t>
  </si>
  <si>
    <t>0061, 0071, 0119, 0165, 0177</t>
  </si>
  <si>
    <t>0061, 0101, 0119, 0171, 0207</t>
  </si>
  <si>
    <t>0097, 0177, 0193, 0203</t>
  </si>
  <si>
    <t>0097, 0177, 0193</t>
  </si>
  <si>
    <t>0119</t>
  </si>
  <si>
    <t>Hcle</t>
  </si>
  <si>
    <t>0165, 0177, 0203, 0207</t>
  </si>
  <si>
    <t>SrilVnljnufr</t>
  </si>
  <si>
    <t>0171</t>
  </si>
  <si>
    <t>Mi'Diillc</t>
  </si>
  <si>
    <t>0179</t>
  </si>
  <si>
    <t>Weinstein</t>
  </si>
  <si>
    <t>0185</t>
  </si>
  <si>
    <t>Weni</t>
  </si>
  <si>
    <t>0017, 0201</t>
  </si>
  <si>
    <t>worker, person, performer</t>
  </si>
  <si>
    <t>Colt</t>
  </si>
  <si>
    <t>J IM0'MR</t>
  </si>
  <si>
    <t>person, relative, skilled worker, worker, employee, enlisted person, serviceman</t>
  </si>
  <si>
    <t>Frihxhen</t>
  </si>
  <si>
    <t>0006, 0007</t>
  </si>
  <si>
    <t>Slaven</t>
  </si>
  <si>
    <t>Arab, person</t>
  </si>
  <si>
    <t>Wenden</t>
  </si>
  <si>
    <t>Irländer</t>
  </si>
  <si>
    <t>Basken</t>
  </si>
  <si>
    <t>Bretagner</t>
  </si>
  <si>
    <t>Tschetschenzen</t>
  </si>
  <si>
    <t>Lesghier</t>
  </si>
  <si>
    <t>Kamschadalen</t>
  </si>
  <si>
    <t>Korjaken</t>
  </si>
  <si>
    <t>Tunguscn</t>
  </si>
  <si>
    <t>Stcncrmann</t>
  </si>
  <si>
    <t>Feldmans</t>
  </si>
  <si>
    <t>Eichhorn</t>
  </si>
  <si>
    <t>Aken</t>
  </si>
  <si>
    <t>Tic Ancasrattc</t>
  </si>
  <si>
    <t>Friedrich Wilhelm von Branden</t>
  </si>
  <si>
    <t>Zimmermann</t>
  </si>
  <si>
    <t>V.</t>
  </si>
  <si>
    <t>person, military officer, worker, attendant, traveler</t>
  </si>
  <si>
    <t>Ue.</t>
  </si>
  <si>
    <t>Planzeichnen</t>
  </si>
  <si>
    <t>Schuhmann</t>
  </si>
  <si>
    <t>Blensur</t>
  </si>
  <si>
    <t>W. Lexis</t>
  </si>
  <si>
    <t>Koinmodore</t>
  </si>
  <si>
    <t>0032</t>
  </si>
  <si>
    <t>serviceman</t>
  </si>
  <si>
    <t>Hrmee</t>
  </si>
  <si>
    <t>military officer, serviceman, color guard, escort, person, worker, soldier, entertainer, athlete, traveler, commissioned military officer, skilled worker, enlisted person</t>
  </si>
  <si>
    <t>Radettet</t>
  </si>
  <si>
    <t>0018</t>
  </si>
  <si>
    <t>Cäsar</t>
  </si>
  <si>
    <t>Li</t>
  </si>
  <si>
    <t>Homer</t>
  </si>
  <si>
    <t>Tenophon</t>
  </si>
  <si>
    <t>Zchill</t>
  </si>
  <si>
    <t>0089</t>
  </si>
  <si>
    <t>Preuß</t>
  </si>
  <si>
    <t>0105</t>
  </si>
  <si>
    <t>Wilhelms</t>
  </si>
  <si>
    <t>Ernst Siegfried Mittler</t>
  </si>
  <si>
    <t>Friedrich  Wilhelm</t>
  </si>
  <si>
    <t>0060</t>
  </si>
  <si>
    <t>skilled worker, person, traveler, athlete, military officer, serviceman, worker, lawman, employee, inhabitant</t>
  </si>
  <si>
    <t>Krause</t>
  </si>
  <si>
    <t>Heinrich Behrens</t>
  </si>
  <si>
    <t>Honett Negistertons</t>
  </si>
  <si>
    <t>Pauli</t>
  </si>
  <si>
    <t>0158</t>
  </si>
  <si>
    <t>H</t>
  </si>
  <si>
    <t>H. Meier</t>
  </si>
  <si>
    <t>Lloyd</t>
  </si>
  <si>
    <t>Stosch</t>
  </si>
  <si>
    <t>Caprivis</t>
  </si>
  <si>
    <t>Bouvet</t>
  </si>
  <si>
    <t>0220</t>
  </si>
  <si>
    <t>Luchs</t>
  </si>
  <si>
    <t>0028</t>
  </si>
  <si>
    <t>person, worker, soldier, alpinist, musician, performer</t>
  </si>
  <si>
    <t>Alwin Seller</t>
  </si>
  <si>
    <t>Ehrhardt</t>
  </si>
  <si>
    <t>0028, 0034, 0150</t>
  </si>
  <si>
    <t>Alfred</t>
  </si>
  <si>
    <t>0028, 0150</t>
  </si>
  <si>
    <t>Alwin</t>
  </si>
  <si>
    <t>0034, 0160</t>
  </si>
  <si>
    <t>Ehrharrt</t>
  </si>
  <si>
    <t>Seiler</t>
  </si>
  <si>
    <t>Seller</t>
  </si>
  <si>
    <t>E. Collomb</t>
  </si>
  <si>
    <t>Geoguost</t>
  </si>
  <si>
    <t>Uiihrich</t>
  </si>
  <si>
    <t>0154, 0195</t>
  </si>
  <si>
    <t>Kimomn</t>
  </si>
  <si>
    <t>Ulricb</t>
  </si>
  <si>
    <t>Röhrich</t>
  </si>
  <si>
    <t>Ncrgvesteigmig</t>
  </si>
  <si>
    <t>0019, 0022, 0153, 0202</t>
  </si>
  <si>
    <t>person, serviceman, military officer, worker, performer, athlete, traveler</t>
  </si>
  <si>
    <t>0019, 0022, 0051, 0133, 0177, 0194, 0202</t>
  </si>
  <si>
    <t>0019, 0022, 0051, 0153</t>
  </si>
  <si>
    <t>HerrWohlfart</t>
  </si>
  <si>
    <t>Wohlfart</t>
  </si>
  <si>
    <t>Franenart</t>
  </si>
  <si>
    <t>Selker</t>
  </si>
  <si>
    <t>Alwin Seiler</t>
  </si>
  <si>
    <t>0027, 0148, 0153</t>
  </si>
  <si>
    <t>Alwins FM</t>
  </si>
  <si>
    <t>0045</t>
  </si>
  <si>
    <t>Collomb</t>
  </si>
  <si>
    <t>0111</t>
  </si>
  <si>
    <t>Ulrichs</t>
  </si>
  <si>
    <t>0148, 0177</t>
  </si>
  <si>
    <t>Ulrich Vvr</t>
  </si>
  <si>
    <t>0153</t>
  </si>
  <si>
    <t>Lewegiiiigk</t>
  </si>
  <si>
    <t>Ehrhardts</t>
  </si>
  <si>
    <t>0177, 0194</t>
  </si>
  <si>
    <t>Ehrhards</t>
  </si>
  <si>
    <t>0202</t>
  </si>
  <si>
    <t>0233</t>
  </si>
  <si>
    <t>Bapt</t>
  </si>
  <si>
    <t>Paria</t>
  </si>
  <si>
    <t>Petz</t>
  </si>
  <si>
    <t>person, worker, employee</t>
  </si>
  <si>
    <t>Mac-Dongall</t>
  </si>
  <si>
    <t>Orang-Utang</t>
  </si>
  <si>
    <t>Schichau</t>
  </si>
  <si>
    <t>Denis</t>
  </si>
  <si>
    <t>0029</t>
  </si>
  <si>
    <t>enlisted person, person, worker, serviceman, adult, military officer, lawman, traveler, forebear, soldier, Unknown Soldier, commissioned officer, entertainer, skilled worker, hired hand, creator, employee, commissioned military officer, athlete, rider, ancestor, relative, clergyman, performer, workman, defender, saunterer, inhabitant, pedestrian, laborer</t>
  </si>
  <si>
    <t>Gordon</t>
  </si>
  <si>
    <t>0036</t>
  </si>
  <si>
    <t>Renard</t>
  </si>
  <si>
    <t>Santos Tumont</t>
  </si>
  <si>
    <t>Santos Dumont</t>
  </si>
  <si>
    <t>0037, 0038, 0398</t>
  </si>
  <si>
    <t>Gilbert</t>
  </si>
  <si>
    <t>Charles Gas</t>
  </si>
  <si>
    <t>Lofoholograph</t>
  </si>
  <si>
    <t>Slichaner</t>
  </si>
  <si>
    <t>C. Stichaner</t>
  </si>
  <si>
    <t>Ulin</t>
  </si>
  <si>
    <t>Steffl</t>
  </si>
  <si>
    <t>Bcrtt</t>
  </si>
  <si>
    <t>Schaeck</t>
  </si>
  <si>
    <t>0107, 0109</t>
  </si>
  <si>
    <t>Gordvn</t>
  </si>
  <si>
    <t>Bennett</t>
  </si>
  <si>
    <t>Graf Zeppelin</t>
  </si>
  <si>
    <t>0113, 0268, 0301, 0303</t>
  </si>
  <si>
    <t>Leukballou</t>
  </si>
  <si>
    <t>Aß</t>
  </si>
  <si>
    <t>0151</t>
  </si>
  <si>
    <t>Asjmannscher</t>
  </si>
  <si>
    <t>ClligC</t>
  </si>
  <si>
    <t>Bosch</t>
  </si>
  <si>
    <t>0152</t>
  </si>
  <si>
    <t>Hergesell</t>
  </si>
  <si>
    <t>0152, 0160</t>
  </si>
  <si>
    <t>Ko'xpen</t>
  </si>
  <si>
    <t>0156, 0157</t>
  </si>
  <si>
    <t>inan</t>
  </si>
  <si>
    <t>Aßmann</t>
  </si>
  <si>
    <t>Koppen</t>
  </si>
  <si>
    <t>Meusniers</t>
  </si>
  <si>
    <t>Jakob TegenS</t>
  </si>
  <si>
    <t>Hcrzb-rg</t>
  </si>
  <si>
    <t>Enthusias</t>
  </si>
  <si>
    <t>Jakob Degen</t>
  </si>
  <si>
    <t>Moisson</t>
  </si>
  <si>
    <t>0209</t>
  </si>
  <si>
    <t>Henri Kapserer</t>
  </si>
  <si>
    <t>Clement</t>
  </si>
  <si>
    <t>M. Rol</t>
  </si>
  <si>
    <t>Santos Du</t>
  </si>
  <si>
    <t>0226</t>
  </si>
  <si>
    <t>Parseval</t>
  </si>
  <si>
    <t>Major Parseval</t>
  </si>
  <si>
    <t>0234</t>
  </si>
  <si>
    <t>Capper</t>
  </si>
  <si>
    <t>0256, 0257</t>
  </si>
  <si>
    <t>Mr. Cody</t>
  </si>
  <si>
    <t>Baldwin</t>
  </si>
  <si>
    <t>0266</t>
  </si>
  <si>
    <t>Gcschw</t>
  </si>
  <si>
    <t>0268</t>
  </si>
  <si>
    <t>Weyer</t>
  </si>
  <si>
    <t>0294, 0296, 0299</t>
  </si>
  <si>
    <t>Graf  Zeppelin</t>
  </si>
  <si>
    <t>0296</t>
  </si>
  <si>
    <t>Al</t>
  </si>
  <si>
    <t>0301, 0428</t>
  </si>
  <si>
    <t>Wolferts</t>
  </si>
  <si>
    <t>0311</t>
  </si>
  <si>
    <t>Lilienthal</t>
  </si>
  <si>
    <t>0311, 0350</t>
  </si>
  <si>
    <t>Henri G i</t>
  </si>
  <si>
    <t>Giffard</t>
  </si>
  <si>
    <t>WllNMIl</t>
  </si>
  <si>
    <t>0316</t>
  </si>
  <si>
    <t>Baron Bradskl</t>
  </si>
  <si>
    <t>Stabst y</t>
  </si>
  <si>
    <t>Bradsky</t>
  </si>
  <si>
    <t>Santos  Dumonts</t>
  </si>
  <si>
    <t>Braoonis Ballon</t>
  </si>
  <si>
    <t>Lebaudys</t>
  </si>
  <si>
    <t>0320</t>
  </si>
  <si>
    <t>le Bris</t>
  </si>
  <si>
    <t>Kreß</t>
  </si>
  <si>
    <t>0376, 0378</t>
  </si>
  <si>
    <t>Alis</t>
  </si>
  <si>
    <t>Kretz</t>
  </si>
  <si>
    <t>0376, 0378, 0401</t>
  </si>
  <si>
    <t>Ztoch</t>
  </si>
  <si>
    <t>0378</t>
  </si>
  <si>
    <t>Wright</t>
  </si>
  <si>
    <t>0388, 0397, 0401</t>
  </si>
  <si>
    <t>Wrights</t>
  </si>
  <si>
    <t>0388, 0397, 0398</t>
  </si>
  <si>
    <t>Leon Bollee</t>
  </si>
  <si>
    <t>0397</t>
  </si>
  <si>
    <t>Wilbur Wright</t>
  </si>
  <si>
    <t>dtireh</t>
  </si>
  <si>
    <t>Dumont</t>
  </si>
  <si>
    <t>0398</t>
  </si>
  <si>
    <t>Hosmann</t>
  </si>
  <si>
    <t>Frankl</t>
  </si>
  <si>
    <t>0401, 0407</t>
  </si>
  <si>
    <t>SanloS DmnontS</t>
  </si>
  <si>
    <t>0401</t>
  </si>
  <si>
    <t>Henry Farman</t>
  </si>
  <si>
    <t>0402</t>
  </si>
  <si>
    <t>DrnctiensUejser</t>
  </si>
  <si>
    <t>Farmail</t>
  </si>
  <si>
    <t>0404</t>
  </si>
  <si>
    <t>Farman</t>
  </si>
  <si>
    <t>Delagrange</t>
  </si>
  <si>
    <t>Armand Zipfel</t>
  </si>
  <si>
    <t>Cllehammers</t>
  </si>
  <si>
    <t>0405</t>
  </si>
  <si>
    <t>Santos Dmnontsche</t>
  </si>
  <si>
    <t>0407</t>
  </si>
  <si>
    <t>Jatho</t>
  </si>
  <si>
    <t>Ellehammer</t>
  </si>
  <si>
    <t>MerivIS</t>
  </si>
  <si>
    <t>Aatho</t>
  </si>
  <si>
    <t>0410</t>
  </si>
  <si>
    <t>Bleriot</t>
  </si>
  <si>
    <t>H. Hirth</t>
  </si>
  <si>
    <t>0417</t>
  </si>
  <si>
    <t>Dierlamm</t>
  </si>
  <si>
    <t>Rumpler</t>
  </si>
  <si>
    <t>M. Nol</t>
  </si>
  <si>
    <t>0423</t>
  </si>
  <si>
    <t>Maurice Farman</t>
  </si>
  <si>
    <t>Breguet</t>
  </si>
  <si>
    <t>Odin</t>
  </si>
  <si>
    <t>Paulhan-Zweidecker</t>
  </si>
  <si>
    <t>Brauger</t>
  </si>
  <si>
    <t>0428</t>
  </si>
  <si>
    <t>Stentzel</t>
  </si>
  <si>
    <t>0433</t>
  </si>
  <si>
    <t>Schlvel</t>
  </si>
  <si>
    <t>de la Hault</t>
  </si>
  <si>
    <t>0434</t>
  </si>
  <si>
    <t>Slcntzel</t>
  </si>
  <si>
    <t>0436, 0437</t>
  </si>
  <si>
    <t>Wallin</t>
  </si>
  <si>
    <t>FarinanS</t>
  </si>
  <si>
    <t>0443</t>
  </si>
  <si>
    <t>Phan</t>
  </si>
  <si>
    <t>0450, 0451</t>
  </si>
  <si>
    <t>Hirths</t>
  </si>
  <si>
    <t>0456</t>
  </si>
  <si>
    <t>Amundsc</t>
  </si>
  <si>
    <t>0458</t>
  </si>
  <si>
    <t>Itttd</t>
  </si>
  <si>
    <t>lLeipzigcr JUuftricrlc</t>
  </si>
  <si>
    <t>Eleg</t>
  </si>
  <si>
    <t>0461</t>
  </si>
  <si>
    <t>VonMaxFelde</t>
  </si>
  <si>
    <t>Ber</t>
  </si>
  <si>
    <t>Wilhelm 4lr</t>
  </si>
  <si>
    <t>Theodor Rocholl</t>
  </si>
  <si>
    <t>Jnaend</t>
  </si>
  <si>
    <t>Vötkerringcn Ittid</t>
  </si>
  <si>
    <t>Wolf Graf</t>
  </si>
  <si>
    <t>Adolf Wald</t>
  </si>
  <si>
    <t>Jllustr</t>
  </si>
  <si>
    <t>skilled worker, person, leader, worker, serviceman</t>
  </si>
  <si>
    <t>Dela</t>
  </si>
  <si>
    <t>0089, 0109</t>
  </si>
  <si>
    <t>Esnault Pelterie</t>
  </si>
  <si>
    <t>Wilbur</t>
  </si>
  <si>
    <t>Sarman</t>
  </si>
  <si>
    <t>Lebaudy</t>
  </si>
  <si>
    <t>Deutsch de la Meurthe</t>
  </si>
  <si>
    <t>Roenckec</t>
  </si>
  <si>
    <t>Vetlaq</t>
  </si>
  <si>
    <t>Hatnr</t>
  </si>
  <si>
    <t>worker, person, traveler, skilled worker, performer, military officer, athlete, serviceman, rider</t>
  </si>
  <si>
    <t>Georg Biedenkapp</t>
  </si>
  <si>
    <t>Stuttgart  Loewes</t>
  </si>
  <si>
    <t>Ferdinand Carl</t>
  </si>
  <si>
    <t>Ari  Davis</t>
  </si>
  <si>
    <t>Ari Davis</t>
  </si>
  <si>
    <t>Davis</t>
  </si>
  <si>
    <t>Howe</t>
  </si>
  <si>
    <t>Howes</t>
  </si>
  <si>
    <t>Jacquard</t>
  </si>
  <si>
    <t>Whitneys</t>
  </si>
  <si>
    <t>Orang-Utan</t>
  </si>
  <si>
    <t>Qnatremere d'Jsjonval</t>
  </si>
  <si>
    <t>Böttger</t>
  </si>
  <si>
    <t>Poneelet</t>
  </si>
  <si>
    <t>Edison</t>
  </si>
  <si>
    <t>Murdock</t>
  </si>
  <si>
    <t>Drais von Sauerbronn</t>
  </si>
  <si>
    <t>Bessemer</t>
  </si>
  <si>
    <t>Bessemers</t>
  </si>
  <si>
    <t>leader, person, performer, worker, athlete, skilled worker, ancestor, traveler, musician, entertainer</t>
  </si>
  <si>
    <t>George Itephenuon</t>
  </si>
  <si>
    <t>Dcnis Papin</t>
  </si>
  <si>
    <t>TheckeffelS</t>
  </si>
  <si>
    <t>Muirhead</t>
  </si>
  <si>
    <t>Jnnncr</t>
  </si>
  <si>
    <t>0063</t>
  </si>
  <si>
    <t>George Stephenson</t>
  </si>
  <si>
    <t>RvbertStcphensvn</t>
  </si>
  <si>
    <t>Stephenson</t>
  </si>
  <si>
    <t>Ravensworth</t>
  </si>
  <si>
    <t>Halske</t>
  </si>
  <si>
    <t>Cyrus Field</t>
  </si>
  <si>
    <t>Mnury</t>
  </si>
  <si>
    <t>Morse</t>
  </si>
  <si>
    <t>Viktoria</t>
  </si>
  <si>
    <t>Präsi  dent Buchanan</t>
  </si>
  <si>
    <t>William Murdoch</t>
  </si>
  <si>
    <t>Ro  druth</t>
  </si>
  <si>
    <t>Thenard</t>
  </si>
  <si>
    <t>Leger</t>
  </si>
  <si>
    <t>Clas Alströmer</t>
  </si>
  <si>
    <t>Jabrb</t>
  </si>
  <si>
    <t>skilled worker, person, philatelist, serviceman, artilleryman, worker, rider, young buck, military officer, athlete, employee</t>
  </si>
  <si>
    <t>Dacb</t>
  </si>
  <si>
    <t>Ammann</t>
  </si>
  <si>
    <t>Ivie</t>
  </si>
  <si>
    <t>Gntcnberg</t>
  </si>
  <si>
    <t>Danner</t>
  </si>
  <si>
    <t>Bertholdus</t>
  </si>
  <si>
    <t>Bertholdus niger</t>
  </si>
  <si>
    <t>Berthold</t>
  </si>
  <si>
    <t>Konstantin Anklitzer</t>
  </si>
  <si>
    <t>Borchardts</t>
  </si>
  <si>
    <t>Mansers</t>
  </si>
  <si>
    <t>Pilätre de Rozier</t>
  </si>
  <si>
    <t>0133, 0134</t>
  </si>
  <si>
    <t>Ter  Ballon</t>
  </si>
  <si>
    <t>Charles</t>
  </si>
  <si>
    <t>Mont</t>
  </si>
  <si>
    <t>Charles’ Ballon</t>
  </si>
  <si>
    <t>Char</t>
  </si>
  <si>
    <t>Roberts</t>
  </si>
  <si>
    <t>Ter Ballon</t>
  </si>
  <si>
    <t>Romain</t>
  </si>
  <si>
    <t>0134</t>
  </si>
  <si>
    <t>Zav-Lussac</t>
  </si>
  <si>
    <t>Biot</t>
  </si>
  <si>
    <t>0141, 0157</t>
  </si>
  <si>
    <t>Cilienthal</t>
  </si>
  <si>
    <t>Ottomar Rnschütz</t>
  </si>
  <si>
    <t>Palissy</t>
  </si>
  <si>
    <t>tviedcr</t>
  </si>
  <si>
    <t>0196</t>
  </si>
  <si>
    <t>Louis  Paul</t>
  </si>
  <si>
    <t>Iretspinnrcid</t>
  </si>
  <si>
    <t>Elias Hohe</t>
  </si>
  <si>
    <t>Ivar</t>
  </si>
  <si>
    <t>Clios ßowe</t>
  </si>
  <si>
    <t>Couis Cbomas</t>
  </si>
  <si>
    <t>0239</t>
  </si>
  <si>
    <t>peter</t>
  </si>
  <si>
    <t>0242</t>
  </si>
  <si>
    <t>Arnolö Lobevanz</t>
  </si>
  <si>
    <t>Kicbarö Rnötel</t>
  </si>
  <si>
    <t>Visses</t>
  </si>
  <si>
    <t>Peter Kocb</t>
  </si>
  <si>
    <t>Jung-Peter</t>
  </si>
  <si>
    <t>0242, 0243</t>
  </si>
  <si>
    <t>Bicbarb Knötel</t>
  </si>
  <si>
    <t>Peter Rocb</t>
  </si>
  <si>
    <t>ArnolÖ Lobedanz</t>
  </si>
  <si>
    <t>Rieb</t>
  </si>
  <si>
    <t>Rnötel</t>
  </si>
  <si>
    <t>Jung-peter</t>
  </si>
  <si>
    <t>Peter Deä</t>
  </si>
  <si>
    <t>R. knötel</t>
  </si>
  <si>
    <t>Johannes Lenningsen</t>
  </si>
  <si>
    <t>Christian Huyghens</t>
  </si>
  <si>
    <t>performer, person, traveler, worker, laborer, workman, leader, entertainer, athlete, contestant, homeless</t>
  </si>
  <si>
    <t>Papins</t>
  </si>
  <si>
    <t>van Savery</t>
  </si>
  <si>
    <t>TeniS Papin</t>
  </si>
  <si>
    <t>Savery</t>
  </si>
  <si>
    <t>Nasmyth</t>
  </si>
  <si>
    <t>P. R. R.</t>
  </si>
  <si>
    <t>Werner von Siemens</t>
  </si>
  <si>
    <t>Guericke</t>
  </si>
  <si>
    <t>0135</t>
  </si>
  <si>
    <t>Steinheil</t>
  </si>
  <si>
    <t>Wheatstone</t>
  </si>
  <si>
    <t>Whitehouse</t>
  </si>
  <si>
    <t>Poggendorf</t>
  </si>
  <si>
    <t>Vttv Spamer</t>
  </si>
  <si>
    <t>0236</t>
  </si>
  <si>
    <t>N. xunt HrrNeNett</t>
  </si>
  <si>
    <t>holleben</t>
  </si>
  <si>
    <t>0015, 0095, 0110, 0303</t>
  </si>
  <si>
    <t>person, serviceman, performer, worker, entertainer, athlete, relative, traveler, speedskater</t>
  </si>
  <si>
    <t>Herodot</t>
  </si>
  <si>
    <t>Ther</t>
  </si>
  <si>
    <t>Augustus</t>
  </si>
  <si>
    <t>L</t>
  </si>
  <si>
    <t>Troyer</t>
  </si>
  <si>
    <t>0409</t>
  </si>
  <si>
    <t>Adam</t>
  </si>
  <si>
    <t>person, entertainer, relative, worker</t>
  </si>
  <si>
    <t>Eva</t>
  </si>
  <si>
    <t>Hopsa Schwabenliscl</t>
  </si>
  <si>
    <t>Gretcl</t>
  </si>
  <si>
    <t>Noll</t>
  </si>
  <si>
    <t>Zwergclcin</t>
  </si>
  <si>
    <t>Bergmann</t>
  </si>
  <si>
    <t>military officer, serviceman, person, skilled worker, leader, musician, ballplayer, traveler, performer, athlete, worker, skater</t>
  </si>
  <si>
    <t>Iuqend</t>
  </si>
  <si>
    <t>0020</t>
  </si>
  <si>
    <t>Scaino</t>
  </si>
  <si>
    <t>0030, 0031</t>
  </si>
  <si>
    <t>Jll</t>
  </si>
  <si>
    <t>0037, 0068</t>
  </si>
  <si>
    <t>Gebr.yaeckel</t>
  </si>
  <si>
    <t>performer, creator, person, skilled worker, relative, serviceman, ballplayer, worker, European, athlete, laborer, traveler, inhabitant, unicyclist, hired hand, employee, trainer, juggler, contestant, fielder, rider, bullfighter, military officer</t>
  </si>
  <si>
    <t>Freiherr von der Goltz</t>
  </si>
  <si>
    <t>Phot</t>
  </si>
  <si>
    <t>0025, 0044</t>
  </si>
  <si>
    <t>yaeckel</t>
  </si>
  <si>
    <t>haeckel</t>
  </si>
  <si>
    <t>Friedrich Karl VON Preußen</t>
  </si>
  <si>
    <t>Hanns Braun</t>
  </si>
  <si>
    <t>I. Bouin</t>
  </si>
  <si>
    <t>Uoleh</t>
  </si>
  <si>
    <t>mainen</t>
  </si>
  <si>
    <t>Gebr</t>
  </si>
  <si>
    <t>Grohs</t>
  </si>
  <si>
    <t>Simon</t>
  </si>
  <si>
    <t>0045, 0077, 0157</t>
  </si>
  <si>
    <t>0057, 0157, 0159</t>
  </si>
  <si>
    <t>Friedrich Wilhelm Fulda</t>
  </si>
  <si>
    <t>0066</t>
  </si>
  <si>
    <t>Naydt</t>
  </si>
  <si>
    <t>Lckardt</t>
  </si>
  <si>
    <t>Sporibuch</t>
  </si>
  <si>
    <t>Vas</t>
  </si>
  <si>
    <t>Goßler</t>
  </si>
  <si>
    <t>Muths</t>
  </si>
  <si>
    <t>Jahn</t>
  </si>
  <si>
    <t>Mort</t>
  </si>
  <si>
    <t>Phot.</t>
  </si>
  <si>
    <t>0083</t>
  </si>
  <si>
    <t>Nosenberg</t>
  </si>
  <si>
    <t>Rlso</t>
  </si>
  <si>
    <t>Gskar Ruperti</t>
  </si>
  <si>
    <t>Larlple</t>
  </si>
  <si>
    <t>Keinberg</t>
  </si>
  <si>
    <t>B. G.Eeubner</t>
  </si>
  <si>
    <t>Melcher</t>
  </si>
  <si>
    <t>Goethe</t>
  </si>
  <si>
    <t>Berl</t>
  </si>
  <si>
    <t>0144</t>
  </si>
  <si>
    <t>Jean Paul</t>
  </si>
  <si>
    <t>Krndt</t>
  </si>
  <si>
    <t>0155</t>
  </si>
  <si>
    <t>Brünhild</t>
  </si>
  <si>
    <t>0159</t>
  </si>
  <si>
    <t>K</t>
  </si>
  <si>
    <t>Tittel</t>
  </si>
  <si>
    <t>Jeanne Marie von Gayelke-Georgens</t>
  </si>
  <si>
    <t>person, performer, soldier, entertainer, caricaturist, enlisted person</t>
  </si>
  <si>
    <t>Mil FarbenöruKbilöern</t>
  </si>
  <si>
    <t>SOS Krig</t>
  </si>
  <si>
    <t>Paul Wendling</t>
  </si>
  <si>
    <t>ZtuttgarL</t>
  </si>
  <si>
    <t>Gabriele</t>
  </si>
  <si>
    <t>Püschen</t>
  </si>
  <si>
    <t>Jeanne Marie</t>
  </si>
  <si>
    <t>musician, performer, worker, person, serviceman, entertainer</t>
  </si>
  <si>
    <t>Gayetle-Georgens</t>
  </si>
  <si>
    <t>Vaul Wendling</t>
  </si>
  <si>
    <t>M. Neufelö</t>
  </si>
  <si>
    <t>Tljiir</t>
  </si>
  <si>
    <t>Elsa</t>
  </si>
  <si>
    <t>0277</t>
  </si>
  <si>
    <t>Hopp</t>
  </si>
  <si>
    <t>Mira</t>
  </si>
  <si>
    <t>Bella</t>
  </si>
  <si>
    <t>Dtl</t>
  </si>
  <si>
    <t>Zllustrirles</t>
  </si>
  <si>
    <t>person, serviceman, worker, performer, relative, caricaturist, entertainer, athlete, attendant, traveler, ancestor, skilled worker</t>
  </si>
  <si>
    <t>Zimmer</t>
  </si>
  <si>
    <t>Hmipausdniche</t>
  </si>
  <si>
    <t>Linlulirungs</t>
  </si>
  <si>
    <t>Ztotzking</t>
  </si>
  <si>
    <t>Gertin</t>
  </si>
  <si>
    <t>0008, 0625</t>
  </si>
  <si>
    <t>Swayka</t>
  </si>
  <si>
    <t>P.</t>
  </si>
  <si>
    <t>Walzcrtempo</t>
  </si>
  <si>
    <t>Blüm</t>
  </si>
  <si>
    <t>Octavio Piccolomini</t>
  </si>
  <si>
    <t>von Amalfi</t>
  </si>
  <si>
    <t>Ferdinand III</t>
  </si>
  <si>
    <t>Piccolomini</t>
  </si>
  <si>
    <t>FaMnicn</t>
  </si>
  <si>
    <t>Hak</t>
  </si>
  <si>
    <t>Tikkcn</t>
  </si>
  <si>
    <t>Stnbchcnräthsel</t>
  </si>
  <si>
    <t>Rath</t>
  </si>
  <si>
    <t>Tobig</t>
  </si>
  <si>
    <t>Tobigs</t>
  </si>
  <si>
    <t>0321, 0338</t>
  </si>
  <si>
    <t>Spielbnch</t>
  </si>
  <si>
    <t>0321</t>
  </si>
  <si>
    <t>Maria</t>
  </si>
  <si>
    <t>0330</t>
  </si>
  <si>
    <t>Joseph</t>
  </si>
  <si>
    <t>Gugel Gabriel</t>
  </si>
  <si>
    <t>Gallas</t>
  </si>
  <si>
    <t>Ztichus</t>
  </si>
  <si>
    <t>Millock</t>
  </si>
  <si>
    <t>HerodeS</t>
  </si>
  <si>
    <t>0332</t>
  </si>
  <si>
    <t>Herodes</t>
  </si>
  <si>
    <t>Crispus</t>
  </si>
  <si>
    <t>Madam</t>
  </si>
  <si>
    <t>0338</t>
  </si>
  <si>
    <t>Schulz</t>
  </si>
  <si>
    <t>Käneball</t>
  </si>
  <si>
    <t>0361</t>
  </si>
  <si>
    <t>Kaule</t>
  </si>
  <si>
    <t>Moderlak</t>
  </si>
  <si>
    <t>Maal</t>
  </si>
  <si>
    <t>0377</t>
  </si>
  <si>
    <t>Kluge</t>
  </si>
  <si>
    <t>Gimmel</t>
  </si>
  <si>
    <t>0382, 0383</t>
  </si>
  <si>
    <t>Leilly</t>
  </si>
  <si>
    <t>0387</t>
  </si>
  <si>
    <t>Oppekast</t>
  </si>
  <si>
    <t>Narreglei</t>
  </si>
  <si>
    <t>Bommer</t>
  </si>
  <si>
    <t>Nisker</t>
  </si>
  <si>
    <t>Smöicr</t>
  </si>
  <si>
    <t>Smöiergivel</t>
  </si>
  <si>
    <t>Jael</t>
  </si>
  <si>
    <t>Smider</t>
  </si>
  <si>
    <t>Knepfisk</t>
  </si>
  <si>
    <t>Dryppels</t>
  </si>
  <si>
    <t>Mitfpiclendcn</t>
  </si>
  <si>
    <t>Bernaleken</t>
  </si>
  <si>
    <t>Branky</t>
  </si>
  <si>
    <t>OurHn</t>
  </si>
  <si>
    <t>0411</t>
  </si>
  <si>
    <t>Oalluiten</t>
  </si>
  <si>
    <t>Perseus</t>
  </si>
  <si>
    <t>Myron</t>
  </si>
  <si>
    <t>HoseMchnftsüogelspiei'e</t>
  </si>
  <si>
    <t>Partens</t>
  </si>
  <si>
    <t>Krings</t>
  </si>
  <si>
    <t>Ludwig XIV</t>
  </si>
  <si>
    <t>0426, 0427</t>
  </si>
  <si>
    <t>Palamedes</t>
  </si>
  <si>
    <t>0469</t>
  </si>
  <si>
    <t>0489</t>
  </si>
  <si>
    <t>Jg</t>
  </si>
  <si>
    <t>0495</t>
  </si>
  <si>
    <t>Fuchs</t>
  </si>
  <si>
    <t>0517</t>
  </si>
  <si>
    <t>Ivohl</t>
  </si>
  <si>
    <t>Paul Morphy</t>
  </si>
  <si>
    <t>0529</t>
  </si>
  <si>
    <t>Louis paulsen</t>
  </si>
  <si>
    <t>von Hanneken</t>
  </si>
  <si>
    <t>Mar Lange</t>
  </si>
  <si>
    <t>L. Paulfen</t>
  </si>
  <si>
    <t>Louis Paulsen</t>
  </si>
  <si>
    <t>Znkertort</t>
  </si>
  <si>
    <t>E. Schallopp</t>
  </si>
  <si>
    <t>Max Donnel</t>
  </si>
  <si>
    <t>Staunton</t>
  </si>
  <si>
    <t>Blackburne</t>
  </si>
  <si>
    <t>S</t>
  </si>
  <si>
    <t>Winam</t>
  </si>
  <si>
    <t>Philidors</t>
  </si>
  <si>
    <t>Deschapelles</t>
  </si>
  <si>
    <t>Labourdonnais</t>
  </si>
  <si>
    <t>St. Amant</t>
  </si>
  <si>
    <t>Niviere</t>
  </si>
  <si>
    <t>Rosenthal</t>
  </si>
  <si>
    <t>v. d. Lasa</t>
  </si>
  <si>
    <t>Max Lange</t>
  </si>
  <si>
    <t>Wolfgang von Gempelen</t>
  </si>
  <si>
    <t>0534</t>
  </si>
  <si>
    <t>Kempelen</t>
  </si>
  <si>
    <t>Friedrich den Großen</t>
  </si>
  <si>
    <t>Eugen Beauharnais</t>
  </si>
  <si>
    <t>Mälzl</t>
  </si>
  <si>
    <t>Pomara</t>
  </si>
  <si>
    <t>0631</t>
  </si>
  <si>
    <t>Ketchcwajo</t>
  </si>
  <si>
    <t>L'Hombre</t>
  </si>
  <si>
    <t>Knrmloso</t>
  </si>
  <si>
    <t>0667</t>
  </si>
  <si>
    <t>Ztr</t>
  </si>
  <si>
    <t>0675</t>
  </si>
  <si>
    <t>0053</t>
  </si>
  <si>
    <t>performer, person, worker</t>
  </si>
  <si>
    <t>Konewka</t>
  </si>
  <si>
    <t>Oehen</t>
  </si>
  <si>
    <t>0431</t>
  </si>
  <si>
    <t>Daly</t>
  </si>
  <si>
    <t>0518</t>
  </si>
  <si>
    <t>Vignaux</t>
  </si>
  <si>
    <t>Sexton</t>
  </si>
  <si>
    <t>Schaefer</t>
  </si>
  <si>
    <t>Hugo Kerkau</t>
  </si>
  <si>
    <t>Marva</t>
  </si>
  <si>
    <t>Cha  Bruno</t>
  </si>
  <si>
    <t>Kerkau</t>
  </si>
  <si>
    <t>Neuhul</t>
  </si>
  <si>
    <t>G. Kaller</t>
  </si>
  <si>
    <t>person, entertainer, performer</t>
  </si>
  <si>
    <t>G. Spalding</t>
  </si>
  <si>
    <t>0138</t>
  </si>
  <si>
    <t>Lenry Chadwick</t>
  </si>
  <si>
    <t>Jan Daniel Georgens</t>
  </si>
  <si>
    <t>person, skater, worker, caricaturist, performer</t>
  </si>
  <si>
    <t>I.</t>
  </si>
  <si>
    <t>Georgens</t>
  </si>
  <si>
    <t>Wenzel</t>
  </si>
  <si>
    <t>traveler, person, performer, entertainer, relative, inhabitant, serviceman</t>
  </si>
  <si>
    <t>Grelel</t>
  </si>
  <si>
    <t>Grctel</t>
  </si>
  <si>
    <t>Kleins</t>
  </si>
  <si>
    <t>Manuele</t>
  </si>
  <si>
    <t>Jreieji</t>
  </si>
  <si>
    <t>0130</t>
  </si>
  <si>
    <t>Leipris</t>
  </si>
  <si>
    <t>relative, person, entertainer, musician, performer, Unknown Soldier, bullfighter, caricaturist, philatelist, worker</t>
  </si>
  <si>
    <t>Madaine N.</t>
  </si>
  <si>
    <t>Minchen</t>
  </si>
  <si>
    <t>0092</t>
  </si>
  <si>
    <t>Lina</t>
  </si>
  <si>
    <t>GcburtstngSbüchcr</t>
  </si>
  <si>
    <t>Mirdct</t>
  </si>
  <si>
    <t>msc</t>
  </si>
  <si>
    <t>Phau</t>
  </si>
  <si>
    <t>Hinkel</t>
  </si>
  <si>
    <t>Gackcieia</t>
  </si>
  <si>
    <t>Gackrlcia</t>
  </si>
  <si>
    <t>Clemens Brentano</t>
  </si>
  <si>
    <t>Gockel</t>
  </si>
  <si>
    <t>Eifrasius</t>
  </si>
  <si>
    <t>Gackelcin</t>
  </si>
  <si>
    <t>Kronovus</t>
  </si>
  <si>
    <t>Gallina</t>
  </si>
  <si>
    <t>Töchtcrlcin</t>
  </si>
  <si>
    <t>0281</t>
  </si>
  <si>
    <t>Wiesenk</t>
  </si>
  <si>
    <t>person, entertainer, performer, worker, ancient, woman, bullfighter</t>
  </si>
  <si>
    <t>Uartel</t>
  </si>
  <si>
    <t>Mppeiilpiete</t>
  </si>
  <si>
    <t>Edith</t>
  </si>
  <si>
    <t>Rothkapp</t>
  </si>
  <si>
    <t>0146</t>
  </si>
  <si>
    <t>Blaukapp</t>
  </si>
  <si>
    <t>Gelbkapp</t>
  </si>
  <si>
    <t>Grünkapp</t>
  </si>
  <si>
    <t>Mingeldi</t>
  </si>
  <si>
    <t>0174</t>
  </si>
  <si>
    <t>Braun</t>
  </si>
  <si>
    <t>Schmidt</t>
  </si>
  <si>
    <t>Laura</t>
  </si>
  <si>
    <t>Johanna</t>
  </si>
  <si>
    <t>B.</t>
  </si>
  <si>
    <t>0246</t>
  </si>
  <si>
    <t>Gretcheu</t>
  </si>
  <si>
    <t>Wall</t>
  </si>
  <si>
    <t>0267</t>
  </si>
  <si>
    <t>Loth</t>
  </si>
  <si>
    <t>0289</t>
  </si>
  <si>
    <t>Rosenroth</t>
  </si>
  <si>
    <t>Wrerinnenmg</t>
  </si>
  <si>
    <t>I. Fltchtarbritcn</t>
  </si>
  <si>
    <t>performer, person, caricaturist, musician, entertainer, relative, worker, traveler</t>
  </si>
  <si>
    <t>Fran Holle</t>
  </si>
  <si>
    <t>Götti</t>
  </si>
  <si>
    <t>Berta</t>
  </si>
  <si>
    <t>Nathe</t>
  </si>
  <si>
    <t>Angercdcte</t>
  </si>
  <si>
    <t>Salz</t>
  </si>
  <si>
    <t>Brod</t>
  </si>
  <si>
    <t>Wangen</t>
  </si>
  <si>
    <t>0207, 0258</t>
  </si>
  <si>
    <t>0254</t>
  </si>
  <si>
    <t>0258</t>
  </si>
  <si>
    <t>DicAnderen</t>
  </si>
  <si>
    <t>Henne</t>
  </si>
  <si>
    <t>Wittington</t>
  </si>
  <si>
    <t>0301</t>
  </si>
  <si>
    <t>Rciswcrfcn</t>
  </si>
  <si>
    <t>0317</t>
  </si>
  <si>
    <t>Orakelscherzc</t>
  </si>
  <si>
    <t>0379</t>
  </si>
  <si>
    <t>performer, person, worker, entertainer, ancestor, relative, bullfighter</t>
  </si>
  <si>
    <t>I. Flechtarbcitcn</t>
  </si>
  <si>
    <t>Mariechen</t>
  </si>
  <si>
    <t>0124</t>
  </si>
  <si>
    <t>Aitberräthset</t>
  </si>
  <si>
    <t>N.</t>
  </si>
  <si>
    <t>N. N.</t>
  </si>
  <si>
    <t>R</t>
  </si>
  <si>
    <t>R. R. R.</t>
  </si>
  <si>
    <t>E. E. E. E. E. E. E.</t>
  </si>
  <si>
    <t>Lex</t>
  </si>
  <si>
    <t>Rex</t>
  </si>
  <si>
    <t>Dux</t>
  </si>
  <si>
    <t>Lux</t>
  </si>
  <si>
    <t>0391</t>
  </si>
  <si>
    <t>Richard Wilhelm</t>
  </si>
  <si>
    <t>person, skilled worker, athlete, entertainer, worker, serviceman, traveler</t>
  </si>
  <si>
    <t>Max Teschner</t>
  </si>
  <si>
    <t>0056</t>
  </si>
  <si>
    <t>Wilbur  Wright</t>
  </si>
  <si>
    <t>0067</t>
  </si>
  <si>
    <t>Nero</t>
  </si>
  <si>
    <t>Wölfert</t>
  </si>
  <si>
    <t>Major Groß</t>
  </si>
  <si>
    <t>0175</t>
  </si>
  <si>
    <t>Patrie</t>
  </si>
  <si>
    <t>de la Meurthe</t>
  </si>
  <si>
    <t>Zeppelin II</t>
  </si>
  <si>
    <t>Andräe</t>
  </si>
  <si>
    <t>Wellmann</t>
  </si>
  <si>
    <t>Fhr</t>
  </si>
  <si>
    <t>Zeppelin</t>
  </si>
  <si>
    <t>LlfWj</t>
  </si>
  <si>
    <t>Gustav Weise</t>
  </si>
  <si>
    <t>skilled worker, person, performer</t>
  </si>
  <si>
    <t>Berta Heyde</t>
  </si>
  <si>
    <t>Hus</t>
  </si>
  <si>
    <t>0007</t>
  </si>
  <si>
    <t>person, worker, employee, skateboarder</t>
  </si>
  <si>
    <t>Husar</t>
  </si>
  <si>
    <t>Läkhsrl</t>
  </si>
  <si>
    <t>Aand</t>
  </si>
  <si>
    <t>Sund</t>
  </si>
  <si>
    <t>0024</t>
  </si>
  <si>
    <t>Utto Spanier</t>
  </si>
  <si>
    <t>person, entertainer, worker, performer</t>
  </si>
  <si>
    <t>Rössel</t>
  </si>
  <si>
    <t>Tüch</t>
  </si>
  <si>
    <t>Vogl</t>
  </si>
  <si>
    <t>Kasperl</t>
  </si>
  <si>
    <t>0136</t>
  </si>
  <si>
    <t>person, performer, skater, athlete, soldier, serviceman, skateboarder, relative, bullfighter</t>
  </si>
  <si>
    <t>Stranflenritt</t>
  </si>
  <si>
    <t>Michel</t>
  </si>
  <si>
    <t>Tnbbeke</t>
  </si>
  <si>
    <t>Herero</t>
  </si>
  <si>
    <t>Rennwolf</t>
  </si>
  <si>
    <t>Aristoteles</t>
  </si>
  <si>
    <t>0352</t>
  </si>
  <si>
    <t>entertainer, person, caricaturist, ancient, worker</t>
  </si>
  <si>
    <t>Ruhmkorff</t>
  </si>
  <si>
    <t>0436</t>
  </si>
  <si>
    <t>Derlin C.</t>
  </si>
  <si>
    <t>London G</t>
  </si>
  <si>
    <t>Treuhold</t>
  </si>
  <si>
    <t>Karl Enslin</t>
  </si>
  <si>
    <t>performer, person</t>
  </si>
  <si>
    <t>Rudolph Chelius</t>
  </si>
  <si>
    <t>Silhouettenzcichncu</t>
  </si>
  <si>
    <t>Etienne de Silhouette</t>
  </si>
  <si>
    <t>Wagners</t>
  </si>
  <si>
    <t>Ella</t>
  </si>
  <si>
    <t>performer, bullfighter, person</t>
  </si>
  <si>
    <t>Jfntfpmann</t>
  </si>
  <si>
    <t>Kalif</t>
  </si>
  <si>
    <t>0039</t>
  </si>
  <si>
    <t>Abu Mufa Aschari</t>
  </si>
  <si>
    <t>Maximilian ltern</t>
  </si>
  <si>
    <t>Binder</t>
  </si>
  <si>
    <t>Fata  Morgana</t>
  </si>
  <si>
    <t>0353</t>
  </si>
  <si>
    <t>Unknown Soldier, serviceman, person, performer, traveler</t>
  </si>
  <si>
    <t>Schorn</t>
  </si>
  <si>
    <t>0031</t>
  </si>
  <si>
    <t>skilled worker, person, performer, athlete, worker, serviceman</t>
  </si>
  <si>
    <t>Heldeuthateu</t>
  </si>
  <si>
    <t>serviceman, performer, person, skater, athlete</t>
  </si>
  <si>
    <t>Frank</t>
  </si>
  <si>
    <t>Tilly</t>
  </si>
  <si>
    <t>Wallenstein</t>
  </si>
  <si>
    <t>Fran</t>
  </si>
  <si>
    <t>Zuaven</t>
  </si>
  <si>
    <t>Turkos</t>
  </si>
  <si>
    <t>Laneiers</t>
  </si>
  <si>
    <t>Chasseurs</t>
  </si>
  <si>
    <t>Turko</t>
  </si>
  <si>
    <t>0214</t>
  </si>
  <si>
    <t>performer, entertainer</t>
  </si>
  <si>
    <t>HE.Warner</t>
  </si>
  <si>
    <t>Tromholk</t>
  </si>
  <si>
    <t>0069</t>
  </si>
  <si>
    <t>serviceman, person, traveler, entertainer</t>
  </si>
  <si>
    <t>Sciscnblaseii</t>
  </si>
  <si>
    <t>person, spiritual leader, performer</t>
  </si>
  <si>
    <t>Paul</t>
  </si>
  <si>
    <t>0017, 0117</t>
  </si>
  <si>
    <t>Gretchen</t>
  </si>
  <si>
    <t>Köhler</t>
  </si>
  <si>
    <t>Dido</t>
  </si>
  <si>
    <t>Albions</t>
  </si>
  <si>
    <t>person, athlete, inhabitant, skater, serviceman, worker, performer, skateboarder, contestant, traveler, soldier, philatelist</t>
  </si>
  <si>
    <t>0205</t>
  </si>
  <si>
    <t>D.</t>
  </si>
  <si>
    <t>A. XIX</t>
  </si>
  <si>
    <t>B. XVIII</t>
  </si>
  <si>
    <t>C. XX</t>
  </si>
  <si>
    <t>C. Pikkönig</t>
  </si>
  <si>
    <t>A. Sküs</t>
  </si>
  <si>
    <t>B. Pikfiinf</t>
  </si>
  <si>
    <t>Stich</t>
  </si>
  <si>
    <t>Storch</t>
  </si>
  <si>
    <t>serviceman, person, skilled worker, worker, performer</t>
  </si>
  <si>
    <t>Riebitz</t>
  </si>
  <si>
    <t>Lsaus</t>
  </si>
  <si>
    <t>Stropljc</t>
  </si>
  <si>
    <t>Lsund</t>
  </si>
  <si>
    <t>Berde</t>
  </si>
  <si>
    <t>Jager</t>
  </si>
  <si>
    <t>Dazwi</t>
  </si>
  <si>
    <t>person, serviceman, athlete, bullfighter, worker, entertainer, trainer, forebear, relative, ancestor, performer</t>
  </si>
  <si>
    <t>Sanr</t>
  </si>
  <si>
    <t>Gänschen</t>
  </si>
  <si>
    <t>G.</t>
  </si>
  <si>
    <t>dcmDiebc</t>
  </si>
  <si>
    <t>dcrDicb</t>
  </si>
  <si>
    <t>J. Fpringin</t>
  </si>
  <si>
    <t>Paladirshiipfrn</t>
  </si>
  <si>
    <t>Sprnog</t>
  </si>
  <si>
    <t>0054, 0055</t>
  </si>
  <si>
    <t>Jnssm</t>
  </si>
  <si>
    <t>Jfijj</t>
  </si>
  <si>
    <t>Fchmnng</t>
  </si>
  <si>
    <t>Plrrd</t>
  </si>
  <si>
    <t>E. Kanc</t>
  </si>
  <si>
    <t>Thorball</t>
  </si>
  <si>
    <t>Crickct</t>
  </si>
  <si>
    <t>Jener</t>
  </si>
  <si>
    <t>Rieth</t>
  </si>
  <si>
    <t>Wehr</t>
  </si>
  <si>
    <t>Earousscln</t>
  </si>
  <si>
    <t>0141, 0268</t>
  </si>
  <si>
    <t>Adolph</t>
  </si>
  <si>
    <t>0208</t>
  </si>
  <si>
    <t>0208, 0287</t>
  </si>
  <si>
    <t>Wlünnk</t>
  </si>
  <si>
    <t>Bon</t>
  </si>
  <si>
    <t>0287</t>
  </si>
  <si>
    <t>Schli</t>
  </si>
  <si>
    <t>M. anirgrn</t>
  </si>
  <si>
    <t>Adam Haiti</t>
  </si>
  <si>
    <t>0326</t>
  </si>
  <si>
    <t>Mvnchsschercn</t>
  </si>
  <si>
    <t>Drr Fnchsbnlg</t>
  </si>
  <si>
    <t>entertainer, person, worker, serviceman, musician</t>
  </si>
  <si>
    <t>ivas</t>
  </si>
  <si>
    <t>Gasc</t>
  </si>
  <si>
    <t>0263</t>
  </si>
  <si>
    <t>Aufl</t>
  </si>
  <si>
    <t>entertainer, person, caricaturist, traveler, performer, athlete, adult, worker, philatelist, soldier, skilled worker, leader, military officer</t>
  </si>
  <si>
    <t>deni</t>
  </si>
  <si>
    <t>Ballstock</t>
  </si>
  <si>
    <t>Roland</t>
  </si>
  <si>
    <t>Jlciftlwcrsterkcrl</t>
  </si>
  <si>
    <t>Blindekuh</t>
  </si>
  <si>
    <t>Ter Schaltcnrat</t>
  </si>
  <si>
    <t>Porschrck</t>
  </si>
  <si>
    <t>0192</t>
  </si>
  <si>
    <t>Ritter</t>
  </si>
  <si>
    <t>Arnie</t>
  </si>
  <si>
    <t>0237, 0369</t>
  </si>
  <si>
    <t>0240</t>
  </si>
  <si>
    <t>0259</t>
  </si>
  <si>
    <t>Necker</t>
  </si>
  <si>
    <t>Ringlcinsuchcn</t>
  </si>
  <si>
    <t>Batcr Eberhard</t>
  </si>
  <si>
    <t>Eberhard</t>
  </si>
  <si>
    <t>Munter</t>
  </si>
  <si>
    <t>Östcrreichisch-Schlcsicn</t>
  </si>
  <si>
    <t>Lu</t>
  </si>
  <si>
    <t>Mühle</t>
  </si>
  <si>
    <t>0264, 0265</t>
  </si>
  <si>
    <t>Schach</t>
  </si>
  <si>
    <t>Xamm</t>
  </si>
  <si>
    <t>Puff</t>
  </si>
  <si>
    <t>Pulcincll</t>
  </si>
  <si>
    <t>Maja</t>
  </si>
  <si>
    <t>0357</t>
  </si>
  <si>
    <t>XII</t>
  </si>
  <si>
    <t>Zy'IZ-li</t>
  </si>
  <si>
    <t>person, performer, leader</t>
  </si>
  <si>
    <t>Kaa</t>
  </si>
  <si>
    <t>Greis</t>
  </si>
  <si>
    <t>Greisin</t>
  </si>
  <si>
    <t>Bertha</t>
  </si>
  <si>
    <t>person, performer, worker, entertainer, craftsman, serviceman, employee, traveler, clergyman, bullfighter</t>
  </si>
  <si>
    <t>Glaser</t>
  </si>
  <si>
    <t>Drechsler</t>
  </si>
  <si>
    <t>Sattler</t>
  </si>
  <si>
    <t>Färber</t>
  </si>
  <si>
    <t>Gerber</t>
  </si>
  <si>
    <t>Sperling</t>
  </si>
  <si>
    <t>Buchfink</t>
  </si>
  <si>
    <t>Distelfink</t>
  </si>
  <si>
    <t>Zeisig</t>
  </si>
  <si>
    <t>Rothschwänzchen</t>
  </si>
  <si>
    <t>Hänfling</t>
  </si>
  <si>
    <t>Kohlmeise</t>
  </si>
  <si>
    <t>Blaumeise</t>
  </si>
  <si>
    <t>Goldamsel</t>
  </si>
  <si>
    <t>Nachtigall</t>
  </si>
  <si>
    <t>Lerche</t>
  </si>
  <si>
    <t>Rothkehlchen</t>
  </si>
  <si>
    <t>Schwalbe</t>
  </si>
  <si>
    <t>Gimpel</t>
  </si>
  <si>
    <t>Baker</t>
  </si>
  <si>
    <t>person, philatelist, worker, bullfighter, caricaturist, entertainer</t>
  </si>
  <si>
    <t>Bow-pen</t>
  </si>
  <si>
    <t>Bow-saw</t>
  </si>
  <si>
    <t>Bowsprit</t>
  </si>
  <si>
    <t>Cartridge</t>
  </si>
  <si>
    <t>Crown-wheel</t>
  </si>
  <si>
    <t>Debark  5lusfcf</t>
  </si>
  <si>
    <t>0094</t>
  </si>
  <si>
    <t>Bainbow</t>
  </si>
  <si>
    <t>Shipwreck</t>
  </si>
  <si>
    <t>Shoeblack</t>
  </si>
  <si>
    <t>Bibettljie r  Zouave</t>
  </si>
  <si>
    <t>0149</t>
  </si>
  <si>
    <t>BuctDe  Zouaves</t>
  </si>
  <si>
    <t>person, worker, soldier, bullfighter, athlete, serviceman</t>
  </si>
  <si>
    <t>Juan Fernande</t>
  </si>
  <si>
    <t>Ernst Julius G</t>
  </si>
  <si>
    <t>ecksrelinte Tsjsel</t>
  </si>
  <si>
    <t>Maria Theresia</t>
  </si>
  <si>
    <t>Friedrich der Große</t>
  </si>
  <si>
    <t>Maria  Theresias</t>
  </si>
  <si>
    <t>Molwitz</t>
  </si>
  <si>
    <t>Muth</t>
  </si>
  <si>
    <t>Ani</t>
  </si>
  <si>
    <t>That</t>
  </si>
  <si>
    <t>Graf Pälvy</t>
  </si>
  <si>
    <t>Czikos</t>
  </si>
  <si>
    <t>Bach</t>
  </si>
  <si>
    <t>Vöglcin</t>
  </si>
  <si>
    <t>Vivat Oest'rcich</t>
  </si>
  <si>
    <t>Ernst Julius</t>
  </si>
  <si>
    <t>Rünthe r</t>
  </si>
  <si>
    <t>person, ancient, athlete, traveler, relative</t>
  </si>
  <si>
    <t>Luise</t>
  </si>
  <si>
    <t>Hammerstein</t>
  </si>
  <si>
    <t>Marilies</t>
  </si>
  <si>
    <t>Marielies</t>
  </si>
  <si>
    <t>Jenes</t>
  </si>
  <si>
    <t>Bämiichc</t>
  </si>
  <si>
    <t>Banni</t>
  </si>
  <si>
    <t>Mel</t>
  </si>
  <si>
    <t>L.H</t>
  </si>
  <si>
    <t>inhabitant, folk dancer, person, athlete, performer, serviceman</t>
  </si>
  <si>
    <t>Dannmeyer  Alfred Iansseu</t>
  </si>
  <si>
    <t>Iu-le</t>
  </si>
  <si>
    <t>Iule</t>
  </si>
  <si>
    <t>Sagc</t>
  </si>
  <si>
    <t>Dannine</t>
  </si>
  <si>
    <t>Bock</t>
  </si>
  <si>
    <t>Zrh</t>
  </si>
  <si>
    <t>Lins</t>
  </si>
  <si>
    <t>Katharina Rumpelkasten</t>
  </si>
  <si>
    <t>Müllers</t>
  </si>
  <si>
    <t>Australim  Javane</t>
  </si>
  <si>
    <t>relative, person, leader, inhabitant, performer, serviceman, worker, laborer, traveler, entertainer, caricaturist, ancestor, Pharaoh, employee, workman, military officer, enlisted person</t>
  </si>
  <si>
    <t>Bonze</t>
  </si>
  <si>
    <t>OUD ERD</t>
  </si>
  <si>
    <t>VALT DENE</t>
  </si>
  <si>
    <t>P’ANDER BAN</t>
  </si>
  <si>
    <t>Lduard Ben de mann</t>
  </si>
  <si>
    <t>Lürssen</t>
  </si>
  <si>
    <t>H. Niemeyer</t>
  </si>
  <si>
    <t>Bartolomö Esteban Murillo</t>
  </si>
  <si>
    <t>K. La</t>
  </si>
  <si>
    <t>Rene</t>
  </si>
  <si>
    <t>Utib</t>
  </si>
  <si>
    <t>I. P. F. Stichler</t>
  </si>
  <si>
    <t>Alberta von puttlnimr</t>
  </si>
  <si>
    <t>Bon Christian Gotthilf</t>
  </si>
  <si>
    <t>Salzmann</t>
  </si>
  <si>
    <t>Ludwig</t>
  </si>
  <si>
    <t>Gottl</t>
  </si>
  <si>
    <t>0034, 0065, 0122</t>
  </si>
  <si>
    <t>Jovis</t>
  </si>
  <si>
    <t>Ulich</t>
  </si>
  <si>
    <t>Juno</t>
  </si>
  <si>
    <t>Fra</t>
  </si>
  <si>
    <t>Henry</t>
  </si>
  <si>
    <t>Chodowiecki</t>
  </si>
  <si>
    <t>Salonhcldin</t>
  </si>
  <si>
    <t>Paniar</t>
  </si>
  <si>
    <t>Toto</t>
  </si>
  <si>
    <t>Kottar</t>
  </si>
  <si>
    <t>dcil Najadi</t>
  </si>
  <si>
    <t>Conoly</t>
  </si>
  <si>
    <t>Orlich</t>
  </si>
  <si>
    <t>Horlledcr Friedrich</t>
  </si>
  <si>
    <t>L-Dr</t>
  </si>
  <si>
    <t>K Gvvßmnk</t>
  </si>
  <si>
    <t>Jacques Callot</t>
  </si>
  <si>
    <t>Ant Bannte</t>
  </si>
  <si>
    <t>Solda</t>
  </si>
  <si>
    <t>Monsieur</t>
  </si>
  <si>
    <t>Herzog von Lothringen</t>
  </si>
  <si>
    <t>Nacoczh</t>
  </si>
  <si>
    <t>DeuN'chlands</t>
  </si>
  <si>
    <t>Darnach</t>
  </si>
  <si>
    <t>Strafdrvhendcr Engel</t>
  </si>
  <si>
    <t>Fried</t>
  </si>
  <si>
    <t>DreMgMriger Krieg</t>
  </si>
  <si>
    <t>Ludwig XIV.</t>
  </si>
  <si>
    <t>Prinz von Oranien</t>
  </si>
  <si>
    <t>Torstenson</t>
  </si>
  <si>
    <t>Maximilian</t>
  </si>
  <si>
    <t>Herzog  von Bayern</t>
  </si>
  <si>
    <t>H Christian IV.</t>
  </si>
  <si>
    <t>K Friedrich</t>
  </si>
  <si>
    <t>von  Böhmen</t>
  </si>
  <si>
    <t>Kurfürst von der  Pfalz</t>
  </si>
  <si>
    <t>L Johann Georg</t>
  </si>
  <si>
    <t>Bran  denburg</t>
  </si>
  <si>
    <t>von Loth</t>
  </si>
  <si>
    <t>Q Fürst Racoczy</t>
  </si>
  <si>
    <t>V Robert v</t>
  </si>
  <si>
    <t>Devereux</t>
  </si>
  <si>
    <t>Graf von Essex</t>
  </si>
  <si>
    <t>Parlainents</t>
  </si>
  <si>
    <t>Äcefsens</t>
  </si>
  <si>
    <t>Äo'nig</t>
  </si>
  <si>
    <t>Christian Rauch</t>
  </si>
  <si>
    <t>Friedrichs des Großen</t>
  </si>
  <si>
    <t>Klio</t>
  </si>
  <si>
    <t>Athene</t>
  </si>
  <si>
    <t>Palme</t>
  </si>
  <si>
    <t>Lorber</t>
  </si>
  <si>
    <t>Friedrich Wichrim NI</t>
  </si>
  <si>
    <t>Lappenberg</t>
  </si>
  <si>
    <t>Thrensif</t>
  </si>
  <si>
    <t>XniisiaTollre</t>
  </si>
  <si>
    <t>Schweix</t>
  </si>
  <si>
    <t>Monte Rosa</t>
  </si>
  <si>
    <t>Burnct</t>
  </si>
  <si>
    <t>Heinrich V111</t>
  </si>
  <si>
    <t>Cranmer</t>
  </si>
  <si>
    <t>Elisabeth</t>
  </si>
  <si>
    <t>Katharina</t>
  </si>
  <si>
    <t>Heinrichs VIII</t>
  </si>
  <si>
    <t>Jane Greh</t>
  </si>
  <si>
    <t>Ku</t>
  </si>
  <si>
    <t>Fr</t>
  </si>
  <si>
    <t>Anne David</t>
  </si>
  <si>
    <t>Sainmore</t>
  </si>
  <si>
    <t>Dleg</t>
  </si>
  <si>
    <t>Askold</t>
  </si>
  <si>
    <t>Dir</t>
  </si>
  <si>
    <t>Gleg</t>
  </si>
  <si>
    <t>Igors</t>
  </si>
  <si>
    <t>0084, 0085</t>
  </si>
  <si>
    <t>Ruriks</t>
  </si>
  <si>
    <t>Bieg</t>
  </si>
  <si>
    <t>Igor</t>
  </si>
  <si>
    <t>Leo VI.</t>
  </si>
  <si>
    <t>von Ostrom</t>
  </si>
  <si>
    <t>Leo VI</t>
  </si>
  <si>
    <t>Wolos</t>
  </si>
  <si>
    <t>Konstan  tinopel</t>
  </si>
  <si>
    <t>Theophanes</t>
  </si>
  <si>
    <t>Kup-rlo</t>
  </si>
  <si>
    <t>Rurik</t>
  </si>
  <si>
    <t>wadim</t>
  </si>
  <si>
    <t>Vlga</t>
  </si>
  <si>
    <t>Mlga</t>
  </si>
  <si>
    <t>Swjatoslaw</t>
  </si>
  <si>
    <t>Konstantin HI</t>
  </si>
  <si>
    <t>Igors Witwe</t>
  </si>
  <si>
    <t>Rainen ihelena</t>
  </si>
  <si>
    <t>pre.itsch</t>
  </si>
  <si>
    <t>i. I.</t>
  </si>
  <si>
    <t>lvladiinir</t>
  </si>
  <si>
    <t>Iaropolk</t>
  </si>
  <si>
    <t>Wladimir</t>
  </si>
  <si>
    <t>Wladimirs</t>
  </si>
  <si>
    <t>Swjatopolk</t>
  </si>
  <si>
    <t>Boris</t>
  </si>
  <si>
    <t>wladiinir</t>
  </si>
  <si>
    <t>Glcb</t>
  </si>
  <si>
    <t>Boleslaw  Ehrobry</t>
  </si>
  <si>
    <t>Swja</t>
  </si>
  <si>
    <t>Iaroslaw von Nowgorod</t>
  </si>
  <si>
    <t>Kain</t>
  </si>
  <si>
    <t>Gleb</t>
  </si>
  <si>
    <t>Dmitrijs I</t>
  </si>
  <si>
    <t>Dmitrij</t>
  </si>
  <si>
    <t>Alexander Newskij</t>
  </si>
  <si>
    <t>Andrei</t>
  </si>
  <si>
    <t>Alexander II</t>
  </si>
  <si>
    <t>Michails</t>
  </si>
  <si>
    <t>Iaroslaws III.</t>
  </si>
  <si>
    <t>Chan Usbok</t>
  </si>
  <si>
    <t>Iwan Kalita</t>
  </si>
  <si>
    <t>Feodor</t>
  </si>
  <si>
    <t>Loris</t>
  </si>
  <si>
    <t>Dmitrijs</t>
  </si>
  <si>
    <t>Juri II</t>
  </si>
  <si>
    <t>Tschertiigow</t>
  </si>
  <si>
    <t>Birger</t>
  </si>
  <si>
    <t>Alexander  Newskij</t>
  </si>
  <si>
    <t>Michail</t>
  </si>
  <si>
    <t>Zoraslaw III</t>
  </si>
  <si>
    <t>Färoslaw</t>
  </si>
  <si>
    <t>Alex</t>
  </si>
  <si>
    <t>Newskij</t>
  </si>
  <si>
    <t>Lin Tatars</t>
  </si>
  <si>
    <t>Dmitrij o.Moskau</t>
  </si>
  <si>
    <t>Khan</t>
  </si>
  <si>
    <t>0088, 0096</t>
  </si>
  <si>
    <t>Mama</t>
  </si>
  <si>
    <t>Don</t>
  </si>
  <si>
    <t>Mjasemskij</t>
  </si>
  <si>
    <t>Jurij</t>
  </si>
  <si>
    <t>Juris</t>
  </si>
  <si>
    <t>Mitold II</t>
  </si>
  <si>
    <t>Jurijs</t>
  </si>
  <si>
    <t>Ariue</t>
  </si>
  <si>
    <t>Nowgorodcr</t>
  </si>
  <si>
    <t>Masilij II</t>
  </si>
  <si>
    <t>Masilij</t>
  </si>
  <si>
    <t>Iwan</t>
  </si>
  <si>
    <t>Moshaisk</t>
  </si>
  <si>
    <t>Sergei</t>
  </si>
  <si>
    <t>Lehensmaiin</t>
  </si>
  <si>
    <t>Schemiaka</t>
  </si>
  <si>
    <t>Masilij  Temnpi</t>
  </si>
  <si>
    <t>Lukomski</t>
  </si>
  <si>
    <t>Iwan III.</t>
  </si>
  <si>
    <t>Kiptfchak</t>
  </si>
  <si>
    <t>Iwan III</t>
  </si>
  <si>
    <t>Molynie-i</t>
  </si>
  <si>
    <t>Ka  simir IV.</t>
  </si>
  <si>
    <t>Meuchel</t>
  </si>
  <si>
    <t>Lukoinski</t>
  </si>
  <si>
    <t>Iwan IV</t>
  </si>
  <si>
    <t>Iwans IV.</t>
  </si>
  <si>
    <t>Makarius</t>
  </si>
  <si>
    <t>Jwati IV</t>
  </si>
  <si>
    <t>Sigmund von Polen</t>
  </si>
  <si>
    <t>Kainrrundorf</t>
  </si>
  <si>
    <t>Freycinet</t>
  </si>
  <si>
    <t>Lydt</t>
  </si>
  <si>
    <t>Dzierzon</t>
  </si>
  <si>
    <t>Wilhelm i.</t>
  </si>
  <si>
    <t>Bruno</t>
  </si>
  <si>
    <t>Lin Kahn</t>
  </si>
  <si>
    <t>Francesco de Marchi</t>
  </si>
  <si>
    <t>0098</t>
  </si>
  <si>
    <t>Felix Hemmerlin</t>
  </si>
  <si>
    <t>Hemmerlin</t>
  </si>
  <si>
    <t>Ariost</t>
  </si>
  <si>
    <t>Evens</t>
  </si>
  <si>
    <t>Wacker</t>
  </si>
  <si>
    <t>0098, 0141</t>
  </si>
  <si>
    <t>Judas</t>
  </si>
  <si>
    <t>R. Baumstark</t>
  </si>
  <si>
    <t>Anitniann</t>
  </si>
  <si>
    <t>Leopalds II</t>
  </si>
  <si>
    <t>Degen</t>
  </si>
  <si>
    <t>Bogner</t>
  </si>
  <si>
    <t>0102, 0103</t>
  </si>
  <si>
    <t>Eliie Bubenschar</t>
  </si>
  <si>
    <t>0104</t>
  </si>
  <si>
    <t>Lüntens</t>
  </si>
  <si>
    <t>Droguist</t>
  </si>
  <si>
    <t>Racquefc</t>
  </si>
  <si>
    <t>0106</t>
  </si>
  <si>
    <t>Spengler</t>
  </si>
  <si>
    <t>0114, 0115</t>
  </si>
  <si>
    <t>Nagler</t>
  </si>
  <si>
    <t>0116</t>
  </si>
  <si>
    <t>Christof Coluinbus</t>
  </si>
  <si>
    <t>Ferdinand Fr</t>
  </si>
  <si>
    <t>Born</t>
  </si>
  <si>
    <t>Aclplers Horn</t>
  </si>
  <si>
    <t>Thcophil</t>
  </si>
  <si>
    <t>Rudolph Hertzvg</t>
  </si>
  <si>
    <t>Hertzvg</t>
  </si>
  <si>
    <t>Kanin</t>
  </si>
  <si>
    <t>Ivieder</t>
  </si>
  <si>
    <t>Rudolph Hertzogs</t>
  </si>
  <si>
    <t>WMf-vittben</t>
  </si>
  <si>
    <t>otT</t>
  </si>
  <si>
    <t>lo</t>
  </si>
  <si>
    <t>ÖancliwaiT</t>
  </si>
  <si>
    <t>Cyuetnan</t>
  </si>
  <si>
    <t>Cerebn vdror</t>
  </si>
  <si>
    <t>Atud</t>
  </si>
  <si>
    <t>baxbedtarrer</t>
  </si>
  <si>
    <t>Slmernlt.</t>
  </si>
  <si>
    <t>Vtarrrch</t>
  </si>
  <si>
    <t>Avtr</t>
  </si>
  <si>
    <t>Sainmelnng</t>
  </si>
  <si>
    <t>Tic Bur</t>
  </si>
  <si>
    <t>Tchlosse.Hohenems</t>
  </si>
  <si>
    <t>Etzel</t>
  </si>
  <si>
    <t>Wollhcim</t>
  </si>
  <si>
    <t>L'richennriZ Hirpkrirdr</t>
  </si>
  <si>
    <t>Bvü Julius Schnorr</t>
  </si>
  <si>
    <t>Carolsstld</t>
  </si>
  <si>
    <t>Gregor IX</t>
  </si>
  <si>
    <t>Pfailippi'a Limborch</t>
  </si>
  <si>
    <t>Dominicus</t>
  </si>
  <si>
    <t>Ketzerci</t>
  </si>
  <si>
    <t>Leugnons</t>
  </si>
  <si>
    <t>NATU RLEH</t>
  </si>
  <si>
    <t>Holland</t>
  </si>
  <si>
    <t>person, performer</t>
  </si>
  <si>
    <t>LheilS</t>
  </si>
  <si>
    <t>Uetzl</t>
  </si>
  <si>
    <t>wsi</t>
  </si>
  <si>
    <t>Mvon Amerika</t>
  </si>
  <si>
    <t>VoEerv</t>
  </si>
  <si>
    <t>0343</t>
  </si>
  <si>
    <t>dcr</t>
  </si>
  <si>
    <t>Ziergeffen</t>
  </si>
  <si>
    <t>Kleiu-Villars</t>
  </si>
  <si>
    <t>0373</t>
  </si>
  <si>
    <t>Rorbhaun</t>
  </si>
  <si>
    <t>Nendengstett</t>
  </si>
  <si>
    <t>Corres</t>
  </si>
  <si>
    <t>Sengach</t>
  </si>
  <si>
    <t>DerfstgRRst</t>
  </si>
  <si>
    <t>D.n</t>
  </si>
  <si>
    <t>hi.ilvr</t>
  </si>
  <si>
    <t>Stuttr</t>
  </si>
  <si>
    <t>0435</t>
  </si>
  <si>
    <t>JI</t>
  </si>
  <si>
    <t>0463</t>
  </si>
  <si>
    <t>Jesus</t>
  </si>
  <si>
    <t>Max Schasler</t>
  </si>
  <si>
    <t>Fittigcn dcS Windes</t>
  </si>
  <si>
    <t>Ren</t>
  </si>
  <si>
    <t>Brodcrip</t>
  </si>
  <si>
    <t>0269</t>
  </si>
  <si>
    <t>Barbasson</t>
  </si>
  <si>
    <t>Carl</t>
  </si>
  <si>
    <t>0305</t>
  </si>
  <si>
    <t>Carl's</t>
  </si>
  <si>
    <t>Lischcn</t>
  </si>
  <si>
    <t>Anna Ernst</t>
  </si>
  <si>
    <t>Thicre</t>
  </si>
  <si>
    <t>Sccthicrcs</t>
  </si>
  <si>
    <t>Za</t>
  </si>
  <si>
    <t>Wuth</t>
  </si>
  <si>
    <t>Rntw</t>
  </si>
  <si>
    <t>athlete, person, enlisted person, worker</t>
  </si>
  <si>
    <t>Canton</t>
  </si>
  <si>
    <t>Yerlafe</t>
  </si>
  <si>
    <t>Sigent.iiumv</t>
  </si>
  <si>
    <t>Jos</t>
  </si>
  <si>
    <t>0007, 0127</t>
  </si>
  <si>
    <t>Werner</t>
  </si>
  <si>
    <t>0033, 0041, 0117</t>
  </si>
  <si>
    <t>Reinecke</t>
  </si>
  <si>
    <t>Barry</t>
  </si>
  <si>
    <t>XVI</t>
  </si>
  <si>
    <t>Cjülw.</t>
  </si>
  <si>
    <t>Jim</t>
  </si>
  <si>
    <t>person, traveler, caricaturist, entertainer, worker</t>
  </si>
  <si>
    <t>Dr</t>
  </si>
  <si>
    <t>Taback</t>
  </si>
  <si>
    <t>0031, 0123</t>
  </si>
  <si>
    <t>Hahirimssn</t>
  </si>
  <si>
    <t>Ehrenbergs</t>
  </si>
  <si>
    <t>Parmi</t>
  </si>
  <si>
    <t>Willi</t>
  </si>
  <si>
    <t>Spoon</t>
  </si>
  <si>
    <t>Erkl</t>
  </si>
  <si>
    <t>IiePeLari</t>
  </si>
  <si>
    <t>Ott</t>
  </si>
  <si>
    <t>Hollande</t>
  </si>
  <si>
    <t>Wallrath</t>
  </si>
  <si>
    <t>Python</t>
  </si>
  <si>
    <t>Holly</t>
  </si>
  <si>
    <t>Spelt</t>
  </si>
  <si>
    <t>Sterlet</t>
  </si>
  <si>
    <t>Ii’Upas</t>
  </si>
  <si>
    <t>CI0tlirnnd</t>
  </si>
  <si>
    <t>0142</t>
  </si>
  <si>
    <t>Traugott Bromme</t>
  </si>
  <si>
    <t>ancestor, person, relative, worker, bullfighter, woman</t>
  </si>
  <si>
    <t>Dietrich</t>
  </si>
  <si>
    <t>Theodor Thomas</t>
  </si>
  <si>
    <t>Laplace</t>
  </si>
  <si>
    <t>0098, 0233, 0264</t>
  </si>
  <si>
    <t>Jeozab</t>
  </si>
  <si>
    <t>Ceres</t>
  </si>
  <si>
    <t>0217</t>
  </si>
  <si>
    <t>Jcozab</t>
  </si>
  <si>
    <t>0217, 0248</t>
  </si>
  <si>
    <t>Vesta</t>
  </si>
  <si>
    <t>0248</t>
  </si>
  <si>
    <t>Iris der Morgenstern</t>
  </si>
  <si>
    <t>0264</t>
  </si>
  <si>
    <t>Iris</t>
  </si>
  <si>
    <t>Iroziili</t>
  </si>
  <si>
    <t>0282</t>
  </si>
  <si>
    <t>Laplacc</t>
  </si>
  <si>
    <t>Morgenstern</t>
  </si>
  <si>
    <t>fjrang</t>
  </si>
  <si>
    <t>Uhcruj</t>
  </si>
  <si>
    <t>Louis Thomas</t>
  </si>
  <si>
    <t>leader, person</t>
  </si>
  <si>
    <t>Gkleshojjs</t>
  </si>
  <si>
    <t>Wotogchphre</t>
  </si>
  <si>
    <t>DampiZehikle</t>
  </si>
  <si>
    <t>Elora</t>
  </si>
  <si>
    <t>Hopkinson</t>
  </si>
  <si>
    <t>Sachse  König</t>
  </si>
  <si>
    <t>Bonsley</t>
  </si>
  <si>
    <t>Hopkinsvnpressc</t>
  </si>
  <si>
    <t>König</t>
  </si>
  <si>
    <t>Niepce</t>
  </si>
  <si>
    <t>Daguerre</t>
  </si>
  <si>
    <t>0219</t>
  </si>
  <si>
    <t>Mnirhead</t>
  </si>
  <si>
    <t>Muir</t>
  </si>
  <si>
    <t>Watt</t>
  </si>
  <si>
    <t>Morgan</t>
  </si>
  <si>
    <t>Zamcs Watt</t>
  </si>
  <si>
    <t>Lrjiililrro</t>
  </si>
  <si>
    <t>0008, 0009</t>
  </si>
  <si>
    <t>person, employee, worker, Asian, ancestor, serviceman, woman, skilled worker, relative, boatman</t>
  </si>
  <si>
    <t>Illustrirlcs Seciiiannsbiuh</t>
  </si>
  <si>
    <t>0008, 0009, 0011, 0256</t>
  </si>
  <si>
    <t>N. v. Berndt</t>
  </si>
  <si>
    <t>Schampcdiezcl</t>
  </si>
  <si>
    <t>Jeannette</t>
  </si>
  <si>
    <t>Carron</t>
  </si>
  <si>
    <t>0058</t>
  </si>
  <si>
    <t>Hiehcr</t>
  </si>
  <si>
    <t>Fitzgeeald</t>
  </si>
  <si>
    <t>Seehcldcn Rnytcr</t>
  </si>
  <si>
    <t>0100</t>
  </si>
  <si>
    <t>Forbes</t>
  </si>
  <si>
    <t>Wilhelm IV</t>
  </si>
  <si>
    <t>Viecadmirale</t>
  </si>
  <si>
    <t>Comman</t>
  </si>
  <si>
    <t>Epaulcttcn</t>
  </si>
  <si>
    <t>Capttaine</t>
  </si>
  <si>
    <t>Contrendmiralc</t>
  </si>
  <si>
    <t>Wellington</t>
  </si>
  <si>
    <t>Capitain Maitland</t>
  </si>
  <si>
    <t>J</t>
  </si>
  <si>
    <t>Mnfte Mterhattüng</t>
  </si>
  <si>
    <t>Posscuspiclc</t>
  </si>
  <si>
    <t>Daö Postonit</t>
  </si>
  <si>
    <t>Lcbcns</t>
  </si>
  <si>
    <t>Charles Rapier</t>
  </si>
  <si>
    <t>0106, 0132</t>
  </si>
  <si>
    <t>Rainha</t>
  </si>
  <si>
    <t>0132</t>
  </si>
  <si>
    <t>Charles  Rapier</t>
  </si>
  <si>
    <t>Dom Pedro</t>
  </si>
  <si>
    <t>Pascha</t>
  </si>
  <si>
    <t>Vicekvnig von Aegypten</t>
  </si>
  <si>
    <t>Meheined Ali</t>
  </si>
  <si>
    <t>Mehemed Ali</t>
  </si>
  <si>
    <t>majvrs</t>
  </si>
  <si>
    <t>Gezo</t>
  </si>
  <si>
    <t>Dahomcy</t>
  </si>
  <si>
    <t>Uebrigcns</t>
  </si>
  <si>
    <t>Fcsttnig</t>
  </si>
  <si>
    <t>0148</t>
  </si>
  <si>
    <t>Mjfiutirf</t>
  </si>
  <si>
    <t>0164</t>
  </si>
  <si>
    <t>Änterhllttuiili</t>
  </si>
  <si>
    <t>0194</t>
  </si>
  <si>
    <t>Joseph Pnlvermacher</t>
  </si>
  <si>
    <t>John</t>
  </si>
  <si>
    <t>Santa Anna</t>
  </si>
  <si>
    <t>Taylor</t>
  </si>
  <si>
    <t>Ccrro Gordo</t>
  </si>
  <si>
    <t>Mericv</t>
  </si>
  <si>
    <t>Elliot</t>
  </si>
  <si>
    <t>Ziveigc</t>
  </si>
  <si>
    <t>Heathstelv</t>
  </si>
  <si>
    <t>Lu Plata</t>
  </si>
  <si>
    <t>X. Unterli</t>
  </si>
  <si>
    <t>Capitain Nothomb</t>
  </si>
  <si>
    <t>0265</t>
  </si>
  <si>
    <t>Otto Spa</t>
  </si>
  <si>
    <t>person, merchant, athlete, serviceman, traveler, worker, ancient, performer, employee</t>
  </si>
  <si>
    <t>Desear</t>
  </si>
  <si>
    <t>Thaler</t>
  </si>
  <si>
    <t>ivic</t>
  </si>
  <si>
    <t>Serres</t>
  </si>
  <si>
    <t>Pli</t>
  </si>
  <si>
    <t>0074</t>
  </si>
  <si>
    <t>Brogniart</t>
  </si>
  <si>
    <t>Hualpa</t>
  </si>
  <si>
    <t>Saiger</t>
  </si>
  <si>
    <t>0126</t>
  </si>
  <si>
    <t>Elsen</t>
  </si>
  <si>
    <t>Frisch.Fcner</t>
  </si>
  <si>
    <t>Hilssinaschincn</t>
  </si>
  <si>
    <t>Tamnfkesscl</t>
  </si>
  <si>
    <t>Maschinrnmrrk</t>
  </si>
  <si>
    <t>Borsig</t>
  </si>
  <si>
    <t>Thurmubrcn</t>
  </si>
  <si>
    <t>drr Bainrann</t>
  </si>
  <si>
    <t>person, worker, serviceman, performer, bullfighter</t>
  </si>
  <si>
    <t>Otto Spam</t>
  </si>
  <si>
    <t>L. Dergmann</t>
  </si>
  <si>
    <t>S'chwarzw</t>
  </si>
  <si>
    <t>Sch</t>
  </si>
  <si>
    <t>Goldeswerth</t>
  </si>
  <si>
    <t>Plata pleBa</t>
  </si>
  <si>
    <t>G</t>
  </si>
  <si>
    <t>Kirsteir</t>
  </si>
  <si>
    <t>Heiner</t>
  </si>
  <si>
    <t>Rnamrfrhe-odco Rusch</t>
  </si>
  <si>
    <t>athlete, person, skater</t>
  </si>
  <si>
    <t>Cuvieri</t>
  </si>
  <si>
    <t>Lrw</t>
  </si>
  <si>
    <t>Krane</t>
  </si>
  <si>
    <t>Polkeip</t>
  </si>
  <si>
    <t>Imliun</t>
  </si>
  <si>
    <t>Brujniiere.</t>
  </si>
  <si>
    <t>S'frihni</t>
  </si>
  <si>
    <t>LcaclB</t>
  </si>
  <si>
    <t>Nro</t>
  </si>
  <si>
    <t>skilled worker, person, worker, inhabitant</t>
  </si>
  <si>
    <t>Thierchcn</t>
  </si>
  <si>
    <t>Kuku</t>
  </si>
  <si>
    <t>Fückssc</t>
  </si>
  <si>
    <t>Hinz</t>
  </si>
  <si>
    <t>Murners</t>
  </si>
  <si>
    <t>Ranft</t>
  </si>
  <si>
    <t>Waizenscld</t>
  </si>
  <si>
    <t>Selbander</t>
  </si>
  <si>
    <t>Wiedhopf</t>
  </si>
  <si>
    <t>Adje</t>
  </si>
  <si>
    <t>Jakob</t>
  </si>
  <si>
    <t>person, worker, skilled worker, traveler, rider</t>
  </si>
  <si>
    <t>Thor</t>
  </si>
  <si>
    <t>Knpfcrschmid</t>
  </si>
  <si>
    <t>0031, 0091</t>
  </si>
  <si>
    <t>Martin</t>
  </si>
  <si>
    <t>Rettig</t>
  </si>
  <si>
    <t>Maki</t>
  </si>
  <si>
    <t>0055, 0067</t>
  </si>
  <si>
    <t>Lemur</t>
  </si>
  <si>
    <t>Vampyr</t>
  </si>
  <si>
    <t>Georg</t>
  </si>
  <si>
    <t>Chausche</t>
  </si>
  <si>
    <t>Andri</t>
  </si>
  <si>
    <t>Menger</t>
  </si>
  <si>
    <t>Hcd</t>
  </si>
  <si>
    <t>Chönnted</t>
  </si>
  <si>
    <t>Hui</t>
  </si>
  <si>
    <t>Koth</t>
  </si>
  <si>
    <t>Bliimelein</t>
  </si>
  <si>
    <t>person, employee, worker, serviceman, traveler, bullfighter, hired hand, entertainer, enlisted person, soldier</t>
  </si>
  <si>
    <t>Günther  DI</t>
  </si>
  <si>
    <t>Franz Drake</t>
  </si>
  <si>
    <t>Blanchard</t>
  </si>
  <si>
    <t>Thiers</t>
  </si>
  <si>
    <t>XIV</t>
  </si>
  <si>
    <t>Preller</t>
  </si>
  <si>
    <t>Dnxc'k</t>
  </si>
  <si>
    <t>Theresia</t>
  </si>
  <si>
    <t>Hg Friedrich der Große</t>
  </si>
  <si>
    <t>Maria  Theresia</t>
  </si>
  <si>
    <t>Oester</t>
  </si>
  <si>
    <t>Graf Palvh</t>
  </si>
  <si>
    <t>Bivat Oest'reich</t>
  </si>
  <si>
    <t>Voiri</t>
  </si>
  <si>
    <t>XXVI  DriLck von Voigt</t>
  </si>
  <si>
    <t>Himmelsgabcu</t>
  </si>
  <si>
    <t>person, musician, performer, skilled worker, worker</t>
  </si>
  <si>
    <t>Dalai Lama</t>
  </si>
  <si>
    <t>Confucius</t>
  </si>
  <si>
    <t>Ahriman</t>
  </si>
  <si>
    <t>Schiwa</t>
  </si>
  <si>
    <t>Hertha</t>
  </si>
  <si>
    <t>Walhalla</t>
  </si>
  <si>
    <t>Hela</t>
  </si>
  <si>
    <t>Moses</t>
  </si>
  <si>
    <t>Aegyptcr</t>
  </si>
  <si>
    <t>Aehnlichcs</t>
  </si>
  <si>
    <t>Thierc König</t>
  </si>
  <si>
    <t>Pompejns</t>
  </si>
  <si>
    <t>Xerres</t>
  </si>
  <si>
    <t>Wieprccht von Groitzsch</t>
  </si>
  <si>
    <t>Skla  ven</t>
  </si>
  <si>
    <t>An</t>
  </si>
  <si>
    <t>Andrdklus</t>
  </si>
  <si>
    <t>dcr LSwe</t>
  </si>
  <si>
    <t>Utdcm</t>
  </si>
  <si>
    <t>Friedrichs</t>
  </si>
  <si>
    <t>Ziethen</t>
  </si>
  <si>
    <t>Friedrich zu Ziethen</t>
  </si>
  <si>
    <t>JahrcS</t>
  </si>
  <si>
    <t>Elisa  beth von Rußland</t>
  </si>
  <si>
    <t>Peter III</t>
  </si>
  <si>
    <t>Oestreicbcr</t>
  </si>
  <si>
    <t>Kray</t>
  </si>
  <si>
    <t>Steyer</t>
  </si>
  <si>
    <t>Mack</t>
  </si>
  <si>
    <t>Bchisli</t>
  </si>
  <si>
    <t>Fleischfliegc</t>
  </si>
  <si>
    <t>performer</t>
  </si>
  <si>
    <t>Wcizcn</t>
  </si>
  <si>
    <t>Mücke</t>
  </si>
  <si>
    <t>Grabwespc</t>
  </si>
  <si>
    <t>Rosen</t>
  </si>
  <si>
    <t>Kornwurm</t>
  </si>
  <si>
    <t>Mensch</t>
  </si>
  <si>
    <t>Waldau</t>
  </si>
  <si>
    <t>Wald</t>
  </si>
  <si>
    <t>F. Marti</t>
  </si>
  <si>
    <t>relative, person, entertainer</t>
  </si>
  <si>
    <t>Stuttg-rrt</t>
  </si>
  <si>
    <t>Franz Sträßle</t>
  </si>
  <si>
    <t>Wilhelm Nitzschke</t>
  </si>
  <si>
    <t>A. csesareus</t>
  </si>
  <si>
    <t>0565</t>
  </si>
  <si>
    <t>Aladins</t>
  </si>
  <si>
    <t>forebear, person, serviceman, relative, musician, skilled worker, worker</t>
  </si>
  <si>
    <t>forebear, performer, person, worker, inhabitant, creator, musician, associate, businessperson, employee, traveler, serviceman, religious person, woman, assistant, horseman, entertainer, pilgrim, skilled worker, rider, athlete</t>
  </si>
  <si>
    <t>0031, 0082</t>
  </si>
  <si>
    <t>Hafner</t>
  </si>
  <si>
    <t>0052</t>
  </si>
  <si>
    <t>Lrliie</t>
  </si>
  <si>
    <t>Marschall</t>
  </si>
  <si>
    <t>General</t>
  </si>
  <si>
    <t>Oberst</t>
  </si>
  <si>
    <t>Major</t>
  </si>
  <si>
    <t>Hauptmann</t>
  </si>
  <si>
    <t>Lieutenant</t>
  </si>
  <si>
    <t>Fähnrich</t>
  </si>
  <si>
    <t>Feldwebel</t>
  </si>
  <si>
    <t>Fourier</t>
  </si>
  <si>
    <t>Wachtmeister</t>
  </si>
  <si>
    <t>Korporal</t>
  </si>
  <si>
    <t>Kürassier</t>
  </si>
  <si>
    <t>Schütze</t>
  </si>
  <si>
    <t>Tambour</t>
  </si>
  <si>
    <t>Gardist</t>
  </si>
  <si>
    <t>Uhlane</t>
  </si>
  <si>
    <t>Matrose</t>
  </si>
  <si>
    <t>Kosak</t>
  </si>
  <si>
    <t>Hanse</t>
  </si>
  <si>
    <t>Aeolus</t>
  </si>
  <si>
    <t>0086</t>
  </si>
  <si>
    <t>Hipps</t>
  </si>
  <si>
    <t>Jupiters</t>
  </si>
  <si>
    <t>Virgil</t>
  </si>
  <si>
    <t>Leren</t>
  </si>
  <si>
    <t>Dr Cßwali Dietrich</t>
  </si>
  <si>
    <t>person, performer, entertainer, traveler</t>
  </si>
  <si>
    <t>Hed  wig</t>
  </si>
  <si>
    <t>Rosalle</t>
  </si>
  <si>
    <t>Antonie</t>
  </si>
  <si>
    <t>Lvnise nnd Dtto</t>
  </si>
  <si>
    <t>Abel</t>
  </si>
  <si>
    <t>Ncth</t>
  </si>
  <si>
    <t>Ziegler</t>
  </si>
  <si>
    <t>Carls des Großen</t>
  </si>
  <si>
    <t>Welser</t>
  </si>
  <si>
    <t>Drechs</t>
  </si>
  <si>
    <t>HlrA</t>
  </si>
  <si>
    <t>person, worker, athlete, traveler, employee</t>
  </si>
  <si>
    <t>Vri</t>
  </si>
  <si>
    <t>Ost</t>
  </si>
  <si>
    <t>smy</t>
  </si>
  <si>
    <t>Brode</t>
  </si>
  <si>
    <t>bullfighter, person, skilled worker, worker, athlete, employee, seller, horseman, traveler, morris dancer, performer, inhabitant, leader</t>
  </si>
  <si>
    <t>Thalers</t>
  </si>
  <si>
    <t>Haler</t>
  </si>
  <si>
    <t>Tfcjse  R</t>
  </si>
  <si>
    <t>patriarch, person, woman, entertainer</t>
  </si>
  <si>
    <t>Wütherich</t>
  </si>
  <si>
    <t>relative, entertainer, person</t>
  </si>
  <si>
    <t>Viktor</t>
  </si>
  <si>
    <t>traveler, person, athlete, bullfighter, worker, entertainer</t>
  </si>
  <si>
    <t>GeMcktm</t>
  </si>
  <si>
    <t>Marion</t>
  </si>
  <si>
    <t>Matth</t>
  </si>
  <si>
    <t>Eriantzniß</t>
  </si>
  <si>
    <t>Julius Fehrlin</t>
  </si>
  <si>
    <t>Alma</t>
  </si>
  <si>
    <t>SoelcS</t>
  </si>
  <si>
    <t>Matz</t>
  </si>
  <si>
    <t>person, traveler, military officer, philatelist</t>
  </si>
  <si>
    <t>Gnadcnbrod</t>
  </si>
  <si>
    <t>Ami</t>
  </si>
  <si>
    <t>Lenz</t>
  </si>
  <si>
    <t>performer, person, bullfighter, woman, entertainer</t>
  </si>
  <si>
    <t>Harms</t>
  </si>
  <si>
    <t>Edmund</t>
  </si>
  <si>
    <t>Lieschen</t>
  </si>
  <si>
    <t>Ehrenfried</t>
  </si>
  <si>
    <t>Ztaub</t>
  </si>
  <si>
    <t>Biele</t>
  </si>
  <si>
    <t>Stieglitz</t>
  </si>
  <si>
    <t>ruler, person, worker</t>
  </si>
  <si>
    <t>Meise</t>
  </si>
  <si>
    <t>Kardinal</t>
  </si>
  <si>
    <t>Elster</t>
  </si>
  <si>
    <t>Rabe</t>
  </si>
  <si>
    <t>Apollo</t>
  </si>
  <si>
    <t>Hagenbeck</t>
  </si>
  <si>
    <t>Luch</t>
  </si>
  <si>
    <t>Zhr</t>
  </si>
  <si>
    <t>entertainer</t>
  </si>
  <si>
    <t>Gert</t>
  </si>
  <si>
    <t>Georgi</t>
  </si>
  <si>
    <t>Martins</t>
  </si>
  <si>
    <t>Nikolaus</t>
  </si>
  <si>
    <t>Lapitel V</t>
  </si>
  <si>
    <t>caricaturist</t>
  </si>
  <si>
    <t>danrals</t>
  </si>
  <si>
    <t>Gabriel</t>
  </si>
  <si>
    <t>Blums</t>
  </si>
  <si>
    <t>Gottes</t>
  </si>
  <si>
    <t>Arab, person, philatelist</t>
  </si>
  <si>
    <t>L. F. X Kolb</t>
  </si>
  <si>
    <t>Sfntfgar</t>
  </si>
  <si>
    <t>Uerlag von Schmidt</t>
  </si>
  <si>
    <t>Mona</t>
  </si>
  <si>
    <t>K. Xomestriuus</t>
  </si>
  <si>
    <t>K. m. Schöne</t>
  </si>
  <si>
    <t>person, rider</t>
  </si>
  <si>
    <t>Könlgl</t>
  </si>
  <si>
    <t>Mulh</t>
  </si>
  <si>
    <t>traveler, person, employee, worker, athlete, inhabitant</t>
  </si>
  <si>
    <t>iv Jlgp</t>
  </si>
  <si>
    <t>Ruth</t>
  </si>
  <si>
    <t>Alices</t>
  </si>
  <si>
    <t>0159, 0211</t>
  </si>
  <si>
    <t>Suntfier</t>
  </si>
  <si>
    <t>Gicsccke</t>
  </si>
  <si>
    <t>Devrient</t>
  </si>
  <si>
    <t>skilled worker, traveler, person, serviceman, performer, worker, rider, employee, Unknown Soldier, entertainer, athlete</t>
  </si>
  <si>
    <t>0008, 0011, 0042</t>
  </si>
  <si>
    <t>0008, 0011</t>
  </si>
  <si>
    <t>0011, 0012</t>
  </si>
  <si>
    <t>Schmid</t>
  </si>
  <si>
    <t>Thun</t>
  </si>
  <si>
    <t>Philipp</t>
  </si>
  <si>
    <t>Wachtineister</t>
  </si>
  <si>
    <t>Elc</t>
  </si>
  <si>
    <t>Pao</t>
  </si>
  <si>
    <t>Ackermann</t>
  </si>
  <si>
    <t>DiÜeun</t>
  </si>
  <si>
    <t>Heimath</t>
  </si>
  <si>
    <t>Nußdorf</t>
  </si>
  <si>
    <t>musician, person, performer, athlete, forebear, traveler, worker, serviceman, military officer</t>
  </si>
  <si>
    <t>Aüfl</t>
  </si>
  <si>
    <t>Hosfmann von Fallersleben</t>
  </si>
  <si>
    <t>Thurr</t>
  </si>
  <si>
    <t>0091, 0108</t>
  </si>
  <si>
    <t>Drr Äsoiirschrmrl</t>
  </si>
  <si>
    <t>0187</t>
  </si>
  <si>
    <t>Drr JsolirsrjjPiiiEl</t>
  </si>
  <si>
    <t>Moritz Katz</t>
  </si>
  <si>
    <t>person, attendant</t>
  </si>
  <si>
    <t>Gebrüder Katz</t>
  </si>
  <si>
    <t>Johann Skdolph Ludwig  Direktor</t>
  </si>
  <si>
    <t>worker, person, entertainer, traveler, caricaturist</t>
  </si>
  <si>
    <t>O. L. Hmlmer</t>
  </si>
  <si>
    <t>skilled worker, person, male child</t>
  </si>
  <si>
    <t>Rudolf Kuntze</t>
  </si>
  <si>
    <t>Henry Mayhew</t>
  </si>
  <si>
    <t>Rudolf Kuntze'S</t>
  </si>
  <si>
    <t>Lenau</t>
  </si>
  <si>
    <t>Moos</t>
  </si>
  <si>
    <t>Lrentano</t>
  </si>
  <si>
    <t>Mungo</t>
  </si>
  <si>
    <t>ScEolz</t>
  </si>
  <si>
    <t>Fanny</t>
  </si>
  <si>
    <t>person, athlete, performer, employee, traveler, worker, entertainer</t>
  </si>
  <si>
    <t>Hannchen</t>
  </si>
  <si>
    <t>0007, 0033</t>
  </si>
  <si>
    <t>0007, 0027, 0033</t>
  </si>
  <si>
    <t>Gottlieb</t>
  </si>
  <si>
    <t>Caro</t>
  </si>
  <si>
    <t>LiMrjllzd</t>
  </si>
  <si>
    <t>Sflfcljagit</t>
  </si>
  <si>
    <t>Bird</t>
  </si>
  <si>
    <t>M'erfßi Neime</t>
  </si>
  <si>
    <t>Feldmann</t>
  </si>
  <si>
    <t>0015, 0033</t>
  </si>
  <si>
    <t>Amber</t>
  </si>
  <si>
    <t>Assei</t>
  </si>
  <si>
    <t>Fritz der Tambour</t>
  </si>
  <si>
    <t>Xbentl</t>
  </si>
  <si>
    <t>Gans</t>
  </si>
  <si>
    <t>person, performer, rider, worker, inhabitant</t>
  </si>
  <si>
    <t>Enterich</t>
  </si>
  <si>
    <t>WildganS</t>
  </si>
  <si>
    <t>Ent'rich</t>
  </si>
  <si>
    <t>Wildgans</t>
  </si>
  <si>
    <t>Aomm</t>
  </si>
  <si>
    <t>Phylar</t>
  </si>
  <si>
    <t>Silbcrgroschcn</t>
  </si>
  <si>
    <t>Christian</t>
  </si>
  <si>
    <t>Rapp</t>
  </si>
  <si>
    <t>Victoria</t>
  </si>
  <si>
    <t>Horch</t>
  </si>
  <si>
    <t>Bisonja</t>
  </si>
  <si>
    <t>Bisoiikuli.mit Kaib</t>
  </si>
  <si>
    <t>Auerochs</t>
  </si>
  <si>
    <t>Puma</t>
  </si>
  <si>
    <t>Pechdraht</t>
  </si>
  <si>
    <t>serviceman, worker, person, athlete, inhabitant</t>
  </si>
  <si>
    <t>Georg Parks</t>
  </si>
  <si>
    <t>Moschusthier</t>
  </si>
  <si>
    <t>Hans Affe</t>
  </si>
  <si>
    <t>D'rnm</t>
  </si>
  <si>
    <t>Wagot</t>
  </si>
  <si>
    <t>person, worker, traveler, athlete</t>
  </si>
  <si>
    <t>Alex. v. Humboldt</t>
  </si>
  <si>
    <t>Cuguar</t>
  </si>
  <si>
    <t>Richard</t>
  </si>
  <si>
    <t>Roß</t>
  </si>
  <si>
    <t>Alexander cntgcgenzog</t>
  </si>
  <si>
    <t>Abraham</t>
  </si>
  <si>
    <t>Hiob</t>
  </si>
  <si>
    <t>Joel</t>
  </si>
  <si>
    <t>Sissera Kameclömilch</t>
  </si>
  <si>
    <t>I Pato-Roo</t>
  </si>
  <si>
    <t>Jer Womöüt</t>
  </si>
  <si>
    <t>walter</t>
  </si>
  <si>
    <t>0039, 0051, 0063</t>
  </si>
  <si>
    <t>Jas Schnaöetthisr</t>
  </si>
  <si>
    <t>Bennet</t>
  </si>
  <si>
    <t>Jer Jachs</t>
  </si>
  <si>
    <t>Ji</t>
  </si>
  <si>
    <t>Reineke</t>
  </si>
  <si>
    <t>Jer Irosch</t>
  </si>
  <si>
    <t>Karls V</t>
  </si>
  <si>
    <t>Karl V. Krieg</t>
  </si>
  <si>
    <t>Franz I. von Frankreich</t>
  </si>
  <si>
    <t>Heinrich VIII</t>
  </si>
  <si>
    <t>Markus</t>
  </si>
  <si>
    <t>Willle Tlüere</t>
  </si>
  <si>
    <t>athlete, person, traveler, bullfighter, performer</t>
  </si>
  <si>
    <t>Di</t>
  </si>
  <si>
    <t>Eduard Brandt</t>
  </si>
  <si>
    <t>Plinius</t>
  </si>
  <si>
    <t>Piso</t>
  </si>
  <si>
    <t>Aedil Domitius Ahenobarbus</t>
  </si>
  <si>
    <t>Ehrenberg</t>
  </si>
  <si>
    <t>Fors</t>
  </si>
  <si>
    <t>Habesch</t>
  </si>
  <si>
    <t>0099, 0157</t>
  </si>
  <si>
    <t>worker, person, skilled worker, musician, traveler, performer, inhabitant, entertainer</t>
  </si>
  <si>
    <t>Ehrharb</t>
  </si>
  <si>
    <t>E</t>
  </si>
  <si>
    <t>Wolkow</t>
  </si>
  <si>
    <t>Üirai</t>
  </si>
  <si>
    <t>0112</t>
  </si>
  <si>
    <t>person, worker, traveler, inhabitant, athlete, contestant, performer, creator, entertainer</t>
  </si>
  <si>
    <t>Ching-tang</t>
  </si>
  <si>
    <t>person, traveler, military officer, serviceman, athlete, inhabitant, soldier, relative, worker, skilled worker, ballplayer, performer</t>
  </si>
  <si>
    <t>Chong-sin</t>
  </si>
  <si>
    <t>Chow</t>
  </si>
  <si>
    <t>Tsin</t>
  </si>
  <si>
    <t>Han</t>
  </si>
  <si>
    <t>Chine</t>
  </si>
  <si>
    <t>Ching-wangs</t>
  </si>
  <si>
    <t>Mrs. Noble</t>
  </si>
  <si>
    <t>Dou</t>
  </si>
  <si>
    <t>Scott</t>
  </si>
  <si>
    <t>Eroc</t>
  </si>
  <si>
    <t>0173</t>
  </si>
  <si>
    <t>Souchong</t>
  </si>
  <si>
    <t>employee, person</t>
  </si>
  <si>
    <t>Cobra de Capello</t>
  </si>
  <si>
    <t>Vordcr</t>
  </si>
  <si>
    <t>person, hired hand, laborer</t>
  </si>
  <si>
    <t>I. G</t>
  </si>
  <si>
    <t>Kühner</t>
  </si>
  <si>
    <t>Hann</t>
  </si>
  <si>
    <t>Moritz Ecißlcr</t>
  </si>
  <si>
    <t>Ganga</t>
  </si>
  <si>
    <t>Z. G. Fels</t>
  </si>
  <si>
    <t>person, worker, performer, entertainer, inhabitant, athlete, traveler, ballplayer</t>
  </si>
  <si>
    <t>I</t>
  </si>
  <si>
    <t>Nisle</t>
  </si>
  <si>
    <t>Mafo</t>
  </si>
  <si>
    <t>Majo</t>
  </si>
  <si>
    <t>Alguacil</t>
  </si>
  <si>
    <t>Maulthiere</t>
  </si>
  <si>
    <t>Picadores</t>
  </si>
  <si>
    <t>Chulos</t>
  </si>
  <si>
    <t>Florians</t>
  </si>
  <si>
    <t>Canova</t>
  </si>
  <si>
    <t>Ziani</t>
  </si>
  <si>
    <t>Dante</t>
  </si>
  <si>
    <t>Giacchetta</t>
  </si>
  <si>
    <t>Lazzaroni</t>
  </si>
  <si>
    <t>Bladika</t>
  </si>
  <si>
    <t>Merkurs</t>
  </si>
  <si>
    <t>Schwarz</t>
  </si>
  <si>
    <t>0329</t>
  </si>
  <si>
    <t>Armuth</t>
  </si>
  <si>
    <t>Dunsella</t>
  </si>
  <si>
    <t>Bunsell</t>
  </si>
  <si>
    <t>Dunselia</t>
  </si>
  <si>
    <t>0371</t>
  </si>
  <si>
    <t>Potockar</t>
  </si>
  <si>
    <t>Bernhard</t>
  </si>
  <si>
    <t>0029, 0049, 0130, 0174, 0229, 0234, 0264, 0265</t>
  </si>
  <si>
    <t>person, worker, serviceman, entertainer, employee, inhabitant, traveler</t>
  </si>
  <si>
    <t>Willmann</t>
  </si>
  <si>
    <t>0029, 0234, 0253</t>
  </si>
  <si>
    <t>Will</t>
  </si>
  <si>
    <t>Dntthcils</t>
  </si>
  <si>
    <t>biarl</t>
  </si>
  <si>
    <t>ie-ülcr</t>
  </si>
  <si>
    <t>Leistler</t>
  </si>
  <si>
    <t>0061, 0076, 0130</t>
  </si>
  <si>
    <t>Talglichtcr</t>
  </si>
  <si>
    <t>Dillmann</t>
  </si>
  <si>
    <t>ElaßpalasteS</t>
  </si>
  <si>
    <t>Mancher</t>
  </si>
  <si>
    <t>Mrs. Briggs</t>
  </si>
  <si>
    <t>Avrddwtschlairb Dasristark</t>
  </si>
  <si>
    <t>Cc'irrfici</t>
  </si>
  <si>
    <t>Pforii</t>
  </si>
  <si>
    <t>Plouquct</t>
  </si>
  <si>
    <t>Konstantin</t>
  </si>
  <si>
    <t>Eugen Simonis</t>
  </si>
  <si>
    <t>dcö ElaSpalastct</t>
  </si>
  <si>
    <t>Delarue</t>
  </si>
  <si>
    <t>unscrm Bernhard</t>
  </si>
  <si>
    <t>K. Brunel</t>
  </si>
  <si>
    <t>0261</t>
  </si>
  <si>
    <t>Brunel</t>
  </si>
  <si>
    <t>Bassi</t>
  </si>
  <si>
    <t>Wilhelm der Eroberer</t>
  </si>
  <si>
    <t>David Livingstone</t>
  </si>
  <si>
    <t>worker, person, serviceman, traveler, hired hand, athlete, soldier, enlisted person, bullfighter, woman, assistant, boatman</t>
  </si>
  <si>
    <t>Heinrich der Seefahrer</t>
  </si>
  <si>
    <t>Gilianez</t>
  </si>
  <si>
    <t>Beinoy</t>
  </si>
  <si>
    <t>Vascv de Gama</t>
  </si>
  <si>
    <t>Richards</t>
  </si>
  <si>
    <t>Overweg</t>
  </si>
  <si>
    <t>0051, 0057, 0069</t>
  </si>
  <si>
    <t>0051, 0057, 0069, 0109</t>
  </si>
  <si>
    <t>Allan</t>
  </si>
  <si>
    <t>Fernando Po</t>
  </si>
  <si>
    <t>Krapf</t>
  </si>
  <si>
    <t>Rebmann</t>
  </si>
  <si>
    <t>Schoot</t>
  </si>
  <si>
    <t>Thierleben</t>
  </si>
  <si>
    <t>Makare</t>
  </si>
  <si>
    <t>Bakalihari</t>
  </si>
  <si>
    <t>Livingstone</t>
  </si>
  <si>
    <t>0179, 0201, 0209</t>
  </si>
  <si>
    <t>Kolobeng</t>
  </si>
  <si>
    <t>Sicomi</t>
  </si>
  <si>
    <t>Andersson</t>
  </si>
  <si>
    <t>0187, 0196</t>
  </si>
  <si>
    <t>Ovambo</t>
  </si>
  <si>
    <t>Elephanlcniagb</t>
  </si>
  <si>
    <t>Wahlberg</t>
  </si>
  <si>
    <t>0199, 0213</t>
  </si>
  <si>
    <t>Cumming</t>
  </si>
  <si>
    <t>0201, 0213, 0249</t>
  </si>
  <si>
    <t>G. Cumming</t>
  </si>
  <si>
    <t>Rohr</t>
  </si>
  <si>
    <t>Oswell</t>
  </si>
  <si>
    <t>0209, 0213, 0229</t>
  </si>
  <si>
    <t>Oöwell</t>
  </si>
  <si>
    <t>Buphago</t>
  </si>
  <si>
    <t>Rothe</t>
  </si>
  <si>
    <t>0229</t>
  </si>
  <si>
    <t>Gnn</t>
  </si>
  <si>
    <t>Sebituane</t>
  </si>
  <si>
    <t>0251</t>
  </si>
  <si>
    <t>Sitschili</t>
  </si>
  <si>
    <t>Kateinu</t>
  </si>
  <si>
    <t>Sebi</t>
  </si>
  <si>
    <t>0304</t>
  </si>
  <si>
    <t>Georg Thompson</t>
  </si>
  <si>
    <t>athlete, person, worker, hired hand, African, enlisted person, serviceman, performer, traveler, bullfighter, relative</t>
  </si>
  <si>
    <t>Richard Jobson</t>
  </si>
  <si>
    <t>Ambrosius Brnc</t>
  </si>
  <si>
    <t>James Bruce</t>
  </si>
  <si>
    <t>Ferdinand der Katholische 1511</t>
  </si>
  <si>
    <t>Louis XIV</t>
  </si>
  <si>
    <t>Volker</t>
  </si>
  <si>
    <t>LucaS</t>
  </si>
  <si>
    <t>Ledyard</t>
  </si>
  <si>
    <t>Hougtho</t>
  </si>
  <si>
    <t>Tukcy</t>
  </si>
  <si>
    <t>Peddie</t>
  </si>
  <si>
    <t>Campbell</t>
  </si>
  <si>
    <t>Dorchard</t>
  </si>
  <si>
    <t>Isert</t>
  </si>
  <si>
    <t>Bowdich</t>
  </si>
  <si>
    <t>Hutchinson</t>
  </si>
  <si>
    <t>Clapperton</t>
  </si>
  <si>
    <t>Oudney</t>
  </si>
  <si>
    <t>Denham</t>
  </si>
  <si>
    <t>Dearcc</t>
  </si>
  <si>
    <t>Lander</t>
  </si>
  <si>
    <t>Laing</t>
  </si>
  <si>
    <t>Gebrüder Lander</t>
  </si>
  <si>
    <t>Allen</t>
  </si>
  <si>
    <t>Bccrost</t>
  </si>
  <si>
    <t>Ladislaus Magyar</t>
  </si>
  <si>
    <t>Smeathman</t>
  </si>
  <si>
    <t>Nichardsou</t>
  </si>
  <si>
    <t>0045, 0051</t>
  </si>
  <si>
    <t>0045, 0051, 0103</t>
  </si>
  <si>
    <t>Boers</t>
  </si>
  <si>
    <t>Boer</t>
  </si>
  <si>
    <t>Pretorius</t>
  </si>
  <si>
    <t>Masai</t>
  </si>
  <si>
    <t>Hang</t>
  </si>
  <si>
    <t>0061, 0202</t>
  </si>
  <si>
    <t>0061, 0192</t>
  </si>
  <si>
    <t>0061, 0164, 0268, 0290, 0300</t>
  </si>
  <si>
    <t>Allah</t>
  </si>
  <si>
    <t>Kauri</t>
  </si>
  <si>
    <t>Abessymsches</t>
  </si>
  <si>
    <t>Ankobar</t>
  </si>
  <si>
    <t>Livingstoue</t>
  </si>
  <si>
    <t>0168, 0169</t>
  </si>
  <si>
    <t>Kerri</t>
  </si>
  <si>
    <t>DamakW</t>
  </si>
  <si>
    <t>AnderSson</t>
  </si>
  <si>
    <t>Acrgerc</t>
  </si>
  <si>
    <t>Gordon Cumming</t>
  </si>
  <si>
    <t>0202, 0242</t>
  </si>
  <si>
    <t>Cnmming</t>
  </si>
  <si>
    <t>Livingstonc</t>
  </si>
  <si>
    <t>0244</t>
  </si>
  <si>
    <t>Mau</t>
  </si>
  <si>
    <t>Rama</t>
  </si>
  <si>
    <t>Nania</t>
  </si>
  <si>
    <t>Mastko</t>
  </si>
  <si>
    <t>Pnngo Adonga</t>
  </si>
  <si>
    <t>0290</t>
  </si>
  <si>
    <t>Colonel Pires</t>
  </si>
  <si>
    <t>Kimbonda</t>
  </si>
  <si>
    <t>Ambonda</t>
  </si>
  <si>
    <t>Cabango</t>
  </si>
  <si>
    <t>Untermatiamvo</t>
  </si>
  <si>
    <t>Kawawa</t>
  </si>
  <si>
    <t>Inane</t>
  </si>
  <si>
    <t>Cdnurd Vogel</t>
  </si>
  <si>
    <t>hired hand, person, worker, African, military officer, serviceman</t>
  </si>
  <si>
    <t>Hermann Wagner</t>
  </si>
  <si>
    <t>Zwlite Auklnge</t>
  </si>
  <si>
    <t>0007, 0127, 0219, 0258, 0329</t>
  </si>
  <si>
    <t>Bu Khalnm</t>
  </si>
  <si>
    <t>Bn Khalnm</t>
  </si>
  <si>
    <t>Scheikh</t>
  </si>
  <si>
    <t>Oudncy</t>
  </si>
  <si>
    <t>Clappertou</t>
  </si>
  <si>
    <t>Kftven</t>
  </si>
  <si>
    <t>Toole</t>
  </si>
  <si>
    <t>Osto</t>
  </si>
  <si>
    <t>Nichardson</t>
  </si>
  <si>
    <t>Barth Kuba</t>
  </si>
  <si>
    <t>Schcikh</t>
  </si>
  <si>
    <t>Richardson</t>
  </si>
  <si>
    <t>llin Wesir</t>
  </si>
  <si>
    <t>Mpst</t>
  </si>
  <si>
    <t>Urlbcr</t>
  </si>
  <si>
    <t>Hanssa</t>
  </si>
  <si>
    <t>Ovcrwcg</t>
  </si>
  <si>
    <t>Jen</t>
  </si>
  <si>
    <t>Sckilanac</t>
  </si>
  <si>
    <t>H erman</t>
  </si>
  <si>
    <t>Rathlos</t>
  </si>
  <si>
    <t>Murlul</t>
  </si>
  <si>
    <t>Gerthrnn</t>
  </si>
  <si>
    <t>Tegerri</t>
  </si>
  <si>
    <t>MMern</t>
  </si>
  <si>
    <t>Mursuk</t>
  </si>
  <si>
    <t>0127, 0219</t>
  </si>
  <si>
    <t>Vogcl</t>
  </si>
  <si>
    <t>Kuka</t>
  </si>
  <si>
    <t>Batta</t>
  </si>
  <si>
    <t>Wandara</t>
  </si>
  <si>
    <t>Diarghi</t>
  </si>
  <si>
    <t>Baikie</t>
  </si>
  <si>
    <t>Mora</t>
  </si>
  <si>
    <t>Mandara</t>
  </si>
  <si>
    <t>Mendif</t>
  </si>
  <si>
    <t>Kamallc</t>
  </si>
  <si>
    <t>Dcnham</t>
  </si>
  <si>
    <t>Udje</t>
  </si>
  <si>
    <t>Rahman</t>
  </si>
  <si>
    <t>Mabani</t>
  </si>
  <si>
    <t>Gamtrghu</t>
  </si>
  <si>
    <t>Sonrhay</t>
  </si>
  <si>
    <t>Tuariks</t>
  </si>
  <si>
    <t>Maudingo</t>
  </si>
  <si>
    <t>Wara</t>
  </si>
  <si>
    <t>Maeguirc</t>
  </si>
  <si>
    <t>Macgnirc</t>
  </si>
  <si>
    <t>Th.Hosemann</t>
  </si>
  <si>
    <t>horseman, worker, person, performer, traveler, bullfighter, relative</t>
  </si>
  <si>
    <t>Tribardö Karabiner</t>
  </si>
  <si>
    <t>Tribard</t>
  </si>
  <si>
    <t>Prairie Vogel</t>
  </si>
  <si>
    <t>Friedrich der Grosse</t>
  </si>
  <si>
    <t>person, athlete, relative, worker, performer, ancient, serviceman</t>
  </si>
  <si>
    <t>Vat.ri</t>
  </si>
  <si>
    <t>Schlcsicn</t>
  </si>
  <si>
    <t>V. Cap</t>
  </si>
  <si>
    <t>Gllo Kpamer</t>
  </si>
  <si>
    <t>Eeogr</t>
  </si>
  <si>
    <t>Karl's V.</t>
  </si>
  <si>
    <t>Blücher</t>
  </si>
  <si>
    <t>Neinerz</t>
  </si>
  <si>
    <t>Brcslaner</t>
  </si>
  <si>
    <t>Felix</t>
  </si>
  <si>
    <t>Schweidnitzcr Keller</t>
  </si>
  <si>
    <t>Schweidnitzer</t>
  </si>
  <si>
    <t>Kozniin</t>
  </si>
  <si>
    <t>Mescritz</t>
  </si>
  <si>
    <t>Lissa</t>
  </si>
  <si>
    <t>Pakosc</t>
  </si>
  <si>
    <t>Sfltftl</t>
  </si>
  <si>
    <t>Heyden</t>
  </si>
  <si>
    <t>0182</t>
  </si>
  <si>
    <t>Werner  von Glogan</t>
  </si>
  <si>
    <t>Romanzow</t>
  </si>
  <si>
    <t>Plate</t>
  </si>
  <si>
    <t>Nettelbeck</t>
  </si>
  <si>
    <t>Kolbergs</t>
  </si>
  <si>
    <t>Karl XIl</t>
  </si>
  <si>
    <t>Poniatowsky</t>
  </si>
  <si>
    <t>Leopold von Dessau</t>
  </si>
  <si>
    <t>Friedrich Will  Help</t>
  </si>
  <si>
    <t>Larrey</t>
  </si>
  <si>
    <t>skilled worker, person, performer, entertainer, worker</t>
  </si>
  <si>
    <t>0270</t>
  </si>
  <si>
    <t>Leuwenhvck</t>
  </si>
  <si>
    <t>0307</t>
  </si>
  <si>
    <t>person, worker, serviceman</t>
  </si>
  <si>
    <t>Julius Cäsar</t>
  </si>
  <si>
    <t>Allst</t>
  </si>
  <si>
    <t>Samuel Marsden Neusüdwales</t>
  </si>
  <si>
    <t>Samuel Marsden</t>
  </si>
  <si>
    <t>Rangihoua</t>
  </si>
  <si>
    <t>Marsden</t>
  </si>
  <si>
    <t>Capitain de Langle</t>
  </si>
  <si>
    <t>J.cipzit</t>
  </si>
  <si>
    <t>Thomas Button</t>
  </si>
  <si>
    <t>Hudsvn</t>
  </si>
  <si>
    <t>Ench</t>
  </si>
  <si>
    <t>W. Grube</t>
  </si>
  <si>
    <t>Theil</t>
  </si>
  <si>
    <t>F. Stcinkopf</t>
  </si>
  <si>
    <t>Ehri</t>
  </si>
  <si>
    <t>Santisima Trinidada</t>
  </si>
  <si>
    <t>Dios</t>
  </si>
  <si>
    <t>Jesu Christo</t>
  </si>
  <si>
    <t>Espirito Santo</t>
  </si>
  <si>
    <t>JiJjötzbetk</t>
  </si>
  <si>
    <t>0016</t>
  </si>
  <si>
    <t>Unzelmann</t>
  </si>
  <si>
    <t>Stanhope</t>
  </si>
  <si>
    <t>Herschel</t>
  </si>
  <si>
    <t>James Walt</t>
  </si>
  <si>
    <t>Lon  don</t>
  </si>
  <si>
    <t>0224</t>
  </si>
  <si>
    <t>Anzahl von Illustrated 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</si>
</sst>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b/>
      <sz val="11"/>
      <name val="Calibri"/>
      <family val="2"/>
    </font>
    <font>
      <u/>
      <sz val="11"/>
      <color theme="10"/>
      <name val="Calibri"/>
      <family val="2"/>
      <scheme val="minor"/>
    </font>
    <font>
      <b/>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2">
    <xf numFmtId="0" fontId="0" fillId="0" borderId="0"/>
    <xf numFmtId="0" fontId="3" fillId="0" borderId="0"/>
  </cellStyleXfs>
  <cellXfs count="10">
    <xf numFmtId="0" fontId="0" fillId="0" borderId="0" xfId="0"/>
    <xf numFmtId="0" fontId="1" fillId="0" borderId="0" xfId="0" applyFont="1"/>
    <xf numFmtId="0" fontId="2"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3" fillId="0" borderId="0" xfId="1"/>
    <xf numFmtId="0" fontId="4" fillId="0" borderId="0" xfId="0" applyFont="1"/>
    <xf numFmtId="0" fontId="5" fillId="0" borderId="0" xfId="0" applyFont="1"/>
    <xf numFmtId="0" fontId="0" fillId="0" borderId="0" xfId="0" applyNumberFormat="1"/>
  </cellXfs>
  <cellStyles count="2">
    <cellStyle name="Link" xfId="1"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a Hinrichsen" refreshedDate="44322.477590393515" createdVersion="7" refreshedVersion="7" minRefreshableVersion="3" recordCount="3010" xr:uid="{1980B7E4-1D4E-4E54-9C6F-EB149840A5D4}">
  <cacheSource type="worksheet">
    <worksheetSource ref="A1:R1048576" sheet="Illustrated Persons"/>
  </cacheSource>
  <cacheFields count="18">
    <cacheField name="title" numFmtId="0">
      <sharedItems containsBlank="1" longText="1"/>
    </cacheField>
    <cacheField name="creator" numFmtId="0">
      <sharedItems containsBlank="1"/>
    </cacheField>
    <cacheField name="subject" numFmtId="0">
      <sharedItems containsBlank="1"/>
    </cacheField>
    <cacheField name="publisher" numFmtId="0">
      <sharedItems containsBlank="1"/>
    </cacheField>
    <cacheField name="type" numFmtId="0">
      <sharedItems containsBlank="1"/>
    </cacheField>
    <cacheField name="digital object identifier" numFmtId="0">
      <sharedItems containsBlank="1"/>
    </cacheField>
    <cacheField name="physical object identifier" numFmtId="0">
      <sharedItems containsBlank="1"/>
    </cacheField>
    <cacheField name="URL" numFmtId="0">
      <sharedItems containsBlank="1"/>
    </cacheField>
    <cacheField name="language" numFmtId="0">
      <sharedItems containsBlank="1"/>
    </cacheField>
    <cacheField name="date" numFmtId="0">
      <sharedItems containsBlank="1"/>
    </cacheField>
    <cacheField name="relation" numFmtId="0">
      <sharedItems containsBlank="1"/>
    </cacheField>
    <cacheField name="coverage" numFmtId="0">
      <sharedItems containsBlank="1"/>
    </cacheField>
    <cacheField name="OCR URL" numFmtId="0">
      <sharedItems containsBlank="1"/>
    </cacheField>
    <cacheField name="OCR found?" numFmtId="0">
      <sharedItems containsBlank="1"/>
    </cacheField>
    <cacheField name="ddc" numFmtId="0">
      <sharedItems containsNonDate="0" containsString="0" containsBlank="1"/>
    </cacheField>
    <cacheField name="Illustrated person" numFmtId="0">
      <sharedItems containsBlank="1" count="2485">
        <s v="Otto Spanier"/>
        <s v="Wagner"/>
        <s v="Hermann"/>
        <s v="Karl"/>
        <s v="Linder"/>
        <s v="Rcgcldetri"/>
        <s v="Albert"/>
        <s v="dcrAlpcn"/>
        <s v="H. Wagner"/>
        <s v="Meseiibewiijsermlg"/>
        <s v="Roch"/>
        <s v="Cäsar Ducornet"/>
        <s v="Scoresbh"/>
        <s v="Masius"/>
        <s v="Rogenstein"/>
        <s v="Christus"/>
        <s v="Glimmerdiorit"/>
        <s v="Dokhan"/>
        <s v="Josef Ressels"/>
        <s v="Henry Giffard"/>
        <s v="Giffards"/>
        <s v="Michael Faraday"/>
        <s v="Inge"/>
        <s v="Faraday"/>
        <s v="Siebst"/>
        <s v="Fdradast"/>
        <s v="Richard Meyer"/>
        <s v="Kerlin"/>
        <s v="Robert Oppenheim"/>
        <s v="Tromholt"/>
        <s v="Marie"/>
        <s v="Dil"/>
        <s v="Sophus Tromhvlt"/>
        <s v="Alan"/>
        <s v="Kolumbus-Lier"/>
        <s v="Scheffels"/>
        <s v="David"/>
        <s v="Goliath"/>
        <s v="Kolumbus"/>
        <s v="Bian"/>
        <s v="Dieter"/>
        <s v="Lie"/>
        <s v="Lo"/>
        <s v="RIan"/>
        <s v="Lin"/>
        <s v="Daine"/>
        <s v="Bismarck"/>
        <s v="Trewy"/>
        <s v="Alexander III."/>
        <s v="Gladstone"/>
        <s v="Trispi"/>
        <s v="Ltllic"/>
        <s v="Stcottcr"/>
        <s v="Jev Krug"/>
        <s v="Kcimeclführer"/>
        <s v="Ltephani"/>
        <s v="Elephant"/>
        <s v="Otto Spamer"/>
        <s v="VcrFrühlmg"/>
        <s v="Wogner"/>
        <s v="Seim Pchhiin-ler"/>
        <s v="Ausl"/>
        <s v="lvcrdcn"/>
        <s v="Ruprecht"/>
        <s v="Roth"/>
        <s v="Ernst  Dreä"/>
        <s v="L. F. A. Kolb"/>
        <s v="Maimon"/>
        <s v="Choras"/>
        <s v="C. Hamadryas"/>
        <s v="Hierogly  phen"/>
        <s v="F. Martinas"/>
        <s v="PllitM"/>
        <s v="Bering von Schmidt &amp; Spring"/>
        <s v="Munga"/>
        <s v="M. Rhesus"/>
        <s v="M. Nemestrinus"/>
        <s v="F. Martins  Nakurgrschichk"/>
        <s v="Kolk  Weiinte"/>
        <s v="Sfutfpiif"/>
        <s v="Lloua"/>
        <s v="Kahan"/>
        <s v="Oken"/>
        <s v="Makako"/>
        <s v="LI"/>
        <s v="Silenus"/>
        <s v="F. Martin"/>
        <s v="L."/>
        <s v="C. raona"/>
        <s v="Nona"/>
        <s v="Andre Schlankaffen"/>
        <s v="Buding"/>
        <s v="Malbrouck"/>
        <s v="Rliosus"/>
        <s v="Thomas-Danzig Phot"/>
        <s v="Ed"/>
        <s v="Meßter"/>
        <s v="Alexander von Humboldt"/>
        <s v="Pendelv"/>
        <s v="Schwefokveröindmrgen"/>
        <s v="Elek"/>
        <s v="Alexander von Humbvldt"/>
        <s v="Chr"/>
        <s v="Oersted"/>
        <s v="Schlosser"/>
        <s v="Max"/>
        <s v="Julius"/>
        <s v="Fritz"/>
        <s v="Theodor"/>
        <s v="Johannes"/>
        <s v="Ferdinand"/>
        <s v="Hubert"/>
        <s v="Franz"/>
        <s v="Ernst"/>
        <s v="Klaus  Zog"/>
        <s v="Kilian"/>
        <s v="Hans"/>
        <s v="Kunz"/>
        <s v="Vivallera"/>
        <s v="Lhat"/>
        <s v="Rappo"/>
        <s v="Malayq"/>
        <s v="Arktiker"/>
        <s v="Raffer"/>
        <s v="Hottentotte"/>
        <s v="Siamang"/>
        <s v="Hylobates Siamang"/>
        <s v="Myeetes"/>
        <s v="Saimiri"/>
        <s v="Vari"/>
        <s v="Lemur Maeaeo"/>
        <s v="Prim"/>
        <s v="Quint"/>
        <s v="Hevels"/>
        <s v="CYTVcnu"/>
        <s v="Hi"/>
        <s v="Ho"/>
        <s v="Ewalck Kaufe"/>
        <s v="Enßlin"/>
        <s v="Laib"/>
        <s v="DscMnrickscha"/>
        <s v="Bumarang"/>
        <s v="Hampson'Schäffer"/>
        <s v="Papa Jta"/>
        <s v="dcr  Wundermann"/>
        <s v="Hanns Günther"/>
        <s v="Mecnmß"/>
        <s v="Rudolph"/>
        <s v="Rohrjtöckchcn"/>
        <s v="SiiNftetiere"/>
        <s v="Schubert"/>
        <s v="Jesu"/>
        <s v="SannsGüniher  Mt"/>
        <s v="Ilse"/>
        <s v="Erich"/>
        <s v="BonsMnxi"/>
        <s v="Eleg."/>
        <s v="Lanius collurio"/>
        <s v="Palaeornis Alexandri"/>
        <s v="Phoenieopterus"/>
        <s v="Cieonia"/>
        <s v="Dr E. Jlallien"/>
        <s v="Jesse"/>
        <s v="Ursus Arctos"/>
        <s v="Evers"/>
        <s v="Pestun"/>
        <s v="A."/>
        <s v="C. v. Siemouszowa-Pietruski"/>
        <s v="Ameiscnigel"/>
        <s v="Thiere"/>
        <s v="Kameel"/>
        <s v="Thier"/>
        <s v="Androclus"/>
        <s v="dcr SiStuc"/>
        <s v="Renthiers"/>
        <s v="Renthier"/>
        <s v="Edwards"/>
        <s v="Crozetts"/>
        <s v="Cook"/>
        <s v="Smith"/>
        <s v="Verlaö"/>
        <s v="Joh"/>
        <s v="Friede"/>
        <s v="Ilarlknoch"/>
        <s v="Aaunlrönrg"/>
        <s v="Kelbknk"/>
        <s v="Cuvier"/>
        <s v="Anna"/>
        <s v="Kukuk"/>
        <s v="XVI  Sbßalßs"/>
        <s v="Lephiodon"/>
        <s v="Andrias Scheuchzeri"/>
        <s v="Mar"/>
        <s v="Otto"/>
        <s v="Gustav"/>
        <s v="Adolf"/>
        <s v="Banerjungc"/>
        <s v="Lufticus"/>
        <s v="Hoho"/>
        <s v="Ldracailadr"/>
        <s v="Dionysius"/>
        <s v="Napoli"/>
        <s v="Casia Eb"/>
        <s v="Kombina"/>
        <s v="Daö"/>
        <s v="Thcil"/>
        <s v="Siud dcuu"/>
        <s v="Kahn"/>
        <s v="Wirth"/>
        <s v="Gauß"/>
        <s v="Johann"/>
        <s v="I. Äiischamnlgsanfgabcil"/>
        <s v="Humboldt"/>
        <s v="Despretz"/>
        <s v="Karl  der Große"/>
        <s v="Wild Lad"/>
        <s v="Uhlaud'S"/>
        <s v="Bnlkan"/>
        <s v="IUc Noßlmppe"/>
        <s v="GoldqnelWi"/>
        <s v="Whville Thomson"/>
        <s v="Ilintze"/>
        <s v="Girard"/>
        <s v="R. Ludwig"/>
        <s v="VI"/>
        <s v="van"/>
        <s v="Diamantcnsnchcr"/>
        <s v="George Greys"/>
        <s v="Hintze"/>
        <s v="Thomson"/>
        <s v="Carpenter"/>
        <s v="Mammut"/>
        <s v="Jsbrand Jeles"/>
        <s v="Peter dem Großen"/>
        <s v="Hamilton"/>
        <s v="Gabbro"/>
        <s v="Hypersthenfels"/>
        <s v="Diorit"/>
        <s v="Haidinger"/>
        <s v="Blum"/>
        <s v="Bunseu"/>
        <s v="Daubrvc"/>
        <s v="Bolgcr"/>
        <s v="Daubrve"/>
        <s v="Adular"/>
        <s v="Helena"/>
        <s v="Haiidgriss"/>
        <s v="Handgrisj"/>
        <s v="Baumschin'cke"/>
        <s v="Bon Di"/>
        <s v="M. Kirinis"/>
        <s v="Ilic Sinne"/>
        <s v="Schklstl"/>
        <s v="Jesum Christum"/>
        <s v="Wilhelm II"/>
        <s v="Weltk"/>
        <s v="Perry"/>
        <s v="Fridtjof"/>
        <s v="Fridt  jof"/>
        <s v="Fridtjof Nan"/>
        <s v="Jackson"/>
        <s v="Mr. Jackson"/>
        <s v="Nansen"/>
        <s v="Chield"/>
        <s v="Johansen"/>
        <s v="AallciM"/>
        <s v="Scni"/>
        <s v="Trank Stevens"/>
        <s v="arner"/>
        <s v="Kermann Wagne"/>
        <s v="Otto Lpamer"/>
        <s v="Alexander"/>
        <s v="Hermann dem Cherusker"/>
        <s v="Titelb"/>
        <s v="Hossmann von Fallersleben"/>
        <s v="Mg"/>
        <s v="Martini"/>
        <s v="Robinson Crusoe"/>
        <s v="Robinson"/>
        <s v="Achimenes"/>
        <s v="InuotinriK"/>
        <s v="Likginbock"/>
        <s v="Langbarl"/>
        <s v="Dögrl"/>
        <s v="THaler"/>
        <s v="Staar"/>
        <s v="Schtoan"/>
        <s v="Wolfram von Eschenbach"/>
        <s v="Barth"/>
        <s v="Jlorflicgc"/>
        <s v="Andre"/>
        <s v="Mlilkcu"/>
        <s v="Schreiber"/>
        <s v="Nikolaus Bohiiy"/>
        <s v="Bohny"/>
        <s v="Ferdinand Max"/>
        <s v="Prof"/>
        <s v="yfftcrdiugrr"/>
        <s v="Paul Wagurr"/>
        <s v="Bcrsasslr dcS"/>
        <s v="Vildcr"/>
        <s v="Oscar Schul"/>
        <s v="A. Simmler"/>
        <s v="P. Wagner"/>
        <s v="K. Weigand"/>
        <s v="W. Hosfmann"/>
        <s v="Wilhelm N"/>
        <s v="William"/>
        <s v="Parana"/>
        <s v="Manura"/>
        <s v="Pugli"/>
        <s v="Paranas"/>
        <s v="Mannra"/>
        <s v="Pngli"/>
        <s v="Gottlob"/>
        <s v="Marmot"/>
        <s v="Theo"/>
        <s v="Aust"/>
        <s v="Hermann dem CheruskcrHrsteu"/>
        <s v="Gott"/>
        <s v="P. Gerhardt"/>
        <s v="Eichendorff"/>
        <s v="Schulze"/>
        <s v="Utoifl"/>
        <s v="Schiller"/>
        <s v="Kermann Wagner"/>
        <s v="Orloff"/>
        <s v="Schah  Nadir"/>
        <s v="Katharina II"/>
        <s v="Thomas Pitt"/>
        <s v="Napoleon"/>
        <s v="Hope"/>
        <s v="Hermann anseinenBrnderKarl"/>
        <s v="Agnes Brauer"/>
        <s v="Hrlrne Spielrer"/>
        <s v="Jennls Nystrüm"/>
        <s v="Secger"/>
        <s v="L. van Hofften"/>
        <s v="Tpiji"/>
        <s v="Gvtt"/>
        <s v="Mhylax"/>
        <s v="JamcS Watt"/>
        <s v="James Watt"/>
        <s v="Declieux"/>
        <s v="Salomo"/>
        <s v="Erdmann Wagner"/>
        <s v="Hermann Vogel"/>
        <s v="Andersens"/>
        <s v="Rudolf"/>
        <s v="Fliegcii"/>
        <s v="iöerniann Wagner"/>
        <s v="Lebettet"/>
        <s v="ßugo Lim"/>
        <s v="CbeoDoi  petzolv"/>
        <s v="Wilhelm"/>
        <s v="Voif"/>
        <s v="Sopt"/>
        <s v="Arnold Lobsdanz"/>
        <s v="ung-peter"/>
        <s v="Peter Deck"/>
        <s v="Zung-Peter"/>
        <s v="Malsr  R."/>
        <s v="Peter koch"/>
        <s v="Kornak"/>
        <s v="Sanderson"/>
        <s v="Wolf"/>
        <s v="Aethiopcn"/>
        <s v="Malaycn"/>
        <s v="Masins"/>
        <s v="Attila"/>
        <s v="Gibbons"/>
        <s v="TtlnlTc"/>
        <s v="Wolfe"/>
        <s v="Pintscher"/>
        <s v="Unrath"/>
        <s v="Karl's V. von Frankreich"/>
        <s v="Aubri von Montdidier"/>
        <s v="Macaire"/>
        <s v="Petrus"/>
        <s v="Noth"/>
        <s v="Peter"/>
        <s v="Hans Sachs"/>
        <s v="Zeus"/>
        <s v="Jupiter Ammon"/>
        <s v="Mendes"/>
        <s v="Odysseus"/>
        <s v="Diodorus"/>
        <s v="SfUAG vrtOTTO"/>
        <s v="Napoleon I."/>
        <s v="Ali"/>
        <s v="Ochs"/>
        <s v="Rajah fvou Mysore"/>
        <s v="Kalkspath"/>
        <s v="Kaolin"/>
        <s v="Karfunkel"/>
        <s v="Klingstein"/>
        <s v="Krpstall"/>
        <s v="Kiicheusalz"/>
        <s v="Lava"/>
        <s v="Lasurstein"/>
        <s v="Leukolith"/>
        <s v="Ouix"/>
        <s v="Opal"/>
        <s v="Pechopal"/>
        <s v="Pechstein"/>
        <s v="Pimelit"/>
        <s v="Perlstein"/>
        <s v="Pharmakolit"/>
        <s v="Polphallit"/>
        <s v="Nauchtopas"/>
        <s v="Rothstein"/>
        <s v="Röthel"/>
        <s v="Rubin"/>
        <s v="Rubicell"/>
        <s v="Magnesia"/>
        <s v="Maskagnin"/>
        <s v="Marmor"/>
        <s v="Manersalpctcr"/>
        <s v="Mergel"/>
        <s v="Mergeltufs"/>
        <s v="Morio"/>
        <s v="Salmiak"/>
        <s v="Salpeter"/>
        <s v="Saphir"/>
        <s v="Sassolin"/>
        <s v="Scheel"/>
        <s v="Schiefcrspath"/>
        <s v="Schörl"/>
        <s v="Schwererde"/>
        <s v="Schwcrspath"/>
        <s v="Seifenstcin"/>
        <s v="Sclenit"/>
        <s v="Serpcntinstein"/>
        <s v="Smirgel"/>
        <s v="Spicßglanz"/>
        <s v="Stein"/>
        <s v="Talk"/>
        <s v="Thon"/>
        <s v="Thoncrde"/>
        <s v="Thonschiefer"/>
        <s v="Titian"/>
        <s v="Topas"/>
        <s v="Torf"/>
        <s v="Trapp"/>
        <s v="Tripel"/>
        <s v="Trippcl"/>
        <s v="Trona"/>
        <s v="Tuffwacke"/>
        <s v="Uran"/>
        <s v="Uranvitriol"/>
        <s v="Vitriol"/>
        <s v="Wacke"/>
        <s v="Walkerde"/>
        <s v="Wetzsteiuschiefer"/>
        <s v="Wismuth"/>
        <s v="Witherit"/>
        <s v="Wolsram"/>
        <s v="Wuudersalz"/>
        <s v="Y"/>
        <s v="Atter"/>
        <s v="Alterst"/>
        <s v="Zechstein"/>
        <s v="Zeolith"/>
        <s v="Zinkvitriol"/>
        <s v="Zink"/>
        <s v="Zinn"/>
        <s v="Hauöschwabc"/>
        <s v="Brodbohrer"/>
        <s v="Brodkäfer"/>
        <s v="ÄKil"/>
        <s v="Purpurmonade"/>
        <s v="Skinner"/>
        <s v="Jut Keller"/>
        <s v="Jcittc"/>
        <s v="Muthe"/>
        <s v="Grit"/>
        <s v="Brcitkopf"/>
        <s v="Härtel"/>
        <s v="Zchiller"/>
        <s v="Hollbraun"/>
        <s v="Leopard"/>
        <s v="Afrilu"/>
        <s v="Igel"/>
        <s v="Eisbär"/>
        <s v="Eismeorküston"/>
        <s v="Lemming"/>
        <s v="Vicunna"/>
        <s v="Dickhäuter"/>
        <s v="Tafel"/>
        <s v="Küfer"/>
        <s v="Grofses"/>
        <s v="ivas Hänschen"/>
        <s v="Figura"/>
        <s v="Dalle"/>
        <s v="Hermann Gesenius"/>
        <s v="Hermann Sesenius"/>
        <s v="Mandeltaube"/>
        <s v="Held"/>
        <s v="Hoff"/>
        <s v="Maximilian Kern"/>
        <s v="Wilh.Effenberger"/>
        <s v="Rarlstein"/>
        <s v="Rarls des Großen"/>
        <s v="Schneiders"/>
        <s v="Griechin"/>
        <s v="Magyaren"/>
        <s v="J. Lappe"/>
        <s v="Kaukasier"/>
        <s v="Spanier"/>
        <s v="II"/>
        <s v="Leulemunn"/>
        <s v="E. Singer"/>
        <s v="X. A."/>
        <s v="Leutemann"/>
        <s v="W. Claudius"/>
        <s v="Ferro"/>
        <s v="Djolof"/>
        <s v="Dahome-Krieger"/>
        <s v="Berber"/>
        <s v="Fellali-Frau"/>
        <s v="Fulbe"/>
        <s v="Fullah"/>
        <s v="Fellata"/>
        <s v="Tuareg"/>
        <s v="Nubier"/>
        <s v="Abessinier"/>
        <s v="Galla-Knabe"/>
        <s v="Akka-Knabe"/>
        <s v="Hottentottin"/>
        <s v="Dinka"/>
        <s v="Buschmann"/>
        <s v="Bongo-Frau"/>
        <s v="Hova"/>
        <s v="Bongo"/>
        <s v="C. derNjam-njam"/>
        <s v="D. derMonbuttu"/>
        <s v="Fan"/>
        <s v="Sulu-Kaffer"/>
        <s v="Sulu-Kaffem"/>
        <s v="Hamiten"/>
        <s v="Monbuttu-Frau"/>
        <s v="Njam-njam-Frau"/>
        <s v="Congo-Neger"/>
        <s v="Schanti"/>
        <s v="Babongo"/>
        <s v="Suaheli"/>
        <s v="Nardu"/>
        <s v="Taro"/>
        <s v="Banksie"/>
        <s v="Riesen-Gummi"/>
        <s v="Neuseeliindi"/>
        <s v="C"/>
        <s v="F. Seidel"/>
        <s v="Marsilea"/>
        <s v="Werthmann"/>
        <s v="X A."/>
        <s v="Claudius"/>
        <s v="F. Mllr"/>
        <s v="Br"/>
        <s v="Labil"/>
        <s v="Riesenkänguruh"/>
        <s v="Wombat"/>
        <s v="Beutelwolf"/>
        <s v="Opossumratte"/>
        <s v="Teufel"/>
        <s v="Zwergkakadu"/>
        <s v="Inka-Kakadu"/>
        <s v="Haben-Kakadu"/>
        <s v="Baumkänguruh"/>
        <s v="Ameiseubeutler"/>
        <s v="Beutelgilbmaus"/>
        <s v="Fuchskusu"/>
        <s v="Beuteldaehs"/>
        <s v="Beuteieichhorn"/>
        <s v="Koala"/>
        <s v="Brüekeneehse"/>
        <s v="Neuseel.Ralle"/>
        <s v="Krummsehnabel"/>
        <s v="G. Mutzet"/>
        <s v="Kühl"/>
        <s v="Dromaeus Novae-Hollan"/>
        <s v="Gray"/>
        <s v="Moloehus"/>
        <s v="Goura"/>
        <s v="Nasiterna"/>
        <s v="Plietoloplms Leadbeateri"/>
        <s v="Menura"/>
        <s v="Oollins"/>
        <s v="Gaim"/>
        <s v="Goulci"/>
        <s v="Ocyphaps"/>
        <s v="Falcuneulus"/>
        <s v="Shaw"/>
        <s v="Anteehinus"/>
        <s v="Aerobates"/>
        <s v="Eolih"/>
        <s v="Petro"/>
        <s v="Halmaturus"/>
        <s v="Oygnus"/>
        <s v="Daeelo"/>
        <s v="Eudyptes"/>
        <s v="Brandt"/>
        <s v="Phascolarctus"/>
        <s v="Waterh"/>
        <s v="Schosolion"/>
        <s v="Sehwarzfufs"/>
        <s v="Odschibwae"/>
        <s v="Irokese"/>
        <s v="Daeota"/>
        <s v="Sionx"/>
        <s v="Koinantsche"/>
        <s v="Apatsche"/>
        <s v="Chibehas"/>
        <s v="Mogni-Frau"/>
        <s v="Araukaner"/>
        <s v="Patagonier"/>
        <s v="IV"/>
        <s v="Zittel"/>
        <s v="W. Bölsche"/>
        <s v="Heck"/>
        <s v="Brehms"/>
        <s v="Andrae"/>
        <s v="Jj"/>
        <s v="Heinrich"/>
        <s v="August"/>
        <s v="Frieda"/>
        <s v="Friedas"/>
        <s v="Biiffon"/>
        <s v="franz Sträfele"/>
        <s v="H."/>
        <s v="Friedrich Specht"/>
        <s v="flugult ßretfinger"/>
        <s v="Wil"/>
        <s v="Schorilstcin"/>
        <s v="Karls V."/>
        <s v="Blascv de Garay"/>
        <s v="Blasco de Garay"/>
        <s v="Denis Papin"/>
        <s v="Papin"/>
        <s v="Fnl"/>
        <s v="Na"/>
        <s v="hvleon Bonaparte"/>
        <s v="Ful"/>
        <s v="Cvbrn"/>
        <s v="Friedrich Wilhelm"/>
        <s v="Krupp"/>
        <s v="Alfred Krupp"/>
        <s v="Friedrich Krupp"/>
        <s v="Friedrich  Krupp"/>
        <s v="Friedrich"/>
        <s v="Asahih"/>
        <s v="Hopkins"/>
        <s v="Vesuvius"/>
        <s v="Merk"/>
        <s v="Franz I."/>
        <s v="Gustav Adolf"/>
        <s v="Ambrosius Alfinger"/>
        <s v="Karl V."/>
        <s v="Lora"/>
        <s v="Putlos"/>
        <s v="Müller"/>
        <s v="Korsar"/>
        <s v="Göde Michael"/>
        <s v="Ivo"/>
        <s v="Bredow"/>
        <s v="Heims"/>
        <s v="Wilhelm der  Große"/>
        <s v="Marconi"/>
        <s v="Apraxin"/>
        <s v="Adalberts"/>
        <s v="Merkur"/>
        <s v="Adalbert von Preußen"/>
        <s v="Moltkes"/>
        <s v="vvn Caprivi"/>
        <s v="Stoschs"/>
        <s v="v. Caprivi"/>
        <s v="Bismarcks"/>
        <s v="von Caprivi"/>
        <s v="Caprivi"/>
        <s v="Stodtbücharel  Thal"/>
        <s v="Kiefern-Bastkäfer"/>
        <s v="Hylastes"/>
        <s v="Payk"/>
        <s v="Ulmen-Spliiitkäfer"/>
        <s v="Georg Stephenson"/>
        <s v="WiliiM"/>
        <s v="Richard Beiffwangcr"/>
        <s v="Lsschenbiicim"/>
        <s v="Jugendtbeatcr"/>
        <s v="Finten"/>
        <s v="Amsel"/>
        <s v="Siemens"/>
        <s v="Fresnel"/>
        <s v="Bibi."/>
        <s v="Ulmer"/>
        <s v="Ontr"/>
        <s v="Leopold"/>
        <s v="WtNldrrnngeu"/>
        <s v="LripZlg"/>
        <s v="Reinhardt"/>
        <s v="Mosis"/>
        <s v="Christi"/>
        <s v="Helene"/>
        <s v="Werth"/>
        <s v="Hutinacher"/>
        <s v="HuIivliKerci"/>
        <s v="Gewölbeki"/>
        <s v="Misher"/>
        <s v="Mongol"/>
        <s v="Eskimo"/>
        <s v="Chinese"/>
        <s v="Amerik"/>
        <s v="Aethiop"/>
        <s v="Zulu"/>
        <s v="Papua"/>
        <s v="Malaye"/>
        <s v="Maori"/>
        <s v="Gewerdiiei"/>
        <s v="Thomas"/>
        <s v="Hcle"/>
        <s v="SrilVnljnufr"/>
        <s v="Mi'Diillc"/>
        <s v="Weinstein"/>
        <s v="Weni"/>
        <s v="Colt"/>
        <s v="J IM0'MR"/>
        <s v="Frihxhen"/>
        <s v="Slaven"/>
        <s v="Wenden"/>
        <s v="Irländer"/>
        <s v="Basken"/>
        <s v="Bretagner"/>
        <s v="Tschetschenzen"/>
        <s v="Lesghier"/>
        <s v="Kamschadalen"/>
        <s v="Korjaken"/>
        <s v="Tunguscn"/>
        <s v="Seemann"/>
        <s v="Stcncrmann"/>
        <s v="Feldmans"/>
        <s v="Eichhorn"/>
        <s v="Aken"/>
        <s v="Tic Ancasrattc"/>
        <s v="Friedrich Wilhelm von Branden"/>
        <s v="Zimmermann"/>
        <s v="V."/>
        <s v="Ue."/>
        <s v="Planzeichnen"/>
        <s v="Schuhmann"/>
        <s v="Blensur"/>
        <s v="W. Lexis"/>
        <s v="Koinmodore"/>
        <s v="Hrmee"/>
        <s v="Radettet"/>
        <s v="Cäsar"/>
        <s v="Homer"/>
        <s v="Tenophon"/>
        <s v="Zchill"/>
        <s v="Preuß"/>
        <s v="Wilhelms"/>
        <s v="Ernst Siegfried Mittler"/>
        <s v="Friedrich  Wilhelm"/>
        <s v="Krause"/>
        <s v="Heinrich Behrens"/>
        <s v="Honett Negistertons"/>
        <s v="Pauli"/>
        <s v="H"/>
        <s v="H. Meier"/>
        <s v="Lloyd"/>
        <s v="Stosch"/>
        <s v="Caprivis"/>
        <s v="Bouvet"/>
        <s v="Luchs"/>
        <s v="Jaquet"/>
        <s v="Alwin Seller"/>
        <s v="Ehrhardt"/>
        <s v="Alfred"/>
        <s v="Ulrich"/>
        <s v="Alwin"/>
        <s v="Ehrharrt"/>
        <s v="Seiler"/>
        <s v="Seller"/>
        <s v="E. Collomb"/>
        <s v="Geoguost"/>
        <s v="Uiihrich"/>
        <s v="Kimomn"/>
        <s v="Ulricb"/>
        <s v="Röhrich"/>
        <s v="Ncrgvesteigmig"/>
        <s v="HerrWohlfart"/>
        <s v="Wohlfart"/>
        <s v="Franenart"/>
        <s v="Selker"/>
        <s v="Alwin Seiler"/>
        <s v="Alwins FM"/>
        <s v="Collomb"/>
        <s v="Ulrichs"/>
        <s v="Ulrich Vvr"/>
        <s v="Lewegiiiigk"/>
        <s v="Ehrhardts"/>
        <s v="Ehrhards"/>
        <s v="Bapt"/>
        <s v="Paria"/>
        <s v="Petz"/>
        <s v="Mac-Dongall"/>
        <s v="Orang-Utang"/>
        <s v="Schichau"/>
        <s v="Denis"/>
        <s v="Gordon"/>
        <s v="Renard"/>
        <s v="Santos Tumont"/>
        <s v="Santos Dumont"/>
        <s v="Gilbert"/>
        <s v="Charles Gas"/>
        <s v="Lofoholograph"/>
        <s v="Slichaner"/>
        <s v="C. Stichaner"/>
        <s v="Ulin"/>
        <s v="Steffl"/>
        <s v="Bcrtt"/>
        <s v="Schaeck"/>
        <s v="Gordvn"/>
        <s v="Bennett"/>
        <s v="Graf Zeppelin"/>
        <s v="Leukballou"/>
        <s v="Aß"/>
        <s v="Asjmannscher"/>
        <s v="ClligC"/>
        <s v="Bosch"/>
        <s v="Hergesell"/>
        <s v="Ko'xpen"/>
        <s v="inan"/>
        <s v="Aßmann"/>
        <s v="Koppen"/>
        <s v="Meusniers"/>
        <s v="Jakob TegenS"/>
        <s v="Hcrzb-rg"/>
        <s v="Enthusias"/>
        <s v="Jakob Degen"/>
        <s v="Moisson"/>
        <s v="Henri Kapserer"/>
        <s v="Clement"/>
        <s v="M. Rol"/>
        <s v="Santos Du"/>
        <s v="Parseval"/>
        <s v="Major Parseval"/>
        <s v="Capper"/>
        <s v="Mr. Cody"/>
        <s v="Baldwin"/>
        <s v="Gcschw"/>
        <s v="Weyer"/>
        <s v="Graf  Zeppelin"/>
        <s v="Al"/>
        <s v="Wolferts"/>
        <s v="Lilienthal"/>
        <s v="Henri G i"/>
        <s v="Giffard"/>
        <s v="WllNMIl"/>
        <s v="Baron Bradskl"/>
        <s v="Stabst y"/>
        <s v="Bradsky"/>
        <s v="Santos  Dumonts"/>
        <s v="Braoonis Ballon"/>
        <s v="Lebaudys"/>
        <s v="le Bris"/>
        <s v="Kreß"/>
        <s v="Alis"/>
        <s v="Kretz"/>
        <s v="Ztoch"/>
        <s v="Wright"/>
        <s v="Wrights"/>
        <s v="Leon Bollee"/>
        <s v="Wilbur Wright"/>
        <s v="dtireh"/>
        <s v="Dumont"/>
        <s v="Hosmann"/>
        <s v="Frankl"/>
        <s v="SanloS DmnontS"/>
        <s v="Henry Farman"/>
        <s v="DrnctiensUejser"/>
        <s v="Farmail"/>
        <s v="Farman"/>
        <s v="Delagrange"/>
        <s v="Armand Zipfel"/>
        <s v="Cllehammers"/>
        <s v="Santos Dmnontsche"/>
        <s v="Jatho"/>
        <s v="Ellehammer"/>
        <s v="MerivIS"/>
        <s v="Aatho"/>
        <s v="Hof"/>
        <s v="Bleriot"/>
        <s v="H. Hirth"/>
        <s v="Dierlamm"/>
        <s v="Rumpler"/>
        <s v="M. Nol"/>
        <s v="Maurice Farman"/>
        <s v="Breguet"/>
        <s v="Odin"/>
        <s v="Paulhan-Zweidecker"/>
        <s v="Brauger"/>
        <s v="Stentzel"/>
        <s v="Schlvel"/>
        <s v="de la Hault"/>
        <s v="Slcntzel"/>
        <s v="Wallin"/>
        <s v="FarinanS"/>
        <s v="Phan"/>
        <s v="Hirths"/>
        <s v="Amundsc"/>
        <s v="Itttd"/>
        <s v="lLeipzigcr JUuftricrlc"/>
        <s v="Eleg"/>
        <s v="VonMaxFelde"/>
        <s v="Ber"/>
        <s v="Wilhelm 4lr"/>
        <s v="Theodor Rocholl"/>
        <s v="Jnaend"/>
        <s v="Vötkerringcn Ittid"/>
        <s v="Wolf Graf"/>
        <s v="Adolf Wald"/>
        <s v="Jllustr"/>
        <s v="Dela"/>
        <s v="Esnault Pelterie"/>
        <s v="Wilbur"/>
        <s v="Sarman"/>
        <s v="Lebaudy"/>
        <s v="Deutsch de la Meurthe"/>
        <s v="Roenckec"/>
        <s v="Vetlaq"/>
        <s v="Hatnr"/>
        <s v="Georg Biedenkapp"/>
        <s v="Stuttgart  Loewes"/>
        <s v="Ferdinand Carl"/>
        <s v="Ari  Davis"/>
        <s v="Ari Davis"/>
        <s v="Davis"/>
        <s v="Howe"/>
        <s v="Howes"/>
        <s v="Jacquard"/>
        <s v="Whitneys"/>
        <s v="Orang-Utan"/>
        <s v="Qnatremere d'Jsjonval"/>
        <s v="Böttger"/>
        <s v="Poneelet"/>
        <s v="Edison"/>
        <s v="Murdock"/>
        <s v="Drais von Sauerbronn"/>
        <s v="Bessemer"/>
        <s v="Bessemers"/>
        <s v="George Itephenuon"/>
        <s v="Dcnis Papin"/>
        <s v="TheckeffelS"/>
        <s v="Muirhead"/>
        <s v="Jnnncr"/>
        <s v="George Stephenson"/>
        <s v="RvbertStcphensvn"/>
        <s v="Stephenson"/>
        <s v="Ravensworth"/>
        <s v="Halske"/>
        <s v="Cyrus Field"/>
        <s v="Mnury"/>
        <s v="Morse"/>
        <s v="Viktoria"/>
        <s v="Präsi  dent Buchanan"/>
        <s v="William Murdoch"/>
        <s v="Ro  druth"/>
        <s v="Thenard"/>
        <s v="Leger"/>
        <s v="Clas Alströmer"/>
        <s v="Jabrb"/>
        <s v="Dacb"/>
        <s v="Ammann"/>
        <s v="Ivie"/>
        <s v="Gntcnberg"/>
        <s v="Danner"/>
        <s v="Bertholdus"/>
        <s v="Bertholdus niger"/>
        <s v="Berthold"/>
        <s v="Konstantin Anklitzer"/>
        <s v="Borchardts"/>
        <s v="Mansers"/>
        <s v="Pilätre de Rozier"/>
        <s v="Ter  Ballon"/>
        <s v="Charles"/>
        <s v="Mont"/>
        <s v="Charles’ Ballon"/>
        <s v="Char"/>
        <s v="Roberts"/>
        <s v="Ter Ballon"/>
        <s v="Romain"/>
        <s v="Zav-Lussac"/>
        <s v="Biot"/>
        <s v="Cilienthal"/>
        <s v="Ottomar Rnschütz"/>
        <s v="Palissy"/>
        <s v="Hirsch"/>
        <s v="tviedcr"/>
        <s v="Louis  Paul"/>
        <s v="Iretspinnrcid"/>
        <s v="Elias Hohe"/>
        <s v="Ivar"/>
        <s v="Clios ßowe"/>
        <s v="Couis Cbomas"/>
        <s v="Arnolö Lobevanz"/>
        <s v="Kicbarö Rnötel"/>
        <s v="Visses"/>
        <s v="Peter Kocb"/>
        <s v="Jung-Peter"/>
        <s v="Bicbarb Knötel"/>
        <s v="Peter Rocb"/>
        <s v="ArnolÖ Lobedanz"/>
        <s v="Rieb"/>
        <s v="Rnötel"/>
        <s v="Peter Deä"/>
        <s v="R. knötel"/>
        <s v="Johannes Lenningsen"/>
        <s v="Christian Huyghens"/>
        <s v="Papins"/>
        <s v="van Savery"/>
        <s v="TeniS Papin"/>
        <s v="Savery"/>
        <s v="Nasmyth"/>
        <s v="P. R. R."/>
        <s v="Werner von Siemens"/>
        <s v="Guericke"/>
        <s v="Steinheil"/>
        <s v="Wheatstone"/>
        <s v="Whitehouse"/>
        <s v="Poggendorf"/>
        <s v="Vttv Spamer"/>
        <s v="N. xunt HrrNeNett"/>
        <s v="holleben"/>
        <s v="Herodot"/>
        <s v="Ther"/>
        <s v="Augustus"/>
        <s v="L"/>
        <s v="Strauch"/>
        <s v="Troyer"/>
        <s v="Adam"/>
        <s v="Eva"/>
        <s v="Hopsa Schwabenliscl"/>
        <s v="Gretcl"/>
        <s v="Noll"/>
        <s v="Zwergclcin"/>
        <s v="Bergmann"/>
        <s v="Iuqend"/>
        <s v="Scaino"/>
        <s v="Jll"/>
        <s v="Gebr.yaeckel"/>
        <s v="Freiherr von der Goltz"/>
        <s v="Phot"/>
        <s v="yaeckel"/>
        <s v="haeckel"/>
        <s v="Friedrich Karl VON Preußen"/>
        <s v="Hanns Braun"/>
        <s v="I. Bouin"/>
        <s v="Uoleh"/>
        <s v="mainen"/>
        <s v="Gebr"/>
        <s v="Grohs"/>
        <s v="Simon"/>
        <s v="Friedrich Wilhelm Fulda"/>
        <s v="Naydt"/>
        <s v="Lckardt"/>
        <s v="Sporibuch"/>
        <s v="Vas"/>
        <s v="Goßler"/>
        <s v="Muths"/>
        <s v="Jahn"/>
        <s v="Mort"/>
        <s v="Phot."/>
        <s v="Nosenberg"/>
        <s v="Rlso"/>
        <s v="Gskar Ruperti"/>
        <s v="Larlple"/>
        <s v="Keinberg"/>
        <s v="B. G.Eeubner"/>
        <s v="Melcher"/>
        <s v="Goethe"/>
        <s v="Berl"/>
        <s v="Jean Paul"/>
        <s v="Krndt"/>
        <s v="Brünhild"/>
        <s v="K"/>
        <s v="Tittel"/>
        <s v="B. G. Teubner"/>
        <s v="Jeanne Marie von Gayelke-Georgens"/>
        <s v="Mil FarbenöruKbilöern"/>
        <s v="SOS Krig"/>
        <s v="Paul Wendling"/>
        <s v="ZtuttgarL"/>
        <s v="Gabriele"/>
        <s v="Püschen"/>
        <s v="Jeanne Marie"/>
        <s v="Gayetle-Georgens"/>
        <s v="Vaul Wendling"/>
        <s v="M. Neufelö"/>
        <s v="Tljiir"/>
        <s v="Elsa"/>
        <s v="Hopp"/>
        <s v="Mira"/>
        <s v="Bella"/>
        <s v="Dtl"/>
        <s v="Zllustrirles"/>
        <s v="Zimmer"/>
        <s v="Hmipausdniche"/>
        <s v="Linlulirungs"/>
        <s v="Ztotzking"/>
        <s v="Vogel"/>
        <s v="Gertin"/>
        <s v="Swayka"/>
        <s v="P."/>
        <s v="Walzcrtempo"/>
        <s v="Blüm"/>
        <s v="Octavio Piccolomini"/>
        <s v="von Amalfi"/>
        <s v="Ferdinand III"/>
        <s v="Piccolomini"/>
        <s v="FaMnicn"/>
        <s v="Hak"/>
        <s v="Tikkcn"/>
        <s v="Stnbchcnräthsel"/>
        <s v="Rath"/>
        <s v="Tobig"/>
        <s v="Tobigs"/>
        <s v="Spielbnch"/>
        <s v="Maria"/>
        <s v="Joseph"/>
        <s v="Gugel Gabriel"/>
        <s v="Gallas"/>
        <s v="Ztichus"/>
        <s v="Millock"/>
        <s v="HerodeS"/>
        <s v="Crispus"/>
        <s v="Madam"/>
        <s v="Schulz"/>
        <s v="Käneball"/>
        <s v="Kaule"/>
        <s v="Moderlak"/>
        <s v="Maal"/>
        <s v="Kluge"/>
        <s v="Gimmel"/>
        <s v="Leilly"/>
        <s v="Oppekast"/>
        <s v="Narreglei"/>
        <s v="Bommer"/>
        <s v="Nisker"/>
        <s v="Smöicr"/>
        <s v="Smöiergivel"/>
        <s v="Jael"/>
        <s v="Smider"/>
        <s v="Knepfisk"/>
        <s v="Dryppels"/>
        <s v="Mitfpiclendcn"/>
        <s v="Bernaleken"/>
        <s v="Branky"/>
        <s v="OurHn"/>
        <s v="Oalluiten"/>
        <s v="Perseus"/>
        <s v="Myron"/>
        <s v="HoseMchnftsüogelspiei'e"/>
        <s v="Partens"/>
        <s v="Krings"/>
        <s v="Ludwig XIV"/>
        <s v="Palamedes"/>
        <s v="Jg"/>
        <s v="Fuchs"/>
        <s v="Ivohl"/>
        <s v="Paul Morphy"/>
        <s v="Louis paulsen"/>
        <s v="von Hanneken"/>
        <s v="Lindau"/>
        <s v="Mar Lange"/>
        <s v="L. Paulfen"/>
        <s v="Znkertort"/>
        <s v="E. Schallopp"/>
        <s v="Max Donnel"/>
        <s v="Staunton"/>
        <s v="Blackburne"/>
        <s v="S"/>
        <s v="Winam"/>
        <s v="Philidors"/>
        <s v="Deschapelles"/>
        <s v="Labourdonnais"/>
        <s v="St. Amant"/>
        <s v="Niviere"/>
        <s v="Rosenthal"/>
        <s v="v. d. Lasa"/>
        <s v="Max Lange"/>
        <s v="Wolfgang von Gempelen"/>
        <s v="Kempelen"/>
        <s v="Friedrich den Großen"/>
        <s v="Eugen Beauharnais"/>
        <s v="Mälzl"/>
        <s v="Pomara"/>
        <s v="Ketchcwajo"/>
        <s v="L'Hombre"/>
        <s v="Knrmloso"/>
        <s v="Ztr"/>
        <s v="Konewka"/>
        <s v="Oehen"/>
        <s v="Daly"/>
        <s v="Vignaux"/>
        <s v="Sexton"/>
        <s v="Schaefer"/>
        <s v="Hugo Kerkau"/>
        <s v="Marva"/>
        <s v="Cha  Bruno"/>
        <s v="Kerkau"/>
        <s v="Neuhul"/>
        <s v="G. Kaller"/>
        <s v="G. Spalding"/>
        <s v="Lenry Chadwick"/>
        <s v="Jan Daniel Georgens"/>
        <s v="I."/>
        <s v="Georgens"/>
        <s v="Wenzel"/>
        <s v="Grelel"/>
        <s v="Grctel"/>
        <s v="Kleins"/>
        <s v="Manuele"/>
        <s v="Jreieji"/>
        <s v="Leipris"/>
        <s v="Madaine N."/>
        <s v="Minchen"/>
        <s v="Lina"/>
        <s v="GcburtstngSbüchcr"/>
        <s v="Mirdct"/>
        <s v="msc"/>
        <s v="Phau"/>
        <s v="Hinkel"/>
        <s v="Gackcieia"/>
        <s v="Gackrlcia"/>
        <s v="Clemens Brentano"/>
        <s v="Gockel"/>
        <s v="Eifrasius"/>
        <s v="Gackelcin"/>
        <s v="Kronovus"/>
        <s v="Gallina"/>
        <s v="Töchtcrlcin"/>
        <s v="Wiesenk"/>
        <s v="Uartel"/>
        <s v="Mppeiilpiete"/>
        <s v="Edith"/>
        <s v="Rothkapp"/>
        <s v="Blaukapp"/>
        <s v="Gelbkapp"/>
        <s v="Grünkapp"/>
        <s v="Mingeldi"/>
        <s v="Braun"/>
        <s v="Schmidt"/>
        <s v="Laura"/>
        <s v="Johanna"/>
        <s v="B."/>
        <s v="Gretcheu"/>
        <s v="Wall"/>
        <s v="Loth"/>
        <s v="Rosenroth"/>
        <s v="Wrerinnenmg"/>
        <s v="I. Fltchtarbritcn"/>
        <s v="Fran Holle"/>
        <s v="Götti"/>
        <s v="Berta"/>
        <s v="Nathe"/>
        <s v="Angercdcte"/>
        <s v="Richter"/>
        <s v="Salz"/>
        <s v="Brod"/>
        <s v="Wangen"/>
        <s v="DicAnderen"/>
        <s v="Henne"/>
        <s v="Wittington"/>
        <s v="Rciswcrfcn"/>
        <s v="Orakelscherzc"/>
        <s v="I. Flechtarbcitcn"/>
        <s v="Mariechen"/>
        <s v="Aitberräthset"/>
        <s v="N."/>
        <s v="N. N."/>
        <s v="R"/>
        <s v="R. R. R."/>
        <s v="E. E. E. E. E. E. E."/>
        <s v="Lex"/>
        <s v="Rex"/>
        <s v="Dux"/>
        <s v="Lux"/>
        <s v="Richard Wilhelm"/>
        <s v="Max Teschner"/>
        <s v="Wilbur  Wright"/>
        <s v="Nero"/>
        <s v="Wölfert"/>
        <s v="Major Groß"/>
        <s v="Patrie"/>
        <s v="de la Meurthe"/>
        <s v="Zeppelin II"/>
        <s v="Andräe"/>
        <s v="Wellmann"/>
        <s v="Fhr"/>
        <s v="Zeppelin"/>
        <s v="LlfWj"/>
        <s v="Gustav Weise"/>
        <s v="Berta Heyde"/>
        <s v="Hus"/>
        <s v="Husar"/>
        <s v="Läkhsrl"/>
        <s v="Aand"/>
        <s v="Sund"/>
        <s v="Utto Spanier"/>
        <s v="Rössel"/>
        <s v="Tüch"/>
        <s v="Vogl"/>
        <s v="Kasperl"/>
        <s v="Stranflenritt"/>
        <s v="Michel"/>
        <s v="Tnbbeke"/>
        <s v="Herero"/>
        <s v="Rennwolf"/>
        <s v="Aristoteles"/>
        <s v="Ruhmkorff"/>
        <s v="Derlin C."/>
        <s v="London G"/>
        <s v="Treuhold"/>
        <s v="Karl Enslin"/>
        <s v="Rudolph Chelius"/>
        <s v="Silhouettenzcichncu"/>
        <s v="Etienne de Silhouette"/>
        <s v="Wagners"/>
        <s v="Ella"/>
        <s v="Jfntfpmann"/>
        <s v="Düms"/>
        <s v="Kalif"/>
        <s v="Abu Mufa Aschari"/>
        <s v="Maximilian ltern"/>
        <s v="Binder"/>
        <s v="Fata  Morgana"/>
        <s v="Schorn"/>
        <s v="Heldeuthateu"/>
        <s v="Frank"/>
        <s v="Tilly"/>
        <s v="Wallenstein"/>
        <s v="Fran"/>
        <s v="Zuaven"/>
        <s v="Turkos"/>
        <s v="Laneiers"/>
        <s v="Chasseurs"/>
        <s v="Turko"/>
        <s v="F. Schreiber"/>
        <s v="HE.Warner"/>
        <s v="Tromholk"/>
        <s v="Sciscnblaseii"/>
        <s v="Paul"/>
        <s v="Gretchen"/>
        <s v="Köhler"/>
        <s v="Dido"/>
        <s v="Albions"/>
        <s v="D."/>
        <s v="A. XIX"/>
        <s v="B. XVIII"/>
        <s v="C. XX"/>
        <s v="C. Pikkönig"/>
        <s v="A. Sküs"/>
        <s v="B. Pikfiinf"/>
        <s v="Stich"/>
        <s v="Storch"/>
        <s v="Riebitz"/>
        <s v="Lsaus"/>
        <s v="Stropljc"/>
        <s v="Lsund"/>
        <s v="Berde"/>
        <s v="Jager"/>
        <s v="Dazwi"/>
        <s v="Sanr"/>
        <s v="Gänschen"/>
        <s v="G."/>
        <s v="dcmDiebc"/>
        <s v="dcrDicb"/>
        <s v="J. Fpringin"/>
        <s v="Paladirshiipfrn"/>
        <s v="Sprnog"/>
        <s v="Jnssm"/>
        <s v="Jfijj"/>
        <s v="Fchmnng"/>
        <s v="Plrrd"/>
        <s v="E. Kanc"/>
        <s v="Thorball"/>
        <s v="Crickct"/>
        <s v="Jener"/>
        <s v="Rieth"/>
        <s v="Wehr"/>
        <s v="Earousscln"/>
        <s v="Adolph"/>
        <s v="Anton"/>
        <s v="Wlünnk"/>
        <s v="Bon"/>
        <s v="Schli"/>
        <s v="M. anirgrn"/>
        <s v="Adam Haiti"/>
        <s v="Mvnchsschercn"/>
        <s v="Drr Fnchsbnlg"/>
        <s v="ivas"/>
        <s v="Gasc"/>
        <s v="Aufl"/>
        <s v="deni"/>
        <s v="Ballstock"/>
        <s v="Roland"/>
        <s v="Jlciftlwcrsterkcrl"/>
        <s v="Blindekuh"/>
        <s v="Ter Schaltcnrat"/>
        <s v="Porschrck"/>
        <s v="Ritter"/>
        <s v="Arnie"/>
        <s v="Schneider"/>
        <s v="Necker"/>
        <s v="Ringlcinsuchcn"/>
        <s v="Batcr Eberhard"/>
        <s v="Eberhard"/>
        <s v="Munter"/>
        <s v="Östcrreichisch-Schlcsicn"/>
        <s v="Lu"/>
        <s v="Mühle"/>
        <s v="Schach"/>
        <s v="Xamm"/>
        <s v="Puff"/>
        <s v="Pulcincll"/>
        <s v="Maja"/>
        <s v="XII"/>
        <s v="Zy'IZ-li"/>
        <s v="Kaa"/>
        <s v="Greis"/>
        <s v="Greisin"/>
        <s v="Bertha"/>
        <s v="Weber"/>
        <s v="Maurer"/>
        <s v="Glaser"/>
        <s v="Drechsler"/>
        <s v="Sattler"/>
        <s v="Färber"/>
        <s v="Gerber"/>
        <s v="Sperling"/>
        <s v="Buchfink"/>
        <s v="Distelfink"/>
        <s v="Zeisig"/>
        <s v="Rothschwänzchen"/>
        <s v="Hänfling"/>
        <s v="Kohlmeise"/>
        <s v="Blaumeise"/>
        <s v="Goldamsel"/>
        <s v="Nachtigall"/>
        <s v="Lerche"/>
        <s v="Rothkehlchen"/>
        <s v="Schwalbe"/>
        <s v="Gimpel"/>
        <s v="Baker"/>
        <s v="Bow-pen"/>
        <s v="Bow-saw"/>
        <s v="Bowsprit"/>
        <s v="Cartridge"/>
        <s v="Crown-wheel"/>
        <s v="Debark  5lusfcf"/>
        <s v="Bainbow"/>
        <s v="Shipwreck"/>
        <s v="Shoeblack"/>
        <s v="Bibettljie r  Zouave"/>
        <s v="BuctDe  Zouaves"/>
        <s v="Juan Fernande"/>
        <s v="Ernst Julius G"/>
        <s v="ecksrelinte Tsjsel"/>
        <s v="Maria Theresia"/>
        <s v="Friedrich der Große"/>
        <s v="Maria  Theresias"/>
        <s v="Molwitz"/>
        <s v="Muth"/>
        <s v="Ani"/>
        <s v="That"/>
        <s v="Graf Pälvy"/>
        <s v="Czikos"/>
        <s v="Bach"/>
        <s v="Vöglcin"/>
        <s v="Vivat Oest'rcich"/>
        <s v="Ernst Julius"/>
        <s v="Rünthe r"/>
        <s v="Luise"/>
        <s v="Hammerstein"/>
        <s v="Marilies"/>
        <s v="Marielies"/>
        <s v="Jenes"/>
        <s v="Bämiichc"/>
        <s v="Banni"/>
        <s v="Mel"/>
        <s v="L.H"/>
        <s v="Dannmeyer  Alfred Iansseu"/>
        <s v="Iu-le"/>
        <s v="Iule"/>
        <s v="Sagc"/>
        <s v="Dannine"/>
        <s v="Bock"/>
        <s v="Zrh"/>
        <s v="Lins"/>
        <s v="Katharina Rumpelkasten"/>
        <s v="Müllers"/>
        <s v="Australim  Javane"/>
        <s v="Bonze"/>
        <s v="OUD ERD"/>
        <s v="VALT DENE"/>
        <s v="P’ANDER BAN"/>
        <s v="Lduard Ben de mann"/>
        <s v="Lürssen"/>
        <s v="H. Niemeyer"/>
        <s v="Bartolomö Esteban Murillo"/>
        <s v="K. La"/>
        <s v="Rene"/>
        <s v="Utib"/>
        <s v="I. P. F. Stichler"/>
        <s v="Alberta von puttlnimr"/>
        <s v="Bon Christian Gotthilf"/>
        <s v="Salzmann"/>
        <s v="Ludwig"/>
        <s v="Gottl"/>
        <s v="Jovis"/>
        <s v="Ulich"/>
        <s v="Juno"/>
        <s v="Fra"/>
        <s v="Henry"/>
        <s v="Chodowiecki"/>
        <s v="Salonhcldin"/>
        <s v="Paniar"/>
        <s v="Toto"/>
        <s v="Kottar"/>
        <s v="dcil Najadi"/>
        <s v="Conoly"/>
        <s v="Orlich"/>
        <s v="Horlledcr Friedrich"/>
        <s v="L-Dr"/>
        <s v="K Gvvßmnk"/>
        <s v="Jacques Callot"/>
        <s v="Ant Bannte"/>
        <s v="Solda"/>
        <s v="Monsieur"/>
        <s v="Herzog von Lothringen"/>
        <s v="Nacoczh"/>
        <s v="DeuN'chlands"/>
        <s v="Darnach"/>
        <s v="Strafdrvhendcr Engel"/>
        <s v="Fried"/>
        <s v="DreMgMriger Krieg"/>
        <s v="Ludwig XIV."/>
        <s v="Prinz von Oranien"/>
        <s v="Torstenson"/>
        <s v="Maximilian"/>
        <s v="Herzog  von Bayern"/>
        <s v="H Christian IV."/>
        <s v="K Friedrich"/>
        <s v="von  Böhmen"/>
        <s v="Kurfürst von der  Pfalz"/>
        <s v="L Johann Georg"/>
        <s v="Bran  denburg"/>
        <s v="von Loth"/>
        <s v="Q Fürst Racoczy"/>
        <s v="V Robert v"/>
        <s v="Devereux"/>
        <s v="Graf von Essex"/>
        <s v="Parlainents"/>
        <s v="Äcefsens"/>
        <s v="Äo'nig"/>
        <s v="Korn"/>
        <s v="Christian Rauch"/>
        <s v="Friedrichs des Großen"/>
        <s v="Klio"/>
        <s v="Athene"/>
        <s v="Palme"/>
        <s v="Lorber"/>
        <s v="Friedrich Wichrim NI"/>
        <s v="Lappenberg"/>
        <s v="Thrensif"/>
        <s v="XniisiaTollre"/>
        <s v="Schweix"/>
        <s v="Monte Rosa"/>
        <s v="Burnct"/>
        <s v="Heinrich V111"/>
        <s v="Cranmer"/>
        <s v="Elisabeth"/>
        <s v="Katharina"/>
        <s v="Heinrichs VIII"/>
        <s v="Jane Greh"/>
        <s v="Ku"/>
        <s v="Fr"/>
        <s v="Anne David"/>
        <s v="Sainmore"/>
        <s v="Dleg"/>
        <s v="Askold"/>
        <s v="Dir"/>
        <s v="Gleg"/>
        <s v="Igors"/>
        <s v="Ruriks"/>
        <s v="Bieg"/>
        <s v="Igor"/>
        <s v="Leo VI."/>
        <s v="von Ostrom"/>
        <s v="Leo VI"/>
        <s v="Wolos"/>
        <s v="Konstan  tinopel"/>
        <s v="Theophanes"/>
        <s v="Kup-rlo"/>
        <s v="Rurik"/>
        <s v="wadim"/>
        <s v="Vlga"/>
        <s v="Mlga"/>
        <s v="Swjatoslaw"/>
        <s v="Konstantin HI"/>
        <s v="Igors Witwe"/>
        <s v="Rainen ihelena"/>
        <s v="pre.itsch"/>
        <s v="i. I."/>
        <s v="lvladiinir"/>
        <s v="Iaropolk"/>
        <s v="Wladimir"/>
        <s v="Wladimirs"/>
        <s v="Swjatopolk"/>
        <s v="Boris"/>
        <s v="wladiinir"/>
        <s v="Glcb"/>
        <s v="Boleslaw  Ehrobry"/>
        <s v="Swja"/>
        <s v="Iaroslaw von Nowgorod"/>
        <s v="Kain"/>
        <s v="Gleb"/>
        <s v="Dmitrijs I"/>
        <s v="Dmitrij"/>
        <s v="Alexander Newskij"/>
        <s v="Andrei"/>
        <s v="Alexander II"/>
        <s v="Michails"/>
        <s v="Iaroslaws III."/>
        <s v="Chan Usbok"/>
        <s v="Iwan Kalita"/>
        <s v="Feodor"/>
        <s v="Loris"/>
        <s v="Dmitrijs"/>
        <s v="Juri II"/>
        <s v="Tschertiigow"/>
        <s v="Birger"/>
        <s v="Alexander  Newskij"/>
        <s v="Michail"/>
        <s v="Zoraslaw III"/>
        <s v="Färoslaw"/>
        <s v="Alex"/>
        <s v="Newskij"/>
        <s v="Lin Tatars"/>
        <s v="Dmitrij o.Moskau"/>
        <s v="Khan"/>
        <s v="Mama"/>
        <s v="Don"/>
        <s v="Mjasemskij"/>
        <s v="Jurij"/>
        <s v="Juris"/>
        <s v="Mitold II"/>
        <s v="Jurijs"/>
        <s v="Ariue"/>
        <s v="Nowgorodcr"/>
        <s v="Masilij II"/>
        <s v="Masilij"/>
        <s v="Iwan"/>
        <s v="Moshaisk"/>
        <s v="Sergei"/>
        <s v="Lehensmaiin"/>
        <s v="Schemiaka"/>
        <s v="Masilij  Temnpi"/>
        <s v="Lukomski"/>
        <s v="Iwan III."/>
        <s v="Kiptfchak"/>
        <s v="Iwan III"/>
        <s v="Molynie-i"/>
        <s v="Ka  simir IV."/>
        <s v="Meuchel"/>
        <s v="Lukoinski"/>
        <s v="Iwan IV"/>
        <s v="Iwans IV."/>
        <s v="Makarius"/>
        <s v="Jwati IV"/>
        <s v="Sigmund von Polen"/>
        <s v="Steiner"/>
        <s v="Kainrrundorf"/>
        <s v="Freycinet"/>
        <s v="Lydt"/>
        <s v="Dzierzon"/>
        <s v="Wilhelm i."/>
        <s v="Bruno"/>
        <s v="Lin Kahn"/>
        <s v="Francesco de Marchi"/>
        <s v="Felix Hemmerlin"/>
        <s v="Hemmerlin"/>
        <s v="Ariost"/>
        <s v="Evens"/>
        <s v="Wacker"/>
        <s v="Judas"/>
        <s v="R. Baumstark"/>
        <s v="Anitniann"/>
        <s v="Leopalds II"/>
        <s v="Degen"/>
        <s v="Bogner"/>
        <s v="Eliie Bubenschar"/>
        <s v="Lüntens"/>
        <s v="Droguist"/>
        <s v="Racquefc"/>
        <s v="Spengler"/>
        <s v="Nagler"/>
        <s v="Christof Coluinbus"/>
        <s v="Ferdinand Fr"/>
        <s v="Born"/>
        <s v="Aclplers Horn"/>
        <s v="Thcophil"/>
        <s v="Rudolph Hertzvg"/>
        <s v="Hertzvg"/>
        <s v="Kanin"/>
        <s v="Ivieder"/>
        <s v="Rudolph Hertzogs"/>
        <s v="WMf-vittben"/>
        <s v="otT"/>
        <s v="ÖancliwaiT"/>
        <s v="Cyuetnan"/>
        <s v="Cerebn vdror"/>
        <s v="Atud"/>
        <s v="baxbedtarrer"/>
        <s v="Slmernlt."/>
        <s v="Vtarrrch"/>
        <s v="Avtr"/>
        <s v="Sainmelnng"/>
        <s v="Tic Bur"/>
        <s v="Tchlosse.Hohenems"/>
        <s v="Etzel"/>
        <s v="Wollhcim"/>
        <s v="L'richennriZ Hirpkrirdr"/>
        <s v="Bvü Julius Schnorr"/>
        <s v="Carolsstld"/>
        <s v="Gregor IX"/>
        <s v="Pfailippi'a Limborch"/>
        <s v="Dominicus"/>
        <s v="Ketzerci"/>
        <s v="Leugnons"/>
        <s v="NATU RLEH"/>
        <s v="Holland"/>
        <s v="LheilS"/>
        <s v="Uetzl"/>
        <s v="wsi"/>
        <s v="Mvon Amerika"/>
        <s v="VoEerv"/>
        <s v="dcr"/>
        <s v="Ziergeffen"/>
        <s v="Kleiu-Villars"/>
        <s v="Rorbhaun"/>
        <s v="Nendengstett"/>
        <s v="Corres"/>
        <s v="Sengach"/>
        <s v="DerfstgRRst"/>
        <s v="D.n"/>
        <s v="hi.ilvr"/>
        <s v="Stuttr"/>
        <s v="JI"/>
        <s v="Jesus"/>
        <s v="Max Schasler"/>
        <s v="Fittigcn dcS Windes"/>
        <s v="Ren"/>
        <s v="Brodcrip"/>
        <s v="Barbasson"/>
        <s v="Carl"/>
        <s v="Carl's"/>
        <s v="Lischcn"/>
        <s v="Anna Ernst"/>
        <s v="Thicre"/>
        <s v="Sccthicrcs"/>
        <s v="Za"/>
        <s v="Wuth"/>
        <s v="Rntw"/>
        <s v="Canton"/>
        <s v="Yerlafe"/>
        <s v="Sigent.iiumv"/>
        <s v="Jos"/>
        <s v="Werner"/>
        <s v="Reinecke"/>
        <s v="Barry"/>
        <s v="XVI"/>
        <s v="Cjülw."/>
        <s v="Scholz"/>
        <s v="Jim"/>
        <s v="Dr"/>
        <s v="Taback"/>
        <s v="May"/>
        <s v="Hahirimssn"/>
        <s v="Ehrenbergs"/>
        <s v="Parmi"/>
        <s v="Willi"/>
        <s v="Spoon"/>
        <s v="Erkl"/>
        <s v="IiePeLari"/>
        <s v="Hollande"/>
        <s v="Wallrath"/>
        <s v="Python"/>
        <s v="Holly"/>
        <s v="Spelt"/>
        <s v="Sterlet"/>
        <s v="Ii’Upas"/>
        <s v="Pesth"/>
        <s v="CI0tlirnnd"/>
        <s v="Traugott Bromme"/>
        <s v="Dietrich"/>
        <s v="Theodor Thomas"/>
        <s v="Laplace"/>
        <s v="Jeozab"/>
        <s v="Ceres"/>
        <s v="Jcozab"/>
        <s v="Vesta"/>
        <s v="Iris der Morgenstern"/>
        <s v="Iris"/>
        <s v="Iroziili"/>
        <s v="Laplacc"/>
        <s v="Morgenstern"/>
        <s v="fjrang"/>
        <s v="Uhcruj"/>
        <s v="Louis Thomas"/>
        <s v="Gkleshojjs"/>
        <s v="Wotogchphre"/>
        <s v="DampiZehikle"/>
        <s v="Elora"/>
        <s v="Hopkinson"/>
        <s v="Sachse  König"/>
        <s v="Bonsley"/>
        <s v="Hopkinsvnpressc"/>
        <s v="König"/>
        <s v="Niepce"/>
        <s v="Daguerre"/>
        <s v="Mnirhead"/>
        <s v="Muir"/>
        <s v="Watt"/>
        <s v="Morgan"/>
        <s v="Zamcs Watt"/>
        <s v="Lrjiililrro"/>
        <s v="Illustrirlcs Seciiiannsbiuh"/>
        <s v="N. v. Berndt"/>
        <s v="Schampcdiezcl"/>
        <s v="Jeannette"/>
        <s v="Carron"/>
        <s v="Hiehcr"/>
        <s v="Fitzgeeald"/>
        <s v="Seehcldcn Rnytcr"/>
        <s v="Forbes"/>
        <s v="Wilhelm IV"/>
        <s v="Viecadmirale"/>
        <s v="Comman"/>
        <s v="Epaulcttcn"/>
        <s v="Capttaine"/>
        <s v="Contrendmiralc"/>
        <s v="Wellington"/>
        <s v="Nelson"/>
        <s v="Capitain Maitland"/>
        <s v="J"/>
        <s v="Mnfte Mterhattüng"/>
        <s v="Posscuspiclc"/>
        <s v="Daö Postonit"/>
        <s v="Lcbcns"/>
        <s v="Charles Rapier"/>
        <s v="Rainha"/>
        <s v="Charles  Rapier"/>
        <s v="Dom Pedro"/>
        <s v="Pascha"/>
        <s v="Vicekvnig von Aegypten"/>
        <s v="Meheined Ali"/>
        <s v="Mehemed Ali"/>
        <s v="majvrs"/>
        <s v="Gezo"/>
        <s v="Dahomcy"/>
        <s v="Uebrigcns"/>
        <s v="Fcsttnig"/>
        <s v="Mjfiutirf"/>
        <s v="Änterhllttuiili"/>
        <s v="Joseph Pnlvermacher"/>
        <s v="John"/>
        <s v="Santa Anna"/>
        <s v="Taylor"/>
        <s v="Ccrro Gordo"/>
        <s v="Mericv"/>
        <s v="Elliot"/>
        <s v="Ziveigc"/>
        <s v="Heathstelv"/>
        <s v="Lu Plata"/>
        <s v="X. Unterli"/>
        <s v="Capitain Nothomb"/>
        <s v="Otto Spa"/>
        <s v="Desear"/>
        <s v="ivic"/>
        <s v="Serres"/>
        <s v="Pli"/>
        <s v="Brogniart"/>
        <s v="Hualpa"/>
        <s v="Saiger"/>
        <s v="Elsen"/>
        <s v="Frisch.Fcner"/>
        <s v="Hilssinaschincn"/>
        <s v="Tamnfkesscl"/>
        <s v="Maschinrnmrrk"/>
        <s v="Borsig"/>
        <s v="Thurmubrcn"/>
        <s v="drr Bainrann"/>
        <s v="Otto Spam"/>
        <s v="L. Dergmann"/>
        <s v="S'chwarzw"/>
        <s v="Sch"/>
        <s v="Goldeswerth"/>
        <s v="Plata pleBa"/>
        <s v="G"/>
        <s v="Kirsteir"/>
        <s v="Heiner"/>
        <s v="Rnamrfrhe-odco Rusch"/>
        <s v="Cuvieri"/>
        <s v="Lrw"/>
        <s v="Krane"/>
        <s v="Polkeip"/>
        <s v="Imliun"/>
        <s v="Brujniiere."/>
        <s v="S'frihni"/>
        <s v="LcaclB"/>
        <s v="Nro"/>
        <s v="Thierchcn"/>
        <s v="Kuku"/>
        <s v="Fückssc"/>
        <s v="Hinz"/>
        <s v="Murners"/>
        <s v="Ranft"/>
        <s v="Waizenscld"/>
        <s v="Selbander"/>
        <s v="Wiedhopf"/>
        <s v="Adje"/>
        <s v="Jakob"/>
        <s v="Thor"/>
        <s v="Knpfcrschmid"/>
        <s v="Martin"/>
        <s v="Rettig"/>
        <s v="Maki"/>
        <s v="Lemur"/>
        <s v="Vampyr"/>
        <s v="Georg"/>
        <s v="Chausche"/>
        <s v="Andri"/>
        <s v="Menger"/>
        <s v="Hcd"/>
        <s v="Chönnted"/>
        <s v="Hui"/>
        <s v="Koth"/>
        <s v="Bliimelein"/>
        <s v="Günther  DI"/>
        <s v="Franz Drake"/>
        <s v="Blanchard"/>
        <s v="Thiers"/>
        <s v="XIV"/>
        <s v="Preller"/>
        <s v="Dnxc'k"/>
        <s v="Voigt"/>
        <s v="Günther"/>
        <s v="Theresia"/>
        <s v="Hg Friedrich der Große"/>
        <s v="Maria  Theresia"/>
        <s v="Oester"/>
        <s v="Graf Palvh"/>
        <s v="Bivat Oest'reich"/>
        <s v="Bauer"/>
        <s v="Voiri"/>
        <s v="XXVI  DriLck von Voigt"/>
        <s v="Himmelsgabcu"/>
        <s v="Dalai Lama"/>
        <s v="Confucius"/>
        <s v="Ahriman"/>
        <s v="Schiwa"/>
        <s v="Hertha"/>
        <s v="Walhalla"/>
        <s v="Hela"/>
        <s v="Moses"/>
        <s v="Aegyptcr"/>
        <s v="Aehnlichcs"/>
        <s v="Thierc König"/>
        <s v="Pompejns"/>
        <s v="Xerres"/>
        <s v="Wieprccht von Groitzsch"/>
        <s v="Skla  ven"/>
        <s v="An"/>
        <s v="Andrdklus"/>
        <s v="dcr LSwe"/>
        <s v="Utdcm"/>
        <s v="Friedrichs"/>
        <s v="Ziethen"/>
        <s v="Friedrich zu Ziethen"/>
        <s v="JahrcS"/>
        <s v="Elisa  beth von Rußland"/>
        <s v="Peter III"/>
        <s v="Oestreicbcr"/>
        <s v="Kray"/>
        <s v="Steyer"/>
        <s v="Mack"/>
        <s v="Bchisli"/>
        <s v="Fleischfliegc"/>
        <s v="Wcizcn"/>
        <s v="Mücke"/>
        <s v="Grabwespc"/>
        <s v="Rosen"/>
        <s v="Käfer"/>
        <s v="Kornwurm"/>
        <s v="Mensch"/>
        <s v="Waldau"/>
        <s v="Wald"/>
        <s v="F. Marti"/>
        <s v="Stuttg-rrt"/>
        <s v="Franz Sträßle"/>
        <s v="Wilhelm Nitzschke"/>
        <s v="A. csesareus"/>
        <s v="Aladins"/>
        <s v="Hafner"/>
        <s v="Lrliie"/>
        <s v="Marschall"/>
        <s v="General"/>
        <s v="Oberst"/>
        <s v="Major"/>
        <s v="Hauptmann"/>
        <s v="Lieutenant"/>
        <s v="Fähnrich"/>
        <s v="Feldwebel"/>
        <s v="Fourier"/>
        <s v="Wachtmeister"/>
        <s v="Korporal"/>
        <s v="Kürassier"/>
        <s v="Schütze"/>
        <s v="Tambour"/>
        <s v="Gardist"/>
        <s v="Uhlane"/>
        <s v="Matrose"/>
        <s v="Kosak"/>
        <s v="Hanse"/>
        <s v="Aeolus"/>
        <s v="Hipps"/>
        <s v="Jupiters"/>
        <s v="Virgil"/>
        <s v="Leren"/>
        <s v="Dr Cßwali Dietrich"/>
        <s v="Fechner"/>
        <s v="Hed  wig"/>
        <s v="Rosalle"/>
        <s v="Antonie"/>
        <s v="Lvnise nnd Dtto"/>
        <s v="Abel"/>
        <s v="Ncth"/>
        <s v="Ziegler"/>
        <s v="Carls des Großen"/>
        <s v="Riese"/>
        <s v="Welser"/>
        <s v="Drechs"/>
        <s v="HlrA"/>
        <s v="Vri"/>
        <s v="Ost"/>
        <s v="smy"/>
        <s v="Brode"/>
        <s v="Thalers"/>
        <s v="Haler"/>
        <s v="Tfcjse  R"/>
        <s v="Wütherich"/>
        <s v="Viktor"/>
        <s v="GeMcktm"/>
        <s v="Marion"/>
        <s v="Matth"/>
        <s v="Eriantzniß"/>
        <s v="Julius Fehrlin"/>
        <s v="Leo"/>
        <s v="Alma"/>
        <s v="SoelcS"/>
        <s v="Matz"/>
        <s v="Gnadcnbrod"/>
        <s v="Ami"/>
        <s v="Lenz"/>
        <s v="Harms"/>
        <s v="Edmund"/>
        <s v="Lieschen"/>
        <s v="Ehrenfried"/>
        <s v="Ztaub"/>
        <s v="Biele"/>
        <s v="Stieglitz"/>
        <s v="Meise"/>
        <s v="Kardinal"/>
        <s v="Elster"/>
        <s v="Rabe"/>
        <s v="Strauß"/>
        <s v="Apollo"/>
        <s v="Hagenbeck"/>
        <s v="Luch"/>
        <s v="Zhr"/>
        <s v="Gert"/>
        <s v="Georgi"/>
        <s v="Martins"/>
        <s v="Nikolaus"/>
        <s v="Lapitel V"/>
        <s v="danrals"/>
        <s v="Gabriel"/>
        <s v="Blums"/>
        <s v="Gottes"/>
        <s v="L. F. X Kolb"/>
        <s v="Sfntfgar"/>
        <s v="Uerlag von Schmidt"/>
        <s v="Mona"/>
        <s v="K. Xomestriuus"/>
        <s v="K. m. Schöne"/>
        <s v="Könlgl"/>
        <s v="Mulh"/>
        <s v="iv Jlgp"/>
        <s v="Ruth"/>
        <s v="Alices"/>
        <s v="Suntfier"/>
        <s v="Gicsccke"/>
        <s v="Devrient"/>
        <s v="Walther"/>
        <s v="Schmid"/>
        <s v="Thun"/>
        <s v="Philipp"/>
        <s v="Wachtineister"/>
        <s v="Elc"/>
        <s v="Pao"/>
        <s v="Ackermann"/>
        <s v="DiÜeun"/>
        <s v="Heimath"/>
        <s v="Nußdorf"/>
        <s v="Aüfl"/>
        <s v="Breitkopf"/>
        <s v="Hosfmann von Fallersleben"/>
        <s v="Thurr"/>
        <s v="Drr Äsoiirschrmrl"/>
        <s v="Drr JsolirsrjjPiiiEl"/>
        <s v="Moritz Katz"/>
        <s v="Gebrüder Katz"/>
        <s v="Johann Skdolph Ludwig  Direktor"/>
        <s v="O. L. Hmlmer"/>
        <s v="Rudolf Kuntze"/>
        <s v="Henry Mayhew"/>
        <s v="Rudolf Kuntze'S"/>
        <s v="Lenau"/>
        <s v="Moos"/>
        <s v="Lrentano"/>
        <s v="Mungo"/>
        <s v="ScEolz"/>
        <s v="Fanny"/>
        <s v="Hannchen"/>
        <s v="Gottlieb"/>
        <s v="Caro"/>
        <s v="LiMrjllzd"/>
        <s v="Sflfcljagit"/>
        <s v="Bird"/>
        <s v="M'erfßi Neime"/>
        <s v="Feldmann"/>
        <s v="Amber"/>
        <s v="Assei"/>
        <s v="Fritz der Tambour"/>
        <s v="Xbentl"/>
        <s v="Gans"/>
        <s v="Enterich"/>
        <s v="WildganS"/>
        <s v="Ent'rich"/>
        <s v="Aomm"/>
        <s v="Phylar"/>
        <s v="Silbcrgroschcn"/>
        <s v="Christian"/>
        <s v="Rapp"/>
        <s v="Victoria"/>
        <s v="Horch"/>
        <s v="Bisonja"/>
        <s v="Bisoiikuli.mit Kaib"/>
        <s v="Auerochs"/>
        <s v="Puma"/>
        <s v="Pechdraht"/>
        <s v="Georg Parks"/>
        <s v="Moschusthier"/>
        <s v="Hans Affe"/>
        <s v="D'rnm"/>
        <s v="Wagot"/>
        <s v="Alex. v. Humboldt"/>
        <s v="Cuguar"/>
        <s v="Richard"/>
        <s v="Roß"/>
        <s v="Alexander cntgcgenzog"/>
        <s v="Abraham"/>
        <s v="Hiob"/>
        <s v="Joel"/>
        <s v="Sissera Kameclömilch"/>
        <s v="Lama"/>
        <s v="I Pato-Roo"/>
        <s v="Jer Womöüt"/>
        <s v="walter"/>
        <s v="Jas Schnaöetthisr"/>
        <s v="Bennet"/>
        <s v="Jer Jachs"/>
        <s v="Reineke"/>
        <s v="Jer Irosch"/>
        <s v="Karls V"/>
        <s v="Karl V. Krieg"/>
        <s v="Franz I. von Frankreich"/>
        <s v="Heinrich VIII"/>
        <s v="Markus"/>
        <s v="Willle Tlüere"/>
        <s v="Di"/>
        <s v="Eduard Brandt"/>
        <s v="Plinius"/>
        <s v="Piso"/>
        <s v="Aedil Domitius Ahenobarbus"/>
        <s v="Ehrenberg"/>
        <s v="Fors"/>
        <s v="Habesch"/>
        <s v="Ehrharb"/>
        <s v="E"/>
        <s v="Wolkow"/>
        <s v="Üirai"/>
        <s v="Ching-tang"/>
        <s v="Chong-sin"/>
        <s v="Chow"/>
        <s v="Tsin"/>
        <s v="Han"/>
        <s v="Chine"/>
        <s v="Ching-wangs"/>
        <s v="Mrs. Noble"/>
        <s v="Dou"/>
        <s v="Scott"/>
        <s v="Eroc"/>
        <s v="Souchong"/>
        <s v="Cobra de Capello"/>
        <s v="Vordcr"/>
        <s v="I. G"/>
        <s v="Kühner"/>
        <s v="Hann"/>
        <s v="Moritz Ecißlcr"/>
        <s v="Ganga"/>
        <s v="Z. G. Fels"/>
        <s v="I"/>
        <s v="Nisle"/>
        <s v="Mafo"/>
        <s v="Majo"/>
        <s v="Alguacil"/>
        <s v="Maulthiere"/>
        <s v="Picadores"/>
        <s v="Chulos"/>
        <s v="Florians"/>
        <s v="Canova"/>
        <s v="Ziani"/>
        <s v="Dante"/>
        <s v="Giacchetta"/>
        <s v="Lazzaroni"/>
        <s v="Bladika"/>
        <s v="Merkurs"/>
        <s v="Schwarz"/>
        <s v="Armuth"/>
        <s v="Dunsella"/>
        <s v="Bunsell"/>
        <s v="Dunselia"/>
        <s v="Potockar"/>
        <s v="Bernhard"/>
        <s v="Willmann"/>
        <s v="Will"/>
        <s v="Dntthcils"/>
        <s v="biarl"/>
        <s v="ie-ülcr"/>
        <s v="Leistler"/>
        <s v="Sommer"/>
        <s v="Talglichtcr"/>
        <s v="Dillmann"/>
        <s v="ElaßpalasteS"/>
        <s v="Mancher"/>
        <s v="Mrs. Briggs"/>
        <s v="Avrddwtschlairb Dasristark"/>
        <s v="Cc'irrfici"/>
        <s v="Pforii"/>
        <s v="Plouquct"/>
        <s v="Konstantin"/>
        <s v="Eugen Simonis"/>
        <s v="dcö ElaSpalastct"/>
        <s v="Delarue"/>
        <s v="unscrm Bernhard"/>
        <s v="K. Brunel"/>
        <s v="Brunel"/>
        <s v="Bassi"/>
        <s v="Wilhelm der Eroberer"/>
        <s v="David Livingstone"/>
        <s v="Heinrich der Seefahrer"/>
        <s v="Gilianez"/>
        <s v="Beinoy"/>
        <s v="Vascv de Gama"/>
        <s v="Richards"/>
        <s v="Overweg"/>
        <s v="Allan"/>
        <s v="Fernando Po"/>
        <s v="Krapf"/>
        <s v="Rebmann"/>
        <s v="Schoot"/>
        <s v="Thierleben"/>
        <s v="Makare"/>
        <s v="Bakalihari"/>
        <s v="Livingstone"/>
        <s v="Kolobeng"/>
        <s v="Sicomi"/>
        <s v="Andersson"/>
        <s v="Ovambo"/>
        <s v="Elephanlcniagb"/>
        <s v="Wahlberg"/>
        <s v="Cumming"/>
        <s v="G. Cumming"/>
        <s v="Rohr"/>
        <s v="Oswell"/>
        <s v="Oöwell"/>
        <s v="Buphago"/>
        <s v="Rothe"/>
        <s v="Gnn"/>
        <s v="Sebituane"/>
        <s v="Sitschili"/>
        <s v="Kateinu"/>
        <s v="Sebi"/>
        <s v="Georg Thompson"/>
        <s v="Richard Jobson"/>
        <s v="Ambrosius Brnc"/>
        <s v="James Bruce"/>
        <s v="Ferdinand der Katholische 1511"/>
        <s v="Louis XIV"/>
        <s v="Volker"/>
        <s v="LucaS"/>
        <s v="Ledyard"/>
        <s v="Hougtho"/>
        <s v="Tukcy"/>
        <s v="Peddie"/>
        <s v="Campbell"/>
        <s v="Kummer"/>
        <s v="Dorchard"/>
        <s v="Isert"/>
        <s v="Bowdich"/>
        <s v="Hutchinson"/>
        <s v="Clapperton"/>
        <s v="Oudney"/>
        <s v="Denham"/>
        <s v="Dearcc"/>
        <s v="Lander"/>
        <s v="Laing"/>
        <s v="Gebrüder Lander"/>
        <s v="Allen"/>
        <s v="Bccrost"/>
        <s v="Ladislaus Magyar"/>
        <s v="Smeathman"/>
        <s v="Nichardsou"/>
        <s v="Boers"/>
        <s v="Boer"/>
        <s v="Pretorius"/>
        <s v="Masai"/>
        <s v="Hang"/>
        <s v="Allah"/>
        <s v="Kauri"/>
        <s v="Abessymsches"/>
        <s v="Ankobar"/>
        <s v="Livingstoue"/>
        <s v="Kerri"/>
        <s v="DamakW"/>
        <s v="Acrgerc"/>
        <s v="Gordon Cumming"/>
        <s v="Cnmming"/>
        <s v="Livingstonc"/>
        <s v="Mau"/>
        <s v="Rama"/>
        <s v="Nania"/>
        <s v="Mastko"/>
        <s v="Pnngo Adonga"/>
        <s v="Colonel Pires"/>
        <s v="Kimbonda"/>
        <s v="Ambonda"/>
        <s v="Cabango"/>
        <s v="Untermatiamvo"/>
        <s v="Kawawa"/>
        <s v="Inane"/>
        <s v="Cdnurd Vogel"/>
        <s v="Hermann Wagner"/>
        <s v="Zwlite Auklnge"/>
        <s v="Bu Khalnm"/>
        <s v="Bn Khalnm"/>
        <s v="Scheikh"/>
        <s v="Oudncy"/>
        <s v="Clappertou"/>
        <s v="Kftven"/>
        <s v="Toole"/>
        <s v="Osto"/>
        <s v="Nichardson"/>
        <s v="Barth Kuba"/>
        <s v="Schcikh"/>
        <s v="Richardson"/>
        <s v="llin Wesir"/>
        <s v="Mpst"/>
        <s v="Urlbcr"/>
        <s v="Hanssa"/>
        <s v="Ovcrwcg"/>
        <s v="Jen"/>
        <s v="Sckilanac"/>
        <s v="H erman"/>
        <s v="Rathlos"/>
        <s v="Murlul"/>
        <s v="Gerthrnn"/>
        <s v="Tegerri"/>
        <s v="MMern"/>
        <s v="Mursuk"/>
        <s v="Vogcl"/>
        <s v="Kuka"/>
        <s v="Batta"/>
        <s v="Wandara"/>
        <s v="Diarghi"/>
        <s v="Baikie"/>
        <s v="Mora"/>
        <s v="Mandara"/>
        <s v="Mendif"/>
        <s v="Kamallc"/>
        <s v="Dcnham"/>
        <s v="Udje"/>
        <s v="Rahman"/>
        <s v="Mabani"/>
        <s v="Gamtrghu"/>
        <s v="Sonrhay"/>
        <s v="Tuariks"/>
        <s v="Maudingo"/>
        <s v="Wara"/>
        <s v="Maeguirc"/>
        <s v="Macgnirc"/>
        <s v="Th.Hosemann"/>
        <s v="Tribardö Karabiner"/>
        <s v="Tribard"/>
        <s v="Prairie Vogel"/>
        <s v="Friedrich der Grosse"/>
        <s v="Vat.ri"/>
        <s v="Schlcsicn"/>
        <s v="V. Cap"/>
        <s v="Gllo Kpamer"/>
        <s v="Eeogr"/>
        <s v="Karl's V."/>
        <s v="Blücher"/>
        <s v="Neinerz"/>
        <s v="Brcslaner"/>
        <s v="Felix"/>
        <s v="Schweidnitzcr Keller"/>
        <s v="Schweidnitzer"/>
        <s v="Kozniin"/>
        <s v="Mescritz"/>
        <s v="Lissa"/>
        <s v="Pakosc"/>
        <s v="Sfltftl"/>
        <s v="Heyden"/>
        <s v="Werner  von Glogan"/>
        <s v="Romanzow"/>
        <s v="Plate"/>
        <s v="Nettelbeck"/>
        <s v="Kolbergs"/>
        <s v="Karl XIl"/>
        <s v="Poniatowsky"/>
        <s v="Leopold von Dessau"/>
        <s v="Friedrich Will  Help"/>
        <s v="Larrey"/>
        <s v="Leuwenhvck"/>
        <s v="Julius Cäsar"/>
        <s v="Allst"/>
        <s v="Samuel Marsden Neusüdwales"/>
        <s v="Samuel Marsden"/>
        <s v="Rangihoua"/>
        <s v="Marsden"/>
        <s v="Capitain de Langle"/>
        <s v="J.cipzit"/>
        <s v="Thomas Button"/>
        <s v="Hudsvn"/>
        <s v="Johnson"/>
        <s v="Ench"/>
        <s v="W. Grube"/>
        <s v="Theil"/>
        <s v="F. Stcinkopf"/>
        <s v="Ehri"/>
        <s v="Santisima Trinidada"/>
        <s v="Dios"/>
        <s v="Jesu Christo"/>
        <s v="Espirito Santo"/>
        <s v="JiJjötzbetk"/>
        <s v="Unzelmann"/>
        <s v="Kretzschmar"/>
        <s v="Stanhope"/>
        <s v="Herschel"/>
        <s v="James Walt"/>
        <s v="Lon  don"/>
        <m/>
      </sharedItems>
    </cacheField>
    <cacheField name="pages" numFmtId="0">
      <sharedItems containsBlank="1"/>
    </cacheField>
    <cacheField name="number of pages" numFmtId="0">
      <sharedItems containsString="0" containsBlank="1" containsNumber="1" containsInteger="1" minValue="1" maxValue="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10">
  <r>
    <s v="Im Süden; eine Alpenreise ; mit seinen jungen Freunden und Freundinnen unternommen ; mit 86 Text-Abb., einem Tondruck- und einem bunten Titelbilde"/>
    <s v="Wagner, Hermann"/>
    <s v="Kinder- und Jugendbücher; Historische Drucke"/>
    <s v="Spamer"/>
    <s v="volume; text"/>
    <s v="PPN740909118"/>
    <s v="PPN578785447"/>
    <s v="http://resolver.staatsbibliothek-berlin.de/SBB0000CED800010000"/>
    <s v="ger"/>
    <s v="1882"/>
    <s v="WegehauptDigital"/>
    <s v="Berlin; Leipzig"/>
    <s v="https://content.staatsbibliothek-berlin.de/dc/740909118.ocr.zip"/>
    <s v="yes"/>
    <m/>
    <x v="0"/>
    <s v="0008"/>
    <n v="1"/>
  </r>
  <r>
    <s v="Im Süden; eine Alpenreise ; mit seinen jungen Freunden und Freundinnen unternommen ; mit 86 Text-Abb., einem Tondruck- und einem bunten Titelbilde"/>
    <s v="Wagner, Hermann"/>
    <s v="Kinder- und Jugendbücher; Historische Drucke"/>
    <s v="Spamer"/>
    <s v="volume; text"/>
    <s v="PPN740909118"/>
    <s v="PPN578785447"/>
    <s v="http://resolver.staatsbibliothek-berlin.de/SBB0000CED800010000"/>
    <s v="ger"/>
    <s v="1882"/>
    <s v="WegehauptDigital"/>
    <s v="Berlin; Leipzig"/>
    <s v="https://content.staatsbibliothek-berlin.de/dc/740909118.ocr.zip"/>
    <s v="yes"/>
    <m/>
    <x v="1"/>
    <s v="0008"/>
    <n v="1"/>
  </r>
  <r>
    <s v="Im Süden; eine Alpenreise ; mit seinen jungen Freunden und Freundinnen unternommen ; mit 86 Text-Abb., einem Tondruck- und einem bunten Titelbilde"/>
    <s v="Wagner, Hermann"/>
    <s v="Kinder- und Jugendbücher; Historische Drucke"/>
    <s v="Spamer"/>
    <s v="volume; text"/>
    <s v="PPN740909118"/>
    <s v="PPN578785447"/>
    <s v="http://resolver.staatsbibliothek-berlin.de/SBB0000CED800010000"/>
    <s v="ger"/>
    <s v="1882"/>
    <s v="WegehauptDigital"/>
    <s v="Berlin; Leipzig"/>
    <s v="https://content.staatsbibliothek-berlin.de/dc/740909118.ocr.zip"/>
    <s v="yes"/>
    <m/>
    <x v="2"/>
    <s v="0023, 0042, 0109, 0127, 0133, 0167"/>
    <n v="6"/>
  </r>
  <r>
    <s v="Im Süden; eine Alpenreise ; mit seinen jungen Freunden und Freundinnen unternommen ; mit 86 Text-Abb., einem Tondruck- und einem bunten Titelbilde"/>
    <s v="Wagner, Hermann"/>
    <s v="Kinder- und Jugendbücher; Historische Drucke"/>
    <s v="Spamer"/>
    <s v="volume; text"/>
    <s v="PPN740909118"/>
    <s v="PPN578785447"/>
    <s v="http://resolver.staatsbibliothek-berlin.de/SBB0000CED800010000"/>
    <s v="ger"/>
    <s v="1882"/>
    <s v="WegehauptDigital"/>
    <s v="Berlin; Leipzig"/>
    <s v="https://content.staatsbibliothek-berlin.de/dc/740909118.ocr.zip"/>
    <s v="yes"/>
    <m/>
    <x v="3"/>
    <s v="0042, 0109, 0127, 0167"/>
    <n v="4"/>
  </r>
  <r>
    <s v="Im Süden; eine Alpenreise ; mit seinen jungen Freunden und Freundinnen unternommen ; mit 86 Text-Abb., einem Tondruck- und einem bunten Titelbilde"/>
    <s v="Wagner, Hermann"/>
    <s v="Kinder- und Jugendbücher; Historische Drucke"/>
    <s v="Spamer"/>
    <s v="volume; text"/>
    <s v="PPN740909118"/>
    <s v="PPN578785447"/>
    <s v="http://resolver.staatsbibliothek-berlin.de/SBB0000CED800010000"/>
    <s v="ger"/>
    <s v="1882"/>
    <s v="WegehauptDigital"/>
    <s v="Berlin; Leipzig"/>
    <s v="https://content.staatsbibliothek-berlin.de/dc/740909118.ocr.zip"/>
    <s v="yes"/>
    <m/>
    <x v="4"/>
    <s v="0109"/>
    <n v="1"/>
  </r>
  <r>
    <s v="Im Süden; eine Alpenreise ; mit seinen jungen Freunden und Freundinnen unternommen ; mit 86 Text-Abb., einem Tondruck- und einem bunten Titelbilde"/>
    <s v="Wagner, Hermann"/>
    <s v="Kinder- und Jugendbücher; Historische Drucke"/>
    <s v="Spamer"/>
    <s v="volume; text"/>
    <s v="PPN740909118"/>
    <s v="PPN578785447"/>
    <s v="http://resolver.staatsbibliothek-berlin.de/SBB0000CED800010000"/>
    <s v="ger"/>
    <s v="1882"/>
    <s v="WegehauptDigital"/>
    <s v="Berlin; Leipzig"/>
    <s v="https://content.staatsbibliothek-berlin.de/dc/740909118.ocr.zip"/>
    <s v="yes"/>
    <m/>
    <x v="5"/>
    <s v="0109"/>
    <n v="1"/>
  </r>
  <r>
    <s v="Im Süden; eine Alpenreise ; mit seinen jungen Freunden und Freundinnen unternommen ; mit 86 Text-Abb., einem Tondruck- und einem bunten Titelbilde"/>
    <s v="Wagner, Hermann"/>
    <s v="Kinder- und Jugendbücher; Historische Drucke"/>
    <s v="Spamer"/>
    <s v="volume; text"/>
    <s v="PPN740909118"/>
    <s v="PPN578785447"/>
    <s v="http://resolver.staatsbibliothek-berlin.de/SBB0000CED800010000"/>
    <s v="ger"/>
    <s v="1882"/>
    <s v="WegehauptDigital"/>
    <s v="Berlin; Leipzig"/>
    <s v="https://content.staatsbibliothek-berlin.de/dc/740909118.ocr.zip"/>
    <s v="yes"/>
    <m/>
    <x v="6"/>
    <s v="0133"/>
    <n v="1"/>
  </r>
  <r>
    <s v="Im Süden; eine Alpenreise ; mit seinen jungen Freunden und Freundinnen unternommen ; mit 86 Text-Abb., einem Tondruck- und einem bunten Titelbilde"/>
    <s v="Wagner, Hermann"/>
    <s v="Kinder- und Jugendbücher; Historische Drucke"/>
    <s v="Spamer"/>
    <s v="volume; text"/>
    <s v="PPN740909118"/>
    <s v="PPN578785447"/>
    <s v="http://resolver.staatsbibliothek-berlin.de/SBB0000CED800010000"/>
    <s v="ger"/>
    <s v="1882"/>
    <s v="WegehauptDigital"/>
    <s v="Berlin; Leipzig"/>
    <s v="https://content.staatsbibliothek-berlin.de/dc/740909118.ocr.zip"/>
    <s v="yes"/>
    <m/>
    <x v="7"/>
    <s v="0145"/>
    <n v="1"/>
  </r>
  <r>
    <s v="Im Süden; eine Alpenreise ; mit seinen jungen Freunden und Freundinnen unternommen ; mit 86 Text-Abb., einem Tondruck- und einem bunten Titelbilde"/>
    <s v="Wagner, Hermann"/>
    <s v="Kinder- und Jugendbücher; Historische Drucke"/>
    <s v="Spamer"/>
    <s v="volume; text"/>
    <s v="PPN740909118"/>
    <s v="PPN578785447"/>
    <s v="http://resolver.staatsbibliothek-berlin.de/SBB0000CED800010000"/>
    <s v="ger"/>
    <s v="1882"/>
    <s v="WegehauptDigital"/>
    <s v="Berlin; Leipzig"/>
    <s v="https://content.staatsbibliothek-berlin.de/dc/740909118.ocr.zip"/>
    <s v="yes"/>
    <m/>
    <x v="8"/>
    <s v="0147"/>
    <n v="1"/>
  </r>
  <r>
    <s v="Im Süden; eine Alpenreise ; mit seinen jungen Freunden und Freundinnen unternommen ; mit 86 Text-Abb., einem Tondruck- und einem bunten Titelbilde"/>
    <s v="Wagner, Hermann"/>
    <s v="Kinder- und Jugendbücher; Historische Drucke"/>
    <s v="Spamer"/>
    <s v="volume; text"/>
    <s v="PPN740909118"/>
    <s v="PPN578785447"/>
    <s v="http://resolver.staatsbibliothek-berlin.de/SBB0000CED800010000"/>
    <s v="ger"/>
    <s v="1882"/>
    <s v="WegehauptDigital"/>
    <s v="Berlin; Leipzig"/>
    <s v="https://content.staatsbibliothek-berlin.de/dc/740909118.ocr.zip"/>
    <s v="yes"/>
    <m/>
    <x v="9"/>
    <s v="0167"/>
    <n v="1"/>
  </r>
  <r>
    <s v="Naturgeschichte; der Jugend gewidmet"/>
    <s v="Wagner, Hermann"/>
    <s v="Kinder- und Jugendbücher"/>
    <s v="Hoffmann &lt;Thienemann&gt;"/>
    <s v="monograph; text"/>
    <s v="PPN740909703"/>
    <s v="PPN578793709"/>
    <s v="http://resolver.staatsbibliothek-berlin.de/SBB0000CEDA00000000"/>
    <s v="ger"/>
    <s v="1876"/>
    <s v="WegehauptDigital"/>
    <s v="Stuttgart"/>
    <s v="https://content.staatsbibliothek-berlin.de/dc/740909703.ocr.zip"/>
    <s v="yes"/>
    <m/>
    <x v="10"/>
    <s v="0017"/>
    <n v="1"/>
  </r>
  <r>
    <s v="Naturgeschichte; der Jugend gewidmet"/>
    <s v="Wagner, Hermann"/>
    <s v="Kinder- und Jugendbücher"/>
    <s v="Hoffmann &lt;Thienemann&gt;"/>
    <s v="monograph; text"/>
    <s v="PPN740909703"/>
    <s v="PPN578793709"/>
    <s v="http://resolver.staatsbibliothek-berlin.de/SBB0000CEDA00000000"/>
    <s v="ger"/>
    <s v="1876"/>
    <s v="WegehauptDigital"/>
    <s v="Stuttgart"/>
    <s v="https://content.staatsbibliothek-berlin.de/dc/740909703.ocr.zip"/>
    <s v="yes"/>
    <m/>
    <x v="11"/>
    <s v="0017"/>
    <n v="1"/>
  </r>
  <r>
    <s v="Rundschau auf den Gebieten der Physik, Chemie, Astronomie und Naturgeschichte"/>
    <s v="Reichenbach, A."/>
    <s v="Kinder- und Jugendbücher"/>
    <s v="Spamer"/>
    <s v="volume; text"/>
    <s v="PPN741112043"/>
    <s v="PPN571774288"/>
    <s v="http://resolver.staatsbibliothek-berlin.de/SBB0000CF0300010000"/>
    <s v="ger"/>
    <s v="1885"/>
    <s v="WegehauptDigital"/>
    <s v="Leipzig"/>
    <s v="https://content.staatsbibliothek-berlin.de/dc/741112043.ocr.zip"/>
    <s v="yes"/>
    <m/>
    <x v="12"/>
    <s v="0167"/>
    <n v="1"/>
  </r>
  <r>
    <s v="Rundschau auf den Gebieten der Physik, Chemie, Astronomie und Naturgeschichte"/>
    <s v="Reichenbach, A."/>
    <s v="Kinder- und Jugendbücher"/>
    <s v="Spamer"/>
    <s v="volume; text"/>
    <s v="PPN741112043"/>
    <s v="PPN571774288"/>
    <s v="http://resolver.staatsbibliothek-berlin.de/SBB0000CF0300010000"/>
    <s v="ger"/>
    <s v="1885"/>
    <s v="WegehauptDigital"/>
    <s v="Leipzig"/>
    <s v="https://content.staatsbibliothek-berlin.de/dc/741112043.ocr.zip"/>
    <s v="yes"/>
    <m/>
    <x v="13"/>
    <s v="0167"/>
    <n v="1"/>
  </r>
  <r>
    <s v="Rundschau auf den Gebieten der Physik, Chemie, Astronomie und Naturgeschichte"/>
    <s v="Reichenbach, A."/>
    <s v="Kinder- und Jugendbücher"/>
    <s v="Spamer"/>
    <s v="volume; text"/>
    <s v="PPN741112043"/>
    <s v="PPN571774288"/>
    <s v="http://resolver.staatsbibliothek-berlin.de/SBB0000CF0300010000"/>
    <s v="ger"/>
    <s v="1885"/>
    <s v="WegehauptDigital"/>
    <s v="Leipzig"/>
    <s v="https://content.staatsbibliothek-berlin.de/dc/741112043.ocr.zip"/>
    <s v="yes"/>
    <m/>
    <x v="14"/>
    <s v="0245"/>
    <n v="1"/>
  </r>
  <r>
    <s v="Entstehung des Weltalls und Entwicklung der Erdoberfläche"/>
    <s v="Reichenbach, A."/>
    <s v="Kinder- und Jugendbücher"/>
    <s v="Spamer"/>
    <s v="volume; text"/>
    <s v="PPN74111464X"/>
    <s v="PPN57177430X"/>
    <s v="http://resolver.staatsbibliothek-berlin.de/SBB0000CF0B00000000"/>
    <s v="ger"/>
    <s v="1885"/>
    <s v="WegehauptDigital"/>
    <s v="Leipzig"/>
    <s v="https://content.staatsbibliothek-berlin.de/dc/74111464X.ocr.zip"/>
    <s v="yes"/>
    <m/>
    <x v="15"/>
    <s v="0043"/>
    <n v="1"/>
  </r>
  <r>
    <s v="Entstehung des Weltalls und Entwicklung der Erdoberfläche"/>
    <s v="Reichenbach, A."/>
    <s v="Kinder- und Jugendbücher"/>
    <s v="Spamer"/>
    <s v="volume; text"/>
    <s v="PPN74111464X"/>
    <s v="PPN57177430X"/>
    <s v="http://resolver.staatsbibliothek-berlin.de/SBB0000CF0B00000000"/>
    <s v="ger"/>
    <s v="1885"/>
    <s v="WegehauptDigital"/>
    <s v="Leipzig"/>
    <s v="https://content.staatsbibliothek-berlin.de/dc/74111464X.ocr.zip"/>
    <s v="yes"/>
    <m/>
    <x v="16"/>
    <s v="0043"/>
    <n v="1"/>
  </r>
  <r>
    <s v="Entstehung des Weltalls und Entwicklung der Erdoberfläche"/>
    <s v="Reichenbach, A."/>
    <s v="Kinder- und Jugendbücher"/>
    <s v="Spamer"/>
    <s v="volume; text"/>
    <s v="PPN74111464X"/>
    <s v="PPN57177430X"/>
    <s v="http://resolver.staatsbibliothek-berlin.de/SBB0000CF0B00000000"/>
    <s v="ger"/>
    <s v="1885"/>
    <s v="WegehauptDigital"/>
    <s v="Leipzig"/>
    <s v="https://content.staatsbibliothek-berlin.de/dc/74111464X.ocr.zip"/>
    <s v="yes"/>
    <m/>
    <x v="17"/>
    <s v="0043"/>
    <n v="1"/>
  </r>
  <r>
    <s v="Entstehung des Weltalls und Entwicklung der Erdoberfläche"/>
    <s v="Reichenbach, A."/>
    <s v="Kinder- und Jugendbücher"/>
    <s v="Spamer"/>
    <s v="volume; text"/>
    <s v="PPN74111464X"/>
    <s v="PPN57177430X"/>
    <s v="http://resolver.staatsbibliothek-berlin.de/SBB0000CF0B00000000"/>
    <s v="ger"/>
    <s v="1885"/>
    <s v="WegehauptDigital"/>
    <s v="Leipzig"/>
    <s v="https://content.staatsbibliothek-berlin.de/dc/74111464X.ocr.zip"/>
    <s v="yes"/>
    <m/>
    <x v="18"/>
    <s v="0070"/>
    <n v="1"/>
  </r>
  <r>
    <s v="Entstehung des Weltalls und Entwicklung der Erdoberfläche"/>
    <s v="Reichenbach, A."/>
    <s v="Kinder- und Jugendbücher"/>
    <s v="Spamer"/>
    <s v="volume; text"/>
    <s v="PPN74111464X"/>
    <s v="PPN57177430X"/>
    <s v="http://resolver.staatsbibliothek-berlin.de/SBB0000CF0B00000000"/>
    <s v="ger"/>
    <s v="1885"/>
    <s v="WegehauptDigital"/>
    <s v="Leipzig"/>
    <s v="https://content.staatsbibliothek-berlin.de/dc/74111464X.ocr.zip"/>
    <s v="yes"/>
    <m/>
    <x v="19"/>
    <s v="0103"/>
    <n v="1"/>
  </r>
  <r>
    <s v="Entstehung des Weltalls und Entwicklung der Erdoberfläche"/>
    <s v="Reichenbach, A."/>
    <s v="Kinder- und Jugendbücher"/>
    <s v="Spamer"/>
    <s v="volume; text"/>
    <s v="PPN74111464X"/>
    <s v="PPN57177430X"/>
    <s v="http://resolver.staatsbibliothek-berlin.de/SBB0000CF0B00000000"/>
    <s v="ger"/>
    <s v="1885"/>
    <s v="WegehauptDigital"/>
    <s v="Leipzig"/>
    <s v="https://content.staatsbibliothek-berlin.de/dc/74111464X.ocr.zip"/>
    <s v="yes"/>
    <m/>
    <x v="20"/>
    <s v="0103"/>
    <n v="1"/>
  </r>
  <r>
    <s v="Naturgeschichte einer Kerze; sechs Vorlesungen für die Jugend"/>
    <s v="Meyer, Richard; Faraday, Michael"/>
    <s v="Kinder- und Jugendbücher"/>
    <s v="Oppenheim"/>
    <s v="monograph; text"/>
    <s v="PPN741220075"/>
    <s v="PPN557068509"/>
    <s v="http://resolver.staatsbibliothek-berlin.de/SBB0000CF5400000000"/>
    <s v="ger"/>
    <s v="1883"/>
    <s v="WegehauptDigital"/>
    <s v="Berlin"/>
    <s v="https://content.staatsbibliothek-berlin.de/dc/741220075.ocr.zip"/>
    <s v="yes"/>
    <m/>
    <x v="21"/>
    <s v="0008"/>
    <n v="1"/>
  </r>
  <r>
    <s v="Naturgeschichte einer Kerze; sechs Vorlesungen für die Jugend"/>
    <s v="Meyer, Richard; Faraday, Michael"/>
    <s v="Kinder- und Jugendbücher"/>
    <s v="Oppenheim"/>
    <s v="monograph; text"/>
    <s v="PPN741220075"/>
    <s v="PPN557068509"/>
    <s v="http://resolver.staatsbibliothek-berlin.de/SBB0000CF5400000000"/>
    <s v="ger"/>
    <s v="1883"/>
    <s v="WegehauptDigital"/>
    <s v="Berlin"/>
    <s v="https://content.staatsbibliothek-berlin.de/dc/741220075.ocr.zip"/>
    <s v="yes"/>
    <m/>
    <x v="22"/>
    <s v="0008"/>
    <n v="1"/>
  </r>
  <r>
    <s v="Naturgeschichte einer Kerze; sechs Vorlesungen für die Jugend"/>
    <s v="Meyer, Richard; Faraday, Michael"/>
    <s v="Kinder- und Jugendbücher"/>
    <s v="Oppenheim"/>
    <s v="monograph; text"/>
    <s v="PPN741220075"/>
    <s v="PPN557068509"/>
    <s v="http://resolver.staatsbibliothek-berlin.de/SBB0000CF5400000000"/>
    <s v="ger"/>
    <s v="1883"/>
    <s v="WegehauptDigital"/>
    <s v="Berlin"/>
    <s v="https://content.staatsbibliothek-berlin.de/dc/741220075.ocr.zip"/>
    <s v="yes"/>
    <m/>
    <x v="23"/>
    <s v="0008"/>
    <n v="1"/>
  </r>
  <r>
    <s v="Naturgeschichte einer Kerze; sechs Vorlesungen für die Jugend"/>
    <s v="Meyer, Richard; Faraday, Michael"/>
    <s v="Kinder- und Jugendbücher"/>
    <s v="Oppenheim"/>
    <s v="monograph; text"/>
    <s v="PPN741220075"/>
    <s v="PPN557068509"/>
    <s v="http://resolver.staatsbibliothek-berlin.de/SBB0000CF5400000000"/>
    <s v="ger"/>
    <s v="1883"/>
    <s v="WegehauptDigital"/>
    <s v="Berlin"/>
    <s v="https://content.staatsbibliothek-berlin.de/dc/741220075.ocr.zip"/>
    <s v="yes"/>
    <m/>
    <x v="24"/>
    <s v="0008"/>
    <n v="1"/>
  </r>
  <r>
    <s v="Naturgeschichte einer Kerze; sechs Vorlesungen für die Jugend"/>
    <s v="Meyer, Richard; Faraday, Michael"/>
    <s v="Kinder- und Jugendbücher"/>
    <s v="Oppenheim"/>
    <s v="monograph; text"/>
    <s v="PPN741220075"/>
    <s v="PPN557068509"/>
    <s v="http://resolver.staatsbibliothek-berlin.de/SBB0000CF5400000000"/>
    <s v="ger"/>
    <s v="1883"/>
    <s v="WegehauptDigital"/>
    <s v="Berlin"/>
    <s v="https://content.staatsbibliothek-berlin.de/dc/741220075.ocr.zip"/>
    <s v="yes"/>
    <m/>
    <x v="25"/>
    <s v="0008"/>
    <n v="1"/>
  </r>
  <r>
    <s v="Naturgeschichte einer Kerze; sechs Vorlesungen für die Jugend"/>
    <s v="Meyer, Richard; Faraday, Michael"/>
    <s v="Kinder- und Jugendbücher"/>
    <s v="Oppenheim"/>
    <s v="monograph; text"/>
    <s v="PPN741220075"/>
    <s v="PPN557068509"/>
    <s v="http://resolver.staatsbibliothek-berlin.de/SBB0000CF5400000000"/>
    <s v="ger"/>
    <s v="1883"/>
    <s v="WegehauptDigital"/>
    <s v="Berlin"/>
    <s v="https://content.staatsbibliothek-berlin.de/dc/741220075.ocr.zip"/>
    <s v="yes"/>
    <m/>
    <x v="26"/>
    <s v="0008"/>
    <n v="1"/>
  </r>
  <r>
    <s v="Naturgeschichte einer Kerze; sechs Vorlesungen für die Jugend"/>
    <s v="Meyer, Richard; Faraday, Michael"/>
    <s v="Kinder- und Jugendbücher"/>
    <s v="Oppenheim"/>
    <s v="monograph; text"/>
    <s v="PPN741220075"/>
    <s v="PPN557068509"/>
    <s v="http://resolver.staatsbibliothek-berlin.de/SBB0000CF5400000000"/>
    <s v="ger"/>
    <s v="1883"/>
    <s v="WegehauptDigital"/>
    <s v="Berlin"/>
    <s v="https://content.staatsbibliothek-berlin.de/dc/741220075.ocr.zip"/>
    <s v="yes"/>
    <m/>
    <x v="27"/>
    <s v="0008"/>
    <n v="1"/>
  </r>
  <r>
    <s v="Naturgeschichte einer Kerze; sechs Vorlesungen für die Jugend"/>
    <s v="Meyer, Richard; Faraday, Michael"/>
    <s v="Kinder- und Jugendbücher"/>
    <s v="Oppenheim"/>
    <s v="monograph; text"/>
    <s v="PPN741220075"/>
    <s v="PPN557068509"/>
    <s v="http://resolver.staatsbibliothek-berlin.de/SBB0000CF5400000000"/>
    <s v="ger"/>
    <s v="1883"/>
    <s v="WegehauptDigital"/>
    <s v="Berlin"/>
    <s v="https://content.staatsbibliothek-berlin.de/dc/741220075.ocr.zip"/>
    <s v="yes"/>
    <m/>
    <x v="28"/>
    <s v="0008"/>
    <n v="1"/>
  </r>
  <r>
    <s v="Hundert Schnurrpfeifereien; anregende und ohne Vorübung oder umständliche Geräthschaften von Jedermann leicht ausführbare Unterhaltungen für Groß und Klein"/>
    <s v="Tromholt, Sophus; Tit, Tom"/>
    <s v="Kinder- und Jugendbücher"/>
    <s v="Verl. des Universum &lt;Hauschild&gt;"/>
    <s v="monograph; text"/>
    <s v="PPN741222795"/>
    <s v="PPN558430996"/>
    <s v="http://resolver.staatsbibliothek-berlin.de/SBB0000CF5600000000"/>
    <s v="ger"/>
    <s v="1890"/>
    <s v="WegehauptDigital"/>
    <s v="Dresden [u.a.]"/>
    <s v="https://content.staatsbibliothek-berlin.de/dc/741222795.ocr.zip"/>
    <s v="yes"/>
    <m/>
    <x v="29"/>
    <s v="0068"/>
    <n v="1"/>
  </r>
  <r>
    <s v="Hundert Schnurrpfeifereien; anregende und ohne Vorübung oder umständliche Geräthschaften von Jedermann leicht ausführbare Unterhaltungen für Groß und Klein"/>
    <s v="Tromholt, Sophus; Tit, Tom"/>
    <s v="Kinder- und Jugendbücher"/>
    <s v="Verl. des Universum &lt;Hauschild&gt;"/>
    <s v="monograph; text"/>
    <s v="PPN741222795"/>
    <s v="PPN558430996"/>
    <s v="http://resolver.staatsbibliothek-berlin.de/SBB0000CF5600000000"/>
    <s v="ger"/>
    <s v="1890"/>
    <s v="WegehauptDigital"/>
    <s v="Dresden [u.a.]"/>
    <s v="https://content.staatsbibliothek-berlin.de/dc/741222795.ocr.zip"/>
    <s v="yes"/>
    <m/>
    <x v="30"/>
    <s v="0079"/>
    <n v="1"/>
  </r>
  <r>
    <s v="Hundert Schnurrpfeifereien; anregende und ohne Vorübung oder umständliche Geräthschaften von Jedermann leicht ausführbare Unterhaltungen für Groß und Klein"/>
    <s v="Tromholt, Sophus; Tit, Tom"/>
    <s v="Kinder- und Jugendbücher"/>
    <s v="Verl. des Universum &lt;Hauschild&gt;"/>
    <s v="monograph; text"/>
    <s v="PPN741222795"/>
    <s v="PPN558430996"/>
    <s v="http://resolver.staatsbibliothek-berlin.de/SBB0000CF5600000000"/>
    <s v="ger"/>
    <s v="1890"/>
    <s v="WegehauptDigital"/>
    <s v="Dresden [u.a.]"/>
    <s v="https://content.staatsbibliothek-berlin.de/dc/741222795.ocr.zip"/>
    <s v="yes"/>
    <m/>
    <x v="31"/>
    <s v="0079"/>
    <n v="1"/>
  </r>
  <r>
    <s v="Hundert Schnurrpfeifereien; anregende und ohne Vorübung oder umständliche Geräthschaften von Jedermann leicht ausführbare Unterhaltungen für Groß und Klein"/>
    <s v="Tromholt, Sophus; Tit, Tom"/>
    <s v="Kinder- und Jugendbücher"/>
    <s v="Verl. des Universum &lt;Hauschild&gt;"/>
    <s v="monograph; text"/>
    <s v="PPN741222795"/>
    <s v="PPN558430996"/>
    <s v="http://resolver.staatsbibliothek-berlin.de/SBB0000CF5600000000"/>
    <s v="ger"/>
    <s v="1890"/>
    <s v="WegehauptDigital"/>
    <s v="Dresden [u.a.]"/>
    <s v="https://content.staatsbibliothek-berlin.de/dc/741222795.ocr.zip"/>
    <s v="yes"/>
    <m/>
    <x v="32"/>
    <s v="0088"/>
    <n v="1"/>
  </r>
  <r>
    <s v="Hundert Schnurrpfeifereien; anregende und ohne Vorübung oder umständliche Geräthschaften von Jedermann leicht ausführbare Unterhaltungen für Groß und Klein"/>
    <s v="Tromholt, Sophus; Tit, Tom"/>
    <s v="Kinder- und Jugendbücher"/>
    <s v="Verl. des Universum &lt;Hauschild&gt;"/>
    <s v="monograph; text"/>
    <s v="PPN741222795"/>
    <s v="PPN558430996"/>
    <s v="http://resolver.staatsbibliothek-berlin.de/SBB0000CF5600000000"/>
    <s v="ger"/>
    <s v="1890"/>
    <s v="WegehauptDigital"/>
    <s v="Dresden [u.a.]"/>
    <s v="https://content.staatsbibliothek-berlin.de/dc/741222795.ocr.zip"/>
    <s v="yes"/>
    <m/>
    <x v="33"/>
    <s v="0115"/>
    <n v="1"/>
  </r>
  <r>
    <s v="Kolumbus-Eier"/>
    <m/>
    <s v="Kinder- und Jugendbücher"/>
    <s v="Union Dt. Verlagsanst."/>
    <s v="volume; text"/>
    <s v="PPN74122867X"/>
    <s v="PPN561093652"/>
    <s v="http://resolver.staatsbibliothek-berlin.de/SBB0000CF5900010000"/>
    <s v="ger"/>
    <s v="1902"/>
    <s v="WegehauptDigital"/>
    <s v="Berlin [u.a.]; Stuttgart"/>
    <s v="https://content.staatsbibliothek-berlin.de/dc/74122867X.ocr.zip"/>
    <s v="yes"/>
    <m/>
    <x v="33"/>
    <s v="0059"/>
    <n v="1"/>
  </r>
  <r>
    <s v="Kolumbus-Eier"/>
    <m/>
    <s v="Kinder- und Jugendbücher"/>
    <s v="Union Dt. Verlagsanst."/>
    <s v="volume; text"/>
    <s v="PPN74122867X"/>
    <s v="PPN561093652"/>
    <s v="http://resolver.staatsbibliothek-berlin.de/SBB0000CF5900010000"/>
    <s v="ger"/>
    <s v="1902"/>
    <s v="WegehauptDigital"/>
    <s v="Berlin [u.a.]; Stuttgart"/>
    <s v="https://content.staatsbibliothek-berlin.de/dc/74122867X.ocr.zip"/>
    <s v="yes"/>
    <m/>
    <x v="34"/>
    <s v="0189"/>
    <n v="1"/>
  </r>
  <r>
    <s v="Kolumbus-Eier"/>
    <m/>
    <s v="Kinder- und Jugendbücher"/>
    <s v="Union Dt. Verlagsanst."/>
    <s v="volume; text"/>
    <s v="PPN741230674"/>
    <s v="PPN560825307"/>
    <s v="http://resolver.staatsbibliothek-berlin.de/SBB0000CF5900020000"/>
    <s v="ger"/>
    <s v="1899"/>
    <s v="WegehauptDigital"/>
    <s v="Stuttgart; Berlin [u.a.]"/>
    <s v="https://content.staatsbibliothek-berlin.de/dc/741230674.ocr.zip"/>
    <s v="yes"/>
    <m/>
    <x v="35"/>
    <s v="0033"/>
    <n v="1"/>
  </r>
  <r>
    <s v="Kolumbus-Eier"/>
    <m/>
    <s v="Kinder- und Jugendbücher"/>
    <s v="Union Dt. Verlagsanst."/>
    <s v="volume; text"/>
    <s v="PPN741230674"/>
    <s v="PPN560825307"/>
    <s v="http://resolver.staatsbibliothek-berlin.de/SBB0000CF5900020000"/>
    <s v="ger"/>
    <s v="1899"/>
    <s v="WegehauptDigital"/>
    <s v="Stuttgart; Berlin [u.a.]"/>
    <s v="https://content.staatsbibliothek-berlin.de/dc/741230674.ocr.zip"/>
    <s v="yes"/>
    <m/>
    <x v="36"/>
    <s v="0033, 0035"/>
    <n v="2"/>
  </r>
  <r>
    <s v="Kolumbus-Eier"/>
    <m/>
    <s v="Kinder- und Jugendbücher"/>
    <s v="Union Dt. Verlagsanst."/>
    <s v="volume; text"/>
    <s v="PPN741230674"/>
    <s v="PPN560825307"/>
    <s v="http://resolver.staatsbibliothek-berlin.de/SBB0000CF5900020000"/>
    <s v="ger"/>
    <s v="1899"/>
    <s v="WegehauptDigital"/>
    <s v="Stuttgart; Berlin [u.a.]"/>
    <s v="https://content.staatsbibliothek-berlin.de/dc/741230674.ocr.zip"/>
    <s v="yes"/>
    <m/>
    <x v="37"/>
    <s v="0035"/>
    <n v="1"/>
  </r>
  <r>
    <s v="Kolumbus-Eier"/>
    <m/>
    <s v="Kinder- und Jugendbücher"/>
    <s v="Union Dt. Verlagsanst."/>
    <s v="volume; text"/>
    <s v="PPN741230674"/>
    <s v="PPN560825307"/>
    <s v="http://resolver.staatsbibliothek-berlin.de/SBB0000CF5900020000"/>
    <s v="ger"/>
    <s v="1899"/>
    <s v="WegehauptDigital"/>
    <s v="Stuttgart; Berlin [u.a.]"/>
    <s v="https://content.staatsbibliothek-berlin.de/dc/741230674.ocr.zip"/>
    <s v="yes"/>
    <m/>
    <x v="38"/>
    <s v="0077, 0093, 0183"/>
    <n v="3"/>
  </r>
  <r>
    <s v="Kolumbus-Eier"/>
    <m/>
    <s v="Kinder- und Jugendbücher"/>
    <s v="Union Dt. Verlagsanst."/>
    <s v="volume; text"/>
    <s v="PPN741230674"/>
    <s v="PPN560825307"/>
    <s v="http://resolver.staatsbibliothek-berlin.de/SBB0000CF5900020000"/>
    <s v="ger"/>
    <s v="1899"/>
    <s v="WegehauptDigital"/>
    <s v="Stuttgart; Berlin [u.a.]"/>
    <s v="https://content.staatsbibliothek-berlin.de/dc/741230674.ocr.zip"/>
    <s v="yes"/>
    <m/>
    <x v="39"/>
    <s v="0143"/>
    <n v="1"/>
  </r>
  <r>
    <s v="Kolumbus-Eier"/>
    <m/>
    <s v="Kinder- und Jugendbücher"/>
    <s v="Union Dt. Verlagsanst."/>
    <s v="volume; text"/>
    <s v="PPN741230674"/>
    <s v="PPN560825307"/>
    <s v="http://resolver.staatsbibliothek-berlin.de/SBB0000CF5900020000"/>
    <s v="ger"/>
    <s v="1899"/>
    <s v="WegehauptDigital"/>
    <s v="Stuttgart; Berlin [u.a.]"/>
    <s v="https://content.staatsbibliothek-berlin.de/dc/741230674.ocr.zip"/>
    <s v="yes"/>
    <m/>
    <x v="40"/>
    <s v="0168"/>
    <n v="1"/>
  </r>
  <r>
    <s v="Kolumbus-Eier"/>
    <m/>
    <s v="Kinder- und Jugendbücher"/>
    <s v="Union Dt. Verlagsanst."/>
    <s v="volume; text"/>
    <s v="PPN741230674"/>
    <s v="PPN560825307"/>
    <s v="http://resolver.staatsbibliothek-berlin.de/SBB0000CF5900020000"/>
    <s v="ger"/>
    <s v="1899"/>
    <s v="WegehauptDigital"/>
    <s v="Stuttgart; Berlin [u.a.]"/>
    <s v="https://content.staatsbibliothek-berlin.de/dc/741230674.ocr.zip"/>
    <s v="yes"/>
    <m/>
    <x v="41"/>
    <s v="0227"/>
    <n v="1"/>
  </r>
  <r>
    <s v="Kolumbus-Eier"/>
    <m/>
    <s v="Kinder- und Jugendbücher"/>
    <s v="Union Dt. Verlagsanst."/>
    <s v="volume; text"/>
    <s v="PPN741230674"/>
    <s v="PPN560825307"/>
    <s v="http://resolver.staatsbibliothek-berlin.de/SBB0000CF5900020000"/>
    <s v="ger"/>
    <s v="1899"/>
    <s v="WegehauptDigital"/>
    <s v="Stuttgart; Berlin [u.a.]"/>
    <s v="https://content.staatsbibliothek-berlin.de/dc/741230674.ocr.zip"/>
    <s v="yes"/>
    <m/>
    <x v="42"/>
    <s v="0227"/>
    <n v="1"/>
  </r>
  <r>
    <s v="Kolumbus-Eier"/>
    <m/>
    <s v="Kinder- und Jugendbücher"/>
    <s v="Union Dt. Verlagsanst."/>
    <s v="volume; text"/>
    <s v="PPN741230674"/>
    <s v="PPN560825307"/>
    <s v="http://resolver.staatsbibliothek-berlin.de/SBB0000CF5900020000"/>
    <s v="ger"/>
    <s v="1899"/>
    <s v="WegehauptDigital"/>
    <s v="Stuttgart; Berlin [u.a.]"/>
    <s v="https://content.staatsbibliothek-berlin.de/dc/741230674.ocr.zip"/>
    <s v="yes"/>
    <m/>
    <x v="43"/>
    <s v="0241"/>
    <n v="1"/>
  </r>
  <r>
    <s v="Kolumbus-Eier"/>
    <m/>
    <s v="Kinder- und Jugendbücher"/>
    <s v="Union Dt. Verlagsanst."/>
    <s v="volume; text"/>
    <s v="PPN741230674"/>
    <s v="PPN560825307"/>
    <s v="http://resolver.staatsbibliothek-berlin.de/SBB0000CF5900020000"/>
    <s v="ger"/>
    <s v="1899"/>
    <s v="WegehauptDigital"/>
    <s v="Stuttgart; Berlin [u.a.]"/>
    <s v="https://content.staatsbibliothek-berlin.de/dc/741230674.ocr.zip"/>
    <s v="yes"/>
    <m/>
    <x v="44"/>
    <s v="0247"/>
    <n v="1"/>
  </r>
  <r>
    <s v="Kolumbus-Eier"/>
    <m/>
    <s v="Kinder- und Jugendbücher"/>
    <s v="Union Dt. Verlagsanst."/>
    <s v="volume; text"/>
    <s v="PPN741230674"/>
    <s v="PPN560825307"/>
    <s v="http://resolver.staatsbibliothek-berlin.de/SBB0000CF5900020000"/>
    <s v="ger"/>
    <s v="1899"/>
    <s v="WegehauptDigital"/>
    <s v="Stuttgart; Berlin [u.a.]"/>
    <s v="https://content.staatsbibliothek-berlin.de/dc/741230674.ocr.zip"/>
    <s v="yes"/>
    <m/>
    <x v="45"/>
    <s v="0253"/>
    <n v="1"/>
  </r>
  <r>
    <s v="Kolumbus-Eier"/>
    <m/>
    <s v="Kinder- und Jugendbücher"/>
    <s v="Union Dt. Verlagsanst."/>
    <s v="volume; text"/>
    <s v="PPN741230674"/>
    <s v="PPN560825307"/>
    <s v="http://resolver.staatsbibliothek-berlin.de/SBB0000CF5900020000"/>
    <s v="ger"/>
    <s v="1899"/>
    <s v="WegehauptDigital"/>
    <s v="Stuttgart; Berlin [u.a.]"/>
    <s v="https://content.staatsbibliothek-berlin.de/dc/741230674.ocr.zip"/>
    <s v="yes"/>
    <m/>
    <x v="46"/>
    <s v="0256"/>
    <n v="1"/>
  </r>
  <r>
    <s v="Kolumbus-Eier"/>
    <m/>
    <s v="Kinder- und Jugendbücher"/>
    <s v="Union Dt. Verlagsanst."/>
    <s v="volume; text"/>
    <s v="PPN741230674"/>
    <s v="PPN560825307"/>
    <s v="http://resolver.staatsbibliothek-berlin.de/SBB0000CF5900020000"/>
    <s v="ger"/>
    <s v="1899"/>
    <s v="WegehauptDigital"/>
    <s v="Stuttgart; Berlin [u.a.]"/>
    <s v="https://content.staatsbibliothek-berlin.de/dc/741230674.ocr.zip"/>
    <s v="yes"/>
    <m/>
    <x v="47"/>
    <s v="0256"/>
    <n v="1"/>
  </r>
  <r>
    <s v="Kolumbus-Eier"/>
    <m/>
    <s v="Kinder- und Jugendbücher"/>
    <s v="Union Dt. Verlagsanst."/>
    <s v="volume; text"/>
    <s v="PPN741230674"/>
    <s v="PPN560825307"/>
    <s v="http://resolver.staatsbibliothek-berlin.de/SBB0000CF5900020000"/>
    <s v="ger"/>
    <s v="1899"/>
    <s v="WegehauptDigital"/>
    <s v="Stuttgart; Berlin [u.a.]"/>
    <s v="https://content.staatsbibliothek-berlin.de/dc/741230674.ocr.zip"/>
    <s v="yes"/>
    <m/>
    <x v="48"/>
    <s v="0256"/>
    <n v="1"/>
  </r>
  <r>
    <s v="Kolumbus-Eier"/>
    <m/>
    <s v="Kinder- und Jugendbücher"/>
    <s v="Union Dt. Verlagsanst."/>
    <s v="volume; text"/>
    <s v="PPN741230674"/>
    <s v="PPN560825307"/>
    <s v="http://resolver.staatsbibliothek-berlin.de/SBB0000CF5900020000"/>
    <s v="ger"/>
    <s v="1899"/>
    <s v="WegehauptDigital"/>
    <s v="Stuttgart; Berlin [u.a.]"/>
    <s v="https://content.staatsbibliothek-berlin.de/dc/741230674.ocr.zip"/>
    <s v="yes"/>
    <m/>
    <x v="49"/>
    <s v="0256"/>
    <n v="1"/>
  </r>
  <r>
    <s v="Kolumbus-Eier"/>
    <m/>
    <s v="Kinder- und Jugendbücher"/>
    <s v="Union Dt. Verlagsanst."/>
    <s v="volume; text"/>
    <s v="PPN741230674"/>
    <s v="PPN560825307"/>
    <s v="http://resolver.staatsbibliothek-berlin.de/SBB0000CF5900020000"/>
    <s v="ger"/>
    <s v="1899"/>
    <s v="WegehauptDigital"/>
    <s v="Stuttgart; Berlin [u.a.]"/>
    <s v="https://content.staatsbibliothek-berlin.de/dc/741230674.ocr.zip"/>
    <s v="yes"/>
    <m/>
    <x v="50"/>
    <s v="0256"/>
    <n v="1"/>
  </r>
  <r>
    <s v="Stadt und Land; naturgeschichtliche Streifzüge in Mitteldeutschland mit seinen jungen Freunden unternommen ; mit 100 Abbildungen, 3 Tondruck- sowie 1 bunten Titelbilde"/>
    <s v="Wagner, Hermann"/>
    <s v="Kinder- und Jugendbücher; Historische Drucke"/>
    <s v="Spamer"/>
    <s v="volume; text"/>
    <s v="PPN741276127"/>
    <s v="PPN578784769"/>
    <s v="http://resolver.staatsbibliothek-berlin.de/SBB0000CED800020000"/>
    <s v="ger"/>
    <s v="1866"/>
    <s v="WegehauptDigital"/>
    <s v="Leipzig"/>
    <s v="https://content.staatsbibliothek-berlin.de/dc/741276127.ocr.zip"/>
    <s v="yes"/>
    <m/>
    <x v="0"/>
    <s v="0008"/>
    <n v="1"/>
  </r>
  <r>
    <s v="Stadt und Land; naturgeschichtliche Streifzüge in Mitteldeutschland mit seinen jungen Freunden unternommen ; mit 100 Abbildungen, 3 Tondruck- sowie 1 bunten Titelbilde"/>
    <s v="Wagner, Hermann"/>
    <s v="Kinder- und Jugendbücher; Historische Drucke"/>
    <s v="Spamer"/>
    <s v="volume; text"/>
    <s v="PPN741276127"/>
    <s v="PPN578784769"/>
    <s v="http://resolver.staatsbibliothek-berlin.de/SBB0000CED800020000"/>
    <s v="ger"/>
    <s v="1866"/>
    <s v="WegehauptDigital"/>
    <s v="Leipzig"/>
    <s v="https://content.staatsbibliothek-berlin.de/dc/741276127.ocr.zip"/>
    <s v="yes"/>
    <m/>
    <x v="51"/>
    <s v="0019"/>
    <n v="1"/>
  </r>
  <r>
    <s v="Stadt und Land; naturgeschichtliche Streifzüge in Mitteldeutschland mit seinen jungen Freunden unternommen ; mit 100 Abbildungen, 3 Tondruck- sowie 1 bunten Titelbilde"/>
    <s v="Wagner, Hermann"/>
    <s v="Kinder- und Jugendbücher; Historische Drucke"/>
    <s v="Spamer"/>
    <s v="volume; text"/>
    <s v="PPN741276127"/>
    <s v="PPN578784769"/>
    <s v="http://resolver.staatsbibliothek-berlin.de/SBB0000CED800020000"/>
    <s v="ger"/>
    <s v="1866"/>
    <s v="WegehauptDigital"/>
    <s v="Leipzig"/>
    <s v="https://content.staatsbibliothek-berlin.de/dc/741276127.ocr.zip"/>
    <s v="yes"/>
    <m/>
    <x v="6"/>
    <s v="0083, 0213"/>
    <n v="2"/>
  </r>
  <r>
    <s v="Stadt und Land; naturgeschichtliche Streifzüge in Mitteldeutschland mit seinen jungen Freunden unternommen ; mit 100 Abbildungen, 3 Tondruck- sowie 1 bunten Titelbilde"/>
    <s v="Wagner, Hermann"/>
    <s v="Kinder- und Jugendbücher; Historische Drucke"/>
    <s v="Spamer"/>
    <s v="volume; text"/>
    <s v="PPN741276127"/>
    <s v="PPN578784769"/>
    <s v="http://resolver.staatsbibliothek-berlin.de/SBB0000CED800020000"/>
    <s v="ger"/>
    <s v="1866"/>
    <s v="WegehauptDigital"/>
    <s v="Leipzig"/>
    <s v="https://content.staatsbibliothek-berlin.de/dc/741276127.ocr.zip"/>
    <s v="yes"/>
    <m/>
    <x v="3"/>
    <s v="0083, 0213"/>
    <n v="2"/>
  </r>
  <r>
    <s v="Stadt und Land; naturgeschichtliche Streifzüge in Mitteldeutschland mit seinen jungen Freunden unternommen ; mit 100 Abbildungen, 3 Tondruck- sowie 1 bunten Titelbilde"/>
    <s v="Wagner, Hermann"/>
    <s v="Kinder- und Jugendbücher; Historische Drucke"/>
    <s v="Spamer"/>
    <s v="volume; text"/>
    <s v="PPN741276127"/>
    <s v="PPN578784769"/>
    <s v="http://resolver.staatsbibliothek-berlin.de/SBB0000CED800020000"/>
    <s v="ger"/>
    <s v="1866"/>
    <s v="WegehauptDigital"/>
    <s v="Leipzig"/>
    <s v="https://content.staatsbibliothek-berlin.de/dc/741276127.ocr.zip"/>
    <s v="yes"/>
    <m/>
    <x v="52"/>
    <s v="0113"/>
    <n v="1"/>
  </r>
  <r>
    <s v="Stadt und Land; naturgeschichtliche Streifzüge in Mitteldeutschland mit seinen jungen Freunden unternommen ; mit 100 Abbildungen, 3 Tondruck- sowie 1 bunten Titelbilde"/>
    <s v="Wagner, Hermann"/>
    <s v="Kinder- und Jugendbücher; Historische Drucke"/>
    <s v="Spamer"/>
    <s v="volume; text"/>
    <s v="PPN741276127"/>
    <s v="PPN578784769"/>
    <s v="http://resolver.staatsbibliothek-berlin.de/SBB0000CED800020000"/>
    <s v="ger"/>
    <s v="1866"/>
    <s v="WegehauptDigital"/>
    <s v="Leipzig"/>
    <s v="https://content.staatsbibliothek-berlin.de/dc/741276127.ocr.zip"/>
    <s v="yes"/>
    <m/>
    <x v="1"/>
    <s v="0115"/>
    <n v="1"/>
  </r>
  <r>
    <s v="Stadt und Land; naturgeschichtliche Streifzüge in Mitteldeutschland mit seinen jungen Freunden unternommen ; mit 100 Abbildungen, 3 Tondruck- sowie 1 bunten Titelbilde"/>
    <s v="Wagner, Hermann"/>
    <s v="Kinder- und Jugendbücher; Historische Drucke"/>
    <s v="Spamer"/>
    <s v="volume; text"/>
    <s v="PPN741276127"/>
    <s v="PPN578784769"/>
    <s v="http://resolver.staatsbibliothek-berlin.de/SBB0000CED800020000"/>
    <s v="ger"/>
    <s v="1866"/>
    <s v="WegehauptDigital"/>
    <s v="Leipzig"/>
    <s v="https://content.staatsbibliothek-berlin.de/dc/741276127.ocr.zip"/>
    <s v="yes"/>
    <m/>
    <x v="53"/>
    <s v="0176"/>
    <n v="1"/>
  </r>
  <r>
    <s v="Stadt und Land; naturgeschichtliche Streifzüge in Mitteldeutschland mit seinen jungen Freunden unternommen ; mit 100 Abbildungen, 3 Tondruck- sowie 1 bunten Titelbilde"/>
    <s v="Wagner, Hermann"/>
    <s v="Kinder- und Jugendbücher; Historische Drucke"/>
    <s v="Spamer"/>
    <s v="volume; text"/>
    <s v="PPN741276127"/>
    <s v="PPN578784769"/>
    <s v="http://resolver.staatsbibliothek-berlin.de/SBB0000CED800020000"/>
    <s v="ger"/>
    <s v="1866"/>
    <s v="WegehauptDigital"/>
    <s v="Leipzig"/>
    <s v="https://content.staatsbibliothek-berlin.de/dc/741276127.ocr.zip"/>
    <s v="yes"/>
    <m/>
    <x v="54"/>
    <s v="0197"/>
    <n v="1"/>
  </r>
  <r>
    <s v="Stadt und Land; naturgeschichtliche Streifzüge in Mitteldeutschland mit seinen jungen Freunden unternommen ; mit 100 Abbildungen, 3 Tondruck- sowie 1 bunten Titelbilde"/>
    <s v="Wagner, Hermann"/>
    <s v="Kinder- und Jugendbücher; Historische Drucke"/>
    <s v="Spamer"/>
    <s v="volume; text"/>
    <s v="PPN741276127"/>
    <s v="PPN578784769"/>
    <s v="http://resolver.staatsbibliothek-berlin.de/SBB0000CED800020000"/>
    <s v="ger"/>
    <s v="1866"/>
    <s v="WegehauptDigital"/>
    <s v="Leipzig"/>
    <s v="https://content.staatsbibliothek-berlin.de/dc/741276127.ocr.zip"/>
    <s v="yes"/>
    <m/>
    <x v="55"/>
    <s v="0213"/>
    <n v="1"/>
  </r>
  <r>
    <s v="Stadt und Land; naturgeschichtliche Streifzüge in Mitteldeutschland mit seinen jungen Freunden unternommen ; mit 100 Abbildungen, 3 Tondruck- sowie 1 bunten Titelbilde"/>
    <s v="Wagner, Hermann"/>
    <s v="Kinder- und Jugendbücher; Historische Drucke"/>
    <s v="Spamer"/>
    <s v="volume; text"/>
    <s v="PPN741276127"/>
    <s v="PPN578784769"/>
    <s v="http://resolver.staatsbibliothek-berlin.de/SBB0000CED800020000"/>
    <s v="ger"/>
    <s v="1866"/>
    <s v="WegehauptDigital"/>
    <s v="Leipzig"/>
    <s v="https://content.staatsbibliothek-berlin.de/dc/741276127.ocr.zip"/>
    <s v="yes"/>
    <m/>
    <x v="56"/>
    <s v="0213"/>
    <n v="1"/>
  </r>
  <r>
    <s v="Stadt und Land; Streifzüge in Mitteldeutschland ; mit seinen jungen Freunden unternommen ; mit 102 Abb., einem Tondruck- und einem bunten Titelbilde"/>
    <s v="Wagner, Hermann"/>
    <s v="Kinder- und Jugendbücher; Historische Drucke"/>
    <s v="Spamer"/>
    <s v="volume; text"/>
    <s v="PPN741277425"/>
    <s v="PPN689179693"/>
    <s v="http://resolver.staatsbibliothek-berlin.de/SBB0000CED800030000"/>
    <s v="ger"/>
    <s v="1882"/>
    <s v="WegehauptDigital"/>
    <s v="Berlin; Leipzig"/>
    <s v="https://content.staatsbibliothek-berlin.de/dc/741277425.ocr.zip"/>
    <s v="yes"/>
    <m/>
    <x v="1"/>
    <s v="0008, 0112, 0195, 0211"/>
    <n v="4"/>
  </r>
  <r>
    <s v="Stadt und Land; Streifzüge in Mitteldeutschland ; mit seinen jungen Freunden unternommen ; mit 102 Abb., einem Tondruck- und einem bunten Titelbilde"/>
    <s v="Wagner, Hermann"/>
    <s v="Kinder- und Jugendbücher; Historische Drucke"/>
    <s v="Spamer"/>
    <s v="volume; text"/>
    <s v="PPN741277425"/>
    <s v="PPN689179693"/>
    <s v="http://resolver.staatsbibliothek-berlin.de/SBB0000CED800030000"/>
    <s v="ger"/>
    <s v="1882"/>
    <s v="WegehauptDigital"/>
    <s v="Berlin; Leipzig"/>
    <s v="https://content.staatsbibliothek-berlin.de/dc/741277425.ocr.zip"/>
    <s v="yes"/>
    <m/>
    <x v="57"/>
    <s v="0008"/>
    <n v="1"/>
  </r>
  <r>
    <s v="Stadt und Land; Streifzüge in Mitteldeutschland ; mit seinen jungen Freunden unternommen ; mit 102 Abb., einem Tondruck- und einem bunten Titelbilde"/>
    <s v="Wagner, Hermann"/>
    <s v="Kinder- und Jugendbücher; Historische Drucke"/>
    <s v="Spamer"/>
    <s v="volume; text"/>
    <s v="PPN741277425"/>
    <s v="PPN689179693"/>
    <s v="http://resolver.staatsbibliothek-berlin.de/SBB0000CED800030000"/>
    <s v="ger"/>
    <s v="1882"/>
    <s v="WegehauptDigital"/>
    <s v="Berlin; Leipzig"/>
    <s v="https://content.staatsbibliothek-berlin.de/dc/741277425.ocr.zip"/>
    <s v="yes"/>
    <m/>
    <x v="58"/>
    <s v="0065"/>
    <n v="1"/>
  </r>
  <r>
    <s v="Stadt und Land; Streifzüge in Mitteldeutschland ; mit seinen jungen Freunden unternommen ; mit 102 Abb., einem Tondruck- und einem bunten Titelbilde"/>
    <s v="Wagner, Hermann"/>
    <s v="Kinder- und Jugendbücher; Historische Drucke"/>
    <s v="Spamer"/>
    <s v="volume; text"/>
    <s v="PPN741277425"/>
    <s v="PPN689179693"/>
    <s v="http://resolver.staatsbibliothek-berlin.de/SBB0000CED800030000"/>
    <s v="ger"/>
    <s v="1882"/>
    <s v="WegehauptDigital"/>
    <s v="Berlin; Leipzig"/>
    <s v="https://content.staatsbibliothek-berlin.de/dc/741277425.ocr.zip"/>
    <s v="yes"/>
    <m/>
    <x v="59"/>
    <s v="0065"/>
    <n v="1"/>
  </r>
  <r>
    <s v="Stadt und Land; Streifzüge in Mitteldeutschland ; mit seinen jungen Freunden unternommen ; mit 102 Abb., einem Tondruck- und einem bunten Titelbilde"/>
    <s v="Wagner, Hermann"/>
    <s v="Kinder- und Jugendbücher; Historische Drucke"/>
    <s v="Spamer"/>
    <s v="volume; text"/>
    <s v="PPN741277425"/>
    <s v="PPN689179693"/>
    <s v="http://resolver.staatsbibliothek-berlin.de/SBB0000CED800030000"/>
    <s v="ger"/>
    <s v="1882"/>
    <s v="WegehauptDigital"/>
    <s v="Berlin; Leipzig"/>
    <s v="https://content.staatsbibliothek-berlin.de/dc/741277425.ocr.zip"/>
    <s v="yes"/>
    <m/>
    <x v="60"/>
    <s v="0109"/>
    <n v="1"/>
  </r>
  <r>
    <s v="Stadt und Land; Streifzüge in Mitteldeutschland ; mit seinen jungen Freunden unternommen ; mit 102 Abb., einem Tondruck- und einem bunten Titelbilde"/>
    <s v="Wagner, Hermann"/>
    <s v="Kinder- und Jugendbücher; Historische Drucke"/>
    <s v="Spamer"/>
    <s v="volume; text"/>
    <s v="PPN741277425"/>
    <s v="PPN689179693"/>
    <s v="http://resolver.staatsbibliothek-berlin.de/SBB0000CED800030000"/>
    <s v="ger"/>
    <s v="1882"/>
    <s v="WegehauptDigital"/>
    <s v="Berlin; Leipzig"/>
    <s v="https://content.staatsbibliothek-berlin.de/dc/741277425.ocr.zip"/>
    <s v="yes"/>
    <m/>
    <x v="2"/>
    <s v="0109, 0155"/>
    <n v="2"/>
  </r>
  <r>
    <s v="Stadt und Land; Streifzüge in Mitteldeutschland ; mit seinen jungen Freunden unternommen ; mit 102 Abb., einem Tondruck- und einem bunten Titelbilde"/>
    <s v="Wagner, Hermann"/>
    <s v="Kinder- und Jugendbücher; Historische Drucke"/>
    <s v="Spamer"/>
    <s v="volume; text"/>
    <s v="PPN741277425"/>
    <s v="PPN689179693"/>
    <s v="http://resolver.staatsbibliothek-berlin.de/SBB0000CED800030000"/>
    <s v="ger"/>
    <s v="1882"/>
    <s v="WegehauptDigital"/>
    <s v="Berlin; Leipzig"/>
    <s v="https://content.staatsbibliothek-berlin.de/dc/741277425.ocr.zip"/>
    <s v="yes"/>
    <m/>
    <x v="61"/>
    <s v="0195, 0211"/>
    <n v="2"/>
  </r>
  <r>
    <s v="Stadt und Land; Streifzüge in Mitteldeutschland ; mit seinen jungen Freunden unternommen ; mit 102 Abb., einem Tondruck- und einem bunten Titelbilde"/>
    <s v="Wagner, Hermann"/>
    <s v="Kinder- und Jugendbücher; Historische Drucke"/>
    <s v="Spamer"/>
    <s v="volume; text"/>
    <s v="PPN741277425"/>
    <s v="PPN689179693"/>
    <s v="http://resolver.staatsbibliothek-berlin.de/SBB0000CED800030000"/>
    <s v="ger"/>
    <s v="1882"/>
    <s v="WegehauptDigital"/>
    <s v="Berlin; Leipzig"/>
    <s v="https://content.staatsbibliothek-berlin.de/dc/741277425.ocr.zip"/>
    <s v="yes"/>
    <m/>
    <x v="62"/>
    <s v="0199"/>
    <n v="1"/>
  </r>
  <r>
    <s v="Stadt und Land; Streifzüge in Mitteldeutschland ; mit seinen jungen Freunden unternommen ; mit 102 Abb., einem Tondruck- und einem bunten Titelbilde"/>
    <s v="Wagner, Hermann"/>
    <s v="Kinder- und Jugendbücher; Historische Drucke"/>
    <s v="Spamer"/>
    <s v="volume; text"/>
    <s v="PPN741277425"/>
    <s v="PPN689179693"/>
    <s v="http://resolver.staatsbibliothek-berlin.de/SBB0000CED800030000"/>
    <s v="ger"/>
    <s v="1882"/>
    <s v="WegehauptDigital"/>
    <s v="Berlin; Leipzig"/>
    <s v="https://content.staatsbibliothek-berlin.de/dc/741277425.ocr.zip"/>
    <s v="yes"/>
    <m/>
    <x v="63"/>
    <s v="0199"/>
    <n v="1"/>
  </r>
  <r>
    <s v="Stadt und Land; Streifzüge in Mitteldeutschland ; mit seinen jungen Freunden unternommen ; mit 102 Abb., einem Tondruck- und einem bunten Titelbilde"/>
    <s v="Wagner, Hermann"/>
    <s v="Kinder- und Jugendbücher; Historische Drucke"/>
    <s v="Spamer"/>
    <s v="volume; text"/>
    <s v="PPN741277425"/>
    <s v="PPN689179693"/>
    <s v="http://resolver.staatsbibliothek-berlin.de/SBB0000CED800030000"/>
    <s v="ger"/>
    <s v="1882"/>
    <s v="WegehauptDigital"/>
    <s v="Berlin; Leipzig"/>
    <s v="https://content.staatsbibliothek-berlin.de/dc/741277425.ocr.zip"/>
    <s v="yes"/>
    <m/>
    <x v="6"/>
    <s v="0211"/>
    <n v="1"/>
  </r>
  <r>
    <s v="Stadt und Land; Streifzüge in Mitteldeutschland ; mit seinen jungen Freunden unternommen ; mit 102 Abb., einem Tondruck- und einem bunten Titelbilde"/>
    <s v="Wagner, Hermann"/>
    <s v="Kinder- und Jugendbücher; Historische Drucke"/>
    <s v="Spamer"/>
    <s v="volume; text"/>
    <s v="PPN741277425"/>
    <s v="PPN689179693"/>
    <s v="http://resolver.staatsbibliothek-berlin.de/SBB0000CED800030000"/>
    <s v="ger"/>
    <s v="1882"/>
    <s v="WegehauptDigital"/>
    <s v="Berlin; Leipzig"/>
    <s v="https://content.staatsbibliothek-berlin.de/dc/741277425.ocr.zip"/>
    <s v="yes"/>
    <m/>
    <x v="3"/>
    <s v="0211"/>
    <n v="1"/>
  </r>
  <r>
    <s v="Der Naturaliensammler; das Anlegen und Aufbewahren von Naturaliensammlungen ; Wegweiser für Jung und Alt, für Laien, sowie für wissenschaftlich gebildete Naturfreunde zur Anlage von Sammlungen von Insekten, Conchylien, kleinen Wirbelthieren u.s.w., sowie zur Einrichtung von Aquarien, Vivarien u.s.w. ; mit über 200 in den Text gedruckten Abbildungen und einem Titelbilde"/>
    <s v="Kiesenwetter, Ernst Hellmuth; Reibisch, Theodor Friedrich"/>
    <s v="Kinder- und Jugendbücher; Historische Drucke"/>
    <s v="Spamer"/>
    <s v="monograph; text"/>
    <s v="PPN74128393X"/>
    <s v="PPN388482605"/>
    <s v="http://resolver.staatsbibliothek-berlin.de/SBB0000CF8D00000000"/>
    <s v="ger"/>
    <s v="1876"/>
    <s v="WegehauptDigital"/>
    <s v="Leipzig"/>
    <s v="https://content.staatsbibliothek-berlin.de/dc/74128393X.ocr.zip"/>
    <s v="yes"/>
    <m/>
    <x v="64"/>
    <s v="0072"/>
    <n v="1"/>
  </r>
  <r>
    <s v="F. Martin's Naturgeschichte für die Jugend beiderlei Geschlechts; mit 300 colorirten Abbildungen und 20 Holzschnitten"/>
    <s v="Kolb, Christian Friedrich August; Martin, F."/>
    <s v="Kinder- und Jugendbücher; Historische Drucke"/>
    <s v="Schmidt &amp; Spring"/>
    <s v="monograph; text"/>
    <s v="PPN741286416"/>
    <s v="PPN302853545"/>
    <s v="http://resolver.staatsbibliothek-berlin.de/SBB0000CF9700000000"/>
    <s v="ger"/>
    <s v="1872"/>
    <s v="WegehauptDigital"/>
    <s v="Stuttgart"/>
    <s v="https://content.staatsbibliothek-berlin.de/dc/741286416.ocr.zip"/>
    <s v="yes"/>
    <m/>
    <x v="65"/>
    <s v="0006"/>
    <n v="1"/>
  </r>
  <r>
    <s v="F. Martin's Naturgeschichte für die Jugend beiderlei Geschlechts; mit 300 colorirten Abbildungen und 20 Holzschnitten"/>
    <s v="Kolb, Christian Friedrich August; Martin, F."/>
    <s v="Kinder- und Jugendbücher; Historische Drucke"/>
    <s v="Schmidt &amp; Spring"/>
    <s v="monograph; text"/>
    <s v="PPN741286416"/>
    <s v="PPN302853545"/>
    <s v="http://resolver.staatsbibliothek-berlin.de/SBB0000CF9700000000"/>
    <s v="ger"/>
    <s v="1872"/>
    <s v="WegehauptDigital"/>
    <s v="Stuttgart"/>
    <s v="https://content.staatsbibliothek-berlin.de/dc/741286416.ocr.zip"/>
    <s v="yes"/>
    <m/>
    <x v="66"/>
    <s v="0006"/>
    <n v="1"/>
  </r>
  <r>
    <s v="F. Martin's Naturgeschichte für die Jugend beiderlei Geschlechts; mit 300 colorirten Abbildungen und 20 Holzschnitten"/>
    <s v="Kolb, Christian Friedrich August; Martin, F."/>
    <s v="Kinder- und Jugendbücher; Historische Drucke"/>
    <s v="Schmidt &amp; Spring"/>
    <s v="monograph; text"/>
    <s v="PPN741286416"/>
    <s v="PPN302853545"/>
    <s v="http://resolver.staatsbibliothek-berlin.de/SBB0000CF9700000000"/>
    <s v="ger"/>
    <s v="1872"/>
    <s v="WegehauptDigital"/>
    <s v="Stuttgart"/>
    <s v="https://content.staatsbibliothek-berlin.de/dc/741286416.ocr.zip"/>
    <s v="yes"/>
    <m/>
    <x v="67"/>
    <s v="0065"/>
    <n v="1"/>
  </r>
  <r>
    <s v="F. Martin's Naturgeschichte für die Jugend beiderlei Geschlechts; mit 300 colorirten Abbildungen und 20 Holzschnitten"/>
    <s v="Kolb, Christian Friedrich August; Martin, F."/>
    <s v="Kinder- und Jugendbücher; Historische Drucke"/>
    <s v="Schmidt &amp; Spring"/>
    <s v="monograph; text"/>
    <s v="PPN741286416"/>
    <s v="PPN302853545"/>
    <s v="http://resolver.staatsbibliothek-berlin.de/SBB0000CF9700000000"/>
    <s v="ger"/>
    <s v="1872"/>
    <s v="WegehauptDigital"/>
    <s v="Stuttgart"/>
    <s v="https://content.staatsbibliothek-berlin.de/dc/741286416.ocr.zip"/>
    <s v="yes"/>
    <m/>
    <x v="68"/>
    <s v="0065"/>
    <n v="1"/>
  </r>
  <r>
    <s v="F. Martin's Naturgeschichte für die Jugend beiderlei Geschlechts; mit 300 colorirten Abbildungen und 20 Holzschnitten"/>
    <s v="Kolb, Christian Friedrich August; Martin, F."/>
    <s v="Kinder- und Jugendbücher; Historische Drucke"/>
    <s v="Schmidt &amp; Spring"/>
    <s v="monograph; text"/>
    <s v="PPN741286416"/>
    <s v="PPN302853545"/>
    <s v="http://resolver.staatsbibliothek-berlin.de/SBB0000CF9700000000"/>
    <s v="ger"/>
    <s v="1872"/>
    <s v="WegehauptDigital"/>
    <s v="Stuttgart"/>
    <s v="https://content.staatsbibliothek-berlin.de/dc/741286416.ocr.zip"/>
    <s v="yes"/>
    <m/>
    <x v="69"/>
    <s v="0065"/>
    <n v="1"/>
  </r>
  <r>
    <s v="F. Martin's Naturgeschichte für die Jugend beiderlei Geschlechts; mit 300 colorirten Abbildungen und 20 Holzschnitten"/>
    <s v="Kolb, Christian Friedrich August; Martin, F."/>
    <s v="Kinder- und Jugendbücher; Historische Drucke"/>
    <s v="Schmidt &amp; Spring"/>
    <s v="monograph; text"/>
    <s v="PPN741286416"/>
    <s v="PPN302853545"/>
    <s v="http://resolver.staatsbibliothek-berlin.de/SBB0000CF9700000000"/>
    <s v="ger"/>
    <s v="1872"/>
    <s v="WegehauptDigital"/>
    <s v="Stuttgart"/>
    <s v="https://content.staatsbibliothek-berlin.de/dc/741286416.ocr.zip"/>
    <s v="yes"/>
    <m/>
    <x v="70"/>
    <s v="0065"/>
    <n v="1"/>
  </r>
  <r>
    <s v="F. Martin's Naturgeschichte für die Jugend beiderlei Geschlechts; mit dreihundert Abbildungen und zwanzig Holzschnitten"/>
    <s v="Kolb, Christian Friedrich August; Martin, F."/>
    <s v="Kinder- und Jugendbücher; Historische Drucke"/>
    <s v="Schmidt &amp; Spring"/>
    <s v="monograph; text"/>
    <s v="PPN741291576"/>
    <s v="PPN365454346"/>
    <s v="http://resolver.staatsbibliothek-berlin.de/SBB0000CFA100000000"/>
    <s v="ger"/>
    <s v="1876"/>
    <s v="WegehauptDigital"/>
    <s v="Stuttgart"/>
    <s v="https://content.staatsbibliothek-berlin.de/dc/741291576.ocr.zip"/>
    <s v="yes"/>
    <m/>
    <x v="71"/>
    <s v="0006"/>
    <n v="1"/>
  </r>
  <r>
    <s v="F. Martin's Naturgeschichte für die Jugend beiderlei Geschlechts; mit dreihundert Abbildungen und zwanzig Holzschnitten"/>
    <s v="Kolb, Christian Friedrich August; Martin, F."/>
    <s v="Kinder- und Jugendbücher; Historische Drucke"/>
    <s v="Schmidt &amp; Spring"/>
    <s v="monograph; text"/>
    <s v="PPN741291576"/>
    <s v="PPN365454346"/>
    <s v="http://resolver.staatsbibliothek-berlin.de/SBB0000CFA100000000"/>
    <s v="ger"/>
    <s v="1876"/>
    <s v="WegehauptDigital"/>
    <s v="Stuttgart"/>
    <s v="https://content.staatsbibliothek-berlin.de/dc/741291576.ocr.zip"/>
    <s v="yes"/>
    <m/>
    <x v="72"/>
    <s v="0006"/>
    <n v="1"/>
  </r>
  <r>
    <s v="F. Martin's Naturgeschichte für die Jugend beiderlei Geschlechts; mit dreihundert Abbildungen und zwanzig Holzschnitten"/>
    <s v="Kolb, Christian Friedrich August; Martin, F."/>
    <s v="Kinder- und Jugendbücher; Historische Drucke"/>
    <s v="Schmidt &amp; Spring"/>
    <s v="monograph; text"/>
    <s v="PPN741291576"/>
    <s v="PPN365454346"/>
    <s v="http://resolver.staatsbibliothek-berlin.de/SBB0000CFA100000000"/>
    <s v="ger"/>
    <s v="1876"/>
    <s v="WegehauptDigital"/>
    <s v="Stuttgart"/>
    <s v="https://content.staatsbibliothek-berlin.de/dc/741291576.ocr.zip"/>
    <s v="yes"/>
    <m/>
    <x v="73"/>
    <s v="0006"/>
    <n v="1"/>
  </r>
  <r>
    <s v="F. Martin's Naturgeschichte für die Jugend beiderlei Geschlechts; mit dreihundert Abbildungen und zwanzig Holzschnitten"/>
    <s v="Kolb, Christian Friedrich August; Martin, F."/>
    <s v="Kinder- und Jugendbücher; Historische Drucke"/>
    <s v="Schmidt &amp; Spring"/>
    <s v="monograph; text"/>
    <s v="PPN741291576"/>
    <s v="PPN365454346"/>
    <s v="http://resolver.staatsbibliothek-berlin.de/SBB0000CFA100000000"/>
    <s v="ger"/>
    <s v="1876"/>
    <s v="WegehauptDigital"/>
    <s v="Stuttgart"/>
    <s v="https://content.staatsbibliothek-berlin.de/dc/741291576.ocr.zip"/>
    <s v="yes"/>
    <m/>
    <x v="74"/>
    <s v="0059"/>
    <n v="1"/>
  </r>
  <r>
    <s v="F. Martin's Naturgeschichte für die Jugend beiderlei Geschlechts; mit dreihundert Abbildungen und zwanzig Holzschnitten"/>
    <s v="Kolb, Christian Friedrich August; Martin, F."/>
    <s v="Kinder- und Jugendbücher; Historische Drucke"/>
    <s v="Schmidt &amp; Spring"/>
    <s v="monograph; text"/>
    <s v="PPN741291576"/>
    <s v="PPN365454346"/>
    <s v="http://resolver.staatsbibliothek-berlin.de/SBB0000CFA100000000"/>
    <s v="ger"/>
    <s v="1876"/>
    <s v="WegehauptDigital"/>
    <s v="Stuttgart"/>
    <s v="https://content.staatsbibliothek-berlin.de/dc/741291576.ocr.zip"/>
    <s v="yes"/>
    <m/>
    <x v="75"/>
    <s v="0059"/>
    <n v="1"/>
  </r>
  <r>
    <s v="F. Martin's Naturgeschichte für die Jugend beiderlei Geschlechts; mit dreihundert Abbildungen und zwanzig Holzschnitten"/>
    <s v="Kolb, Christian Friedrich August; Martin, F."/>
    <s v="Kinder- und Jugendbücher; Historische Drucke"/>
    <s v="Schmidt &amp; Spring"/>
    <s v="monograph; text"/>
    <s v="PPN741291576"/>
    <s v="PPN365454346"/>
    <s v="http://resolver.staatsbibliothek-berlin.de/SBB0000CFA100000000"/>
    <s v="ger"/>
    <s v="1876"/>
    <s v="WegehauptDigital"/>
    <s v="Stuttgart"/>
    <s v="https://content.staatsbibliothek-berlin.de/dc/741291576.ocr.zip"/>
    <s v="yes"/>
    <m/>
    <x v="76"/>
    <s v="0059"/>
    <n v="1"/>
  </r>
  <r>
    <s v="F. Martin's Naturgeschichte für die Jugend beiderlei Geschlechts; mit dreihundert Abbildungen und zwanzig Holzschnitten"/>
    <s v="Kolb, Christian Friedrich August; Martin, F."/>
    <s v="Kinder- und Jugendbücher; Historische Drucke"/>
    <s v="Schmidt &amp; Spring"/>
    <s v="monograph; text"/>
    <s v="PPN741294397"/>
    <s v="PPN566740400"/>
    <s v="http://resolver.staatsbibliothek-berlin.de/SBB0000CFA500000000"/>
    <s v="ger"/>
    <s v="1880"/>
    <s v="WegehauptDigital"/>
    <s v="Stuttgart"/>
    <s v="https://content.staatsbibliothek-berlin.de/dc/741294397.ocr.zip"/>
    <s v="yes"/>
    <m/>
    <x v="77"/>
    <s v="0002"/>
    <n v="1"/>
  </r>
  <r>
    <s v="F. Martin's Naturgeschichte für die Jugend beiderlei Geschlechts; mit dreihundert Abbildungen und zwanzig Holzschnitten"/>
    <s v="Kolb, Christian Friedrich August; Martin, F."/>
    <s v="Kinder- und Jugendbücher; Historische Drucke"/>
    <s v="Schmidt &amp; Spring"/>
    <s v="monograph; text"/>
    <s v="PPN741294397"/>
    <s v="PPN566740400"/>
    <s v="http://resolver.staatsbibliothek-berlin.de/SBB0000CFA500000000"/>
    <s v="ger"/>
    <s v="1880"/>
    <s v="WegehauptDigital"/>
    <s v="Stuttgart"/>
    <s v="https://content.staatsbibliothek-berlin.de/dc/741294397.ocr.zip"/>
    <s v="yes"/>
    <m/>
    <x v="78"/>
    <s v="0002"/>
    <n v="1"/>
  </r>
  <r>
    <s v="F. Martin's Naturgeschichte für die Jugend beiderlei Geschlechts; mit dreihundert Abbildungen und zwanzig Holzschnitten"/>
    <s v="Kolb, Christian Friedrich August; Martin, F."/>
    <s v="Kinder- und Jugendbücher; Historische Drucke"/>
    <s v="Schmidt &amp; Spring"/>
    <s v="monograph; text"/>
    <s v="PPN741294397"/>
    <s v="PPN566740400"/>
    <s v="http://resolver.staatsbibliothek-berlin.de/SBB0000CFA500000000"/>
    <s v="ger"/>
    <s v="1880"/>
    <s v="WegehauptDigital"/>
    <s v="Stuttgart"/>
    <s v="https://content.staatsbibliothek-berlin.de/dc/741294397.ocr.zip"/>
    <s v="yes"/>
    <m/>
    <x v="79"/>
    <s v="0002"/>
    <n v="1"/>
  </r>
  <r>
    <s v="F. Martin's Naturgeschichte für die Jugend beiderlei Geschlechts; mit dreihundert Abbildungen und zwanzig Holzschnitten"/>
    <s v="Kolb, Christian Friedrich August; Martin, F."/>
    <s v="Kinder- und Jugendbücher; Historische Drucke"/>
    <s v="Schmidt &amp; Spring"/>
    <s v="monograph; text"/>
    <s v="PPN741294397"/>
    <s v="PPN566740400"/>
    <s v="http://resolver.staatsbibliothek-berlin.de/SBB0000CFA500000000"/>
    <s v="ger"/>
    <s v="1880"/>
    <s v="WegehauptDigital"/>
    <s v="Stuttgart"/>
    <s v="https://content.staatsbibliothek-berlin.de/dc/741294397.ocr.zip"/>
    <s v="yes"/>
    <m/>
    <x v="80"/>
    <s v="0055"/>
    <n v="1"/>
  </r>
  <r>
    <s v="F. Martin's Naturgeschichte für die Jugend beiderlei Geschlechts; mit dreihundert Abbildungen und zwanzig Holzschnitten"/>
    <s v="Kolb, Christian Friedrich August; Martin, F."/>
    <s v="Kinder- und Jugendbücher; Historische Drucke"/>
    <s v="Schmidt &amp; Spring"/>
    <s v="monograph; text"/>
    <s v="PPN741294397"/>
    <s v="PPN566740400"/>
    <s v="http://resolver.staatsbibliothek-berlin.de/SBB0000CFA500000000"/>
    <s v="ger"/>
    <s v="1880"/>
    <s v="WegehauptDigital"/>
    <s v="Stuttgart"/>
    <s v="https://content.staatsbibliothek-berlin.de/dc/741294397.ocr.zip"/>
    <s v="yes"/>
    <m/>
    <x v="81"/>
    <s v="0055"/>
    <n v="1"/>
  </r>
  <r>
    <s v="F. Martin's Naturgeschichte für die Jugend beiderlei Geschlechts; mit dreihundert Abbildungen und zwanzig Holzschnitten"/>
    <s v="Kolb, Christian Friedrich August; Martin, F."/>
    <s v="Kinder- und Jugendbücher; Historische Drucke"/>
    <s v="Schmidt &amp; Spring"/>
    <s v="monograph; text"/>
    <s v="PPN741294397"/>
    <s v="PPN566740400"/>
    <s v="http://resolver.staatsbibliothek-berlin.de/SBB0000CFA500000000"/>
    <s v="ger"/>
    <s v="1880"/>
    <s v="WegehauptDigital"/>
    <s v="Stuttgart"/>
    <s v="https://content.staatsbibliothek-berlin.de/dc/741294397.ocr.zip"/>
    <s v="yes"/>
    <m/>
    <x v="82"/>
    <s v="0055"/>
    <n v="1"/>
  </r>
  <r>
    <s v="F. Martin's Naturgeschichte für die Jugend beiderlei Geschlechts; mit dreihundert Abbildungen und zwanzig Holzschnitten"/>
    <s v="Kolb, Christian Friedrich August; Martin, F."/>
    <s v="Kinder- und Jugendbücher; Historische Drucke"/>
    <s v="Schmidt &amp; Spring"/>
    <s v="monograph; text"/>
    <s v="PPN741294397"/>
    <s v="PPN566740400"/>
    <s v="http://resolver.staatsbibliothek-berlin.de/SBB0000CFA500000000"/>
    <s v="ger"/>
    <s v="1880"/>
    <s v="WegehauptDigital"/>
    <s v="Stuttgart"/>
    <s v="https://content.staatsbibliothek-berlin.de/dc/741294397.ocr.zip"/>
    <s v="yes"/>
    <m/>
    <x v="83"/>
    <s v="0055"/>
    <n v="1"/>
  </r>
  <r>
    <s v="F. Martin's Naturgeschichte für die Jugend beiderlei Geschlechts; mit dreihundert Abbildungen und zwanzig Holzschnitten"/>
    <s v="Kolb, Christian Friedrich August; Martin, F."/>
    <s v="Kinder- und Jugendbücher; Historische Drucke"/>
    <s v="Schmidt &amp; Spring"/>
    <s v="monograph; text"/>
    <s v="PPN741294397"/>
    <s v="PPN566740400"/>
    <s v="http://resolver.staatsbibliothek-berlin.de/SBB0000CFA500000000"/>
    <s v="ger"/>
    <s v="1880"/>
    <s v="WegehauptDigital"/>
    <s v="Stuttgart"/>
    <s v="https://content.staatsbibliothek-berlin.de/dc/741294397.ocr.zip"/>
    <s v="yes"/>
    <m/>
    <x v="74"/>
    <s v="0055"/>
    <n v="1"/>
  </r>
  <r>
    <s v="F. Martin's Naturgeschichte für die Jugend beiderlei Geschlechts; mit dreihundert Abbildungen und zwanzig Holzschnitten"/>
    <s v="Kolb, Christian Friedrich August; Martin, F."/>
    <s v="Kinder- und Jugendbücher; Historische Drucke"/>
    <s v="Schmidt &amp; Spring"/>
    <s v="monograph; text"/>
    <s v="PPN741294397"/>
    <s v="PPN566740400"/>
    <s v="http://resolver.staatsbibliothek-berlin.de/SBB0000CFA500000000"/>
    <s v="ger"/>
    <s v="1880"/>
    <s v="WegehauptDigital"/>
    <s v="Stuttgart"/>
    <s v="https://content.staatsbibliothek-berlin.de/dc/741294397.ocr.zip"/>
    <s v="yes"/>
    <m/>
    <x v="75"/>
    <s v="0055"/>
    <n v="1"/>
  </r>
  <r>
    <s v="F. Martin's Naturgeschichte für die Jugend beiderlei Geschlechts; mit dreihundert Abbildungen und zwanzig Holzschnitten"/>
    <s v="Kolb, Christian Friedrich August; Martin, F."/>
    <s v="Kinder- und Jugendbücher; Historische Drucke"/>
    <s v="Schmidt &amp; Spring"/>
    <s v="monograph; text"/>
    <s v="PPN741294397"/>
    <s v="PPN566740400"/>
    <s v="http://resolver.staatsbibliothek-berlin.de/SBB0000CFA500000000"/>
    <s v="ger"/>
    <s v="1880"/>
    <s v="WegehauptDigital"/>
    <s v="Stuttgart"/>
    <s v="https://content.staatsbibliothek-berlin.de/dc/741294397.ocr.zip"/>
    <s v="yes"/>
    <m/>
    <x v="84"/>
    <s v="0055"/>
    <n v="1"/>
  </r>
  <r>
    <s v="F. Martin's Naturgeschichte für die Jugend beiderlei Geschlechts; mit dreihundert Abbildungen und zwanzig Holzschnitten"/>
    <s v="Kolb, Christian Friedrich August; Martin, F."/>
    <s v="Kinder- und Jugendbücher; Historische Drucke"/>
    <s v="Schmidt &amp; Spring"/>
    <s v="monograph; text"/>
    <s v="PPN741294397"/>
    <s v="PPN566740400"/>
    <s v="http://resolver.staatsbibliothek-berlin.de/SBB0000CFA500000000"/>
    <s v="ger"/>
    <s v="1880"/>
    <s v="WegehauptDigital"/>
    <s v="Stuttgart"/>
    <s v="https://content.staatsbibliothek-berlin.de/dc/741294397.ocr.zip"/>
    <s v="yes"/>
    <m/>
    <x v="85"/>
    <s v="0055"/>
    <n v="1"/>
  </r>
  <r>
    <s v="F. Martin's Naturgeschichte für die Jugend; mit dreihunderteinundzwanzig Abbildungen"/>
    <s v="Kolb, Christian Friedrich August; Martin, F."/>
    <s v="Kinder- und Jugendbücher; Historische Drucke"/>
    <s v="Barth"/>
    <s v="monograph; text"/>
    <s v="PPN741295784"/>
    <s v="PPN076024911"/>
    <s v="http://resolver.staatsbibliothek-berlin.de/SBB0000CFA800000000"/>
    <s v="ger"/>
    <s v="1890"/>
    <s v="WegehauptDigital"/>
    <s v="Stuttgart"/>
    <s v="https://content.staatsbibliothek-berlin.de/dc/741295784.ocr.zip"/>
    <s v="yes"/>
    <m/>
    <x v="86"/>
    <s v="0006"/>
    <n v="1"/>
  </r>
  <r>
    <s v="F. Martin's Naturgeschichte für die Jugend; mit dreihunderteinundzwanzig Abbildungen"/>
    <s v="Kolb, Christian Friedrich August; Martin, F."/>
    <s v="Kinder- und Jugendbücher; Historische Drucke"/>
    <s v="Barth"/>
    <s v="monograph; text"/>
    <s v="PPN741295784"/>
    <s v="PPN076024911"/>
    <s v="http://resolver.staatsbibliothek-berlin.de/SBB0000CFA800000000"/>
    <s v="ger"/>
    <s v="1890"/>
    <s v="WegehauptDigital"/>
    <s v="Stuttgart"/>
    <s v="https://content.staatsbibliothek-berlin.de/dc/741295784.ocr.zip"/>
    <s v="yes"/>
    <m/>
    <x v="87"/>
    <s v="0006"/>
    <n v="1"/>
  </r>
  <r>
    <s v="F. Martin's Naturgeschichte für die Jugend; mit dreihunderteinundzwanzig Abbildungen"/>
    <s v="Kolb, Christian Friedrich August; Martin, F."/>
    <s v="Kinder- und Jugendbücher; Historische Drucke"/>
    <s v="Barth"/>
    <s v="monograph; text"/>
    <s v="PPN741295784"/>
    <s v="PPN076024911"/>
    <s v="http://resolver.staatsbibliothek-berlin.de/SBB0000CFA800000000"/>
    <s v="ger"/>
    <s v="1890"/>
    <s v="WegehauptDigital"/>
    <s v="Stuttgart"/>
    <s v="https://content.staatsbibliothek-berlin.de/dc/741295784.ocr.zip"/>
    <s v="yes"/>
    <m/>
    <x v="88"/>
    <s v="0059"/>
    <n v="1"/>
  </r>
  <r>
    <s v="F. Martin's Naturgeschichte für die Jugend; mit dreihunderteinundzwanzig Abbildungen"/>
    <s v="Kolb, Christian Friedrich August; Martin, F."/>
    <s v="Kinder- und Jugendbücher; Historische Drucke"/>
    <s v="Barth"/>
    <s v="monograph; text"/>
    <s v="PPN741295784"/>
    <s v="PPN076024911"/>
    <s v="http://resolver.staatsbibliothek-berlin.de/SBB0000CFA800000000"/>
    <s v="ger"/>
    <s v="1890"/>
    <s v="WegehauptDigital"/>
    <s v="Stuttgart"/>
    <s v="https://content.staatsbibliothek-berlin.de/dc/741295784.ocr.zip"/>
    <s v="yes"/>
    <m/>
    <x v="89"/>
    <s v="0059"/>
    <n v="1"/>
  </r>
  <r>
    <s v="F. Martin's Naturgeschichte für die Jugend; mit dreihunderteinundzwanzig Abbildungen"/>
    <s v="Kolb, Christian Friedrich August; Martin, F."/>
    <s v="Kinder- und Jugendbücher; Historische Drucke"/>
    <s v="Barth"/>
    <s v="monograph; text"/>
    <s v="PPN741295784"/>
    <s v="PPN076024911"/>
    <s v="http://resolver.staatsbibliothek-berlin.de/SBB0000CFA800000000"/>
    <s v="ger"/>
    <s v="1890"/>
    <s v="WegehauptDigital"/>
    <s v="Stuttgart"/>
    <s v="https://content.staatsbibliothek-berlin.de/dc/741295784.ocr.zip"/>
    <s v="yes"/>
    <m/>
    <x v="90"/>
    <s v="0059"/>
    <n v="1"/>
  </r>
  <r>
    <s v="F. Martin's Naturgeschichte für die Jugend; mit dreihunderteinundzwanzig Abbildungen"/>
    <s v="Kolb, Christian Friedrich August; Martin, F."/>
    <s v="Kinder- und Jugendbücher; Historische Drucke"/>
    <s v="Barth"/>
    <s v="monograph; text"/>
    <s v="PPN741295784"/>
    <s v="PPN076024911"/>
    <s v="http://resolver.staatsbibliothek-berlin.de/SBB0000CFA800000000"/>
    <s v="ger"/>
    <s v="1890"/>
    <s v="WegehauptDigital"/>
    <s v="Stuttgart"/>
    <s v="https://content.staatsbibliothek-berlin.de/dc/741295784.ocr.zip"/>
    <s v="yes"/>
    <m/>
    <x v="91"/>
    <s v="0059"/>
    <n v="1"/>
  </r>
  <r>
    <s v="F. Martin's Naturgeschichte für die Jugend; mit dreihunderteinundzwanzig Abbildungen"/>
    <s v="Kolb, Christian Friedrich August; Martin, F."/>
    <s v="Kinder- und Jugendbücher; Historische Drucke"/>
    <s v="Barth"/>
    <s v="monograph; text"/>
    <s v="PPN741295784"/>
    <s v="PPN076024911"/>
    <s v="http://resolver.staatsbibliothek-berlin.de/SBB0000CFA800000000"/>
    <s v="ger"/>
    <s v="1890"/>
    <s v="WegehauptDigital"/>
    <s v="Stuttgart"/>
    <s v="https://content.staatsbibliothek-berlin.de/dc/741295784.ocr.zip"/>
    <s v="yes"/>
    <m/>
    <x v="82"/>
    <s v="0059"/>
    <n v="1"/>
  </r>
  <r>
    <s v="F. Martin's Naturgeschichte für die Jugend; mit dreihunderteinundzwanzig Abbildungen"/>
    <s v="Kolb, Christian Friedrich August; Martin, F."/>
    <s v="Kinder- und Jugendbücher; Historische Drucke"/>
    <s v="Barth"/>
    <s v="monograph; text"/>
    <s v="PPN741295784"/>
    <s v="PPN076024911"/>
    <s v="http://resolver.staatsbibliothek-berlin.de/SBB0000CFA800000000"/>
    <s v="ger"/>
    <s v="1890"/>
    <s v="WegehauptDigital"/>
    <s v="Stuttgart"/>
    <s v="https://content.staatsbibliothek-berlin.de/dc/741295784.ocr.zip"/>
    <s v="yes"/>
    <m/>
    <x v="74"/>
    <s v="0059"/>
    <n v="1"/>
  </r>
  <r>
    <s v="F. Martin's Naturgeschichte für die Jugend; mit dreihunderteinundzwanzig Abbildungen"/>
    <s v="Kolb, Christian Friedrich August; Martin, F."/>
    <s v="Kinder- und Jugendbücher; Historische Drucke"/>
    <s v="Barth"/>
    <s v="monograph; text"/>
    <s v="PPN741295784"/>
    <s v="PPN076024911"/>
    <s v="http://resolver.staatsbibliothek-berlin.de/SBB0000CFA800000000"/>
    <s v="ger"/>
    <s v="1890"/>
    <s v="WegehauptDigital"/>
    <s v="Stuttgart"/>
    <s v="https://content.staatsbibliothek-berlin.de/dc/741295784.ocr.zip"/>
    <s v="yes"/>
    <m/>
    <x v="92"/>
    <s v="0059"/>
    <n v="1"/>
  </r>
  <r>
    <s v="F. Martin's Naturgeschichte für die Jugend; mit dreihunderteinundzwanzig Abbildungen"/>
    <s v="Kolb, Christian Friedrich August; Martin, F."/>
    <s v="Kinder- und Jugendbücher; Historische Drucke"/>
    <s v="Barth"/>
    <s v="monograph; text"/>
    <s v="PPN741295784"/>
    <s v="PPN076024911"/>
    <s v="http://resolver.staatsbibliothek-berlin.de/SBB0000CFA800000000"/>
    <s v="ger"/>
    <s v="1890"/>
    <s v="WegehauptDigital"/>
    <s v="Stuttgart"/>
    <s v="https://content.staatsbibliothek-berlin.de/dc/741295784.ocr.zip"/>
    <s v="yes"/>
    <m/>
    <x v="84"/>
    <s v="0059"/>
    <n v="1"/>
  </r>
  <r>
    <s v="F. Martin's Naturgeschichte für die Jugend; mit dreihunderteinundzwanzig Abbildungen"/>
    <s v="Kolb, Christian Friedrich August; Martin, F."/>
    <s v="Kinder- und Jugendbücher; Historische Drucke"/>
    <s v="Barth"/>
    <s v="monograph; text"/>
    <s v="PPN741295784"/>
    <s v="PPN076024911"/>
    <s v="http://resolver.staatsbibliothek-berlin.de/SBB0000CFA800000000"/>
    <s v="ger"/>
    <s v="1890"/>
    <s v="WegehauptDigital"/>
    <s v="Stuttgart"/>
    <s v="https://content.staatsbibliothek-berlin.de/dc/741295784.ocr.zip"/>
    <s v="yes"/>
    <m/>
    <x v="93"/>
    <s v="0059"/>
    <n v="1"/>
  </r>
  <r>
    <s v="F. Martin's Naturgeschichte für die Jugend; mit dreihunderteinundzwanzig Abbildungen"/>
    <s v="Kolb, Christian Friedrich August; Martin, F."/>
    <s v="Kinder- und Jugendbücher; Historische Drucke"/>
    <s v="Barth"/>
    <s v="monograph; text"/>
    <s v="PPN741295784"/>
    <s v="PPN076024911"/>
    <s v="http://resolver.staatsbibliothek-berlin.de/SBB0000CFA800000000"/>
    <s v="ger"/>
    <s v="1890"/>
    <s v="WegehauptDigital"/>
    <s v="Stuttgart"/>
    <s v="https://content.staatsbibliothek-berlin.de/dc/741295784.ocr.zip"/>
    <s v="yes"/>
    <m/>
    <x v="85"/>
    <s v="0059"/>
    <n v="1"/>
  </r>
  <r>
    <s v="An der See; geologisch-geographische Betrachungen für mittlere und reife Schüler ; mit 61 Abbildungen im Text"/>
    <s v="Dahms, P."/>
    <s v="Kinder- und Jugendbücher; Historische Drucke"/>
    <s v="Teubner"/>
    <s v="monograph; text"/>
    <s v="PPN741302233"/>
    <s v="PPN188763716"/>
    <s v="http://resolver.staatsbibliothek-berlin.de/SBB0000CFB600000000"/>
    <s v="ger"/>
    <s v="1911"/>
    <s v="WegehauptDigital"/>
    <s v="Leipzig [u.a.]"/>
    <s v="https://content.staatsbibliothek-berlin.de/dc/741302233.ocr.zip"/>
    <s v="yes"/>
    <m/>
    <x v="94"/>
    <s v="0101"/>
    <n v="1"/>
  </r>
  <r>
    <s v="Die Wunder der Physik; großes illustriertes Hand- und Experimentierbuch ; eine umfangreiche Sammlung interessanter gemeinverständlicher Darstellungen physikalischer Erscheinungen und Einrichtungen aus den Gebieten der Mechanik, Wärme, Akustik und Optik sowie Anleitung zu mehr als 800 leicht auszuführenden Handversuchen /... bearb. und hrsg. von Theodor Rulemann"/>
    <s v="Rulemann, Theodor"/>
    <s v="Kinder- und Jugendbücher"/>
    <s v="Merkur"/>
    <s v="monograph; text"/>
    <s v="PPN741341336"/>
    <s v="PPN387320938"/>
    <s v="http://resolver.staatsbibliothek-berlin.de/SBB0000CFDF00000000"/>
    <s v="ger"/>
    <s v="1910"/>
    <s v="WegehauptDigital"/>
    <s v="Berlin"/>
    <s v="https://content.staatsbibliothek-berlin.de/dc/741341336.ocr.zip"/>
    <s v="yes"/>
    <m/>
    <x v="95"/>
    <s v="0591"/>
    <n v="1"/>
  </r>
  <r>
    <s v="Die Wunder der Physik; großes illustriertes Hand- und Experimentierbuch ; eine umfangreiche Sammlung interessanter gemeinverständlicher Darstellungen physikalischer Erscheinungen und Einrichtungen aus den Gebieten der Mechanik, Wärme, Akustik und Optik sowie Anleitung zu mehr als 800 leicht auszuführenden Handversuchen /... bearb. und hrsg. von Theodor Rulemann"/>
    <s v="Rulemann, Theodor"/>
    <s v="Kinder- und Jugendbücher"/>
    <s v="Merkur"/>
    <s v="monograph; text"/>
    <s v="PPN741341336"/>
    <s v="PPN387320938"/>
    <s v="http://resolver.staatsbibliothek-berlin.de/SBB0000CFDF00000000"/>
    <s v="ger"/>
    <s v="1910"/>
    <s v="WegehauptDigital"/>
    <s v="Berlin"/>
    <s v="https://content.staatsbibliothek-berlin.de/dc/741341336.ocr.zip"/>
    <s v="yes"/>
    <m/>
    <x v="96"/>
    <s v="0591"/>
    <n v="1"/>
  </r>
  <r>
    <s v="Illustriertes Experimentierbuch für die reifere Jugend; praktische Anleitung zum unterhaltenden und belehrenden Experimentieren auf den Gebieten der Physik und Chemie von H. Emsmann und Dr. O. Dammer. Mit vielen erl. Abb. und 2 farb. Taf."/>
    <s v="Dammer, O.; Emsmann, H."/>
    <s v="Kinder- und Jugendbücher"/>
    <s v="Velhagen &amp; Klasing"/>
    <s v="monograph; text"/>
    <s v="PPN741353377"/>
    <s v="PPN40226939X"/>
    <s v="http://resolver.staatsbibliothek-berlin.de/SBB0000CFE700000000"/>
    <s v="ger"/>
    <s v="1900"/>
    <s v="WegehauptDigital"/>
    <s v="Bielefeld [u.a.]"/>
    <s v="https://content.staatsbibliothek-berlin.de/dc/741353377.ocr.zip"/>
    <s v="yes"/>
    <m/>
    <x v="97"/>
    <s v="0013"/>
    <n v="1"/>
  </r>
  <r>
    <s v="Illustriertes Experimentierbuch für die reifere Jugend; praktische Anleitung zum unterhaltenden und belehrenden Experimentieren auf den Gebieten der Physik und Chemie von H. Emsmann und Dr. O. Dammer. Mit vielen erl. Abb. und 2 farb. Taf."/>
    <s v="Dammer, O.; Emsmann, H."/>
    <s v="Kinder- und Jugendbücher"/>
    <s v="Velhagen &amp; Klasing"/>
    <s v="monograph; text"/>
    <s v="PPN741353377"/>
    <s v="PPN40226939X"/>
    <s v="http://resolver.staatsbibliothek-berlin.de/SBB0000CFE700000000"/>
    <s v="ger"/>
    <s v="1900"/>
    <s v="WegehauptDigital"/>
    <s v="Bielefeld [u.a.]"/>
    <s v="https://content.staatsbibliothek-berlin.de/dc/741353377.ocr.zip"/>
    <s v="yes"/>
    <m/>
    <x v="98"/>
    <s v="0191"/>
    <n v="1"/>
  </r>
  <r>
    <s v="Illustriertes Experimentierbuch für die reifere Jugend; praktische Anleitung zum unterhaltenden und belehrenden Experimentieren auf den Gebieten der Physik und Chemie von H. Emsmann und Dr. O. Dammer. Mit vielen erl. Abb. und 2 farb. Taf."/>
    <s v="Dammer, O.; Emsmann, H."/>
    <s v="Kinder- und Jugendbücher"/>
    <s v="Velhagen &amp; Klasing"/>
    <s v="monograph; text"/>
    <s v="PPN741353377"/>
    <s v="PPN40226939X"/>
    <s v="http://resolver.staatsbibliothek-berlin.de/SBB0000CFE700000000"/>
    <s v="ger"/>
    <s v="1900"/>
    <s v="WegehauptDigital"/>
    <s v="Bielefeld [u.a.]"/>
    <s v="https://content.staatsbibliothek-berlin.de/dc/741353377.ocr.zip"/>
    <s v="yes"/>
    <m/>
    <x v="99"/>
    <s v="0344"/>
    <n v="1"/>
  </r>
  <r>
    <s v="Illustriertes Experimentierbuch für die reifere Jugend; praktische Anleitung zum unterhaltenden und belehrenden Experimentieren auf den Gebieten der Physik und Chemie von H. Emsmann und Dr. O. Dammer. Mit vielen erl. Abb. und 2 farb. Taf."/>
    <s v="Dammer, O.; Emsmann, H."/>
    <s v="Kinder- und Jugendbücher"/>
    <s v="Velhagen &amp; Klasing"/>
    <s v="monograph; text"/>
    <s v="PPN741353377"/>
    <s v="PPN40226939X"/>
    <s v="http://resolver.staatsbibliothek-berlin.de/SBB0000CFE700000000"/>
    <s v="ger"/>
    <s v="1900"/>
    <s v="WegehauptDigital"/>
    <s v="Bielefeld [u.a.]"/>
    <s v="https://content.staatsbibliothek-berlin.de/dc/741353377.ocr.zip"/>
    <s v="yes"/>
    <m/>
    <x v="100"/>
    <s v="0415"/>
    <n v="1"/>
  </r>
  <r>
    <s v="Illustriertes Experimentierbuch für die reifere Jugend; praktische Anleitung zum unterhaltenden und belehrenden Experimentieren auf den Gebieten der Physik und Chemie"/>
    <s v="Emsmann, H.; Dammer, O."/>
    <s v="Kinder- und Jugendbücher"/>
    <s v="Velhagen &amp; Klasing"/>
    <s v="monograph; text"/>
    <s v="PPN741355760"/>
    <s v="PPN402269411"/>
    <s v="http://resolver.staatsbibliothek-berlin.de/SBB0000CFEA00000000"/>
    <s v="ger"/>
    <s v="1910"/>
    <s v="WegehauptDigital"/>
    <s v="Bielefeld [u.a.]"/>
    <s v="https://content.staatsbibliothek-berlin.de/dc/741355760.ocr.zip"/>
    <s v="yes"/>
    <m/>
    <x v="101"/>
    <s v="0015"/>
    <n v="1"/>
  </r>
  <r>
    <s v="Illustriertes Experimentierbuch für die reifere Jugend; praktische Anleitung zum unterhaltenden und belehrenden Experimentieren auf den Gebieten der Physik und Chemie"/>
    <s v="Emsmann, H.; Dammer, O."/>
    <s v="Kinder- und Jugendbücher"/>
    <s v="Velhagen &amp; Klasing"/>
    <s v="monograph; text"/>
    <s v="PPN741355760"/>
    <s v="PPN402269411"/>
    <s v="http://resolver.staatsbibliothek-berlin.de/SBB0000CFEA00000000"/>
    <s v="ger"/>
    <s v="1910"/>
    <s v="WegehauptDigital"/>
    <s v="Bielefeld [u.a.]"/>
    <s v="https://content.staatsbibliothek-berlin.de/dc/741355760.ocr.zip"/>
    <s v="yes"/>
    <m/>
    <x v="102"/>
    <s v="0061"/>
    <n v="1"/>
  </r>
  <r>
    <s v="Illustriertes Experimentierbuch für die reifere Jugend; praktische Anleitung zum unterhaltenden und belehrenden Experimentieren auf den Gebieten der Physik und Chemie"/>
    <s v="Emsmann, H.; Dammer, O."/>
    <s v="Kinder- und Jugendbücher"/>
    <s v="Velhagen &amp; Klasing"/>
    <s v="monograph; text"/>
    <s v="PPN741355760"/>
    <s v="PPN402269411"/>
    <s v="http://resolver.staatsbibliothek-berlin.de/SBB0000CFEA00000000"/>
    <s v="ger"/>
    <s v="1910"/>
    <s v="WegehauptDigital"/>
    <s v="Bielefeld [u.a.]"/>
    <s v="https://content.staatsbibliothek-berlin.de/dc/741355760.ocr.zip"/>
    <s v="yes"/>
    <m/>
    <x v="103"/>
    <s v="0061"/>
    <n v="1"/>
  </r>
  <r>
    <s v="Illustriertes Experimentierbuch für die reifere Jugend; praktische Anleitung zum unterhaltenden und belehrenden Experimentieren auf den Gebieten der Physik und Chemie"/>
    <s v="Emsmann, H.; Dammer, O."/>
    <s v="Kinder- und Jugendbücher"/>
    <s v="Velhagen &amp; Klasing"/>
    <s v="monograph; text"/>
    <s v="PPN741355760"/>
    <s v="PPN402269411"/>
    <s v="http://resolver.staatsbibliothek-berlin.de/SBB0000CFEA00000000"/>
    <s v="ger"/>
    <s v="1910"/>
    <s v="WegehauptDigital"/>
    <s v="Bielefeld [u.a.]"/>
    <s v="https://content.staatsbibliothek-berlin.de/dc/741355760.ocr.zip"/>
    <s v="yes"/>
    <m/>
    <x v="23"/>
    <s v="0061"/>
    <n v="1"/>
  </r>
  <r>
    <s v="Illustriertes Experimentierbuch für die reifere Jugend; praktische Anleitung zum unterhaltenden und belehrenden Experimentieren auf den Gebieten der Physik und Chemie"/>
    <s v="Emsmann, H.; Dammer, O."/>
    <s v="Kinder- und Jugendbücher"/>
    <s v="Velhagen &amp; Klasing"/>
    <s v="monograph; text"/>
    <s v="PPN741355760"/>
    <s v="PPN402269411"/>
    <s v="http://resolver.staatsbibliothek-berlin.de/SBB0000CFEA00000000"/>
    <s v="ger"/>
    <s v="1910"/>
    <s v="WegehauptDigital"/>
    <s v="Bielefeld [u.a.]"/>
    <s v="https://content.staatsbibliothek-berlin.de/dc/741355760.ocr.zip"/>
    <s v="yes"/>
    <m/>
    <x v="104"/>
    <s v="0078"/>
    <n v="1"/>
  </r>
  <r>
    <s v="Des Kindes erstes Rechenbuch; Hans Fixundfertig, der kleine Rechenmeister ; ein heiter-praktisches Rechenbuch in Wort und Bild für den ersten häuslichen Unterricht"/>
    <s v="Schäfer, Wilhelm; Diefenbach, Leonhard"/>
    <s v="Kinder- und Jugendbücher"/>
    <s v="Oehmigke"/>
    <s v="monograph; text"/>
    <s v="PPN741358581"/>
    <s v="PPN555435512"/>
    <s v="http://resolver.staatsbibliothek-berlin.de/SBB0000CFF000000000"/>
    <s v="ger"/>
    <s v="1911"/>
    <s v="WegehauptDigital"/>
    <s v="Einbeck [u.a.]"/>
    <s v="https://content.staatsbibliothek-berlin.de/dc/741358581.ocr.zip"/>
    <s v="yes"/>
    <m/>
    <x v="105"/>
    <s v="0007, 0009, 0015"/>
    <n v="3"/>
  </r>
  <r>
    <s v="Des Kindes erstes Rechenbuch; Hans Fixundfertig, der kleine Rechenmeister ; ein heiter-praktisches Rechenbuch in Wort und Bild für den ersten häuslichen Unterricht"/>
    <s v="Schäfer, Wilhelm; Diefenbach, Leonhard"/>
    <s v="Kinder- und Jugendbücher"/>
    <s v="Oehmigke"/>
    <s v="monograph; text"/>
    <s v="PPN741358581"/>
    <s v="PPN555435512"/>
    <s v="http://resolver.staatsbibliothek-berlin.de/SBB0000CFF000000000"/>
    <s v="ger"/>
    <s v="1911"/>
    <s v="WegehauptDigital"/>
    <s v="Einbeck [u.a.]"/>
    <s v="https://content.staatsbibliothek-berlin.de/dc/741358581.ocr.zip"/>
    <s v="yes"/>
    <m/>
    <x v="106"/>
    <s v="0009"/>
    <n v="1"/>
  </r>
  <r>
    <s v="Des Kindes erstes Rechenbuch; Hans Fixundfertig, der kleine Rechenmeister ; ein heiter-praktisches Rechenbuch in Wort und Bild für den ersten häuslichen Unterricht"/>
    <s v="Schäfer, Wilhelm; Diefenbach, Leonhard"/>
    <s v="Kinder- und Jugendbücher"/>
    <s v="Oehmigke"/>
    <s v="monograph; text"/>
    <s v="PPN741358581"/>
    <s v="PPN555435512"/>
    <s v="http://resolver.staatsbibliothek-berlin.de/SBB0000CFF000000000"/>
    <s v="ger"/>
    <s v="1911"/>
    <s v="WegehauptDigital"/>
    <s v="Einbeck [u.a.]"/>
    <s v="https://content.staatsbibliothek-berlin.de/dc/741358581.ocr.zip"/>
    <s v="yes"/>
    <m/>
    <x v="107"/>
    <s v="0011, 0015"/>
    <n v="2"/>
  </r>
  <r>
    <s v="Des Kindes erstes Rechenbuch; Hans Fixundfertig, der kleine Rechenmeister ; ein heiter-praktisches Rechenbuch in Wort und Bild für den ersten häuslichen Unterricht"/>
    <s v="Schäfer, Wilhelm; Diefenbach, Leonhard"/>
    <s v="Kinder- und Jugendbücher"/>
    <s v="Oehmigke"/>
    <s v="monograph; text"/>
    <s v="PPN741358581"/>
    <s v="PPN555435512"/>
    <s v="http://resolver.staatsbibliothek-berlin.de/SBB0000CFF000000000"/>
    <s v="ger"/>
    <s v="1911"/>
    <s v="WegehauptDigital"/>
    <s v="Einbeck [u.a.]"/>
    <s v="https://content.staatsbibliothek-berlin.de/dc/741358581.ocr.zip"/>
    <s v="yes"/>
    <m/>
    <x v="108"/>
    <s v="0011, 0025"/>
    <n v="2"/>
  </r>
  <r>
    <s v="Des Kindes erstes Rechenbuch; Hans Fixundfertig, der kleine Rechenmeister ; ein heiter-praktisches Rechenbuch in Wort und Bild für den ersten häuslichen Unterricht"/>
    <s v="Schäfer, Wilhelm; Diefenbach, Leonhard"/>
    <s v="Kinder- und Jugendbücher"/>
    <s v="Oehmigke"/>
    <s v="monograph; text"/>
    <s v="PPN741358581"/>
    <s v="PPN555435512"/>
    <s v="http://resolver.staatsbibliothek-berlin.de/SBB0000CFF000000000"/>
    <s v="ger"/>
    <s v="1911"/>
    <s v="WegehauptDigital"/>
    <s v="Einbeck [u.a.]"/>
    <s v="https://content.staatsbibliothek-berlin.de/dc/741358581.ocr.zip"/>
    <s v="yes"/>
    <m/>
    <x v="109"/>
    <s v="0013, 0017"/>
    <n v="2"/>
  </r>
  <r>
    <s v="Des Kindes erstes Rechenbuch; Hans Fixundfertig, der kleine Rechenmeister ; ein heiter-praktisches Rechenbuch in Wort und Bild für den ersten häuslichen Unterricht"/>
    <s v="Schäfer, Wilhelm; Diefenbach, Leonhard"/>
    <s v="Kinder- und Jugendbücher"/>
    <s v="Oehmigke"/>
    <s v="monograph; text"/>
    <s v="PPN741358581"/>
    <s v="PPN555435512"/>
    <s v="http://resolver.staatsbibliothek-berlin.de/SBB0000CFF000000000"/>
    <s v="ger"/>
    <s v="1911"/>
    <s v="WegehauptDigital"/>
    <s v="Einbeck [u.a.]"/>
    <s v="https://content.staatsbibliothek-berlin.de/dc/741358581.ocr.zip"/>
    <s v="yes"/>
    <m/>
    <x v="3"/>
    <s v="0013, 0015"/>
    <n v="2"/>
  </r>
  <r>
    <s v="Des Kindes erstes Rechenbuch; Hans Fixundfertig, der kleine Rechenmeister ; ein heiter-praktisches Rechenbuch in Wort und Bild für den ersten häuslichen Unterricht"/>
    <s v="Schäfer, Wilhelm; Diefenbach, Leonhard"/>
    <s v="Kinder- und Jugendbücher"/>
    <s v="Oehmigke"/>
    <s v="monograph; text"/>
    <s v="PPN741358581"/>
    <s v="PPN555435512"/>
    <s v="http://resolver.staatsbibliothek-berlin.de/SBB0000CFF000000000"/>
    <s v="ger"/>
    <s v="1911"/>
    <s v="WegehauptDigital"/>
    <s v="Einbeck [u.a.]"/>
    <s v="https://content.staatsbibliothek-berlin.de/dc/741358581.ocr.zip"/>
    <s v="yes"/>
    <m/>
    <x v="110"/>
    <s v="0015"/>
    <n v="1"/>
  </r>
  <r>
    <s v="Des Kindes erstes Rechenbuch; Hans Fixundfertig, der kleine Rechenmeister ; ein heiter-praktisches Rechenbuch in Wort und Bild für den ersten häuslichen Unterricht"/>
    <s v="Schäfer, Wilhelm; Diefenbach, Leonhard"/>
    <s v="Kinder- und Jugendbücher"/>
    <s v="Oehmigke"/>
    <s v="monograph; text"/>
    <s v="PPN741358581"/>
    <s v="PPN555435512"/>
    <s v="http://resolver.staatsbibliothek-berlin.de/SBB0000CFF000000000"/>
    <s v="ger"/>
    <s v="1911"/>
    <s v="WegehauptDigital"/>
    <s v="Einbeck [u.a.]"/>
    <s v="https://content.staatsbibliothek-berlin.de/dc/741358581.ocr.zip"/>
    <s v="yes"/>
    <m/>
    <x v="111"/>
    <s v="0015"/>
    <n v="1"/>
  </r>
  <r>
    <s v="Des Kindes erstes Rechenbuch; Hans Fixundfertig, der kleine Rechenmeister ; ein heiter-praktisches Rechenbuch in Wort und Bild für den ersten häuslichen Unterricht"/>
    <s v="Schäfer, Wilhelm; Diefenbach, Leonhard"/>
    <s v="Kinder- und Jugendbücher"/>
    <s v="Oehmigke"/>
    <s v="monograph; text"/>
    <s v="PPN741358581"/>
    <s v="PPN555435512"/>
    <s v="http://resolver.staatsbibliothek-berlin.de/SBB0000CFF000000000"/>
    <s v="ger"/>
    <s v="1911"/>
    <s v="WegehauptDigital"/>
    <s v="Einbeck [u.a.]"/>
    <s v="https://content.staatsbibliothek-berlin.de/dc/741358581.ocr.zip"/>
    <s v="yes"/>
    <m/>
    <x v="112"/>
    <s v="0015, 0023"/>
    <n v="2"/>
  </r>
  <r>
    <s v="Des Kindes erstes Rechenbuch; Hans Fixundfertig, der kleine Rechenmeister ; ein heiter-praktisches Rechenbuch in Wort und Bild für den ersten häuslichen Unterricht"/>
    <s v="Schäfer, Wilhelm; Diefenbach, Leonhard"/>
    <s v="Kinder- und Jugendbücher"/>
    <s v="Oehmigke"/>
    <s v="monograph; text"/>
    <s v="PPN741358581"/>
    <s v="PPN555435512"/>
    <s v="http://resolver.staatsbibliothek-berlin.de/SBB0000CFF000000000"/>
    <s v="ger"/>
    <s v="1911"/>
    <s v="WegehauptDigital"/>
    <s v="Einbeck [u.a.]"/>
    <s v="https://content.staatsbibliothek-berlin.de/dc/741358581.ocr.zip"/>
    <s v="yes"/>
    <m/>
    <x v="113"/>
    <s v="0017"/>
    <n v="1"/>
  </r>
  <r>
    <s v="Des Kindes erstes Rechenbuch; Hans Fixundfertig, der kleine Rechenmeister ; ein heiter-praktisches Rechenbuch in Wort und Bild für den ersten häuslichen Unterricht"/>
    <s v="Schäfer, Wilhelm; Diefenbach, Leonhard"/>
    <s v="Kinder- und Jugendbücher"/>
    <s v="Oehmigke"/>
    <s v="monograph; text"/>
    <s v="PPN741358581"/>
    <s v="PPN555435512"/>
    <s v="http://resolver.staatsbibliothek-berlin.de/SBB0000CFF000000000"/>
    <s v="ger"/>
    <s v="1911"/>
    <s v="WegehauptDigital"/>
    <s v="Einbeck [u.a.]"/>
    <s v="https://content.staatsbibliothek-berlin.de/dc/741358581.ocr.zip"/>
    <s v="yes"/>
    <m/>
    <x v="114"/>
    <s v="0019"/>
    <n v="1"/>
  </r>
  <r>
    <s v="Des Kindes erstes Rechenbuch; Hans Fixundfertig, der kleine Rechenmeister ; ein heiter-praktisches Rechenbuch in Wort und Bild für den ersten häuslichen Unterricht"/>
    <s v="Schäfer, Wilhelm; Diefenbach, Leonhard"/>
    <s v="Kinder- und Jugendbücher"/>
    <s v="Oehmigke"/>
    <s v="monograph; text"/>
    <s v="PPN741358581"/>
    <s v="PPN555435512"/>
    <s v="http://resolver.staatsbibliothek-berlin.de/SBB0000CFF000000000"/>
    <s v="ger"/>
    <s v="1911"/>
    <s v="WegehauptDigital"/>
    <s v="Einbeck [u.a.]"/>
    <s v="https://content.staatsbibliothek-berlin.de/dc/741358581.ocr.zip"/>
    <s v="yes"/>
    <m/>
    <x v="115"/>
    <s v="0021"/>
    <n v="1"/>
  </r>
  <r>
    <s v="Des Kindes erstes Rechenbuch; Hans Fixundfertig, der kleine Rechenmeister ; ein heiter-praktisches Rechenbuch in Wort und Bild für den ersten häuslichen Unterricht"/>
    <s v="Schäfer, Wilhelm; Diefenbach, Leonhard"/>
    <s v="Kinder- und Jugendbücher"/>
    <s v="Oehmigke"/>
    <s v="monograph; text"/>
    <s v="PPN741358581"/>
    <s v="PPN555435512"/>
    <s v="http://resolver.staatsbibliothek-berlin.de/SBB0000CFF000000000"/>
    <s v="ger"/>
    <s v="1911"/>
    <s v="WegehauptDigital"/>
    <s v="Einbeck [u.a.]"/>
    <s v="https://content.staatsbibliothek-berlin.de/dc/741358581.ocr.zip"/>
    <s v="yes"/>
    <m/>
    <x v="116"/>
    <s v="0021"/>
    <n v="1"/>
  </r>
  <r>
    <s v="Des Kindes erstes Rechenbuch; Hans Fixundfertig, der kleine Rechenmeister ; ein heiter-praktisches Rechenbuch in Wort und Bild für den ersten häuslichen Unterricht"/>
    <s v="Schäfer, Wilhelm; Diefenbach, Leonhard"/>
    <s v="Kinder- und Jugendbücher"/>
    <s v="Oehmigke"/>
    <s v="monograph; text"/>
    <s v="PPN741358581"/>
    <s v="PPN555435512"/>
    <s v="http://resolver.staatsbibliothek-berlin.de/SBB0000CFF000000000"/>
    <s v="ger"/>
    <s v="1911"/>
    <s v="WegehauptDigital"/>
    <s v="Einbeck [u.a.]"/>
    <s v="https://content.staatsbibliothek-berlin.de/dc/741358581.ocr.zip"/>
    <s v="yes"/>
    <m/>
    <x v="117"/>
    <s v="0021"/>
    <n v="1"/>
  </r>
  <r>
    <s v="Des Kindes erstes Rechenbuch; Hans Fixundfertig, der kleine Rechenmeister ; ein heiter-praktisches Rechenbuch in Wort und Bild für den ersten häuslichen Unterricht"/>
    <s v="Schäfer, Wilhelm; Diefenbach, Leonhard"/>
    <s v="Kinder- und Jugendbücher"/>
    <s v="Oehmigke"/>
    <s v="monograph; text"/>
    <s v="PPN741358581"/>
    <s v="PPN555435512"/>
    <s v="http://resolver.staatsbibliothek-berlin.de/SBB0000CFF000000000"/>
    <s v="ger"/>
    <s v="1911"/>
    <s v="WegehauptDigital"/>
    <s v="Einbeck [u.a.]"/>
    <s v="https://content.staatsbibliothek-berlin.de/dc/741358581.ocr.zip"/>
    <s v="yes"/>
    <m/>
    <x v="118"/>
    <s v="0025"/>
    <n v="1"/>
  </r>
  <r>
    <s v="Das Ein-mal-Eins in Bilderpracht, wie es den Kindern Freude macht"/>
    <s v="Reinhardt, Aug.; Reinhardt, V."/>
    <s v="Kinder- und Jugendbücher"/>
    <s v="Kaufmann"/>
    <s v="monograph; text"/>
    <s v="PPN741360802"/>
    <s v="PPN572962495"/>
    <s v="http://resolver.staatsbibliothek-berlin.de/SBB0000CFF400000000"/>
    <s v="ger"/>
    <s v="1880"/>
    <s v="WegehauptDigital"/>
    <s v="Dresden"/>
    <s v="https://content.staatsbibliothek-berlin.de/dc/741360802.ocr.zip"/>
    <s v="yes"/>
    <m/>
    <x v="119"/>
    <s v="0035"/>
    <n v="1"/>
  </r>
  <r>
    <s v="Das Ein-mal-Eins in Bilderpracht, wie es den Kindern Freude macht"/>
    <s v="Reinhardt, Aug.; Reinhardt, V."/>
    <s v="Kinder- und Jugendbücher"/>
    <s v="Kaufmann"/>
    <s v="monograph; text"/>
    <s v="PPN741360802"/>
    <s v="PPN572962495"/>
    <s v="http://resolver.staatsbibliothek-berlin.de/SBB0000CFF400000000"/>
    <s v="ger"/>
    <s v="1880"/>
    <s v="WegehauptDigital"/>
    <s v="Dresden"/>
    <s v="https://content.staatsbibliothek-berlin.de/dc/741360802.ocr.zip"/>
    <s v="yes"/>
    <m/>
    <x v="120"/>
    <s v="0047"/>
    <n v="1"/>
  </r>
  <r>
    <s v="Naturgeschichte der Säugetiere; mit 171 kolorierten Abbildungen auf 31 Tafeln und erläuterndem Texte nebst 15 Text-Illustrationen; zum Anschauungs-Unterricht für die Jugend in Schulen und Familien"/>
    <s v="Schubert, G. H."/>
    <s v="Kinder- und Jugendbücher"/>
    <s v="Schreiber"/>
    <s v="volume; text"/>
    <s v="PPN741362864"/>
    <s v="PPN721360173"/>
    <s v="http://resolver.staatsbibliothek-berlin.de/SBB0000CFF500010000"/>
    <s v="ger"/>
    <s v="1889"/>
    <s v="WegehauptDigital"/>
    <s v="Eßlingen bei Stuttgart"/>
    <s v="https://content.staatsbibliothek-berlin.de/dc/741362864.ocr.zip"/>
    <s v="yes"/>
    <m/>
    <x v="121"/>
    <s v="0008"/>
    <n v="1"/>
  </r>
  <r>
    <s v="Naturgeschichte der Säugetiere; mit 171 kolorierten Abbildungen auf 31 Tafeln und erläuterndem Texte nebst 15 Text-Illustrationen; zum Anschauungs-Unterricht für die Jugend in Schulen und Familien"/>
    <s v="Schubert, G. H."/>
    <s v="Kinder- und Jugendbücher"/>
    <s v="Schreiber"/>
    <s v="volume; text"/>
    <s v="PPN741362864"/>
    <s v="PPN721360173"/>
    <s v="http://resolver.staatsbibliothek-berlin.de/SBB0000CFF500010000"/>
    <s v="ger"/>
    <s v="1889"/>
    <s v="WegehauptDigital"/>
    <s v="Eßlingen bei Stuttgart"/>
    <s v="https://content.staatsbibliothek-berlin.de/dc/741362864.ocr.zip"/>
    <s v="yes"/>
    <m/>
    <x v="122"/>
    <s v="0008"/>
    <n v="1"/>
  </r>
  <r>
    <s v="Naturgeschichte der Säugetiere; mit 171 kolorierten Abbildungen auf 31 Tafeln und erläuterndem Texte nebst 15 Text-Illustrationen; zum Anschauungs-Unterricht für die Jugend in Schulen und Familien"/>
    <s v="Schubert, G. H."/>
    <s v="Kinder- und Jugendbücher"/>
    <s v="Schreiber"/>
    <s v="volume; text"/>
    <s v="PPN741362864"/>
    <s v="PPN721360173"/>
    <s v="http://resolver.staatsbibliothek-berlin.de/SBB0000CFF500010000"/>
    <s v="ger"/>
    <s v="1889"/>
    <s v="WegehauptDigital"/>
    <s v="Eßlingen bei Stuttgart"/>
    <s v="https://content.staatsbibliothek-berlin.de/dc/741362864.ocr.zip"/>
    <s v="yes"/>
    <m/>
    <x v="123"/>
    <s v="0008"/>
    <n v="1"/>
  </r>
  <r>
    <s v="Naturgeschichte der Säugetiere; mit 171 kolorierten Abbildungen auf 31 Tafeln und erläuterndem Texte nebst 15 Text-Illustrationen; zum Anschauungs-Unterricht für die Jugend in Schulen und Familien"/>
    <s v="Schubert, G. H."/>
    <s v="Kinder- und Jugendbücher"/>
    <s v="Schreiber"/>
    <s v="volume; text"/>
    <s v="PPN741362864"/>
    <s v="PPN721360173"/>
    <s v="http://resolver.staatsbibliothek-berlin.de/SBB0000CFF500010000"/>
    <s v="ger"/>
    <s v="1889"/>
    <s v="WegehauptDigital"/>
    <s v="Eßlingen bei Stuttgart"/>
    <s v="https://content.staatsbibliothek-berlin.de/dc/741362864.ocr.zip"/>
    <s v="yes"/>
    <m/>
    <x v="124"/>
    <s v="0008"/>
    <n v="1"/>
  </r>
  <r>
    <s v="Naturgeschichte der Säugetiere; mit 171 kolorierten Abbildungen auf 31 Tafeln und erläuterndem Texte nebst 15 Text-Illustrationen; zum Anschauungs-Unterricht für die Jugend in Schulen und Familien"/>
    <s v="Schubert, G. H."/>
    <s v="Kinder- und Jugendbücher"/>
    <s v="Schreiber"/>
    <s v="volume; text"/>
    <s v="PPN741362864"/>
    <s v="PPN721360173"/>
    <s v="http://resolver.staatsbibliothek-berlin.de/SBB0000CFF500010000"/>
    <s v="ger"/>
    <s v="1889"/>
    <s v="WegehauptDigital"/>
    <s v="Eßlingen bei Stuttgart"/>
    <s v="https://content.staatsbibliothek-berlin.de/dc/741362864.ocr.zip"/>
    <s v="yes"/>
    <m/>
    <x v="125"/>
    <s v="0038"/>
    <n v="1"/>
  </r>
  <r>
    <s v="Naturgeschichte der Säugetiere; mit 171 kolorierten Abbildungen auf 31 Tafeln und erläuterndem Texte nebst 15 Text-Illustrationen; zum Anschauungs-Unterricht für die Jugend in Schulen und Familien"/>
    <s v="Schubert, G. H."/>
    <s v="Kinder- und Jugendbücher"/>
    <s v="Schreiber"/>
    <s v="volume; text"/>
    <s v="PPN741362864"/>
    <s v="PPN721360173"/>
    <s v="http://resolver.staatsbibliothek-berlin.de/SBB0000CFF500010000"/>
    <s v="ger"/>
    <s v="1889"/>
    <s v="WegehauptDigital"/>
    <s v="Eßlingen bei Stuttgart"/>
    <s v="https://content.staatsbibliothek-berlin.de/dc/741362864.ocr.zip"/>
    <s v="yes"/>
    <m/>
    <x v="126"/>
    <s v="0038"/>
    <n v="1"/>
  </r>
  <r>
    <s v="Naturgeschichte der Säugetiere; mit 171 kolorierten Abbildungen auf 31 Tafeln und erläuterndem Texte nebst 15 Text-Illustrationen; zum Anschauungs-Unterricht für die Jugend in Schulen und Familien"/>
    <s v="Schubert, G. H."/>
    <s v="Kinder- und Jugendbücher"/>
    <s v="Schreiber"/>
    <s v="volume; text"/>
    <s v="PPN741362864"/>
    <s v="PPN721360173"/>
    <s v="http://resolver.staatsbibliothek-berlin.de/SBB0000CFF500010000"/>
    <s v="ger"/>
    <s v="1889"/>
    <s v="WegehauptDigital"/>
    <s v="Eßlingen bei Stuttgart"/>
    <s v="https://content.staatsbibliothek-berlin.de/dc/741362864.ocr.zip"/>
    <s v="yes"/>
    <m/>
    <x v="127"/>
    <s v="0044"/>
    <n v="1"/>
  </r>
  <r>
    <s v="Naturgeschichte der Säugetiere; mit 171 kolorierten Abbildungen auf 31 Tafeln und erläuterndem Texte nebst 15 Text-Illustrationen; zum Anschauungs-Unterricht für die Jugend in Schulen und Familien"/>
    <s v="Schubert, G. H."/>
    <s v="Kinder- und Jugendbücher"/>
    <s v="Schreiber"/>
    <s v="volume; text"/>
    <s v="PPN741362864"/>
    <s v="PPN721360173"/>
    <s v="http://resolver.staatsbibliothek-berlin.de/SBB0000CFF500010000"/>
    <s v="ger"/>
    <s v="1889"/>
    <s v="WegehauptDigital"/>
    <s v="Eßlingen bei Stuttgart"/>
    <s v="https://content.staatsbibliothek-berlin.de/dc/741362864.ocr.zip"/>
    <s v="yes"/>
    <m/>
    <x v="128"/>
    <s v="0044"/>
    <n v="1"/>
  </r>
  <r>
    <s v="Naturgeschichte der Säugetiere; mit 171 kolorierten Abbildungen auf 31 Tafeln und erläuterndem Texte nebst 15 Text-Illustrationen; zum Anschauungs-Unterricht für die Jugend in Schulen und Familien"/>
    <s v="Schubert, G. H."/>
    <s v="Kinder- und Jugendbücher"/>
    <s v="Schreiber"/>
    <s v="volume; text"/>
    <s v="PPN741362864"/>
    <s v="PPN721360173"/>
    <s v="http://resolver.staatsbibliothek-berlin.de/SBB0000CFF500010000"/>
    <s v="ger"/>
    <s v="1889"/>
    <s v="WegehauptDigital"/>
    <s v="Eßlingen bei Stuttgart"/>
    <s v="https://content.staatsbibliothek-berlin.de/dc/741362864.ocr.zip"/>
    <s v="yes"/>
    <m/>
    <x v="129"/>
    <s v="0044"/>
    <n v="1"/>
  </r>
  <r>
    <s v="Naturgeschichte der Säugetiere; mit 171 kolorierten Abbildungen auf 31 Tafeln und erläuterndem Texte nebst 15 Text-Illustrationen; zum Anschauungs-Unterricht für die Jugend in Schulen und Familien"/>
    <s v="Schubert, G. H."/>
    <s v="Kinder- und Jugendbücher"/>
    <s v="Schreiber"/>
    <s v="volume; text"/>
    <s v="PPN741362864"/>
    <s v="PPN721360173"/>
    <s v="http://resolver.staatsbibliothek-berlin.de/SBB0000CFF500010000"/>
    <s v="ger"/>
    <s v="1889"/>
    <s v="WegehauptDigital"/>
    <s v="Eßlingen bei Stuttgart"/>
    <s v="https://content.staatsbibliothek-berlin.de/dc/741362864.ocr.zip"/>
    <s v="yes"/>
    <m/>
    <x v="130"/>
    <s v="0044"/>
    <n v="1"/>
  </r>
  <r>
    <s v="Physikalisches Experimentierbuch für Knaben; eine Anleitung zur Ausführung physikalischer Experimente und zur Selbstanfertigung der hierzu nötigen Apparate"/>
    <s v="Beisswanger, Richard"/>
    <s v="Kinder- und Jugendbücher"/>
    <s v="Union Dt. Verlagsges."/>
    <s v="monograph; text"/>
    <s v="PPN741371243"/>
    <s v="PPN54824071X"/>
    <s v="http://resolver.staatsbibliothek-berlin.de/SBB0000D00C00000000"/>
    <s v="ger"/>
    <s v="1911"/>
    <s v="WegehauptDigital"/>
    <s v="Berlin [u.a.]; Stuttgart"/>
    <s v="https://content.staatsbibliothek-berlin.de/dc/741371243.ocr.zip"/>
    <s v="yes"/>
    <m/>
    <x v="131"/>
    <s v="0160"/>
    <n v="1"/>
  </r>
  <r>
    <s v="Physikalisches Experimentierbuch für Knaben; eine Anleitung zur Ausführung physikalischer Experimente und zur Selbstanfertigung der hierzu nötigen Apparate"/>
    <s v="Beisswanger, Richard"/>
    <s v="Kinder- und Jugendbücher"/>
    <s v="Union Dt. Verlagsges."/>
    <s v="monograph; text"/>
    <s v="PPN741371243"/>
    <s v="PPN54824071X"/>
    <s v="http://resolver.staatsbibliothek-berlin.de/SBB0000D00C00000000"/>
    <s v="ger"/>
    <s v="1911"/>
    <s v="WegehauptDigital"/>
    <s v="Berlin [u.a.]; Stuttgart"/>
    <s v="https://content.staatsbibliothek-berlin.de/dc/741371243.ocr.zip"/>
    <s v="yes"/>
    <m/>
    <x v="132"/>
    <s v="0160"/>
    <n v="1"/>
  </r>
  <r>
    <s v="Streifzüge im Reiche der Sterne"/>
    <s v="Linke, Felix"/>
    <s v="Kinder- und Jugendbücher"/>
    <s v="Union Dt. Verlagsges."/>
    <s v="monograph; text"/>
    <s v="PPN741452251"/>
    <s v="PPN565854976"/>
    <s v="http://resolver.staatsbibliothek-berlin.de/SBB0000D02500000000"/>
    <s v="ger"/>
    <s v="1927"/>
    <s v="WegehauptDigital"/>
    <s v="Stuttgart; Berlin [u.a.]"/>
    <s v="https://content.staatsbibliothek-berlin.de/dc/741452251.ocr.zip"/>
    <s v="yes"/>
    <m/>
    <x v="133"/>
    <s v="0013"/>
    <n v="1"/>
  </r>
  <r>
    <s v="Streifzüge im Reiche der Sterne"/>
    <s v="Linke, Felix"/>
    <s v="Kinder- und Jugendbücher"/>
    <s v="Union Dt. Verlagsges."/>
    <s v="monograph; text"/>
    <s v="PPN741452251"/>
    <s v="PPN565854976"/>
    <s v="http://resolver.staatsbibliothek-berlin.de/SBB0000D02500000000"/>
    <s v="ger"/>
    <s v="1927"/>
    <s v="WegehauptDigital"/>
    <s v="Stuttgart; Berlin [u.a.]"/>
    <s v="https://content.staatsbibliothek-berlin.de/dc/741452251.ocr.zip"/>
    <s v="yes"/>
    <m/>
    <x v="134"/>
    <s v="0013"/>
    <n v="1"/>
  </r>
  <r>
    <s v="Streifzüge im Reiche der Sterne"/>
    <s v="Linke, Felix"/>
    <s v="Kinder- und Jugendbücher"/>
    <s v="Union Dt. Verlagsges."/>
    <s v="monograph; text"/>
    <s v="PPN741452251"/>
    <s v="PPN565854976"/>
    <s v="http://resolver.staatsbibliothek-berlin.de/SBB0000D02500000000"/>
    <s v="ger"/>
    <s v="1927"/>
    <s v="WegehauptDigital"/>
    <s v="Stuttgart; Berlin [u.a.]"/>
    <s v="https://content.staatsbibliothek-berlin.de/dc/741452251.ocr.zip"/>
    <s v="yes"/>
    <m/>
    <x v="135"/>
    <s v="0013"/>
    <n v="1"/>
  </r>
  <r>
    <s v="Streifzüge im Reiche der Sterne"/>
    <s v="Linke, Felix"/>
    <s v="Kinder- und Jugendbücher"/>
    <s v="Union Dt. Verlagsges."/>
    <s v="monograph; text"/>
    <s v="PPN741452251"/>
    <s v="PPN565854976"/>
    <s v="http://resolver.staatsbibliothek-berlin.de/SBB0000D02500000000"/>
    <s v="ger"/>
    <s v="1927"/>
    <s v="WegehauptDigital"/>
    <s v="Stuttgart; Berlin [u.a.]"/>
    <s v="https://content.staatsbibliothek-berlin.de/dc/741452251.ocr.zip"/>
    <s v="yes"/>
    <m/>
    <x v="136"/>
    <s v="0013"/>
    <n v="1"/>
  </r>
  <r>
    <s v="Das Tierreich"/>
    <s v="Haufe, Ewald"/>
    <s v="Kinder- und Jugendbücher"/>
    <s v="Enßlin &amp; Laiblin"/>
    <s v="volume; text"/>
    <s v="PPN741639092"/>
    <s v="PPN559162928"/>
    <s v="http://resolver.staatsbibliothek-berlin.de/SBB0000D02600020000"/>
    <s v="ger"/>
    <s v="1891"/>
    <s v="WegehauptDigital"/>
    <s v="Reutlingen"/>
    <s v="https://content.staatsbibliothek-berlin.de/dc/741639092.ocr.zip"/>
    <s v="yes"/>
    <m/>
    <x v="137"/>
    <s v="0006"/>
    <n v="1"/>
  </r>
  <r>
    <s v="Das Tierreich"/>
    <s v="Haufe, Ewald"/>
    <s v="Kinder- und Jugendbücher"/>
    <s v="Enßlin &amp; Laiblin"/>
    <s v="volume; text"/>
    <s v="PPN741639092"/>
    <s v="PPN559162928"/>
    <s v="http://resolver.staatsbibliothek-berlin.de/SBB0000D02600020000"/>
    <s v="ger"/>
    <s v="1891"/>
    <s v="WegehauptDigital"/>
    <s v="Reutlingen"/>
    <s v="https://content.staatsbibliothek-berlin.de/dc/741639092.ocr.zip"/>
    <s v="yes"/>
    <m/>
    <x v="138"/>
    <s v="0006"/>
    <n v="1"/>
  </r>
  <r>
    <s v="Das Tierreich"/>
    <s v="Haufe, Ewald"/>
    <s v="Kinder- und Jugendbücher"/>
    <s v="Enßlin &amp; Laiblin"/>
    <s v="volume; text"/>
    <s v="PPN741639092"/>
    <s v="PPN559162928"/>
    <s v="http://resolver.staatsbibliothek-berlin.de/SBB0000D02600020000"/>
    <s v="ger"/>
    <s v="1891"/>
    <s v="WegehauptDigital"/>
    <s v="Reutlingen"/>
    <s v="https://content.staatsbibliothek-berlin.de/dc/741639092.ocr.zip"/>
    <s v="yes"/>
    <m/>
    <x v="139"/>
    <s v="0006"/>
    <n v="1"/>
  </r>
  <r>
    <s v="Natur-Paradoxe; ein Buch für die Jugend zur Erklärung von Erscheinungen, die mit der täglichen Erfahrung in Widerspruch zu stehen scheinen ; nach Dr. W. Hampson's 'Paradoxes of nature and science'"/>
    <s v="Schäffer, C.; Hampson, William"/>
    <s v="Kinder- und Jugendbücher"/>
    <s v="Teubner"/>
    <s v="monograph; text"/>
    <s v="PPN741671417"/>
    <s v="PPN408347201"/>
    <s v="http://resolver.staatsbibliothek-berlin.de/SBB0000D04500000000"/>
    <s v="ger"/>
    <s v="1908"/>
    <s v="WegehauptDigital"/>
    <s v="Leipzig; Berlin"/>
    <s v="https://content.staatsbibliothek-berlin.de/dc/741671417.ocr.zip"/>
    <s v="yes"/>
    <m/>
    <x v="140"/>
    <s v="0017"/>
    <n v="1"/>
  </r>
  <r>
    <s v="Natur-Paradoxe; ein Buch für die Jugend zur Erklärung von Erscheinungen, die mit der täglichen Erfahrung in Widerspruch zu stehen scheinen ; nach Dr. W. Hampson's 'Paradoxes of nature and science'"/>
    <s v="Schäffer, C.; Hampson, William"/>
    <s v="Kinder- und Jugendbücher"/>
    <s v="Teubner"/>
    <s v="monograph; text"/>
    <s v="PPN741671417"/>
    <s v="PPN408347201"/>
    <s v="http://resolver.staatsbibliothek-berlin.de/SBB0000D04500000000"/>
    <s v="ger"/>
    <s v="1908"/>
    <s v="WegehauptDigital"/>
    <s v="Leipzig; Berlin"/>
    <s v="https://content.staatsbibliothek-berlin.de/dc/741671417.ocr.zip"/>
    <s v="yes"/>
    <m/>
    <x v="141"/>
    <s v="0049"/>
    <n v="1"/>
  </r>
  <r>
    <s v="Natur-Paradoxe; ein Buch für die Jugend zur Erklärung von Erscheinungen, die mit der täglichen Erfahrung in Widerspruch zu stehen scheinen ; nach Dr. W. Hampson's 'Paradoxes of nature and science'"/>
    <s v="Schäffer, C.; Hampson, William"/>
    <s v="Kinder- und Jugendbücher"/>
    <s v="Teubner"/>
    <s v="monograph; text"/>
    <s v="PPN741671417"/>
    <s v="PPN408347201"/>
    <s v="http://resolver.staatsbibliothek-berlin.de/SBB0000D04500000000"/>
    <s v="ger"/>
    <s v="1908"/>
    <s v="WegehauptDigital"/>
    <s v="Leipzig; Berlin"/>
    <s v="https://content.staatsbibliothek-berlin.de/dc/741671417.ocr.zip"/>
    <s v="yes"/>
    <m/>
    <x v="142"/>
    <s v="0049"/>
    <n v="1"/>
  </r>
  <r>
    <s v="Natur-Paradoxe; ein Buch für die Jugend zur Erklärung von Erscheinungen, die mit der täglichen Erfahrung in Widerspruch zu stehen scheinen ; nach Dr. W. Hampson's 'Paradoxes of nature and science'"/>
    <s v="Schäffer, C.; Hampson, William"/>
    <s v="Kinder- und Jugendbücher"/>
    <s v="Teubner"/>
    <s v="monograph; text"/>
    <s v="PPN741671417"/>
    <s v="PPN408347201"/>
    <s v="http://resolver.staatsbibliothek-berlin.de/SBB0000D04500000000"/>
    <s v="ger"/>
    <s v="1908"/>
    <s v="WegehauptDigital"/>
    <s v="Leipzig; Berlin"/>
    <s v="https://content.staatsbibliothek-berlin.de/dc/741671417.ocr.zip"/>
    <s v="yes"/>
    <m/>
    <x v="143"/>
    <s v="0121"/>
    <n v="1"/>
  </r>
  <r>
    <s v="Natur-Paradoxe; ein Buch für die Jugend zur Erklärung von Erscheinungen, die mit der täglichen Erfahrung in Widerspruch zu stehen scheinen ; nach Dr. W. Hampson's 'Paradoxes of nature and science'"/>
    <s v="Schäffer, C.; Hampson, William"/>
    <s v="Kinder- und Jugendbücher"/>
    <s v="Teubner"/>
    <s v="monograph; text"/>
    <s v="PPN741671417"/>
    <s v="PPN408347201"/>
    <s v="http://resolver.staatsbibliothek-berlin.de/SBB0000D04500000000"/>
    <s v="ger"/>
    <s v="1908"/>
    <s v="WegehauptDigital"/>
    <s v="Leipzig; Berlin"/>
    <s v="https://content.staatsbibliothek-berlin.de/dc/741671417.ocr.zip"/>
    <s v="yes"/>
    <m/>
    <x v="144"/>
    <s v="0121"/>
    <n v="1"/>
  </r>
  <r>
    <s v="Der junge Experimentier-Künstler; Versuche mit der Elektrizität"/>
    <s v="Günther, Hanns"/>
    <s v="Kinder- und Jugendbücher"/>
    <s v="Nister"/>
    <s v="monograph; text"/>
    <s v="PPN741709619"/>
    <s v="PPN558968651"/>
    <s v="http://resolver.staatsbibliothek-berlin.de/SBB0000D04F00000000"/>
    <s v="ger"/>
    <s v="1912"/>
    <s v="WegehauptDigital"/>
    <s v="Nürnberg"/>
    <s v="https://content.staatsbibliothek-berlin.de/dc/741709619.ocr.zip"/>
    <s v="yes"/>
    <m/>
    <x v="145"/>
    <s v="0008"/>
    <n v="1"/>
  </r>
  <r>
    <s v="Im Grünen oder Die kleinen Pflanzenfreunde; kleine Erzählungen aus dem Pflanzenreich ; mit 80 i. d. Text gedr. Abb., 1 bunten Titelbild sowie 2 Tondruckbilder"/>
    <s v="Wagner, Hermann"/>
    <s v="Kinder- und Jugendbücher; Historische Drucke"/>
    <s v="Spamer"/>
    <s v="monograph; text"/>
    <s v="PPN741711419"/>
    <s v="PPN578788780"/>
    <s v="http://resolver.staatsbibliothek-berlin.de/SBB0000D05300000000"/>
    <s v="ger"/>
    <s v="1869"/>
    <s v="WegehauptDigital"/>
    <s v="Leipzig"/>
    <s v="https://content.staatsbibliothek-berlin.de/dc/741711419.ocr.zip"/>
    <s v="yes"/>
    <m/>
    <x v="146"/>
    <s v="0010"/>
    <n v="1"/>
  </r>
  <r>
    <s v="Im Grünen oder Die kleinen Pflanzenfreunde; kleine Erzählungen aus dem Pflanzenreich ; mit 80 i. d. Text gedr. Abb., 1 bunten Titelbild sowie 2 Tondruckbilder"/>
    <s v="Wagner, Hermann"/>
    <s v="Kinder- und Jugendbücher; Historische Drucke"/>
    <s v="Spamer"/>
    <s v="monograph; text"/>
    <s v="PPN741711419"/>
    <s v="PPN578788780"/>
    <s v="http://resolver.staatsbibliothek-berlin.de/SBB0000D05300000000"/>
    <s v="ger"/>
    <s v="1869"/>
    <s v="WegehauptDigital"/>
    <s v="Leipzig"/>
    <s v="https://content.staatsbibliothek-berlin.de/dc/741711419.ocr.zip"/>
    <s v="yes"/>
    <m/>
    <x v="147"/>
    <s v="0010"/>
    <n v="1"/>
  </r>
  <r>
    <s v="Im Grünen oder Die kleinen Pflanzenfreunde; kleine Erzählungen aus dem Pflanzenreich ; mit 80 i. d. Text gedr. Abb., 1 bunten Titelbild sowie 2 Tondruckbilder"/>
    <s v="Wagner, Hermann"/>
    <s v="Kinder- und Jugendbücher; Historische Drucke"/>
    <s v="Spamer"/>
    <s v="monograph; text"/>
    <s v="PPN741711419"/>
    <s v="PPN578788780"/>
    <s v="http://resolver.staatsbibliothek-berlin.de/SBB0000D05300000000"/>
    <s v="ger"/>
    <s v="1869"/>
    <s v="WegehauptDigital"/>
    <s v="Leipzig"/>
    <s v="https://content.staatsbibliothek-berlin.de/dc/741711419.ocr.zip"/>
    <s v="yes"/>
    <m/>
    <x v="148"/>
    <s v="0037"/>
    <n v="1"/>
  </r>
  <r>
    <s v="Europas Tierwelt in Bildern; mit 168 Abbildungen"/>
    <s v="Hammer, Ad."/>
    <s v="Kinder- und Jugendbücher; Historische Drucke"/>
    <s v="Klinkhardt"/>
    <s v="monograph; text"/>
    <s v="PPN741714515"/>
    <s v="PPN076040585"/>
    <s v="http://resolver.staatsbibliothek-berlin.de/SBB0000D05A00000000"/>
    <s v="ger"/>
    <s v="1891"/>
    <s v="WegehauptDigital"/>
    <s v="Leipzig [u.a.]"/>
    <s v="https://content.staatsbibliothek-berlin.de/dc/741714515.ocr.zip"/>
    <s v="yes"/>
    <m/>
    <x v="149"/>
    <s v="0062"/>
    <n v="1"/>
  </r>
  <r>
    <s v="Europas Tierwelt in Bildern; mit 168 Abbildungen"/>
    <s v="Hammer, Ad."/>
    <s v="Kinder- und Jugendbücher; Historische Drucke"/>
    <s v="Klinkhardt"/>
    <s v="monograph; text"/>
    <s v="PPN741714515"/>
    <s v="PPN076040585"/>
    <s v="http://resolver.staatsbibliothek-berlin.de/SBB0000D05A00000000"/>
    <s v="ger"/>
    <s v="1891"/>
    <s v="WegehauptDigital"/>
    <s v="Leipzig [u.a.]"/>
    <s v="https://content.staatsbibliothek-berlin.de/dc/741714515.ocr.zip"/>
    <s v="yes"/>
    <m/>
    <x v="150"/>
    <s v="0293"/>
    <n v="1"/>
  </r>
  <r>
    <s v="Wunder aus dem Pflanzenreiche"/>
    <s v="Brüning, Christian"/>
    <s v="Kinder- und Jugendbücher; Historische Drucke"/>
    <s v="Loewe"/>
    <s v="monograph; text"/>
    <s v="PPN741715503"/>
    <s v="PPN550944443"/>
    <s v="http://resolver.staatsbibliothek-berlin.de/SBB0000D05C00000000"/>
    <s v="ger"/>
    <s v="1908"/>
    <s v="WegehauptDigital"/>
    <s v="Stuttgart"/>
    <s v="https://content.staatsbibliothek-berlin.de/dc/741715503.ocr.zip"/>
    <s v="yes"/>
    <m/>
    <x v="151"/>
    <s v="0109"/>
    <n v="1"/>
  </r>
  <r>
    <s v="Experimentierbuch für die Jugend"/>
    <s v="Günther, Hanns"/>
    <s v="Kinder- und Jugendbücher"/>
    <s v="Nister"/>
    <s v="monograph; text"/>
    <s v="PPN742069184"/>
    <s v="PPN514774835"/>
    <s v="http://resolver.staatsbibliothek-berlin.de/SBB0000D08200000000"/>
    <s v="ger"/>
    <s v="1912"/>
    <s v="WegehauptDigital"/>
    <s v="Nürnberg"/>
    <s v="https://content.staatsbibliothek-berlin.de/dc/742069184.ocr.zip"/>
    <s v="yes"/>
    <m/>
    <x v="152"/>
    <s v="0008"/>
    <n v="1"/>
  </r>
  <r>
    <s v="Experimentierbuch für die Jugend"/>
    <s v="Günther, Hanns"/>
    <s v="Kinder- und Jugendbücher"/>
    <s v="Nister"/>
    <s v="monograph; text"/>
    <s v="PPN742069184"/>
    <s v="PPN514774835"/>
    <s v="http://resolver.staatsbibliothek-berlin.de/SBB0000D08200000000"/>
    <s v="ger"/>
    <s v="1912"/>
    <s v="WegehauptDigital"/>
    <s v="Nürnberg"/>
    <s v="https://content.staatsbibliothek-berlin.de/dc/742069184.ocr.zip"/>
    <s v="yes"/>
    <m/>
    <x v="116"/>
    <s v="0019, 0131"/>
    <n v="2"/>
  </r>
  <r>
    <s v="Experimentierbuch für die Jugend"/>
    <s v="Günther, Hanns"/>
    <s v="Kinder- und Jugendbücher"/>
    <s v="Nister"/>
    <s v="monograph; text"/>
    <s v="PPN742069184"/>
    <s v="PPN514774835"/>
    <s v="http://resolver.staatsbibliothek-berlin.de/SBB0000D08200000000"/>
    <s v="ger"/>
    <s v="1912"/>
    <s v="WegehauptDigital"/>
    <s v="Nürnberg"/>
    <s v="https://content.staatsbibliothek-berlin.de/dc/742069184.ocr.zip"/>
    <s v="yes"/>
    <m/>
    <x v="153"/>
    <s v="0019"/>
    <n v="1"/>
  </r>
  <r>
    <s v="Experimentierbuch für die Jugend"/>
    <s v="Günther, Hanns"/>
    <s v="Kinder- und Jugendbücher"/>
    <s v="Nister"/>
    <s v="monograph; text"/>
    <s v="PPN742069184"/>
    <s v="PPN514774835"/>
    <s v="http://resolver.staatsbibliothek-berlin.de/SBB0000D08200000000"/>
    <s v="ger"/>
    <s v="1912"/>
    <s v="WegehauptDigital"/>
    <s v="Nürnberg"/>
    <s v="https://content.staatsbibliothek-berlin.de/dc/742069184.ocr.zip"/>
    <s v="yes"/>
    <m/>
    <x v="154"/>
    <s v="0095"/>
    <n v="1"/>
  </r>
  <r>
    <s v="Der Mineraliensammler"/>
    <s v="Wohlbold, Hans"/>
    <s v="Kinder- und Jugendbücher"/>
    <s v="Union Dt. Verl. Ges."/>
    <s v="monograph; text"/>
    <s v="PPN742251314"/>
    <s v="PPN581761502"/>
    <s v="http://resolver.staatsbibliothek-berlin.de/SBB0000D0D000000000"/>
    <s v="ger"/>
    <s v="1908"/>
    <s v="WegehauptDigital"/>
    <s v="Berlin [u.a.]; Stuttgart"/>
    <s v="https://content.staatsbibliothek-berlin.de/dc/742251314.ocr.zip"/>
    <s v="yes"/>
    <m/>
    <x v="155"/>
    <s v="0140"/>
    <n v="1"/>
  </r>
  <r>
    <s v="Der Mineraliensammler"/>
    <s v="Wohlbold, Hans"/>
    <s v="Kinder- und Jugendbücher"/>
    <s v="Union Dt. Verl. Ges."/>
    <s v="monograph; text"/>
    <s v="PPN742251314"/>
    <s v="PPN581761502"/>
    <s v="http://resolver.staatsbibliothek-berlin.de/SBB0000D0D000000000"/>
    <s v="ger"/>
    <s v="1908"/>
    <s v="WegehauptDigital"/>
    <s v="Berlin [u.a.]; Stuttgart"/>
    <s v="https://content.staatsbibliothek-berlin.de/dc/742251314.ocr.zip"/>
    <s v="yes"/>
    <m/>
    <x v="156"/>
    <s v="0140"/>
    <n v="1"/>
  </r>
  <r>
    <s v="Der Mineraliensammler"/>
    <s v="Wohlbold, Hans"/>
    <s v="Kinder- und Jugendbücher"/>
    <s v="Union Dt. Verl. Ges."/>
    <s v="monograph; text"/>
    <s v="PPN742251314"/>
    <s v="PPN581761502"/>
    <s v="http://resolver.staatsbibliothek-berlin.de/SBB0000D0D000000000"/>
    <s v="ger"/>
    <s v="1908"/>
    <s v="WegehauptDigital"/>
    <s v="Berlin [u.a.]; Stuttgart"/>
    <s v="https://content.staatsbibliothek-berlin.de/dc/742251314.ocr.zip"/>
    <s v="yes"/>
    <m/>
    <x v="116"/>
    <s v="0140"/>
    <n v="1"/>
  </r>
  <r>
    <s v="Naturgeschichte der Vögel; mit 195 kolorierten Abb. auf 30 Tafeln nebst erläuterndem Texte und 46 Textill., worunter 32 kolor. Abb. von Vogeleiern ; zum Anschauungs-Unterricht für die Jugend in Schulen und Familien"/>
    <s v="Schubert, Gotthilf Heinrich"/>
    <s v="Kinder- und Jugendbücher"/>
    <s v="Schreiber"/>
    <s v="volume; text"/>
    <s v="PPN742391566"/>
    <s v="PPN34582766X"/>
    <s v="http://resolver.staatsbibliothek-berlin.de/SBB0000D10500000000"/>
    <s v="ger"/>
    <s v="1886"/>
    <s v="WegehauptDigital"/>
    <s v="Eßlingen [u.a.]"/>
    <s v="https://content.staatsbibliothek-berlin.de/dc/742391566.ocr.zip"/>
    <s v="yes"/>
    <m/>
    <x v="157"/>
    <s v="0051"/>
    <n v="1"/>
  </r>
  <r>
    <s v="Naturgeschichte der Vögel; mit 195 kolorierten Abb. auf 30 Tafeln nebst erläuterndem Texte und 46 Textill., worunter 32 kolor. Abb. von Vogeleiern ; zum Anschauungs-Unterricht für die Jugend in Schulen und Familien"/>
    <s v="Schubert, Gotthilf Heinrich"/>
    <s v="Kinder- und Jugendbücher"/>
    <s v="Schreiber"/>
    <s v="volume; text"/>
    <s v="PPN742391566"/>
    <s v="PPN34582766X"/>
    <s v="http://resolver.staatsbibliothek-berlin.de/SBB0000D10500000000"/>
    <s v="ger"/>
    <s v="1886"/>
    <s v="WegehauptDigital"/>
    <s v="Eßlingen [u.a.]"/>
    <s v="https://content.staatsbibliothek-berlin.de/dc/742391566.ocr.zip"/>
    <s v="yes"/>
    <m/>
    <x v="158"/>
    <s v="0051"/>
    <n v="1"/>
  </r>
  <r>
    <s v="Naturgeschichte der Vögel; mit 195 kolorierten Abb. auf 30 Tafeln nebst erläuterndem Texte und 46 Textill., worunter 32 kolor. Abb. von Vogeleiern ; zum Anschauungs-Unterricht für die Jugend in Schulen und Familien"/>
    <s v="Schubert, Gotthilf Heinrich"/>
    <s v="Kinder- und Jugendbücher"/>
    <s v="Schreiber"/>
    <s v="volume; text"/>
    <s v="PPN742391566"/>
    <s v="PPN34582766X"/>
    <s v="http://resolver.staatsbibliothek-berlin.de/SBB0000D10500000000"/>
    <s v="ger"/>
    <s v="1886"/>
    <s v="WegehauptDigital"/>
    <s v="Eßlingen [u.a.]"/>
    <s v="https://content.staatsbibliothek-berlin.de/dc/742391566.ocr.zip"/>
    <s v="yes"/>
    <m/>
    <x v="159"/>
    <s v="0108"/>
    <n v="1"/>
  </r>
  <r>
    <s v="Naturgeschichte der Vögel; mit 195 kolorierten Abb. auf 30 Tafeln nebst erläuterndem Texte und 46 Textill., worunter 32 kolor. Abb. von Vogeleiern ; zum Anschauungs-Unterricht für die Jugend in Schulen und Familien"/>
    <s v="Schubert, Gotthilf Heinrich"/>
    <s v="Kinder- und Jugendbücher"/>
    <s v="Schreiber"/>
    <s v="volume; text"/>
    <s v="PPN742391566"/>
    <s v="PPN34582766X"/>
    <s v="http://resolver.staatsbibliothek-berlin.de/SBB0000D10500000000"/>
    <s v="ger"/>
    <s v="1886"/>
    <s v="WegehauptDigital"/>
    <s v="Eßlingen [u.a.]"/>
    <s v="https://content.staatsbibliothek-berlin.de/dc/742391566.ocr.zip"/>
    <s v="yes"/>
    <m/>
    <x v="160"/>
    <s v="0108"/>
    <n v="1"/>
  </r>
  <r>
    <s v="Atlas der Pflanzenwelt"/>
    <s v="Federer, A.; Hallier, Ernst"/>
    <s v="Historische Drucke"/>
    <s v="Löwensohn"/>
    <s v="monograph; text"/>
    <s v="PPN74242667X"/>
    <s v="PPN559030053"/>
    <s v="http://resolver.staatsbibliothek-berlin.de/SBB0000D15300000000"/>
    <s v="ger"/>
    <s v="1891"/>
    <s v="WegehauptDigital"/>
    <s v="Fürth"/>
    <s v="https://content.staatsbibliothek-berlin.de/dc/74242667X.ocr.zip"/>
    <s v="yes"/>
    <m/>
    <x v="161"/>
    <s v="0001"/>
    <n v="1"/>
  </r>
  <r>
    <s v="Erzählungen von der Lebensweise, den Sitten und Gewohnheiten, sowie von ihrem Verhältniß zur Natur der Thiere ; mit 200 Text-Abbildungen, fünf Tonbildern und einem bunten Titelbilde"/>
    <s v="Reichenbach, Anton Benedikt; Müller, Karl; Klotz, Carl"/>
    <s v="Kinder- und Jugendbücher; Historische Drucke"/>
    <s v="Spamer"/>
    <s v="volume; text"/>
    <s v="PPN742430650"/>
    <s v="PPN334018129"/>
    <s v="http://resolver.staatsbibliothek-berlin.de/SBB0000D16100010000"/>
    <s v="ger"/>
    <s v="1873"/>
    <s v="WegehauptDigital"/>
    <s v="Leipzig"/>
    <s v="https://content.staatsbibliothek-berlin.de/dc/742430650.ocr.zip"/>
    <s v="yes"/>
    <m/>
    <x v="162"/>
    <s v="0207"/>
    <n v="1"/>
  </r>
  <r>
    <s v="Erzählungen von der Lebensweise, den Sitten und Gewohnheiten, sowie von ihrem Verhältniß zur Natur der Thiere ; mit 200 Text-Abbildungen, fünf Tonbildern und einem bunten Titelbilde"/>
    <s v="Reichenbach, Anton Benedikt; Müller, Karl; Klotz, Carl"/>
    <s v="Kinder- und Jugendbücher; Historische Drucke"/>
    <s v="Spamer"/>
    <s v="volume; text"/>
    <s v="PPN742430650"/>
    <s v="PPN334018129"/>
    <s v="http://resolver.staatsbibliothek-berlin.de/SBB0000D16100010000"/>
    <s v="ger"/>
    <s v="1873"/>
    <s v="WegehauptDigital"/>
    <s v="Leipzig"/>
    <s v="https://content.staatsbibliothek-berlin.de/dc/742430650.ocr.zip"/>
    <s v="yes"/>
    <m/>
    <x v="163"/>
    <s v="0207"/>
    <n v="1"/>
  </r>
  <r>
    <s v="Erzählungen von der Lebensweise, den Sitten und Gewohnheiten, sowie von ihrem Verhältniß zur Natur der Thiere ; mit 200 Text-Abbildungen, fünf Tonbildern und einem bunten Titelbilde"/>
    <s v="Reichenbach, Anton Benedikt; Müller, Karl; Klotz, Carl"/>
    <s v="Kinder- und Jugendbücher; Historische Drucke"/>
    <s v="Spamer"/>
    <s v="volume; text"/>
    <s v="PPN742430650"/>
    <s v="PPN334018129"/>
    <s v="http://resolver.staatsbibliothek-berlin.de/SBB0000D16100010000"/>
    <s v="ger"/>
    <s v="1873"/>
    <s v="WegehauptDigital"/>
    <s v="Leipzig"/>
    <s v="https://content.staatsbibliothek-berlin.de/dc/742430650.ocr.zip"/>
    <s v="yes"/>
    <m/>
    <x v="164"/>
    <s v="0207"/>
    <n v="1"/>
  </r>
  <r>
    <s v="Erzählungen von der Lebensweise, den Sitten und Gewohnheiten, sowie von ihrem Verhältniß zur Natur der Thiere ; mit 200 Text-Abbildungen, fünf Tonbildern und einem bunten Titelbilde"/>
    <s v="Reichenbach, Anton Benedikt; Müller, Karl; Klotz, Carl"/>
    <s v="Kinder- und Jugendbücher; Historische Drucke"/>
    <s v="Spamer"/>
    <s v="volume; text"/>
    <s v="PPN742430650"/>
    <s v="PPN334018129"/>
    <s v="http://resolver.staatsbibliothek-berlin.de/SBB0000D16100010000"/>
    <s v="ger"/>
    <s v="1873"/>
    <s v="WegehauptDigital"/>
    <s v="Leipzig"/>
    <s v="https://content.staatsbibliothek-berlin.de/dc/742430650.ocr.zip"/>
    <s v="yes"/>
    <m/>
    <x v="165"/>
    <s v="0207"/>
    <n v="1"/>
  </r>
  <r>
    <s v="Erzählungen von der Lebensweise, den Sitten und Gewohnheiten, sowie von ihrem Verhältniß zur Natur der Thiere ; mit 200 Text-Abbildungen, fünf Tonbildern und einem bunten Titelbilde"/>
    <s v="Reichenbach, Anton Benedikt; Müller, Karl; Klotz, Carl"/>
    <s v="Kinder- und Jugendbücher; Historische Drucke"/>
    <s v="Spamer"/>
    <s v="volume; text"/>
    <s v="PPN742430650"/>
    <s v="PPN334018129"/>
    <s v="http://resolver.staatsbibliothek-berlin.de/SBB0000D16100010000"/>
    <s v="ger"/>
    <s v="1873"/>
    <s v="WegehauptDigital"/>
    <s v="Leipzig"/>
    <s v="https://content.staatsbibliothek-berlin.de/dc/742430650.ocr.zip"/>
    <s v="yes"/>
    <m/>
    <x v="166"/>
    <s v="0207"/>
    <n v="1"/>
  </r>
  <r>
    <s v="Erzählungen von der Lebensweise, den Sitten und Gewohnheiten, sowie von ihrem Verhältniß zur Natur der Thiere ; mit 200 Text-Abbildungen, fünf Tonbildern und einem bunten Titelbilde"/>
    <s v="Reichenbach, Anton Benedikt; Müller, Karl; Klotz, Carl"/>
    <s v="Kinder- und Jugendbücher; Historische Drucke"/>
    <s v="Spamer"/>
    <s v="volume; text"/>
    <s v="PPN742430650"/>
    <s v="PPN334018129"/>
    <s v="http://resolver.staatsbibliothek-berlin.de/SBB0000D16100010000"/>
    <s v="ger"/>
    <s v="1873"/>
    <s v="WegehauptDigital"/>
    <s v="Leipzig"/>
    <s v="https://content.staatsbibliothek-berlin.de/dc/742430650.ocr.zip"/>
    <s v="yes"/>
    <m/>
    <x v="167"/>
    <s v="0207"/>
    <n v="1"/>
  </r>
  <r>
    <s v="Erzählungen von der Lebensweise, den Sitten und Gewohnheiten, sowie von ihrem Verhältniß zur Natur der Thiere ; mit 200 Text-Abbildungen, fünf Tonbildern und einem bunten Titelbilde"/>
    <s v="Reichenbach, Anton Benedikt; Müller, Karl; Klotz, Carl"/>
    <s v="Kinder- und Jugendbücher; Historische Drucke"/>
    <s v="Spamer"/>
    <s v="volume; text"/>
    <s v="PPN742430650"/>
    <s v="PPN334018129"/>
    <s v="http://resolver.staatsbibliothek-berlin.de/SBB0000D16100010000"/>
    <s v="ger"/>
    <s v="1873"/>
    <s v="WegehauptDigital"/>
    <s v="Leipzig"/>
    <s v="https://content.staatsbibliothek-berlin.de/dc/742430650.ocr.zip"/>
    <s v="yes"/>
    <m/>
    <x v="168"/>
    <s v="0241"/>
    <n v="1"/>
  </r>
  <r>
    <s v="Erzählungen von der Lebensweise und dem Seelenleben der Thiere, sowie von ihrem Verhältniß zum Menschen, mit besonderer Rücksicht auf Jagd, Fang, Zähmung und Abrichtung; mit 120 Text-Abbildungen, vier Tonbildern und einem bunten Titelbilde"/>
    <s v="Reichenbach, Anton Benedikt; Klotz, Carl"/>
    <s v="Kinder- und Jugendbücher; Historische Drucke"/>
    <s v="Spamer"/>
    <s v="volume; text"/>
    <s v="PPN742433056"/>
    <s v="PPN571775160"/>
    <s v="http://resolver.staatsbibliothek-berlin.de/SBB0000D16100020000"/>
    <s v="ger"/>
    <s v="1873"/>
    <s v="WegehauptDigital"/>
    <s v="Leipzig"/>
    <s v="https://content.staatsbibliothek-berlin.de/dc/742433056.ocr.zip"/>
    <s v="yes"/>
    <m/>
    <x v="169"/>
    <s v="0012"/>
    <n v="1"/>
  </r>
  <r>
    <s v="Erzählungen von der Lebensweise und dem Seelenleben der Thiere, sowie von ihrem Verhältniß zum Menschen, mit besonderer Rücksicht auf Jagd, Fang, Zähmung und Abrichtung; mit 120 Text-Abbildungen, vier Tonbildern und einem bunten Titelbilde"/>
    <s v="Reichenbach, Anton Benedikt; Klotz, Carl"/>
    <s v="Kinder- und Jugendbücher; Historische Drucke"/>
    <s v="Spamer"/>
    <s v="volume; text"/>
    <s v="PPN742433056"/>
    <s v="PPN571775160"/>
    <s v="http://resolver.staatsbibliothek-berlin.de/SBB0000D16100020000"/>
    <s v="ger"/>
    <s v="1873"/>
    <s v="WegehauptDigital"/>
    <s v="Leipzig"/>
    <s v="https://content.staatsbibliothek-berlin.de/dc/742433056.ocr.zip"/>
    <s v="yes"/>
    <m/>
    <x v="170"/>
    <s v="0027"/>
    <n v="1"/>
  </r>
  <r>
    <s v="Erzählungen von der Lebensweise und dem Seelenleben der Thiere, sowie von ihrem Verhältniß zum Menschen, mit besonderer Rücksicht auf Jagd, Fang, Zähmung und Abrichtung; mit 120 Text-Abbildungen, vier Tonbildern und einem bunten Titelbilde"/>
    <s v="Reichenbach, Anton Benedikt; Klotz, Carl"/>
    <s v="Kinder- und Jugendbücher; Historische Drucke"/>
    <s v="Spamer"/>
    <s v="volume; text"/>
    <s v="PPN742433056"/>
    <s v="PPN571775160"/>
    <s v="http://resolver.staatsbibliothek-berlin.de/SBB0000D16100020000"/>
    <s v="ger"/>
    <s v="1873"/>
    <s v="WegehauptDigital"/>
    <s v="Leipzig"/>
    <s v="https://content.staatsbibliothek-berlin.de/dc/742433056.ocr.zip"/>
    <s v="yes"/>
    <m/>
    <x v="171"/>
    <s v="0027, 0046"/>
    <n v="2"/>
  </r>
  <r>
    <s v="Erzählungen von der Lebensweise und dem Seelenleben der Thiere, sowie von ihrem Verhältniß zum Menschen, mit besonderer Rücksicht auf Jagd, Fang, Zähmung und Abrichtung; mit 120 Text-Abbildungen, vier Tonbildern und einem bunten Titelbilde"/>
    <s v="Reichenbach, Anton Benedikt; Klotz, Carl"/>
    <s v="Kinder- und Jugendbücher; Historische Drucke"/>
    <s v="Spamer"/>
    <s v="volume; text"/>
    <s v="PPN742433056"/>
    <s v="PPN571775160"/>
    <s v="http://resolver.staatsbibliothek-berlin.de/SBB0000D16100020000"/>
    <s v="ger"/>
    <s v="1873"/>
    <s v="WegehauptDigital"/>
    <s v="Leipzig"/>
    <s v="https://content.staatsbibliothek-berlin.de/dc/742433056.ocr.zip"/>
    <s v="yes"/>
    <m/>
    <x v="172"/>
    <s v="0035"/>
    <n v="1"/>
  </r>
  <r>
    <s v="Erzählungen von der Lebensweise und dem Seelenleben der Thiere, sowie von ihrem Verhältniß zum Menschen, mit besonderer Rücksicht auf Jagd, Fang, Zähmung und Abrichtung; mit 120 Text-Abbildungen, vier Tonbildern und einem bunten Titelbilde"/>
    <s v="Reichenbach, Anton Benedikt; Klotz, Carl"/>
    <s v="Kinder- und Jugendbücher; Historische Drucke"/>
    <s v="Spamer"/>
    <s v="volume; text"/>
    <s v="PPN742433056"/>
    <s v="PPN571775160"/>
    <s v="http://resolver.staatsbibliothek-berlin.de/SBB0000D16100020000"/>
    <s v="ger"/>
    <s v="1873"/>
    <s v="WegehauptDigital"/>
    <s v="Leipzig"/>
    <s v="https://content.staatsbibliothek-berlin.de/dc/742433056.ocr.zip"/>
    <s v="yes"/>
    <m/>
    <x v="173"/>
    <s v="0035"/>
    <n v="1"/>
  </r>
  <r>
    <s v="Erzählungen von der Lebensweise und dem Seelenleben der Thiere, sowie von ihrem Verhältniß zum Menschen, mit besonderer Rücksicht auf Jagd, Fang, Zähmung und Abrichtung; mit 120 Text-Abbildungen, vier Tonbildern und einem bunten Titelbilde"/>
    <s v="Reichenbach, Anton Benedikt; Klotz, Carl"/>
    <s v="Kinder- und Jugendbücher; Historische Drucke"/>
    <s v="Spamer"/>
    <s v="volume; text"/>
    <s v="PPN742433056"/>
    <s v="PPN571775160"/>
    <s v="http://resolver.staatsbibliothek-berlin.de/SBB0000D16100020000"/>
    <s v="ger"/>
    <s v="1873"/>
    <s v="WegehauptDigital"/>
    <s v="Leipzig"/>
    <s v="https://content.staatsbibliothek-berlin.de/dc/742433056.ocr.zip"/>
    <s v="yes"/>
    <m/>
    <x v="174"/>
    <s v="0046"/>
    <n v="1"/>
  </r>
  <r>
    <s v="Erzählungen von der Lebensweise und dem Seelenleben der Thiere, sowie von ihrem Verhältniß zum Menschen, mit besonderer Rücksicht auf Jagd, Fang, Zähmung und Abrichtung; mit 120 Text-Abbildungen, vier Tonbildern und einem bunten Titelbilde"/>
    <s v="Reichenbach, Anton Benedikt; Klotz, Carl"/>
    <s v="Kinder- und Jugendbücher; Historische Drucke"/>
    <s v="Spamer"/>
    <s v="volume; text"/>
    <s v="PPN742433056"/>
    <s v="PPN571775160"/>
    <s v="http://resolver.staatsbibliothek-berlin.de/SBB0000D16100020000"/>
    <s v="ger"/>
    <s v="1873"/>
    <s v="WegehauptDigital"/>
    <s v="Leipzig"/>
    <s v="https://content.staatsbibliothek-berlin.de/dc/742433056.ocr.zip"/>
    <s v="yes"/>
    <m/>
    <x v="175"/>
    <s v="0046"/>
    <n v="1"/>
  </r>
  <r>
    <s v="Erzählungen von der Lebensweise und dem Seelenleben der Thiere, sowie von ihrem Verhältniß zum Menschen, mit besonderer Rücksicht auf Jagd, Fang, Zähmung und Abrichtung; mit 120 Text-Abbildungen, vier Tonbildern und einem bunten Titelbilde"/>
    <s v="Reichenbach, Anton Benedikt; Klotz, Carl"/>
    <s v="Kinder- und Jugendbücher; Historische Drucke"/>
    <s v="Spamer"/>
    <s v="volume; text"/>
    <s v="PPN742433056"/>
    <s v="PPN571775160"/>
    <s v="http://resolver.staatsbibliothek-berlin.de/SBB0000D16100020000"/>
    <s v="ger"/>
    <s v="1873"/>
    <s v="WegehauptDigital"/>
    <s v="Leipzig"/>
    <s v="https://content.staatsbibliothek-berlin.de/dc/742433056.ocr.zip"/>
    <s v="yes"/>
    <m/>
    <x v="176"/>
    <s v="0223"/>
    <n v="1"/>
  </r>
  <r>
    <s v="Erzählungen von der Lebensweise und dem Seelenleben der Thiere, sowie von ihrem Verhältniß zum Menschen, mit besonderer Rücksicht auf Jagd, Fang, Zähmung und Abrichtung; mit 120 Text-Abbildungen, vier Tonbildern und einem bunten Titelbilde"/>
    <s v="Reichenbach, Anton Benedikt; Klotz, Carl"/>
    <s v="Kinder- und Jugendbücher; Historische Drucke"/>
    <s v="Spamer"/>
    <s v="volume; text"/>
    <s v="PPN742433056"/>
    <s v="PPN571775160"/>
    <s v="http://resolver.staatsbibliothek-berlin.de/SBB0000D16100020000"/>
    <s v="ger"/>
    <s v="1873"/>
    <s v="WegehauptDigital"/>
    <s v="Leipzig"/>
    <s v="https://content.staatsbibliothek-berlin.de/dc/742433056.ocr.zip"/>
    <s v="yes"/>
    <m/>
    <x v="177"/>
    <s v="0223"/>
    <n v="1"/>
  </r>
  <r>
    <s v="Erzählungen von der Lebensweise und dem Seelenleben der Thiere, sowie von ihrem Verhältniß zum Menschen, mit besonderer Rücksicht auf Jagd, Fang, Zähmung und Abrichtung; mit 120 Text-Abbildungen, vier Tonbildern und einem bunten Titelbilde"/>
    <s v="Reichenbach, Anton Benedikt; Klotz, Carl"/>
    <s v="Kinder- und Jugendbücher; Historische Drucke"/>
    <s v="Spamer"/>
    <s v="volume; text"/>
    <s v="PPN742433056"/>
    <s v="PPN571775160"/>
    <s v="http://resolver.staatsbibliothek-berlin.de/SBB0000D16100020000"/>
    <s v="ger"/>
    <s v="1873"/>
    <s v="WegehauptDigital"/>
    <s v="Leipzig"/>
    <s v="https://content.staatsbibliothek-berlin.de/dc/742433056.ocr.zip"/>
    <s v="yes"/>
    <m/>
    <x v="178"/>
    <s v="0223"/>
    <n v="1"/>
  </r>
  <r>
    <s v="Erzählungen von der Lebensweise und dem Seelenleben der Thiere, sowie von ihrem Verhältniß zum Menschen, mit besonderer Rücksicht auf Jagd, Fang, Zähmung und Abrichtung; mit 120 Text-Abbildungen, vier Tonbildern und einem bunten Titelbilde"/>
    <s v="Reichenbach, Anton Benedikt; Klotz, Carl"/>
    <s v="Kinder- und Jugendbücher; Historische Drucke"/>
    <s v="Spamer"/>
    <s v="volume; text"/>
    <s v="PPN742433056"/>
    <s v="PPN571775160"/>
    <s v="http://resolver.staatsbibliothek-berlin.de/SBB0000D16100020000"/>
    <s v="ger"/>
    <s v="1873"/>
    <s v="WegehauptDigital"/>
    <s v="Leipzig"/>
    <s v="https://content.staatsbibliothek-berlin.de/dc/742433056.ocr.zip"/>
    <s v="yes"/>
    <m/>
    <x v="179"/>
    <s v="0223"/>
    <n v="1"/>
  </r>
  <r>
    <s v="Wie ernährt sich die Pflanze?; Naturbeobachtungen draußen und im Hause"/>
    <s v="Krieger, Otto"/>
    <s v="Kinder- und Jugendbücher; Historische Drucke"/>
    <s v="Quelle &amp; Meyer"/>
    <s v="monograph; text"/>
    <s v="PPN74244239X"/>
    <s v="PPN309470099"/>
    <s v="http://resolver.staatsbibliothek-berlin.de/SBB0000D17700000000"/>
    <s v="ger"/>
    <s v="1913"/>
    <s v="WegehauptDigital"/>
    <s v="Leipzig"/>
    <s v="https://content.staatsbibliothek-berlin.de/dc/74244239X.ocr.zip"/>
    <s v="yes"/>
    <m/>
    <x v="1"/>
    <s v="0195"/>
    <n v="1"/>
  </r>
  <r>
    <s v="Unsere gefiederten Freunde; Abbildungen der bekanntesten und beliebtesten Kinderfreunde aus der Vogelwelt in Oelfarbendruck mit leicht faßlichem, erläuternden Text"/>
    <s v="Schrader, August"/>
    <s v="Kinder- und Jugendbücher; Historische Drucke"/>
    <s v="Hartknoch"/>
    <s v="monograph; text"/>
    <s v="PPN742447162"/>
    <s v="PPN574251200"/>
    <s v="http://resolver.staatsbibliothek-berlin.de/SBB0000D17B00000000"/>
    <s v="ger"/>
    <s v="1872"/>
    <s v="WegehauptDigital"/>
    <s v="Leipzig"/>
    <s v="https://content.staatsbibliothek-berlin.de/dc/742447162.ocr.zip"/>
    <s v="yes"/>
    <m/>
    <x v="180"/>
    <s v="0013"/>
    <n v="1"/>
  </r>
  <r>
    <s v="Unsere gefiederten Freunde; Abbildungen der bekanntesten und beliebtesten Kinderfreunde aus der Vogelwelt in Oelfarbendruck mit leicht faßlichem, erläuternden Text"/>
    <s v="Schrader, August"/>
    <s v="Kinder- und Jugendbücher; Historische Drucke"/>
    <s v="Hartknoch"/>
    <s v="monograph; text"/>
    <s v="PPN742447162"/>
    <s v="PPN574251200"/>
    <s v="http://resolver.staatsbibliothek-berlin.de/SBB0000D17B00000000"/>
    <s v="ger"/>
    <s v="1872"/>
    <s v="WegehauptDigital"/>
    <s v="Leipzig"/>
    <s v="https://content.staatsbibliothek-berlin.de/dc/742447162.ocr.zip"/>
    <s v="yes"/>
    <m/>
    <x v="181"/>
    <s v="0013"/>
    <n v="1"/>
  </r>
  <r>
    <s v="Unsere gefiederten Freunde; Abbildungen der bekanntesten und beliebtesten Kinderfreunde aus der Vogelwelt in Oelfarbendruck mit leicht faßlichem, erläuternden Text"/>
    <s v="Schrader, August"/>
    <s v="Kinder- und Jugendbücher; Historische Drucke"/>
    <s v="Hartknoch"/>
    <s v="monograph; text"/>
    <s v="PPN742447162"/>
    <s v="PPN574251200"/>
    <s v="http://resolver.staatsbibliothek-berlin.de/SBB0000D17B00000000"/>
    <s v="ger"/>
    <s v="1872"/>
    <s v="WegehauptDigital"/>
    <s v="Leipzig"/>
    <s v="https://content.staatsbibliothek-berlin.de/dc/742447162.ocr.zip"/>
    <s v="yes"/>
    <m/>
    <x v="182"/>
    <s v="0013"/>
    <n v="1"/>
  </r>
  <r>
    <s v="Unsere gefiederten Freunde; Abbildungen der bekanntesten und beliebtesten Kinderfreunde aus der Vogelwelt in Oelfarbendruck mit leicht faßlichem, erläuternden Text"/>
    <s v="Schrader, August"/>
    <s v="Kinder- und Jugendbücher; Historische Drucke"/>
    <s v="Hartknoch"/>
    <s v="monograph; text"/>
    <s v="PPN742447162"/>
    <s v="PPN574251200"/>
    <s v="http://resolver.staatsbibliothek-berlin.de/SBB0000D17B00000000"/>
    <s v="ger"/>
    <s v="1872"/>
    <s v="WegehauptDigital"/>
    <s v="Leipzig"/>
    <s v="https://content.staatsbibliothek-berlin.de/dc/742447162.ocr.zip"/>
    <s v="yes"/>
    <m/>
    <x v="183"/>
    <s v="0013"/>
    <n v="1"/>
  </r>
  <r>
    <s v="Unsere gefiederten Freunde; Abbildungen der bekanntesten und beliebtesten Kinderfreunde aus der Vogelwelt in Oelfarbendruck mit leicht faßlichem, erläuternden Text"/>
    <s v="Schrader, August"/>
    <s v="Kinder- und Jugendbücher; Historische Drucke"/>
    <s v="Hartknoch"/>
    <s v="monograph; text"/>
    <s v="PPN742447162"/>
    <s v="PPN574251200"/>
    <s v="http://resolver.staatsbibliothek-berlin.de/SBB0000D17B00000000"/>
    <s v="ger"/>
    <s v="1872"/>
    <s v="WegehauptDigital"/>
    <s v="Leipzig"/>
    <s v="https://content.staatsbibliothek-berlin.de/dc/742447162.ocr.zip"/>
    <s v="yes"/>
    <m/>
    <x v="184"/>
    <s v="0025"/>
    <n v="1"/>
  </r>
  <r>
    <s v="Unsere gefiederten Freunde; Abbildungen der bekanntesten und beliebtesten Kinderfreunde aus der Vogelwelt in Oelfarbendruck mit leicht faßlichem, erläuternden Text"/>
    <s v="Schrader, August"/>
    <s v="Kinder- und Jugendbücher; Historische Drucke"/>
    <s v="Hartknoch"/>
    <s v="monograph; text"/>
    <s v="PPN742447162"/>
    <s v="PPN574251200"/>
    <s v="http://resolver.staatsbibliothek-berlin.de/SBB0000D17B00000000"/>
    <s v="ger"/>
    <s v="1872"/>
    <s v="WegehauptDigital"/>
    <s v="Leipzig"/>
    <s v="https://content.staatsbibliothek-berlin.de/dc/742447162.ocr.zip"/>
    <s v="yes"/>
    <m/>
    <x v="185"/>
    <s v="0025"/>
    <n v="1"/>
  </r>
  <r>
    <s v="Unsere gefiederten Freunde; Abbildungen der bekanntesten und beliebtesten Kinderfreunde aus der Vogelwelt in Oelfarbendruck mit leicht faßlichem, erläuternden Text"/>
    <s v="Schrader, August"/>
    <s v="Kinder- und Jugendbücher; Historische Drucke"/>
    <s v="Hartknoch"/>
    <s v="monograph; text"/>
    <s v="PPN742447162"/>
    <s v="PPN574251200"/>
    <s v="http://resolver.staatsbibliothek-berlin.de/SBB0000D17B00000000"/>
    <s v="ger"/>
    <s v="1872"/>
    <s v="WegehauptDigital"/>
    <s v="Leipzig"/>
    <s v="https://content.staatsbibliothek-berlin.de/dc/742447162.ocr.zip"/>
    <s v="yes"/>
    <m/>
    <x v="186"/>
    <s v="0025"/>
    <n v="1"/>
  </r>
  <r>
    <s v="Unsere gefiederten Freunde; Abbildungen der bekanntesten und beliebtesten Kinderfreunde aus der Vogelwelt in Oelfarbendruck mit leicht faßlichem, erläuternden Text"/>
    <s v="Schrader, August"/>
    <s v="Kinder- und Jugendbücher; Historische Drucke"/>
    <s v="Hartknoch"/>
    <s v="monograph; text"/>
    <s v="PPN742447162"/>
    <s v="PPN574251200"/>
    <s v="http://resolver.staatsbibliothek-berlin.de/SBB0000D17B00000000"/>
    <s v="ger"/>
    <s v="1872"/>
    <s v="WegehauptDigital"/>
    <s v="Leipzig"/>
    <s v="https://content.staatsbibliothek-berlin.de/dc/742447162.ocr.zip"/>
    <s v="yes"/>
    <m/>
    <x v="154"/>
    <s v="0025"/>
    <n v="1"/>
  </r>
  <r>
    <s v="Unsere gefiederten Freunde; Abbildungen der bekanntesten und beliebtesten Kinderfreunde aus der Vogelwelt in Oelfarbendruck mit leicht faßlichem, erläuternden Text"/>
    <s v="Schrader, August"/>
    <s v="Kinder- und Jugendbücher; Historische Drucke"/>
    <s v="Hartknoch"/>
    <s v="monograph; text"/>
    <s v="PPN742447162"/>
    <s v="PPN574251200"/>
    <s v="http://resolver.staatsbibliothek-berlin.de/SBB0000D17B00000000"/>
    <s v="ger"/>
    <s v="1872"/>
    <s v="WegehauptDigital"/>
    <s v="Leipzig"/>
    <s v="https://content.staatsbibliothek-berlin.de/dc/742447162.ocr.zip"/>
    <s v="yes"/>
    <m/>
    <x v="187"/>
    <s v="0051"/>
    <n v="1"/>
  </r>
  <r>
    <s v="Unsere gefiederten Freunde; Abbildungen der bekanntesten und beliebtesten Kinderfreunde aus der Vogelwelt in Oelfarbendruck mit leicht faßlichem, erläuternden Text"/>
    <s v="Schrader, August"/>
    <s v="Kinder- und Jugendbücher; Historische Drucke"/>
    <s v="Hartknoch"/>
    <s v="monograph; text"/>
    <s v="PPN742447162"/>
    <s v="PPN574251200"/>
    <s v="http://resolver.staatsbibliothek-berlin.de/SBB0000D17B00000000"/>
    <s v="ger"/>
    <s v="1872"/>
    <s v="WegehauptDigital"/>
    <s v="Leipzig"/>
    <s v="https://content.staatsbibliothek-berlin.de/dc/742447162.ocr.zip"/>
    <s v="yes"/>
    <m/>
    <x v="188"/>
    <s v="0051"/>
    <n v="1"/>
  </r>
  <r>
    <s v="Geologie und Paläontologie; 18 Taf. mit 193 kolorierten Abbildungen und 6 geologischen Landschaftsbildern nebst erläuterndem Text"/>
    <s v="Schubert, Gotthilf Heinrich; Rolle, Friedrich"/>
    <s v="Kinder- und Jugendbücher; Historische Drucke"/>
    <s v="Schreiber"/>
    <s v="volume; text"/>
    <s v="PPN742450368"/>
    <s v="PPN265580064"/>
    <s v="http://resolver.staatsbibliothek-berlin.de/SBB0000CFF500080000"/>
    <s v="ger"/>
    <s v="1888"/>
    <s v="WegehauptDigital"/>
    <s v="Eßlingen bei Stuttgart"/>
    <s v="https://content.staatsbibliothek-berlin.de/dc/742450368.ocr.zip"/>
    <s v="yes"/>
    <m/>
    <x v="189"/>
    <s v="0091"/>
    <n v="1"/>
  </r>
  <r>
    <s v="Geologie und Paläontologie; 18 Taf. mit 193 kolorierten Abbildungen und 6 geologischen Landschaftsbildern nebst erläuterndem Text"/>
    <s v="Schubert, Gotthilf Heinrich; Rolle, Friedrich"/>
    <s v="Kinder- und Jugendbücher; Historische Drucke"/>
    <s v="Schreiber"/>
    <s v="volume; text"/>
    <s v="PPN742450368"/>
    <s v="PPN265580064"/>
    <s v="http://resolver.staatsbibliothek-berlin.de/SBB0000CFF500080000"/>
    <s v="ger"/>
    <s v="1888"/>
    <s v="WegehauptDigital"/>
    <s v="Eßlingen bei Stuttgart"/>
    <s v="https://content.staatsbibliothek-berlin.de/dc/742450368.ocr.zip"/>
    <s v="yes"/>
    <m/>
    <x v="190"/>
    <s v="0091"/>
    <n v="1"/>
  </r>
  <r>
    <s v="Geologie und Paläontologie; 18 Taf. mit 193 kolorierten Abbildungen und 6 geologischen Landschaftsbildern nebst erläuterndem Text"/>
    <s v="Schubert, Gotthilf Heinrich; Rolle, Friedrich"/>
    <s v="Kinder- und Jugendbücher; Historische Drucke"/>
    <s v="Schreiber"/>
    <s v="volume; text"/>
    <s v="PPN742450368"/>
    <s v="PPN265580064"/>
    <s v="http://resolver.staatsbibliothek-berlin.de/SBB0000CFF500080000"/>
    <s v="ger"/>
    <s v="1888"/>
    <s v="WegehauptDigital"/>
    <s v="Eßlingen bei Stuttgart"/>
    <s v="https://content.staatsbibliothek-berlin.de/dc/742450368.ocr.zip"/>
    <s v="yes"/>
    <m/>
    <x v="191"/>
    <s v="0091"/>
    <n v="1"/>
  </r>
  <r>
    <s v="Der junge Mathematiker und Naturforscher; Einführung in die Geheimnisse der Zahl und Wunder der Rechenkunst ; eine Anleitung zu aufmerksamer Naturbetrachtung, begleitet von zahlreichen Aufgaben zur Uebung des Urtheils und der Anschauung ; Entwicklung der Zahlengesetze der Natur, Erklärung des innern Grundes alltäglicher Erfahrungen, Anregungen im Gebiete der Formenlehre, Benutzung der Mathematik zur Aufstellung wie Lösung von Karten- und Zahlenkunststücken, Aufgaben geistanregender Spiele u. dergl."/>
    <s v="Braun, Ferdinand"/>
    <s v="Kinder- und Jugendbücher"/>
    <s v="Spamer"/>
    <s v="monograph; text"/>
    <s v="PPN742491862"/>
    <s v="PPN240857895"/>
    <s v="http://resolver.staatsbibliothek-berlin.de/SBB0000D1B900000000"/>
    <s v="ger"/>
    <s v="1876"/>
    <s v="WegehauptDigital"/>
    <s v="Leipzig"/>
    <s v="https://content.staatsbibliothek-berlin.de/dc/742491862.ocr.zip"/>
    <s v="yes"/>
    <m/>
    <x v="192"/>
    <s v="0034"/>
    <n v="1"/>
  </r>
  <r>
    <s v="Der junge Mathematiker und Naturforscher; Einführung in die Geheimnisse der Zahl und Wunder der Rechenkunst ; eine Anleitung zu aufmerksamer Naturbetrachtung, begleitet von zahlreichen Aufgaben zur Uebung des Urtheils und der Anschauung ; Entwicklung der Zahlengesetze der Natur, Erklärung des innern Grundes alltäglicher Erfahrungen, Anregungen im Gebiete der Formenlehre, Benutzung der Mathematik zur Aufstellung wie Lösung von Karten- und Zahlenkunststücken, Aufgaben geistanregender Spiele u. dergl."/>
    <s v="Braun, Ferdinand"/>
    <s v="Kinder- und Jugendbücher"/>
    <s v="Spamer"/>
    <s v="monograph; text"/>
    <s v="PPN742491862"/>
    <s v="PPN240857895"/>
    <s v="http://resolver.staatsbibliothek-berlin.de/SBB0000D1B900000000"/>
    <s v="ger"/>
    <s v="1876"/>
    <s v="WegehauptDigital"/>
    <s v="Leipzig"/>
    <s v="https://content.staatsbibliothek-berlin.de/dc/742491862.ocr.zip"/>
    <s v="yes"/>
    <m/>
    <x v="193"/>
    <s v="0034, 0047, 0062, 0139, 0204, 0215, 0243, 0323, 0337"/>
    <n v="9"/>
  </r>
  <r>
    <s v="Der junge Mathematiker und Naturforscher; Einführung in die Geheimnisse der Zahl und Wunder der Rechenkunst ; eine Anleitung zu aufmerksamer Naturbetrachtung, begleitet von zahlreichen Aufgaben zur Uebung des Urtheils und der Anschauung ; Entwicklung der Zahlengesetze der Natur, Erklärung des innern Grundes alltäglicher Erfahrungen, Anregungen im Gebiete der Formenlehre, Benutzung der Mathematik zur Aufstellung wie Lösung von Karten- und Zahlenkunststücken, Aufgaben geistanregender Spiele u. dergl."/>
    <s v="Braun, Ferdinand"/>
    <s v="Kinder- und Jugendbücher"/>
    <s v="Spamer"/>
    <s v="monograph; text"/>
    <s v="PPN742491862"/>
    <s v="PPN240857895"/>
    <s v="http://resolver.staatsbibliothek-berlin.de/SBB0000D1B900000000"/>
    <s v="ger"/>
    <s v="1876"/>
    <s v="WegehauptDigital"/>
    <s v="Leipzig"/>
    <s v="https://content.staatsbibliothek-berlin.de/dc/742491862.ocr.zip"/>
    <s v="yes"/>
    <m/>
    <x v="194"/>
    <s v="0034, 0047, 0180, 0227, 0289"/>
    <n v="5"/>
  </r>
  <r>
    <s v="Der junge Mathematiker und Naturforscher; Einführung in die Geheimnisse der Zahl und Wunder der Rechenkunst ; eine Anleitung zu aufmerksamer Naturbetrachtung, begleitet von zahlreichen Aufgaben zur Uebung des Urtheils und der Anschauung ; Entwicklung der Zahlengesetze der Natur, Erklärung des innern Grundes alltäglicher Erfahrungen, Anregungen im Gebiete der Formenlehre, Benutzung der Mathematik zur Aufstellung wie Lösung von Karten- und Zahlenkunststücken, Aufgaben geistanregender Spiele u. dergl."/>
    <s v="Braun, Ferdinand"/>
    <s v="Kinder- und Jugendbücher"/>
    <s v="Spamer"/>
    <s v="monograph; text"/>
    <s v="PPN742491862"/>
    <s v="PPN240857895"/>
    <s v="http://resolver.staatsbibliothek-berlin.de/SBB0000D1B900000000"/>
    <s v="ger"/>
    <s v="1876"/>
    <s v="WegehauptDigital"/>
    <s v="Leipzig"/>
    <s v="https://content.staatsbibliothek-berlin.de/dc/742491862.ocr.zip"/>
    <s v="yes"/>
    <m/>
    <x v="195"/>
    <s v="0034"/>
    <n v="1"/>
  </r>
  <r>
    <s v="Der junge Mathematiker und Naturforscher; Einführung in die Geheimnisse der Zahl und Wunder der Rechenkunst ; eine Anleitung zu aufmerksamer Naturbetrachtung, begleitet von zahlreichen Aufgaben zur Uebung des Urtheils und der Anschauung ; Entwicklung der Zahlengesetze der Natur, Erklärung des innern Grundes alltäglicher Erfahrungen, Anregungen im Gebiete der Formenlehre, Benutzung der Mathematik zur Aufstellung wie Lösung von Karten- und Zahlenkunststücken, Aufgaben geistanregender Spiele u. dergl."/>
    <s v="Braun, Ferdinand"/>
    <s v="Kinder- und Jugendbücher"/>
    <s v="Spamer"/>
    <s v="monograph; text"/>
    <s v="PPN742491862"/>
    <s v="PPN240857895"/>
    <s v="http://resolver.staatsbibliothek-berlin.de/SBB0000D1B900000000"/>
    <s v="ger"/>
    <s v="1876"/>
    <s v="WegehauptDigital"/>
    <s v="Leipzig"/>
    <s v="https://content.staatsbibliothek-berlin.de/dc/742491862.ocr.zip"/>
    <s v="yes"/>
    <m/>
    <x v="187"/>
    <s v="0034, 0047, 0062, 0076"/>
    <n v="4"/>
  </r>
  <r>
    <s v="Der junge Mathematiker und Naturforscher; Einführung in die Geheimnisse der Zahl und Wunder der Rechenkunst ; eine Anleitung zu aufmerksamer Naturbetrachtung, begleitet von zahlreichen Aufgaben zur Uebung des Urtheils und der Anschauung ; Entwicklung der Zahlengesetze der Natur, Erklärung des innern Grundes alltäglicher Erfahrungen, Anregungen im Gebiete der Formenlehre, Benutzung der Mathematik zur Aufstellung wie Lösung von Karten- und Zahlenkunststücken, Aufgaben geistanregender Spiele u. dergl."/>
    <s v="Braun, Ferdinand"/>
    <s v="Kinder- und Jugendbücher"/>
    <s v="Spamer"/>
    <s v="monograph; text"/>
    <s v="PPN742491862"/>
    <s v="PPN240857895"/>
    <s v="http://resolver.staatsbibliothek-berlin.de/SBB0000D1B900000000"/>
    <s v="ger"/>
    <s v="1876"/>
    <s v="WegehauptDigital"/>
    <s v="Leipzig"/>
    <s v="https://content.staatsbibliothek-berlin.de/dc/742491862.ocr.zip"/>
    <s v="yes"/>
    <m/>
    <x v="196"/>
    <s v="0047"/>
    <n v="1"/>
  </r>
  <r>
    <s v="Der junge Mathematiker und Naturforscher; Einführung in die Geheimnisse der Zahl und Wunder der Rechenkunst ; eine Anleitung zu aufmerksamer Naturbetrachtung, begleitet von zahlreichen Aufgaben zur Uebung des Urtheils und der Anschauung ; Entwicklung der Zahlengesetze der Natur, Erklärung des innern Grundes alltäglicher Erfahrungen, Anregungen im Gebiete der Formenlehre, Benutzung der Mathematik zur Aufstellung wie Lösung von Karten- und Zahlenkunststücken, Aufgaben geistanregender Spiele u. dergl."/>
    <s v="Braun, Ferdinand"/>
    <s v="Kinder- und Jugendbücher"/>
    <s v="Spamer"/>
    <s v="monograph; text"/>
    <s v="PPN742491862"/>
    <s v="PPN240857895"/>
    <s v="http://resolver.staatsbibliothek-berlin.de/SBB0000D1B900000000"/>
    <s v="ger"/>
    <s v="1876"/>
    <s v="WegehauptDigital"/>
    <s v="Leipzig"/>
    <s v="https://content.staatsbibliothek-berlin.de/dc/742491862.ocr.zip"/>
    <s v="yes"/>
    <m/>
    <x v="197"/>
    <s v="0062"/>
    <n v="1"/>
  </r>
  <r>
    <s v="Der junge Mathematiker und Naturforscher; Einführung in die Geheimnisse der Zahl und Wunder der Rechenkunst ; eine Anleitung zu aufmerksamer Naturbetrachtung, begleitet von zahlreichen Aufgaben zur Uebung des Urtheils und der Anschauung ; Entwicklung der Zahlengesetze der Natur, Erklärung des innern Grundes alltäglicher Erfahrungen, Anregungen im Gebiete der Formenlehre, Benutzung der Mathematik zur Aufstellung wie Lösung von Karten- und Zahlenkunststücken, Aufgaben geistanregender Spiele u. dergl."/>
    <s v="Braun, Ferdinand"/>
    <s v="Kinder- und Jugendbücher"/>
    <s v="Spamer"/>
    <s v="monograph; text"/>
    <s v="PPN742491862"/>
    <s v="PPN240857895"/>
    <s v="http://resolver.staatsbibliothek-berlin.de/SBB0000D1B900000000"/>
    <s v="ger"/>
    <s v="1876"/>
    <s v="WegehauptDigital"/>
    <s v="Leipzig"/>
    <s v="https://content.staatsbibliothek-berlin.de/dc/742491862.ocr.zip"/>
    <s v="yes"/>
    <m/>
    <x v="198"/>
    <s v="0062"/>
    <n v="1"/>
  </r>
  <r>
    <s v="Der junge Mathematiker und Naturforscher; Einführung in die Geheimnisse der Zahl und Wunder der Rechenkunst ; eine Anleitung zu aufmerksamer Naturbetrachtung, begleitet von zahlreichen Aufgaben zur Uebung des Urtheils und der Anschauung ; Entwicklung der Zahlengesetze der Natur, Erklärung des innern Grundes alltäglicher Erfahrungen, Anregungen im Gebiete der Formenlehre, Benutzung der Mathematik zur Aufstellung wie Lösung von Karten- und Zahlenkunststücken, Aufgaben geistanregender Spiele u. dergl."/>
    <s v="Braun, Ferdinand"/>
    <s v="Kinder- und Jugendbücher"/>
    <s v="Spamer"/>
    <s v="monograph; text"/>
    <s v="PPN742491862"/>
    <s v="PPN240857895"/>
    <s v="http://resolver.staatsbibliothek-berlin.de/SBB0000D1B900000000"/>
    <s v="ger"/>
    <s v="1876"/>
    <s v="WegehauptDigital"/>
    <s v="Leipzig"/>
    <s v="https://content.staatsbibliothek-berlin.de/dc/742491862.ocr.zip"/>
    <s v="yes"/>
    <m/>
    <x v="199"/>
    <s v="0076"/>
    <n v="1"/>
  </r>
  <r>
    <s v="Der junge Mathematiker und Naturforscher; Einführung in die Geheimnisse der Zahl und Wunder der Rechenkunst ; eine Anleitung zu aufmerksamer Naturbetrachtung, begleitet von zahlreichen Aufgaben zur Uebung des Urtheils und der Anschauung ; Entwicklung der Zahlengesetze der Natur, Erklärung des innern Grundes alltäglicher Erfahrungen, Anregungen im Gebiete der Formenlehre, Benutzung der Mathematik zur Aufstellung wie Lösung von Karten- und Zahlenkunststücken, Aufgaben geistanregender Spiele u. dergl."/>
    <s v="Braun, Ferdinand"/>
    <s v="Kinder- und Jugendbücher"/>
    <s v="Spamer"/>
    <s v="monograph; text"/>
    <s v="PPN742491862"/>
    <s v="PPN240857895"/>
    <s v="http://resolver.staatsbibliothek-berlin.de/SBB0000D1B900000000"/>
    <s v="ger"/>
    <s v="1876"/>
    <s v="WegehauptDigital"/>
    <s v="Leipzig"/>
    <s v="https://content.staatsbibliothek-berlin.de/dc/742491862.ocr.zip"/>
    <s v="yes"/>
    <m/>
    <x v="200"/>
    <s v="0128"/>
    <n v="1"/>
  </r>
  <r>
    <s v="Der junge Mathematiker und Naturforscher; Einführung in die Geheimnisse der Zahl und Wunder der Rechenkunst ; eine Anleitung zu aufmerksamer Naturbetrachtung, begleitet von zahlreichen Aufgaben zur Uebung des Urtheils und der Anschauung ; Entwicklung der Zahlengesetze der Natur, Erklärung des innern Grundes alltäglicher Erfahrungen, Anregungen im Gebiete der Formenlehre, Benutzung der Mathematik zur Aufstellung wie Lösung von Karten- und Zahlenkunststücken, Aufgaben geistanregender Spiele u. dergl."/>
    <s v="Braun, Ferdinand"/>
    <s v="Kinder- und Jugendbücher"/>
    <s v="Spamer"/>
    <s v="monograph; text"/>
    <s v="PPN742491862"/>
    <s v="PPN240857895"/>
    <s v="http://resolver.staatsbibliothek-berlin.de/SBB0000D1B900000000"/>
    <s v="ger"/>
    <s v="1876"/>
    <s v="WegehauptDigital"/>
    <s v="Leipzig"/>
    <s v="https://content.staatsbibliothek-berlin.de/dc/742491862.ocr.zip"/>
    <s v="yes"/>
    <m/>
    <x v="107"/>
    <s v="0128"/>
    <n v="1"/>
  </r>
  <r>
    <s v="Der junge Mathematiker und Naturforscher; Einführung in die Geheimnisse der Zahl und Wunder der Rechenkunst ; eine Anleitung zu aufmerksamer Naturbetrachtung, begleitet von zahlreichen Aufgaben zur Uebung des Urtheils und der Anschauung ; Entwicklung der Zahlengesetze der Natur, Erklärung des innern Grundes alltäglicher Erfahrungen, Anregungen im Gebiete der Formenlehre, Benutzung der Mathematik zur Aufstellung wie Lösung von Karten- und Zahlenkunststücken, Aufgaben geistanregender Spiele u. dergl."/>
    <s v="Braun, Ferdinand"/>
    <s v="Kinder- und Jugendbücher"/>
    <s v="Spamer"/>
    <s v="monograph; text"/>
    <s v="PPN742491862"/>
    <s v="PPN240857895"/>
    <s v="http://resolver.staatsbibliothek-berlin.de/SBB0000D1B900000000"/>
    <s v="ger"/>
    <s v="1876"/>
    <s v="WegehauptDigital"/>
    <s v="Leipzig"/>
    <s v="https://content.staatsbibliothek-berlin.de/dc/742491862.ocr.zip"/>
    <s v="yes"/>
    <m/>
    <x v="201"/>
    <s v="0180"/>
    <n v="1"/>
  </r>
  <r>
    <s v="Der junge Mathematiker und Naturforscher; Einführung in die Geheimnisse der Zahl und Wunder der Rechenkunst ; eine Anleitung zu aufmerksamer Naturbetrachtung, begleitet von zahlreichen Aufgaben zur Uebung des Urtheils und der Anschauung ; Entwicklung der Zahlengesetze der Natur, Erklärung des innern Grundes alltäglicher Erfahrungen, Anregungen im Gebiete der Formenlehre, Benutzung der Mathematik zur Aufstellung wie Lösung von Karten- und Zahlenkunststücken, Aufgaben geistanregender Spiele u. dergl."/>
    <s v="Braun, Ferdinand"/>
    <s v="Kinder- und Jugendbücher"/>
    <s v="Spamer"/>
    <s v="monograph; text"/>
    <s v="PPN742491862"/>
    <s v="PPN240857895"/>
    <s v="http://resolver.staatsbibliothek-berlin.de/SBB0000D1B900000000"/>
    <s v="ger"/>
    <s v="1876"/>
    <s v="WegehauptDigital"/>
    <s v="Leipzig"/>
    <s v="https://content.staatsbibliothek-berlin.de/dc/742491862.ocr.zip"/>
    <s v="yes"/>
    <m/>
    <x v="202"/>
    <s v="0193"/>
    <n v="1"/>
  </r>
  <r>
    <s v="Der junge Mathematiker und Naturforscher; Einführung in die Geheimnisse der Zahl und Wunder der Rechenkunst ; eine Anleitung zu aufmerksamer Naturbetrachtung, begleitet von zahlreichen Aufgaben zur Uebung des Urtheils und der Anschauung ; Entwicklung der Zahlengesetze der Natur, Erklärung des innern Grundes alltäglicher Erfahrungen, Anregungen im Gebiete der Formenlehre, Benutzung der Mathematik zur Aufstellung wie Lösung von Karten- und Zahlenkunststücken, Aufgaben geistanregender Spiele u. dergl."/>
    <s v="Braun, Ferdinand"/>
    <s v="Kinder- und Jugendbücher"/>
    <s v="Spamer"/>
    <s v="monograph; text"/>
    <s v="PPN742491862"/>
    <s v="PPN240857895"/>
    <s v="http://resolver.staatsbibliothek-berlin.de/SBB0000D1B900000000"/>
    <s v="ger"/>
    <s v="1876"/>
    <s v="WegehauptDigital"/>
    <s v="Leipzig"/>
    <s v="https://content.staatsbibliothek-berlin.de/dc/742491862.ocr.zip"/>
    <s v="yes"/>
    <m/>
    <x v="203"/>
    <s v="0193"/>
    <n v="1"/>
  </r>
  <r>
    <s v="Der junge Mathematiker und Naturforscher; Einführung in die Geheimnisse der Zahl und Wunder der Rechenkunst ; eine Anleitung zu aufmerksamer Naturbetrachtung, begleitet von zahlreichen Aufgaben zur Uebung des Urtheils und der Anschauung ; Entwicklung der Zahlengesetze der Natur, Erklärung des innern Grundes alltäglicher Erfahrungen, Anregungen im Gebiete der Formenlehre, Benutzung der Mathematik zur Aufstellung wie Lösung von Karten- und Zahlenkunststücken, Aufgaben geistanregender Spiele u. dergl."/>
    <s v="Braun, Ferdinand"/>
    <s v="Kinder- und Jugendbücher"/>
    <s v="Spamer"/>
    <s v="monograph; text"/>
    <s v="PPN742491862"/>
    <s v="PPN240857895"/>
    <s v="http://resolver.staatsbibliothek-berlin.de/SBB0000D1B900000000"/>
    <s v="ger"/>
    <s v="1876"/>
    <s v="WegehauptDigital"/>
    <s v="Leipzig"/>
    <s v="https://content.staatsbibliothek-berlin.de/dc/742491862.ocr.zip"/>
    <s v="yes"/>
    <m/>
    <x v="204"/>
    <s v="0193"/>
    <n v="1"/>
  </r>
  <r>
    <s v="Der junge Mathematiker und Naturforscher; Einführung in die Geheimnisse der Zahl und Wunder der Rechenkunst ; eine Anleitung zu aufmerksamer Naturbetrachtung, begleitet von zahlreichen Aufgaben zur Uebung des Urtheils und der Anschauung ; Entwicklung der Zahlengesetze der Natur, Erklärung des innern Grundes alltäglicher Erfahrungen, Anregungen im Gebiete der Formenlehre, Benutzung der Mathematik zur Aufstellung wie Lösung von Karten- und Zahlenkunststücken, Aufgaben geistanregender Spiele u. dergl."/>
    <s v="Braun, Ferdinand"/>
    <s v="Kinder- und Jugendbücher"/>
    <s v="Spamer"/>
    <s v="monograph; text"/>
    <s v="PPN742491862"/>
    <s v="PPN240857895"/>
    <s v="http://resolver.staatsbibliothek-berlin.de/SBB0000D1B900000000"/>
    <s v="ger"/>
    <s v="1876"/>
    <s v="WegehauptDigital"/>
    <s v="Leipzig"/>
    <s v="https://content.staatsbibliothek-berlin.de/dc/742491862.ocr.zip"/>
    <s v="yes"/>
    <m/>
    <x v="205"/>
    <s v="0193"/>
    <n v="1"/>
  </r>
  <r>
    <s v="Der junge Mathematiker und Naturforscher; Einführung in die Geheimnisse der Zahl und Wunder der Rechenkunst ; eine Anleitung zu aufmerksamer Naturbetrachtung, begleitet von zahlreichen Aufgaben zur Uebung des Urtheils und der Anschauung ; Entwicklung der Zahlengesetze der Natur, Erklärung des innern Grundes alltäglicher Erfahrungen, Anregungen im Gebiete der Formenlehre, Benutzung der Mathematik zur Aufstellung wie Lösung von Karten- und Zahlenkunststücken, Aufgaben geistanregender Spiele u. dergl."/>
    <s v="Braun, Ferdinand"/>
    <s v="Kinder- und Jugendbücher"/>
    <s v="Spamer"/>
    <s v="monograph; text"/>
    <s v="PPN742491862"/>
    <s v="PPN240857895"/>
    <s v="http://resolver.staatsbibliothek-berlin.de/SBB0000D1B900000000"/>
    <s v="ger"/>
    <s v="1876"/>
    <s v="WegehauptDigital"/>
    <s v="Leipzig"/>
    <s v="https://content.staatsbibliothek-berlin.de/dc/742491862.ocr.zip"/>
    <s v="yes"/>
    <m/>
    <x v="206"/>
    <s v="0215"/>
    <n v="1"/>
  </r>
  <r>
    <s v="Der junge Mathematiker und Naturforscher; Einführung in die Geheimnisse der Zahl und Wunder der Rechenkunst ; eine Anleitung zu aufmerksamer Naturbetrachtung, begleitet von zahlreichen Aufgaben zur Uebung des Urtheils und der Anschauung ; Entwicklung der Zahlengesetze der Natur, Erklärung des innern Grundes alltäglicher Erfahrungen, Anregungen im Gebiete der Formenlehre, Benutzung der Mathematik zur Aufstellung wie Lösung von Karten- und Zahlenkunststücken, Aufgaben geistanregender Spiele u. dergl."/>
    <s v="Braun, Ferdinand"/>
    <s v="Kinder- und Jugendbücher"/>
    <s v="Spamer"/>
    <s v="monograph; text"/>
    <s v="PPN742491862"/>
    <s v="PPN240857895"/>
    <s v="http://resolver.staatsbibliothek-berlin.de/SBB0000D1B900000000"/>
    <s v="ger"/>
    <s v="1876"/>
    <s v="WegehauptDigital"/>
    <s v="Leipzig"/>
    <s v="https://content.staatsbibliothek-berlin.de/dc/742491862.ocr.zip"/>
    <s v="yes"/>
    <m/>
    <x v="207"/>
    <s v="0227"/>
    <n v="1"/>
  </r>
  <r>
    <s v="Der junge Mathematiker und Naturforscher; Einführung in die Geheimnisse der Zahl und Wunder der Rechenkunst ; eine Anleitung zu aufmerksamer Naturbetrachtung, begleitet von zahlreichen Aufgaben zur Uebung des Urtheils und der Anschauung ; Entwicklung der Zahlengesetze der Natur, Erklärung des innern Grundes alltäglicher Erfahrungen, Anregungen im Gebiete der Formenlehre, Benutzung der Mathematik zur Aufstellung wie Lösung von Karten- und Zahlenkunststücken, Aufgaben geistanregender Spiele u. dergl."/>
    <s v="Braun, Ferdinand"/>
    <s v="Kinder- und Jugendbücher"/>
    <s v="Spamer"/>
    <s v="monograph; text"/>
    <s v="PPN742491862"/>
    <s v="PPN240857895"/>
    <s v="http://resolver.staatsbibliothek-berlin.de/SBB0000D1B900000000"/>
    <s v="ger"/>
    <s v="1876"/>
    <s v="WegehauptDigital"/>
    <s v="Leipzig"/>
    <s v="https://content.staatsbibliothek-berlin.de/dc/742491862.ocr.zip"/>
    <s v="yes"/>
    <m/>
    <x v="208"/>
    <s v="0300"/>
    <n v="1"/>
  </r>
  <r>
    <s v="Der junge Mathematiker und Naturforscher; Einführung in die Geheimnisse der Zahl und Wunder der Rechenkunst ; eine Anleitung zu aufmerksamer Naturbetrachtung, begleitet von zahlreichen Aufgaben zur Uebung des Urtheils und der Anschauung ; Entwicklung der Zahlengesetze der Natur, Erklärung des innern Grundes alltäglicher Erfahrungen, Anregungen im Gebiete der Formenlehre, Benutzung der Mathematik zur Aufstellung wie Lösung von Karten- und Zahlenkunststücken, Aufgaben geistanregender Spiele u. dergl."/>
    <s v="Braun, Ferdinand"/>
    <s v="Kinder- und Jugendbücher"/>
    <s v="Spamer"/>
    <s v="monograph; text"/>
    <s v="PPN742491862"/>
    <s v="PPN240857895"/>
    <s v="http://resolver.staatsbibliothek-berlin.de/SBB0000D1B900000000"/>
    <s v="ger"/>
    <s v="1876"/>
    <s v="WegehauptDigital"/>
    <s v="Leipzig"/>
    <s v="https://content.staatsbibliothek-berlin.de/dc/742491862.ocr.zip"/>
    <s v="yes"/>
    <m/>
    <x v="105"/>
    <s v="0323"/>
    <n v="1"/>
  </r>
  <r>
    <s v="Der junge Mathematiker und Naturforscher; Einführung in die Geheimnisse der Zahl und Wunder der Rechenkunst ; eine Anleitung zu aufmerksamer Naturbetrachtung, begleitet von zahlreichen Aufgaben zur Uebung des Urtheils und der Anschauung ; Entwicklung der Zahlengesetze der Natur, Erklärung des innern Grundes alltäglicher Erfahrungen, Anregungen im Gebiete der Formenlehre, Benutzung der Mathematik zur Aufstellung wie Lösung von Karten- und Zahlenkunststücken, Aufgaben geistanregender Spiele u. dergl."/>
    <s v="Braun, Ferdinand"/>
    <s v="Kinder- und Jugendbücher"/>
    <s v="Spamer"/>
    <s v="monograph; text"/>
    <s v="PPN742491862"/>
    <s v="PPN240857895"/>
    <s v="http://resolver.staatsbibliothek-berlin.de/SBB0000D1B900000000"/>
    <s v="ger"/>
    <s v="1876"/>
    <s v="WegehauptDigital"/>
    <s v="Leipzig"/>
    <s v="https://content.staatsbibliothek-berlin.de/dc/742491862.ocr.zip"/>
    <s v="yes"/>
    <m/>
    <x v="209"/>
    <s v="0337"/>
    <n v="1"/>
  </r>
  <r>
    <s v="Der junge Mathematiker und Naturforscher; Einführung in die Geheimnisse der Zahl und Wunder der Rechenkunst ; eine Anleitung zu aufmerksamer Naturbetrachtung, begleitet von zahlreichen Aufgaben zur Uebung des Urtheils und der Anschauung ; Entwicklung der Zahlengesetze der Natur, Erklärung des innern Grundes alltäglicher Erfahrungen, Anregungen im Gebiete der Formenlehre, Benutzung der Mathematik zur Aufstellung wie Lösung von Karten- und Zahlenkunststücken, Aufgaben geistanregender Spiele u. dergl."/>
    <s v="Braun, Ferdinand"/>
    <s v="Kinder- und Jugendbücher"/>
    <s v="Spamer"/>
    <s v="monograph; text"/>
    <s v="PPN742491862"/>
    <s v="PPN240857895"/>
    <s v="http://resolver.staatsbibliothek-berlin.de/SBB0000D1B900000000"/>
    <s v="ger"/>
    <s v="1876"/>
    <s v="WegehauptDigital"/>
    <s v="Leipzig"/>
    <s v="https://content.staatsbibliothek-berlin.de/dc/742491862.ocr.zip"/>
    <s v="yes"/>
    <m/>
    <x v="210"/>
    <s v="0363"/>
    <n v="1"/>
  </r>
  <r>
    <s v="Der junge Mathematiker und Naturforscher; Einführung in die Geheimnisse der Zahl und Wunder der Rechenkunst ; eine Anleitung zu aufmerksamer Naturbetrachtung, begleitet von zahlreichen Aufgaben zur Uebung des Urtheils und der Anschauung ; Entwicklung der Zahlengesetze der Natur, Erklärung des innern Grundes alltäglicher Erfahrungen, Anregungen im Gebiete der Formenlehre, Benutzung der Mathematik zur Aufstellung wie Lösung von Karten- und Zahlenkunststücken, Aufgaben geistanregender Spiele u. dergl."/>
    <s v="Braun, Ferdinand"/>
    <s v="Kinder- und Jugendbücher"/>
    <s v="Spamer"/>
    <s v="monograph; text"/>
    <s v="PPN742491862"/>
    <s v="PPN240857895"/>
    <s v="http://resolver.staatsbibliothek-berlin.de/SBB0000D1B900000000"/>
    <s v="ger"/>
    <s v="1876"/>
    <s v="WegehauptDigital"/>
    <s v="Leipzig"/>
    <s v="https://content.staatsbibliothek-berlin.de/dc/742491862.ocr.zip"/>
    <s v="yes"/>
    <m/>
    <x v="211"/>
    <s v="0375"/>
    <n v="1"/>
  </r>
  <r>
    <s v="Die Schöpfung der Erde; die Urwelt und die Urgeschöpfe bis zum Auftreten des Menschen ; Blicke in das Erdinnere; Wanderungen in die Gebirgswelt, namentlich unseres Vaterlandes nach Kreuz und Quer ; mit reiferen Schülern unternommen"/>
    <s v="Hintze, Eduard"/>
    <s v="Kinder- und Jugendbücher"/>
    <s v="Spamer"/>
    <s v="monograph; text"/>
    <s v="PPN74249277X"/>
    <s v="PPN559385552"/>
    <s v="http://resolver.staatsbibliothek-berlin.de/SBB0000D1BD00000000"/>
    <s v="ger"/>
    <s v="1872"/>
    <s v="WegehauptDigital"/>
    <s v="Leipzig"/>
    <s v="https://content.staatsbibliothek-berlin.de/dc/74249277X.ocr.zip"/>
    <s v="yes"/>
    <m/>
    <x v="212"/>
    <s v="0057"/>
    <n v="1"/>
  </r>
  <r>
    <s v="Die Schöpfung der Erde; die Urwelt und die Urgeschöpfe bis zum Auftreten des Menschen ; Blicke in das Erdinnere; Wanderungen in die Gebirgswelt, namentlich unseres Vaterlandes nach Kreuz und Quer ; mit reiferen Schülern unternommen"/>
    <s v="Hintze, Eduard"/>
    <s v="Kinder- und Jugendbücher"/>
    <s v="Spamer"/>
    <s v="monograph; text"/>
    <s v="PPN74249277X"/>
    <s v="PPN559385552"/>
    <s v="http://resolver.staatsbibliothek-berlin.de/SBB0000D1BD00000000"/>
    <s v="ger"/>
    <s v="1872"/>
    <s v="WegehauptDigital"/>
    <s v="Leipzig"/>
    <s v="https://content.staatsbibliothek-berlin.de/dc/74249277X.ocr.zip"/>
    <s v="yes"/>
    <m/>
    <x v="213"/>
    <s v="0057"/>
    <n v="1"/>
  </r>
  <r>
    <s v="Die Schöpfung der Erde; die Urwelt und die Urgeschöpfe bis zum Auftreten des Menschen ; Blicke in das Erdinnere; Wanderungen in die Gebirgswelt, namentlich unseres Vaterlandes nach Kreuz und Quer ; mit reiferen Schülern unternommen"/>
    <s v="Hintze, Eduard"/>
    <s v="Kinder- und Jugendbücher"/>
    <s v="Spamer"/>
    <s v="monograph; text"/>
    <s v="PPN74249277X"/>
    <s v="PPN559385552"/>
    <s v="http://resolver.staatsbibliothek-berlin.de/SBB0000D1BD00000000"/>
    <s v="ger"/>
    <s v="1872"/>
    <s v="WegehauptDigital"/>
    <s v="Leipzig"/>
    <s v="https://content.staatsbibliothek-berlin.de/dc/74249277X.ocr.zip"/>
    <s v="yes"/>
    <m/>
    <x v="214"/>
    <s v="0059"/>
    <n v="1"/>
  </r>
  <r>
    <s v="Die Schöpfung der Erde; die Urwelt und die Urgeschöpfe bis zum Auftreten des Menschen ; Blicke in das Erdinnere; Wanderungen in die Gebirgswelt, namentlich unseres Vaterlandes nach Kreuz und Quer ; mit reiferen Schülern unternommen"/>
    <s v="Hintze, Eduard"/>
    <s v="Kinder- und Jugendbücher"/>
    <s v="Spamer"/>
    <s v="monograph; text"/>
    <s v="PPN74249277X"/>
    <s v="PPN559385552"/>
    <s v="http://resolver.staatsbibliothek-berlin.de/SBB0000D1BD00000000"/>
    <s v="ger"/>
    <s v="1872"/>
    <s v="WegehauptDigital"/>
    <s v="Leipzig"/>
    <s v="https://content.staatsbibliothek-berlin.de/dc/74249277X.ocr.zip"/>
    <s v="yes"/>
    <m/>
    <x v="215"/>
    <s v="0059"/>
    <n v="1"/>
  </r>
  <r>
    <s v="Die Schöpfung der Erde; die Urwelt und die Urgeschöpfe bis zum Auftreten des Menschen ; Blicke in das Erdinnere; Wanderungen in die Gebirgswelt, namentlich unseres Vaterlandes nach Kreuz und Quer ; mit reiferen Schülern unternommen"/>
    <s v="Hintze, Eduard"/>
    <s v="Kinder- und Jugendbücher"/>
    <s v="Spamer"/>
    <s v="monograph; text"/>
    <s v="PPN74249277X"/>
    <s v="PPN559385552"/>
    <s v="http://resolver.staatsbibliothek-berlin.de/SBB0000D1BD00000000"/>
    <s v="ger"/>
    <s v="1872"/>
    <s v="WegehauptDigital"/>
    <s v="Leipzig"/>
    <s v="https://content.staatsbibliothek-berlin.de/dc/74249277X.ocr.zip"/>
    <s v="yes"/>
    <m/>
    <x v="216"/>
    <s v="0059"/>
    <n v="1"/>
  </r>
  <r>
    <s v="Die Schöpfung der Erde; die Urwelt und die Urgeschöpfe bis zum Auftreten des Menschen ; Blicke in das Erdinnere; Wanderungen in die Gebirgswelt, namentlich unseres Vaterlandes nach Kreuz und Quer ; mit reiferen Schülern unternommen"/>
    <s v="Hintze, Eduard"/>
    <s v="Kinder- und Jugendbücher"/>
    <s v="Spamer"/>
    <s v="monograph; text"/>
    <s v="PPN74249277X"/>
    <s v="PPN559385552"/>
    <s v="http://resolver.staatsbibliothek-berlin.de/SBB0000D1BD00000000"/>
    <s v="ger"/>
    <s v="1872"/>
    <s v="WegehauptDigital"/>
    <s v="Leipzig"/>
    <s v="https://content.staatsbibliothek-berlin.de/dc/74249277X.ocr.zip"/>
    <s v="yes"/>
    <m/>
    <x v="217"/>
    <s v="0075"/>
    <n v="1"/>
  </r>
  <r>
    <s v="Die Schöpfung der Erde; die Urwelt und die Urgeschöpfe bis zum Auftreten des Menschen ; Blicke in das Erdinnere; Wanderungen in die Gebirgswelt, namentlich unseres Vaterlandes nach Kreuz und Quer ; mit reiferen Schülern unternommen"/>
    <s v="Hintze, Eduard"/>
    <s v="Kinder- und Jugendbücher"/>
    <s v="Spamer"/>
    <s v="monograph; text"/>
    <s v="PPN74249277X"/>
    <s v="PPN559385552"/>
    <s v="http://resolver.staatsbibliothek-berlin.de/SBB0000D1BD00000000"/>
    <s v="ger"/>
    <s v="1872"/>
    <s v="WegehauptDigital"/>
    <s v="Leipzig"/>
    <s v="https://content.staatsbibliothek-berlin.de/dc/74249277X.ocr.zip"/>
    <s v="yes"/>
    <m/>
    <x v="218"/>
    <s v="0097"/>
    <n v="1"/>
  </r>
  <r>
    <s v="Die Schöpfung der Erde; die Urwelt und die Urgeschöpfe bis zum Auftreten des Menschen ; Blicke in das Erdinnere; Wanderungen in die Gebirgswelt, namentlich unseres Vaterlandes nach Kreuz und Quer ; mit reiferen Schülern unternommen"/>
    <s v="Hintze, Eduard"/>
    <s v="Kinder- und Jugendbücher"/>
    <s v="Spamer"/>
    <s v="monograph; text"/>
    <s v="PPN74249277X"/>
    <s v="PPN559385552"/>
    <s v="http://resolver.staatsbibliothek-berlin.de/SBB0000D1BD00000000"/>
    <s v="ger"/>
    <s v="1872"/>
    <s v="WegehauptDigital"/>
    <s v="Leipzig"/>
    <s v="https://content.staatsbibliothek-berlin.de/dc/74249277X.ocr.zip"/>
    <s v="yes"/>
    <m/>
    <x v="219"/>
    <s v="0127"/>
    <n v="1"/>
  </r>
  <r>
    <s v="Die Schöpfung der Erde; die Urwelt und die Urgeschöpfe bis zum Auftreten des Menschen ; Blicke in das Erdinnere; Wanderungen in die Gebirgswelt, namentlich unseres Vaterlandes nach Kreuz und Quer ; mit reiferen Schülern unternommen"/>
    <s v="Hintze, Eduard"/>
    <s v="Kinder- und Jugendbücher"/>
    <s v="Spamer"/>
    <s v="monograph; text"/>
    <s v="PPN74249277X"/>
    <s v="PPN559385552"/>
    <s v="http://resolver.staatsbibliothek-berlin.de/SBB0000D1BD00000000"/>
    <s v="ger"/>
    <s v="1872"/>
    <s v="WegehauptDigital"/>
    <s v="Leipzig"/>
    <s v="https://content.staatsbibliothek-berlin.de/dc/74249277X.ocr.zip"/>
    <s v="yes"/>
    <m/>
    <x v="64"/>
    <s v="0139"/>
    <n v="1"/>
  </r>
  <r>
    <s v="Die Schöpfung der Erde; die Urwelt und die Urgeschöpfe bis zum Auftreten des Menschen ; Blicke in das Erdinnere; Wanderungen in die Gebirgswelt, namentlich unseres Vaterlandes nach Kreuz und Quer ; mit reiferen Schülern unternommen"/>
    <s v="Hintze, Eduard"/>
    <s v="Kinder- und Jugendbücher"/>
    <s v="Spamer"/>
    <s v="monograph; text"/>
    <s v="PPN74249277X"/>
    <s v="PPN559385552"/>
    <s v="http://resolver.staatsbibliothek-berlin.de/SBB0000D1BD00000000"/>
    <s v="ger"/>
    <s v="1872"/>
    <s v="WegehauptDigital"/>
    <s v="Leipzig"/>
    <s v="https://content.staatsbibliothek-berlin.de/dc/74249277X.ocr.zip"/>
    <s v="yes"/>
    <m/>
    <x v="220"/>
    <s v="0232"/>
    <n v="1"/>
  </r>
  <r>
    <s v="Die Schöpfung der Erde; die Urwelt und die Urgeschöpfe bis zum Auftreten des Menschen ; Blicke in das Erdinnere; Wanderungen in die Gebirgswelt, namentlich unseres Vaterlandes nach Kreuz und Quer ; mit reiferen Schülern unternommen"/>
    <s v="Hintze, Eduard"/>
    <s v="Kinder- und Jugendbücher"/>
    <s v="Spamer"/>
    <s v="monograph; text"/>
    <s v="PPN74249277X"/>
    <s v="PPN559385552"/>
    <s v="http://resolver.staatsbibliothek-berlin.de/SBB0000D1BD00000000"/>
    <s v="ger"/>
    <s v="1872"/>
    <s v="WegehauptDigital"/>
    <s v="Leipzig"/>
    <s v="https://content.staatsbibliothek-berlin.de/dc/74249277X.ocr.zip"/>
    <s v="yes"/>
    <m/>
    <x v="0"/>
    <s v="0292"/>
    <n v="1"/>
  </r>
  <r>
    <s v="Die Schöpfung der Erde; die Urwelt und die Urgeschöpfe bis zum Auftreten des Menschen ; Blicke in das Erdinnere; Wanderungen in die Gebirgswelt, namentlich unseres Vaterlandes nach Kreuz und Quer ; mit reiferen Schülern unternommen"/>
    <s v="Hintze, Eduard"/>
    <s v="Kinder- und Jugendbücher"/>
    <s v="Spamer"/>
    <s v="monograph; text"/>
    <s v="PPN74249277X"/>
    <s v="PPN559385552"/>
    <s v="http://resolver.staatsbibliothek-berlin.de/SBB0000D1BD00000000"/>
    <s v="ger"/>
    <s v="1872"/>
    <s v="WegehauptDigital"/>
    <s v="Leipzig"/>
    <s v="https://content.staatsbibliothek-berlin.de/dc/74249277X.ocr.zip"/>
    <s v="yes"/>
    <m/>
    <x v="221"/>
    <s v="0292"/>
    <n v="1"/>
  </r>
  <r>
    <s v="Die Schöpfung der Erde; die Urwelt und die Urgeschöpfe bis zum Auftreten des Menschen ; Blicke in das Erdinnere; Wanderungen in die Gebirgswelt, namentlich unseres Vaterlandes nach Kreuz und Quer ; mit reiferen Schülern unternommen"/>
    <s v="Hintze, Eduard"/>
    <s v="Kinder- und Jugendbücher"/>
    <s v="Spamer"/>
    <s v="monograph; text"/>
    <s v="PPN74249277X"/>
    <s v="PPN559385552"/>
    <s v="http://resolver.staatsbibliothek-berlin.de/SBB0000D1BD00000000"/>
    <s v="ger"/>
    <s v="1872"/>
    <s v="WegehauptDigital"/>
    <s v="Leipzig"/>
    <s v="https://content.staatsbibliothek-berlin.de/dc/74249277X.ocr.zip"/>
    <s v="yes"/>
    <m/>
    <x v="222"/>
    <s v="0339"/>
    <n v="1"/>
  </r>
  <r>
    <s v="Die Schöpfung der Erde; die Urwelt und die Urgeschöpfe bis zum Auftreten des Menschen ; Blicke in das Erdinnere; Wanderungen in die Gebirgswelt, namentlich unseres Vaterlandes nach Kreuz und Quer ; mit reiferen Schülern unternommen"/>
    <s v="Hintze, Eduard"/>
    <s v="Kinder- und Jugendbücher"/>
    <s v="Spamer"/>
    <s v="monograph; text"/>
    <s v="PPN74249277X"/>
    <s v="PPN559385552"/>
    <s v="http://resolver.staatsbibliothek-berlin.de/SBB0000D1BD00000000"/>
    <s v="ger"/>
    <s v="1872"/>
    <s v="WegehauptDigital"/>
    <s v="Leipzig"/>
    <s v="https://content.staatsbibliothek-berlin.de/dc/74249277X.ocr.zip"/>
    <s v="yes"/>
    <m/>
    <x v="223"/>
    <s v="0348"/>
    <n v="1"/>
  </r>
  <r>
    <s v="Die Schöpfung der Erde; die Urwelt und die Urgeschöpfe bis zum Auftreten des Menschen ; Blicke in das Erdinnere; Wanderungen in die Gebirgswelt, namentlich unseres Vaterlandes nach Kreuz und Quer ; mit reiferen Schülern unternommen"/>
    <s v="Hintze, Eduard"/>
    <s v="Kinder- und Jugendbücher"/>
    <s v="Spamer"/>
    <s v="monograph; text"/>
    <s v="PPN74249277X"/>
    <s v="PPN559385552"/>
    <s v="http://resolver.staatsbibliothek-berlin.de/SBB0000D1BD00000000"/>
    <s v="ger"/>
    <s v="1872"/>
    <s v="WegehauptDigital"/>
    <s v="Leipzig"/>
    <s v="https://content.staatsbibliothek-berlin.de/dc/74249277X.ocr.zip"/>
    <s v="yes"/>
    <m/>
    <x v="224"/>
    <s v="0348"/>
    <n v="1"/>
  </r>
  <r>
    <s v="Die Schöpfung der Erde; die Urwelt und die Urgeschöpfe bis zum Auftreten des Menschen ; Blicke in das Erdinnere ; Wanderungen in die Gebirgswelt, namentlich unsres Veterlandes, nach Kreuz und Quer ; mit reiferen Schülern unternommen"/>
    <s v="Hintze, Eduard"/>
    <s v="Kinder- und Jugendbücher"/>
    <s v="Spamer"/>
    <s v="monograph; text"/>
    <s v="PPN742493695"/>
    <s v="PPN341499900"/>
    <s v="http://resolver.staatsbibliothek-berlin.de/SBB0000D1BE00000000"/>
    <s v="ger"/>
    <s v="1885"/>
    <s v="WegehauptDigital"/>
    <s v="Leipzig, Berlin"/>
    <s v="https://content.staatsbibliothek-berlin.de/dc/742493695.ocr.zip"/>
    <s v="yes"/>
    <m/>
    <x v="225"/>
    <s v="0057"/>
    <n v="1"/>
  </r>
  <r>
    <s v="Die Schöpfung der Erde; die Urwelt und die Urgeschöpfe bis zum Auftreten des Menschen ; Blicke in das Erdinnere ; Wanderungen in die Gebirgswelt, namentlich unsres Veterlandes, nach Kreuz und Quer ; mit reiferen Schülern unternommen"/>
    <s v="Hintze, Eduard"/>
    <s v="Kinder- und Jugendbücher"/>
    <s v="Spamer"/>
    <s v="monograph; text"/>
    <s v="PPN742493695"/>
    <s v="PPN341499900"/>
    <s v="http://resolver.staatsbibliothek-berlin.de/SBB0000D1BE00000000"/>
    <s v="ger"/>
    <s v="1885"/>
    <s v="WegehauptDigital"/>
    <s v="Leipzig, Berlin"/>
    <s v="https://content.staatsbibliothek-berlin.de/dc/742493695.ocr.zip"/>
    <s v="yes"/>
    <m/>
    <x v="226"/>
    <s v="0057"/>
    <n v="1"/>
  </r>
  <r>
    <s v="Die Schöpfung der Erde; die Urwelt und die Urgeschöpfe bis zum Auftreten des Menschen ; Blicke in das Erdinnere ; Wanderungen in die Gebirgswelt, namentlich unsres Veterlandes, nach Kreuz und Quer ; mit reiferen Schülern unternommen"/>
    <s v="Hintze, Eduard"/>
    <s v="Kinder- und Jugendbücher"/>
    <s v="Spamer"/>
    <s v="monograph; text"/>
    <s v="PPN742493695"/>
    <s v="PPN341499900"/>
    <s v="http://resolver.staatsbibliothek-berlin.de/SBB0000D1BE00000000"/>
    <s v="ger"/>
    <s v="1885"/>
    <s v="WegehauptDigital"/>
    <s v="Leipzig, Berlin"/>
    <s v="https://content.staatsbibliothek-berlin.de/dc/742493695.ocr.zip"/>
    <s v="yes"/>
    <m/>
    <x v="227"/>
    <s v="0127"/>
    <n v="1"/>
  </r>
  <r>
    <s v="Die Schöpfung der Erde; die Urwelt und die Urgeschöpfe bis zum Auftreten des Menschen ; Blicke in das Erdinnere ; Wanderungen in die Gebirgswelt, namentlich unsres Veterlandes, nach Kreuz und Quer ; mit reiferen Schülern unternommen"/>
    <s v="Hintze, Eduard"/>
    <s v="Kinder- und Jugendbücher"/>
    <s v="Spamer"/>
    <s v="monograph; text"/>
    <s v="PPN742493695"/>
    <s v="PPN341499900"/>
    <s v="http://resolver.staatsbibliothek-berlin.de/SBB0000D1BE00000000"/>
    <s v="ger"/>
    <s v="1885"/>
    <s v="WegehauptDigital"/>
    <s v="Leipzig, Berlin"/>
    <s v="https://content.staatsbibliothek-berlin.de/dc/742493695.ocr.zip"/>
    <s v="yes"/>
    <m/>
    <x v="228"/>
    <s v="0167"/>
    <n v="1"/>
  </r>
  <r>
    <s v="Die Schöpfung der Erde; die Urwelt und die Urgeschöpfe bis zum Auftreten des Menschen ; Blicke in das Erdinnere ; Wanderungen in die Gebirgswelt, namentlich unsres Veterlandes, nach Kreuz und Quer ; mit reiferen Schülern unternommen"/>
    <s v="Hintze, Eduard"/>
    <s v="Kinder- und Jugendbücher"/>
    <s v="Spamer"/>
    <s v="monograph; text"/>
    <s v="PPN742493695"/>
    <s v="PPN341499900"/>
    <s v="http://resolver.staatsbibliothek-berlin.de/SBB0000D1BE00000000"/>
    <s v="ger"/>
    <s v="1885"/>
    <s v="WegehauptDigital"/>
    <s v="Leipzig, Berlin"/>
    <s v="https://content.staatsbibliothek-berlin.de/dc/742493695.ocr.zip"/>
    <s v="yes"/>
    <m/>
    <x v="229"/>
    <s v="0237"/>
    <n v="1"/>
  </r>
  <r>
    <s v="Die Schöpfung der Erde; die Urwelt und die Urgeschöpfe bis zum Auftreten des Menschen ; Blicke in das Erdinnere ; Wanderungen in die Gebirgswelt, namentlich unsres Veterlandes, nach Kreuz und Quer ; mit reiferen Schülern unternommen"/>
    <s v="Hintze, Eduard"/>
    <s v="Kinder- und Jugendbücher"/>
    <s v="Spamer"/>
    <s v="monograph; text"/>
    <s v="PPN742493695"/>
    <s v="PPN341499900"/>
    <s v="http://resolver.staatsbibliothek-berlin.de/SBB0000D1BE00000000"/>
    <s v="ger"/>
    <s v="1885"/>
    <s v="WegehauptDigital"/>
    <s v="Leipzig, Berlin"/>
    <s v="https://content.staatsbibliothek-berlin.de/dc/742493695.ocr.zip"/>
    <s v="yes"/>
    <m/>
    <x v="230"/>
    <s v="0237"/>
    <n v="1"/>
  </r>
  <r>
    <s v="Die Schöpfung der Erde; die Urwelt und die Urgeschöpfe bis zum Auftreten des Menschen ; Blicke in das Erdinnere ; Wanderungen in die Gebirgswelt, namentlich unsres Veterlandes, nach Kreuz und Quer ; mit reiferen Schülern unternommen"/>
    <s v="Hintze, Eduard"/>
    <s v="Kinder- und Jugendbücher"/>
    <s v="Spamer"/>
    <s v="monograph; text"/>
    <s v="PPN742493695"/>
    <s v="PPN341499900"/>
    <s v="http://resolver.staatsbibliothek-berlin.de/SBB0000D1BE00000000"/>
    <s v="ger"/>
    <s v="1885"/>
    <s v="WegehauptDigital"/>
    <s v="Leipzig, Berlin"/>
    <s v="https://content.staatsbibliothek-berlin.de/dc/742493695.ocr.zip"/>
    <s v="yes"/>
    <m/>
    <x v="231"/>
    <s v="0299"/>
    <n v="1"/>
  </r>
  <r>
    <s v="Die Schöpfung der Erde; die Urwelt und die Urgeschöpfe bis zum Auftreten des Menschen ; Blicke in das Erdinnere ; Wanderungen in die Gebirgswelt, namentlich unsres Veterlandes, nach Kreuz und Quer ; mit reiferen Schülern unternommen"/>
    <s v="Hintze, Eduard"/>
    <s v="Kinder- und Jugendbücher"/>
    <s v="Spamer"/>
    <s v="monograph; text"/>
    <s v="PPN742493695"/>
    <s v="PPN341499900"/>
    <s v="http://resolver.staatsbibliothek-berlin.de/SBB0000D1BE00000000"/>
    <s v="ger"/>
    <s v="1885"/>
    <s v="WegehauptDigital"/>
    <s v="Leipzig, Berlin"/>
    <s v="https://content.staatsbibliothek-berlin.de/dc/742493695.ocr.zip"/>
    <s v="yes"/>
    <m/>
    <x v="232"/>
    <s v="0299"/>
    <n v="1"/>
  </r>
  <r>
    <s v="Die Schöpfung der Erde; die Urwelt und die Urgeschöpfe bis zum Auftreten des Menschen ; Blicke in das Erdinnere ; Wanderungen in die Gebirgswelt, namentlich unsres Veterlandes, nach Kreuz und Quer ; mit reiferen Schülern unternommen"/>
    <s v="Hintze, Eduard"/>
    <s v="Kinder- und Jugendbücher"/>
    <s v="Spamer"/>
    <s v="monograph; text"/>
    <s v="PPN742493695"/>
    <s v="PPN341499900"/>
    <s v="http://resolver.staatsbibliothek-berlin.de/SBB0000D1BE00000000"/>
    <s v="ger"/>
    <s v="1885"/>
    <s v="WegehauptDigital"/>
    <s v="Leipzig, Berlin"/>
    <s v="https://content.staatsbibliothek-berlin.de/dc/742493695.ocr.zip"/>
    <s v="yes"/>
    <m/>
    <x v="233"/>
    <s v="0299"/>
    <n v="1"/>
  </r>
  <r>
    <s v="Die Lehre vom Bau und der Zusammensetzung der festen Erdrinde &lt;Geognosie&gt;"/>
    <s v="Ludwig, Rudolph"/>
    <s v="Kinder- und Jugendbücher"/>
    <s v="Spamer"/>
    <s v="volume; text"/>
    <s v="PPN74249716X"/>
    <s v="PPN243627378"/>
    <s v="http://resolver.staatsbibliothek-berlin.de/SBB0000D1C000010000"/>
    <s v="ger"/>
    <s v="1861"/>
    <s v="WegehauptDigital"/>
    <s v="Leipzig"/>
    <s v="https://content.staatsbibliothek-berlin.de/dc/74249716X.ocr.zip"/>
    <s v="yes"/>
    <m/>
    <x v="234"/>
    <s v="0055"/>
    <n v="1"/>
  </r>
  <r>
    <s v="Die Lehre vom Bau und der Zusammensetzung der festen Erdrinde &lt;Geognosie&gt;"/>
    <s v="Ludwig, Rudolph"/>
    <s v="Kinder- und Jugendbücher"/>
    <s v="Spamer"/>
    <s v="volume; text"/>
    <s v="PPN74249716X"/>
    <s v="PPN243627378"/>
    <s v="http://resolver.staatsbibliothek-berlin.de/SBB0000D1C000010000"/>
    <s v="ger"/>
    <s v="1861"/>
    <s v="WegehauptDigital"/>
    <s v="Leipzig"/>
    <s v="https://content.staatsbibliothek-berlin.de/dc/74249716X.ocr.zip"/>
    <s v="yes"/>
    <m/>
    <x v="235"/>
    <s v="0073"/>
    <n v="1"/>
  </r>
  <r>
    <s v="Die Lehre vom Bau und der Zusammensetzung der festen Erdrinde &lt;Geognosie&gt;"/>
    <s v="Ludwig, Rudolph"/>
    <s v="Kinder- und Jugendbücher"/>
    <s v="Spamer"/>
    <s v="volume; text"/>
    <s v="PPN74249716X"/>
    <s v="PPN243627378"/>
    <s v="http://resolver.staatsbibliothek-berlin.de/SBB0000D1C000010000"/>
    <s v="ger"/>
    <s v="1861"/>
    <s v="WegehauptDigital"/>
    <s v="Leipzig"/>
    <s v="https://content.staatsbibliothek-berlin.de/dc/74249716X.ocr.zip"/>
    <s v="yes"/>
    <m/>
    <x v="236"/>
    <s v="0073"/>
    <n v="1"/>
  </r>
  <r>
    <s v="Die Lehre vom Bau und der Zusammensetzung der festen Erdrinde &lt;Geognosie&gt;"/>
    <s v="Ludwig, Rudolph"/>
    <s v="Kinder- und Jugendbücher"/>
    <s v="Spamer"/>
    <s v="volume; text"/>
    <s v="PPN74249716X"/>
    <s v="PPN243627378"/>
    <s v="http://resolver.staatsbibliothek-berlin.de/SBB0000D1C000010000"/>
    <s v="ger"/>
    <s v="1861"/>
    <s v="WegehauptDigital"/>
    <s v="Leipzig"/>
    <s v="https://content.staatsbibliothek-berlin.de/dc/74249716X.ocr.zip"/>
    <s v="yes"/>
    <m/>
    <x v="237"/>
    <s v="0073"/>
    <n v="1"/>
  </r>
  <r>
    <s v="Die Lehre vom Bau und der Zusammensetzung der festen Erdrinde &lt;Geognosie&gt;"/>
    <s v="Ludwig, Rudolph"/>
    <s v="Kinder- und Jugendbücher"/>
    <s v="Spamer"/>
    <s v="volume; text"/>
    <s v="PPN74249716X"/>
    <s v="PPN243627378"/>
    <s v="http://resolver.staatsbibliothek-berlin.de/SBB0000D1C000010000"/>
    <s v="ger"/>
    <s v="1861"/>
    <s v="WegehauptDigital"/>
    <s v="Leipzig"/>
    <s v="https://content.staatsbibliothek-berlin.de/dc/74249716X.ocr.zip"/>
    <s v="yes"/>
    <m/>
    <x v="238"/>
    <s v="0090"/>
    <n v="1"/>
  </r>
  <r>
    <s v="Die Lehre vom Bau und der Zusammensetzung der festen Erdrinde &lt;Geognosie&gt;"/>
    <s v="Ludwig, Rudolph"/>
    <s v="Kinder- und Jugendbücher"/>
    <s v="Spamer"/>
    <s v="volume; text"/>
    <s v="PPN74249716X"/>
    <s v="PPN243627378"/>
    <s v="http://resolver.staatsbibliothek-berlin.de/SBB0000D1C000010000"/>
    <s v="ger"/>
    <s v="1861"/>
    <s v="WegehauptDigital"/>
    <s v="Leipzig"/>
    <s v="https://content.staatsbibliothek-berlin.de/dc/74249716X.ocr.zip"/>
    <s v="yes"/>
    <m/>
    <x v="239"/>
    <s v="0090"/>
    <n v="1"/>
  </r>
  <r>
    <s v="Die Lehre vom Bau und der Zusammensetzung der festen Erdrinde &lt;Geognosie&gt;"/>
    <s v="Ludwig, Rudolph"/>
    <s v="Kinder- und Jugendbücher"/>
    <s v="Spamer"/>
    <s v="volume; text"/>
    <s v="PPN74249716X"/>
    <s v="PPN243627378"/>
    <s v="http://resolver.staatsbibliothek-berlin.de/SBB0000D1C000010000"/>
    <s v="ger"/>
    <s v="1861"/>
    <s v="WegehauptDigital"/>
    <s v="Leipzig"/>
    <s v="https://content.staatsbibliothek-berlin.de/dc/74249716X.ocr.zip"/>
    <s v="yes"/>
    <m/>
    <x v="240"/>
    <s v="0090"/>
    <n v="1"/>
  </r>
  <r>
    <s v="Die Lehre vom Bau und der Zusammensetzung der festen Erdrinde &lt;Geognosie&gt;"/>
    <s v="Ludwig, Rudolph"/>
    <s v="Kinder- und Jugendbücher"/>
    <s v="Spamer"/>
    <s v="volume; text"/>
    <s v="PPN74249716X"/>
    <s v="PPN243627378"/>
    <s v="http://resolver.staatsbibliothek-berlin.de/SBB0000D1C000010000"/>
    <s v="ger"/>
    <s v="1861"/>
    <s v="WegehauptDigital"/>
    <s v="Leipzig"/>
    <s v="https://content.staatsbibliothek-berlin.de/dc/74249716X.ocr.zip"/>
    <s v="yes"/>
    <m/>
    <x v="241"/>
    <s v="0090"/>
    <n v="1"/>
  </r>
  <r>
    <s v="Die Lehre vom Bau und der Zusammensetzung der festen Erdrinde &lt;Geognosie&gt;"/>
    <s v="Ludwig, Rudolph"/>
    <s v="Kinder- und Jugendbücher"/>
    <s v="Spamer"/>
    <s v="volume; text"/>
    <s v="PPN74249716X"/>
    <s v="PPN243627378"/>
    <s v="http://resolver.staatsbibliothek-berlin.de/SBB0000D1C000010000"/>
    <s v="ger"/>
    <s v="1861"/>
    <s v="WegehauptDigital"/>
    <s v="Leipzig"/>
    <s v="https://content.staatsbibliothek-berlin.de/dc/74249716X.ocr.zip"/>
    <s v="yes"/>
    <m/>
    <x v="242"/>
    <s v="0090"/>
    <n v="1"/>
  </r>
  <r>
    <s v="Die Lehre vom Bau und der Zusammensetzung der festen Erdrinde &lt;Geognosie&gt;"/>
    <s v="Ludwig, Rudolph"/>
    <s v="Kinder- und Jugendbücher"/>
    <s v="Spamer"/>
    <s v="volume; text"/>
    <s v="PPN74249716X"/>
    <s v="PPN243627378"/>
    <s v="http://resolver.staatsbibliothek-berlin.de/SBB0000D1C000010000"/>
    <s v="ger"/>
    <s v="1861"/>
    <s v="WegehauptDigital"/>
    <s v="Leipzig"/>
    <s v="https://content.staatsbibliothek-berlin.de/dc/74249716X.ocr.zip"/>
    <s v="yes"/>
    <m/>
    <x v="243"/>
    <s v="0090"/>
    <n v="1"/>
  </r>
  <r>
    <s v="Die Lehre vom Bau und der Zusammensetzung der festen Erdrinde &lt;Geognosie&gt;"/>
    <s v="Ludwig, Rudolph"/>
    <s v="Kinder- und Jugendbücher"/>
    <s v="Spamer"/>
    <s v="volume; text"/>
    <s v="PPN74249716X"/>
    <s v="PPN243627378"/>
    <s v="http://resolver.staatsbibliothek-berlin.de/SBB0000D1C000010000"/>
    <s v="ger"/>
    <s v="1861"/>
    <s v="WegehauptDigital"/>
    <s v="Leipzig"/>
    <s v="https://content.staatsbibliothek-berlin.de/dc/74249716X.ocr.zip"/>
    <s v="yes"/>
    <m/>
    <x v="244"/>
    <s v="0097"/>
    <n v="1"/>
  </r>
  <r>
    <s v="Die Lehre vom Bau und der Zusammensetzung der festen Erdrinde &lt;Geognosie&gt;"/>
    <s v="Ludwig, Rudolph"/>
    <s v="Kinder- und Jugendbücher"/>
    <s v="Spamer"/>
    <s v="volume; text"/>
    <s v="PPN74249716X"/>
    <s v="PPN243627378"/>
    <s v="http://resolver.staatsbibliothek-berlin.de/SBB0000D1C000010000"/>
    <s v="ger"/>
    <s v="1861"/>
    <s v="WegehauptDigital"/>
    <s v="Leipzig"/>
    <s v="https://content.staatsbibliothek-berlin.de/dc/74249716X.ocr.zip"/>
    <s v="yes"/>
    <m/>
    <x v="245"/>
    <s v="0097"/>
    <n v="1"/>
  </r>
  <r>
    <s v="Die Lehre vom Bau und der Zusammensetzung der festen Erdrinde &lt;Geognosie&gt;"/>
    <s v="Ludwig, Rudolph"/>
    <s v="Kinder- und Jugendbücher"/>
    <s v="Spamer"/>
    <s v="volume; text"/>
    <s v="PPN74249716X"/>
    <s v="PPN243627378"/>
    <s v="http://resolver.staatsbibliothek-berlin.de/SBB0000D1C000010000"/>
    <s v="ger"/>
    <s v="1861"/>
    <s v="WegehauptDigital"/>
    <s v="Leipzig"/>
    <s v="https://content.staatsbibliothek-berlin.de/dc/74249716X.ocr.zip"/>
    <s v="yes"/>
    <m/>
    <x v="97"/>
    <s v="0157"/>
    <n v="1"/>
  </r>
  <r>
    <s v="Buch der Sammlungen; praktische Anleitung zum Anlegen, Ordnen und Erhalten aller Arten von Sammlungen, überhaupt zur Unterstützung naturwissenschaftlicher und geschichtswissenschaftlicher Liebhabereien"/>
    <s v="Klasing, Otto"/>
    <s v="Kinder- und Jugendbücher"/>
    <s v="Velhagen &amp; Klasing"/>
    <s v="monograph; text"/>
    <s v="PPN74253507X"/>
    <s v="PPN455078025"/>
    <s v="http://resolver.staatsbibliothek-berlin.de/SBB0000D1DE00000000"/>
    <s v="ger"/>
    <s v="1890"/>
    <s v="WegehauptDigital"/>
    <s v="Bielefeld [u.a.]"/>
    <s v="https://content.staatsbibliothek-berlin.de/dc/74253507X.ocr.zip"/>
    <s v="yes"/>
    <m/>
    <x v="246"/>
    <s v="0071"/>
    <n v="1"/>
  </r>
  <r>
    <s v="Buch der Sammlungen; praktische Anleitung zum Anlegen, Ordnen und Erhalten aller Arten von Sammlungen, überhaupt zur Unterstützung naturwissenschaftlicher und geschichtswissenschaftlicher Liebhabereien"/>
    <s v="Klasing, Otto"/>
    <s v="Kinder- und Jugendbücher"/>
    <s v="Velhagen &amp; Klasing"/>
    <s v="monograph; text"/>
    <s v="PPN74253507X"/>
    <s v="PPN455078025"/>
    <s v="http://resolver.staatsbibliothek-berlin.de/SBB0000D1DE00000000"/>
    <s v="ger"/>
    <s v="1890"/>
    <s v="WegehauptDigital"/>
    <s v="Bielefeld [u.a.]"/>
    <s v="https://content.staatsbibliothek-berlin.de/dc/74253507X.ocr.zip"/>
    <s v="yes"/>
    <m/>
    <x v="247"/>
    <s v="0071"/>
    <n v="1"/>
  </r>
  <r>
    <s v="Buch der Sammlungen; praktische Anleitung zum Anlegen, Ordnen und Erhalten aller Arten von Sammlungen, überhaupt zur Unterstützung naturwissenschaftlicher und geschichtswissenschaftlicher Liebhabereien"/>
    <s v="Klasing, Otto"/>
    <s v="Kinder- und Jugendbücher"/>
    <s v="Velhagen &amp; Klasing"/>
    <s v="monograph; text"/>
    <s v="PPN74253507X"/>
    <s v="PPN455078025"/>
    <s v="http://resolver.staatsbibliothek-berlin.de/SBB0000D1DE00000000"/>
    <s v="ger"/>
    <s v="1890"/>
    <s v="WegehauptDigital"/>
    <s v="Bielefeld [u.a.]"/>
    <s v="https://content.staatsbibliothek-berlin.de/dc/74253507X.ocr.zip"/>
    <s v="yes"/>
    <m/>
    <x v="248"/>
    <s v="0280"/>
    <n v="1"/>
  </r>
  <r>
    <s v="Buch der Sammlungen; praktische Anleitung zum Anlegen, Ordnen und Erhalten aller Arten von Sammlungen, überhaupt zur Unterstützung naturwissenschaftlicher und geschichtswissenschaftlicher Liebhabereien"/>
    <s v="Klasing, Otto"/>
    <s v="Kinder- und Jugendbücher"/>
    <s v="Velhagen &amp; Klasing"/>
    <s v="monograph; text"/>
    <s v="PPN74253507X"/>
    <s v="PPN455078025"/>
    <s v="http://resolver.staatsbibliothek-berlin.de/SBB0000D1DE00000000"/>
    <s v="ger"/>
    <s v="1890"/>
    <s v="WegehauptDigital"/>
    <s v="Bielefeld [u.a.]"/>
    <s v="https://content.staatsbibliothek-berlin.de/dc/74253507X.ocr.zip"/>
    <s v="yes"/>
    <m/>
    <x v="249"/>
    <s v="0383"/>
    <n v="1"/>
  </r>
  <r>
    <s v="Buch der Sammlungen; praktische Anleitung zum Anlegen, Ordnen und Erhalten aller Arten von Sammlungen, überhaupt zur Unterstützung naturwissenschaftlicher und geschichtswissenschaftlicher Liebhabereien"/>
    <s v="Klasing, Otto"/>
    <s v="Kinder- und Jugendbücher"/>
    <s v="Velhagen &amp; Klasing"/>
    <s v="monograph; text"/>
    <s v="PPN74253507X"/>
    <s v="PPN455078025"/>
    <s v="http://resolver.staatsbibliothek-berlin.de/SBB0000D1DE00000000"/>
    <s v="ger"/>
    <s v="1890"/>
    <s v="WegehauptDigital"/>
    <s v="Bielefeld [u.a.]"/>
    <s v="https://content.staatsbibliothek-berlin.de/dc/74253507X.ocr.zip"/>
    <s v="yes"/>
    <m/>
    <x v="250"/>
    <s v="0383"/>
    <n v="1"/>
  </r>
  <r>
    <s v="Physik in Bildern"/>
    <s v="Teller, Eduard"/>
    <s v="Kinder- und Jugendbücher"/>
    <s v="Spamer"/>
    <s v="volume; text"/>
    <s v="PPN742544176"/>
    <s v="PPN742529940"/>
    <s v="http://resolver.staatsbibliothek-berlin.de/SBB0000D1F500020000"/>
    <s v="ger"/>
    <s v="1878"/>
    <s v="WegehauptDigital"/>
    <s v="Leipzig"/>
    <s v="https://content.staatsbibliothek-berlin.de/dc/742544176.ocr.zip"/>
    <s v="yes"/>
    <m/>
    <x v="251"/>
    <s v="0050"/>
    <n v="1"/>
  </r>
  <r>
    <s v="Physik in Bildern"/>
    <s v="Teller, Eduard"/>
    <s v="Kinder- und Jugendbücher"/>
    <s v="Spamer"/>
    <s v="volume; text"/>
    <s v="PPN742544176"/>
    <s v="PPN742529940"/>
    <s v="http://resolver.staatsbibliothek-berlin.de/SBB0000D1F500020000"/>
    <s v="ger"/>
    <s v="1878"/>
    <s v="WegehauptDigital"/>
    <s v="Leipzig"/>
    <s v="https://content.staatsbibliothek-berlin.de/dc/742544176.ocr.zip"/>
    <s v="yes"/>
    <m/>
    <x v="252"/>
    <s v="0237"/>
    <n v="1"/>
  </r>
  <r>
    <s v="Bilder aus der Weltkunde für die reifere Jugend"/>
    <s v="Flinzer, F.; Strützel, O.; Hummel, August"/>
    <s v="Kinder- und Jugendbücher"/>
    <s v="C. Flemming"/>
    <s v="monograph; text"/>
    <s v="PPN742559629"/>
    <s v="PPN411099507"/>
    <s v="http://resolver.staatsbibliothek-berlin.de/SBB0000D21100000000"/>
    <s v="ger"/>
    <s v="1897"/>
    <s v="WegehauptDigital"/>
    <s v="Glogau"/>
    <s v="https://content.staatsbibliothek-berlin.de/dc/742559629.ocr.zip"/>
    <s v="yes"/>
    <m/>
    <x v="253"/>
    <s v="0169"/>
    <n v="1"/>
  </r>
  <r>
    <s v="Bilder aus der Weltkunde für die reifere Jugend"/>
    <s v="Flinzer, F.; Strützel, O.; Hummel, August"/>
    <s v="Kinder- und Jugendbücher"/>
    <s v="C. Flemming"/>
    <s v="monograph; text"/>
    <s v="PPN742559629"/>
    <s v="PPN411099507"/>
    <s v="http://resolver.staatsbibliothek-berlin.de/SBB0000D21100000000"/>
    <s v="ger"/>
    <s v="1897"/>
    <s v="WegehauptDigital"/>
    <s v="Glogau"/>
    <s v="https://content.staatsbibliothek-berlin.de/dc/742559629.ocr.zip"/>
    <s v="yes"/>
    <m/>
    <x v="254"/>
    <s v="0212"/>
    <n v="1"/>
  </r>
  <r>
    <s v="Bilder aus der Weltkunde für die reifere Jugend"/>
    <s v="Flinzer, F.; Strützel, O.; Hummel, August"/>
    <s v="Kinder- und Jugendbücher"/>
    <s v="C. Flemming"/>
    <s v="monograph; text"/>
    <s v="PPN742559629"/>
    <s v="PPN411099507"/>
    <s v="http://resolver.staatsbibliothek-berlin.de/SBB0000D21100000000"/>
    <s v="ger"/>
    <s v="1897"/>
    <s v="WegehauptDigital"/>
    <s v="Glogau"/>
    <s v="https://content.staatsbibliothek-berlin.de/dc/742559629.ocr.zip"/>
    <s v="yes"/>
    <m/>
    <x v="255"/>
    <s v="0212"/>
    <n v="1"/>
  </r>
  <r>
    <s v="Bilder aus der Weltkunde für die reifere Jugend"/>
    <s v="Flinzer, F.; Strützel, O.; Hummel, August"/>
    <s v="Kinder- und Jugendbücher"/>
    <s v="C. Flemming"/>
    <s v="monograph; text"/>
    <s v="PPN742559629"/>
    <s v="PPN411099507"/>
    <s v="http://resolver.staatsbibliothek-berlin.de/SBB0000D21100000000"/>
    <s v="ger"/>
    <s v="1897"/>
    <s v="WegehauptDigital"/>
    <s v="Glogau"/>
    <s v="https://content.staatsbibliothek-berlin.de/dc/742559629.ocr.zip"/>
    <s v="yes"/>
    <m/>
    <x v="256"/>
    <s v="0260"/>
    <n v="1"/>
  </r>
  <r>
    <s v="Bilder aus der Weltkunde für die reifere Jugend"/>
    <s v="Flinzer, F.; Strützel, O.; Hummel, August"/>
    <s v="Kinder- und Jugendbücher"/>
    <s v="C. Flemming"/>
    <s v="monograph; text"/>
    <s v="PPN742559629"/>
    <s v="PPN411099507"/>
    <s v="http://resolver.staatsbibliothek-berlin.de/SBB0000D21100000000"/>
    <s v="ger"/>
    <s v="1897"/>
    <s v="WegehauptDigital"/>
    <s v="Glogau"/>
    <s v="https://content.staatsbibliothek-berlin.de/dc/742559629.ocr.zip"/>
    <s v="yes"/>
    <m/>
    <x v="257"/>
    <s v="0412"/>
    <n v="1"/>
  </r>
  <r>
    <s v="Bilder aus der Weltkunde für die reifere Jugend"/>
    <s v="Flinzer, F.; Strützel, O.; Hummel, August"/>
    <s v="Kinder- und Jugendbücher"/>
    <s v="C. Flemming"/>
    <s v="monograph; text"/>
    <s v="PPN742559629"/>
    <s v="PPN411099507"/>
    <s v="http://resolver.staatsbibliothek-berlin.de/SBB0000D21100000000"/>
    <s v="ger"/>
    <s v="1897"/>
    <s v="WegehauptDigital"/>
    <s v="Glogau"/>
    <s v="https://content.staatsbibliothek-berlin.de/dc/742559629.ocr.zip"/>
    <s v="yes"/>
    <m/>
    <x v="258"/>
    <s v="0412"/>
    <n v="1"/>
  </r>
  <r>
    <s v="Bilder aus der Weltkunde für die reifere Jugend"/>
    <s v="Flinzer, F.; Strützel, O.; Hummel, August"/>
    <s v="Kinder- und Jugendbücher"/>
    <s v="C. Flemming"/>
    <s v="monograph; text"/>
    <s v="PPN742559629"/>
    <s v="PPN411099507"/>
    <s v="http://resolver.staatsbibliothek-berlin.de/SBB0000D21100000000"/>
    <s v="ger"/>
    <s v="1897"/>
    <s v="WegehauptDigital"/>
    <s v="Glogau"/>
    <s v="https://content.staatsbibliothek-berlin.de/dc/742559629.ocr.zip"/>
    <s v="yes"/>
    <m/>
    <x v="259"/>
    <s v="0412"/>
    <n v="1"/>
  </r>
  <r>
    <s v="Bilder aus der Weltkunde für die reifere Jugend"/>
    <s v="Flinzer, F.; Strützel, O.; Hummel, August"/>
    <s v="Kinder- und Jugendbücher"/>
    <s v="C. Flemming"/>
    <s v="monograph; text"/>
    <s v="PPN742559629"/>
    <s v="PPN411099507"/>
    <s v="http://resolver.staatsbibliothek-berlin.de/SBB0000D21100000000"/>
    <s v="ger"/>
    <s v="1897"/>
    <s v="WegehauptDigital"/>
    <s v="Glogau"/>
    <s v="https://content.staatsbibliothek-berlin.de/dc/742559629.ocr.zip"/>
    <s v="yes"/>
    <m/>
    <x v="260"/>
    <s v="0427"/>
    <n v="1"/>
  </r>
  <r>
    <s v="Bilder aus der Weltkunde für die reifere Jugend"/>
    <s v="Flinzer, F.; Strützel, O.; Hummel, August"/>
    <s v="Kinder- und Jugendbücher"/>
    <s v="C. Flemming"/>
    <s v="monograph; text"/>
    <s v="PPN742559629"/>
    <s v="PPN411099507"/>
    <s v="http://resolver.staatsbibliothek-berlin.de/SBB0000D21100000000"/>
    <s v="ger"/>
    <s v="1897"/>
    <s v="WegehauptDigital"/>
    <s v="Glogau"/>
    <s v="https://content.staatsbibliothek-berlin.de/dc/742559629.ocr.zip"/>
    <s v="yes"/>
    <m/>
    <x v="261"/>
    <s v="0427"/>
    <n v="1"/>
  </r>
  <r>
    <s v="Bilder aus der Weltkunde für die reifere Jugend"/>
    <s v="Flinzer, F.; Strützel, O.; Hummel, August"/>
    <s v="Kinder- und Jugendbücher"/>
    <s v="C. Flemming"/>
    <s v="monograph; text"/>
    <s v="PPN742559629"/>
    <s v="PPN411099507"/>
    <s v="http://resolver.staatsbibliothek-berlin.de/SBB0000D21100000000"/>
    <s v="ger"/>
    <s v="1897"/>
    <s v="WegehauptDigital"/>
    <s v="Glogau"/>
    <s v="https://content.staatsbibliothek-berlin.de/dc/742559629.ocr.zip"/>
    <s v="yes"/>
    <m/>
    <x v="262"/>
    <s v="0427"/>
    <n v="1"/>
  </r>
  <r>
    <s v="Bilder aus der Weltkunde für die reifere Jugend"/>
    <s v="Flinzer, F.; Strützel, O.; Hummel, August"/>
    <s v="Kinder- und Jugendbücher"/>
    <s v="C. Flemming"/>
    <s v="monograph; text"/>
    <s v="PPN742559629"/>
    <s v="PPN411099507"/>
    <s v="http://resolver.staatsbibliothek-berlin.de/SBB0000D21100000000"/>
    <s v="ger"/>
    <s v="1897"/>
    <s v="WegehauptDigital"/>
    <s v="Glogau"/>
    <s v="https://content.staatsbibliothek-berlin.de/dc/742559629.ocr.zip"/>
    <s v="yes"/>
    <m/>
    <x v="263"/>
    <s v="0427"/>
    <n v="1"/>
  </r>
  <r>
    <s v="Bilder aus der Weltkunde für die reifere Jugend"/>
    <s v="Flinzer, F.; Strützel, O.; Hummel, August"/>
    <s v="Kinder- und Jugendbücher"/>
    <s v="C. Flemming"/>
    <s v="monograph; text"/>
    <s v="PPN742559629"/>
    <s v="PPN411099507"/>
    <s v="http://resolver.staatsbibliothek-berlin.de/SBB0000D21100000000"/>
    <s v="ger"/>
    <s v="1897"/>
    <s v="WegehauptDigital"/>
    <s v="Glogau"/>
    <s v="https://content.staatsbibliothek-berlin.de/dc/742559629.ocr.zip"/>
    <s v="yes"/>
    <m/>
    <x v="264"/>
    <s v="0427"/>
    <n v="1"/>
  </r>
  <r>
    <s v="Himmel und Erde; Einführung in die Himmelskunde ; für die reifere Jugend"/>
    <s v="Rey, Jakob"/>
    <s v="Kinder- und Jugendbücher"/>
    <s v="Spamer"/>
    <s v="monograph; text"/>
    <s v="PPN742560392"/>
    <s v="PPN37520668X"/>
    <s v="http://resolver.staatsbibliothek-berlin.de/SBB0000D21500000000"/>
    <s v="ger"/>
    <s v="1872"/>
    <s v="WegehauptDigital"/>
    <s v="Leipzig"/>
    <s v="https://content.staatsbibliothek-berlin.de/dc/742560392.ocr.zip"/>
    <s v="yes"/>
    <m/>
    <x v="265"/>
    <s v="0008"/>
    <n v="1"/>
  </r>
  <r>
    <s v="Himmel und Erde; Einführung in die Himmelskunde ; für die reifere Jugend"/>
    <s v="Rey, Jakob"/>
    <s v="Kinder- und Jugendbücher"/>
    <s v="Spamer"/>
    <s v="monograph; text"/>
    <s v="PPN742560392"/>
    <s v="PPN37520668X"/>
    <s v="http://resolver.staatsbibliothek-berlin.de/SBB0000D21500000000"/>
    <s v="ger"/>
    <s v="1872"/>
    <s v="WegehauptDigital"/>
    <s v="Leipzig"/>
    <s v="https://content.staatsbibliothek-berlin.de/dc/742560392.ocr.zip"/>
    <s v="yes"/>
    <m/>
    <x v="266"/>
    <s v="0008"/>
    <n v="1"/>
  </r>
  <r>
    <s v="Die Reise ins Bienenland"/>
    <s v="Stevens, Frank"/>
    <s v="Kinder- und Jugendbücher"/>
    <s v="Kosmos; Franckh"/>
    <s v="monograph; text"/>
    <s v="PPN742565394"/>
    <s v="PPN577222635"/>
    <s v="http://resolver.staatsbibliothek-berlin.de/SBB0000D21F00000000"/>
    <s v="ger"/>
    <s v="1907"/>
    <s v="WegehauptDigital"/>
    <s v="Stuttgart"/>
    <s v="https://content.staatsbibliothek-berlin.de/dc/742565394.ocr.zip"/>
    <s v="yes"/>
    <m/>
    <x v="267"/>
    <s v="0008"/>
    <n v="1"/>
  </r>
  <r>
    <s v="Entdeckungsreisen in der Wohnstube"/>
    <s v="Wagner, Hermann"/>
    <s v="Kinder- und Jugendbücher"/>
    <s v="Spamer"/>
    <s v="monograph; text"/>
    <s v="PPN742703983"/>
    <s v="PPN591240548"/>
    <s v="http://resolver.staatsbibliothek-berlin.de/SBB0000D29F00000000"/>
    <s v="ger"/>
    <s v="1905"/>
    <s v="WegehauptDigital"/>
    <s v="Leipzig"/>
    <s v="https://content.staatsbibliothek-berlin.de/dc/742703983.ocr.zip"/>
    <s v="yes"/>
    <m/>
    <x v="268"/>
    <s v="0001"/>
    <n v="1"/>
  </r>
  <r>
    <s v="Entdeckungsreisen in der Wohnstube"/>
    <s v="Wagner, Hermann"/>
    <s v="Kinder- und Jugendbücher"/>
    <s v="Spamer"/>
    <s v="monograph; text"/>
    <s v="PPN742703983"/>
    <s v="PPN591240548"/>
    <s v="http://resolver.staatsbibliothek-berlin.de/SBB0000D29F00000000"/>
    <s v="ger"/>
    <s v="1905"/>
    <s v="WegehauptDigital"/>
    <s v="Leipzig"/>
    <s v="https://content.staatsbibliothek-berlin.de/dc/742703983.ocr.zip"/>
    <s v="yes"/>
    <m/>
    <x v="269"/>
    <s v="0008"/>
    <n v="1"/>
  </r>
  <r>
    <s v="Entdeckungsreisen in der Wohnstube"/>
    <s v="Wagner, Hermann"/>
    <s v="Kinder- und Jugendbücher"/>
    <s v="Spamer"/>
    <s v="monograph; text"/>
    <s v="PPN742703983"/>
    <s v="PPN591240548"/>
    <s v="http://resolver.staatsbibliothek-berlin.de/SBB0000D29F00000000"/>
    <s v="ger"/>
    <s v="1905"/>
    <s v="WegehauptDigital"/>
    <s v="Leipzig"/>
    <s v="https://content.staatsbibliothek-berlin.de/dc/742703983.ocr.zip"/>
    <s v="yes"/>
    <m/>
    <x v="270"/>
    <s v="0008"/>
    <n v="1"/>
  </r>
  <r>
    <s v="Entdeckungsreisen in der Wohnstube"/>
    <s v="Wagner, Hermann"/>
    <s v="Kinder- und Jugendbücher"/>
    <s v="Spamer"/>
    <s v="monograph; text"/>
    <s v="PPN742703983"/>
    <s v="PPN591240548"/>
    <s v="http://resolver.staatsbibliothek-berlin.de/SBB0000D29F00000000"/>
    <s v="ger"/>
    <s v="1905"/>
    <s v="WegehauptDigital"/>
    <s v="Leipzig"/>
    <s v="https://content.staatsbibliothek-berlin.de/dc/742703983.ocr.zip"/>
    <s v="yes"/>
    <m/>
    <x v="271"/>
    <s v="0117"/>
    <n v="1"/>
  </r>
  <r>
    <s v="Entdeckungsreisen in der Wohnstube"/>
    <s v="Wagner, Hermann"/>
    <s v="Kinder- und Jugendbücher"/>
    <s v="Spamer"/>
    <s v="monograph; text"/>
    <s v="PPN742703983"/>
    <s v="PPN591240548"/>
    <s v="http://resolver.staatsbibliothek-berlin.de/SBB0000D29F00000000"/>
    <s v="ger"/>
    <s v="1905"/>
    <s v="WegehauptDigital"/>
    <s v="Leipzig"/>
    <s v="https://content.staatsbibliothek-berlin.de/dc/742703983.ocr.zip"/>
    <s v="yes"/>
    <m/>
    <x v="272"/>
    <s v="0167"/>
    <n v="1"/>
  </r>
  <r>
    <s v="Entdeckungsreisen in der Wohnstube"/>
    <s v="Wagner, Hermann"/>
    <s v="Kinder- und Jugendbücher"/>
    <s v="Spamer"/>
    <s v="monograph; text"/>
    <s v="PPN742703983"/>
    <s v="PPN591240548"/>
    <s v="http://resolver.staatsbibliothek-berlin.de/SBB0000D29F00000000"/>
    <s v="ger"/>
    <s v="1905"/>
    <s v="WegehauptDigital"/>
    <s v="Leipzig"/>
    <s v="https://content.staatsbibliothek-berlin.de/dc/742703983.ocr.zip"/>
    <s v="yes"/>
    <m/>
    <x v="2"/>
    <s v="0167"/>
    <n v="1"/>
  </r>
  <r>
    <s v="Der gelehrte Spielkamerad; Anleitung für kleine Physiker, Chemiker, Botaniker und Naturfreunde zum Experimentieren, zur Anlage von Pflanzen-, Stein-, Muschel-, Insekten-, Schmetterling-, Vogel-, Briefmarken-Sammlungen ect. sowie zur Pflege der Hausthiere und des Hausgartens ; ein Supplement zum &quot;Spielbuch für Knaben&quot;"/>
    <s v="Wagner, Hermann"/>
    <s v="Kinder- und Jugendbücher"/>
    <s v="Spamer"/>
    <s v="monograph; text"/>
    <s v="PPN74270906X"/>
    <s v="PPN578814706"/>
    <s v="http://resolver.staatsbibliothek-berlin.de/SBB0000D2AA00000000"/>
    <s v="ger"/>
    <s v="1877"/>
    <s v="WegehauptDigital"/>
    <s v="Leipzig"/>
    <s v="https://content.staatsbibliothek-berlin.de/dc/74270906X.ocr.zip"/>
    <s v="yes"/>
    <m/>
    <x v="273"/>
    <s v="0008"/>
    <n v="1"/>
  </r>
  <r>
    <s v="Der gelehrte Spielkamerad; Anleitung für kleine Physiker, Chemiker, Botaniker und Naturfreunde zum Experimentieren, zur Anlage von Pflanzen-, Stein-, Muschel-, Insekten-, Schmetterling-, Vogel-, Briefmarken-Sammlungen ect. sowie zur Pflege der Hausthiere und des Hausgartens ; ein Supplement zum &quot;Spielbuch für Knaben&quot;"/>
    <s v="Wagner, Hermann"/>
    <s v="Kinder- und Jugendbücher"/>
    <s v="Spamer"/>
    <s v="monograph; text"/>
    <s v="PPN74270906X"/>
    <s v="PPN578814706"/>
    <s v="http://resolver.staatsbibliothek-berlin.de/SBB0000D2AA00000000"/>
    <s v="ger"/>
    <s v="1877"/>
    <s v="WegehauptDigital"/>
    <s v="Leipzig"/>
    <s v="https://content.staatsbibliothek-berlin.de/dc/74270906X.ocr.zip"/>
    <s v="yes"/>
    <m/>
    <x v="0"/>
    <s v="0008"/>
    <n v="1"/>
  </r>
  <r>
    <s v="Der gelehrte Spielkamerad; Anleitung für kleine Physiker, Chemiker, Botaniker und Naturfreunde zum Experimentieren, zur Anlage von Pflanzen-, Stein-, Muschel-, Insekten-, Schmetterling-, Vogel-, Briefmarken-Sammlungen ect. sowie zur Pflege der Hausthiere und des Hausgartens ; ein Supplement zum &quot;Spielbuch für Knaben&quot;"/>
    <s v="Wagner, Hermann"/>
    <s v="Kinder- und Jugendbücher"/>
    <s v="Spamer"/>
    <s v="monograph; text"/>
    <s v="PPN74270906X"/>
    <s v="PPN578814706"/>
    <s v="http://resolver.staatsbibliothek-berlin.de/SBB0000D2AA00000000"/>
    <s v="ger"/>
    <s v="1877"/>
    <s v="WegehauptDigital"/>
    <s v="Leipzig"/>
    <s v="https://content.staatsbibliothek-berlin.de/dc/74270906X.ocr.zip"/>
    <s v="yes"/>
    <m/>
    <x v="274"/>
    <s v="0047"/>
    <n v="1"/>
  </r>
  <r>
    <s v="Der gelehrte Spielkamerad; Anleitung für kleine Physiker, Chemiker, Botaniker und Naturfreunde zum Experimentieren, zur Anlage von Pflanzen-, Stein-, Muschel-, Insekten-, Schmetterling-, Vogel-, Briefmarken-Sammlungen ect. sowie zur Pflege der Hausthiere und des Hausgartens ; ein Supplement zum &quot;Spielbuch für Knaben&quot;"/>
    <s v="Wagner, Hermann"/>
    <s v="Kinder- und Jugendbücher"/>
    <s v="Spamer"/>
    <s v="monograph; text"/>
    <s v="PPN74270906X"/>
    <s v="PPN578814706"/>
    <s v="http://resolver.staatsbibliothek-berlin.de/SBB0000D2AA00000000"/>
    <s v="ger"/>
    <s v="1877"/>
    <s v="WegehauptDigital"/>
    <s v="Leipzig"/>
    <s v="https://content.staatsbibliothek-berlin.de/dc/74270906X.ocr.zip"/>
    <s v="yes"/>
    <m/>
    <x v="169"/>
    <s v="0091"/>
    <n v="1"/>
  </r>
  <r>
    <s v="Der gelehrte Spielkamerad; Anleitung für kleine Physiker, Chemiker, Botaniker und Naturfreunde zum Experimentieren, zur Anlage von Pflanzen-, Stein-, Muschel-, Insekten-, Schmetterling-, Vogel-, Briefmarken-Sammlungen ect. sowie zur Pflege der Hausthiere und des Hausgartens ; ein Supplement zum &quot;Spielbuch für Knaben&quot;"/>
    <s v="Wagner, Hermann"/>
    <s v="Kinder- und Jugendbücher"/>
    <s v="Spamer"/>
    <s v="monograph; text"/>
    <s v="PPN74270906X"/>
    <s v="PPN578814706"/>
    <s v="http://resolver.staatsbibliothek-berlin.de/SBB0000D2AA00000000"/>
    <s v="ger"/>
    <s v="1877"/>
    <s v="WegehauptDigital"/>
    <s v="Leipzig"/>
    <s v="https://content.staatsbibliothek-berlin.de/dc/74270906X.ocr.zip"/>
    <s v="yes"/>
    <m/>
    <x v="275"/>
    <s v="0091"/>
    <n v="1"/>
  </r>
  <r>
    <s v="Der gelehrte Spielkamerad; Anleitung für kleine Physiker, Chemiker, Botaniker und Naturfreunde zum Experimentieren, zur Anlage von Pflanzen-, Stein-, Muschel-, Insekten-, Schmetterling-, Vogel-, Briefmarken-Sammlungen ect. sowie zur Pflege der Hausthiere und des Hausgartens ; ein Supplement zum &quot;Spielbuch für Knaben&quot;"/>
    <s v="Wagner, Hermann"/>
    <s v="Kinder- und Jugendbücher"/>
    <s v="Spamer"/>
    <s v="monograph; text"/>
    <s v="PPN74270906X"/>
    <s v="PPN578814706"/>
    <s v="http://resolver.staatsbibliothek-berlin.de/SBB0000D2AA00000000"/>
    <s v="ger"/>
    <s v="1877"/>
    <s v="WegehauptDigital"/>
    <s v="Leipzig"/>
    <s v="https://content.staatsbibliothek-berlin.de/dc/74270906X.ocr.zip"/>
    <s v="yes"/>
    <m/>
    <x v="276"/>
    <s v="0127"/>
    <n v="1"/>
  </r>
  <r>
    <s v="Der gelehrte Spielkamerad; Anleitung für kleine Physiker, Chemiker, Botaniker und Naturfreunde zum Experimentieren, zur Anlage von Pflanzen-, Stein-, Muschel-, Insekten-, Schmetterling-, Vogel-, Briefmarken-Sammlungen ect. sowie zur Pflege der Hausthiere und des Hausgartens ; ein Supplement zum &quot;Spielbuch für Knaben&quot;"/>
    <s v="Wagner, Hermann"/>
    <s v="Kinder- und Jugendbücher"/>
    <s v="Spamer"/>
    <s v="monograph; text"/>
    <s v="PPN74270906X"/>
    <s v="PPN578814706"/>
    <s v="http://resolver.staatsbibliothek-berlin.de/SBB0000D2AA00000000"/>
    <s v="ger"/>
    <s v="1877"/>
    <s v="WegehauptDigital"/>
    <s v="Leipzig"/>
    <s v="https://content.staatsbibliothek-berlin.de/dc/74270906X.ocr.zip"/>
    <s v="yes"/>
    <m/>
    <x v="277"/>
    <s v="0139"/>
    <n v="1"/>
  </r>
  <r>
    <s v="Der gelehrte Spielkamerad; Anleitung für kleine Physiker, Chemiker, Botaniker und Naturfreunde zum Experimentieren, zur Anlage von Pflanzen-, Stein-, Muschel-, Insekten-, Schmetterling-, Vogel-, Briefmarken-Sammlungen ect. sowie zur Pflege der Hausthiere und des Hausgartens ; ein Supplement zum &quot;Spielbuch für Knaben&quot;"/>
    <s v="Wagner, Hermann"/>
    <s v="Kinder- und Jugendbücher"/>
    <s v="Spamer"/>
    <s v="monograph; text"/>
    <s v="PPN74270906X"/>
    <s v="PPN578814706"/>
    <s v="http://resolver.staatsbibliothek-berlin.de/SBB0000D2AA00000000"/>
    <s v="ger"/>
    <s v="1877"/>
    <s v="WegehauptDigital"/>
    <s v="Leipzig"/>
    <s v="https://content.staatsbibliothek-berlin.de/dc/74270906X.ocr.zip"/>
    <s v="yes"/>
    <m/>
    <x v="278"/>
    <s v="0139"/>
    <n v="1"/>
  </r>
  <r>
    <s v="Der gelehrte Spielkamerad oder der kleine Naturforscher, Thierfreund und Sammler; Anleitung für kleine Physiker, Chemiker, Botaniker und Naturfreunde zum Experimentiren, zur Anlage von Pflanzen-, Stein-, Muschel-, Insekten-, Schmetterling-, Vogel-, Briefmarken-Sammlungen ect. sowie zur Pflege der Hausthiere und des Hausgartens ; ein Supplement zum &quot;Spielbuch für Knaben&quot;"/>
    <s v="Wagner, Hermann"/>
    <s v="Kinder- und Jugendbücher"/>
    <s v="Spamer"/>
    <s v="monograph; text"/>
    <s v="PPN742710181"/>
    <s v="PPN578812975"/>
    <s v="http://resolver.staatsbibliothek-berlin.de/SBB0000D2AC00000000"/>
    <s v="ger"/>
    <s v="1865"/>
    <s v="WegehauptDigital"/>
    <s v="Leipzig"/>
    <s v="https://content.staatsbibliothek-berlin.de/dc/742710181.ocr.zip"/>
    <s v="yes"/>
    <m/>
    <x v="279"/>
    <s v="0085"/>
    <n v="1"/>
  </r>
  <r>
    <s v="Der gelehrte Spielkamerad oder der kleine Naturforscher, Thierfreund und Sammler; Anleitung für kleine Physiker, Chemiker, Botaniker und Naturfreunde zum Experimentiren, zur Anlage von Pflanzen-, Stein-, Muschel-, Insekten-, Schmetterling-, Vogel-, Briefmarken-Sammlungen ect. sowie zur Pflege der Hausthiere und des Hausgartens ; ein Supplement zum &quot;Spielbuch für Knaben&quot;"/>
    <s v="Wagner, Hermann"/>
    <s v="Kinder- und Jugendbücher"/>
    <s v="Spamer"/>
    <s v="monograph; text"/>
    <s v="PPN742710181"/>
    <s v="PPN578812975"/>
    <s v="http://resolver.staatsbibliothek-berlin.de/SBB0000D2AC00000000"/>
    <s v="ger"/>
    <s v="1865"/>
    <s v="WegehauptDigital"/>
    <s v="Leipzig"/>
    <s v="https://content.staatsbibliothek-berlin.de/dc/742710181.ocr.zip"/>
    <s v="yes"/>
    <m/>
    <x v="171"/>
    <s v="0091, 0107"/>
    <n v="2"/>
  </r>
  <r>
    <s v="Der gelehrte Spielkamerad oder der kleine Naturforscher, Thierfreund und Sammler; Anleitung für kleine Physiker, Chemiker, Botaniker und Naturfreunde zum Experimentiren, zur Anlage von Pflanzen-, Stein-, Muschel-, Insekten-, Schmetterling-, Vogel-, Briefmarken-Sammlungen ect. sowie zur Pflege der Hausthiere und des Hausgartens ; ein Supplement zum &quot;Spielbuch für Knaben&quot;"/>
    <s v="Wagner, Hermann"/>
    <s v="Kinder- und Jugendbücher"/>
    <s v="Spamer"/>
    <s v="monograph; text"/>
    <s v="PPN742710181"/>
    <s v="PPN578812975"/>
    <s v="http://resolver.staatsbibliothek-berlin.de/SBB0000D2AC00000000"/>
    <s v="ger"/>
    <s v="1865"/>
    <s v="WegehauptDigital"/>
    <s v="Leipzig"/>
    <s v="https://content.staatsbibliothek-berlin.de/dc/742710181.ocr.zip"/>
    <s v="yes"/>
    <m/>
    <x v="280"/>
    <s v="0103"/>
    <n v="1"/>
  </r>
  <r>
    <s v="Der gelehrte Spielkamerad oder der kleine Naturforscher, Thierfreund und Sammler; Anleitung für kleine Physiker, Chemiker, Botaniker und Naturfreunde zum Experimentiren, zur Anlage von Pflanzen-, Stein-, Muschel-, Insekten-, Schmetterling-, Vogel-, Briefmarken-Sammlungen ect. sowie zur Pflege der Hausthiere und des Hausgartens ; ein Supplement zum &quot;Spielbuch für Knaben&quot;"/>
    <s v="Wagner, Hermann"/>
    <s v="Kinder- und Jugendbücher"/>
    <s v="Spamer"/>
    <s v="monograph; text"/>
    <s v="PPN742710181"/>
    <s v="PPN578812975"/>
    <s v="http://resolver.staatsbibliothek-berlin.de/SBB0000D2AC00000000"/>
    <s v="ger"/>
    <s v="1865"/>
    <s v="WegehauptDigital"/>
    <s v="Leipzig"/>
    <s v="https://content.staatsbibliothek-berlin.de/dc/742710181.ocr.zip"/>
    <s v="yes"/>
    <m/>
    <x v="281"/>
    <s v="0107"/>
    <n v="1"/>
  </r>
  <r>
    <s v="Der gelehrte Spielkamerad oder der kleine Naturforscher, Thierfreund und Sammler; Anleitung für kleine Physiker, Chemiker, Botaniker und Naturfreunde zum Experimentiren, zur Anlage von Pflanzen-, Stein-, Muschel-, Insekten-, Schmetterling-, Vogel-, Briefmarken-Sammlungen ect. sowie zur Pflege der Hausthiere und des Hausgartens ; ein Supplement zum &quot;Spielbuch für Knaben&quot;"/>
    <s v="Wagner, Hermann"/>
    <s v="Kinder- und Jugendbücher"/>
    <s v="Spamer"/>
    <s v="monograph; text"/>
    <s v="PPN742710181"/>
    <s v="PPN578812975"/>
    <s v="http://resolver.staatsbibliothek-berlin.de/SBB0000D2AC00000000"/>
    <s v="ger"/>
    <s v="1865"/>
    <s v="WegehauptDigital"/>
    <s v="Leipzig"/>
    <s v="https://content.staatsbibliothek-berlin.de/dc/742710181.ocr.zip"/>
    <s v="yes"/>
    <m/>
    <x v="282"/>
    <s v="0107"/>
    <n v="1"/>
  </r>
  <r>
    <s v="Der gelehrte Spielkamerad oder der kleine Naturforscher, Thierfreund und Sammler; Anleitung für kleine Physiker, Chemiker, Botaniker und Naturfreunde zum Experimentiren, zur Anlage von Pflanzen-, Stein-, Muschel-, Insekten-, Schmetterling-, Vogel-, Briefmarken-Sammlungen ect. sowie zur Pflege der Hausthiere und des Hausgartens ; ein Supplement zum &quot;Spielbuch für Knaben&quot;"/>
    <s v="Wagner, Hermann"/>
    <s v="Kinder- und Jugendbücher"/>
    <s v="Spamer"/>
    <s v="monograph; text"/>
    <s v="PPN742710181"/>
    <s v="PPN578812975"/>
    <s v="http://resolver.staatsbibliothek-berlin.de/SBB0000D2AC00000000"/>
    <s v="ger"/>
    <s v="1865"/>
    <s v="WegehauptDigital"/>
    <s v="Leipzig"/>
    <s v="https://content.staatsbibliothek-berlin.de/dc/742710181.ocr.zip"/>
    <s v="yes"/>
    <m/>
    <x v="276"/>
    <s v="0125"/>
    <n v="1"/>
  </r>
  <r>
    <s v="Der gelehrte Spielkamerad oder der kleine Naturforscher, Thierfreund und Sammler; Anleitung für kleine Physiker, Chemiker, Botaniker und Naturfreunde zum Experimentiren, zur Anlage von Pflanzen-, Stein-, Muschel-, Insekten-, Schmetterling-, Vogel-, Briefmarken-Sammlungen ect. sowie zur Pflege der Hausthiere und des Hausgartens ; ein Supplement zum &quot;Spielbuch für Knaben&quot;"/>
    <s v="Wagner, Hermann"/>
    <s v="Kinder- und Jugendbücher"/>
    <s v="Spamer"/>
    <s v="monograph; text"/>
    <s v="PPN742710181"/>
    <s v="PPN578812975"/>
    <s v="http://resolver.staatsbibliothek-berlin.de/SBB0000D2AC00000000"/>
    <s v="ger"/>
    <s v="1865"/>
    <s v="WegehauptDigital"/>
    <s v="Leipzig"/>
    <s v="https://content.staatsbibliothek-berlin.de/dc/742710181.ocr.zip"/>
    <s v="yes"/>
    <m/>
    <x v="283"/>
    <s v="0137"/>
    <n v="1"/>
  </r>
  <r>
    <s v="Der gelehrte Spielkamerad oder der kleine Naturforscher, Thierfreund und Sammler; Anleitung für kleine Physiker, Chemiker, Botaniker und Naturfreunde zum Experimentiren, zur Anlage von Pflanzen-, Stein-, Muschel-, Insekten-, Schmetterling-, Vogel-, Briefmarken-Sammlungen ect. sowie zur Pflege der Hausthiere und des Hausgartens ; ein Supplement zum &quot;Spielbuch für Knaben&quot;"/>
    <s v="Wagner, Hermann"/>
    <s v="Kinder- und Jugendbücher"/>
    <s v="Spamer"/>
    <s v="monograph; text"/>
    <s v="PPN742710181"/>
    <s v="PPN578812975"/>
    <s v="http://resolver.staatsbibliothek-berlin.de/SBB0000D2AC00000000"/>
    <s v="ger"/>
    <s v="1865"/>
    <s v="WegehauptDigital"/>
    <s v="Leipzig"/>
    <s v="https://content.staatsbibliothek-berlin.de/dc/742710181.ocr.zip"/>
    <s v="yes"/>
    <m/>
    <x v="277"/>
    <s v="0137"/>
    <n v="1"/>
  </r>
  <r>
    <s v="Der gelehrte Spielkamerad oder der kleine Naturforscher, Thierfreund und Sammler; Anleitung für kleine Physiker, Chemiker, Botaniker und Naturfreunde zum Experimentiren, zur Anlage von Pflanzen-, Stein-, Muschel-, Insekten-, Schmetterling-, Vogel-, Briefmarken-Sammlungen ect. sowie zur Pflege der Hausthiere und des Hausgartens ; ein Supplement zum &quot;Spielbuch für Knaben&quot;"/>
    <s v="Wagner, Hermann"/>
    <s v="Kinder- und Jugendbücher"/>
    <s v="Spamer"/>
    <s v="monograph; text"/>
    <s v="PPN742710181"/>
    <s v="PPN578812975"/>
    <s v="http://resolver.staatsbibliothek-berlin.de/SBB0000D2AC00000000"/>
    <s v="ger"/>
    <s v="1865"/>
    <s v="WegehauptDigital"/>
    <s v="Leipzig"/>
    <s v="https://content.staatsbibliothek-berlin.de/dc/742710181.ocr.zip"/>
    <s v="yes"/>
    <m/>
    <x v="284"/>
    <s v="0137"/>
    <n v="1"/>
  </r>
  <r>
    <s v="Der gelehrte Spielkamerad oder der kleine Naturforscher, Thierfreund und Sammler; Anleitung für kleine Physiker, Chemiker, Botaniker und Naturfreunde zum Experimentiren, zur Anlage von Pflanzen-, Stein-, Muschel-, Insekten-, Schmetterling-, Vogel-, Briefmarken-Sammlungen ect. sowie zur Pflege der Hausthiere und des Hausgartens ; ein Supplement zum &quot;Spielbuch für Knaben&quot;"/>
    <s v="Wagner, Hermann"/>
    <s v="Kinder- und Jugendbücher"/>
    <s v="Spamer"/>
    <s v="monograph; text"/>
    <s v="PPN742710181"/>
    <s v="PPN578812975"/>
    <s v="http://resolver.staatsbibliothek-berlin.de/SBB0000D2AC00000000"/>
    <s v="ger"/>
    <s v="1865"/>
    <s v="WegehauptDigital"/>
    <s v="Leipzig"/>
    <s v="https://content.staatsbibliothek-berlin.de/dc/742710181.ocr.zip"/>
    <s v="yes"/>
    <m/>
    <x v="285"/>
    <s v="0139"/>
    <n v="1"/>
  </r>
  <r>
    <s v="Der gelehrte Spielkamerad oder der kleine Naturforscher, Thierfreund und Sammler; Anleitung für kleine Physiker, Chemiker, Botaniker und Naturfreunde zum Experimentiren, zur Anlage von Pflanzen-, Stein-, Muschel-, Insekten-, Schmetterling-, Vogel-, Briefmarken-Sammlungen ect. sowie zur Pflege der Hausthiere und des Hausgartens ; ein Supplement zum &quot;Spielbuch für Knaben&quot;"/>
    <s v="Wagner, Hermann"/>
    <s v="Kinder- und Jugendbücher"/>
    <s v="Spamer"/>
    <s v="monograph; text"/>
    <s v="PPN742710181"/>
    <s v="PPN578812975"/>
    <s v="http://resolver.staatsbibliothek-berlin.de/SBB0000D2AC00000000"/>
    <s v="ger"/>
    <s v="1865"/>
    <s v="WegehauptDigital"/>
    <s v="Leipzig"/>
    <s v="https://content.staatsbibliothek-berlin.de/dc/742710181.ocr.zip"/>
    <s v="yes"/>
    <m/>
    <x v="286"/>
    <s v="0166"/>
    <n v="1"/>
  </r>
  <r>
    <s v="Der gelehrte Spielkamerad oder der kleine Naturforscher, Thierfreund und Sammler; Anleitung für kleine Physiker, Chemiker, Botaniker und Naturfreunde zum Experimentiren, zur Anlage von Pflanzen-, Stein-, Muschel-, Insekten-, Schmetterling-, Vogel-, Briefmarken-Sammlungen ect. sowie zur Pflege der Hausthiere und des Hausgartens ; ein Supplement zum &quot;Spielbuch für Knaben&quot;"/>
    <s v="Wagner, Hermann"/>
    <s v="Kinder- und Jugendbücher"/>
    <s v="Spamer"/>
    <s v="monograph; text"/>
    <s v="PPN742710181"/>
    <s v="PPN578812975"/>
    <s v="http://resolver.staatsbibliothek-berlin.de/SBB0000D2AC00000000"/>
    <s v="ger"/>
    <s v="1865"/>
    <s v="WegehauptDigital"/>
    <s v="Leipzig"/>
    <s v="https://content.staatsbibliothek-berlin.de/dc/742710181.ocr.zip"/>
    <s v="yes"/>
    <m/>
    <x v="100"/>
    <s v="0183"/>
    <n v="1"/>
  </r>
  <r>
    <s v="Entdeckungsreisen im Wald und auf der Heide; mit seinen lieben jungen Freunden und Freundinnen unternommen"/>
    <s v="Wagner, Hermann"/>
    <s v="Kinder- und Jugendbücher"/>
    <s v="Spamer"/>
    <s v="monograph; text"/>
    <s v="PPN74271120X"/>
    <s v="PPN06624224X"/>
    <s v="http://resolver.staatsbibliothek-berlin.de/SBB0000D2B100000000"/>
    <s v="ger"/>
    <s v="1863"/>
    <s v="WegehauptDigital"/>
    <s v="Leipzig"/>
    <s v="https://content.staatsbibliothek-berlin.de/dc/74271120X.ocr.zip"/>
    <s v="yes"/>
    <m/>
    <x v="8"/>
    <s v="0015"/>
    <n v="1"/>
  </r>
  <r>
    <s v="Entdeckungsreisen im Wald und auf der Heide; mit seinen lieben jungen Freunden und Freundinnen unternommen"/>
    <s v="Wagner, Hermann"/>
    <s v="Kinder- und Jugendbücher"/>
    <s v="Spamer"/>
    <s v="monograph; text"/>
    <s v="PPN742717615"/>
    <s v="PPN477357164"/>
    <s v="http://resolver.staatsbibliothek-berlin.de/SBB0000D2C000000000"/>
    <s v="ger"/>
    <s v="1866"/>
    <s v="WegehauptDigital"/>
    <s v="Leipzig"/>
    <s v="https://content.staatsbibliothek-berlin.de/dc/742717615.ocr.zip"/>
    <s v="yes"/>
    <m/>
    <x v="287"/>
    <s v="0099"/>
    <n v="1"/>
  </r>
  <r>
    <s v="Entdeckungsreisen im Wald und auf der Heide; mit seinen lieben jungen Freunden und Freundinnen unternommen"/>
    <s v="Wagner, Hermann"/>
    <s v="Kinder- und Jugendbücher"/>
    <s v="Spamer"/>
    <s v="monograph; text"/>
    <s v="PPN742717615"/>
    <s v="PPN477357164"/>
    <s v="http://resolver.staatsbibliothek-berlin.de/SBB0000D2C000000000"/>
    <s v="ger"/>
    <s v="1866"/>
    <s v="WegehauptDigital"/>
    <s v="Leipzig"/>
    <s v="https://content.staatsbibliothek-berlin.de/dc/742717615.ocr.zip"/>
    <s v="yes"/>
    <m/>
    <x v="288"/>
    <s v="0099"/>
    <n v="1"/>
  </r>
  <r>
    <s v="Entdeckungsreisen in der Wohnstube"/>
    <s v="Wagner, Hermann"/>
    <s v="Kinder- und Jugendbücher"/>
    <s v="Spamer"/>
    <s v="monograph; text"/>
    <s v="PPN742720551"/>
    <s v="PPN742720322"/>
    <s v="http://resolver.staatsbibliothek-berlin.de/SBB0000D2C800000000"/>
    <s v="ger"/>
    <s v="1892"/>
    <s v="WegehauptDigital"/>
    <s v="Leipzig"/>
    <s v="https://content.staatsbibliothek-berlin.de/dc/742720551.ocr.zip"/>
    <s v="yes"/>
    <m/>
    <x v="289"/>
    <s v="0065"/>
    <n v="1"/>
  </r>
  <r>
    <s v="Entdeckungsreisen in der Wohnstube"/>
    <s v="Wagner, Hermann"/>
    <s v="Kinder- und Jugendbücher"/>
    <s v="Spamer"/>
    <s v="monograph; text"/>
    <s v="PPN742720551"/>
    <s v="PPN742720322"/>
    <s v="http://resolver.staatsbibliothek-berlin.de/SBB0000D2C800000000"/>
    <s v="ger"/>
    <s v="1892"/>
    <s v="WegehauptDigital"/>
    <s v="Leipzig"/>
    <s v="https://content.staatsbibliothek-berlin.de/dc/742720551.ocr.zip"/>
    <s v="yes"/>
    <m/>
    <x v="290"/>
    <s v="0115"/>
    <n v="1"/>
  </r>
  <r>
    <s v="Entdeckungsreisen in der Wohnstube"/>
    <s v="Wagner, Hermann"/>
    <s v="Kinder- und Jugendbücher"/>
    <s v="Spamer"/>
    <s v="monograph; text"/>
    <s v="PPN742720551"/>
    <s v="PPN742720322"/>
    <s v="http://resolver.staatsbibliothek-berlin.de/SBB0000D2C800000000"/>
    <s v="ger"/>
    <s v="1892"/>
    <s v="WegehauptDigital"/>
    <s v="Leipzig"/>
    <s v="https://content.staatsbibliothek-berlin.de/dc/742720551.ocr.zip"/>
    <s v="yes"/>
    <m/>
    <x v="291"/>
    <s v="0123"/>
    <n v="1"/>
  </r>
  <r>
    <s v="Entdeckungsreisen in der Wohnstube"/>
    <s v="Wagner, Hermann"/>
    <s v="Kinder- und Jugendbücher"/>
    <s v="Spamer"/>
    <s v="monograph; text"/>
    <s v="PPN742720551"/>
    <s v="PPN742720322"/>
    <s v="http://resolver.staatsbibliothek-berlin.de/SBB0000D2C800000000"/>
    <s v="ger"/>
    <s v="1892"/>
    <s v="WegehauptDigital"/>
    <s v="Leipzig"/>
    <s v="https://content.staatsbibliothek-berlin.de/dc/742720551.ocr.zip"/>
    <s v="yes"/>
    <m/>
    <x v="272"/>
    <s v="0165"/>
    <n v="1"/>
  </r>
  <r>
    <s v="Entdeckungsreisen in der Wohnstube"/>
    <s v="Wagner, Hermann"/>
    <s v="Kinder- und Jugendbücher"/>
    <s v="Spamer"/>
    <s v="monograph; text"/>
    <s v="PPN742720551"/>
    <s v="PPN742720322"/>
    <s v="http://resolver.staatsbibliothek-berlin.de/SBB0000D2C800000000"/>
    <s v="ger"/>
    <s v="1892"/>
    <s v="WegehauptDigital"/>
    <s v="Leipzig"/>
    <s v="https://content.staatsbibliothek-berlin.de/dc/742720551.ocr.zip"/>
    <s v="yes"/>
    <m/>
    <x v="2"/>
    <s v="0165"/>
    <n v="1"/>
  </r>
  <r>
    <s v="Der Bau des menschlichen Körpers; anatomische Beschreibung des Menschen ; zum Anschauungs-Unterricht für die Jugend in Schule und Haus, mit erklärendem Text ; in 24 Tafeln in Farbendruck"/>
    <s v="Eckardt, Theodor"/>
    <s v="Kinder- und Jugendbücher; Historische Drucke"/>
    <s v="Schreiber"/>
    <s v="monograph; text"/>
    <s v="PPN742720810"/>
    <s v="PPN551473142"/>
    <s v="http://resolver.staatsbibliothek-berlin.de/SBB0000D2CA00000000"/>
    <s v="ger"/>
    <s v="1879"/>
    <s v="WegehauptDigital"/>
    <s v="Eßlingen"/>
    <s v="https://content.staatsbibliothek-berlin.de/dc/742720810.ocr.zip"/>
    <s v="yes"/>
    <m/>
    <x v="292"/>
    <s v="0117"/>
    <n v="1"/>
  </r>
  <r>
    <s v="Der Bau des menschlichen Körpers; anatomische Beschreibung des Menschen ; zum Anschauungs-Unterricht für die Jugend in Schule und Haus, mit erklärendem Text ; in 24 Tafeln in Farbendruck"/>
    <s v="Eckardt, Theodor"/>
    <s v="Kinder- und Jugendbücher; Historische Drucke"/>
    <s v="Schreiber"/>
    <s v="monograph; text"/>
    <s v="PPN742720810"/>
    <s v="PPN551473142"/>
    <s v="http://resolver.staatsbibliothek-berlin.de/SBB0000D2CA00000000"/>
    <s v="ger"/>
    <s v="1879"/>
    <s v="WegehauptDigital"/>
    <s v="Eßlingen"/>
    <s v="https://content.staatsbibliothek-berlin.de/dc/742720810.ocr.zip"/>
    <s v="yes"/>
    <m/>
    <x v="293"/>
    <s v="0117"/>
    <n v="1"/>
  </r>
  <r>
    <s v="Der Bau des menschlichen Körpers; anatomische Beschreibung des Menschen ; zum Anschauungs-Unterricht für die Jugend in Schule und Haus, mit erklärendem Text ; in 24 Tafeln in Farbendruck"/>
    <s v="Eckardt, Theodor"/>
    <s v="Kinder- und Jugendbücher; Historische Drucke"/>
    <s v="Schreiber"/>
    <s v="monograph; text"/>
    <s v="PPN742720810"/>
    <s v="PPN551473142"/>
    <s v="http://resolver.staatsbibliothek-berlin.de/SBB0000D2CA00000000"/>
    <s v="ger"/>
    <s v="1879"/>
    <s v="WegehauptDigital"/>
    <s v="Eßlingen"/>
    <s v="https://content.staatsbibliothek-berlin.de/dc/742720810.ocr.zip"/>
    <s v="yes"/>
    <m/>
    <x v="294"/>
    <s v="0117"/>
    <n v="1"/>
  </r>
  <r>
    <s v="Der Bau des menschlichen Körpers; anatomische Beschreibung des Menschen ; zum Anschauungs-Unterricht für die Jugend in Schule und Haus, mit erklärendem Text ; in 24 Tafeln in Farbendruck"/>
    <s v="Eckardt, Theodor"/>
    <s v="Kinder- und Jugendbücher; Historische Drucke"/>
    <s v="Schreiber"/>
    <s v="monograph; text"/>
    <s v="PPN742720810"/>
    <s v="PPN551473142"/>
    <s v="http://resolver.staatsbibliothek-berlin.de/SBB0000D2CA00000000"/>
    <s v="ger"/>
    <s v="1879"/>
    <s v="WegehauptDigital"/>
    <s v="Eßlingen"/>
    <s v="https://content.staatsbibliothek-berlin.de/dc/742720810.ocr.zip"/>
    <s v="yes"/>
    <m/>
    <x v="295"/>
    <s v="0117"/>
    <n v="1"/>
  </r>
  <r>
    <s v="Der Bau des menschlichen Körpers; anatomische Beschreibung des Menschen ; zum Anschauungs-Unterricht für die Jugend in Schule und Haus, mit erklärendem Text ; in 24 Tafeln in Farbendruck"/>
    <s v="Eckardt, Theodor"/>
    <s v="Kinder- und Jugendbücher; Historische Drucke"/>
    <s v="Schreiber"/>
    <s v="monograph; text"/>
    <s v="PPN742720810"/>
    <s v="PPN551473142"/>
    <s v="http://resolver.staatsbibliothek-berlin.de/SBB0000D2CA00000000"/>
    <s v="ger"/>
    <s v="1879"/>
    <s v="WegehauptDigital"/>
    <s v="Eßlingen"/>
    <s v="https://content.staatsbibliothek-berlin.de/dc/742720810.ocr.zip"/>
    <s v="yes"/>
    <m/>
    <x v="296"/>
    <s v="0117"/>
    <n v="1"/>
  </r>
  <r>
    <s v="Der Bau des menschlichen Körpers; anatomische Beschreibung des Menschen ; zum Anschauungs-Unterricht für die Jugend in Schule und Haus, mit erklärendem Text ; in 24 Tafeln in Farbendruck"/>
    <s v="Eckardt, Theodor"/>
    <s v="Kinder- und Jugendbücher; Historische Drucke"/>
    <s v="Schreiber"/>
    <s v="monograph; text"/>
    <s v="PPN742720810"/>
    <s v="PPN551473142"/>
    <s v="http://resolver.staatsbibliothek-berlin.de/SBB0000D2CA00000000"/>
    <s v="ger"/>
    <s v="1879"/>
    <s v="WegehauptDigital"/>
    <s v="Eßlingen"/>
    <s v="https://content.staatsbibliothek-berlin.de/dc/742720810.ocr.zip"/>
    <s v="yes"/>
    <m/>
    <x v="297"/>
    <s v="0117"/>
    <n v="1"/>
  </r>
  <r>
    <s v="Der Bau des menschlichen Körpers; anatomische Beschreibung des Menschen ; zum Anschauungs-Unterricht für die Jugend in Schule und Haus, mit erklärendem Text ; in 24 Tafeln in Farbendruck"/>
    <s v="Eckardt, Theodor"/>
    <s v="Kinder- und Jugendbücher; Historische Drucke"/>
    <s v="Schreiber"/>
    <s v="monograph; text"/>
    <s v="PPN742720810"/>
    <s v="PPN551473142"/>
    <s v="http://resolver.staatsbibliothek-berlin.de/SBB0000D2CA00000000"/>
    <s v="ger"/>
    <s v="1879"/>
    <s v="WegehauptDigital"/>
    <s v="Eßlingen"/>
    <s v="https://content.staatsbibliothek-berlin.de/dc/742720810.ocr.zip"/>
    <s v="yes"/>
    <m/>
    <x v="298"/>
    <s v="0117"/>
    <n v="1"/>
  </r>
  <r>
    <s v="Der Bau des menschlichen Körpers; anatomische Beschreibung des Menschen ; zum Anschauungs-Unterricht für die Jugend in Schule und Haus, mit erklärendem Text ; in 24 Tafeln in Farbendruck"/>
    <s v="Eckardt, Theodor"/>
    <s v="Kinder- und Jugendbücher; Historische Drucke"/>
    <s v="Schreiber"/>
    <s v="monograph; text"/>
    <s v="PPN742720810"/>
    <s v="PPN551473142"/>
    <s v="http://resolver.staatsbibliothek-berlin.de/SBB0000D2CA00000000"/>
    <s v="ger"/>
    <s v="1879"/>
    <s v="WegehauptDigital"/>
    <s v="Eßlingen"/>
    <s v="https://content.staatsbibliothek-berlin.de/dc/742720810.ocr.zip"/>
    <s v="yes"/>
    <m/>
    <x v="299"/>
    <s v="0117"/>
    <n v="1"/>
  </r>
  <r>
    <s v="Der Bau des menschlichen Körpers; anatomische Beschreibung des Menschen ; zum Anschauungs-Unterricht für die Jugend in Schule und Haus, mit erklärendem Text ; in 24 Tafeln in Farbendruck"/>
    <s v="Eckardt, Theodor"/>
    <s v="Kinder- und Jugendbücher; Historische Drucke"/>
    <s v="Schreiber"/>
    <s v="monograph; text"/>
    <s v="PPN742720810"/>
    <s v="PPN551473142"/>
    <s v="http://resolver.staatsbibliothek-berlin.de/SBB0000D2CA00000000"/>
    <s v="ger"/>
    <s v="1879"/>
    <s v="WegehauptDigital"/>
    <s v="Eßlingen"/>
    <s v="https://content.staatsbibliothek-berlin.de/dc/742720810.ocr.zip"/>
    <s v="yes"/>
    <m/>
    <x v="300"/>
    <s v="0117"/>
    <n v="1"/>
  </r>
  <r>
    <s v="Der Bau des menschlichen Körpers; anatomische Beschreibung des Menschen ; zum Anschauungs-Unterricht für die Jugend in Schule und Haus, mit erklärendem Text ; in 24 Tafeln in Farbendruck"/>
    <s v="Eckardt, Theodor"/>
    <s v="Kinder- und Jugendbücher; Historische Drucke"/>
    <s v="Schreiber"/>
    <s v="monograph; text"/>
    <s v="PPN742720810"/>
    <s v="PPN551473142"/>
    <s v="http://resolver.staatsbibliothek-berlin.de/SBB0000D2CA00000000"/>
    <s v="ger"/>
    <s v="1879"/>
    <s v="WegehauptDigital"/>
    <s v="Eßlingen"/>
    <s v="https://content.staatsbibliothek-berlin.de/dc/742720810.ocr.zip"/>
    <s v="yes"/>
    <m/>
    <x v="301"/>
    <s v="0117"/>
    <n v="1"/>
  </r>
  <r>
    <s v="Der Bau des menschlichen Körpers; anatomische Beschreibung des Menschen ; zum Anschauungs-Unterricht für die Jugend in Schule und Haus, mit erklärendem Text ; in 24 Tafeln in Farbendruck"/>
    <s v="Eckardt, Theodor"/>
    <s v="Kinder- und Jugendbücher; Historische Drucke"/>
    <s v="Schreiber"/>
    <s v="monograph; text"/>
    <s v="PPN742720810"/>
    <s v="PPN551473142"/>
    <s v="http://resolver.staatsbibliothek-berlin.de/SBB0000D2CA00000000"/>
    <s v="ger"/>
    <s v="1879"/>
    <s v="WegehauptDigital"/>
    <s v="Eßlingen"/>
    <s v="https://content.staatsbibliothek-berlin.de/dc/742720810.ocr.zip"/>
    <s v="yes"/>
    <m/>
    <x v="302"/>
    <s v="0117"/>
    <n v="1"/>
  </r>
  <r>
    <s v="Der Bau des menschlichen Körpers; anatomische Beschreibung des Menschen ; zum Anschauungs-Unterricht für die Jugend in Schule und Haus, mit erklärendem Text ; in 24 Tafeln in Farbendruck"/>
    <s v="Eckardt, Theodor"/>
    <s v="Kinder- und Jugendbücher; Historische Drucke"/>
    <s v="Schreiber"/>
    <s v="monograph; text"/>
    <s v="PPN742720810"/>
    <s v="PPN551473142"/>
    <s v="http://resolver.staatsbibliothek-berlin.de/SBB0000D2CA00000000"/>
    <s v="ger"/>
    <s v="1879"/>
    <s v="WegehauptDigital"/>
    <s v="Eßlingen"/>
    <s v="https://content.staatsbibliothek-berlin.de/dc/742720810.ocr.zip"/>
    <s v="yes"/>
    <m/>
    <x v="303"/>
    <s v="0117"/>
    <n v="1"/>
  </r>
  <r>
    <s v="Der Bau des menschlichen Körpers; anatomische Beschreibung des Menschen ; zum Anschauungs-Unterricht für die Jugend in Schule und Haus, mit erklärendem Text ; in 24 Tafeln in Farbendruck"/>
    <s v="Eckardt, Theodor"/>
    <s v="Kinder- und Jugendbücher; Historische Drucke"/>
    <s v="Schreiber"/>
    <s v="monograph; text"/>
    <s v="PPN742720810"/>
    <s v="PPN551473142"/>
    <s v="http://resolver.staatsbibliothek-berlin.de/SBB0000D2CA00000000"/>
    <s v="ger"/>
    <s v="1879"/>
    <s v="WegehauptDigital"/>
    <s v="Eßlingen"/>
    <s v="https://content.staatsbibliothek-berlin.de/dc/742720810.ocr.zip"/>
    <s v="yes"/>
    <m/>
    <x v="304"/>
    <s v="0117"/>
    <n v="1"/>
  </r>
  <r>
    <s v="Charakterbilder aus der Thierwelt verschiedener Welttheile; zur Belehrung und Unterhaltung der Jugend"/>
    <s v="Hoffmann, W."/>
    <s v="Kinder- und Jugendbücher"/>
    <s v="Nitzschke"/>
    <s v="monograph; text"/>
    <s v="PPN743630491"/>
    <s v="PPN26518777X"/>
    <s v="http://resolver.staatsbibliothek-berlin.de/SBB0000D2F600000000"/>
    <s v="ger"/>
    <s v="1862"/>
    <s v="WegehauptDigital"/>
    <s v="Stuttgart"/>
    <s v="https://content.staatsbibliothek-berlin.de/dc/743630491.ocr.zip"/>
    <s v="yes"/>
    <m/>
    <x v="305"/>
    <s v="0006"/>
    <n v="1"/>
  </r>
  <r>
    <s v="Charakterbilder aus der Thierwelt verschiedener Welttheile; zur Belehrung und Unterhaltung der Jugend"/>
    <s v="Hoffmann, W."/>
    <s v="Kinder- und Jugendbücher"/>
    <s v="Nitzschke"/>
    <s v="monograph; text"/>
    <s v="PPN743630491"/>
    <s v="PPN26518777X"/>
    <s v="http://resolver.staatsbibliothek-berlin.de/SBB0000D2F600000000"/>
    <s v="ger"/>
    <s v="1862"/>
    <s v="WegehauptDigital"/>
    <s v="Stuttgart"/>
    <s v="https://content.staatsbibliothek-berlin.de/dc/743630491.ocr.zip"/>
    <s v="yes"/>
    <m/>
    <x v="306"/>
    <s v="0006"/>
    <n v="1"/>
  </r>
  <r>
    <s v="Charakterbilder aus der Thierwelt verschiedener Welttheile; zur Belehrung und Unterhaltung der Jugend"/>
    <s v="Hoffmann, W."/>
    <s v="Kinder- und Jugendbücher"/>
    <s v="Nitzschke"/>
    <s v="monograph; text"/>
    <s v="PPN743630491"/>
    <s v="PPN26518777X"/>
    <s v="http://resolver.staatsbibliothek-berlin.de/SBB0000D2F600000000"/>
    <s v="ger"/>
    <s v="1862"/>
    <s v="WegehauptDigital"/>
    <s v="Stuttgart"/>
    <s v="https://content.staatsbibliothek-berlin.de/dc/743630491.ocr.zip"/>
    <s v="yes"/>
    <m/>
    <x v="307"/>
    <s v="0041"/>
    <n v="1"/>
  </r>
  <r>
    <s v="Charakterbilder aus der Thierwelt verschiedener Welttheile; zur Belehrung und Unterhaltung der Jugend"/>
    <s v="Hoffmann, W."/>
    <s v="Kinder- und Jugendbücher"/>
    <s v="Nitzschke"/>
    <s v="monograph; text"/>
    <s v="PPN743630491"/>
    <s v="PPN26518777X"/>
    <s v="http://resolver.staatsbibliothek-berlin.de/SBB0000D2F600000000"/>
    <s v="ger"/>
    <s v="1862"/>
    <s v="WegehauptDigital"/>
    <s v="Stuttgart"/>
    <s v="https://content.staatsbibliothek-berlin.de/dc/743630491.ocr.zip"/>
    <s v="yes"/>
    <m/>
    <x v="308"/>
    <s v="0075, 0079"/>
    <n v="2"/>
  </r>
  <r>
    <s v="Charakterbilder aus der Thierwelt verschiedener Welttheile; zur Belehrung und Unterhaltung der Jugend"/>
    <s v="Hoffmann, W."/>
    <s v="Kinder- und Jugendbücher"/>
    <s v="Nitzschke"/>
    <s v="monograph; text"/>
    <s v="PPN743630491"/>
    <s v="PPN26518777X"/>
    <s v="http://resolver.staatsbibliothek-berlin.de/SBB0000D2F600000000"/>
    <s v="ger"/>
    <s v="1862"/>
    <s v="WegehauptDigital"/>
    <s v="Stuttgart"/>
    <s v="https://content.staatsbibliothek-berlin.de/dc/743630491.ocr.zip"/>
    <s v="yes"/>
    <m/>
    <x v="309"/>
    <s v="0075"/>
    <n v="1"/>
  </r>
  <r>
    <s v="Charakterbilder aus der Thierwelt verschiedener Welttheile; zur Belehrung und Unterhaltung der Jugend"/>
    <s v="Hoffmann, W."/>
    <s v="Kinder- und Jugendbücher"/>
    <s v="Nitzschke"/>
    <s v="monograph; text"/>
    <s v="PPN743630491"/>
    <s v="PPN26518777X"/>
    <s v="http://resolver.staatsbibliothek-berlin.de/SBB0000D2F600000000"/>
    <s v="ger"/>
    <s v="1862"/>
    <s v="WegehauptDigital"/>
    <s v="Stuttgart"/>
    <s v="https://content.staatsbibliothek-berlin.de/dc/743630491.ocr.zip"/>
    <s v="yes"/>
    <m/>
    <x v="310"/>
    <s v="0075"/>
    <n v="1"/>
  </r>
  <r>
    <s v="Charakterbilder aus der Thierwelt verschiedener Welttheile; zur Belehrung und Unterhaltung der Jugend"/>
    <s v="Hoffmann, W."/>
    <s v="Kinder- und Jugendbücher"/>
    <s v="Nitzschke"/>
    <s v="monograph; text"/>
    <s v="PPN743630491"/>
    <s v="PPN26518777X"/>
    <s v="http://resolver.staatsbibliothek-berlin.de/SBB0000D2F600000000"/>
    <s v="ger"/>
    <s v="1862"/>
    <s v="WegehauptDigital"/>
    <s v="Stuttgart"/>
    <s v="https://content.staatsbibliothek-berlin.de/dc/743630491.ocr.zip"/>
    <s v="yes"/>
    <m/>
    <x v="311"/>
    <s v="0079"/>
    <n v="1"/>
  </r>
  <r>
    <s v="Charakterbilder aus der Thierwelt verschiedener Welttheile; zur Belehrung und Unterhaltung der Jugend"/>
    <s v="Hoffmann, W."/>
    <s v="Kinder- und Jugendbücher"/>
    <s v="Nitzschke"/>
    <s v="monograph; text"/>
    <s v="PPN743630491"/>
    <s v="PPN26518777X"/>
    <s v="http://resolver.staatsbibliothek-berlin.de/SBB0000D2F600000000"/>
    <s v="ger"/>
    <s v="1862"/>
    <s v="WegehauptDigital"/>
    <s v="Stuttgart"/>
    <s v="https://content.staatsbibliothek-berlin.de/dc/743630491.ocr.zip"/>
    <s v="yes"/>
    <m/>
    <x v="312"/>
    <s v="0079"/>
    <n v="1"/>
  </r>
  <r>
    <s v="Charakterbilder aus der Thierwelt verschiedener Welttheile; zur Belehrung und Unterhaltung der Jugend"/>
    <s v="Hoffmann, W."/>
    <s v="Kinder- und Jugendbücher"/>
    <s v="Nitzschke"/>
    <s v="monograph; text"/>
    <s v="PPN743630491"/>
    <s v="PPN26518777X"/>
    <s v="http://resolver.staatsbibliothek-berlin.de/SBB0000D2F600000000"/>
    <s v="ger"/>
    <s v="1862"/>
    <s v="WegehauptDigital"/>
    <s v="Stuttgart"/>
    <s v="https://content.staatsbibliothek-berlin.de/dc/743630491.ocr.zip"/>
    <s v="yes"/>
    <m/>
    <x v="313"/>
    <s v="0079"/>
    <n v="1"/>
  </r>
  <r>
    <s v="Charakterbilder aus der Thierwelt verschiedener Welttheile; zur Belehrung und Unterhaltung der Jugend"/>
    <s v="Hoffmann, W."/>
    <s v="Kinder- und Jugendbücher"/>
    <s v="Nitzschke"/>
    <s v="monograph; text"/>
    <s v="PPN743630491"/>
    <s v="PPN26518777X"/>
    <s v="http://resolver.staatsbibliothek-berlin.de/SBB0000D2F600000000"/>
    <s v="ger"/>
    <s v="1862"/>
    <s v="WegehauptDigital"/>
    <s v="Stuttgart"/>
    <s v="https://content.staatsbibliothek-berlin.de/dc/743630491.ocr.zip"/>
    <s v="yes"/>
    <m/>
    <x v="314"/>
    <s v="0079"/>
    <n v="1"/>
  </r>
  <r>
    <s v="Charakterbilder aus der Thierwelt verschiedener Welttheile; zur Belehrung und Unterhaltung der Jugend"/>
    <s v="Hoffmann, W."/>
    <s v="Kinder- und Jugendbücher"/>
    <s v="Nitzschke"/>
    <s v="monograph; text"/>
    <s v="PPN743630491"/>
    <s v="PPN26518777X"/>
    <s v="http://resolver.staatsbibliothek-berlin.de/SBB0000D2F600000000"/>
    <s v="ger"/>
    <s v="1862"/>
    <s v="WegehauptDigital"/>
    <s v="Stuttgart"/>
    <s v="https://content.staatsbibliothek-berlin.de/dc/743630491.ocr.zip"/>
    <s v="yes"/>
    <m/>
    <x v="315"/>
    <s v="0079"/>
    <n v="1"/>
  </r>
  <r>
    <s v="Entdeckungs-Reisen in der Wohnstube; mit seinen lieben jungen Freunden unternommen"/>
    <s v="Wagner, H."/>
    <s v="Kinder- und Jugendbücher"/>
    <s v="Spamer"/>
    <s v="monograph; text"/>
    <s v="PPN743635604"/>
    <s v="PPN270202331"/>
    <s v="http://resolver.staatsbibliothek-berlin.de/SBB0000D2FB00000000"/>
    <s v="ger"/>
    <s v="1866"/>
    <s v="WegehauptDigital"/>
    <s v="Leipzig"/>
    <s v="https://content.staatsbibliothek-berlin.de/dc/743635604.ocr.zip"/>
    <s v="yes"/>
    <m/>
    <x v="316"/>
    <s v="0037"/>
    <n v="1"/>
  </r>
  <r>
    <s v="Entdeckungs-Reisen in der Wohnstube; mit seinen lieben jungen Freunden unternommen"/>
    <s v="Wagner, H."/>
    <s v="Kinder- und Jugendbücher"/>
    <s v="Spamer"/>
    <s v="monograph; text"/>
    <s v="PPN743635604"/>
    <s v="PPN270202331"/>
    <s v="http://resolver.staatsbibliothek-berlin.de/SBB0000D2FB00000000"/>
    <s v="ger"/>
    <s v="1866"/>
    <s v="WegehauptDigital"/>
    <s v="Leipzig"/>
    <s v="https://content.staatsbibliothek-berlin.de/dc/743635604.ocr.zip"/>
    <s v="yes"/>
    <m/>
    <x v="317"/>
    <s v="0037, 0136, 0153"/>
    <n v="3"/>
  </r>
  <r>
    <s v="Entdeckungs-Reisen in der Wohnstube; mit seinen lieben jungen Freunden unternommen"/>
    <s v="Wagner, H."/>
    <s v="Kinder- und Jugendbücher"/>
    <s v="Spamer"/>
    <s v="monograph; text"/>
    <s v="PPN743635604"/>
    <s v="PPN270202331"/>
    <s v="http://resolver.staatsbibliothek-berlin.de/SBB0000D2FB00000000"/>
    <s v="ger"/>
    <s v="1866"/>
    <s v="WegehauptDigital"/>
    <s v="Leipzig"/>
    <s v="https://content.staatsbibliothek-berlin.de/dc/743635604.ocr.zip"/>
    <s v="yes"/>
    <m/>
    <x v="318"/>
    <s v="0178"/>
    <n v="1"/>
  </r>
  <r>
    <s v="Entdeckungs-Reisen in der Wohnstube; mit seinen lieben jungen Freunden unternommen"/>
    <s v="Wagner, H."/>
    <s v="Kinder- und Jugendbücher"/>
    <s v="Spamer"/>
    <s v="monograph; text"/>
    <s v="PPN743635604"/>
    <s v="PPN270202331"/>
    <s v="http://resolver.staatsbibliothek-berlin.de/SBB0000D2FB00000000"/>
    <s v="ger"/>
    <s v="1866"/>
    <s v="WegehauptDigital"/>
    <s v="Leipzig"/>
    <s v="https://content.staatsbibliothek-berlin.de/dc/743635604.ocr.zip"/>
    <s v="yes"/>
    <m/>
    <x v="0"/>
    <s v="0183"/>
    <n v="1"/>
  </r>
  <r>
    <s v="Entdeckungsreisen in Feld und Flur; mit seinen lieben jungen Freunden und Freundinnen unternommen"/>
    <s v="Dressel, ...; Wagner, Hermann"/>
    <s v="Kinder- und Jugendbücher"/>
    <s v="Spamer"/>
    <s v="monograph; text"/>
    <s v="PPN743638301"/>
    <s v="PPN578783118"/>
    <s v="http://resolver.staatsbibliothek-berlin.de/SBB0000D2FF00000000"/>
    <s v="ger"/>
    <s v="1892"/>
    <s v="WegehauptDigital"/>
    <s v="Leipzig"/>
    <s v="https://content.staatsbibliothek-berlin.de/dc/743638301.ocr.zip"/>
    <s v="yes"/>
    <m/>
    <x v="319"/>
    <s v="0057"/>
    <n v="1"/>
  </r>
  <r>
    <s v="Entdeckungsreisen in Feld und Flur; mit seinen lieben jungen Freunden und Freundinnen unternommen"/>
    <s v="Dressel, ...; Wagner, Hermann"/>
    <s v="Kinder- und Jugendbücher"/>
    <s v="Spamer"/>
    <s v="monograph; text"/>
    <s v="PPN743638301"/>
    <s v="PPN578783118"/>
    <s v="http://resolver.staatsbibliothek-berlin.de/SBB0000D2FF00000000"/>
    <s v="ger"/>
    <s v="1892"/>
    <s v="WegehauptDigital"/>
    <s v="Leipzig"/>
    <s v="https://content.staatsbibliothek-berlin.de/dc/743638301.ocr.zip"/>
    <s v="yes"/>
    <m/>
    <x v="320"/>
    <s v="0065"/>
    <n v="1"/>
  </r>
  <r>
    <s v="Entdeckungsreisen in Feld und Flur; mit seinen lieben jungen Freunden und Freundinnen unternommen"/>
    <s v="Dressel, ...; Wagner, Hermann"/>
    <s v="Kinder- und Jugendbücher"/>
    <s v="Spamer"/>
    <s v="monograph; text"/>
    <s v="PPN743638301"/>
    <s v="PPN578783118"/>
    <s v="http://resolver.staatsbibliothek-berlin.de/SBB0000D2FF00000000"/>
    <s v="ger"/>
    <s v="1892"/>
    <s v="WegehauptDigital"/>
    <s v="Leipzig"/>
    <s v="https://content.staatsbibliothek-berlin.de/dc/743638301.ocr.zip"/>
    <s v="yes"/>
    <m/>
    <x v="321"/>
    <s v="0084"/>
    <n v="1"/>
  </r>
  <r>
    <s v="Entdeckungsreisen in Feld und Flur; mit seinen lieben jungen Freunden und Freundinnen unternommen"/>
    <s v="Dressel, ...; Wagner, Hermann"/>
    <s v="Kinder- und Jugendbücher"/>
    <s v="Spamer"/>
    <s v="monograph; text"/>
    <s v="PPN743638301"/>
    <s v="PPN578783118"/>
    <s v="http://resolver.staatsbibliothek-berlin.de/SBB0000D2FF00000000"/>
    <s v="ger"/>
    <s v="1892"/>
    <s v="WegehauptDigital"/>
    <s v="Leipzig"/>
    <s v="https://content.staatsbibliothek-berlin.de/dc/743638301.ocr.zip"/>
    <s v="yes"/>
    <m/>
    <x v="322"/>
    <s v="0084"/>
    <n v="1"/>
  </r>
  <r>
    <s v="Entdeckungsreisen in Feld und Flur; mit seinen lieben jungen Freunden und Freundinnen unternommen"/>
    <s v="Dressel, ...; Wagner, Hermann"/>
    <s v="Kinder- und Jugendbücher"/>
    <s v="Spamer"/>
    <s v="monograph; text"/>
    <s v="PPN743638301"/>
    <s v="PPN578783118"/>
    <s v="http://resolver.staatsbibliothek-berlin.de/SBB0000D2FF00000000"/>
    <s v="ger"/>
    <s v="1892"/>
    <s v="WegehauptDigital"/>
    <s v="Leipzig"/>
    <s v="https://content.staatsbibliothek-berlin.de/dc/743638301.ocr.zip"/>
    <s v="yes"/>
    <m/>
    <x v="323"/>
    <s v="0161"/>
    <n v="1"/>
  </r>
  <r>
    <s v="Entdeckungsreisen in Feld und Flur; mit seinen lieben jungen Freunden und Freundinnen unternommen"/>
    <s v="Dressel, ...; Wagner, Hermann"/>
    <s v="Kinder- und Jugendbücher"/>
    <s v="Spamer"/>
    <s v="monograph; text"/>
    <s v="PPN743638301"/>
    <s v="PPN578783118"/>
    <s v="http://resolver.staatsbibliothek-berlin.de/SBB0000D2FF00000000"/>
    <s v="ger"/>
    <s v="1892"/>
    <s v="WegehauptDigital"/>
    <s v="Leipzig"/>
    <s v="https://content.staatsbibliothek-berlin.de/dc/743638301.ocr.zip"/>
    <s v="yes"/>
    <m/>
    <x v="324"/>
    <s v="0161, 0177"/>
    <n v="2"/>
  </r>
  <r>
    <s v="Entdeckungsreisen in Stadt und Land; Streifzüge in Mitteldeutschland, mit seinen jungen Freunden unternommen"/>
    <s v="Wagner, Hermann"/>
    <s v="Kinder- und Jugendbücher"/>
    <s v="Spamer"/>
    <s v="monograph; text"/>
    <s v="PPN743639324"/>
    <s v="PPN557382793"/>
    <s v="http://resolver.staatsbibliothek-berlin.de/SBB0000D30000000000"/>
    <s v="ger"/>
    <s v="1894"/>
    <s v="WegehauptDigital"/>
    <s v="Leipzig"/>
    <s v="https://content.staatsbibliothek-berlin.de/dc/743639324.ocr.zip"/>
    <s v="yes"/>
    <m/>
    <x v="325"/>
    <s v="0008"/>
    <n v="1"/>
  </r>
  <r>
    <s v="Entdeckungsreisen in Stadt und Land; Streifzüge in Mitteldeutschland, mit seinen jungen Freunden unternommen"/>
    <s v="Wagner, Hermann"/>
    <s v="Kinder- und Jugendbücher"/>
    <s v="Spamer"/>
    <s v="monograph; text"/>
    <s v="PPN743639324"/>
    <s v="PPN557382793"/>
    <s v="http://resolver.staatsbibliothek-berlin.de/SBB0000D30000000000"/>
    <s v="ger"/>
    <s v="1894"/>
    <s v="WegehauptDigital"/>
    <s v="Leipzig"/>
    <s v="https://content.staatsbibliothek-berlin.de/dc/743639324.ocr.zip"/>
    <s v="yes"/>
    <m/>
    <x v="0"/>
    <s v="0008"/>
    <n v="1"/>
  </r>
  <r>
    <s v="Entdeckungsreisen in Stadt und Land; Streifzüge in Mitteldeutschland, mit seinen jungen Freunden unternommen"/>
    <s v="Wagner, Hermann"/>
    <s v="Kinder- und Jugendbücher"/>
    <s v="Spamer"/>
    <s v="monograph; text"/>
    <s v="PPN743639324"/>
    <s v="PPN557382793"/>
    <s v="http://resolver.staatsbibliothek-berlin.de/SBB0000D30000000000"/>
    <s v="ger"/>
    <s v="1894"/>
    <s v="WegehauptDigital"/>
    <s v="Leipzig"/>
    <s v="https://content.staatsbibliothek-berlin.de/dc/743639324.ocr.zip"/>
    <s v="yes"/>
    <m/>
    <x v="1"/>
    <s v="0030"/>
    <n v="1"/>
  </r>
  <r>
    <s v="Entdeckungsreisen in Stadt und Land; Streifzüge in Mitteldeutschland, mit seinen jungen Freunden unternommen"/>
    <s v="Wagner, Hermann"/>
    <s v="Kinder- und Jugendbücher"/>
    <s v="Spamer"/>
    <s v="monograph; text"/>
    <s v="PPN743639324"/>
    <s v="PPN557382793"/>
    <s v="http://resolver.staatsbibliothek-berlin.de/SBB0000D30000000000"/>
    <s v="ger"/>
    <s v="1894"/>
    <s v="WegehauptDigital"/>
    <s v="Leipzig"/>
    <s v="https://content.staatsbibliothek-berlin.de/dc/743639324.ocr.zip"/>
    <s v="yes"/>
    <m/>
    <x v="6"/>
    <s v="0081"/>
    <n v="1"/>
  </r>
  <r>
    <s v="Entdeckungsreisen in Stadt und Land; Streifzüge in Mitteldeutschland, mit seinen jungen Freunden unternommen"/>
    <s v="Wagner, Hermann"/>
    <s v="Kinder- und Jugendbücher"/>
    <s v="Spamer"/>
    <s v="monograph; text"/>
    <s v="PPN743639324"/>
    <s v="PPN557382793"/>
    <s v="http://resolver.staatsbibliothek-berlin.de/SBB0000D30000000000"/>
    <s v="ger"/>
    <s v="1894"/>
    <s v="WegehauptDigital"/>
    <s v="Leipzig"/>
    <s v="https://content.staatsbibliothek-berlin.de/dc/743639324.ocr.zip"/>
    <s v="yes"/>
    <m/>
    <x v="3"/>
    <s v="0081"/>
    <n v="1"/>
  </r>
  <r>
    <s v="Entdeckungsreisen in Stadt und Land; Streifzüge in Mitteldeutschland, mit seinen jungen Freunden unternommen"/>
    <s v="Wagner, Hermann"/>
    <s v="Kinder- und Jugendbücher"/>
    <s v="Spamer"/>
    <s v="monograph; text"/>
    <s v="PPN743639324"/>
    <s v="PPN557382793"/>
    <s v="http://resolver.staatsbibliothek-berlin.de/SBB0000D30000000000"/>
    <s v="ger"/>
    <s v="1894"/>
    <s v="WegehauptDigital"/>
    <s v="Leipzig"/>
    <s v="https://content.staatsbibliothek-berlin.de/dc/743639324.ocr.zip"/>
    <s v="yes"/>
    <m/>
    <x v="2"/>
    <s v="0107"/>
    <n v="1"/>
  </r>
  <r>
    <s v="Entdeckungsreisen in Stadt und Land; Streifzüge in Mitteldeutschland, mit seinen jungen Freunden unternommen"/>
    <s v="Wagner, Hermann"/>
    <s v="Kinder- und Jugendbücher"/>
    <s v="Spamer"/>
    <s v="monograph; text"/>
    <s v="PPN743639324"/>
    <s v="PPN557382793"/>
    <s v="http://resolver.staatsbibliothek-berlin.de/SBB0000D30000000000"/>
    <s v="ger"/>
    <s v="1894"/>
    <s v="WegehauptDigital"/>
    <s v="Leipzig"/>
    <s v="https://content.staatsbibliothek-berlin.de/dc/743639324.ocr.zip"/>
    <s v="yes"/>
    <m/>
    <x v="326"/>
    <s v="0145"/>
    <n v="1"/>
  </r>
  <r>
    <s v="Entdeckungsreisen in Stadt und Land; Streifzüge in Mitteldeutschland, mit seinen jungen Freunden unternommen"/>
    <s v="Wagner, Hermann"/>
    <s v="Kinder- und Jugendbücher"/>
    <s v="Spamer"/>
    <s v="monograph; text"/>
    <s v="PPN743639324"/>
    <s v="PPN557382793"/>
    <s v="http://resolver.staatsbibliothek-berlin.de/SBB0000D30000000000"/>
    <s v="ger"/>
    <s v="1894"/>
    <s v="WegehauptDigital"/>
    <s v="Leipzig"/>
    <s v="https://content.staatsbibliothek-berlin.de/dc/743639324.ocr.zip"/>
    <s v="yes"/>
    <m/>
    <x v="327"/>
    <s v="0145"/>
    <n v="1"/>
  </r>
  <r>
    <s v="Entdeckungsreisen in Stadt und Land; Streifzüge in Mitteldeutschland, mit seinen jungen Freunden unternommen"/>
    <s v="Wagner, Hermann"/>
    <s v="Kinder- und Jugendbücher"/>
    <s v="Spamer"/>
    <s v="monograph; text"/>
    <s v="PPN743639324"/>
    <s v="PPN557382793"/>
    <s v="http://resolver.staatsbibliothek-berlin.de/SBB0000D30000000000"/>
    <s v="ger"/>
    <s v="1894"/>
    <s v="WegehauptDigital"/>
    <s v="Leipzig"/>
    <s v="https://content.staatsbibliothek-berlin.de/dc/743639324.ocr.zip"/>
    <s v="yes"/>
    <m/>
    <x v="328"/>
    <s v="0145"/>
    <n v="1"/>
  </r>
  <r>
    <s v="Entdeckungsreisen in Stadt und Land; Streifzüge in Mitteldeutschland, mit seinen jungen Freunden unternommen"/>
    <s v="Wagner, Hermann"/>
    <s v="Kinder- und Jugendbücher"/>
    <s v="Spamer"/>
    <s v="monograph; text"/>
    <s v="PPN743639324"/>
    <s v="PPN557382793"/>
    <s v="http://resolver.staatsbibliothek-berlin.de/SBB0000D30000000000"/>
    <s v="ger"/>
    <s v="1894"/>
    <s v="WegehauptDigital"/>
    <s v="Leipzig"/>
    <s v="https://content.staatsbibliothek-berlin.de/dc/743639324.ocr.zip"/>
    <s v="yes"/>
    <m/>
    <x v="329"/>
    <s v="0145"/>
    <n v="1"/>
  </r>
  <r>
    <s v="Entdeckungsreisen in Stadt und Land; Streifzüge in Mitteldeutschland, mit seinen jungen Freunden unternommen"/>
    <s v="Wagner, Hermann"/>
    <s v="Kinder- und Jugendbücher"/>
    <s v="Spamer"/>
    <s v="monograph; text"/>
    <s v="PPN743639324"/>
    <s v="PPN557382793"/>
    <s v="http://resolver.staatsbibliothek-berlin.de/SBB0000D30000000000"/>
    <s v="ger"/>
    <s v="1894"/>
    <s v="WegehauptDigital"/>
    <s v="Leipzig"/>
    <s v="https://content.staatsbibliothek-berlin.de/dc/743639324.ocr.zip"/>
    <s v="yes"/>
    <m/>
    <x v="330"/>
    <s v="0145"/>
    <n v="1"/>
  </r>
  <r>
    <s v="Entdeckungsreisen in Stadt und Land; Streifzüge in Mitteldeutschland, mit seinen jungen Freunden unternommen"/>
    <s v="Wagner, Hermann"/>
    <s v="Kinder- und Jugendbücher"/>
    <s v="Spamer"/>
    <s v="monograph; text"/>
    <s v="PPN743639324"/>
    <s v="PPN557382793"/>
    <s v="http://resolver.staatsbibliothek-berlin.de/SBB0000D30000000000"/>
    <s v="ger"/>
    <s v="1894"/>
    <s v="WegehauptDigital"/>
    <s v="Leipzig"/>
    <s v="https://content.staatsbibliothek-berlin.de/dc/743639324.ocr.zip"/>
    <s v="yes"/>
    <m/>
    <x v="331"/>
    <s v="0145"/>
    <n v="1"/>
  </r>
  <r>
    <s v="Entdeckungsreisen in Stadt und Land; Streifzüge in Mitteldeutschland, mit seinen jungen Freunden unternommen"/>
    <s v="Wagner, Hermann"/>
    <s v="Kinder- und Jugendbücher"/>
    <s v="Spamer"/>
    <s v="monograph; text"/>
    <s v="PPN743639324"/>
    <s v="PPN557382793"/>
    <s v="http://resolver.staatsbibliothek-berlin.de/SBB0000D30000000000"/>
    <s v="ger"/>
    <s v="1894"/>
    <s v="WegehauptDigital"/>
    <s v="Leipzig"/>
    <s v="https://content.staatsbibliothek-berlin.de/dc/743639324.ocr.zip"/>
    <s v="yes"/>
    <m/>
    <x v="332"/>
    <s v="0150"/>
    <n v="1"/>
  </r>
  <r>
    <s v="Entdeckungsreisen in Stadt und Land; Streifzüge in Mitteldeutschland, mit seinen jungen Freunden unternommen"/>
    <s v="Wagner, Hermann"/>
    <s v="Kinder- und Jugendbücher"/>
    <s v="Spamer"/>
    <s v="monograph; text"/>
    <s v="PPN743639324"/>
    <s v="PPN557382793"/>
    <s v="http://resolver.staatsbibliothek-berlin.de/SBB0000D30000000000"/>
    <s v="ger"/>
    <s v="1894"/>
    <s v="WegehauptDigital"/>
    <s v="Leipzig"/>
    <s v="https://content.staatsbibliothek-berlin.de/dc/743639324.ocr.zip"/>
    <s v="yes"/>
    <m/>
    <x v="333"/>
    <s v="0206"/>
    <n v="1"/>
  </r>
  <r>
    <s v="Entdeckungsreisen in Stadt und Land; Streifzüge in Mitteldeutschland, mit seinen jungen Freunden unternommen"/>
    <s v="Wagner, Hermann"/>
    <s v="Kinder- und Jugendbücher"/>
    <s v="Spamer"/>
    <s v="monograph; text"/>
    <s v="PPN743639324"/>
    <s v="PPN557382793"/>
    <s v="http://resolver.staatsbibliothek-berlin.de/SBB0000D30000000000"/>
    <s v="ger"/>
    <s v="1894"/>
    <s v="WegehauptDigital"/>
    <s v="Leipzig"/>
    <s v="https://content.staatsbibliothek-berlin.de/dc/743639324.ocr.zip"/>
    <s v="yes"/>
    <m/>
    <x v="44"/>
    <s v="0206"/>
    <n v="1"/>
  </r>
  <r>
    <s v="Entdeckungsreisen in Stadt und Land; Streifzüge in Mitteldeutschland, mit seinen jungen Freunden unternommen"/>
    <s v="Wagner, Hermann"/>
    <s v="Kinder- und Jugendbücher"/>
    <s v="Spamer"/>
    <s v="monograph; text"/>
    <s v="PPN743639324"/>
    <s v="PPN557382793"/>
    <s v="http://resolver.staatsbibliothek-berlin.de/SBB0000D30000000000"/>
    <s v="ger"/>
    <s v="1894"/>
    <s v="WegehauptDigital"/>
    <s v="Leipzig"/>
    <s v="https://content.staatsbibliothek-berlin.de/dc/743639324.ocr.zip"/>
    <s v="yes"/>
    <m/>
    <x v="334"/>
    <s v="0206"/>
    <n v="1"/>
  </r>
  <r>
    <s v="Entdeckungsreisen in Stadt und Land; Streifzüge in Mitteldeutschland, mit seinen jungen Freunden unternommen"/>
    <s v="Wagner, Hermann"/>
    <s v="Kinder- und Jugendbücher"/>
    <s v="Spamer"/>
    <s v="monograph; text"/>
    <s v="PPN743639324"/>
    <s v="PPN557382793"/>
    <s v="http://resolver.staatsbibliothek-berlin.de/SBB0000D30000000000"/>
    <s v="ger"/>
    <s v="1894"/>
    <s v="WegehauptDigital"/>
    <s v="Leipzig"/>
    <s v="https://content.staatsbibliothek-berlin.de/dc/743639324.ocr.zip"/>
    <s v="yes"/>
    <m/>
    <x v="335"/>
    <s v="0206"/>
    <n v="1"/>
  </r>
  <r>
    <s v="Entdeckungsreisen in Stadt und Land; Streifzüge in Mitteldeutschland, mit seinen jungen Freunden unternommen"/>
    <s v="Wagner, Hermann"/>
    <s v="Kinder- und Jugendbücher"/>
    <s v="Spamer"/>
    <s v="monograph; text"/>
    <s v="PPN743639324"/>
    <s v="PPN557382793"/>
    <s v="http://resolver.staatsbibliothek-berlin.de/SBB0000D30000000000"/>
    <s v="ger"/>
    <s v="1894"/>
    <s v="WegehauptDigital"/>
    <s v="Leipzig"/>
    <s v="https://content.staatsbibliothek-berlin.de/dc/743639324.ocr.zip"/>
    <s v="yes"/>
    <m/>
    <x v="336"/>
    <s v="0206"/>
    <n v="1"/>
  </r>
  <r>
    <s v="Entdeckungsreisen in Stadt und Land; Streifzüge in Mitteldeutschland, mit seinen jungen Freunden unternommen"/>
    <s v="Wagner, Hermann"/>
    <s v="Kinder- und Jugendbücher"/>
    <s v="Spamer"/>
    <s v="monograph; text"/>
    <s v="PPN743639324"/>
    <s v="PPN557382793"/>
    <s v="http://resolver.staatsbibliothek-berlin.de/SBB0000D30000000000"/>
    <s v="ger"/>
    <s v="1894"/>
    <s v="WegehauptDigital"/>
    <s v="Leipzig"/>
    <s v="https://content.staatsbibliothek-berlin.de/dc/743639324.ocr.zip"/>
    <s v="yes"/>
    <m/>
    <x v="337"/>
    <s v="0206"/>
    <n v="1"/>
  </r>
  <r>
    <s v="Entdeckungsreisen in Haus und Hof; mit seinen jungen Freunden unternommen"/>
    <s v="Wagner, H."/>
    <s v="Kinder- und Jugendbücher"/>
    <s v="Spamer"/>
    <s v="monograph; text"/>
    <s v="PPN74364154X"/>
    <s v="PPN270201556"/>
    <s v="http://resolver.staatsbibliothek-berlin.de/SBB0000D30500000000"/>
    <s v="ger"/>
    <s v="1866"/>
    <s v="WegehauptDigital"/>
    <s v="Leipzig"/>
    <s v="https://content.staatsbibliothek-berlin.de/dc/74364154X.ocr.zip"/>
    <s v="yes"/>
    <m/>
    <x v="338"/>
    <s v="0054"/>
    <n v="1"/>
  </r>
  <r>
    <s v="Entdeckungsreisen in Haus und Hof; mit seinen jungen Freunden unternommen"/>
    <s v="Wagner, H."/>
    <s v="Kinder- und Jugendbücher"/>
    <s v="Spamer"/>
    <s v="monograph; text"/>
    <s v="PPN74364154X"/>
    <s v="PPN270201556"/>
    <s v="http://resolver.staatsbibliothek-berlin.de/SBB0000D30500000000"/>
    <s v="ger"/>
    <s v="1866"/>
    <s v="WegehauptDigital"/>
    <s v="Leipzig"/>
    <s v="https://content.staatsbibliothek-berlin.de/dc/74364154X.ocr.zip"/>
    <s v="yes"/>
    <m/>
    <x v="0"/>
    <s v="0075"/>
    <n v="1"/>
  </r>
  <r>
    <s v="Entdeckungsreisen in Haus und Hof; mit seinen jungen Freunden unternommen"/>
    <s v="Wagner, H."/>
    <s v="Kinder- und Jugendbücher"/>
    <s v="Spamer"/>
    <s v="monograph; text"/>
    <s v="PPN74364154X"/>
    <s v="PPN270201556"/>
    <s v="http://resolver.staatsbibliothek-berlin.de/SBB0000D30500000000"/>
    <s v="ger"/>
    <s v="1866"/>
    <s v="WegehauptDigital"/>
    <s v="Leipzig"/>
    <s v="https://content.staatsbibliothek-berlin.de/dc/74364154X.ocr.zip"/>
    <s v="yes"/>
    <m/>
    <x v="317"/>
    <s v="0096"/>
    <n v="1"/>
  </r>
  <r>
    <s v="Entdeckungsreisen in Haus und Hof; mit seinen jungen Freunden unternommen"/>
    <s v="Wagner, H."/>
    <s v="Kinder- und Jugendbücher"/>
    <s v="Spamer"/>
    <s v="monograph; text"/>
    <s v="PPN74364154X"/>
    <s v="PPN270201556"/>
    <s v="http://resolver.staatsbibliothek-berlin.de/SBB0000D30500000000"/>
    <s v="ger"/>
    <s v="1866"/>
    <s v="WegehauptDigital"/>
    <s v="Leipzig"/>
    <s v="https://content.staatsbibliothek-berlin.de/dc/74364154X.ocr.zip"/>
    <s v="yes"/>
    <m/>
    <x v="319"/>
    <s v="0188"/>
    <n v="1"/>
  </r>
  <r>
    <s v="Entdeckungsreisen in Haus und Hof; mit seinen jungen Freunden unternommen"/>
    <s v="Wagner, Hermann"/>
    <s v="Kinder- und Jugendbücher"/>
    <s v="Spamer"/>
    <s v="monograph; text"/>
    <s v="PPN743642880"/>
    <s v="PPN34149576X"/>
    <s v="http://resolver.staatsbibliothek-berlin.de/SBB0000D30800000000"/>
    <s v="ger"/>
    <s v="1882"/>
    <s v="WegehauptDigital"/>
    <s v="Leipzig"/>
    <s v="https://content.staatsbibliothek-berlin.de/dc/743642880.ocr.zip"/>
    <s v="yes"/>
    <m/>
    <x v="339"/>
    <s v="0204"/>
    <n v="1"/>
  </r>
  <r>
    <s v="Entdeckungsreisen in Haus und Hof; mit seinen jungen Freunden unternommen"/>
    <s v="Wagner, Hermann"/>
    <s v="Kinder- und Jugendbücher"/>
    <s v="Spamer"/>
    <s v="monograph; text"/>
    <s v="PPN743643984"/>
    <s v="PPN578784408"/>
    <s v="http://resolver.staatsbibliothek-berlin.de/SBB0000D30900000000"/>
    <s v="ger"/>
    <s v="1892"/>
    <s v="WegehauptDigital"/>
    <s v="Leipzig"/>
    <s v="https://content.staatsbibliothek-berlin.de/dc/743643984.ocr.zip"/>
    <s v="yes"/>
    <m/>
    <x v="340"/>
    <s v="0057"/>
    <n v="1"/>
  </r>
  <r>
    <s v="Entdeckungsreisen in Haus und Hof; mit seinen jungen Freunden unternommen"/>
    <s v="Wagner, Hermann"/>
    <s v="Kinder- und Jugendbücher"/>
    <s v="Spamer"/>
    <s v="monograph; text"/>
    <s v="PPN743643984"/>
    <s v="PPN578784408"/>
    <s v="http://resolver.staatsbibliothek-berlin.de/SBB0000D30900000000"/>
    <s v="ger"/>
    <s v="1892"/>
    <s v="WegehauptDigital"/>
    <s v="Leipzig"/>
    <s v="https://content.staatsbibliothek-berlin.de/dc/743643984.ocr.zip"/>
    <s v="yes"/>
    <m/>
    <x v="0"/>
    <s v="0102"/>
    <n v="1"/>
  </r>
  <r>
    <s v="Entdeckungsreisen in Haus und Hof; mit seinen jungen Freunden unternommen"/>
    <s v="Wagner, Hermann"/>
    <s v="Kinder- und Jugendbücher"/>
    <s v="Spamer"/>
    <s v="monograph; text"/>
    <s v="PPN743643984"/>
    <s v="PPN578784408"/>
    <s v="http://resolver.staatsbibliothek-berlin.de/SBB0000D30900000000"/>
    <s v="ger"/>
    <s v="1892"/>
    <s v="WegehauptDigital"/>
    <s v="Leipzig"/>
    <s v="https://content.staatsbibliothek-berlin.de/dc/743643984.ocr.zip"/>
    <s v="yes"/>
    <m/>
    <x v="341"/>
    <s v="0129"/>
    <n v="1"/>
  </r>
  <r>
    <s v="Entdeckungsreisen in Haus und Hof; mit seinen jungen Freunden unternommen"/>
    <s v="Wagner, Hermann"/>
    <s v="Kinder- und Jugendbücher"/>
    <s v="Spamer"/>
    <s v="monograph; text"/>
    <s v="PPN743643984"/>
    <s v="PPN578784408"/>
    <s v="http://resolver.staatsbibliothek-berlin.de/SBB0000D30900000000"/>
    <s v="ger"/>
    <s v="1892"/>
    <s v="WegehauptDigital"/>
    <s v="Leipzig"/>
    <s v="https://content.staatsbibliothek-berlin.de/dc/743643984.ocr.zip"/>
    <s v="yes"/>
    <m/>
    <x v="319"/>
    <s v="0206"/>
    <n v="1"/>
  </r>
  <r>
    <s v="Entdeckungsreisen in Haus und Hof; mit seinen jungen Freunden unternommen"/>
    <s v="Wagner, Hermann"/>
    <s v="Kinder- und Jugendbücher"/>
    <s v="Spamer"/>
    <s v="monograph; text"/>
    <s v="PPN743673476"/>
    <s v="PPN578784432"/>
    <s v="http://resolver.staatsbibliothek-berlin.de/SBB0000D30F00000000"/>
    <s v="ger"/>
    <s v="1903"/>
    <s v="WegehauptDigital"/>
    <s v="Leipzig"/>
    <s v="https://content.staatsbibliothek-berlin.de/dc/743673476.ocr.zip"/>
    <s v="yes"/>
    <m/>
    <x v="342"/>
    <s v="0133"/>
    <n v="1"/>
  </r>
  <r>
    <s v="Im Grünen oder Die kleinen Pflanzenfreunde; kleine Erzählungen aus dem Pflanzenreich"/>
    <s v="Wagner, Hermann"/>
    <s v="Kinder- und Jugendbücher"/>
    <s v="Spamer"/>
    <s v="monograph; text"/>
    <s v="PPN743675703"/>
    <s v="PPN578788829"/>
    <s v="http://resolver.staatsbibliothek-berlin.de/SBB0000D31400000000"/>
    <s v="ger"/>
    <s v="1878"/>
    <s v="WegehauptDigital"/>
    <s v="Leipzig"/>
    <s v="https://content.staatsbibliothek-berlin.de/dc/743675703.ocr.zip"/>
    <s v="yes"/>
    <m/>
    <x v="147"/>
    <s v="0014, 0015"/>
    <n v="2"/>
  </r>
  <r>
    <s v="Im Grünen oder Die kleinen Pflanzenfreunde; kleine Erzählungen aus dem Pflanzenreich"/>
    <s v="Wagner, Hermann"/>
    <s v="Kinder- und Jugendbücher"/>
    <s v="Spamer"/>
    <s v="monograph; text"/>
    <s v="PPN743677439"/>
    <s v="PPN527539473"/>
    <s v="http://resolver.staatsbibliothek-berlin.de/SBB0000D31600000000"/>
    <s v="ger"/>
    <s v="1892"/>
    <s v="WegehauptDigital"/>
    <s v="Leipzig"/>
    <s v="https://content.staatsbibliothek-berlin.de/dc/743677439.ocr.zip"/>
    <s v="yes"/>
    <m/>
    <x v="343"/>
    <s v="0027"/>
    <n v="1"/>
  </r>
  <r>
    <s v="Im Grünen oder Die kleinen Pflanzenfreunde; kleine Erzählungen aus dem Pflanzenreich"/>
    <s v="Wagner, Hermann"/>
    <s v="Kinder- und Jugendbücher"/>
    <s v="Spamer"/>
    <s v="monograph; text"/>
    <s v="PPN743677439"/>
    <s v="PPN527539473"/>
    <s v="http://resolver.staatsbibliothek-berlin.de/SBB0000D31600000000"/>
    <s v="ger"/>
    <s v="1892"/>
    <s v="WegehauptDigital"/>
    <s v="Leipzig"/>
    <s v="https://content.staatsbibliothek-berlin.de/dc/743677439.ocr.zip"/>
    <s v="yes"/>
    <m/>
    <x v="344"/>
    <s v="0131"/>
    <n v="1"/>
  </r>
  <r>
    <s v="Im Grünen oder Die kleinen Pflanzenfreunde; kleine Erzählungen aus dem Pflanzenreich"/>
    <s v="Wagner, Hermann"/>
    <s v="Kinder- und Jugendbücher"/>
    <s v="Spamer"/>
    <s v="monograph; text"/>
    <s v="PPN743677439"/>
    <s v="PPN527539473"/>
    <s v="http://resolver.staatsbibliothek-berlin.de/SBB0000D31600000000"/>
    <s v="ger"/>
    <s v="1892"/>
    <s v="WegehauptDigital"/>
    <s v="Leipzig"/>
    <s v="https://content.staatsbibliothek-berlin.de/dc/743677439.ocr.zip"/>
    <s v="yes"/>
    <m/>
    <x v="290"/>
    <s v="0145"/>
    <n v="1"/>
  </r>
  <r>
    <s v="Im Grünen oder Die kleinen Pflanzenfreunde; kleine Erzählungen aus dem Pflanzenreich"/>
    <s v="Wagner, Hermann"/>
    <s v="Kinder- und Jugendbücher"/>
    <s v="Spamer"/>
    <s v="monograph; text"/>
    <s v="PPN743677439"/>
    <s v="PPN527539473"/>
    <s v="http://resolver.staatsbibliothek-berlin.de/SBB0000D31600000000"/>
    <s v="ger"/>
    <s v="1892"/>
    <s v="WegehauptDigital"/>
    <s v="Leipzig"/>
    <s v="https://content.staatsbibliothek-berlin.de/dc/743677439.ocr.zip"/>
    <s v="yes"/>
    <m/>
    <x v="345"/>
    <s v="0162"/>
    <n v="1"/>
  </r>
  <r>
    <s v="Im Grünen oder Die kleinen Pflanzenfreunde; kleine Erzählungen aus dem Pflanzenreich"/>
    <s v="Wagner, Hermann"/>
    <s v="Kinder- und Jugendbücher"/>
    <s v="Spamer"/>
    <s v="monograph; text"/>
    <s v="PPN743677439"/>
    <s v="PPN527539473"/>
    <s v="http://resolver.staatsbibliothek-berlin.de/SBB0000D31600000000"/>
    <s v="ger"/>
    <s v="1892"/>
    <s v="WegehauptDigital"/>
    <s v="Leipzig"/>
    <s v="https://content.staatsbibliothek-berlin.de/dc/743677439.ocr.zip"/>
    <s v="yes"/>
    <m/>
    <x v="346"/>
    <s v="0162"/>
    <n v="1"/>
  </r>
  <r>
    <s v="Im Grünen oder Die kleinen Pflanzenfreunde; kleine Erzählungen aus dem Pflanzenreich"/>
    <s v="Wagner, Hermann"/>
    <s v="Kinder- und Jugendbücher"/>
    <s v="Spamer"/>
    <s v="monograph; text"/>
    <s v="PPN743677439"/>
    <s v="PPN527539473"/>
    <s v="http://resolver.staatsbibliothek-berlin.de/SBB0000D31600000000"/>
    <s v="ger"/>
    <s v="1892"/>
    <s v="WegehauptDigital"/>
    <s v="Leipzig"/>
    <s v="https://content.staatsbibliothek-berlin.de/dc/743677439.ocr.zip"/>
    <s v="yes"/>
    <m/>
    <x v="347"/>
    <s v="0162"/>
    <n v="1"/>
  </r>
  <r>
    <s v="Im Grünen oder Die kleinen Pflanzenfreunde; kleine Erzählungen aus dem Pflanzenreich"/>
    <s v="Wagner, Hermann"/>
    <s v="Kinder- und Jugendbücher"/>
    <s v="Spamer"/>
    <s v="monograph; text"/>
    <s v="PPN743680022"/>
    <s v="PPN578789167"/>
    <s v="http://resolver.staatsbibliothek-berlin.de/SBB0000D31D00000000"/>
    <s v="ger"/>
    <s v="1910"/>
    <s v="WegehauptDigital"/>
    <s v="Leipzig"/>
    <s v="https://content.staatsbibliothek-berlin.de/dc/743680022.ocr.zip"/>
    <s v="yes"/>
    <m/>
    <x v="348"/>
    <s v="0018, 0019"/>
    <n v="2"/>
  </r>
  <r>
    <s v="Im Grünen oder Die kleinen Pflanzenfreunde; kleine Erzählungen aus dem Pflanzenreich"/>
    <s v="Wagner, Hermann"/>
    <s v="Kinder- und Jugendbücher"/>
    <s v="Spamer"/>
    <s v="monograph; text"/>
    <s v="PPN743680022"/>
    <s v="PPN578789167"/>
    <s v="http://resolver.staatsbibliothek-berlin.de/SBB0000D31D00000000"/>
    <s v="ger"/>
    <s v="1910"/>
    <s v="WegehauptDigital"/>
    <s v="Leipzig"/>
    <s v="https://content.staatsbibliothek-berlin.de/dc/743680022.ocr.zip"/>
    <s v="yes"/>
    <m/>
    <x v="343"/>
    <s v="0027"/>
    <n v="1"/>
  </r>
  <r>
    <s v="Im Grünen oder Die kleinen Pflanzenfreunde; kleine Erzählungen aus dem Pflanzenreich"/>
    <s v="Wagner, Hermann"/>
    <s v="Kinder- und Jugendbücher"/>
    <s v="Spamer"/>
    <s v="monograph; text"/>
    <s v="PPN743680022"/>
    <s v="PPN578789167"/>
    <s v="http://resolver.staatsbibliothek-berlin.de/SBB0000D31D00000000"/>
    <s v="ger"/>
    <s v="1910"/>
    <s v="WegehauptDigital"/>
    <s v="Leipzig"/>
    <s v="https://content.staatsbibliothek-berlin.de/dc/743680022.ocr.zip"/>
    <s v="yes"/>
    <m/>
    <x v="349"/>
    <s v="0044"/>
    <n v="1"/>
  </r>
  <r>
    <s v="Im Grünen oder Die kleinen Pflanzenfreunde; kleine Erzählungen aus dem Pflanzenreich"/>
    <s v="Wagner, Hermann"/>
    <s v="Kinder- und Jugendbücher"/>
    <s v="Spamer"/>
    <s v="monograph; text"/>
    <s v="PPN743680022"/>
    <s v="PPN578789167"/>
    <s v="http://resolver.staatsbibliothek-berlin.de/SBB0000D31D00000000"/>
    <s v="ger"/>
    <s v="1910"/>
    <s v="WegehauptDigital"/>
    <s v="Leipzig"/>
    <s v="https://content.staatsbibliothek-berlin.de/dc/743680022.ocr.zip"/>
    <s v="yes"/>
    <m/>
    <x v="350"/>
    <s v="0156"/>
    <n v="1"/>
  </r>
  <r>
    <s v="Im Grünen oder Die kleinen Pflanzenfreunde; kleine Erzählungen aus dem Pflanzenreich"/>
    <s v="Wagner, Hermann"/>
    <s v="Kinder- und Jugendbücher"/>
    <s v="Spamer"/>
    <s v="monograph; text"/>
    <s v="PPN743680022"/>
    <s v="PPN578789167"/>
    <s v="http://resolver.staatsbibliothek-berlin.de/SBB0000D31D00000000"/>
    <s v="ger"/>
    <s v="1910"/>
    <s v="WegehauptDigital"/>
    <s v="Leipzig"/>
    <s v="https://content.staatsbibliothek-berlin.de/dc/743680022.ocr.zip"/>
    <s v="yes"/>
    <m/>
    <x v="351"/>
    <s v="0156"/>
    <n v="1"/>
  </r>
  <r>
    <s v="Im Grünen oder Die kleinen Pflanzenfreunde; kleine Erzählungen aus dem Pflanzenreich"/>
    <s v="Wagner, Hermann"/>
    <s v="Kinder- und Jugendbücher"/>
    <s v="Spamer"/>
    <s v="monograph; text"/>
    <s v="PPN743680022"/>
    <s v="PPN578789167"/>
    <s v="http://resolver.staatsbibliothek-berlin.de/SBB0000D31D00000000"/>
    <s v="ger"/>
    <s v="1910"/>
    <s v="WegehauptDigital"/>
    <s v="Leipzig"/>
    <s v="https://content.staatsbibliothek-berlin.de/dc/743680022.ocr.zip"/>
    <s v="yes"/>
    <m/>
    <x v="352"/>
    <s v="0156"/>
    <n v="1"/>
  </r>
  <r>
    <s v="Im Grünen oder Die kleinen Pflanzenfreunde; kleine Erzählungen aus dem Pflanzenreich"/>
    <s v="Wagner, Hermann"/>
    <s v="Kinder- und Jugendbücher"/>
    <s v="Spamer"/>
    <s v="monograph; text"/>
    <s v="PPN743680022"/>
    <s v="PPN578789167"/>
    <s v="http://resolver.staatsbibliothek-berlin.de/SBB0000D31D00000000"/>
    <s v="ger"/>
    <s v="1910"/>
    <s v="WegehauptDigital"/>
    <s v="Leipzig"/>
    <s v="https://content.staatsbibliothek-berlin.de/dc/743680022.ocr.zip"/>
    <s v="yes"/>
    <m/>
    <x v="353"/>
    <s v="0156"/>
    <n v="1"/>
  </r>
  <r>
    <s v="Im Grünen oder Die kleinen Pflanzenfreunde; kleine Erzählungen aus dem Pflanzenreich"/>
    <s v="Wagner, Hermann"/>
    <s v="Kinder- und Jugendbücher"/>
    <s v="Spamer"/>
    <s v="monograph; text"/>
    <s v="PPN743680022"/>
    <s v="PPN578789167"/>
    <s v="http://resolver.staatsbibliothek-berlin.de/SBB0000D31D00000000"/>
    <s v="ger"/>
    <s v="1910"/>
    <s v="WegehauptDigital"/>
    <s v="Leipzig"/>
    <s v="https://content.staatsbibliothek-berlin.de/dc/743680022.ocr.zip"/>
    <s v="yes"/>
    <m/>
    <x v="354"/>
    <s v="0156"/>
    <n v="1"/>
  </r>
  <r>
    <s v="Im Grünen oder Die kleinen Pflanzenfreunde; kleine Erzählungen aus dem Pflanzenreich"/>
    <s v="Wagner, Hermann"/>
    <s v="Kinder- und Jugendbücher"/>
    <s v="Spamer"/>
    <s v="monograph; text"/>
    <s v="PPN743680022"/>
    <s v="PPN578789167"/>
    <s v="http://resolver.staatsbibliothek-berlin.de/SBB0000D31D00000000"/>
    <s v="ger"/>
    <s v="1910"/>
    <s v="WegehauptDigital"/>
    <s v="Leipzig"/>
    <s v="https://content.staatsbibliothek-berlin.de/dc/743680022.ocr.zip"/>
    <s v="yes"/>
    <m/>
    <x v="355"/>
    <s v="0156"/>
    <n v="1"/>
  </r>
  <r>
    <s v="Im Grünen oder Die kleinen Pflanzenfreunde; kleine Erzählungen aus dem Pflanzenreich"/>
    <s v="Wagner, Hermann"/>
    <s v="Kinder- und Jugendbücher"/>
    <s v="Spamer"/>
    <s v="monograph; text"/>
    <s v="PPN743680022"/>
    <s v="PPN578789167"/>
    <s v="http://resolver.staatsbibliothek-berlin.de/SBB0000D31D00000000"/>
    <s v="ger"/>
    <s v="1910"/>
    <s v="WegehauptDigital"/>
    <s v="Leipzig"/>
    <s v="https://content.staatsbibliothek-berlin.de/dc/743680022.ocr.zip"/>
    <s v="yes"/>
    <m/>
    <x v="356"/>
    <s v="0156"/>
    <n v="1"/>
  </r>
  <r>
    <s v="Im Grünen oder Die kleinen Pflanzenfreunde; kleine Erzählungen aus dem Pflanzenreich"/>
    <s v="Wagner, Hermann"/>
    <s v="Kinder- und Jugendbücher"/>
    <s v="Spamer"/>
    <s v="monograph; text"/>
    <s v="PPN743680022"/>
    <s v="PPN578789167"/>
    <s v="http://resolver.staatsbibliothek-berlin.de/SBB0000D31D00000000"/>
    <s v="ger"/>
    <s v="1910"/>
    <s v="WegehauptDigital"/>
    <s v="Leipzig"/>
    <s v="https://content.staatsbibliothek-berlin.de/dc/743680022.ocr.zip"/>
    <s v="yes"/>
    <m/>
    <x v="0"/>
    <s v="0156, 0165"/>
    <n v="2"/>
  </r>
  <r>
    <s v="Im Grünen oder Die kleinen Pflanzenfreunde; kleine Erzählungen aus dem Pflanzenreich"/>
    <s v="Wagner, Hermann"/>
    <s v="Kinder- und Jugendbücher"/>
    <s v="Spamer"/>
    <s v="monograph; text"/>
    <s v="PPN743680022"/>
    <s v="PPN578789167"/>
    <s v="http://resolver.staatsbibliothek-berlin.de/SBB0000D31D00000000"/>
    <s v="ger"/>
    <s v="1910"/>
    <s v="WegehauptDigital"/>
    <s v="Leipzig"/>
    <s v="https://content.staatsbibliothek-berlin.de/dc/743680022.ocr.zip"/>
    <s v="yes"/>
    <m/>
    <x v="357"/>
    <s v="0165"/>
    <n v="1"/>
  </r>
  <r>
    <s v="Im Grünen oder Die kleinen Pflanzenfreunde; kleine Erzählungen aus dem Pflanzenreich"/>
    <s v="Wagner, Hermann"/>
    <s v="Kinder- und Jugendbücher"/>
    <s v="Spamer"/>
    <s v="monograph; text"/>
    <s v="PPN743680022"/>
    <s v="PPN578789167"/>
    <s v="http://resolver.staatsbibliothek-berlin.de/SBB0000D31D00000000"/>
    <s v="ger"/>
    <s v="1910"/>
    <s v="WegehauptDigital"/>
    <s v="Leipzig"/>
    <s v="https://content.staatsbibliothek-berlin.de/dc/743680022.ocr.zip"/>
    <s v="yes"/>
    <m/>
    <x v="358"/>
    <s v="0165"/>
    <n v="1"/>
  </r>
  <r>
    <s v="Im Grünen oder Die kleinen Pflanzenfreunde; kleine Erzählungen aus dem Pflanzenreich"/>
    <s v="Wagner, Hermann"/>
    <s v="Kinder- und Jugendbücher"/>
    <s v="Spamer"/>
    <s v="monograph; text"/>
    <s v="PPN743680022"/>
    <s v="PPN578789167"/>
    <s v="http://resolver.staatsbibliothek-berlin.de/SBB0000D31D00000000"/>
    <s v="ger"/>
    <s v="1910"/>
    <s v="WegehauptDigital"/>
    <s v="Leipzig"/>
    <s v="https://content.staatsbibliothek-berlin.de/dc/743680022.ocr.zip"/>
    <s v="yes"/>
    <m/>
    <x v="359"/>
    <s v="0165"/>
    <n v="1"/>
  </r>
  <r>
    <s v="Im Grünen oder Die kleinen Pflanzenfreunde; kleine Erzählungen aus dem Pflanzenreich"/>
    <s v="Wagner, Hermann"/>
    <s v="Kinder- und Jugendbücher"/>
    <s v="Spamer"/>
    <s v="monograph; text"/>
    <s v="PPN743680022"/>
    <s v="PPN578789167"/>
    <s v="http://resolver.staatsbibliothek-berlin.de/SBB0000D31D00000000"/>
    <s v="ger"/>
    <s v="1910"/>
    <s v="WegehauptDigital"/>
    <s v="Leipzig"/>
    <s v="https://content.staatsbibliothek-berlin.de/dc/743680022.ocr.zip"/>
    <s v="yes"/>
    <m/>
    <x v="360"/>
    <s v="0165"/>
    <n v="1"/>
  </r>
  <r>
    <s v="Im Grünen oder Die kleinen Pflanzenfreunde; kleine Erzählungen aus dem Pflanzenreich"/>
    <s v="Wagner, Hermann"/>
    <s v="Kinder- und Jugendbücher"/>
    <s v="Spamer"/>
    <s v="monograph; text"/>
    <s v="PPN743680022"/>
    <s v="PPN578789167"/>
    <s v="http://resolver.staatsbibliothek-berlin.de/SBB0000D31D00000000"/>
    <s v="ger"/>
    <s v="1910"/>
    <s v="WegehauptDigital"/>
    <s v="Leipzig"/>
    <s v="https://content.staatsbibliothek-berlin.de/dc/743680022.ocr.zip"/>
    <s v="yes"/>
    <m/>
    <x v="361"/>
    <s v="0165"/>
    <n v="1"/>
  </r>
  <r>
    <s v="Im Grünen oder Die kleinen Pflanzenfreunde; kleine Erzählungen aus dem Pflanzenreich"/>
    <s v="Wagner, Hermann"/>
    <s v="Kinder- und Jugendbücher"/>
    <s v="Spamer"/>
    <s v="monograph; text"/>
    <s v="PPN743680022"/>
    <s v="PPN578789167"/>
    <s v="http://resolver.staatsbibliothek-berlin.de/SBB0000D31D00000000"/>
    <s v="ger"/>
    <s v="1910"/>
    <s v="WegehauptDigital"/>
    <s v="Leipzig"/>
    <s v="https://content.staatsbibliothek-berlin.de/dc/743680022.ocr.zip"/>
    <s v="yes"/>
    <m/>
    <x v="362"/>
    <s v="0165"/>
    <n v="1"/>
  </r>
  <r>
    <s v="Erzählungen und Schilderungen von den Lebensweise, den Sitten und Gewohnheiten der Tiere ; mit 100 Illustrationen"/>
    <s v="Roth, Richard; Reichenbach, Anton Benedikt"/>
    <s v="Kinder- und Jugendbücher; Historische Drucke"/>
    <s v="Spamer"/>
    <s v="volume; text"/>
    <s v="PPN743686411"/>
    <s v="PPN571775403"/>
    <s v="http://resolver.staatsbibliothek-berlin.de/SBB0000D32500010000"/>
    <s v="ger"/>
    <s v="1894"/>
    <s v="WegehauptDigital"/>
    <s v="Leipzig"/>
    <s v="https://content.staatsbibliothek-berlin.de/dc/743686411.ocr.zip"/>
    <s v="yes"/>
    <m/>
    <x v="363"/>
    <s v="0147"/>
    <n v="1"/>
  </r>
  <r>
    <s v="Erzählungen und Schilderungen von den Lebensweise, den Sitten und Gewohnheiten der Tiere ; mit 100 Illustrationen"/>
    <s v="Roth, Richard; Reichenbach, Anton Benedikt"/>
    <s v="Kinder- und Jugendbücher; Historische Drucke"/>
    <s v="Spamer"/>
    <s v="volume; text"/>
    <s v="PPN743686411"/>
    <s v="PPN571775403"/>
    <s v="http://resolver.staatsbibliothek-berlin.de/SBB0000D32500010000"/>
    <s v="ger"/>
    <s v="1894"/>
    <s v="WegehauptDigital"/>
    <s v="Leipzig"/>
    <s v="https://content.staatsbibliothek-berlin.de/dc/743686411.ocr.zip"/>
    <s v="yes"/>
    <m/>
    <x v="364"/>
    <s v="0147"/>
    <n v="1"/>
  </r>
  <r>
    <s v="Erzählungen und Schilderungen vom Seelen- und Wanderleben, von der Lebensweise, der Jagd, dem Fange, und der Zähmung der Tiere ; mit 78 Illustrationen"/>
    <s v="Roth, Richard; Reichenbach, Anton Benedikt"/>
    <s v="Kinder- und Jugendbücher; Historische Drucke"/>
    <s v="Spamer"/>
    <s v="volume; text"/>
    <s v="PPN74368723X"/>
    <s v="PPN571775438"/>
    <s v="http://resolver.staatsbibliothek-berlin.de/SBB0000D32500020000"/>
    <s v="ger"/>
    <s v="1894"/>
    <s v="WegehauptDigital"/>
    <s v="Leipzig"/>
    <s v="https://content.staatsbibliothek-berlin.de/dc/74368723X.ocr.zip"/>
    <s v="yes"/>
    <m/>
    <x v="365"/>
    <s v="0041"/>
    <n v="1"/>
  </r>
  <r>
    <s v="Handbuch der Naturgeschichte aller drei Reiche; für die Jugend und das Volk ; mit über 500 naturgetreuen Abb. auf 32 fein color. Taf."/>
    <s v="Sträßle, Franz"/>
    <s v="Kinder- und Jugendbücher; Historische Drucke"/>
    <s v="Nitzschke"/>
    <s v="monograph; text"/>
    <s v="PPN743704401"/>
    <s v="PPN577511483"/>
    <s v="http://resolver.staatsbibliothek-berlin.de/SBB0000D34200000000"/>
    <s v="ger"/>
    <s v="1873"/>
    <s v="WegehauptDigital"/>
    <s v="Stuttgart"/>
    <s v="https://content.staatsbibliothek-berlin.de/dc/743704401.ocr.zip"/>
    <s v="yes"/>
    <m/>
    <x v="186"/>
    <s v="0077"/>
    <n v="1"/>
  </r>
  <r>
    <s v="Handbuch der Naturgeschichte aller drei Reiche; für die Jugend und das Volk ; mit über 500 naturgetreuen Abb. auf 32 fein color. Taf."/>
    <s v="Sträßle, Franz"/>
    <s v="Kinder- und Jugendbücher; Historische Drucke"/>
    <s v="Nitzschke"/>
    <s v="monograph; text"/>
    <s v="PPN743704401"/>
    <s v="PPN577511483"/>
    <s v="http://resolver.staatsbibliothek-berlin.de/SBB0000D34200000000"/>
    <s v="ger"/>
    <s v="1873"/>
    <s v="WegehauptDigital"/>
    <s v="Stuttgart"/>
    <s v="https://content.staatsbibliothek-berlin.de/dc/743704401.ocr.zip"/>
    <s v="yes"/>
    <m/>
    <x v="366"/>
    <s v="0077"/>
    <n v="1"/>
  </r>
  <r>
    <s v="Handbuch der Naturgeschichte aller drei Reiche; für die Jugend und das Volk ; mit über 500 naturgetreuen Abb. auf 32 fein color. Taf."/>
    <s v="Sträßle, Franz"/>
    <s v="Kinder- und Jugendbücher; Historische Drucke"/>
    <s v="Nitzschke"/>
    <s v="monograph; text"/>
    <s v="PPN743704401"/>
    <s v="PPN577511483"/>
    <s v="http://resolver.staatsbibliothek-berlin.de/SBB0000D34200000000"/>
    <s v="ger"/>
    <s v="1873"/>
    <s v="WegehauptDigital"/>
    <s v="Stuttgart"/>
    <s v="https://content.staatsbibliothek-berlin.de/dc/743704401.ocr.zip"/>
    <s v="yes"/>
    <m/>
    <x v="367"/>
    <s v="0077"/>
    <n v="1"/>
  </r>
  <r>
    <s v="Handbuch der Naturgeschichte aller drei Reiche; für die Jugend und das Volk ; mit über 500 naturgetreuen Abb. auf 32 fein color. Taf."/>
    <s v="Sträßle, Franz"/>
    <s v="Kinder- und Jugendbücher; Historische Drucke"/>
    <s v="Nitzschke"/>
    <s v="monograph; text"/>
    <s v="PPN743704401"/>
    <s v="PPN577511483"/>
    <s v="http://resolver.staatsbibliothek-berlin.de/SBB0000D34200000000"/>
    <s v="ger"/>
    <s v="1873"/>
    <s v="WegehauptDigital"/>
    <s v="Stuttgart"/>
    <s v="https://content.staatsbibliothek-berlin.de/dc/743704401.ocr.zip"/>
    <s v="yes"/>
    <m/>
    <x v="368"/>
    <s v="0077"/>
    <n v="1"/>
  </r>
  <r>
    <s v="Handbuch der Naturgeschichte aller drei Reiche; für die Jugend und das Volk ; mit über 500 naturgetreuen Abb. auf 32 fein color. Taf."/>
    <s v="Sträßle, Franz"/>
    <s v="Kinder- und Jugendbücher; Historische Drucke"/>
    <s v="Nitzschke"/>
    <s v="monograph; text"/>
    <s v="PPN743704401"/>
    <s v="PPN577511483"/>
    <s v="http://resolver.staatsbibliothek-berlin.de/SBB0000D34200000000"/>
    <s v="ger"/>
    <s v="1873"/>
    <s v="WegehauptDigital"/>
    <s v="Stuttgart"/>
    <s v="https://content.staatsbibliothek-berlin.de/dc/743704401.ocr.zip"/>
    <s v="yes"/>
    <m/>
    <x v="369"/>
    <s v="0077"/>
    <n v="1"/>
  </r>
  <r>
    <s v="Handbuch der Naturgeschichte aller drei Reiche; für die Jugend und das Volk ; mit über 500 naturgetreuen Abb. auf 32 fein color. Taf."/>
    <s v="Sträßle, Franz"/>
    <s v="Kinder- und Jugendbücher; Historische Drucke"/>
    <s v="Nitzschke"/>
    <s v="monograph; text"/>
    <s v="PPN743704401"/>
    <s v="PPN577511483"/>
    <s v="http://resolver.staatsbibliothek-berlin.de/SBB0000D34200000000"/>
    <s v="ger"/>
    <s v="1873"/>
    <s v="WegehauptDigital"/>
    <s v="Stuttgart"/>
    <s v="https://content.staatsbibliothek-berlin.de/dc/743704401.ocr.zip"/>
    <s v="yes"/>
    <m/>
    <x v="370"/>
    <s v="0087"/>
    <n v="1"/>
  </r>
  <r>
    <s v="Handbuch der Naturgeschichte aller drei Reiche; für die Jugend und das Volk ; mit über 500 naturgetreuen Abb. auf 32 fein color. Taf."/>
    <s v="Sträßle, Franz"/>
    <s v="Kinder- und Jugendbücher; Historische Drucke"/>
    <s v="Nitzschke"/>
    <s v="monograph; text"/>
    <s v="PPN743704401"/>
    <s v="PPN577511483"/>
    <s v="http://resolver.staatsbibliothek-berlin.de/SBB0000D34200000000"/>
    <s v="ger"/>
    <s v="1873"/>
    <s v="WegehauptDigital"/>
    <s v="Stuttgart"/>
    <s v="https://content.staatsbibliothek-berlin.de/dc/743704401.ocr.zip"/>
    <s v="yes"/>
    <m/>
    <x v="371"/>
    <s v="0347"/>
    <n v="1"/>
  </r>
  <r>
    <s v="Entdeckungsreisen in der Wohnstube; mit seinen jungen Freunden unternommen"/>
    <s v="Wagner, Hermann"/>
    <s v="Kinder- und Jugendbücher"/>
    <s v="Spamer"/>
    <s v="monograph; text"/>
    <s v="PPN743858840"/>
    <s v="PPN578788373"/>
    <s v="http://resolver.staatsbibliothek-berlin.de/SBB0000D35D00000000"/>
    <s v="ger"/>
    <s v="1876"/>
    <s v="WegehauptDigital"/>
    <s v="Leipzig"/>
    <s v="https://content.staatsbibliothek-berlin.de/dc/743858840.ocr.zip"/>
    <s v="yes"/>
    <m/>
    <x v="317"/>
    <s v="0128"/>
    <n v="1"/>
  </r>
  <r>
    <s v="Biblische Naturgeschichte für Schulen und Familien"/>
    <s v="Barth, Christian Gottlob"/>
    <s v="Kinder- und Jugendbücher"/>
    <s v="Vereinsbuchhandl. [usw.]"/>
    <s v="monograph; text"/>
    <s v="PPN743860241"/>
    <s v="PPN54707901X"/>
    <s v="http://resolver.staatsbibliothek-berlin.de/SBB0000D35E00000000"/>
    <s v="ger"/>
    <s v="1874"/>
    <s v="WegehauptDigital"/>
    <s v="Calw"/>
    <s v="https://content.staatsbibliothek-berlin.de/dc/743860241.ocr.zip"/>
    <s v="yes"/>
    <m/>
    <x v="372"/>
    <s v="0044"/>
    <n v="1"/>
  </r>
  <r>
    <s v="Hunde und Katzen, Ziegen und Schafe, Hausthiere der Fremde, Unser Federvieh: Taube, Hühner, Enten und Gänse, Truthühner, Pfau, Schwan und Storch; mit 120 Text-Abb., fünf Tonbildern und einem bunten Titelbilde"/>
    <s v="Pösche, Hermann"/>
    <s v="Kinder- und Jugendbücher; Historische Drucke"/>
    <s v="Spamer"/>
    <s v="volume; text"/>
    <s v="PPN743862635"/>
    <s v="PPN322678986"/>
    <s v="http://resolver.staatsbibliothek-berlin.de/SBB0000D35F00010000"/>
    <s v="ger"/>
    <s v="1881"/>
    <s v="WegehauptDigital"/>
    <s v="Leipzig"/>
    <s v="https://content.staatsbibliothek-berlin.de/dc/743862635.ocr.zip"/>
    <s v="yes"/>
    <m/>
    <x v="373"/>
    <s v="0043"/>
    <n v="1"/>
  </r>
  <r>
    <s v="Hunde und Katzen, Ziegen und Schafe, Hausthiere der Fremde, Unser Federvieh: Taube, Hühner, Enten und Gänse, Truthühner, Pfau, Schwan und Storch; mit 120 Text-Abb., fünf Tonbildern und einem bunten Titelbilde"/>
    <s v="Pösche, Hermann"/>
    <s v="Kinder- und Jugendbücher; Historische Drucke"/>
    <s v="Spamer"/>
    <s v="volume; text"/>
    <s v="PPN743862635"/>
    <s v="PPN322678986"/>
    <s v="http://resolver.staatsbibliothek-berlin.de/SBB0000D35F00010000"/>
    <s v="ger"/>
    <s v="1881"/>
    <s v="WegehauptDigital"/>
    <s v="Leipzig"/>
    <s v="https://content.staatsbibliothek-berlin.de/dc/743862635.ocr.zip"/>
    <s v="yes"/>
    <m/>
    <x v="374"/>
    <s v="0043"/>
    <n v="1"/>
  </r>
  <r>
    <s v="Hunde und Katzen, Ziegen und Schafe, Hausthiere der Fremde, Unser Federvieh: Taube, Hühner, Enten und Gänse, Truthühner, Pfau, Schwan und Storch; mit 120 Text-Abb., fünf Tonbildern und einem bunten Titelbilde"/>
    <s v="Pösche, Hermann"/>
    <s v="Kinder- und Jugendbücher; Historische Drucke"/>
    <s v="Spamer"/>
    <s v="volume; text"/>
    <s v="PPN743862635"/>
    <s v="PPN322678986"/>
    <s v="http://resolver.staatsbibliothek-berlin.de/SBB0000D35F00010000"/>
    <s v="ger"/>
    <s v="1881"/>
    <s v="WegehauptDigital"/>
    <s v="Leipzig"/>
    <s v="https://content.staatsbibliothek-berlin.de/dc/743862635.ocr.zip"/>
    <s v="yes"/>
    <m/>
    <x v="208"/>
    <s v="0043"/>
    <n v="1"/>
  </r>
  <r>
    <s v="Hunde und Katzen, Ziegen und Schafe, Hausthiere der Fremde, Unser Federvieh: Taube, Hühner, Enten und Gänse, Truthühner, Pfau, Schwan und Storch; mit 120 Text-Abb., fünf Tonbildern und einem bunten Titelbilde"/>
    <s v="Pösche, Hermann"/>
    <s v="Kinder- und Jugendbücher; Historische Drucke"/>
    <s v="Spamer"/>
    <s v="volume; text"/>
    <s v="PPN743862635"/>
    <s v="PPN322678986"/>
    <s v="http://resolver.staatsbibliothek-berlin.de/SBB0000D35F00010000"/>
    <s v="ger"/>
    <s v="1881"/>
    <s v="WegehauptDigital"/>
    <s v="Leipzig"/>
    <s v="https://content.staatsbibliothek-berlin.de/dc/743862635.ocr.zip"/>
    <s v="yes"/>
    <m/>
    <x v="171"/>
    <s v="0047, 0225"/>
    <n v="2"/>
  </r>
  <r>
    <s v="Hunde und Katzen, Ziegen und Schafe, Hausthiere der Fremde, Unser Federvieh: Taube, Hühner, Enten und Gänse, Truthühner, Pfau, Schwan und Storch; mit 120 Text-Abb., fünf Tonbildern und einem bunten Titelbilde"/>
    <s v="Pösche, Hermann"/>
    <s v="Kinder- und Jugendbücher; Historische Drucke"/>
    <s v="Spamer"/>
    <s v="volume; text"/>
    <s v="PPN743862635"/>
    <s v="PPN322678986"/>
    <s v="http://resolver.staatsbibliothek-berlin.de/SBB0000D35F00010000"/>
    <s v="ger"/>
    <s v="1881"/>
    <s v="WegehauptDigital"/>
    <s v="Leipzig"/>
    <s v="https://content.staatsbibliothek-berlin.de/dc/743862635.ocr.zip"/>
    <s v="yes"/>
    <m/>
    <x v="375"/>
    <s v="0071"/>
    <n v="1"/>
  </r>
  <r>
    <s v="Hunde und Katzen, Ziegen und Schafe, Hausthiere der Fremde, Unser Federvieh: Taube, Hühner, Enten und Gänse, Truthühner, Pfau, Schwan und Storch; mit 120 Text-Abb., fünf Tonbildern und einem bunten Titelbilde"/>
    <s v="Pösche, Hermann"/>
    <s v="Kinder- und Jugendbücher; Historische Drucke"/>
    <s v="Spamer"/>
    <s v="volume; text"/>
    <s v="PPN743862635"/>
    <s v="PPN322678986"/>
    <s v="http://resolver.staatsbibliothek-berlin.de/SBB0000D35F00010000"/>
    <s v="ger"/>
    <s v="1881"/>
    <s v="WegehauptDigital"/>
    <s v="Leipzig"/>
    <s v="https://content.staatsbibliothek-berlin.de/dc/743862635.ocr.zip"/>
    <s v="yes"/>
    <m/>
    <x v="376"/>
    <s v="0071"/>
    <n v="1"/>
  </r>
  <r>
    <s v="Hunde und Katzen, Ziegen und Schafe, Hausthiere der Fremde, Unser Federvieh: Taube, Hühner, Enten und Gänse, Truthühner, Pfau, Schwan und Storch; mit 120 Text-Abb., fünf Tonbildern und einem bunten Titelbilde"/>
    <s v="Pösche, Hermann"/>
    <s v="Kinder- und Jugendbücher; Historische Drucke"/>
    <s v="Spamer"/>
    <s v="volume; text"/>
    <s v="PPN743862635"/>
    <s v="PPN322678986"/>
    <s v="http://resolver.staatsbibliothek-berlin.de/SBB0000D35F00010000"/>
    <s v="ger"/>
    <s v="1881"/>
    <s v="WegehauptDigital"/>
    <s v="Leipzig"/>
    <s v="https://content.staatsbibliothek-berlin.de/dc/743862635.ocr.zip"/>
    <s v="yes"/>
    <m/>
    <x v="377"/>
    <s v="0071"/>
    <n v="1"/>
  </r>
  <r>
    <s v="Hunde und Katzen, Ziegen und Schafe, Hausthiere der Fremde, Unser Federvieh: Taube, Hühner, Enten und Gänse, Truthühner, Pfau, Schwan und Storch; mit 120 Text-Abb., fünf Tonbildern und einem bunten Titelbilde"/>
    <s v="Pösche, Hermann"/>
    <s v="Kinder- und Jugendbücher; Historische Drucke"/>
    <s v="Spamer"/>
    <s v="volume; text"/>
    <s v="PPN743862635"/>
    <s v="PPN322678986"/>
    <s v="http://resolver.staatsbibliothek-berlin.de/SBB0000D35F00010000"/>
    <s v="ger"/>
    <s v="1881"/>
    <s v="WegehauptDigital"/>
    <s v="Leipzig"/>
    <s v="https://content.staatsbibliothek-berlin.de/dc/743862635.ocr.zip"/>
    <s v="yes"/>
    <m/>
    <x v="378"/>
    <s v="0145"/>
    <n v="1"/>
  </r>
  <r>
    <s v="Hunde und Katzen, Ziegen und Schafe, Hausthiere der Fremde, Unser Federvieh: Taube, Hühner, Enten und Gänse, Truthühner, Pfau, Schwan und Storch; mit 120 Text-Abb., fünf Tonbildern und einem bunten Titelbilde"/>
    <s v="Pösche, Hermann"/>
    <s v="Kinder- und Jugendbücher; Historische Drucke"/>
    <s v="Spamer"/>
    <s v="volume; text"/>
    <s v="PPN743862635"/>
    <s v="PPN322678986"/>
    <s v="http://resolver.staatsbibliothek-berlin.de/SBB0000D35F00010000"/>
    <s v="ger"/>
    <s v="1881"/>
    <s v="WegehauptDigital"/>
    <s v="Leipzig"/>
    <s v="https://content.staatsbibliothek-berlin.de/dc/743862635.ocr.zip"/>
    <s v="yes"/>
    <m/>
    <x v="379"/>
    <s v="0145"/>
    <n v="1"/>
  </r>
  <r>
    <s v="Hunde und Katzen, Ziegen und Schafe, Hausthiere der Fremde, Unser Federvieh: Taube, Hühner, Enten und Gänse, Truthühner, Pfau, Schwan und Storch; mit 120 Text-Abb., fünf Tonbildern und einem bunten Titelbilde"/>
    <s v="Pösche, Hermann"/>
    <s v="Kinder- und Jugendbücher; Historische Drucke"/>
    <s v="Spamer"/>
    <s v="volume; text"/>
    <s v="PPN743862635"/>
    <s v="PPN322678986"/>
    <s v="http://resolver.staatsbibliothek-berlin.de/SBB0000D35F00010000"/>
    <s v="ger"/>
    <s v="1881"/>
    <s v="WegehauptDigital"/>
    <s v="Leipzig"/>
    <s v="https://content.staatsbibliothek-berlin.de/dc/743862635.ocr.zip"/>
    <s v="yes"/>
    <m/>
    <x v="380"/>
    <s v="0145"/>
    <n v="1"/>
  </r>
  <r>
    <s v="Hunde und Katzen, Ziegen und Schafe, Hausthiere der Fremde, Unser Federvieh: Taube, Hühner, Enten und Gänse, Truthühner, Pfau, Schwan und Storch; mit 120 Text-Abb., fünf Tonbildern und einem bunten Titelbilde"/>
    <s v="Pösche, Hermann"/>
    <s v="Kinder- und Jugendbücher; Historische Drucke"/>
    <s v="Spamer"/>
    <s v="volume; text"/>
    <s v="PPN743862635"/>
    <s v="PPN322678986"/>
    <s v="http://resolver.staatsbibliothek-berlin.de/SBB0000D35F00010000"/>
    <s v="ger"/>
    <s v="1881"/>
    <s v="WegehauptDigital"/>
    <s v="Leipzig"/>
    <s v="https://content.staatsbibliothek-berlin.de/dc/743862635.ocr.zip"/>
    <s v="yes"/>
    <m/>
    <x v="381"/>
    <s v="0145"/>
    <n v="1"/>
  </r>
  <r>
    <s v="Hunde und Katzen, Ziegen und Schafe, Hausthiere der Fremde, Unser Federvieh: Taube, Hühner, Enten und Gänse, Truthühner, Pfau, Schwan und Storch; mit 120 Text-Abb., fünf Tonbildern und einem bunten Titelbilde"/>
    <s v="Pösche, Hermann"/>
    <s v="Kinder- und Jugendbücher; Historische Drucke"/>
    <s v="Spamer"/>
    <s v="volume; text"/>
    <s v="PPN743862635"/>
    <s v="PPN322678986"/>
    <s v="http://resolver.staatsbibliothek-berlin.de/SBB0000D35F00010000"/>
    <s v="ger"/>
    <s v="1881"/>
    <s v="WegehauptDigital"/>
    <s v="Leipzig"/>
    <s v="https://content.staatsbibliothek-berlin.de/dc/743862635.ocr.zip"/>
    <s v="yes"/>
    <m/>
    <x v="382"/>
    <s v="0172"/>
    <n v="1"/>
  </r>
  <r>
    <s v="Hunde und Katzen, Ziegen und Schafe, Hausthiere der Fremde, Unser Federvieh: Taube, Hühner, Enten und Gänse, Truthühner, Pfau, Schwan und Storch; mit 120 Text-Abb., fünf Tonbildern und einem bunten Titelbilde"/>
    <s v="Pösche, Hermann"/>
    <s v="Kinder- und Jugendbücher; Historische Drucke"/>
    <s v="Spamer"/>
    <s v="volume; text"/>
    <s v="PPN743862635"/>
    <s v="PPN322678986"/>
    <s v="http://resolver.staatsbibliothek-berlin.de/SBB0000D35F00010000"/>
    <s v="ger"/>
    <s v="1881"/>
    <s v="WegehauptDigital"/>
    <s v="Leipzig"/>
    <s v="https://content.staatsbibliothek-berlin.de/dc/743862635.ocr.zip"/>
    <s v="yes"/>
    <m/>
    <x v="383"/>
    <s v="0172"/>
    <n v="1"/>
  </r>
  <r>
    <s v="Hunde und Katzen, Ziegen und Schafe, Hausthiere der Fremde, Unser Federvieh: Taube, Hühner, Enten und Gänse, Truthühner, Pfau, Schwan und Storch; mit 120 Text-Abb., fünf Tonbildern und einem bunten Titelbilde"/>
    <s v="Pösche, Hermann"/>
    <s v="Kinder- und Jugendbücher; Historische Drucke"/>
    <s v="Spamer"/>
    <s v="volume; text"/>
    <s v="PPN743862635"/>
    <s v="PPN322678986"/>
    <s v="http://resolver.staatsbibliothek-berlin.de/SBB0000D35F00010000"/>
    <s v="ger"/>
    <s v="1881"/>
    <s v="WegehauptDigital"/>
    <s v="Leipzig"/>
    <s v="https://content.staatsbibliothek-berlin.de/dc/743862635.ocr.zip"/>
    <s v="yes"/>
    <m/>
    <x v="384"/>
    <s v="0172"/>
    <n v="1"/>
  </r>
  <r>
    <s v="Hunde und Katzen, Ziegen und Schafe, Hausthiere der Fremde, Unser Federvieh: Taube, Hühner, Enten und Gänse, Truthühner, Pfau, Schwan und Storch; mit 120 Text-Abb., fünf Tonbildern und einem bunten Titelbilde"/>
    <s v="Pösche, Hermann"/>
    <s v="Kinder- und Jugendbücher; Historische Drucke"/>
    <s v="Spamer"/>
    <s v="volume; text"/>
    <s v="PPN743862635"/>
    <s v="PPN322678986"/>
    <s v="http://resolver.staatsbibliothek-berlin.de/SBB0000D35F00010000"/>
    <s v="ger"/>
    <s v="1881"/>
    <s v="WegehauptDigital"/>
    <s v="Leipzig"/>
    <s v="https://content.staatsbibliothek-berlin.de/dc/743862635.ocr.zip"/>
    <s v="yes"/>
    <m/>
    <x v="385"/>
    <s v="0172"/>
    <n v="1"/>
  </r>
  <r>
    <s v="Hunde und Katzen, Ziegen und Schafe, Hausthiere der Fremde, Unser Federvieh: Taube, Hühner, Enten und Gänse, Truthühner, Pfau, Schwan und Storch; mit 120 Text-Abb., fünf Tonbildern und einem bunten Titelbilde"/>
    <s v="Pösche, Hermann"/>
    <s v="Kinder- und Jugendbücher; Historische Drucke"/>
    <s v="Spamer"/>
    <s v="volume; text"/>
    <s v="PPN743862635"/>
    <s v="PPN322678986"/>
    <s v="http://resolver.staatsbibliothek-berlin.de/SBB0000D35F00010000"/>
    <s v="ger"/>
    <s v="1881"/>
    <s v="WegehauptDigital"/>
    <s v="Leipzig"/>
    <s v="https://content.staatsbibliothek-berlin.de/dc/743862635.ocr.zip"/>
    <s v="yes"/>
    <m/>
    <x v="386"/>
    <s v="0225"/>
    <n v="1"/>
  </r>
  <r>
    <s v="Pferd und Esel, Schwein, Reh und Hirsch, Renthier, Rind- und Rindviehrassen; mit 125 Text-Abb., drei Ton- und einem bunten Titelbilde"/>
    <s v="Pösche, Hermann"/>
    <s v="Kinder- und Jugendbücher; Historische Drucke"/>
    <s v="Spamer"/>
    <s v="volume; text"/>
    <s v="PPN743863518"/>
    <s v="PPN322678749"/>
    <s v="http://resolver.staatsbibliothek-berlin.de/SBB0000D35F00020000"/>
    <s v="ger"/>
    <s v="1879"/>
    <s v="WegehauptDigital"/>
    <s v="Leipzig"/>
    <s v="https://content.staatsbibliothek-berlin.de/dc/743863518.ocr.zip"/>
    <s v="yes"/>
    <m/>
    <x v="387"/>
    <s v="0001"/>
    <n v="1"/>
  </r>
  <r>
    <s v="Pferd und Esel, Schwein, Reh und Hirsch, Renthier, Rind- und Rindviehrassen; mit 125 Text-Abb., drei Ton- und einem bunten Titelbilde"/>
    <s v="Pösche, Hermann"/>
    <s v="Kinder- und Jugendbücher; Historische Drucke"/>
    <s v="Spamer"/>
    <s v="volume; text"/>
    <s v="PPN743863518"/>
    <s v="PPN322678749"/>
    <s v="http://resolver.staatsbibliothek-berlin.de/SBB0000D35F00020000"/>
    <s v="ger"/>
    <s v="1879"/>
    <s v="WegehauptDigital"/>
    <s v="Leipzig"/>
    <s v="https://content.staatsbibliothek-berlin.de/dc/743863518.ocr.zip"/>
    <s v="yes"/>
    <m/>
    <x v="388"/>
    <s v="0084"/>
    <n v="1"/>
  </r>
  <r>
    <s v="Pferd und Esel, Schwein, Reh und Hirsch, Renthier, Rind- und Rindviehrassen; mit 125 Text-Abb., drei Ton- und einem bunten Titelbilde"/>
    <s v="Pösche, Hermann"/>
    <s v="Kinder- und Jugendbücher; Historische Drucke"/>
    <s v="Spamer"/>
    <s v="volume; text"/>
    <s v="PPN743863518"/>
    <s v="PPN322678749"/>
    <s v="http://resolver.staatsbibliothek-berlin.de/SBB0000D35F00020000"/>
    <s v="ger"/>
    <s v="1879"/>
    <s v="WegehauptDigital"/>
    <s v="Leipzig"/>
    <s v="https://content.staatsbibliothek-berlin.de/dc/743863518.ocr.zip"/>
    <s v="yes"/>
    <m/>
    <x v="330"/>
    <s v="0084"/>
    <n v="1"/>
  </r>
  <r>
    <s v="Pferd und Esel, Schwein, Reh und Hirsch, Renthier, Rind- und Rindviehrassen; mit 125 Text-Abb., drei Ton- und einem bunten Titelbilde"/>
    <s v="Pösche, Hermann"/>
    <s v="Kinder- und Jugendbücher; Historische Drucke"/>
    <s v="Spamer"/>
    <s v="volume; text"/>
    <s v="PPN743863518"/>
    <s v="PPN322678749"/>
    <s v="http://resolver.staatsbibliothek-berlin.de/SBB0000D35F00020000"/>
    <s v="ger"/>
    <s v="1879"/>
    <s v="WegehauptDigital"/>
    <s v="Leipzig"/>
    <s v="https://content.staatsbibliothek-berlin.de/dc/743863518.ocr.zip"/>
    <s v="yes"/>
    <m/>
    <x v="389"/>
    <s v="0084"/>
    <n v="1"/>
  </r>
  <r>
    <s v="Pferd und Esel, Schwein, Reh und Hirsch, Renthier, Rind- und Rindviehrassen; mit 125 Text-Abb., drei Ton- und einem bunten Titelbilde"/>
    <s v="Pösche, Hermann"/>
    <s v="Kinder- und Jugendbücher; Historische Drucke"/>
    <s v="Spamer"/>
    <s v="volume; text"/>
    <s v="PPN743863518"/>
    <s v="PPN322678749"/>
    <s v="http://resolver.staatsbibliothek-berlin.de/SBB0000D35F00020000"/>
    <s v="ger"/>
    <s v="1879"/>
    <s v="WegehauptDigital"/>
    <s v="Leipzig"/>
    <s v="https://content.staatsbibliothek-berlin.de/dc/743863518.ocr.zip"/>
    <s v="yes"/>
    <m/>
    <x v="390"/>
    <s v="0243"/>
    <n v="1"/>
  </r>
  <r>
    <s v="Aus dem Tierleben"/>
    <s v="Felter, ...; Kirchner, J.; Weir, Harrison"/>
    <s v="Kinder- und Jugendbücher; Historische Drucke"/>
    <s v="Verl. des Tractathauses, Rodemeyer"/>
    <s v="monograph; text"/>
    <s v="PPN743864425"/>
    <s v="PPN278465692"/>
    <s v="http://resolver.staatsbibliothek-berlin.de/SBB0000D36100000000"/>
    <s v="ger"/>
    <s v="1890"/>
    <s v="WegehauptDigital"/>
    <s v="Bremen"/>
    <s v="https://content.staatsbibliothek-berlin.de/dc/743864425.ocr.zip"/>
    <s v="yes"/>
    <m/>
    <x v="391"/>
    <s v="0042"/>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392"/>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393"/>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394"/>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395"/>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396"/>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397"/>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398"/>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399"/>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00"/>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01"/>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02"/>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03"/>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04"/>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05"/>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06"/>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07"/>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08"/>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09"/>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10"/>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11"/>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12"/>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13"/>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14"/>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15"/>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16"/>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17"/>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18"/>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19"/>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20"/>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21"/>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22"/>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23"/>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24"/>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25"/>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26"/>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27"/>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28"/>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29"/>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30"/>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31"/>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32"/>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33"/>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34"/>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35"/>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36"/>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37"/>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38"/>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39"/>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40"/>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41"/>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42"/>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43"/>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44"/>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45"/>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46"/>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47"/>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48"/>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49"/>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50"/>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51"/>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52"/>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53"/>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54"/>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55"/>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56"/>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57"/>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58"/>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59"/>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60"/>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61"/>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62"/>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63"/>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64"/>
    <s v="0757"/>
    <n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x v="465"/>
    <s v="0757"/>
    <n v="1"/>
  </r>
  <r>
    <s v="Entdeckungs-Reisen in der Wohnstube; mit seinen lieben jungen Freunden und Freundinnen unternommen"/>
    <s v="Wagner, H."/>
    <s v="Kinder- und Jugendbücher"/>
    <s v="Spamer"/>
    <s v="volume; text"/>
    <s v="PPN743868145"/>
    <s v="PPN617284938"/>
    <s v="http://resolver.staatsbibliothek-berlin.de/SBB0000D36700000000"/>
    <s v="ger"/>
    <s v="1862"/>
    <s v="WegehauptDigital"/>
    <s v="Leipzig"/>
    <s v="https://content.staatsbibliothek-berlin.de/dc/743868145.ocr.zip"/>
    <s v="yes"/>
    <m/>
    <x v="8"/>
    <s v="0008"/>
    <n v="1"/>
  </r>
  <r>
    <s v="Entdeckungs-Reisen in der Wohnstube; mit seinen lieben jungen Freunden und Freundinnen unternommen"/>
    <s v="Wagner, H."/>
    <s v="Kinder- und Jugendbücher"/>
    <s v="Spamer"/>
    <s v="volume; text"/>
    <s v="PPN743868145"/>
    <s v="PPN617284938"/>
    <s v="http://resolver.staatsbibliothek-berlin.de/SBB0000D36700000000"/>
    <s v="ger"/>
    <s v="1862"/>
    <s v="WegehauptDigital"/>
    <s v="Leipzig"/>
    <s v="https://content.staatsbibliothek-berlin.de/dc/743868145.ocr.zip"/>
    <s v="yes"/>
    <m/>
    <x v="57"/>
    <s v="0008"/>
    <n v="1"/>
  </r>
  <r>
    <s v="Entdeckungs-Reisen in der Wohnstube; mit seinen lieben jungen Freunden und Freundinnen unternommen"/>
    <s v="Wagner, H."/>
    <s v="Kinder- und Jugendbücher"/>
    <s v="Spamer"/>
    <s v="volume; text"/>
    <s v="PPN743868145"/>
    <s v="PPN617284938"/>
    <s v="http://resolver.staatsbibliothek-berlin.de/SBB0000D36700000000"/>
    <s v="ger"/>
    <s v="1862"/>
    <s v="WegehauptDigital"/>
    <s v="Leipzig"/>
    <s v="https://content.staatsbibliothek-berlin.de/dc/743868145.ocr.zip"/>
    <s v="yes"/>
    <m/>
    <x v="466"/>
    <s v="0015"/>
    <n v="1"/>
  </r>
  <r>
    <s v="Entdeckungs-Reisen in der Wohnstube; mit seinen lieben jungen Freunden und Freundinnen unternommen"/>
    <s v="Wagner, H."/>
    <s v="Kinder- und Jugendbücher"/>
    <s v="Spamer"/>
    <s v="volume; text"/>
    <s v="PPN743868145"/>
    <s v="PPN617284938"/>
    <s v="http://resolver.staatsbibliothek-berlin.de/SBB0000D36700000000"/>
    <s v="ger"/>
    <s v="1862"/>
    <s v="WegehauptDigital"/>
    <s v="Leipzig"/>
    <s v="https://content.staatsbibliothek-berlin.de/dc/743868145.ocr.zip"/>
    <s v="yes"/>
    <m/>
    <x v="467"/>
    <s v="0015"/>
    <n v="1"/>
  </r>
  <r>
    <s v="Entdeckungs-Reisen in der Wohnstube; mit seinen lieben jungen Freunden und Freundinnen unternommen"/>
    <s v="Wagner, H."/>
    <s v="Kinder- und Jugendbücher"/>
    <s v="Spamer"/>
    <s v="volume; text"/>
    <s v="PPN743868145"/>
    <s v="PPN617284938"/>
    <s v="http://resolver.staatsbibliothek-berlin.de/SBB0000D36700000000"/>
    <s v="ger"/>
    <s v="1862"/>
    <s v="WegehauptDigital"/>
    <s v="Leipzig"/>
    <s v="https://content.staatsbibliothek-berlin.de/dc/743868145.ocr.zip"/>
    <s v="yes"/>
    <m/>
    <x v="468"/>
    <s v="0015"/>
    <n v="1"/>
  </r>
  <r>
    <s v="Entdeckungs-Reisen in der Wohnstube; mit seinen lieben jungen Freunden und Freundinnen unternommen"/>
    <s v="Wagner, H."/>
    <s v="Kinder- und Jugendbücher"/>
    <s v="Spamer"/>
    <s v="volume; text"/>
    <s v="PPN743868145"/>
    <s v="PPN617284938"/>
    <s v="http://resolver.staatsbibliothek-berlin.de/SBB0000D36700000000"/>
    <s v="ger"/>
    <s v="1862"/>
    <s v="WegehauptDigital"/>
    <s v="Leipzig"/>
    <s v="https://content.staatsbibliothek-berlin.de/dc/743868145.ocr.zip"/>
    <s v="yes"/>
    <m/>
    <x v="469"/>
    <s v="0015"/>
    <n v="1"/>
  </r>
  <r>
    <s v="Entdeckungs-Reisen in der Wohnstube; mit seinen lieben jungen Freunden und Freundinnen unternommen"/>
    <s v="Wagner, H."/>
    <s v="Kinder- und Jugendbücher"/>
    <s v="Spamer"/>
    <s v="volume; text"/>
    <s v="PPN743868145"/>
    <s v="PPN617284938"/>
    <s v="http://resolver.staatsbibliothek-berlin.de/SBB0000D36700000000"/>
    <s v="ger"/>
    <s v="1862"/>
    <s v="WegehauptDigital"/>
    <s v="Leipzig"/>
    <s v="https://content.staatsbibliothek-berlin.de/dc/743868145.ocr.zip"/>
    <s v="yes"/>
    <m/>
    <x v="470"/>
    <s v="0015"/>
    <n v="1"/>
  </r>
  <r>
    <s v="Krieg und Frieden im Tierreiche"/>
    <s v="Specht, Friedrich; Bals, Heinrich"/>
    <s v="Kinder- und Jugendbücher; Historische Drucke"/>
    <s v="Manz"/>
    <s v="monograph; text"/>
    <s v="PPN743868307"/>
    <s v="PPN546869920"/>
    <s v="http://resolver.staatsbibliothek-berlin.de/SBB0000D36800000000"/>
    <s v="ger"/>
    <s v="1904"/>
    <s v="WegehauptDigital"/>
    <s v="Regensburg"/>
    <s v="https://content.staatsbibliothek-berlin.de/dc/743868307.ocr.zip"/>
    <s v="yes"/>
    <m/>
    <x v="471"/>
    <s v="0054"/>
    <n v="1"/>
  </r>
  <r>
    <s v="Entdeckungsreisen in Haus und Hof; mit seinen lieben jungen Freunden und Freundinnen unternommen"/>
    <s v="Wagner, H."/>
    <s v="Kinder- und Jugendbücher"/>
    <s v="Spamer"/>
    <s v="volume; text"/>
    <s v="PPN743869559"/>
    <s v="PPN578888025"/>
    <s v="http://resolver.staatsbibliothek-berlin.de/SBB0000D36500010000"/>
    <s v="ger"/>
    <s v="1862"/>
    <s v="WegehauptDigital"/>
    <s v="Leipzig"/>
    <s v="https://content.staatsbibliothek-berlin.de/dc/743869559.ocr.zip"/>
    <s v="yes"/>
    <m/>
    <x v="0"/>
    <s v="0008"/>
    <n v="1"/>
  </r>
  <r>
    <s v="Entdeckungsreisen in Haus und Hof; mit seinen lieben jungen Freunden und Freundinnen unternommen"/>
    <s v="Wagner, H."/>
    <s v="Kinder- und Jugendbücher"/>
    <s v="Spamer"/>
    <s v="volume; text"/>
    <s v="PPN743869559"/>
    <s v="PPN578888025"/>
    <s v="http://resolver.staatsbibliothek-berlin.de/SBB0000D36500010000"/>
    <s v="ger"/>
    <s v="1862"/>
    <s v="WegehauptDigital"/>
    <s v="Leipzig"/>
    <s v="https://content.staatsbibliothek-berlin.de/dc/743869559.ocr.zip"/>
    <s v="yes"/>
    <m/>
    <x v="472"/>
    <s v="0034"/>
    <n v="1"/>
  </r>
  <r>
    <s v="Entdeckungsreisen in Haus und Hof; mit seinen lieben jungen Freunden und Freundinnen unternommen"/>
    <s v="Wagner, H."/>
    <s v="Kinder- und Jugendbücher"/>
    <s v="Spamer"/>
    <s v="volume; text"/>
    <s v="PPN743869559"/>
    <s v="PPN578888025"/>
    <s v="http://resolver.staatsbibliothek-berlin.de/SBB0000D36500010000"/>
    <s v="ger"/>
    <s v="1862"/>
    <s v="WegehauptDigital"/>
    <s v="Leipzig"/>
    <s v="https://content.staatsbibliothek-berlin.de/dc/743869559.ocr.zip"/>
    <s v="yes"/>
    <m/>
    <x v="473"/>
    <s v="0034"/>
    <n v="1"/>
  </r>
  <r>
    <s v="Entdeckungsreisen in Haus und Hof; mit seinen lieben jungen Freunden und Freundinnen unternommen"/>
    <s v="Wagner, H."/>
    <s v="Kinder- und Jugendbücher"/>
    <s v="Spamer"/>
    <s v="volume; text"/>
    <s v="PPN743869559"/>
    <s v="PPN578888025"/>
    <s v="http://resolver.staatsbibliothek-berlin.de/SBB0000D36500010000"/>
    <s v="ger"/>
    <s v="1862"/>
    <s v="WegehauptDigital"/>
    <s v="Leipzig"/>
    <s v="https://content.staatsbibliothek-berlin.de/dc/743869559.ocr.zip"/>
    <s v="yes"/>
    <m/>
    <x v="474"/>
    <s v="0042"/>
    <n v="1"/>
  </r>
  <r>
    <s v="Entdeckungsreisen in Haus und Hof; mit seinen lieben jungen Freunden und Freundinnen unternommen"/>
    <s v="Wagner, H."/>
    <s v="Kinder- und Jugendbücher"/>
    <s v="Spamer"/>
    <s v="volume; text"/>
    <s v="PPN743869559"/>
    <s v="PPN578888025"/>
    <s v="http://resolver.staatsbibliothek-berlin.de/SBB0000D36500010000"/>
    <s v="ger"/>
    <s v="1862"/>
    <s v="WegehauptDigital"/>
    <s v="Leipzig"/>
    <s v="https://content.staatsbibliothek-berlin.de/dc/743869559.ocr.zip"/>
    <s v="yes"/>
    <m/>
    <x v="475"/>
    <s v="0186"/>
    <n v="1"/>
  </r>
  <r>
    <s v="Entdeckungsreisen in Haus und Hof; mit seinen lieben jungen Freunden und Freundinnen unternommen"/>
    <s v="Wagner, H."/>
    <s v="Kinder- und Jugendbücher"/>
    <s v="Spamer"/>
    <s v="volume; text"/>
    <s v="PPN743869559"/>
    <s v="PPN578888025"/>
    <s v="http://resolver.staatsbibliothek-berlin.de/SBB0000D36500010000"/>
    <s v="ger"/>
    <s v="1862"/>
    <s v="WegehauptDigital"/>
    <s v="Leipzig"/>
    <s v="https://content.staatsbibliothek-berlin.de/dc/743869559.ocr.zip"/>
    <s v="yes"/>
    <m/>
    <x v="476"/>
    <s v="0186"/>
    <n v="1"/>
  </r>
  <r>
    <s v="Entdeckungsreisen in Haus und Hof; mit seinen lieben jungen Freunden und Freundinnen unternommen"/>
    <s v="Wagner, H."/>
    <s v="Kinder- und Jugendbücher"/>
    <s v="Spamer"/>
    <s v="volume; text"/>
    <s v="PPN743869559"/>
    <s v="PPN578888025"/>
    <s v="http://resolver.staatsbibliothek-berlin.de/SBB0000D36500010000"/>
    <s v="ger"/>
    <s v="1862"/>
    <s v="WegehauptDigital"/>
    <s v="Leipzig"/>
    <s v="https://content.staatsbibliothek-berlin.de/dc/743869559.ocr.zip"/>
    <s v="yes"/>
    <m/>
    <x v="477"/>
    <s v="0186"/>
    <n v="1"/>
  </r>
  <r>
    <s v="Entdeckungsreisen in Feld und Flur; mit seinen lieben jungen Freunden und Freundinnen unternommen"/>
    <s v="Wagner, Hermann"/>
    <s v="Kinder- und Jugendbücher"/>
    <s v="Spamer"/>
    <s v="monograph; text"/>
    <s v="PPN743878809"/>
    <s v="PPN578782588"/>
    <s v="http://resolver.staatsbibliothek-berlin.de/SBB0000D37700000000"/>
    <s v="ger"/>
    <s v="1888"/>
    <s v="WegehauptDigital"/>
    <s v="Leipzig; Berlin"/>
    <s v="https://content.staatsbibliothek-berlin.de/dc/743878809.ocr.zip"/>
    <s v="yes"/>
    <m/>
    <x v="319"/>
    <s v="0057"/>
    <n v="1"/>
  </r>
  <r>
    <s v="Entdeckungsreisen in Feld und Flur; mit seinen lieben jungen Freunden und Freundinnen unternommen"/>
    <s v="Wagner, Hermann"/>
    <s v="Kinder- und Jugendbücher"/>
    <s v="Spamer"/>
    <s v="monograph; text"/>
    <s v="PPN743878809"/>
    <s v="PPN578782588"/>
    <s v="http://resolver.staatsbibliothek-berlin.de/SBB0000D37700000000"/>
    <s v="ger"/>
    <s v="1888"/>
    <s v="WegehauptDigital"/>
    <s v="Leipzig; Berlin"/>
    <s v="https://content.staatsbibliothek-berlin.de/dc/743878809.ocr.zip"/>
    <s v="yes"/>
    <m/>
    <x v="321"/>
    <s v="0084"/>
    <n v="1"/>
  </r>
  <r>
    <s v="Entdeckungsreisen in Feld und Flur; mit seinen lieben jungen Freunden und Freundinnen unternommen"/>
    <s v="Wagner, Hermann"/>
    <s v="Kinder- und Jugendbücher"/>
    <s v="Spamer"/>
    <s v="monograph; text"/>
    <s v="PPN743878809"/>
    <s v="PPN578782588"/>
    <s v="http://resolver.staatsbibliothek-berlin.de/SBB0000D37700000000"/>
    <s v="ger"/>
    <s v="1888"/>
    <s v="WegehauptDigital"/>
    <s v="Leipzig; Berlin"/>
    <s v="https://content.staatsbibliothek-berlin.de/dc/743878809.ocr.zip"/>
    <s v="yes"/>
    <m/>
    <x v="322"/>
    <s v="0084"/>
    <n v="1"/>
  </r>
  <r>
    <s v="Entdeckungsreisen in Feld und Flur; mit seinen lieben jungen Freunden und Freundinnen unternommen"/>
    <s v="Wagner, Hermann"/>
    <s v="Kinder- und Jugendbücher"/>
    <s v="Spamer"/>
    <s v="monograph; text"/>
    <s v="PPN743878809"/>
    <s v="PPN578782588"/>
    <s v="http://resolver.staatsbibliothek-berlin.de/SBB0000D37700000000"/>
    <s v="ger"/>
    <s v="1888"/>
    <s v="WegehauptDigital"/>
    <s v="Leipzig; Berlin"/>
    <s v="https://content.staatsbibliothek-berlin.de/dc/743878809.ocr.zip"/>
    <s v="yes"/>
    <m/>
    <x v="478"/>
    <s v="0177"/>
    <n v="1"/>
  </r>
  <r>
    <s v="Entdeckungsreisen im Wald und auf der Heide; mit seinen lieben jungen Freunden und Freundinnen unternommen"/>
    <s v="Wagner, Hermann"/>
    <s v="Kinder- und Jugendbücher"/>
    <s v="Spamer"/>
    <s v="monograph; text"/>
    <s v="PPN74387983X"/>
    <s v="PPN578787148"/>
    <s v="http://resolver.staatsbibliothek-berlin.de/SBB0000D37900000000"/>
    <s v="ger"/>
    <s v="1887"/>
    <s v="WegehauptDigital"/>
    <s v="Berlin; Leipzig"/>
    <s v="https://content.staatsbibliothek-berlin.de/dc/74387983X.ocr.zip"/>
    <s v="yes"/>
    <m/>
    <x v="314"/>
    <s v="0022"/>
    <n v="1"/>
  </r>
  <r>
    <s v="Naturgeschichtliche Bilder für Schule und Haus; Zoologie, Botanik, Mineralogie ; 244 Tafeln mit 1060 Holzschnitten und mehr als 1200 Aufgaben"/>
    <s v="Plüss, Benjamin"/>
    <s v="Kinder- und Jugendbücher; Historische Drucke"/>
    <s v="Herder"/>
    <s v="monograph; text"/>
    <s v="PPN743881737"/>
    <s v="PPN557521920"/>
    <s v="http://resolver.staatsbibliothek-berlin.de/SBB0000D38100000000"/>
    <s v="ger"/>
    <s v="1897"/>
    <s v="WegehauptDigital"/>
    <s v="Freiburg im Breisgau"/>
    <s v="https://content.staatsbibliothek-berlin.de/dc/743881737.ocr.zip"/>
    <s v="yes"/>
    <m/>
    <x v="479"/>
    <s v="0017"/>
    <n v="1"/>
  </r>
  <r>
    <s v="Naturgeschichtliche Bilder für Schule und Haus; Zoologie, Botanik, Mineralogie ; 244 Tafeln mit 1060 Holzschnitten und mehr als 1200 Aufgaben"/>
    <s v="Plüss, Benjamin"/>
    <s v="Kinder- und Jugendbücher; Historische Drucke"/>
    <s v="Herder"/>
    <s v="monograph; text"/>
    <s v="PPN743881737"/>
    <s v="PPN557521920"/>
    <s v="http://resolver.staatsbibliothek-berlin.de/SBB0000D38100000000"/>
    <s v="ger"/>
    <s v="1897"/>
    <s v="WegehauptDigital"/>
    <s v="Freiburg im Breisgau"/>
    <s v="https://content.staatsbibliothek-berlin.de/dc/743881737.ocr.zip"/>
    <s v="yes"/>
    <m/>
    <x v="480"/>
    <s v="0017"/>
    <n v="1"/>
  </r>
  <r>
    <s v="Naturgeschichtliche Bilder für Schule und Haus; Zoologie, Botanik, Mineralogie ; 244 Tafeln mit 1060 Holzschnitten und mehr als 1200 Aufgaben"/>
    <s v="Plüss, Benjamin"/>
    <s v="Kinder- und Jugendbücher; Historische Drucke"/>
    <s v="Herder"/>
    <s v="monograph; text"/>
    <s v="PPN743881737"/>
    <s v="PPN557521920"/>
    <s v="http://resolver.staatsbibliothek-berlin.de/SBB0000D38100000000"/>
    <s v="ger"/>
    <s v="1897"/>
    <s v="WegehauptDigital"/>
    <s v="Freiburg im Breisgau"/>
    <s v="https://content.staatsbibliothek-berlin.de/dc/743881737.ocr.zip"/>
    <s v="yes"/>
    <m/>
    <x v="481"/>
    <s v="0017"/>
    <n v="1"/>
  </r>
  <r>
    <s v="Naturgeschichtliche Bilder für Schule und Haus; Zoologie, Botanik, Mineralogie ; 244 Tafeln mit 1060 Holzschnitten und mehr als 1200 Aufgaben"/>
    <s v="Plüss, Benjamin"/>
    <s v="Kinder- und Jugendbücher; Historische Drucke"/>
    <s v="Herder"/>
    <s v="monograph; text"/>
    <s v="PPN743881737"/>
    <s v="PPN557521920"/>
    <s v="http://resolver.staatsbibliothek-berlin.de/SBB0000D38100000000"/>
    <s v="ger"/>
    <s v="1897"/>
    <s v="WegehauptDigital"/>
    <s v="Freiburg im Breisgau"/>
    <s v="https://content.staatsbibliothek-berlin.de/dc/743881737.ocr.zip"/>
    <s v="yes"/>
    <m/>
    <x v="482"/>
    <s v="0017"/>
    <n v="1"/>
  </r>
  <r>
    <s v="Naturgeschichtliche Bilder für Schule und Haus; Zoologie, Botanik, Mineralogie ; 244 Tafeln mit 1060 Holzschnitten und mehr als 1200 Aufgaben"/>
    <s v="Plüss, Benjamin"/>
    <s v="Kinder- und Jugendbücher; Historische Drucke"/>
    <s v="Herder"/>
    <s v="monograph; text"/>
    <s v="PPN743881737"/>
    <s v="PPN557521920"/>
    <s v="http://resolver.staatsbibliothek-berlin.de/SBB0000D38100000000"/>
    <s v="ger"/>
    <s v="1897"/>
    <s v="WegehauptDigital"/>
    <s v="Freiburg im Breisgau"/>
    <s v="https://content.staatsbibliothek-berlin.de/dc/743881737.ocr.zip"/>
    <s v="yes"/>
    <m/>
    <x v="483"/>
    <s v="0023"/>
    <n v="1"/>
  </r>
  <r>
    <s v="Naturgeschichtliche Bilder für Schule und Haus; Zoologie, Botanik, Mineralogie ; 244 Tafeln mit 1060 Holzschnitten und mehr als 1200 Aufgaben"/>
    <s v="Plüss, Benjamin"/>
    <s v="Kinder- und Jugendbücher; Historische Drucke"/>
    <s v="Herder"/>
    <s v="monograph; text"/>
    <s v="PPN743881737"/>
    <s v="PPN557521920"/>
    <s v="http://resolver.staatsbibliothek-berlin.de/SBB0000D38100000000"/>
    <s v="ger"/>
    <s v="1897"/>
    <s v="WegehauptDigital"/>
    <s v="Freiburg im Breisgau"/>
    <s v="https://content.staatsbibliothek-berlin.de/dc/743881737.ocr.zip"/>
    <s v="yes"/>
    <m/>
    <x v="484"/>
    <s v="0023"/>
    <n v="1"/>
  </r>
  <r>
    <s v="Naturgeschichtliche Bilder für Schule und Haus; Zoologie, Botanik, Mineralogie ; 244 Tafeln mit 1060 Holzschnitten und mehr als 1200 Aufgaben"/>
    <s v="Plüss, Benjamin"/>
    <s v="Kinder- und Jugendbücher; Historische Drucke"/>
    <s v="Herder"/>
    <s v="monograph; text"/>
    <s v="PPN743881737"/>
    <s v="PPN557521920"/>
    <s v="http://resolver.staatsbibliothek-berlin.de/SBB0000D38100000000"/>
    <s v="ger"/>
    <s v="1897"/>
    <s v="WegehauptDigital"/>
    <s v="Freiburg im Breisgau"/>
    <s v="https://content.staatsbibliothek-berlin.de/dc/743881737.ocr.zip"/>
    <s v="yes"/>
    <m/>
    <x v="485"/>
    <s v="0026"/>
    <n v="1"/>
  </r>
  <r>
    <s v="Naturgeschichtliche Bilder für Schule und Haus; Zoologie, Botanik, Mineralogie ; 244 Tafeln mit 1060 Holzschnitten und mehr als 1200 Aufgaben"/>
    <s v="Plüss, Benjamin"/>
    <s v="Kinder- und Jugendbücher; Historische Drucke"/>
    <s v="Herder"/>
    <s v="monograph; text"/>
    <s v="PPN743881737"/>
    <s v="PPN557521920"/>
    <s v="http://resolver.staatsbibliothek-berlin.de/SBB0000D38100000000"/>
    <s v="ger"/>
    <s v="1897"/>
    <s v="WegehauptDigital"/>
    <s v="Freiburg im Breisgau"/>
    <s v="https://content.staatsbibliothek-berlin.de/dc/743881737.ocr.zip"/>
    <s v="yes"/>
    <m/>
    <x v="486"/>
    <s v="0035"/>
    <n v="1"/>
  </r>
  <r>
    <s v="Naturgeschichtliche Bilder für Schule und Haus; Zoologie, Botanik, Mineralogie ; 244 Tafeln mit 1060 Holzschnitten und mehr als 1200 Aufgaben"/>
    <s v="Plüss, Benjamin"/>
    <s v="Kinder- und Jugendbücher; Historische Drucke"/>
    <s v="Herder"/>
    <s v="monograph; text"/>
    <s v="PPN743881737"/>
    <s v="PPN557521920"/>
    <s v="http://resolver.staatsbibliothek-berlin.de/SBB0000D38100000000"/>
    <s v="ger"/>
    <s v="1897"/>
    <s v="WegehauptDigital"/>
    <s v="Freiburg im Breisgau"/>
    <s v="https://content.staatsbibliothek-berlin.de/dc/743881737.ocr.zip"/>
    <s v="yes"/>
    <m/>
    <x v="487"/>
    <s v="0043"/>
    <n v="1"/>
  </r>
  <r>
    <s v="Naturgeschichtliche Bilder für Schule und Haus; Zoologie, Botanik, Mineralogie ; 244 Tafeln mit 1060 Holzschnitten und mehr als 1200 Aufgaben"/>
    <s v="Plüss, Benjamin"/>
    <s v="Kinder- und Jugendbücher; Historische Drucke"/>
    <s v="Herder"/>
    <s v="monograph; text"/>
    <s v="PPN743881737"/>
    <s v="PPN557521920"/>
    <s v="http://resolver.staatsbibliothek-berlin.de/SBB0000D38100000000"/>
    <s v="ger"/>
    <s v="1897"/>
    <s v="WegehauptDigital"/>
    <s v="Freiburg im Breisgau"/>
    <s v="https://content.staatsbibliothek-berlin.de/dc/743881737.ocr.zip"/>
    <s v="yes"/>
    <m/>
    <x v="488"/>
    <s v="0043"/>
    <n v="1"/>
  </r>
  <r>
    <s v="Naturgeschichtliche Bilder für Schule und Haus; Zoologie, Botanik, Mineralogie ; 244 Tafeln mit 1060 Holzschnitten und mehr als 1200 Aufgaben"/>
    <s v="Plüss, Benjamin"/>
    <s v="Kinder- und Jugendbücher; Historische Drucke"/>
    <s v="Herder"/>
    <s v="monograph; text"/>
    <s v="PPN743881737"/>
    <s v="PPN557521920"/>
    <s v="http://resolver.staatsbibliothek-berlin.de/SBB0000D38100000000"/>
    <s v="ger"/>
    <s v="1897"/>
    <s v="WegehauptDigital"/>
    <s v="Freiburg im Breisgau"/>
    <s v="https://content.staatsbibliothek-berlin.de/dc/743881737.ocr.zip"/>
    <s v="yes"/>
    <m/>
    <x v="489"/>
    <s v="0093"/>
    <n v="1"/>
  </r>
  <r>
    <s v="Naturgeschichtliche Bilder für Schule und Haus; Zoologie, Botanik, Mineralogie ; 244 Tafeln mit 1060 Holzschnitten und mehr als 1200 Aufgaben"/>
    <s v="Plüss, Benjamin"/>
    <s v="Kinder- und Jugendbücher; Historische Drucke"/>
    <s v="Herder"/>
    <s v="monograph; text"/>
    <s v="PPN743881737"/>
    <s v="PPN557521920"/>
    <s v="http://resolver.staatsbibliothek-berlin.de/SBB0000D38100000000"/>
    <s v="ger"/>
    <s v="1897"/>
    <s v="WegehauptDigital"/>
    <s v="Freiburg im Breisgau"/>
    <s v="https://content.staatsbibliothek-berlin.de/dc/743881737.ocr.zip"/>
    <s v="yes"/>
    <m/>
    <x v="490"/>
    <s v="0120"/>
    <n v="1"/>
  </r>
  <r>
    <s v="Thiergärten [Tiergärten] und Menagerien mit ihren Insassen; neue Streifereien, Beobachtungen und Studien eines Malers"/>
    <s v="Spamer, Franz Otto; Boll, Ernst; Leutemann, Heinrich"/>
    <s v="Kinder- und Jugendbücher; Historische Drucke"/>
    <s v="Spamer"/>
    <s v="monograph; text"/>
    <s v="PPN74388289X"/>
    <s v="PPN565770098"/>
    <s v="http://resolver.staatsbibliothek-berlin.de/SBB0000D38800000000"/>
    <s v="ger"/>
    <s v="1868"/>
    <s v="WegehauptDigital"/>
    <s v="Leipzig"/>
    <s v="https://content.staatsbibliothek-berlin.de/dc/74388289X.ocr.zip"/>
    <s v="yes"/>
    <m/>
    <x v="491"/>
    <s v="0015"/>
    <n v="1"/>
  </r>
  <r>
    <s v="Thiergärten [Tiergärten] und Menagerien mit ihren Insassen; neue Streifereien, Beobachtungen und Studien eines Malers"/>
    <s v="Spamer, Franz Otto; Boll, Ernst; Leutemann, Heinrich"/>
    <s v="Kinder- und Jugendbücher; Historische Drucke"/>
    <s v="Spamer"/>
    <s v="monograph; text"/>
    <s v="PPN74388289X"/>
    <s v="PPN565770098"/>
    <s v="http://resolver.staatsbibliothek-berlin.de/SBB0000D38800000000"/>
    <s v="ger"/>
    <s v="1868"/>
    <s v="WegehauptDigital"/>
    <s v="Leipzig"/>
    <s v="https://content.staatsbibliothek-berlin.de/dc/74388289X.ocr.zip"/>
    <s v="yes"/>
    <m/>
    <x v="492"/>
    <s v="0023"/>
    <n v="1"/>
  </r>
  <r>
    <s v="Thiergärten [Tiergärten] und Menagerien mit ihren Insassen; neue Streifereien, Beobachtungen und Studien eines Malers"/>
    <s v="Spamer, Franz Otto; Boll, Ernst; Leutemann, Heinrich"/>
    <s v="Kinder- und Jugendbücher; Historische Drucke"/>
    <s v="Spamer"/>
    <s v="monograph; text"/>
    <s v="PPN74388289X"/>
    <s v="PPN565770098"/>
    <s v="http://resolver.staatsbibliothek-berlin.de/SBB0000D38800000000"/>
    <s v="ger"/>
    <s v="1868"/>
    <s v="WegehauptDigital"/>
    <s v="Leipzig"/>
    <s v="https://content.staatsbibliothek-berlin.de/dc/74388289X.ocr.zip"/>
    <s v="yes"/>
    <m/>
    <x v="292"/>
    <s v="0023"/>
    <n v="1"/>
  </r>
  <r>
    <s v="Tiere und Pflanzen in Wald und Feld"/>
    <s v="Kriete, Fritz; Rabes, Otto; Buckley, Arabella B."/>
    <s v="Kinder- und Jugendbücher"/>
    <s v="Gesenius"/>
    <s v="volume; text"/>
    <s v="PPN743884388"/>
    <s v="PPN551161485"/>
    <s v="http://resolver.staatsbibliothek-berlin.de/SBB0000D38B00010000"/>
    <s v="ger"/>
    <s v="1910"/>
    <s v="WegehauptDigital"/>
    <s v="Halle a. d. Saale"/>
    <s v="https://content.staatsbibliothek-berlin.de/dc/743884388.ocr.zip"/>
    <s v="yes"/>
    <m/>
    <x v="493"/>
    <s v="0001"/>
    <n v="1"/>
  </r>
  <r>
    <s v="Tiere und Pflanzen in Wald und Feld"/>
    <s v="Kriete, Fritz; Rabes, Otto; Buckley, Arabella B."/>
    <s v="Kinder- und Jugendbücher"/>
    <s v="Gesenius"/>
    <s v="volume; text"/>
    <s v="PPN743884388"/>
    <s v="PPN551161485"/>
    <s v="http://resolver.staatsbibliothek-berlin.de/SBB0000D38B00010000"/>
    <s v="ger"/>
    <s v="1910"/>
    <s v="WegehauptDigital"/>
    <s v="Halle a. d. Saale"/>
    <s v="https://content.staatsbibliothek-berlin.de/dc/743884388.ocr.zip"/>
    <s v="yes"/>
    <m/>
    <x v="494"/>
    <s v="0001"/>
    <n v="1"/>
  </r>
  <r>
    <s v="Pflanzenleben in Feld und Garten"/>
    <s v="Kriete, Fritz; Rabes, Otto; Buckley, Arabella B."/>
    <s v="Kinder- und Jugendbücher"/>
    <s v="Gesenius"/>
    <s v="volume; text"/>
    <s v="PPN743888081"/>
    <s v="PPN551160993"/>
    <s v="http://resolver.staatsbibliothek-berlin.de/SBB0000D38B00030000"/>
    <s v="ger"/>
    <s v="1931"/>
    <s v="WegehauptDigital"/>
    <s v="Halle a. S."/>
    <s v="https://content.staatsbibliothek-berlin.de/dc/743888081.ocr.zip"/>
    <s v="yes"/>
    <m/>
    <x v="494"/>
    <s v="0001"/>
    <n v="1"/>
  </r>
  <r>
    <s v="Bäume und Sträucher"/>
    <s v="Kriete, Fritz; Rabes, Otto; Buckley, Arabella B."/>
    <s v="Kinder- und Jugendbücher"/>
    <s v="Gesenius"/>
    <s v="volume; text"/>
    <s v="PPN743946618"/>
    <s v="PPN549845429"/>
    <s v="http://resolver.staatsbibliothek-berlin.de/SBB0000D38B00060000"/>
    <s v="ger"/>
    <s v="1911"/>
    <s v="WegehauptDigital"/>
    <s v="Halle a. S."/>
    <s v="https://content.staatsbibliothek-berlin.de/dc/743946618.ocr.zip"/>
    <s v="yes"/>
    <m/>
    <x v="495"/>
    <s v="0001"/>
    <n v="1"/>
  </r>
  <r>
    <s v="Die Pflege der Haustiere"/>
    <s v="Lachmann, Hermann"/>
    <s v="Kinder- und Jugendbücher"/>
    <s v="Union Dt. Verlagsges."/>
    <s v="monograph; text"/>
    <s v="PPN743955099"/>
    <s v="PPN562785876"/>
    <s v="http://resolver.staatsbibliothek-berlin.de/SBB0000D4A200000000"/>
    <s v="ger"/>
    <s v="1916"/>
    <s v="WegehauptDigital"/>
    <s v="Stuttgart; Berlin [u.a.]"/>
    <s v="https://content.staatsbibliothek-berlin.de/dc/743955099.ocr.zip"/>
    <s v="yes"/>
    <m/>
    <x v="496"/>
    <s v="0086, 0087"/>
    <n v="2"/>
  </r>
  <r>
    <s v="Die Pflege der Haustiere"/>
    <s v="Lachmann, Hermann"/>
    <s v="Kinder- und Jugendbücher"/>
    <s v="Union Dt. Verlagsges."/>
    <s v="monograph; text"/>
    <s v="PPN743955099"/>
    <s v="PPN562785876"/>
    <s v="http://resolver.staatsbibliothek-berlin.de/SBB0000D4A200000000"/>
    <s v="ger"/>
    <s v="1916"/>
    <s v="WegehauptDigital"/>
    <s v="Stuttgart; Berlin [u.a.]"/>
    <s v="https://content.staatsbibliothek-berlin.de/dc/743955099.ocr.zip"/>
    <s v="yes"/>
    <m/>
    <x v="497"/>
    <s v="0131"/>
    <n v="1"/>
  </r>
  <r>
    <s v="Die Pflege der Haustiere"/>
    <s v="Lachmann, Hermann"/>
    <s v="Kinder- und Jugendbücher"/>
    <s v="Union Dt. Verlagsges."/>
    <s v="monograph; text"/>
    <s v="PPN743955099"/>
    <s v="PPN562785876"/>
    <s v="http://resolver.staatsbibliothek-berlin.de/SBB0000D4A200000000"/>
    <s v="ger"/>
    <s v="1916"/>
    <s v="WegehauptDigital"/>
    <s v="Stuttgart; Berlin [u.a.]"/>
    <s v="https://content.staatsbibliothek-berlin.de/dc/743955099.ocr.zip"/>
    <s v="yes"/>
    <m/>
    <x v="498"/>
    <s v="0131"/>
    <n v="1"/>
  </r>
  <r>
    <s v="Die Pflege der Haustiere"/>
    <s v="Lachmann, Hermann"/>
    <s v="Kinder- und Jugendbücher"/>
    <s v="Union Dt. Verlagsges."/>
    <s v="monograph; text"/>
    <s v="PPN743955099"/>
    <s v="PPN562785876"/>
    <s v="http://resolver.staatsbibliothek-berlin.de/SBB0000D4A200000000"/>
    <s v="ger"/>
    <s v="1916"/>
    <s v="WegehauptDigital"/>
    <s v="Stuttgart; Berlin [u.a.]"/>
    <s v="https://content.staatsbibliothek-berlin.de/dc/743955099.ocr.zip"/>
    <s v="yes"/>
    <m/>
    <x v="499"/>
    <s v="0131"/>
    <n v="1"/>
  </r>
  <r>
    <s v="F. Berge's Naturgeschichte"/>
    <s v="Berge, F."/>
    <s v="Kinder- und Jugendbücher"/>
    <s v="Effenberger &lt;Loewe&gt;"/>
    <s v="monograph; text"/>
    <s v="PPN743958799"/>
    <s v="PPN548401683"/>
    <s v="http://resolver.staatsbibliothek-berlin.de/SBB0000D4A800000000"/>
    <s v="ger"/>
    <s v="1880"/>
    <s v="WegehauptDigital"/>
    <s v="Stuttgart [u.a.]"/>
    <s v="https://content.staatsbibliothek-berlin.de/dc/743958799.ocr.zip"/>
    <s v="yes"/>
    <m/>
    <x v="500"/>
    <s v="0001"/>
    <n v="1"/>
  </r>
  <r>
    <s v="Die Heide"/>
    <s v="Wagner, Wiegand"/>
    <s v="Kinder- und Jugendbücher"/>
    <s v="Quelle &amp; Meyer"/>
    <s v="monograph; text"/>
    <s v="PPN743960939"/>
    <s v="PPN408026197"/>
    <s v="http://resolver.staatsbibliothek-berlin.de/SBB0000D4B000000000"/>
    <s v="ger"/>
    <s v="1909"/>
    <s v="WegehauptDigital"/>
    <s v="Leipzig"/>
    <s v="https://content.staatsbibliothek-berlin.de/dc/743960939.ocr.zip"/>
    <s v="yes"/>
    <m/>
    <x v="501"/>
    <s v="0017"/>
    <n v="1"/>
  </r>
  <r>
    <s v="Die Heide"/>
    <s v="Wagner, Wiegand"/>
    <s v="Kinder- und Jugendbücher"/>
    <s v="Quelle &amp; Meyer"/>
    <s v="monograph; text"/>
    <s v="PPN743960939"/>
    <s v="PPN408026197"/>
    <s v="http://resolver.staatsbibliothek-berlin.de/SBB0000D4B000000000"/>
    <s v="ger"/>
    <s v="1909"/>
    <s v="WegehauptDigital"/>
    <s v="Leipzig"/>
    <s v="https://content.staatsbibliothek-berlin.de/dc/743960939.ocr.zip"/>
    <s v="yes"/>
    <m/>
    <x v="502"/>
    <s v="0017"/>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03"/>
    <s v="0014, 0023, 0041, 0044"/>
    <n v="4"/>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04"/>
    <s v="001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05"/>
    <s v="001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06"/>
    <s v="001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07"/>
    <s v="001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08"/>
    <s v="001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09"/>
    <s v="001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10"/>
    <s v="001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11"/>
    <s v="0014, 0041, 0044, 0047"/>
    <n v="4"/>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12"/>
    <s v="0014, 0041, 0044"/>
    <n v="3"/>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13"/>
    <s v="0023"/>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14"/>
    <s v="0023"/>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15"/>
    <s v="0023, 0041"/>
    <n v="2"/>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16"/>
    <s v="0023"/>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17"/>
    <s v="0023"/>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18"/>
    <s v="0023"/>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19"/>
    <s v="0023"/>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20"/>
    <s v="0023"/>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21"/>
    <s v="0023"/>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22"/>
    <s v="0023"/>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23"/>
    <s v="0023"/>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24"/>
    <s v="0023"/>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25"/>
    <s v="0023"/>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26"/>
    <s v="0023"/>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27"/>
    <s v="0023"/>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28"/>
    <s v="0023"/>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29"/>
    <s v="0023"/>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30"/>
    <s v="0023"/>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31"/>
    <s v="0023"/>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32"/>
    <s v="0023"/>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33"/>
    <s v="0023"/>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34"/>
    <s v="0023"/>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35"/>
    <s v="0023"/>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36"/>
    <s v="0023"/>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37"/>
    <s v="0023"/>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38"/>
    <s v="0023"/>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39"/>
    <s v="0023"/>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40"/>
    <s v="0023"/>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41"/>
    <s v="0023"/>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42"/>
    <s v="0023"/>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43"/>
    <s v="0023"/>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44"/>
    <s v="0023"/>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45"/>
    <s v="0023"/>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46"/>
    <s v="0041"/>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47"/>
    <s v="0041"/>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48"/>
    <s v="0041"/>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49"/>
    <s v="0041"/>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50"/>
    <s v="0041"/>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51"/>
    <s v="0041"/>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52"/>
    <s v="0041"/>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53"/>
    <s v="0041"/>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54"/>
    <s v="0041"/>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55"/>
    <s v="0041"/>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56"/>
    <s v="0041, 0047"/>
    <n v="2"/>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57"/>
    <s v="0041"/>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58"/>
    <s v="0041"/>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59"/>
    <s v="0041"/>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60"/>
    <s v="004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61"/>
    <s v="004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62"/>
    <s v="004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63"/>
    <s v="004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64"/>
    <s v="004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65"/>
    <s v="004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66"/>
    <s v="004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67"/>
    <s v="004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68"/>
    <s v="004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69"/>
    <s v="004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70"/>
    <s v="004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71"/>
    <s v="004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72"/>
    <s v="004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73"/>
    <s v="004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74"/>
    <s v="004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75"/>
    <s v="004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76"/>
    <s v="004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77"/>
    <s v="004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78"/>
    <s v="004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79"/>
    <s v="004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80"/>
    <s v="004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81"/>
    <s v="004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82"/>
    <s v="004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83"/>
    <s v="004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84"/>
    <s v="004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85"/>
    <s v="004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86"/>
    <s v="004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87"/>
    <s v="004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88"/>
    <s v="004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89"/>
    <s v="004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90"/>
    <s v="004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91"/>
    <s v="004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92"/>
    <s v="004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93"/>
    <s v="004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94"/>
    <s v="004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95"/>
    <s v="004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96"/>
    <s v="004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97"/>
    <s v="004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98"/>
    <s v="004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599"/>
    <s v="004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600"/>
    <s v="004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601"/>
    <s v="004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602"/>
    <s v="004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603"/>
    <s v="0044"/>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604"/>
    <s v="0047"/>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605"/>
    <s v="0047"/>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606"/>
    <s v="0047"/>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607"/>
    <s v="0047"/>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608"/>
    <s v="0047"/>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609"/>
    <s v="0047"/>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610"/>
    <s v="0047"/>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611"/>
    <s v="0047"/>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612"/>
    <s v="0047"/>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613"/>
    <s v="0047"/>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614"/>
    <s v="0047"/>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615"/>
    <s v="0047"/>
    <n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m/>
    <x v="616"/>
    <s v="0047"/>
    <n v="1"/>
  </r>
  <r>
    <s v="Tiere der Urwelt"/>
    <s v="John, F."/>
    <s v="Kinder- und Jugendbücher"/>
    <s v="Selbstverl."/>
    <s v="volume; text"/>
    <s v="PPN743973380"/>
    <s v="PPN743972783"/>
    <s v="http://resolver.staatsbibliothek-berlin.de/SBB0000D4C700010000"/>
    <s v="ger"/>
    <s v="1902"/>
    <s v="WegehauptDigital"/>
    <s v="Hamburg-Wandsbek"/>
    <s v="https://content.staatsbibliothek-berlin.de/dc/743973380.ocr.zip"/>
    <s v="yes"/>
    <m/>
    <x v="617"/>
    <s v="0023"/>
    <n v="1"/>
  </r>
  <r>
    <s v="Tiere der Urwelt"/>
    <s v="John, F."/>
    <s v="Kinder- und Jugendbücher"/>
    <s v="Selbstverl."/>
    <s v="volume; text"/>
    <s v="PPN743973380"/>
    <s v="PPN743972783"/>
    <s v="http://resolver.staatsbibliothek-berlin.de/SBB0000D4C700010000"/>
    <s v="ger"/>
    <s v="1902"/>
    <s v="WegehauptDigital"/>
    <s v="Hamburg-Wandsbek"/>
    <s v="https://content.staatsbibliothek-berlin.de/dc/743973380.ocr.zip"/>
    <s v="yes"/>
    <m/>
    <x v="618"/>
    <s v="0023"/>
    <n v="1"/>
  </r>
  <r>
    <s v="Tiere der Urwelt"/>
    <s v="John, F."/>
    <s v="Kinder- und Jugendbücher"/>
    <s v="Selbstverl."/>
    <s v="volume; text"/>
    <s v="PPN743973380"/>
    <s v="PPN743972783"/>
    <s v="http://resolver.staatsbibliothek-berlin.de/SBB0000D4C700010000"/>
    <s v="ger"/>
    <s v="1902"/>
    <s v="WegehauptDigital"/>
    <s v="Hamburg-Wandsbek"/>
    <s v="https://content.staatsbibliothek-berlin.de/dc/743973380.ocr.zip"/>
    <s v="yes"/>
    <m/>
    <x v="619"/>
    <s v="0023"/>
    <n v="1"/>
  </r>
  <r>
    <s v="Tiere der Urwelt"/>
    <s v="John, F."/>
    <s v="Kinder- und Jugendbücher"/>
    <s v="Selbstverl."/>
    <s v="volume; text"/>
    <s v="PPN743973380"/>
    <s v="PPN743972783"/>
    <s v="http://resolver.staatsbibliothek-berlin.de/SBB0000D4C700010000"/>
    <s v="ger"/>
    <s v="1902"/>
    <s v="WegehauptDigital"/>
    <s v="Hamburg-Wandsbek"/>
    <s v="https://content.staatsbibliothek-berlin.de/dc/743973380.ocr.zip"/>
    <s v="yes"/>
    <m/>
    <x v="620"/>
    <s v="0023"/>
    <n v="1"/>
  </r>
  <r>
    <s v="Tiere der Urwelt"/>
    <s v="John, F."/>
    <s v="Kinder- und Jugendbücher"/>
    <s v="Selbstverl."/>
    <s v="volume; text"/>
    <s v="PPN743973380"/>
    <s v="PPN743972783"/>
    <s v="http://resolver.staatsbibliothek-berlin.de/SBB0000D4C700010000"/>
    <s v="ger"/>
    <s v="1902"/>
    <s v="WegehauptDigital"/>
    <s v="Hamburg-Wandsbek"/>
    <s v="https://content.staatsbibliothek-berlin.de/dc/743973380.ocr.zip"/>
    <s v="yes"/>
    <m/>
    <x v="621"/>
    <s v="0023"/>
    <n v="1"/>
  </r>
  <r>
    <s v="Tiere der Urwelt"/>
    <s v="John, F."/>
    <s v="Kinder- und Jugendbücher"/>
    <s v="Selbstverl."/>
    <s v="volume; text"/>
    <s v="PPN743975073"/>
    <s v="PPN743974654"/>
    <s v="http://resolver.staatsbibliothek-berlin.de/SBB0000D4C700020000"/>
    <s v="ger"/>
    <s v="1902"/>
    <s v="WegehauptDigital"/>
    <s v="Hamburg-Wandsbek"/>
    <s v="https://content.staatsbibliothek-berlin.de/dc/743975073.ocr.zip"/>
    <s v="yes"/>
    <m/>
    <x v="622"/>
    <s v="0019"/>
    <n v="1"/>
  </r>
  <r>
    <s v="In den Werkstätten"/>
    <s v="Roth, Richard"/>
    <s v="Kinder- und Jugendbücher; Historische Drucke"/>
    <s v="Spamer"/>
    <s v="volume; text"/>
    <s v="PPN744053595"/>
    <s v="PPN527555800"/>
    <s v="http://resolver.staatsbibliothek-berlin.de/SBB0000D51B00010000"/>
    <s v="ger"/>
    <s v="1894"/>
    <s v="WegehauptDigital"/>
    <s v="Leipzig"/>
    <s v="https://content.staatsbibliothek-berlin.de/dc/744053595.ocr.zip"/>
    <s v="yes"/>
    <m/>
    <x v="623"/>
    <s v="0025"/>
    <n v="1"/>
  </r>
  <r>
    <s v="In den Werkstätten"/>
    <s v="Roth, Richard"/>
    <s v="Kinder- und Jugendbücher; Historische Drucke"/>
    <s v="Spamer"/>
    <s v="volume; text"/>
    <s v="PPN744053595"/>
    <s v="PPN527555800"/>
    <s v="http://resolver.staatsbibliothek-berlin.de/SBB0000D51B00010000"/>
    <s v="ger"/>
    <s v="1894"/>
    <s v="WegehauptDigital"/>
    <s v="Leipzig"/>
    <s v="https://content.staatsbibliothek-berlin.de/dc/744053595.ocr.zip"/>
    <s v="yes"/>
    <m/>
    <x v="624"/>
    <s v="0059, 0201"/>
    <n v="2"/>
  </r>
  <r>
    <s v="In den Werkstätten"/>
    <s v="Roth, Richard"/>
    <s v="Kinder- und Jugendbücher; Historische Drucke"/>
    <s v="Spamer"/>
    <s v="volume; text"/>
    <s v="PPN744053595"/>
    <s v="PPN527555800"/>
    <s v="http://resolver.staatsbibliothek-berlin.de/SBB0000D51B00010000"/>
    <s v="ger"/>
    <s v="1894"/>
    <s v="WegehauptDigital"/>
    <s v="Leipzig"/>
    <s v="https://content.staatsbibliothek-berlin.de/dc/744053595.ocr.zip"/>
    <s v="yes"/>
    <m/>
    <x v="64"/>
    <s v="0059"/>
    <n v="1"/>
  </r>
  <r>
    <s v="In den Werkstätten"/>
    <s v="Roth, Richard"/>
    <s v="Kinder- und Jugendbücher; Historische Drucke"/>
    <s v="Spamer"/>
    <s v="volume; text"/>
    <s v="PPN744053595"/>
    <s v="PPN527555800"/>
    <s v="http://resolver.staatsbibliothek-berlin.de/SBB0000D51B00010000"/>
    <s v="ger"/>
    <s v="1894"/>
    <s v="WegehauptDigital"/>
    <s v="Leipzig"/>
    <s v="https://content.staatsbibliothek-berlin.de/dc/744053595.ocr.zip"/>
    <s v="yes"/>
    <m/>
    <x v="107"/>
    <s v="0201"/>
    <n v="1"/>
  </r>
  <r>
    <s v="In den Werkstätten"/>
    <s v="Roth, Richard"/>
    <s v="Kinder- und Jugendbücher; Historische Drucke"/>
    <s v="Spamer"/>
    <s v="volume; text"/>
    <s v="PPN744053595"/>
    <s v="PPN527555800"/>
    <s v="http://resolver.staatsbibliothek-berlin.de/SBB0000D51B00010000"/>
    <s v="ger"/>
    <s v="1894"/>
    <s v="WegehauptDigital"/>
    <s v="Leipzig"/>
    <s v="https://content.staatsbibliothek-berlin.de/dc/744053595.ocr.zip"/>
    <s v="yes"/>
    <m/>
    <x v="625"/>
    <s v="0201"/>
    <n v="1"/>
  </r>
  <r>
    <s v="In den Werkstätten"/>
    <s v="Roth, Richard"/>
    <s v="Kinder- und Jugendbücher; Historische Drucke"/>
    <s v="Spamer"/>
    <s v="volume; text"/>
    <s v="PPN744053595"/>
    <s v="PPN527555800"/>
    <s v="http://resolver.staatsbibliothek-berlin.de/SBB0000D51B00010000"/>
    <s v="ger"/>
    <s v="1894"/>
    <s v="WegehauptDigital"/>
    <s v="Leipzig"/>
    <s v="https://content.staatsbibliothek-berlin.de/dc/744053595.ocr.zip"/>
    <s v="yes"/>
    <m/>
    <x v="626"/>
    <s v="0201"/>
    <n v="1"/>
  </r>
  <r>
    <s v="Naturgeschichte der Vögel; mit besonderer Berücksichtigung der in Deutschland vorkommenden Vögel und Belehrung über Zucht und Wartung der Haus- und Stubenvögel"/>
    <s v="Abendroth, Carl"/>
    <s v="Kinder- und Jugendbücher"/>
    <s v="Baensch"/>
    <s v="monograph; text"/>
    <s v="PPN744053714"/>
    <s v="PPN538752823"/>
    <s v="http://resolver.staatsbibliothek-berlin.de/SBB0000D51E00000000"/>
    <s v="ger"/>
    <s v="1870"/>
    <s v="WegehauptDigital"/>
    <s v="Leipzig"/>
    <s v="https://content.staatsbibliothek-berlin.de/dc/744053714.ocr.zip"/>
    <s v="yes"/>
    <m/>
    <x v="627"/>
    <s v="0091"/>
    <n v="1"/>
  </r>
  <r>
    <s v="Illustrierte Naturgeschichte für die Jugend"/>
    <s v="Strässle, Franz; Fleischer, H.; Specht, Friedrich"/>
    <s v="Kinder- und Jugendbücher"/>
    <s v="Nitzschke &lt;Brettinger&gt;"/>
    <s v="monograph; text"/>
    <s v="PPN744058287"/>
    <s v="PPN363539182"/>
    <s v="http://resolver.staatsbibliothek-berlin.de/SBB0000D52300000000"/>
    <s v="ger"/>
    <s v="1905"/>
    <s v="WegehauptDigital"/>
    <s v="Stuttgart [u.a.]"/>
    <s v="https://content.staatsbibliothek-berlin.de/dc/744058287.ocr.zip"/>
    <s v="yes"/>
    <m/>
    <x v="628"/>
    <s v="0006"/>
    <n v="1"/>
  </r>
  <r>
    <s v="Illustrierte Naturgeschichte für die Jugend"/>
    <s v="Strässle, Franz; Fleischer, H.; Specht, Friedrich"/>
    <s v="Kinder- und Jugendbücher"/>
    <s v="Nitzschke &lt;Brettinger&gt;"/>
    <s v="monograph; text"/>
    <s v="PPN744058287"/>
    <s v="PPN363539182"/>
    <s v="http://resolver.staatsbibliothek-berlin.de/SBB0000D52300000000"/>
    <s v="ger"/>
    <s v="1905"/>
    <s v="WegehauptDigital"/>
    <s v="Stuttgart [u.a.]"/>
    <s v="https://content.staatsbibliothek-berlin.de/dc/744058287.ocr.zip"/>
    <s v="yes"/>
    <m/>
    <x v="629"/>
    <s v="0006"/>
    <n v="1"/>
  </r>
  <r>
    <s v="Illustrierte Naturgeschichte für die Jugend"/>
    <s v="Strässle, Franz; Fleischer, H.; Specht, Friedrich"/>
    <s v="Kinder- und Jugendbücher"/>
    <s v="Nitzschke &lt;Brettinger&gt;"/>
    <s v="monograph; text"/>
    <s v="PPN744058287"/>
    <s v="PPN363539182"/>
    <s v="http://resolver.staatsbibliothek-berlin.de/SBB0000D52300000000"/>
    <s v="ger"/>
    <s v="1905"/>
    <s v="WegehauptDigital"/>
    <s v="Stuttgart [u.a.]"/>
    <s v="https://content.staatsbibliothek-berlin.de/dc/744058287.ocr.zip"/>
    <s v="yes"/>
    <m/>
    <x v="630"/>
    <s v="0006"/>
    <n v="1"/>
  </r>
  <r>
    <s v="Illustrierte Naturgeschichte für die Jugend"/>
    <s v="Strässle, Franz; Fleischer, H.; Specht, Friedrich"/>
    <s v="Kinder- und Jugendbücher"/>
    <s v="Nitzschke &lt;Brettinger&gt;"/>
    <s v="monograph; text"/>
    <s v="PPN744058287"/>
    <s v="PPN363539182"/>
    <s v="http://resolver.staatsbibliothek-berlin.de/SBB0000D52300000000"/>
    <s v="ger"/>
    <s v="1905"/>
    <s v="WegehauptDigital"/>
    <s v="Stuttgart [u.a.]"/>
    <s v="https://content.staatsbibliothek-berlin.de/dc/744058287.ocr.zip"/>
    <s v="yes"/>
    <m/>
    <x v="354"/>
    <s v="0006"/>
    <n v="1"/>
  </r>
  <r>
    <s v="Illustrierte Naturgeschichte für die Jugend"/>
    <s v="Strässle, Franz; Fleischer, H.; Specht, Friedrich"/>
    <s v="Kinder- und Jugendbücher"/>
    <s v="Nitzschke &lt;Brettinger&gt;"/>
    <s v="monograph; text"/>
    <s v="PPN744058287"/>
    <s v="PPN363539182"/>
    <s v="http://resolver.staatsbibliothek-berlin.de/SBB0000D52300000000"/>
    <s v="ger"/>
    <s v="1905"/>
    <s v="WegehauptDigital"/>
    <s v="Stuttgart [u.a.]"/>
    <s v="https://content.staatsbibliothek-berlin.de/dc/744058287.ocr.zip"/>
    <s v="yes"/>
    <m/>
    <x v="631"/>
    <s v="0006"/>
    <n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354"/>
    <s v="0040, 0406"/>
    <n v="2"/>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632"/>
    <s v="0040"/>
    <n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295"/>
    <s v="0040"/>
    <n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633"/>
    <s v="0040"/>
    <n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634"/>
    <s v="0051"/>
    <n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635"/>
    <s v="0051"/>
    <n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636"/>
    <s v="0051"/>
    <n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637"/>
    <s v="0051"/>
    <n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638"/>
    <s v="0051"/>
    <n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639"/>
    <s v="0051"/>
    <n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640"/>
    <s v="0051"/>
    <n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641"/>
    <s v="0051"/>
    <n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642"/>
    <s v="0051"/>
    <n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643"/>
    <s v="0057"/>
    <n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644"/>
    <s v="0057"/>
    <n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645"/>
    <s v="0071"/>
    <n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646"/>
    <s v="0071"/>
    <n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647"/>
    <s v="0071"/>
    <n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648"/>
    <s v="0071"/>
    <n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649"/>
    <s v="0075"/>
    <n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254"/>
    <s v="0075"/>
    <n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650"/>
    <s v="0079"/>
    <n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651"/>
    <s v="0079"/>
    <n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652"/>
    <s v="0081"/>
    <n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653"/>
    <s v="0082"/>
    <n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654"/>
    <s v="0082"/>
    <n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655"/>
    <s v="0082"/>
    <n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656"/>
    <s v="0114"/>
    <n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657"/>
    <s v="0114"/>
    <n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22"/>
    <s v="0114"/>
    <n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658"/>
    <s v="0114"/>
    <n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659"/>
    <s v="0118"/>
    <n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660"/>
    <s v="0118"/>
    <n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661"/>
    <s v="0118"/>
    <n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662"/>
    <s v="0118"/>
    <n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663"/>
    <s v="0181"/>
    <n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664"/>
    <s v="0181"/>
    <n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665"/>
    <s v="0181"/>
    <n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666"/>
    <s v="0328"/>
    <n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667"/>
    <s v="0376"/>
    <n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668"/>
    <s v="0376"/>
    <n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669"/>
    <s v="0396"/>
    <n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670"/>
    <s v="0396"/>
    <n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671"/>
    <s v="0396"/>
    <n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672"/>
    <s v="0396"/>
    <n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673"/>
    <s v="0406"/>
    <n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674"/>
    <s v="0406"/>
    <n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675"/>
    <s v="0406"/>
    <n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676"/>
    <s v="0406"/>
    <n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677"/>
    <s v="0406"/>
    <n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m/>
    <x v="678"/>
    <s v="0406"/>
    <n v="1"/>
  </r>
  <r>
    <s v="Der Käfersammler; mit 188 nach der Natur gezeichneten und photographisch aufgenommenen Abbildungen"/>
    <s v="Bau, Alexander"/>
    <s v="Kinder- und Jugendbücher"/>
    <s v="Union Dt. Verl.-Ges."/>
    <s v="monograph; text"/>
    <s v="PPN744062802"/>
    <s v="PPN443412294"/>
    <s v="http://resolver.staatsbibliothek-berlin.de/SBB0000D52600000000"/>
    <s v="ger"/>
    <s v="1903"/>
    <s v="WegehauptDigital"/>
    <s v="Berlin [u.a.]; Stuttgart"/>
    <s v="https://content.staatsbibliothek-berlin.de/dc/744062802.ocr.zip"/>
    <s v="yes"/>
    <m/>
    <x v="679"/>
    <s v="0051"/>
    <n v="1"/>
  </r>
  <r>
    <s v="Der Käfersammler; mit 188 nach der Natur gezeichneten und photographisch aufgenommenen Abbildungen"/>
    <s v="Bau, Alexander"/>
    <s v="Kinder- und Jugendbücher"/>
    <s v="Union Dt. Verl.-Ges."/>
    <s v="monograph; text"/>
    <s v="PPN744062802"/>
    <s v="PPN443412294"/>
    <s v="http://resolver.staatsbibliothek-berlin.de/SBB0000D52600000000"/>
    <s v="ger"/>
    <s v="1903"/>
    <s v="WegehauptDigital"/>
    <s v="Berlin [u.a.]; Stuttgart"/>
    <s v="https://content.staatsbibliothek-berlin.de/dc/744062802.ocr.zip"/>
    <s v="yes"/>
    <m/>
    <x v="680"/>
    <s v="0087"/>
    <n v="1"/>
  </r>
  <r>
    <s v="Der Käfersammler; mit 188 nach der Natur gezeichneten und photographisch aufgenommenen Abbildungen"/>
    <s v="Bau, Alexander"/>
    <s v="Kinder- und Jugendbücher"/>
    <s v="Union Dt. Verl.-Ges."/>
    <s v="monograph; text"/>
    <s v="PPN744062802"/>
    <s v="PPN443412294"/>
    <s v="http://resolver.staatsbibliothek-berlin.de/SBB0000D52600000000"/>
    <s v="ger"/>
    <s v="1903"/>
    <s v="WegehauptDigital"/>
    <s v="Berlin [u.a.]; Stuttgart"/>
    <s v="https://content.staatsbibliothek-berlin.de/dc/744062802.ocr.zip"/>
    <s v="yes"/>
    <m/>
    <x v="681"/>
    <s v="0087"/>
    <n v="1"/>
  </r>
  <r>
    <s v="Der Käfersammler; mit 188 nach der Natur gezeichneten und photographisch aufgenommenen Abbildungen"/>
    <s v="Bau, Alexander"/>
    <s v="Kinder- und Jugendbücher"/>
    <s v="Union Dt. Verl.-Ges."/>
    <s v="monograph; text"/>
    <s v="PPN744062802"/>
    <s v="PPN443412294"/>
    <s v="http://resolver.staatsbibliothek-berlin.de/SBB0000D52600000000"/>
    <s v="ger"/>
    <s v="1903"/>
    <s v="WegehauptDigital"/>
    <s v="Berlin [u.a.]; Stuttgart"/>
    <s v="https://content.staatsbibliothek-berlin.de/dc/744062802.ocr.zip"/>
    <s v="yes"/>
    <m/>
    <x v="682"/>
    <s v="0087"/>
    <n v="1"/>
  </r>
  <r>
    <s v="Der Käfersammler; mit 188 nach der Natur gezeichneten und photographisch aufgenommenen Abbildungen"/>
    <s v="Bau, Alexander"/>
    <s v="Kinder- und Jugendbücher"/>
    <s v="Union Dt. Verl.-Ges."/>
    <s v="monograph; text"/>
    <s v="PPN744062802"/>
    <s v="PPN443412294"/>
    <s v="http://resolver.staatsbibliothek-berlin.de/SBB0000D52600000000"/>
    <s v="ger"/>
    <s v="1903"/>
    <s v="WegehauptDigital"/>
    <s v="Berlin [u.a.]; Stuttgart"/>
    <s v="https://content.staatsbibliothek-berlin.de/dc/744062802.ocr.zip"/>
    <s v="yes"/>
    <m/>
    <x v="683"/>
    <s v="0087"/>
    <n v="1"/>
  </r>
  <r>
    <s v="Der junge Eisenbahnbauer; eine Anleitung zur Selbstherstellung von Modelleisenbahnen ; mit 118 Abb."/>
    <s v="Hermuth, Paul"/>
    <s v="Kinder- und Jugendbücher; Historische Drucke"/>
    <s v="Union Dt. Verl.-Gesellsch."/>
    <s v="monograph; text"/>
    <s v="PPN744069432"/>
    <s v="PPN559338228"/>
    <s v="http://resolver.staatsbibliothek-berlin.de/SBB0000D52F00000000"/>
    <s v="ger"/>
    <s v="1916"/>
    <s v="WegehauptDigital"/>
    <s v="Stuttgart [u.a.]"/>
    <s v="https://content.staatsbibliothek-berlin.de/dc/744069432.ocr.zip"/>
    <s v="yes"/>
    <m/>
    <x v="684"/>
    <s v="0011"/>
    <n v="1"/>
  </r>
  <r>
    <s v="Der junge Eisenbahnbauer; eine Anleitung zur Selbstherstellung von Modelleisenbahnen ; mit 118 Abb."/>
    <s v="Hermuth, Paul"/>
    <s v="Kinder- und Jugendbücher; Historische Drucke"/>
    <s v="Union Dt. Verl.-Gesellsch."/>
    <s v="monograph; text"/>
    <s v="PPN744069432"/>
    <s v="PPN559338228"/>
    <s v="http://resolver.staatsbibliothek-berlin.de/SBB0000D52F00000000"/>
    <s v="ger"/>
    <s v="1916"/>
    <s v="WegehauptDigital"/>
    <s v="Stuttgart [u.a.]"/>
    <s v="https://content.staatsbibliothek-berlin.de/dc/744069432.ocr.zip"/>
    <s v="yes"/>
    <m/>
    <x v="685"/>
    <s v="0121"/>
    <n v="1"/>
  </r>
  <r>
    <s v="Der junge Eisenbahnbauer; eine Anleitung zur Selbstherstellung von Modelleisenbahnen ; mit 118 Abb."/>
    <s v="Hermuth, Paul"/>
    <s v="Kinder- und Jugendbücher; Historische Drucke"/>
    <s v="Union Dt. Verl.-Gesellsch."/>
    <s v="monograph; text"/>
    <s v="PPN744069432"/>
    <s v="PPN559338228"/>
    <s v="http://resolver.staatsbibliothek-berlin.de/SBB0000D52F00000000"/>
    <s v="ger"/>
    <s v="1916"/>
    <s v="WegehauptDigital"/>
    <s v="Stuttgart [u.a.]"/>
    <s v="https://content.staatsbibliothek-berlin.de/dc/744069432.ocr.zip"/>
    <s v="yes"/>
    <m/>
    <x v="686"/>
    <s v="0121"/>
    <n v="1"/>
  </r>
  <r>
    <s v="Berufswahl; die vier Fakultäten"/>
    <m/>
    <s v="Kinder- und Jugendbücher; Historische Drucke"/>
    <s v="Union Dt. Verlagsges."/>
    <s v="monograph; text"/>
    <s v="PPN744070074"/>
    <s v="PPN549074791"/>
    <s v="http://resolver.staatsbibliothek-berlin.de/SBB0000D53000000000"/>
    <s v="ger"/>
    <s v="1900"/>
    <s v="WegehauptDigital"/>
    <s v="Stuttgart [u.a.]"/>
    <s v="https://content.staatsbibliothek-berlin.de/dc/744070074.ocr.zip"/>
    <s v="yes"/>
    <m/>
    <x v="687"/>
    <s v="0005"/>
    <n v="1"/>
  </r>
  <r>
    <s v="Berufswahl; die vier Fakultäten"/>
    <m/>
    <s v="Kinder- und Jugendbücher; Historische Drucke"/>
    <s v="Union Dt. Verlagsges."/>
    <s v="monograph; text"/>
    <s v="PPN744070074"/>
    <s v="PPN549074791"/>
    <s v="http://resolver.staatsbibliothek-berlin.de/SBB0000D53000000000"/>
    <s v="ger"/>
    <s v="1900"/>
    <s v="WegehauptDigital"/>
    <s v="Stuttgart [u.a.]"/>
    <s v="https://content.staatsbibliothek-berlin.de/dc/744070074.ocr.zip"/>
    <s v="yes"/>
    <m/>
    <x v="688"/>
    <s v="0005"/>
    <n v="1"/>
  </r>
  <r>
    <s v="Berufswahl; die vier Fakultäten"/>
    <m/>
    <s v="Kinder- und Jugendbücher; Historische Drucke"/>
    <s v="Union Dt. Verlagsges."/>
    <s v="monograph; text"/>
    <s v="PPN744070074"/>
    <s v="PPN549074791"/>
    <s v="http://resolver.staatsbibliothek-berlin.de/SBB0000D53000000000"/>
    <s v="ger"/>
    <s v="1900"/>
    <s v="WegehauptDigital"/>
    <s v="Stuttgart [u.a.]"/>
    <s v="https://content.staatsbibliothek-berlin.de/dc/744070074.ocr.zip"/>
    <s v="yes"/>
    <m/>
    <x v="689"/>
    <s v="0122"/>
    <n v="1"/>
  </r>
  <r>
    <s v="Röntgenstrahlen; mit 125 Illustrationen und einem Titelbild"/>
    <s v="Smolik, Joh. N."/>
    <s v="Kinder- und Jugendbücher; Historische Drucke"/>
    <s v="Manz"/>
    <s v="monograph; text"/>
    <s v="PPN744070821"/>
    <s v="PPN576742953"/>
    <s v="http://resolver.staatsbibliothek-berlin.de/SBB0000D53200000000"/>
    <s v="ger"/>
    <s v="1912"/>
    <s v="WegehauptDigital"/>
    <s v="Regensburg"/>
    <s v="https://content.staatsbibliothek-berlin.de/dc/744070821.ocr.zip"/>
    <s v="yes"/>
    <m/>
    <x v="690"/>
    <s v="0319"/>
    <n v="1"/>
  </r>
  <r>
    <s v="Signale in Krieg und Frieden; mit 5 Tafeln und zahlreichen Abbildungen im Text"/>
    <s v="Ulmer, Fritz"/>
    <s v="Kinder- und Jugendbücher; Historische Drucke"/>
    <s v="Quelle &amp; Meyer"/>
    <s v="monograph; text"/>
    <s v="PPN744070864"/>
    <s v="PPN578380293"/>
    <s v="http://resolver.staatsbibliothek-berlin.de/SBB0000D53300000000"/>
    <s v="ger"/>
    <s v="1910"/>
    <s v="WegehauptDigital"/>
    <s v="Leipzig"/>
    <s v="https://content.staatsbibliothek-berlin.de/dc/744070864.ocr.zip"/>
    <s v="yes"/>
    <m/>
    <x v="691"/>
    <s v="0076"/>
    <n v="1"/>
  </r>
  <r>
    <s v="Signale in Krieg und Frieden; mit 5 Tafeln und zahlreichen Abbildungen im Text"/>
    <s v="Ulmer, Fritz"/>
    <s v="Kinder- und Jugendbücher; Historische Drucke"/>
    <s v="Quelle &amp; Meyer"/>
    <s v="monograph; text"/>
    <s v="PPN744070864"/>
    <s v="PPN578380293"/>
    <s v="http://resolver.staatsbibliothek-berlin.de/SBB0000D53300000000"/>
    <s v="ger"/>
    <s v="1910"/>
    <s v="WegehauptDigital"/>
    <s v="Leipzig"/>
    <s v="https://content.staatsbibliothek-berlin.de/dc/744070864.ocr.zip"/>
    <s v="yes"/>
    <m/>
    <x v="209"/>
    <s v="0121"/>
    <n v="1"/>
  </r>
  <r>
    <s v="Signale in Krieg und Frieden; mit 5 Tafeln und zahlreichen Abbildungen im Text"/>
    <s v="Ulmer, Fritz"/>
    <s v="Kinder- und Jugendbücher; Historische Drucke"/>
    <s v="Quelle &amp; Meyer"/>
    <s v="monograph; text"/>
    <s v="PPN744070864"/>
    <s v="PPN578380293"/>
    <s v="http://resolver.staatsbibliothek-berlin.de/SBB0000D53300000000"/>
    <s v="ger"/>
    <s v="1910"/>
    <s v="WegehauptDigital"/>
    <s v="Leipzig"/>
    <s v="https://content.staatsbibliothek-berlin.de/dc/744070864.ocr.zip"/>
    <s v="yes"/>
    <m/>
    <x v="692"/>
    <s v="0154"/>
    <n v="1"/>
  </r>
  <r>
    <s v="Signale in Krieg und Frieden; mit 5 Tafeln und zahlreichen Abbildungen im Text"/>
    <s v="Ulmer, Fritz"/>
    <s v="Kinder- und Jugendbücher; Historische Drucke"/>
    <s v="Quelle &amp; Meyer"/>
    <s v="monograph; text"/>
    <s v="PPN744070864"/>
    <s v="PPN578380293"/>
    <s v="http://resolver.staatsbibliothek-berlin.de/SBB0000D53300000000"/>
    <s v="ger"/>
    <s v="1910"/>
    <s v="WegehauptDigital"/>
    <s v="Leipzig"/>
    <s v="https://content.staatsbibliothek-berlin.de/dc/744070864.ocr.zip"/>
    <s v="yes"/>
    <m/>
    <x v="693"/>
    <s v="0163"/>
    <n v="1"/>
  </r>
  <r>
    <s v="Signale in Krieg und Frieden; mit 5 Tafeln und zahlreichen Abbildungen im Text"/>
    <s v="Ulmer, Fritz"/>
    <s v="Kinder- und Jugendbücher; Historische Drucke"/>
    <s v="Quelle &amp; Meyer"/>
    <s v="monograph; text"/>
    <s v="PPN744070864"/>
    <s v="PPN578380293"/>
    <s v="http://resolver.staatsbibliothek-berlin.de/SBB0000D53300000000"/>
    <s v="ger"/>
    <s v="1910"/>
    <s v="WegehauptDigital"/>
    <s v="Leipzig"/>
    <s v="https://content.staatsbibliothek-berlin.de/dc/744070864.ocr.zip"/>
    <s v="yes"/>
    <m/>
    <x v="694"/>
    <s v="0163"/>
    <n v="1"/>
  </r>
  <r>
    <s v="In den Werkstätten"/>
    <s v="Roth, Richard; Luckenbacher, Franz"/>
    <s v="Kinder- und Jugendbücher; Historische Drucke"/>
    <s v="Spamer"/>
    <s v="volume; text"/>
    <s v="PPN744073723"/>
    <s v="PPN566133814"/>
    <s v="http://resolver.staatsbibliothek-berlin.de/SBB0000D53B00010000"/>
    <s v="ger"/>
    <s v="1879"/>
    <s v="WegehauptDigital"/>
    <s v="Leipzig"/>
    <s v="https://content.staatsbibliothek-berlin.de/dc/744073723.ocr.zip"/>
    <s v="yes"/>
    <m/>
    <x v="695"/>
    <s v="0008"/>
    <n v="1"/>
  </r>
  <r>
    <s v="In den Werkstätten"/>
    <s v="Roth, Richard; Luckenbacher, Franz"/>
    <s v="Kinder- und Jugendbücher; Historische Drucke"/>
    <s v="Spamer"/>
    <s v="volume; text"/>
    <s v="PPN744073723"/>
    <s v="PPN566133814"/>
    <s v="http://resolver.staatsbibliothek-berlin.de/SBB0000D53B00010000"/>
    <s v="ger"/>
    <s v="1879"/>
    <s v="WegehauptDigital"/>
    <s v="Leipzig"/>
    <s v="https://content.staatsbibliothek-berlin.de/dc/744073723.ocr.zip"/>
    <s v="yes"/>
    <m/>
    <x v="696"/>
    <s v="0008, 0105"/>
    <n v="2"/>
  </r>
  <r>
    <s v="In den Werkstätten"/>
    <s v="Roth, Richard; Luckenbacher, Franz"/>
    <s v="Kinder- und Jugendbücher; Historische Drucke"/>
    <s v="Spamer"/>
    <s v="volume; text"/>
    <s v="PPN744073723"/>
    <s v="PPN566133814"/>
    <s v="http://resolver.staatsbibliothek-berlin.de/SBB0000D53B00010000"/>
    <s v="ger"/>
    <s v="1879"/>
    <s v="WegehauptDigital"/>
    <s v="Leipzig"/>
    <s v="https://content.staatsbibliothek-berlin.de/dc/744073723.ocr.zip"/>
    <s v="yes"/>
    <m/>
    <x v="697"/>
    <s v="0008"/>
    <n v="1"/>
  </r>
  <r>
    <s v="In den Werkstätten"/>
    <s v="Roth, Richard; Luckenbacher, Franz"/>
    <s v="Kinder- und Jugendbücher; Historische Drucke"/>
    <s v="Spamer"/>
    <s v="volume; text"/>
    <s v="PPN744073723"/>
    <s v="PPN566133814"/>
    <s v="http://resolver.staatsbibliothek-berlin.de/SBB0000D53B00010000"/>
    <s v="ger"/>
    <s v="1879"/>
    <s v="WegehauptDigital"/>
    <s v="Leipzig"/>
    <s v="https://content.staatsbibliothek-berlin.de/dc/744073723.ocr.zip"/>
    <s v="yes"/>
    <m/>
    <x v="698"/>
    <s v="0008"/>
    <n v="1"/>
  </r>
  <r>
    <s v="In den Werkstätten"/>
    <s v="Roth, Richard; Luckenbacher, Franz"/>
    <s v="Kinder- und Jugendbücher; Historische Drucke"/>
    <s v="Spamer"/>
    <s v="volume; text"/>
    <s v="PPN744073723"/>
    <s v="PPN566133814"/>
    <s v="http://resolver.staatsbibliothek-berlin.de/SBB0000D53B00010000"/>
    <s v="ger"/>
    <s v="1879"/>
    <s v="WegehauptDigital"/>
    <s v="Leipzig"/>
    <s v="https://content.staatsbibliothek-berlin.de/dc/744073723.ocr.zip"/>
    <s v="yes"/>
    <m/>
    <x v="625"/>
    <s v="0043, 0140, 0159"/>
    <n v="3"/>
  </r>
  <r>
    <s v="In den Werkstätten"/>
    <s v="Roth, Richard; Luckenbacher, Franz"/>
    <s v="Kinder- und Jugendbücher; Historische Drucke"/>
    <s v="Spamer"/>
    <s v="volume; text"/>
    <s v="PPN744073723"/>
    <s v="PPN566133814"/>
    <s v="http://resolver.staatsbibliothek-berlin.de/SBB0000D53B00010000"/>
    <s v="ger"/>
    <s v="1879"/>
    <s v="WegehauptDigital"/>
    <s v="Leipzig"/>
    <s v="https://content.staatsbibliothek-berlin.de/dc/744073723.ocr.zip"/>
    <s v="yes"/>
    <m/>
    <x v="699"/>
    <s v="0043, 0141, 0145, 0157, 0202, 0220"/>
    <n v="6"/>
  </r>
  <r>
    <s v="In den Werkstätten"/>
    <s v="Roth, Richard; Luckenbacher, Franz"/>
    <s v="Kinder- und Jugendbücher; Historische Drucke"/>
    <s v="Spamer"/>
    <s v="volume; text"/>
    <s v="PPN744073723"/>
    <s v="PPN566133814"/>
    <s v="http://resolver.staatsbibliothek-berlin.de/SBB0000D53B00010000"/>
    <s v="ger"/>
    <s v="1879"/>
    <s v="WegehauptDigital"/>
    <s v="Leipzig"/>
    <s v="https://content.staatsbibliothek-berlin.de/dc/744073723.ocr.zip"/>
    <s v="yes"/>
    <m/>
    <x v="700"/>
    <s v="0043"/>
    <n v="1"/>
  </r>
  <r>
    <s v="In den Werkstätten"/>
    <s v="Roth, Richard; Luckenbacher, Franz"/>
    <s v="Kinder- und Jugendbücher; Historische Drucke"/>
    <s v="Spamer"/>
    <s v="volume; text"/>
    <s v="PPN744073723"/>
    <s v="PPN566133814"/>
    <s v="http://resolver.staatsbibliothek-berlin.de/SBB0000D53B00010000"/>
    <s v="ger"/>
    <s v="1879"/>
    <s v="WegehauptDigital"/>
    <s v="Leipzig"/>
    <s v="https://content.staatsbibliothek-berlin.de/dc/744073723.ocr.zip"/>
    <s v="yes"/>
    <m/>
    <x v="701"/>
    <s v="0043"/>
    <n v="1"/>
  </r>
  <r>
    <s v="In den Werkstätten"/>
    <s v="Roth, Richard; Luckenbacher, Franz"/>
    <s v="Kinder- und Jugendbücher; Historische Drucke"/>
    <s v="Spamer"/>
    <s v="volume; text"/>
    <s v="PPN744073723"/>
    <s v="PPN566133814"/>
    <s v="http://resolver.staatsbibliothek-berlin.de/SBB0000D53B00010000"/>
    <s v="ger"/>
    <s v="1879"/>
    <s v="WegehauptDigital"/>
    <s v="Leipzig"/>
    <s v="https://content.staatsbibliothek-berlin.de/dc/744073723.ocr.zip"/>
    <s v="yes"/>
    <m/>
    <x v="702"/>
    <s v="0043"/>
    <n v="1"/>
  </r>
  <r>
    <s v="In den Werkstätten"/>
    <s v="Roth, Richard; Luckenbacher, Franz"/>
    <s v="Kinder- und Jugendbücher; Historische Drucke"/>
    <s v="Spamer"/>
    <s v="volume; text"/>
    <s v="PPN744073723"/>
    <s v="PPN566133814"/>
    <s v="http://resolver.staatsbibliothek-berlin.de/SBB0000D53B00010000"/>
    <s v="ger"/>
    <s v="1879"/>
    <s v="WegehauptDigital"/>
    <s v="Leipzig"/>
    <s v="https://content.staatsbibliothek-berlin.de/dc/744073723.ocr.zip"/>
    <s v="yes"/>
    <m/>
    <x v="623"/>
    <s v="0043, 0139, 0157, 0159"/>
    <n v="4"/>
  </r>
  <r>
    <s v="In den Werkstätten"/>
    <s v="Roth, Richard; Luckenbacher, Franz"/>
    <s v="Kinder- und Jugendbücher; Historische Drucke"/>
    <s v="Spamer"/>
    <s v="volume; text"/>
    <s v="PPN744073723"/>
    <s v="PPN566133814"/>
    <s v="http://resolver.staatsbibliothek-berlin.de/SBB0000D53B00010000"/>
    <s v="ger"/>
    <s v="1879"/>
    <s v="WegehauptDigital"/>
    <s v="Leipzig"/>
    <s v="https://content.staatsbibliothek-berlin.de/dc/744073723.ocr.zip"/>
    <s v="yes"/>
    <m/>
    <x v="703"/>
    <s v="0129"/>
    <n v="1"/>
  </r>
  <r>
    <s v="In den Werkstätten"/>
    <s v="Roth, Richard; Luckenbacher, Franz"/>
    <s v="Kinder- und Jugendbücher; Historische Drucke"/>
    <s v="Spamer"/>
    <s v="volume; text"/>
    <s v="PPN744073723"/>
    <s v="PPN566133814"/>
    <s v="http://resolver.staatsbibliothek-berlin.de/SBB0000D53B00010000"/>
    <s v="ger"/>
    <s v="1879"/>
    <s v="WegehauptDigital"/>
    <s v="Leipzig"/>
    <s v="https://content.staatsbibliothek-berlin.de/dc/744073723.ocr.zip"/>
    <s v="yes"/>
    <m/>
    <x v="64"/>
    <s v="0129, 0145"/>
    <n v="2"/>
  </r>
  <r>
    <s v="In den Werkstätten"/>
    <s v="Roth, Richard; Luckenbacher, Franz"/>
    <s v="Kinder- und Jugendbücher; Historische Drucke"/>
    <s v="Spamer"/>
    <s v="volume; text"/>
    <s v="PPN744073723"/>
    <s v="PPN566133814"/>
    <s v="http://resolver.staatsbibliothek-berlin.de/SBB0000D53B00010000"/>
    <s v="ger"/>
    <s v="1879"/>
    <s v="WegehauptDigital"/>
    <s v="Leipzig"/>
    <s v="https://content.staatsbibliothek-berlin.de/dc/744073723.ocr.zip"/>
    <s v="yes"/>
    <m/>
    <x v="704"/>
    <s v="0140"/>
    <n v="1"/>
  </r>
  <r>
    <s v="In den Werkstätten"/>
    <s v="Roth, Richard; Luckenbacher, Franz"/>
    <s v="Kinder- und Jugendbücher; Historische Drucke"/>
    <s v="Spamer"/>
    <s v="volume; text"/>
    <s v="PPN744073723"/>
    <s v="PPN566133814"/>
    <s v="http://resolver.staatsbibliothek-berlin.de/SBB0000D53B00010000"/>
    <s v="ger"/>
    <s v="1879"/>
    <s v="WegehauptDigital"/>
    <s v="Leipzig"/>
    <s v="https://content.staatsbibliothek-berlin.de/dc/744073723.ocr.zip"/>
    <s v="yes"/>
    <m/>
    <x v="107"/>
    <s v="0140"/>
    <n v="1"/>
  </r>
  <r>
    <s v="In den Werkstätten"/>
    <s v="Roth, Richard; Luckenbacher, Franz"/>
    <s v="Kinder- und Jugendbücher; Historische Drucke"/>
    <s v="Spamer"/>
    <s v="volume; text"/>
    <s v="PPN744073723"/>
    <s v="PPN566133814"/>
    <s v="http://resolver.staatsbibliothek-berlin.de/SBB0000D53B00010000"/>
    <s v="ger"/>
    <s v="1879"/>
    <s v="WegehauptDigital"/>
    <s v="Leipzig"/>
    <s v="https://content.staatsbibliothek-berlin.de/dc/744073723.ocr.zip"/>
    <s v="yes"/>
    <m/>
    <x v="705"/>
    <s v="0141"/>
    <n v="1"/>
  </r>
  <r>
    <s v="In den Werkstätten"/>
    <s v="Roth, Richard; Luckenbacher, Franz"/>
    <s v="Kinder- und Jugendbücher; Historische Drucke"/>
    <s v="Spamer"/>
    <s v="volume; text"/>
    <s v="PPN744073723"/>
    <s v="PPN566133814"/>
    <s v="http://resolver.staatsbibliothek-berlin.de/SBB0000D53B00010000"/>
    <s v="ger"/>
    <s v="1879"/>
    <s v="WegehauptDigital"/>
    <s v="Leipzig"/>
    <s v="https://content.staatsbibliothek-berlin.de/dc/744073723.ocr.zip"/>
    <s v="yes"/>
    <m/>
    <x v="706"/>
    <s v="0157"/>
    <n v="1"/>
  </r>
  <r>
    <s v="In den Werkstätten"/>
    <s v="Roth, Richard; Luckenbacher, Franz"/>
    <s v="Kinder- und Jugendbücher; Historische Drucke"/>
    <s v="Spamer"/>
    <s v="volume; text"/>
    <s v="PPN744073723"/>
    <s v="PPN566133814"/>
    <s v="http://resolver.staatsbibliothek-berlin.de/SBB0000D53B00010000"/>
    <s v="ger"/>
    <s v="1879"/>
    <s v="WegehauptDigital"/>
    <s v="Leipzig"/>
    <s v="https://content.staatsbibliothek-berlin.de/dc/744073723.ocr.zip"/>
    <s v="yes"/>
    <m/>
    <x v="707"/>
    <s v="0157"/>
    <n v="1"/>
  </r>
  <r>
    <s v="In den Werkstätten"/>
    <s v="Roth, Richard; Luckenbacher, Franz"/>
    <s v="Kinder- und Jugendbücher; Historische Drucke"/>
    <s v="Spamer"/>
    <s v="volume; text"/>
    <s v="PPN744073723"/>
    <s v="PPN566133814"/>
    <s v="http://resolver.staatsbibliothek-berlin.de/SBB0000D53B00010000"/>
    <s v="ger"/>
    <s v="1879"/>
    <s v="WegehauptDigital"/>
    <s v="Leipzig"/>
    <s v="https://content.staatsbibliothek-berlin.de/dc/744073723.ocr.zip"/>
    <s v="yes"/>
    <m/>
    <x v="624"/>
    <s v="0202, 0220"/>
    <n v="2"/>
  </r>
  <r>
    <s v="Zoologie"/>
    <s v="Kißling, J.; Matthes, Franz"/>
    <s v="Kinder- und Jugendbücher"/>
    <s v="Weise"/>
    <s v="volume; text"/>
    <s v="PPN744073804"/>
    <s v="PPN566720043"/>
    <s v="http://resolver.staatsbibliothek-berlin.de/SBB0000D53A00010000"/>
    <s v="ger"/>
    <s v="1893"/>
    <s v="WegehauptDigital"/>
    <s v="Stuttgart"/>
    <s v="https://content.staatsbibliothek-berlin.de/dc/744073804.ocr.zip"/>
    <s v="yes"/>
    <m/>
    <x v="524"/>
    <s v="0006"/>
    <n v="1"/>
  </r>
  <r>
    <s v="Zoologie"/>
    <s v="Kißling, J.; Matthes, Franz"/>
    <s v="Kinder- und Jugendbücher"/>
    <s v="Weise"/>
    <s v="volume; text"/>
    <s v="PPN744073804"/>
    <s v="PPN566720043"/>
    <s v="http://resolver.staatsbibliothek-berlin.de/SBB0000D53A00010000"/>
    <s v="ger"/>
    <s v="1893"/>
    <s v="WegehauptDigital"/>
    <s v="Stuttgart"/>
    <s v="https://content.staatsbibliothek-berlin.de/dc/744073804.ocr.zip"/>
    <s v="yes"/>
    <m/>
    <x v="708"/>
    <s v="0006"/>
    <n v="1"/>
  </r>
  <r>
    <s v="Zoologie"/>
    <s v="Kißling, J.; Matthes, Franz"/>
    <s v="Kinder- und Jugendbücher"/>
    <s v="Weise"/>
    <s v="volume; text"/>
    <s v="PPN744073804"/>
    <s v="PPN566720043"/>
    <s v="http://resolver.staatsbibliothek-berlin.de/SBB0000D53A00010000"/>
    <s v="ger"/>
    <s v="1893"/>
    <s v="WegehauptDigital"/>
    <s v="Stuttgart"/>
    <s v="https://content.staatsbibliothek-berlin.de/dc/744073804.ocr.zip"/>
    <s v="yes"/>
    <m/>
    <x v="709"/>
    <s v="0006"/>
    <n v="1"/>
  </r>
  <r>
    <s v="Zoologie"/>
    <s v="Kißling, J.; Matthes, Franz"/>
    <s v="Kinder- und Jugendbücher"/>
    <s v="Weise"/>
    <s v="volume; text"/>
    <s v="PPN744073804"/>
    <s v="PPN566720043"/>
    <s v="http://resolver.staatsbibliothek-berlin.de/SBB0000D53A00010000"/>
    <s v="ger"/>
    <s v="1893"/>
    <s v="WegehauptDigital"/>
    <s v="Stuttgart"/>
    <s v="https://content.staatsbibliothek-berlin.de/dc/744073804.ocr.zip"/>
    <s v="yes"/>
    <m/>
    <x v="710"/>
    <s v="0006"/>
    <n v="1"/>
  </r>
  <r>
    <s v="Zoologie"/>
    <s v="Kißling, J.; Matthes, Franz"/>
    <s v="Kinder- und Jugendbücher"/>
    <s v="Weise"/>
    <s v="volume; text"/>
    <s v="PPN744073804"/>
    <s v="PPN566720043"/>
    <s v="http://resolver.staatsbibliothek-berlin.de/SBB0000D53A00010000"/>
    <s v="ger"/>
    <s v="1893"/>
    <s v="WegehauptDigital"/>
    <s v="Stuttgart"/>
    <s v="https://content.staatsbibliothek-berlin.de/dc/744073804.ocr.zip"/>
    <s v="yes"/>
    <m/>
    <x v="711"/>
    <s v="0006"/>
    <n v="1"/>
  </r>
  <r>
    <s v="Zoologie"/>
    <s v="Kißling, J.; Matthes, Franz"/>
    <s v="Kinder- und Jugendbücher"/>
    <s v="Weise"/>
    <s v="volume; text"/>
    <s v="PPN744073804"/>
    <s v="PPN566720043"/>
    <s v="http://resolver.staatsbibliothek-berlin.de/SBB0000D53A00010000"/>
    <s v="ger"/>
    <s v="1893"/>
    <s v="WegehauptDigital"/>
    <s v="Stuttgart"/>
    <s v="https://content.staatsbibliothek-berlin.de/dc/744073804.ocr.zip"/>
    <s v="yes"/>
    <m/>
    <x v="712"/>
    <s v="0006"/>
    <n v="1"/>
  </r>
  <r>
    <s v="Zoologie"/>
    <s v="Kißling, J.; Matthes, Franz"/>
    <s v="Kinder- und Jugendbücher"/>
    <s v="Weise"/>
    <s v="volume; text"/>
    <s v="PPN744073804"/>
    <s v="PPN566720043"/>
    <s v="http://resolver.staatsbibliothek-berlin.de/SBB0000D53A00010000"/>
    <s v="ger"/>
    <s v="1893"/>
    <s v="WegehauptDigital"/>
    <s v="Stuttgart"/>
    <s v="https://content.staatsbibliothek-berlin.de/dc/744073804.ocr.zip"/>
    <s v="yes"/>
    <m/>
    <x v="713"/>
    <s v="0006"/>
    <n v="1"/>
  </r>
  <r>
    <s v="Zoologie"/>
    <s v="Kißling, J.; Matthes, Franz"/>
    <s v="Kinder- und Jugendbücher"/>
    <s v="Weise"/>
    <s v="volume; text"/>
    <s v="PPN744073804"/>
    <s v="PPN566720043"/>
    <s v="http://resolver.staatsbibliothek-berlin.de/SBB0000D53A00010000"/>
    <s v="ger"/>
    <s v="1893"/>
    <s v="WegehauptDigital"/>
    <s v="Stuttgart"/>
    <s v="https://content.staatsbibliothek-berlin.de/dc/744073804.ocr.zip"/>
    <s v="yes"/>
    <m/>
    <x v="714"/>
    <s v="0006"/>
    <n v="1"/>
  </r>
  <r>
    <s v="Zoologie"/>
    <s v="Kißling, J.; Matthes, Franz"/>
    <s v="Kinder- und Jugendbücher"/>
    <s v="Weise"/>
    <s v="volume; text"/>
    <s v="PPN744073804"/>
    <s v="PPN566720043"/>
    <s v="http://resolver.staatsbibliothek-berlin.de/SBB0000D53A00010000"/>
    <s v="ger"/>
    <s v="1893"/>
    <s v="WegehauptDigital"/>
    <s v="Stuttgart"/>
    <s v="https://content.staatsbibliothek-berlin.de/dc/744073804.ocr.zip"/>
    <s v="yes"/>
    <m/>
    <x v="715"/>
    <s v="0006"/>
    <n v="1"/>
  </r>
  <r>
    <s v="Zoologie"/>
    <s v="Kißling, J.; Matthes, Franz"/>
    <s v="Kinder- und Jugendbücher"/>
    <s v="Weise"/>
    <s v="volume; text"/>
    <s v="PPN744073804"/>
    <s v="PPN566720043"/>
    <s v="http://resolver.staatsbibliothek-berlin.de/SBB0000D53A00010000"/>
    <s v="ger"/>
    <s v="1893"/>
    <s v="WegehauptDigital"/>
    <s v="Stuttgart"/>
    <s v="https://content.staatsbibliothek-berlin.de/dc/744073804.ocr.zip"/>
    <s v="yes"/>
    <m/>
    <x v="716"/>
    <s v="0006"/>
    <n v="1"/>
  </r>
  <r>
    <s v="In den Werkstätten"/>
    <s v="Dressel, August"/>
    <s v="Kinder- und Jugendbücher; Historische Drucke"/>
    <s v="Spamer"/>
    <s v="volume; text"/>
    <s v="PPN744074193"/>
    <s v="PPN281974624"/>
    <s v="http://resolver.staatsbibliothek-berlin.de/SBB0000D51B00020000"/>
    <s v="ger"/>
    <s v="1902"/>
    <s v="WegehauptDigital"/>
    <s v="Leipzig"/>
    <s v="https://content.staatsbibliothek-berlin.de/dc/744074193.ocr.zip"/>
    <s v="yes"/>
    <m/>
    <x v="699"/>
    <s v="0043, 0237"/>
    <n v="2"/>
  </r>
  <r>
    <s v="In den Werkstätten"/>
    <s v="Dressel, August"/>
    <s v="Kinder- und Jugendbücher; Historische Drucke"/>
    <s v="Spamer"/>
    <s v="volume; text"/>
    <s v="PPN744074193"/>
    <s v="PPN281974624"/>
    <s v="http://resolver.staatsbibliothek-berlin.de/SBB0000D51B00020000"/>
    <s v="ger"/>
    <s v="1902"/>
    <s v="WegehauptDigital"/>
    <s v="Leipzig"/>
    <s v="https://content.staatsbibliothek-berlin.de/dc/744074193.ocr.zip"/>
    <s v="yes"/>
    <m/>
    <x v="625"/>
    <s v="0237"/>
    <n v="1"/>
  </r>
  <r>
    <s v="In den Werkstätten"/>
    <s v="Roth, Richard; Luckenbacher, Franz"/>
    <s v="Kinder- und Jugendbücher; Historische Drucke"/>
    <s v="Spamer"/>
    <s v="volume; text"/>
    <s v="PPN744074843"/>
    <s v="PPN342327674"/>
    <s v="http://resolver.staatsbibliothek-berlin.de/SBB0000D53B00020000"/>
    <s v="ger"/>
    <s v="1879"/>
    <s v="WegehauptDigital"/>
    <s v="Leipzig"/>
    <s v="https://content.staatsbibliothek-berlin.de/dc/744074843.ocr.zip"/>
    <s v="yes"/>
    <m/>
    <x v="696"/>
    <s v="0008"/>
    <n v="1"/>
  </r>
  <r>
    <s v="In den Werkstätten"/>
    <s v="Roth, Richard; Luckenbacher, Franz"/>
    <s v="Kinder- und Jugendbücher; Historische Drucke"/>
    <s v="Spamer"/>
    <s v="volume; text"/>
    <s v="PPN744074843"/>
    <s v="PPN342327674"/>
    <s v="http://resolver.staatsbibliothek-berlin.de/SBB0000D53B00020000"/>
    <s v="ger"/>
    <s v="1879"/>
    <s v="WegehauptDigital"/>
    <s v="Leipzig"/>
    <s v="https://content.staatsbibliothek-berlin.de/dc/744074843.ocr.zip"/>
    <s v="yes"/>
    <m/>
    <x v="717"/>
    <s v="0008"/>
    <n v="1"/>
  </r>
  <r>
    <s v="In den Werkstätten"/>
    <s v="Roth, Richard; Luckenbacher, Franz"/>
    <s v="Kinder- und Jugendbücher; Historische Drucke"/>
    <s v="Spamer"/>
    <s v="volume; text"/>
    <s v="PPN744074843"/>
    <s v="PPN342327674"/>
    <s v="http://resolver.staatsbibliothek-berlin.de/SBB0000D53B00020000"/>
    <s v="ger"/>
    <s v="1879"/>
    <s v="WegehauptDigital"/>
    <s v="Leipzig"/>
    <s v="https://content.staatsbibliothek-berlin.de/dc/744074843.ocr.zip"/>
    <s v="yes"/>
    <m/>
    <x v="699"/>
    <s v="0061, 0116, 0167, 0193, 0203"/>
    <n v="5"/>
  </r>
  <r>
    <s v="In den Werkstätten"/>
    <s v="Roth, Richard; Luckenbacher, Franz"/>
    <s v="Kinder- und Jugendbücher; Historische Drucke"/>
    <s v="Spamer"/>
    <s v="volume; text"/>
    <s v="PPN744074843"/>
    <s v="PPN342327674"/>
    <s v="http://resolver.staatsbibliothek-berlin.de/SBB0000D53B00020000"/>
    <s v="ger"/>
    <s v="1879"/>
    <s v="WegehauptDigital"/>
    <s v="Leipzig"/>
    <s v="https://content.staatsbibliothek-berlin.de/dc/744074843.ocr.zip"/>
    <s v="yes"/>
    <m/>
    <x v="702"/>
    <s v="0061, 0071, 0119, 0165, 0177"/>
    <n v="5"/>
  </r>
  <r>
    <s v="In den Werkstätten"/>
    <s v="Roth, Richard; Luckenbacher, Franz"/>
    <s v="Kinder- und Jugendbücher; Historische Drucke"/>
    <s v="Spamer"/>
    <s v="volume; text"/>
    <s v="PPN744074843"/>
    <s v="PPN342327674"/>
    <s v="http://resolver.staatsbibliothek-berlin.de/SBB0000D53B00020000"/>
    <s v="ger"/>
    <s v="1879"/>
    <s v="WegehauptDigital"/>
    <s v="Leipzig"/>
    <s v="https://content.staatsbibliothek-berlin.de/dc/744074843.ocr.zip"/>
    <s v="yes"/>
    <m/>
    <x v="623"/>
    <s v="0061, 0101, 0119, 0171, 0207"/>
    <n v="5"/>
  </r>
  <r>
    <s v="In den Werkstätten"/>
    <s v="Roth, Richard; Luckenbacher, Franz"/>
    <s v="Kinder- und Jugendbücher; Historische Drucke"/>
    <s v="Spamer"/>
    <s v="volume; text"/>
    <s v="PPN744074843"/>
    <s v="PPN342327674"/>
    <s v="http://resolver.staatsbibliothek-berlin.de/SBB0000D53B00020000"/>
    <s v="ger"/>
    <s v="1879"/>
    <s v="WegehauptDigital"/>
    <s v="Leipzig"/>
    <s v="https://content.staatsbibliothek-berlin.de/dc/744074843.ocr.zip"/>
    <s v="yes"/>
    <m/>
    <x v="107"/>
    <s v="0097, 0177, 0193, 0203"/>
    <n v="4"/>
  </r>
  <r>
    <s v="In den Werkstätten"/>
    <s v="Roth, Richard; Luckenbacher, Franz"/>
    <s v="Kinder- und Jugendbücher; Historische Drucke"/>
    <s v="Spamer"/>
    <s v="volume; text"/>
    <s v="PPN744074843"/>
    <s v="PPN342327674"/>
    <s v="http://resolver.staatsbibliothek-berlin.de/SBB0000D53B00020000"/>
    <s v="ger"/>
    <s v="1879"/>
    <s v="WegehauptDigital"/>
    <s v="Leipzig"/>
    <s v="https://content.staatsbibliothek-berlin.de/dc/744074843.ocr.zip"/>
    <s v="yes"/>
    <m/>
    <x v="379"/>
    <s v="0097, 0177, 0193"/>
    <n v="3"/>
  </r>
  <r>
    <s v="In den Werkstätten"/>
    <s v="Roth, Richard; Luckenbacher, Franz"/>
    <s v="Kinder- und Jugendbücher; Historische Drucke"/>
    <s v="Spamer"/>
    <s v="volume; text"/>
    <s v="PPN744074843"/>
    <s v="PPN342327674"/>
    <s v="http://resolver.staatsbibliothek-berlin.de/SBB0000D53B00020000"/>
    <s v="ger"/>
    <s v="1879"/>
    <s v="WegehauptDigital"/>
    <s v="Leipzig"/>
    <s v="https://content.staatsbibliothek-berlin.de/dc/744074843.ocr.zip"/>
    <s v="yes"/>
    <m/>
    <x v="718"/>
    <s v="0119"/>
    <n v="1"/>
  </r>
  <r>
    <s v="In den Werkstätten"/>
    <s v="Roth, Richard; Luckenbacher, Franz"/>
    <s v="Kinder- und Jugendbücher; Historische Drucke"/>
    <s v="Spamer"/>
    <s v="volume; text"/>
    <s v="PPN744074843"/>
    <s v="PPN342327674"/>
    <s v="http://resolver.staatsbibliothek-berlin.de/SBB0000D53B00020000"/>
    <s v="ger"/>
    <s v="1879"/>
    <s v="WegehauptDigital"/>
    <s v="Leipzig"/>
    <s v="https://content.staatsbibliothek-berlin.de/dc/744074843.ocr.zip"/>
    <s v="yes"/>
    <m/>
    <x v="719"/>
    <s v="0129"/>
    <n v="1"/>
  </r>
  <r>
    <s v="In den Werkstätten"/>
    <s v="Roth, Richard; Luckenbacher, Franz"/>
    <s v="Kinder- und Jugendbücher; Historische Drucke"/>
    <s v="Spamer"/>
    <s v="volume; text"/>
    <s v="PPN744074843"/>
    <s v="PPN342327674"/>
    <s v="http://resolver.staatsbibliothek-berlin.de/SBB0000D53B00020000"/>
    <s v="ger"/>
    <s v="1879"/>
    <s v="WegehauptDigital"/>
    <s v="Leipzig"/>
    <s v="https://content.staatsbibliothek-berlin.de/dc/744074843.ocr.zip"/>
    <s v="yes"/>
    <m/>
    <x v="64"/>
    <s v="0129"/>
    <n v="1"/>
  </r>
  <r>
    <s v="In den Werkstätten"/>
    <s v="Roth, Richard; Luckenbacher, Franz"/>
    <s v="Kinder- und Jugendbücher; Historische Drucke"/>
    <s v="Spamer"/>
    <s v="volume; text"/>
    <s v="PPN744074843"/>
    <s v="PPN342327674"/>
    <s v="http://resolver.staatsbibliothek-berlin.de/SBB0000D53B00020000"/>
    <s v="ger"/>
    <s v="1879"/>
    <s v="WegehauptDigital"/>
    <s v="Leipzig"/>
    <s v="https://content.staatsbibliothek-berlin.de/dc/744074843.ocr.zip"/>
    <s v="yes"/>
    <m/>
    <x v="625"/>
    <s v="0165, 0177, 0203, 0207"/>
    <n v="4"/>
  </r>
  <r>
    <s v="In den Werkstätten"/>
    <s v="Roth, Richard; Luckenbacher, Franz"/>
    <s v="Kinder- und Jugendbücher; Historische Drucke"/>
    <s v="Spamer"/>
    <s v="volume; text"/>
    <s v="PPN744074843"/>
    <s v="PPN342327674"/>
    <s v="http://resolver.staatsbibliothek-berlin.de/SBB0000D53B00020000"/>
    <s v="ger"/>
    <s v="1879"/>
    <s v="WegehauptDigital"/>
    <s v="Leipzig"/>
    <s v="https://content.staatsbibliothek-berlin.de/dc/744074843.ocr.zip"/>
    <s v="yes"/>
    <m/>
    <x v="720"/>
    <s v="0167"/>
    <n v="1"/>
  </r>
  <r>
    <s v="In den Werkstätten"/>
    <s v="Roth, Richard; Luckenbacher, Franz"/>
    <s v="Kinder- und Jugendbücher; Historische Drucke"/>
    <s v="Spamer"/>
    <s v="volume; text"/>
    <s v="PPN744074843"/>
    <s v="PPN342327674"/>
    <s v="http://resolver.staatsbibliothek-berlin.de/SBB0000D53B00020000"/>
    <s v="ger"/>
    <s v="1879"/>
    <s v="WegehauptDigital"/>
    <s v="Leipzig"/>
    <s v="https://content.staatsbibliothek-berlin.de/dc/744074843.ocr.zip"/>
    <s v="yes"/>
    <m/>
    <x v="624"/>
    <s v="0171"/>
    <n v="1"/>
  </r>
  <r>
    <s v="In den Werkstätten"/>
    <s v="Roth, Richard; Luckenbacher, Franz"/>
    <s v="Kinder- und Jugendbücher; Historische Drucke"/>
    <s v="Spamer"/>
    <s v="volume; text"/>
    <s v="PPN744074843"/>
    <s v="PPN342327674"/>
    <s v="http://resolver.staatsbibliothek-berlin.de/SBB0000D53B00020000"/>
    <s v="ger"/>
    <s v="1879"/>
    <s v="WegehauptDigital"/>
    <s v="Leipzig"/>
    <s v="https://content.staatsbibliothek-berlin.de/dc/744074843.ocr.zip"/>
    <s v="yes"/>
    <m/>
    <x v="721"/>
    <s v="0179"/>
    <n v="1"/>
  </r>
  <r>
    <s v="In den Werkstätten"/>
    <s v="Roth, Richard; Luckenbacher, Franz"/>
    <s v="Kinder- und Jugendbücher; Historische Drucke"/>
    <s v="Spamer"/>
    <s v="volume; text"/>
    <s v="PPN744074843"/>
    <s v="PPN342327674"/>
    <s v="http://resolver.staatsbibliothek-berlin.de/SBB0000D53B00020000"/>
    <s v="ger"/>
    <s v="1879"/>
    <s v="WegehauptDigital"/>
    <s v="Leipzig"/>
    <s v="https://content.staatsbibliothek-berlin.de/dc/744074843.ocr.zip"/>
    <s v="yes"/>
    <m/>
    <x v="722"/>
    <s v="0185"/>
    <n v="1"/>
  </r>
  <r>
    <s v="In den Werkstätten"/>
    <s v="Roth, Richard; Luckenbacher, Franz"/>
    <s v="Kinder- und Jugendbücher; Historische Drucke"/>
    <s v="Spamer"/>
    <s v="volume; text"/>
    <s v="PPN744074843"/>
    <s v="PPN342327674"/>
    <s v="http://resolver.staatsbibliothek-berlin.de/SBB0000D53B00020000"/>
    <s v="ger"/>
    <s v="1879"/>
    <s v="WegehauptDigital"/>
    <s v="Leipzig"/>
    <s v="https://content.staatsbibliothek-berlin.de/dc/744074843.ocr.zip"/>
    <s v="yes"/>
    <m/>
    <x v="723"/>
    <s v="0207"/>
    <n v="1"/>
  </r>
  <r>
    <s v="In den Werkstätten"/>
    <s v="Dressel, August"/>
    <s v="Kinder- und Jugendbücher; Historische Drucke"/>
    <s v="Spamer"/>
    <s v="volume; text"/>
    <s v="PPN744074894"/>
    <s v="PPN281974616"/>
    <s v="http://resolver.staatsbibliothek-berlin.de/SBB0000D51B00030000"/>
    <s v="ger"/>
    <s v="1902"/>
    <s v="WegehauptDigital"/>
    <s v="Leipzig"/>
    <s v="https://content.staatsbibliothek-berlin.de/dc/744074894.ocr.zip"/>
    <s v="yes"/>
    <m/>
    <x v="624"/>
    <s v="0017, 0201"/>
    <n v="2"/>
  </r>
  <r>
    <s v="In den Werkstätten"/>
    <s v="Dressel, August"/>
    <s v="Kinder- und Jugendbücher; Historische Drucke"/>
    <s v="Spamer"/>
    <s v="volume; text"/>
    <s v="PPN744074894"/>
    <s v="PPN281974616"/>
    <s v="http://resolver.staatsbibliothek-berlin.de/SBB0000D51B00030000"/>
    <s v="ger"/>
    <s v="1902"/>
    <s v="WegehauptDigital"/>
    <s v="Leipzig"/>
    <s v="https://content.staatsbibliothek-berlin.de/dc/744074894.ocr.zip"/>
    <s v="yes"/>
    <m/>
    <x v="699"/>
    <s v="0017"/>
    <n v="1"/>
  </r>
  <r>
    <s v="In den Werkstätten"/>
    <s v="Dressel, August"/>
    <s v="Kinder- und Jugendbücher; Historische Drucke"/>
    <s v="Spamer"/>
    <s v="volume; text"/>
    <s v="PPN744074894"/>
    <s v="PPN281974616"/>
    <s v="http://resolver.staatsbibliothek-berlin.de/SBB0000D51B00030000"/>
    <s v="ger"/>
    <s v="1902"/>
    <s v="WegehauptDigital"/>
    <s v="Leipzig"/>
    <s v="https://content.staatsbibliothek-berlin.de/dc/744074894.ocr.zip"/>
    <s v="yes"/>
    <m/>
    <x v="702"/>
    <s v="0017"/>
    <n v="1"/>
  </r>
  <r>
    <s v="In den Werkstätten"/>
    <s v="Dressel, August"/>
    <s v="Kinder- und Jugendbücher; Historische Drucke"/>
    <s v="Spamer"/>
    <s v="volume; text"/>
    <s v="PPN744074894"/>
    <s v="PPN281974616"/>
    <s v="http://resolver.staatsbibliothek-berlin.de/SBB0000D51B00030000"/>
    <s v="ger"/>
    <s v="1902"/>
    <s v="WegehauptDigital"/>
    <s v="Leipzig"/>
    <s v="https://content.staatsbibliothek-berlin.de/dc/744074894.ocr.zip"/>
    <s v="yes"/>
    <m/>
    <x v="107"/>
    <s v="0201"/>
    <n v="1"/>
  </r>
  <r>
    <s v="In den Werkstätten"/>
    <s v="Dressel, August"/>
    <s v="Kinder- und Jugendbücher; Historische Drucke"/>
    <s v="Spamer"/>
    <s v="volume; text"/>
    <s v="PPN744074894"/>
    <s v="PPN281974616"/>
    <s v="http://resolver.staatsbibliothek-berlin.de/SBB0000D51B00030000"/>
    <s v="ger"/>
    <s v="1902"/>
    <s v="WegehauptDigital"/>
    <s v="Leipzig"/>
    <s v="https://content.staatsbibliothek-berlin.de/dc/744074894.ocr.zip"/>
    <s v="yes"/>
    <m/>
    <x v="625"/>
    <s v="0201"/>
    <n v="1"/>
  </r>
  <r>
    <s v="In den Werkstätten"/>
    <s v="Dressel, August"/>
    <s v="Kinder- und Jugendbücher; Historische Drucke"/>
    <s v="Spamer"/>
    <s v="volume; text"/>
    <s v="PPN744074894"/>
    <s v="PPN281974616"/>
    <s v="http://resolver.staatsbibliothek-berlin.de/SBB0000D51B00030000"/>
    <s v="ger"/>
    <s v="1902"/>
    <s v="WegehauptDigital"/>
    <s v="Leipzig"/>
    <s v="https://content.staatsbibliothek-berlin.de/dc/744074894.ocr.zip"/>
    <s v="yes"/>
    <m/>
    <x v="626"/>
    <s v="0201"/>
    <n v="1"/>
  </r>
  <r>
    <s v="In den Werkstätten"/>
    <s v="Dressel, August"/>
    <s v="Kinder- und Jugendbücher; Historische Drucke"/>
    <s v="Spamer"/>
    <s v="volume; text"/>
    <s v="PPN744074894"/>
    <s v="PPN281974616"/>
    <s v="http://resolver.staatsbibliothek-berlin.de/SBB0000D51B00030000"/>
    <s v="ger"/>
    <s v="1902"/>
    <s v="WegehauptDigital"/>
    <s v="Leipzig"/>
    <s v="https://content.staatsbibliothek-berlin.de/dc/744074894.ocr.zip"/>
    <s v="yes"/>
    <m/>
    <x v="724"/>
    <s v="0212"/>
    <n v="1"/>
  </r>
  <r>
    <s v="In den Werkstätten"/>
    <s v="Dressel, August"/>
    <s v="Kinder- und Jugendbücher; Historische Drucke"/>
    <s v="Spamer"/>
    <s v="volume; text"/>
    <s v="PPN744074894"/>
    <s v="PPN281974616"/>
    <s v="http://resolver.staatsbibliothek-berlin.de/SBB0000D51B00030000"/>
    <s v="ger"/>
    <s v="1902"/>
    <s v="WegehauptDigital"/>
    <s v="Leipzig"/>
    <s v="https://content.staatsbibliothek-berlin.de/dc/744074894.ocr.zip"/>
    <s v="yes"/>
    <m/>
    <x v="104"/>
    <s v="0212"/>
    <n v="1"/>
  </r>
  <r>
    <s v="[Firmenschrift von] A. L. Mohr; [Margarine-Fabrik]"/>
    <m/>
    <s v="Kinder- und Jugendbücher; Historische Drucke"/>
    <m/>
    <s v="monograph; text"/>
    <s v="PPN744081750"/>
    <s v="PPN567844382"/>
    <s v="http://resolver.staatsbibliothek-berlin.de/SBB0000D54900000000"/>
    <s v="ger"/>
    <s v="1900"/>
    <s v="WegehauptDigital"/>
    <s v="Altona-Bahrenfeld"/>
    <s v="https://content.staatsbibliothek-berlin.de/dc/744081750.ocr.zip"/>
    <s v="yes"/>
    <m/>
    <x v="725"/>
    <s v="0005"/>
    <n v="1"/>
  </r>
  <r>
    <s v="[Firmenschrift von] A. L. Mohr; [Margarine-Fabrik]"/>
    <m/>
    <s v="Kinder- und Jugendbücher; Historische Drucke"/>
    <m/>
    <s v="monograph; text"/>
    <s v="PPN744081750"/>
    <s v="PPN567844382"/>
    <s v="http://resolver.staatsbibliothek-berlin.de/SBB0000D54900000000"/>
    <s v="ger"/>
    <s v="1900"/>
    <s v="WegehauptDigital"/>
    <s v="Altona-Bahrenfeld"/>
    <s v="https://content.staatsbibliothek-berlin.de/dc/744081750.ocr.zip"/>
    <s v="yes"/>
    <m/>
    <x v="726"/>
    <s v="0006, 0007"/>
    <n v="2"/>
  </r>
  <r>
    <s v="Naturgeschichte der 3 Reiche; mit 520 Abbildungen und beschreibendem Text"/>
    <m/>
    <s v="Kinder- und Jugendbücher; Historische Drucke"/>
    <s v="Weise"/>
    <s v="monograph; text"/>
    <s v="PPN744082560"/>
    <s v="PPN076041352"/>
    <s v="http://resolver.staatsbibliothek-berlin.de/SBB0000D54B00000000"/>
    <s v="ger"/>
    <s v="1901"/>
    <s v="WegehauptDigital"/>
    <s v="Stuttgart"/>
    <s v="https://content.staatsbibliothek-berlin.de/dc/744082560.ocr.zip"/>
    <s v="yes"/>
    <m/>
    <x v="727"/>
    <s v="0005"/>
    <n v="1"/>
  </r>
  <r>
    <s v="Naturgeschichte der 3 Reiche; mit 520 Abbildungen und beschreibendem Text"/>
    <m/>
    <s v="Kinder- und Jugendbücher; Historische Drucke"/>
    <s v="Weise"/>
    <s v="monograph; text"/>
    <s v="PPN744082560"/>
    <s v="PPN076041352"/>
    <s v="http://resolver.staatsbibliothek-berlin.de/SBB0000D54B00000000"/>
    <s v="ger"/>
    <s v="1901"/>
    <s v="WegehauptDigital"/>
    <s v="Stuttgart"/>
    <s v="https://content.staatsbibliothek-berlin.de/dc/744082560.ocr.zip"/>
    <s v="yes"/>
    <m/>
    <x v="728"/>
    <s v="0005"/>
    <n v="1"/>
  </r>
  <r>
    <s v="Naturgeschichte der 3 Reiche; mit 520 Abbildungen und beschreibendem Text"/>
    <m/>
    <s v="Kinder- und Jugendbücher; Historische Drucke"/>
    <s v="Weise"/>
    <s v="monograph; text"/>
    <s v="PPN744082560"/>
    <s v="PPN076041352"/>
    <s v="http://resolver.staatsbibliothek-berlin.de/SBB0000D54B00000000"/>
    <s v="ger"/>
    <s v="1901"/>
    <s v="WegehauptDigital"/>
    <s v="Stuttgart"/>
    <s v="https://content.staatsbibliothek-berlin.de/dc/744082560.ocr.zip"/>
    <s v="yes"/>
    <m/>
    <x v="729"/>
    <s v="0005"/>
    <n v="1"/>
  </r>
  <r>
    <s v="Naturgeschichte der 3 Reiche; mit 520 Abbildungen und beschreibendem Text"/>
    <m/>
    <s v="Kinder- und Jugendbücher; Historische Drucke"/>
    <s v="Weise"/>
    <s v="monograph; text"/>
    <s v="PPN744082560"/>
    <s v="PPN076041352"/>
    <s v="http://resolver.staatsbibliothek-berlin.de/SBB0000D54B00000000"/>
    <s v="ger"/>
    <s v="1901"/>
    <s v="WegehauptDigital"/>
    <s v="Stuttgart"/>
    <s v="https://content.staatsbibliothek-berlin.de/dc/744082560.ocr.zip"/>
    <s v="yes"/>
    <m/>
    <x v="730"/>
    <s v="0005"/>
    <n v="1"/>
  </r>
  <r>
    <s v="Naturgeschichte der 3 Reiche; mit 520 Abbildungen und beschreibendem Text"/>
    <m/>
    <s v="Kinder- und Jugendbücher; Historische Drucke"/>
    <s v="Weise"/>
    <s v="monograph; text"/>
    <s v="PPN744082560"/>
    <s v="PPN076041352"/>
    <s v="http://resolver.staatsbibliothek-berlin.de/SBB0000D54B00000000"/>
    <s v="ger"/>
    <s v="1901"/>
    <s v="WegehauptDigital"/>
    <s v="Stuttgart"/>
    <s v="https://content.staatsbibliothek-berlin.de/dc/744082560.ocr.zip"/>
    <s v="yes"/>
    <m/>
    <x v="731"/>
    <s v="0005"/>
    <n v="1"/>
  </r>
  <r>
    <s v="Naturgeschichte der 3 Reiche; mit 520 Abbildungen und beschreibendem Text"/>
    <m/>
    <s v="Kinder- und Jugendbücher; Historische Drucke"/>
    <s v="Weise"/>
    <s v="monograph; text"/>
    <s v="PPN744082560"/>
    <s v="PPN076041352"/>
    <s v="http://resolver.staatsbibliothek-berlin.de/SBB0000D54B00000000"/>
    <s v="ger"/>
    <s v="1901"/>
    <s v="WegehauptDigital"/>
    <s v="Stuttgart"/>
    <s v="https://content.staatsbibliothek-berlin.de/dc/744082560.ocr.zip"/>
    <s v="yes"/>
    <m/>
    <x v="732"/>
    <s v="0005"/>
    <n v="1"/>
  </r>
  <r>
    <s v="Naturgeschichte der 3 Reiche; mit 520 Abbildungen und beschreibendem Text"/>
    <m/>
    <s v="Kinder- und Jugendbücher; Historische Drucke"/>
    <s v="Weise"/>
    <s v="monograph; text"/>
    <s v="PPN744082560"/>
    <s v="PPN076041352"/>
    <s v="http://resolver.staatsbibliothek-berlin.de/SBB0000D54B00000000"/>
    <s v="ger"/>
    <s v="1901"/>
    <s v="WegehauptDigital"/>
    <s v="Stuttgart"/>
    <s v="https://content.staatsbibliothek-berlin.de/dc/744082560.ocr.zip"/>
    <s v="yes"/>
    <m/>
    <x v="733"/>
    <s v="0005"/>
    <n v="1"/>
  </r>
  <r>
    <s v="Naturgeschichte der 3 Reiche; mit 520 Abbildungen und beschreibendem Text"/>
    <m/>
    <s v="Kinder- und Jugendbücher; Historische Drucke"/>
    <s v="Weise"/>
    <s v="monograph; text"/>
    <s v="PPN744082560"/>
    <s v="PPN076041352"/>
    <s v="http://resolver.staatsbibliothek-berlin.de/SBB0000D54B00000000"/>
    <s v="ger"/>
    <s v="1901"/>
    <s v="WegehauptDigital"/>
    <s v="Stuttgart"/>
    <s v="https://content.staatsbibliothek-berlin.de/dc/744082560.ocr.zip"/>
    <s v="yes"/>
    <m/>
    <x v="734"/>
    <s v="0005"/>
    <n v="1"/>
  </r>
  <r>
    <s v="Naturgeschichte der 3 Reiche; mit 520 Abbildungen und beschreibendem Text"/>
    <m/>
    <s v="Kinder- und Jugendbücher; Historische Drucke"/>
    <s v="Weise"/>
    <s v="monograph; text"/>
    <s v="PPN744082560"/>
    <s v="PPN076041352"/>
    <s v="http://resolver.staatsbibliothek-berlin.de/SBB0000D54B00000000"/>
    <s v="ger"/>
    <s v="1901"/>
    <s v="WegehauptDigital"/>
    <s v="Stuttgart"/>
    <s v="https://content.staatsbibliothek-berlin.de/dc/744082560.ocr.zip"/>
    <s v="yes"/>
    <m/>
    <x v="735"/>
    <s v="0005"/>
    <n v="1"/>
  </r>
  <r>
    <s v="Naturgeschichte der 3 Reiche; mit 520 Abbildungen und beschreibendem Text"/>
    <m/>
    <s v="Kinder- und Jugendbücher; Historische Drucke"/>
    <s v="Weise"/>
    <s v="monograph; text"/>
    <s v="PPN744082560"/>
    <s v="PPN076041352"/>
    <s v="http://resolver.staatsbibliothek-berlin.de/SBB0000D54B00000000"/>
    <s v="ger"/>
    <s v="1901"/>
    <s v="WegehauptDigital"/>
    <s v="Stuttgart"/>
    <s v="https://content.staatsbibliothek-berlin.de/dc/744082560.ocr.zip"/>
    <s v="yes"/>
    <m/>
    <x v="736"/>
    <s v="0005"/>
    <n v="1"/>
  </r>
  <r>
    <s v="Naturgeschichte der 3 Reiche; mit 520 Abbildungen und beschreibendem Text"/>
    <m/>
    <s v="Kinder- und Jugendbücher; Historische Drucke"/>
    <s v="Weise"/>
    <s v="monograph; text"/>
    <s v="PPN744082560"/>
    <s v="PPN076041352"/>
    <s v="http://resolver.staatsbibliothek-berlin.de/SBB0000D54B00000000"/>
    <s v="ger"/>
    <s v="1901"/>
    <s v="WegehauptDigital"/>
    <s v="Stuttgart"/>
    <s v="https://content.staatsbibliothek-berlin.de/dc/744082560.ocr.zip"/>
    <s v="yes"/>
    <m/>
    <x v="709"/>
    <s v="0005"/>
    <n v="1"/>
  </r>
  <r>
    <s v="Naturgeschichte der 3 Reiche; mit 520 Abbildungen und beschreibendem Text"/>
    <m/>
    <s v="Kinder- und Jugendbücher; Historische Drucke"/>
    <s v="Weise"/>
    <s v="monograph; text"/>
    <s v="PPN744082560"/>
    <s v="PPN076041352"/>
    <s v="http://resolver.staatsbibliothek-berlin.de/SBB0000D54B00000000"/>
    <s v="ger"/>
    <s v="1901"/>
    <s v="WegehauptDigital"/>
    <s v="Stuttgart"/>
    <s v="https://content.staatsbibliothek-berlin.de/dc/744082560.ocr.zip"/>
    <s v="yes"/>
    <m/>
    <x v="105"/>
    <s v="0005"/>
    <n v="1"/>
  </r>
  <r>
    <s v="Naturgeschichte der 3 Reiche; mit 520 Abbildungen und beschreibendem Text"/>
    <m/>
    <s v="Kinder- und Jugendbücher; Historische Drucke"/>
    <s v="Weise"/>
    <s v="monograph; text"/>
    <s v="PPN744082560"/>
    <s v="PPN076041352"/>
    <s v="http://resolver.staatsbibliothek-berlin.de/SBB0000D54B00000000"/>
    <s v="ger"/>
    <s v="1901"/>
    <s v="WegehauptDigital"/>
    <s v="Stuttgart"/>
    <s v="https://content.staatsbibliothek-berlin.de/dc/744082560.ocr.zip"/>
    <s v="yes"/>
    <m/>
    <x v="113"/>
    <s v="0005"/>
    <n v="1"/>
  </r>
  <r>
    <s v="Naturgeschichte der 3 Reiche; mit 520 Abbildungen und beschreibendem Text"/>
    <m/>
    <s v="Kinder- und Jugendbücher; Historische Drucke"/>
    <s v="Weise"/>
    <s v="monograph; text"/>
    <s v="PPN744082560"/>
    <s v="PPN076041352"/>
    <s v="http://resolver.staatsbibliothek-berlin.de/SBB0000D54B00000000"/>
    <s v="ger"/>
    <s v="1901"/>
    <s v="WegehauptDigital"/>
    <s v="Stuttgart"/>
    <s v="https://content.staatsbibliothek-berlin.de/dc/744082560.ocr.zip"/>
    <s v="yes"/>
    <m/>
    <x v="737"/>
    <s v="0005"/>
    <n v="1"/>
  </r>
  <r>
    <s v="Naturgeschichte der 3 Reiche; mit 520 Abbildungen und beschreibendem Text"/>
    <m/>
    <s v="Kinder- und Jugendbücher; Historische Drucke"/>
    <s v="Weise"/>
    <s v="monograph; text"/>
    <s v="PPN744082560"/>
    <s v="PPN076041352"/>
    <s v="http://resolver.staatsbibliothek-berlin.de/SBB0000D54B00000000"/>
    <s v="ger"/>
    <s v="1901"/>
    <s v="WegehauptDigital"/>
    <s v="Stuttgart"/>
    <s v="https://content.staatsbibliothek-berlin.de/dc/744082560.ocr.zip"/>
    <s v="yes"/>
    <m/>
    <x v="738"/>
    <s v="0005"/>
    <n v="1"/>
  </r>
  <r>
    <s v="Naturgeschichte der 3 Reiche; mit 520 Abbildungen und beschreibendem Text"/>
    <m/>
    <s v="Kinder- und Jugendbücher; Historische Drucke"/>
    <s v="Weise"/>
    <s v="monograph; text"/>
    <s v="PPN744082560"/>
    <s v="PPN076041352"/>
    <s v="http://resolver.staatsbibliothek-berlin.de/SBB0000D54B00000000"/>
    <s v="ger"/>
    <s v="1901"/>
    <s v="WegehauptDigital"/>
    <s v="Stuttgart"/>
    <s v="https://content.staatsbibliothek-berlin.de/dc/744082560.ocr.zip"/>
    <s v="yes"/>
    <m/>
    <x v="97"/>
    <s v="0005"/>
    <n v="1"/>
  </r>
  <r>
    <s v="Naturgeschichte der 3 Reiche; mit 520 Abbildungen und beschreibendem Text"/>
    <m/>
    <s v="Kinder- und Jugendbücher; Historische Drucke"/>
    <s v="Weise"/>
    <s v="monograph; text"/>
    <s v="PPN744082560"/>
    <s v="PPN076041352"/>
    <s v="http://resolver.staatsbibliothek-berlin.de/SBB0000D54B00000000"/>
    <s v="ger"/>
    <s v="1901"/>
    <s v="WegehauptDigital"/>
    <s v="Stuttgart"/>
    <s v="https://content.staatsbibliothek-berlin.de/dc/744082560.ocr.zip"/>
    <s v="yes"/>
    <m/>
    <x v="739"/>
    <s v="0017"/>
    <n v="1"/>
  </r>
  <r>
    <s v="Naturgeschichte der 3 Reiche; mit 520 Abbildungen und beschreibendem Text"/>
    <m/>
    <s v="Kinder- und Jugendbücher; Historische Drucke"/>
    <s v="Weise"/>
    <s v="monograph; text"/>
    <s v="PPN744082560"/>
    <s v="PPN076041352"/>
    <s v="http://resolver.staatsbibliothek-berlin.de/SBB0000D54B00000000"/>
    <s v="ger"/>
    <s v="1901"/>
    <s v="WegehauptDigital"/>
    <s v="Stuttgart"/>
    <s v="https://content.staatsbibliothek-berlin.de/dc/744082560.ocr.zip"/>
    <s v="yes"/>
    <m/>
    <x v="740"/>
    <s v="0017"/>
    <n v="1"/>
  </r>
  <r>
    <s v="Naturgeschichte der 3 Reiche; mit 520 Abbildungen und beschreibendem Text"/>
    <m/>
    <s v="Kinder- und Jugendbücher; Historische Drucke"/>
    <s v="Weise"/>
    <s v="monograph; text"/>
    <s v="PPN744082560"/>
    <s v="PPN076041352"/>
    <s v="http://resolver.staatsbibliothek-berlin.de/SBB0000D54B00000000"/>
    <s v="ger"/>
    <s v="1901"/>
    <s v="WegehauptDigital"/>
    <s v="Stuttgart"/>
    <s v="https://content.staatsbibliothek-berlin.de/dc/744082560.ocr.zip"/>
    <s v="yes"/>
    <m/>
    <x v="741"/>
    <s v="0017"/>
    <n v="1"/>
  </r>
  <r>
    <s v="Naturgeschichte der 3 Reiche; mit 520 Abbildungen und beschreibendem Text"/>
    <m/>
    <s v="Kinder- und Jugendbücher; Historische Drucke"/>
    <s v="Weise"/>
    <s v="monograph; text"/>
    <s v="PPN744082560"/>
    <s v="PPN076041352"/>
    <s v="http://resolver.staatsbibliothek-berlin.de/SBB0000D54B00000000"/>
    <s v="ger"/>
    <s v="1901"/>
    <s v="WegehauptDigital"/>
    <s v="Stuttgart"/>
    <s v="https://content.staatsbibliothek-berlin.de/dc/744082560.ocr.zip"/>
    <s v="yes"/>
    <m/>
    <x v="742"/>
    <s v="0021"/>
    <n v="1"/>
  </r>
  <r>
    <s v="Naturgeschichte der 3 Reiche; mit 520 Abbildungen und beschreibendem Text"/>
    <m/>
    <s v="Kinder- und Jugendbücher; Historische Drucke"/>
    <s v="Weise"/>
    <s v="monograph; text"/>
    <s v="PPN744082560"/>
    <s v="PPN076041352"/>
    <s v="http://resolver.staatsbibliothek-berlin.de/SBB0000D54B00000000"/>
    <s v="ger"/>
    <s v="1901"/>
    <s v="WegehauptDigital"/>
    <s v="Stuttgart"/>
    <s v="https://content.staatsbibliothek-berlin.de/dc/744082560.ocr.zip"/>
    <s v="yes"/>
    <m/>
    <x v="743"/>
    <s v="0021"/>
    <n v="1"/>
  </r>
  <r>
    <s v="Naturgeschichte der 3 Reiche; mit 520 Abbildungen und beschreibendem Text"/>
    <m/>
    <s v="Kinder- und Jugendbücher; Historische Drucke"/>
    <s v="Weise"/>
    <s v="monograph; text"/>
    <s v="PPN744082560"/>
    <s v="PPN076041352"/>
    <s v="http://resolver.staatsbibliothek-berlin.de/SBB0000D54B00000000"/>
    <s v="ger"/>
    <s v="1901"/>
    <s v="WegehauptDigital"/>
    <s v="Stuttgart"/>
    <s v="https://content.staatsbibliothek-berlin.de/dc/744082560.ocr.zip"/>
    <s v="yes"/>
    <m/>
    <x v="744"/>
    <s v="0035"/>
    <n v="1"/>
  </r>
  <r>
    <s v="Berufswahl; das technische Studium ; mit 16 Abb."/>
    <s v="Bauer, Heinrich"/>
    <s v="Kinder- und Jugendbücher; Historische Drucke"/>
    <s v="Union Dt. Verlagsges."/>
    <s v="monograph; text"/>
    <s v="PPN744083605"/>
    <s v="PPN547167717"/>
    <s v="http://resolver.staatsbibliothek-berlin.de/SBB0000D54D00000000"/>
    <s v="ger"/>
    <s v="1901"/>
    <s v="WegehauptDigital"/>
    <s v="Stuttgart [u.a.]"/>
    <s v="https://content.staatsbibliothek-berlin.de/dc/744083605.ocr.zip"/>
    <s v="yes"/>
    <m/>
    <x v="745"/>
    <s v="0075"/>
    <n v="1"/>
  </r>
  <r>
    <s v="Berufswahl; das technische Studium ; mit 16 Abb."/>
    <s v="Bauer, Heinrich"/>
    <s v="Kinder- und Jugendbücher; Historische Drucke"/>
    <s v="Union Dt. Verlagsges."/>
    <s v="monograph; text"/>
    <s v="PPN744083605"/>
    <s v="PPN547167717"/>
    <s v="http://resolver.staatsbibliothek-berlin.de/SBB0000D54D00000000"/>
    <s v="ger"/>
    <s v="1901"/>
    <s v="WegehauptDigital"/>
    <s v="Stuttgart [u.a.]"/>
    <s v="https://content.staatsbibliothek-berlin.de/dc/744083605.ocr.zip"/>
    <s v="yes"/>
    <m/>
    <x v="746"/>
    <s v="0075"/>
    <n v="1"/>
  </r>
  <r>
    <s v="Berufswahl; das technische Studium ; mit 16 Abb."/>
    <s v="Bauer, Heinrich"/>
    <s v="Kinder- und Jugendbücher; Historische Drucke"/>
    <s v="Union Dt. Verlagsges."/>
    <s v="monograph; text"/>
    <s v="PPN744083605"/>
    <s v="PPN547167717"/>
    <s v="http://resolver.staatsbibliothek-berlin.de/SBB0000D54D00000000"/>
    <s v="ger"/>
    <s v="1901"/>
    <s v="WegehauptDigital"/>
    <s v="Stuttgart [u.a.]"/>
    <s v="https://content.staatsbibliothek-berlin.de/dc/744083605.ocr.zip"/>
    <s v="yes"/>
    <m/>
    <x v="747"/>
    <s v="0075"/>
    <n v="1"/>
  </r>
  <r>
    <s v="Berufswahl; das technische Studium ; mit 16 Abb."/>
    <s v="Bauer, Heinrich"/>
    <s v="Kinder- und Jugendbücher; Historische Drucke"/>
    <s v="Union Dt. Verlagsges."/>
    <s v="monograph; text"/>
    <s v="PPN744083605"/>
    <s v="PPN547167717"/>
    <s v="http://resolver.staatsbibliothek-berlin.de/SBB0000D54D00000000"/>
    <s v="ger"/>
    <s v="1901"/>
    <s v="WegehauptDigital"/>
    <s v="Stuttgart [u.a.]"/>
    <s v="https://content.staatsbibliothek-berlin.de/dc/744083605.ocr.zip"/>
    <s v="yes"/>
    <m/>
    <x v="748"/>
    <s v="0075"/>
    <n v="1"/>
  </r>
  <r>
    <s v="Berufswahl; das technische Studium ; mit 16 Abb."/>
    <s v="Bauer, Heinrich"/>
    <s v="Kinder- und Jugendbücher; Historische Drucke"/>
    <s v="Union Dt. Verlagsges."/>
    <s v="monograph; text"/>
    <s v="PPN744083605"/>
    <s v="PPN547167717"/>
    <s v="http://resolver.staatsbibliothek-berlin.de/SBB0000D54D00000000"/>
    <s v="ger"/>
    <s v="1901"/>
    <s v="WegehauptDigital"/>
    <s v="Stuttgart [u.a.]"/>
    <s v="https://content.staatsbibliothek-berlin.de/dc/744083605.ocr.zip"/>
    <s v="yes"/>
    <m/>
    <x v="749"/>
    <s v="0139"/>
    <n v="1"/>
  </r>
  <r>
    <s v="Berufswahl; das technische Studium ; mit 16 Abb."/>
    <s v="Bauer, Heinrich"/>
    <s v="Kinder- und Jugendbücher; Historische Drucke"/>
    <s v="Union Dt. Verlagsges."/>
    <s v="monograph; text"/>
    <s v="PPN744083605"/>
    <s v="PPN547167717"/>
    <s v="http://resolver.staatsbibliothek-berlin.de/SBB0000D54D00000000"/>
    <s v="ger"/>
    <s v="1901"/>
    <s v="WegehauptDigital"/>
    <s v="Stuttgart [u.a.]"/>
    <s v="https://content.staatsbibliothek-berlin.de/dc/744083605.ocr.zip"/>
    <s v="yes"/>
    <m/>
    <x v="750"/>
    <s v="0139"/>
    <n v="1"/>
  </r>
  <r>
    <s v="Der junge Schiffbauer; mit 29 Abbildungen und 10 Tafeln"/>
    <s v="Waap"/>
    <s v="Kinder- und Jugendbücher; Historische Drucke"/>
    <s v="Union Dt. Verl-Ges."/>
    <s v="monograph; text"/>
    <s v="PPN744084148"/>
    <s v="PPN407975314"/>
    <s v="http://resolver.staatsbibliothek-berlin.de/SBB0000D54E00000000"/>
    <s v="ger"/>
    <s v="1900"/>
    <s v="WegehauptDigital"/>
    <s v="Stuttgart [u.a.]"/>
    <s v="https://content.staatsbibliothek-berlin.de/dc/744084148.ocr.zip"/>
    <s v="yes"/>
    <m/>
    <x v="751"/>
    <s v="0032"/>
    <n v="1"/>
  </r>
  <r>
    <s v="Der junge Schiffbauer; mit 29 Abbildungen und 10 Tafeln"/>
    <s v="Waap"/>
    <s v="Kinder- und Jugendbücher; Historische Drucke"/>
    <s v="Union Dt. Verl-Ges."/>
    <s v="monograph; text"/>
    <s v="PPN744084148"/>
    <s v="PPN407975314"/>
    <s v="http://resolver.staatsbibliothek-berlin.de/SBB0000D54E00000000"/>
    <s v="ger"/>
    <s v="1900"/>
    <s v="WegehauptDigital"/>
    <s v="Stuttgart [u.a.]"/>
    <s v="https://content.staatsbibliothek-berlin.de/dc/744084148.ocr.zip"/>
    <s v="yes"/>
    <m/>
    <x v="623"/>
    <s v="0032"/>
    <n v="1"/>
  </r>
  <r>
    <s v="Berufswahl; Armee und Marine ; mit 57 Abb."/>
    <m/>
    <s v="Kinder- und Jugendbücher; Historische Drucke"/>
    <s v="Union"/>
    <s v="monograph; text"/>
    <s v="PPN74408606X"/>
    <s v="PPN444792104"/>
    <s v="http://resolver.staatsbibliothek-berlin.de/SBB0000D55500000000"/>
    <s v="ger"/>
    <s v="1899"/>
    <s v="WegehauptDigital"/>
    <s v="Stuttgart [u.a.]"/>
    <s v="https://content.staatsbibliothek-berlin.de/dc/74408606X.ocr.zip"/>
    <s v="yes"/>
    <m/>
    <x v="752"/>
    <s v="0005"/>
    <n v="1"/>
  </r>
  <r>
    <s v="Berufswahl; Armee und Marine ; mit 57 Abb."/>
    <m/>
    <s v="Kinder- und Jugendbücher; Historische Drucke"/>
    <s v="Union"/>
    <s v="monograph; text"/>
    <s v="PPN74408606X"/>
    <s v="PPN444792104"/>
    <s v="http://resolver.staatsbibliothek-berlin.de/SBB0000D55500000000"/>
    <s v="ger"/>
    <s v="1899"/>
    <s v="WegehauptDigital"/>
    <s v="Stuttgart [u.a.]"/>
    <s v="https://content.staatsbibliothek-berlin.de/dc/74408606X.ocr.zip"/>
    <s v="yes"/>
    <m/>
    <x v="753"/>
    <s v="0018"/>
    <n v="1"/>
  </r>
  <r>
    <s v="Berufswahl; Armee und Marine ; mit 57 Abb."/>
    <m/>
    <s v="Kinder- und Jugendbücher; Historische Drucke"/>
    <s v="Union"/>
    <s v="monograph; text"/>
    <s v="PPN74408606X"/>
    <s v="PPN444792104"/>
    <s v="http://resolver.staatsbibliothek-berlin.de/SBB0000D55500000000"/>
    <s v="ger"/>
    <s v="1899"/>
    <s v="WegehauptDigital"/>
    <s v="Stuttgart [u.a.]"/>
    <s v="https://content.staatsbibliothek-berlin.de/dc/74408606X.ocr.zip"/>
    <s v="yes"/>
    <m/>
    <x v="754"/>
    <s v="0047"/>
    <n v="1"/>
  </r>
  <r>
    <s v="Berufswahl; Armee und Marine ; mit 57 Abb."/>
    <m/>
    <s v="Kinder- und Jugendbücher; Historische Drucke"/>
    <s v="Union"/>
    <s v="monograph; text"/>
    <s v="PPN74408606X"/>
    <s v="PPN444792104"/>
    <s v="http://resolver.staatsbibliothek-berlin.de/SBB0000D55500000000"/>
    <s v="ger"/>
    <s v="1899"/>
    <s v="WegehauptDigital"/>
    <s v="Stuttgart [u.a.]"/>
    <s v="https://content.staatsbibliothek-berlin.de/dc/74408606X.ocr.zip"/>
    <s v="yes"/>
    <m/>
    <x v="84"/>
    <s v="0047"/>
    <n v="1"/>
  </r>
  <r>
    <s v="Berufswahl; Armee und Marine ; mit 57 Abb."/>
    <m/>
    <s v="Kinder- und Jugendbücher; Historische Drucke"/>
    <s v="Union"/>
    <s v="monograph; text"/>
    <s v="PPN74408606X"/>
    <s v="PPN444792104"/>
    <s v="http://resolver.staatsbibliothek-berlin.de/SBB0000D55500000000"/>
    <s v="ger"/>
    <s v="1899"/>
    <s v="WegehauptDigital"/>
    <s v="Stuttgart [u.a.]"/>
    <s v="https://content.staatsbibliothek-berlin.de/dc/74408606X.ocr.zip"/>
    <s v="yes"/>
    <m/>
    <x v="755"/>
    <s v="0047"/>
    <n v="1"/>
  </r>
  <r>
    <s v="Berufswahl; Armee und Marine ; mit 57 Abb."/>
    <m/>
    <s v="Kinder- und Jugendbücher; Historische Drucke"/>
    <s v="Union"/>
    <s v="monograph; text"/>
    <s v="PPN74408606X"/>
    <s v="PPN444792104"/>
    <s v="http://resolver.staatsbibliothek-berlin.de/SBB0000D55500000000"/>
    <s v="ger"/>
    <s v="1899"/>
    <s v="WegehauptDigital"/>
    <s v="Stuttgart [u.a.]"/>
    <s v="https://content.staatsbibliothek-berlin.de/dc/74408606X.ocr.zip"/>
    <s v="yes"/>
    <m/>
    <x v="756"/>
    <s v="0047"/>
    <n v="1"/>
  </r>
  <r>
    <s v="Berufswahl; Armee und Marine ; mit 57 Abb."/>
    <m/>
    <s v="Kinder- und Jugendbücher; Historische Drucke"/>
    <s v="Union"/>
    <s v="monograph; text"/>
    <s v="PPN74408606X"/>
    <s v="PPN444792104"/>
    <s v="http://resolver.staatsbibliothek-berlin.de/SBB0000D55500000000"/>
    <s v="ger"/>
    <s v="1899"/>
    <s v="WegehauptDigital"/>
    <s v="Stuttgart [u.a.]"/>
    <s v="https://content.staatsbibliothek-berlin.de/dc/74408606X.ocr.zip"/>
    <s v="yes"/>
    <m/>
    <x v="757"/>
    <s v="0089"/>
    <n v="1"/>
  </r>
  <r>
    <s v="Berufswahl; Armee und Marine ; mit 57 Abb."/>
    <m/>
    <s v="Kinder- und Jugendbücher; Historische Drucke"/>
    <s v="Union"/>
    <s v="monograph; text"/>
    <s v="PPN74408606X"/>
    <s v="PPN444792104"/>
    <s v="http://resolver.staatsbibliothek-berlin.de/SBB0000D55500000000"/>
    <s v="ger"/>
    <s v="1899"/>
    <s v="WegehauptDigital"/>
    <s v="Stuttgart [u.a.]"/>
    <s v="https://content.staatsbibliothek-berlin.de/dc/74408606X.ocr.zip"/>
    <s v="yes"/>
    <m/>
    <x v="758"/>
    <s v="0105"/>
    <n v="1"/>
  </r>
  <r>
    <s v="Berufswahl; Armee und Marine ; mit 57 Abb."/>
    <m/>
    <s v="Kinder- und Jugendbücher; Historische Drucke"/>
    <s v="Union"/>
    <s v="monograph; text"/>
    <s v="PPN74408606X"/>
    <s v="PPN444792104"/>
    <s v="http://resolver.staatsbibliothek-berlin.de/SBB0000D55500000000"/>
    <s v="ger"/>
    <s v="1899"/>
    <s v="WegehauptDigital"/>
    <s v="Stuttgart [u.a.]"/>
    <s v="https://content.staatsbibliothek-berlin.de/dc/74408606X.ocr.zip"/>
    <s v="yes"/>
    <m/>
    <x v="759"/>
    <s v="0105"/>
    <n v="1"/>
  </r>
  <r>
    <s v="Berufswahl; Armee und Marine ; mit 57 Abb."/>
    <m/>
    <s v="Kinder- und Jugendbücher; Historische Drucke"/>
    <s v="Union"/>
    <s v="monograph; text"/>
    <s v="PPN74408606X"/>
    <s v="PPN444792104"/>
    <s v="http://resolver.staatsbibliothek-berlin.de/SBB0000D55500000000"/>
    <s v="ger"/>
    <s v="1899"/>
    <s v="WegehauptDigital"/>
    <s v="Stuttgart [u.a.]"/>
    <s v="https://content.staatsbibliothek-berlin.de/dc/74408606X.ocr.zip"/>
    <s v="yes"/>
    <m/>
    <x v="760"/>
    <s v="0105"/>
    <n v="1"/>
  </r>
  <r>
    <s v="Von der Wasserkante; Bilder vom Leben und Treiben an der Wasserkante und von ihrem Wesen ; für die Jugend und das Volk"/>
    <s v="Müller-Münster, Franz; Satow, Hans"/>
    <s v="Kinder- und Jugendbücher; Historische Drucke"/>
    <s v="Enßlin &amp; Laiblin"/>
    <s v="monograph; text"/>
    <s v="PPN744086949"/>
    <s v="PPN019091834"/>
    <s v="http://resolver.staatsbibliothek-berlin.de/SBB0000D55900000000"/>
    <s v="ger"/>
    <s v="1911"/>
    <s v="WegehauptDigital"/>
    <s v="Reutlingen"/>
    <s v="https://content.staatsbibliothek-berlin.de/dc/744086949.ocr.zip"/>
    <s v="yes"/>
    <m/>
    <x v="761"/>
    <s v="0060"/>
    <n v="1"/>
  </r>
  <r>
    <s v="Von der Wasserkante; Bilder vom Leben und Treiben an der Wasserkante und von ihrem Wesen ; für die Jugend und das Volk"/>
    <s v="Müller-Münster, Franz; Satow, Hans"/>
    <s v="Kinder- und Jugendbücher; Historische Drucke"/>
    <s v="Enßlin &amp; Laiblin"/>
    <s v="monograph; text"/>
    <s v="PPN744086949"/>
    <s v="PPN019091834"/>
    <s v="http://resolver.staatsbibliothek-berlin.de/SBB0000D55900000000"/>
    <s v="ger"/>
    <s v="1911"/>
    <s v="WegehauptDigital"/>
    <s v="Reutlingen"/>
    <s v="https://content.staatsbibliothek-berlin.de/dc/744086949.ocr.zip"/>
    <s v="yes"/>
    <m/>
    <x v="762"/>
    <s v="0060"/>
    <n v="1"/>
  </r>
  <r>
    <s v="Von der Wasserkante; Bilder vom Leben und Treiben an der Wasserkante und von ihrem Wesen ; für die Jugend und das Volk"/>
    <s v="Müller-Münster, Franz; Satow, Hans"/>
    <s v="Kinder- und Jugendbücher; Historische Drucke"/>
    <s v="Enßlin &amp; Laiblin"/>
    <s v="monograph; text"/>
    <s v="PPN744086949"/>
    <s v="PPN019091834"/>
    <s v="http://resolver.staatsbibliothek-berlin.de/SBB0000D55900000000"/>
    <s v="ger"/>
    <s v="1911"/>
    <s v="WegehauptDigital"/>
    <s v="Reutlingen"/>
    <s v="https://content.staatsbibliothek-berlin.de/dc/744086949.ocr.zip"/>
    <s v="yes"/>
    <m/>
    <x v="763"/>
    <s v="0060"/>
    <n v="1"/>
  </r>
  <r>
    <s v="Von der Wasserkante; Bilder vom Leben und Treiben an der Wasserkante und von ihrem Wesen ; für die Jugend und das Volk"/>
    <s v="Müller-Münster, Franz; Satow, Hans"/>
    <s v="Kinder- und Jugendbücher; Historische Drucke"/>
    <s v="Enßlin &amp; Laiblin"/>
    <s v="monograph; text"/>
    <s v="PPN744086949"/>
    <s v="PPN019091834"/>
    <s v="http://resolver.staatsbibliothek-berlin.de/SBB0000D55900000000"/>
    <s v="ger"/>
    <s v="1911"/>
    <s v="WegehauptDigital"/>
    <s v="Reutlingen"/>
    <s v="https://content.staatsbibliothek-berlin.de/dc/744086949.ocr.zip"/>
    <s v="yes"/>
    <m/>
    <x v="764"/>
    <s v="0119"/>
    <n v="1"/>
  </r>
  <r>
    <s v="Von der Wasserkante; Bilder vom Leben und Treiben an der Wasserkante und von ihrem Wesen ; für die Jugend und das Volk"/>
    <s v="Müller-Münster, Franz; Satow, Hans"/>
    <s v="Kinder- und Jugendbücher; Historische Drucke"/>
    <s v="Enßlin &amp; Laiblin"/>
    <s v="monograph; text"/>
    <s v="PPN744086949"/>
    <s v="PPN019091834"/>
    <s v="http://resolver.staatsbibliothek-berlin.de/SBB0000D55900000000"/>
    <s v="ger"/>
    <s v="1911"/>
    <s v="WegehauptDigital"/>
    <s v="Reutlingen"/>
    <s v="https://content.staatsbibliothek-berlin.de/dc/744086949.ocr.zip"/>
    <s v="yes"/>
    <m/>
    <x v="765"/>
    <s v="0120"/>
    <n v="1"/>
  </r>
  <r>
    <s v="Von der Wasserkante; Bilder vom Leben und Treiben an der Wasserkante und von ihrem Wesen ; für die Jugend und das Volk"/>
    <s v="Müller-Münster, Franz; Satow, Hans"/>
    <s v="Kinder- und Jugendbücher; Historische Drucke"/>
    <s v="Enßlin &amp; Laiblin"/>
    <s v="monograph; text"/>
    <s v="PPN744086949"/>
    <s v="PPN019091834"/>
    <s v="http://resolver.staatsbibliothek-berlin.de/SBB0000D55900000000"/>
    <s v="ger"/>
    <s v="1911"/>
    <s v="WegehauptDigital"/>
    <s v="Reutlingen"/>
    <s v="https://content.staatsbibliothek-berlin.de/dc/744086949.ocr.zip"/>
    <s v="yes"/>
    <m/>
    <x v="667"/>
    <s v="0158"/>
    <n v="1"/>
  </r>
  <r>
    <s v="Von der Wasserkante; Bilder vom Leben und Treiben an der Wasserkante und von ihrem Wesen ; für die Jugend und das Volk"/>
    <s v="Müller-Münster, Franz; Satow, Hans"/>
    <s v="Kinder- und Jugendbücher; Historische Drucke"/>
    <s v="Enßlin &amp; Laiblin"/>
    <s v="monograph; text"/>
    <s v="PPN744086949"/>
    <s v="PPN019091834"/>
    <s v="http://resolver.staatsbibliothek-berlin.de/SBB0000D55900000000"/>
    <s v="ger"/>
    <s v="1911"/>
    <s v="WegehauptDigital"/>
    <s v="Reutlingen"/>
    <s v="https://content.staatsbibliothek-berlin.de/dc/744086949.ocr.zip"/>
    <s v="yes"/>
    <m/>
    <x v="766"/>
    <s v="0160"/>
    <n v="1"/>
  </r>
  <r>
    <s v="Von der Wasserkante; Bilder vom Leben und Treiben an der Wasserkante und von ihrem Wesen ; für die Jugend und das Volk"/>
    <s v="Müller-Münster, Franz; Satow, Hans"/>
    <s v="Kinder- und Jugendbücher; Historische Drucke"/>
    <s v="Enßlin &amp; Laiblin"/>
    <s v="monograph; text"/>
    <s v="PPN744086949"/>
    <s v="PPN019091834"/>
    <s v="http://resolver.staatsbibliothek-berlin.de/SBB0000D55900000000"/>
    <s v="ger"/>
    <s v="1911"/>
    <s v="WegehauptDigital"/>
    <s v="Reutlingen"/>
    <s v="https://content.staatsbibliothek-berlin.de/dc/744086949.ocr.zip"/>
    <s v="yes"/>
    <m/>
    <x v="767"/>
    <s v="0160"/>
    <n v="1"/>
  </r>
  <r>
    <s v="Von der Wasserkante; Bilder vom Leben und Treiben an der Wasserkante und von ihrem Wesen ; für die Jugend und das Volk"/>
    <s v="Müller-Münster, Franz; Satow, Hans"/>
    <s v="Kinder- und Jugendbücher; Historische Drucke"/>
    <s v="Enßlin &amp; Laiblin"/>
    <s v="monograph; text"/>
    <s v="PPN744086949"/>
    <s v="PPN019091834"/>
    <s v="http://resolver.staatsbibliothek-berlin.de/SBB0000D55900000000"/>
    <s v="ger"/>
    <s v="1911"/>
    <s v="WegehauptDigital"/>
    <s v="Reutlingen"/>
    <s v="https://content.staatsbibliothek-berlin.de/dc/744086949.ocr.zip"/>
    <s v="yes"/>
    <m/>
    <x v="768"/>
    <s v="0167"/>
    <n v="1"/>
  </r>
  <r>
    <s v="Von der Wasserkante; Bilder vom Leben und Treiben an der Wasserkante und von ihrem Wesen ; für die Jugend und das Volk"/>
    <s v="Müller-Münster, Franz; Satow, Hans"/>
    <s v="Kinder- und Jugendbücher; Historische Drucke"/>
    <s v="Enßlin &amp; Laiblin"/>
    <s v="monograph; text"/>
    <s v="PPN744086949"/>
    <s v="PPN019091834"/>
    <s v="http://resolver.staatsbibliothek-berlin.de/SBB0000D55900000000"/>
    <s v="ger"/>
    <s v="1911"/>
    <s v="WegehauptDigital"/>
    <s v="Reutlingen"/>
    <s v="https://content.staatsbibliothek-berlin.de/dc/744086949.ocr.zip"/>
    <s v="yes"/>
    <m/>
    <x v="769"/>
    <s v="0183"/>
    <n v="1"/>
  </r>
  <r>
    <s v="Von der Wasserkante; Bilder vom Leben und Treiben an der Wasserkante und von ihrem Wesen ; für die Jugend und das Volk"/>
    <s v="Müller-Münster, Franz; Satow, Hans"/>
    <s v="Kinder- und Jugendbücher; Historische Drucke"/>
    <s v="Enßlin &amp; Laiblin"/>
    <s v="monograph; text"/>
    <s v="PPN744086949"/>
    <s v="PPN019091834"/>
    <s v="http://resolver.staatsbibliothek-berlin.de/SBB0000D55900000000"/>
    <s v="ger"/>
    <s v="1911"/>
    <s v="WegehauptDigital"/>
    <s v="Reutlingen"/>
    <s v="https://content.staatsbibliothek-berlin.de/dc/744086949.ocr.zip"/>
    <s v="yes"/>
    <m/>
    <x v="678"/>
    <s v="0183"/>
    <n v="1"/>
  </r>
  <r>
    <s v="Von der Wasserkante; Bilder vom Leben und Treiben an der Wasserkante und von ihrem Wesen ; für die Jugend und das Volk"/>
    <s v="Müller-Münster, Franz; Satow, Hans"/>
    <s v="Kinder- und Jugendbücher; Historische Drucke"/>
    <s v="Enßlin &amp; Laiblin"/>
    <s v="monograph; text"/>
    <s v="PPN744086949"/>
    <s v="PPN019091834"/>
    <s v="http://resolver.staatsbibliothek-berlin.de/SBB0000D55900000000"/>
    <s v="ger"/>
    <s v="1911"/>
    <s v="WegehauptDigital"/>
    <s v="Reutlingen"/>
    <s v="https://content.staatsbibliothek-berlin.de/dc/744086949.ocr.zip"/>
    <s v="yes"/>
    <m/>
    <x v="770"/>
    <s v="0183"/>
    <n v="1"/>
  </r>
  <r>
    <s v="Von der Wasserkante; Bilder vom Leben und Treiben an der Wasserkante und von ihrem Wesen ; für die Jugend und das Volk"/>
    <s v="Müller-Münster, Franz; Satow, Hans"/>
    <s v="Kinder- und Jugendbücher; Historische Drucke"/>
    <s v="Enßlin &amp; Laiblin"/>
    <s v="monograph; text"/>
    <s v="PPN744086949"/>
    <s v="PPN019091834"/>
    <s v="http://resolver.staatsbibliothek-berlin.de/SBB0000D55900000000"/>
    <s v="ger"/>
    <s v="1911"/>
    <s v="WegehauptDigital"/>
    <s v="Reutlingen"/>
    <s v="https://content.staatsbibliothek-berlin.de/dc/744086949.ocr.zip"/>
    <s v="yes"/>
    <m/>
    <x v="771"/>
    <s v="0220"/>
    <n v="1"/>
  </r>
  <r>
    <s v="Wanderungen und Streifzüge; die Säugetiere Deutschlands"/>
    <s v="Floericke, Curt"/>
    <s v="Kinder- und Jugendbücher"/>
    <s v="Nister"/>
    <s v="monograph; text"/>
    <s v="PPN744747376"/>
    <s v="PPN557342759"/>
    <s v="http://resolver.staatsbibliothek-berlin.de/SBB0000D56300000000"/>
    <s v="ger"/>
    <s v="1909"/>
    <s v="WegehauptDigital"/>
    <s v="Nürnberg"/>
    <s v="https://content.staatsbibliothek-berlin.de/dc/744747376.ocr.zip"/>
    <s v="yes"/>
    <m/>
    <x v="365"/>
    <s v="0065"/>
    <n v="1"/>
  </r>
  <r>
    <s v="Wanderungen und Streifzüge; die Säugetiere Deutschlands"/>
    <s v="Floericke, Curt"/>
    <s v="Kinder- und Jugendbücher"/>
    <s v="Nister"/>
    <s v="monograph; text"/>
    <s v="PPN744747376"/>
    <s v="PPN557342759"/>
    <s v="http://resolver.staatsbibliothek-berlin.de/SBB0000D56300000000"/>
    <s v="ger"/>
    <s v="1909"/>
    <s v="WegehauptDigital"/>
    <s v="Nürnberg"/>
    <s v="https://content.staatsbibliothek-berlin.de/dc/744747376.ocr.zip"/>
    <s v="yes"/>
    <m/>
    <x v="772"/>
    <s v="0065"/>
    <n v="1"/>
  </r>
  <r>
    <s v="Wanderungen und Streifzüge; die Säugetiere Deutschlands"/>
    <s v="Floericke, Curt"/>
    <s v="Kinder- und Jugendbücher"/>
    <s v="Nister"/>
    <s v="monograph; text"/>
    <s v="PPN744747376"/>
    <s v="PPN557342759"/>
    <s v="http://resolver.staatsbibliothek-berlin.de/SBB0000D56300000000"/>
    <s v="ger"/>
    <s v="1909"/>
    <s v="WegehauptDigital"/>
    <s v="Nürnberg"/>
    <s v="https://content.staatsbibliothek-berlin.de/dc/744747376.ocr.zip"/>
    <s v="yes"/>
    <m/>
    <x v="3"/>
    <s v="0065"/>
    <n v="1"/>
  </r>
  <r>
    <s v="Räthselhafte Dinge oder Wie sich die Steine bewegen; Einführung in die Grundgesetze der Natur ; Erlebnisse und Schilderungen während einer Ferienreise"/>
    <s v="Röhrich, Richard"/>
    <s v="Kinder- und Jugendbücher"/>
    <s v="Spamer"/>
    <s v="monograph; text"/>
    <s v="PPN744749980"/>
    <s v="PPN572556128"/>
    <s v="http://resolver.staatsbibliothek-berlin.de/SBB0000D56800000000"/>
    <s v="ger"/>
    <s v="1872"/>
    <s v="WegehauptDigital"/>
    <s v="Leipzig"/>
    <s v="https://content.staatsbibliothek-berlin.de/dc/744749980.ocr.zip"/>
    <s v="yes"/>
    <m/>
    <x v="773"/>
    <s v="0028"/>
    <n v="1"/>
  </r>
  <r>
    <s v="Räthselhafte Dinge oder Wie sich die Steine bewegen; Einführung in die Grundgesetze der Natur ; Erlebnisse und Schilderungen während einer Ferienreise"/>
    <s v="Röhrich, Richard"/>
    <s v="Kinder- und Jugendbücher"/>
    <s v="Spamer"/>
    <s v="monograph; text"/>
    <s v="PPN744749980"/>
    <s v="PPN572556128"/>
    <s v="http://resolver.staatsbibliothek-berlin.de/SBB0000D56800000000"/>
    <s v="ger"/>
    <s v="1872"/>
    <s v="WegehauptDigital"/>
    <s v="Leipzig"/>
    <s v="https://content.staatsbibliothek-berlin.de/dc/744749980.ocr.zip"/>
    <s v="yes"/>
    <m/>
    <x v="774"/>
    <s v="0028"/>
    <n v="1"/>
  </r>
  <r>
    <s v="Räthselhafte Dinge oder Wie sich die Steine bewegen; Einführung in die Grundgesetze der Natur ; Erlebnisse und Schilderungen während einer Ferienreise"/>
    <s v="Röhrich, Richard"/>
    <s v="Kinder- und Jugendbücher"/>
    <s v="Spamer"/>
    <s v="monograph; text"/>
    <s v="PPN744749980"/>
    <s v="PPN572556128"/>
    <s v="http://resolver.staatsbibliothek-berlin.de/SBB0000D56800000000"/>
    <s v="ger"/>
    <s v="1872"/>
    <s v="WegehauptDigital"/>
    <s v="Leipzig"/>
    <s v="https://content.staatsbibliothek-berlin.de/dc/744749980.ocr.zip"/>
    <s v="yes"/>
    <m/>
    <x v="775"/>
    <s v="0028, 0034, 0150"/>
    <n v="3"/>
  </r>
  <r>
    <s v="Räthselhafte Dinge oder Wie sich die Steine bewegen; Einführung in die Grundgesetze der Natur ; Erlebnisse und Schilderungen während einer Ferienreise"/>
    <s v="Röhrich, Richard"/>
    <s v="Kinder- und Jugendbücher"/>
    <s v="Spamer"/>
    <s v="monograph; text"/>
    <s v="PPN744749980"/>
    <s v="PPN572556128"/>
    <s v="http://resolver.staatsbibliothek-berlin.de/SBB0000D56800000000"/>
    <s v="ger"/>
    <s v="1872"/>
    <s v="WegehauptDigital"/>
    <s v="Leipzig"/>
    <s v="https://content.staatsbibliothek-berlin.de/dc/744749980.ocr.zip"/>
    <s v="yes"/>
    <m/>
    <x v="776"/>
    <s v="0028, 0034, 0150"/>
    <n v="3"/>
  </r>
  <r>
    <s v="Räthselhafte Dinge oder Wie sich die Steine bewegen; Einführung in die Grundgesetze der Natur ; Erlebnisse und Schilderungen während einer Ferienreise"/>
    <s v="Röhrich, Richard"/>
    <s v="Kinder- und Jugendbücher"/>
    <s v="Spamer"/>
    <s v="monograph; text"/>
    <s v="PPN744749980"/>
    <s v="PPN572556128"/>
    <s v="http://resolver.staatsbibliothek-berlin.de/SBB0000D56800000000"/>
    <s v="ger"/>
    <s v="1872"/>
    <s v="WegehauptDigital"/>
    <s v="Leipzig"/>
    <s v="https://content.staatsbibliothek-berlin.de/dc/744749980.ocr.zip"/>
    <s v="yes"/>
    <m/>
    <x v="777"/>
    <s v="0028, 0150"/>
    <n v="2"/>
  </r>
  <r>
    <s v="Räthselhafte Dinge oder Wie sich die Steine bewegen; Einführung in die Grundgesetze der Natur ; Erlebnisse und Schilderungen während einer Ferienreise"/>
    <s v="Röhrich, Richard"/>
    <s v="Kinder- und Jugendbücher"/>
    <s v="Spamer"/>
    <s v="monograph; text"/>
    <s v="PPN744749980"/>
    <s v="PPN572556128"/>
    <s v="http://resolver.staatsbibliothek-berlin.de/SBB0000D56800000000"/>
    <s v="ger"/>
    <s v="1872"/>
    <s v="WegehauptDigital"/>
    <s v="Leipzig"/>
    <s v="https://content.staatsbibliothek-berlin.de/dc/744749980.ocr.zip"/>
    <s v="yes"/>
    <m/>
    <x v="778"/>
    <s v="0034, 0160"/>
    <n v="2"/>
  </r>
  <r>
    <s v="Räthselhafte Dinge oder Wie sich die Steine bewegen; Einführung in die Grundgesetze der Natur ; Erlebnisse und Schilderungen während einer Ferienreise"/>
    <s v="Röhrich, Richard"/>
    <s v="Kinder- und Jugendbücher"/>
    <s v="Spamer"/>
    <s v="monograph; text"/>
    <s v="PPN744749980"/>
    <s v="PPN572556128"/>
    <s v="http://resolver.staatsbibliothek-berlin.de/SBB0000D56800000000"/>
    <s v="ger"/>
    <s v="1872"/>
    <s v="WegehauptDigital"/>
    <s v="Leipzig"/>
    <s v="https://content.staatsbibliothek-berlin.de/dc/744749980.ocr.zip"/>
    <s v="yes"/>
    <m/>
    <x v="779"/>
    <s v="0034"/>
    <n v="1"/>
  </r>
  <r>
    <s v="Räthselhafte Dinge oder Wie sich die Steine bewegen; Einführung in die Grundgesetze der Natur ; Erlebnisse und Schilderungen während einer Ferienreise"/>
    <s v="Röhrich, Richard"/>
    <s v="Kinder- und Jugendbücher"/>
    <s v="Spamer"/>
    <s v="monograph; text"/>
    <s v="PPN744749980"/>
    <s v="PPN572556128"/>
    <s v="http://resolver.staatsbibliothek-berlin.de/SBB0000D56800000000"/>
    <s v="ger"/>
    <s v="1872"/>
    <s v="WegehauptDigital"/>
    <s v="Leipzig"/>
    <s v="https://content.staatsbibliothek-berlin.de/dc/744749980.ocr.zip"/>
    <s v="yes"/>
    <m/>
    <x v="780"/>
    <s v="0034"/>
    <n v="1"/>
  </r>
  <r>
    <s v="Räthselhafte Dinge oder Wie sich die Steine bewegen; Einführung in die Grundgesetze der Natur ; Erlebnisse und Schilderungen während einer Ferienreise"/>
    <s v="Röhrich, Richard"/>
    <s v="Kinder- und Jugendbücher"/>
    <s v="Spamer"/>
    <s v="monograph; text"/>
    <s v="PPN744749980"/>
    <s v="PPN572556128"/>
    <s v="http://resolver.staatsbibliothek-berlin.de/SBB0000D56800000000"/>
    <s v="ger"/>
    <s v="1872"/>
    <s v="WegehauptDigital"/>
    <s v="Leipzig"/>
    <s v="https://content.staatsbibliothek-berlin.de/dc/744749980.ocr.zip"/>
    <s v="yes"/>
    <m/>
    <x v="781"/>
    <s v="0034"/>
    <n v="1"/>
  </r>
  <r>
    <s v="Räthselhafte Dinge oder Wie sich die Steine bewegen; Einführung in die Grundgesetze der Natur ; Erlebnisse und Schilderungen während einer Ferienreise"/>
    <s v="Röhrich, Richard"/>
    <s v="Kinder- und Jugendbücher"/>
    <s v="Spamer"/>
    <s v="monograph; text"/>
    <s v="PPN744749980"/>
    <s v="PPN572556128"/>
    <s v="http://resolver.staatsbibliothek-berlin.de/SBB0000D56800000000"/>
    <s v="ger"/>
    <s v="1872"/>
    <s v="WegehauptDigital"/>
    <s v="Leipzig"/>
    <s v="https://content.staatsbibliothek-berlin.de/dc/744749980.ocr.zip"/>
    <s v="yes"/>
    <m/>
    <x v="782"/>
    <s v="0051"/>
    <n v="1"/>
  </r>
  <r>
    <s v="Räthselhafte Dinge oder Wie sich die Steine bewegen; Einführung in die Grundgesetze der Natur ; Erlebnisse und Schilderungen während einer Ferienreise"/>
    <s v="Röhrich, Richard"/>
    <s v="Kinder- und Jugendbücher"/>
    <s v="Spamer"/>
    <s v="monograph; text"/>
    <s v="PPN744749980"/>
    <s v="PPN572556128"/>
    <s v="http://resolver.staatsbibliothek-berlin.de/SBB0000D56800000000"/>
    <s v="ger"/>
    <s v="1872"/>
    <s v="WegehauptDigital"/>
    <s v="Leipzig"/>
    <s v="https://content.staatsbibliothek-berlin.de/dc/744749980.ocr.zip"/>
    <s v="yes"/>
    <m/>
    <x v="783"/>
    <s v="0150"/>
    <n v="1"/>
  </r>
  <r>
    <s v="Räthselhafte Dinge oder Wie sich die Steine bewegen; Einführung in die Grundgesetze der Natur ; Erlebnisse und Schilderungen während einer Ferienreise"/>
    <s v="Röhrich, Richard"/>
    <s v="Kinder- und Jugendbücher"/>
    <s v="Spamer"/>
    <s v="monograph; text"/>
    <s v="PPN744749980"/>
    <s v="PPN572556128"/>
    <s v="http://resolver.staatsbibliothek-berlin.de/SBB0000D56800000000"/>
    <s v="ger"/>
    <s v="1872"/>
    <s v="WegehauptDigital"/>
    <s v="Leipzig"/>
    <s v="https://content.staatsbibliothek-berlin.de/dc/744749980.ocr.zip"/>
    <s v="yes"/>
    <m/>
    <x v="784"/>
    <s v="0154"/>
    <n v="1"/>
  </r>
  <r>
    <s v="Räthselhafte Dinge oder Wie sich die Steine bewegen; Einführung in die Grundgesetze der Natur ; Erlebnisse und Schilderungen während einer Ferienreise"/>
    <s v="Röhrich, Richard"/>
    <s v="Kinder- und Jugendbücher"/>
    <s v="Spamer"/>
    <s v="monograph; text"/>
    <s v="PPN744749980"/>
    <s v="PPN572556128"/>
    <s v="http://resolver.staatsbibliothek-berlin.de/SBB0000D56800000000"/>
    <s v="ger"/>
    <s v="1872"/>
    <s v="WegehauptDigital"/>
    <s v="Leipzig"/>
    <s v="https://content.staatsbibliothek-berlin.de/dc/744749980.ocr.zip"/>
    <s v="yes"/>
    <m/>
    <x v="0"/>
    <s v="0154, 0195"/>
    <n v="2"/>
  </r>
  <r>
    <s v="Räthselhafte Dinge oder Wie sich die Steine bewegen; Einführung in die Grundgesetze der Natur ; Erlebnisse und Schilderungen während einer Ferienreise"/>
    <s v="Röhrich, Richard"/>
    <s v="Kinder- und Jugendbücher"/>
    <s v="Spamer"/>
    <s v="monograph; text"/>
    <s v="PPN744749980"/>
    <s v="PPN572556128"/>
    <s v="http://resolver.staatsbibliothek-berlin.de/SBB0000D56800000000"/>
    <s v="ger"/>
    <s v="1872"/>
    <s v="WegehauptDigital"/>
    <s v="Leipzig"/>
    <s v="https://content.staatsbibliothek-berlin.de/dc/744749980.ocr.zip"/>
    <s v="yes"/>
    <m/>
    <x v="785"/>
    <s v="0154"/>
    <n v="1"/>
  </r>
  <r>
    <s v="Räthselhafte Dinge oder Wie sich die Steine bewegen; Einführung in die Grundgesetze der Natur ; Erlebnisse und Schilderungen während einer Ferienreise"/>
    <s v="Röhrich, Richard"/>
    <s v="Kinder- und Jugendbücher"/>
    <s v="Spamer"/>
    <s v="monograph; text"/>
    <s v="PPN744749980"/>
    <s v="PPN572556128"/>
    <s v="http://resolver.staatsbibliothek-berlin.de/SBB0000D56800000000"/>
    <s v="ger"/>
    <s v="1872"/>
    <s v="WegehauptDigital"/>
    <s v="Leipzig"/>
    <s v="https://content.staatsbibliothek-berlin.de/dc/744749980.ocr.zip"/>
    <s v="yes"/>
    <m/>
    <x v="786"/>
    <s v="0160"/>
    <n v="1"/>
  </r>
  <r>
    <s v="Räthselhafte Dinge oder Wie sich die Steine bewegen; Einführung in die Grundgesetze der Natur ; Erlebnisse und Schilderungen während einer Ferienreise"/>
    <s v="Röhrich, Richard"/>
    <s v="Kinder- und Jugendbücher"/>
    <s v="Spamer"/>
    <s v="monograph; text"/>
    <s v="PPN744749980"/>
    <s v="PPN572556128"/>
    <s v="http://resolver.staatsbibliothek-berlin.de/SBB0000D56800000000"/>
    <s v="ger"/>
    <s v="1872"/>
    <s v="WegehauptDigital"/>
    <s v="Leipzig"/>
    <s v="https://content.staatsbibliothek-berlin.de/dc/744749980.ocr.zip"/>
    <s v="yes"/>
    <m/>
    <x v="787"/>
    <s v="0195"/>
    <n v="1"/>
  </r>
  <r>
    <s v="Räthselhafte Dinge oder Wie sich die Steine bewegen; Einführung in die Grundgesetze der Natur ; Erlebnisse und Schilderungen während einer Ferienreise"/>
    <s v="Röhrich, Richard"/>
    <s v="Kinder- und Jugendbücher"/>
    <s v="Spamer"/>
    <s v="monograph; text"/>
    <s v="PPN744749980"/>
    <s v="PPN572556128"/>
    <s v="http://resolver.staatsbibliothek-berlin.de/SBB0000D56800000000"/>
    <s v="ger"/>
    <s v="1872"/>
    <s v="WegehauptDigital"/>
    <s v="Leipzig"/>
    <s v="https://content.staatsbibliothek-berlin.de/dc/744749980.ocr.zip"/>
    <s v="yes"/>
    <m/>
    <x v="788"/>
    <s v="0195"/>
    <n v="1"/>
  </r>
  <r>
    <s v="Räthselhafte Dinge oder wie sich die Steine bewegen; Einführung in die Grundgesetze der Natur ; Erlebnisse und Schilderungen während einer Ferienreise"/>
    <s v="Röhrich, Richard"/>
    <s v="Kinder- und Jugendbücher"/>
    <s v="Spamer"/>
    <s v="monograph; text"/>
    <s v="PPN744751209"/>
    <s v="PPN572556640"/>
    <s v="http://resolver.staatsbibliothek-berlin.de/SBB0000D56900000000"/>
    <s v="ger"/>
    <s v="1885"/>
    <s v="WegehauptDigital"/>
    <s v="Leipzig"/>
    <s v="https://content.staatsbibliothek-berlin.de/dc/744751209.ocr.zip"/>
    <s v="yes"/>
    <m/>
    <x v="776"/>
    <s v="0019, 0022, 0153, 0202"/>
    <n v="4"/>
  </r>
  <r>
    <s v="Räthselhafte Dinge oder wie sich die Steine bewegen; Einführung in die Grundgesetze der Natur ; Erlebnisse und Schilderungen während einer Ferienreise"/>
    <s v="Röhrich, Richard"/>
    <s v="Kinder- und Jugendbücher"/>
    <s v="Spamer"/>
    <s v="monograph; text"/>
    <s v="PPN744751209"/>
    <s v="PPN572556640"/>
    <s v="http://resolver.staatsbibliothek-berlin.de/SBB0000D56900000000"/>
    <s v="ger"/>
    <s v="1885"/>
    <s v="WegehauptDigital"/>
    <s v="Leipzig"/>
    <s v="https://content.staatsbibliothek-berlin.de/dc/744751209.ocr.zip"/>
    <s v="yes"/>
    <m/>
    <x v="775"/>
    <s v="0019, 0022, 0051, 0133, 0177, 0194, 0202"/>
    <n v="7"/>
  </r>
  <r>
    <s v="Räthselhafte Dinge oder wie sich die Steine bewegen; Einführung in die Grundgesetze der Natur ; Erlebnisse und Schilderungen während einer Ferienreise"/>
    <s v="Röhrich, Richard"/>
    <s v="Kinder- und Jugendbücher"/>
    <s v="Spamer"/>
    <s v="monograph; text"/>
    <s v="PPN744751209"/>
    <s v="PPN572556640"/>
    <s v="http://resolver.staatsbibliothek-berlin.de/SBB0000D56900000000"/>
    <s v="ger"/>
    <s v="1885"/>
    <s v="WegehauptDigital"/>
    <s v="Leipzig"/>
    <s v="https://content.staatsbibliothek-berlin.de/dc/744751209.ocr.zip"/>
    <s v="yes"/>
    <m/>
    <x v="777"/>
    <s v="0019, 0022, 0051, 0153"/>
    <n v="4"/>
  </r>
  <r>
    <s v="Räthselhafte Dinge oder wie sich die Steine bewegen; Einführung in die Grundgesetze der Natur ; Erlebnisse und Schilderungen während einer Ferienreise"/>
    <s v="Röhrich, Richard"/>
    <s v="Kinder- und Jugendbücher"/>
    <s v="Spamer"/>
    <s v="monograph; text"/>
    <s v="PPN744751209"/>
    <s v="PPN572556640"/>
    <s v="http://resolver.staatsbibliothek-berlin.de/SBB0000D56900000000"/>
    <s v="ger"/>
    <s v="1885"/>
    <s v="WegehauptDigital"/>
    <s v="Leipzig"/>
    <s v="https://content.staatsbibliothek-berlin.de/dc/744751209.ocr.zip"/>
    <s v="yes"/>
    <m/>
    <x v="789"/>
    <s v="0019"/>
    <n v="1"/>
  </r>
  <r>
    <s v="Räthselhafte Dinge oder wie sich die Steine bewegen; Einführung in die Grundgesetze der Natur ; Erlebnisse und Schilderungen während einer Ferienreise"/>
    <s v="Röhrich, Richard"/>
    <s v="Kinder- und Jugendbücher"/>
    <s v="Spamer"/>
    <s v="monograph; text"/>
    <s v="PPN744751209"/>
    <s v="PPN572556640"/>
    <s v="http://resolver.staatsbibliothek-berlin.de/SBB0000D56900000000"/>
    <s v="ger"/>
    <s v="1885"/>
    <s v="WegehauptDigital"/>
    <s v="Leipzig"/>
    <s v="https://content.staatsbibliothek-berlin.de/dc/744751209.ocr.zip"/>
    <s v="yes"/>
    <m/>
    <x v="790"/>
    <s v="0019"/>
    <n v="1"/>
  </r>
  <r>
    <s v="Räthselhafte Dinge oder wie sich die Steine bewegen; Einführung in die Grundgesetze der Natur ; Erlebnisse und Schilderungen während einer Ferienreise"/>
    <s v="Röhrich, Richard"/>
    <s v="Kinder- und Jugendbücher"/>
    <s v="Spamer"/>
    <s v="monograph; text"/>
    <s v="PPN744751209"/>
    <s v="PPN572556640"/>
    <s v="http://resolver.staatsbibliothek-berlin.de/SBB0000D56900000000"/>
    <s v="ger"/>
    <s v="1885"/>
    <s v="WegehauptDigital"/>
    <s v="Leipzig"/>
    <s v="https://content.staatsbibliothek-berlin.de/dc/744751209.ocr.zip"/>
    <s v="yes"/>
    <m/>
    <x v="791"/>
    <s v="0019"/>
    <n v="1"/>
  </r>
  <r>
    <s v="Räthselhafte Dinge oder wie sich die Steine bewegen; Einführung in die Grundgesetze der Natur ; Erlebnisse und Schilderungen während einer Ferienreise"/>
    <s v="Röhrich, Richard"/>
    <s v="Kinder- und Jugendbücher"/>
    <s v="Spamer"/>
    <s v="monograph; text"/>
    <s v="PPN744751209"/>
    <s v="PPN572556640"/>
    <s v="http://resolver.staatsbibliothek-berlin.de/SBB0000D56900000000"/>
    <s v="ger"/>
    <s v="1885"/>
    <s v="WegehauptDigital"/>
    <s v="Leipzig"/>
    <s v="https://content.staatsbibliothek-berlin.de/dc/744751209.ocr.zip"/>
    <s v="yes"/>
    <m/>
    <x v="792"/>
    <s v="0022"/>
    <n v="1"/>
  </r>
  <r>
    <s v="Räthselhafte Dinge oder wie sich die Steine bewegen; Einführung in die Grundgesetze der Natur ; Erlebnisse und Schilderungen während einer Ferienreise"/>
    <s v="Röhrich, Richard"/>
    <s v="Kinder- und Jugendbücher"/>
    <s v="Spamer"/>
    <s v="monograph; text"/>
    <s v="PPN744751209"/>
    <s v="PPN572556640"/>
    <s v="http://resolver.staatsbibliothek-berlin.de/SBB0000D56900000000"/>
    <s v="ger"/>
    <s v="1885"/>
    <s v="WegehauptDigital"/>
    <s v="Leipzig"/>
    <s v="https://content.staatsbibliothek-berlin.de/dc/744751209.ocr.zip"/>
    <s v="yes"/>
    <m/>
    <x v="793"/>
    <s v="0022"/>
    <n v="1"/>
  </r>
  <r>
    <s v="Räthselhafte Dinge oder wie sich die Steine bewegen; Einführung in die Grundgesetze der Natur ; Erlebnisse und Schilderungen während einer Ferienreise"/>
    <s v="Röhrich, Richard"/>
    <s v="Kinder- und Jugendbücher"/>
    <s v="Spamer"/>
    <s v="monograph; text"/>
    <s v="PPN744751209"/>
    <s v="PPN572556640"/>
    <s v="http://resolver.staatsbibliothek-berlin.de/SBB0000D56900000000"/>
    <s v="ger"/>
    <s v="1885"/>
    <s v="WegehauptDigital"/>
    <s v="Leipzig"/>
    <s v="https://content.staatsbibliothek-berlin.de/dc/744751209.ocr.zip"/>
    <s v="yes"/>
    <m/>
    <x v="778"/>
    <s v="0027, 0148, 0153"/>
    <n v="3"/>
  </r>
  <r>
    <s v="Räthselhafte Dinge oder wie sich die Steine bewegen; Einführung in die Grundgesetze der Natur ; Erlebnisse und Schilderungen während einer Ferienreise"/>
    <s v="Röhrich, Richard"/>
    <s v="Kinder- und Jugendbücher"/>
    <s v="Spamer"/>
    <s v="monograph; text"/>
    <s v="PPN744751209"/>
    <s v="PPN572556640"/>
    <s v="http://resolver.staatsbibliothek-berlin.de/SBB0000D56900000000"/>
    <s v="ger"/>
    <s v="1885"/>
    <s v="WegehauptDigital"/>
    <s v="Leipzig"/>
    <s v="https://content.staatsbibliothek-berlin.de/dc/744751209.ocr.zip"/>
    <s v="yes"/>
    <m/>
    <x v="794"/>
    <s v="0045"/>
    <n v="1"/>
  </r>
  <r>
    <s v="Räthselhafte Dinge oder wie sich die Steine bewegen; Einführung in die Grundgesetze der Natur ; Erlebnisse und Schilderungen während einer Ferienreise"/>
    <s v="Röhrich, Richard"/>
    <s v="Kinder- und Jugendbücher"/>
    <s v="Spamer"/>
    <s v="monograph; text"/>
    <s v="PPN744751209"/>
    <s v="PPN572556640"/>
    <s v="http://resolver.staatsbibliothek-berlin.de/SBB0000D56900000000"/>
    <s v="ger"/>
    <s v="1885"/>
    <s v="WegehauptDigital"/>
    <s v="Leipzig"/>
    <s v="https://content.staatsbibliothek-berlin.de/dc/744751209.ocr.zip"/>
    <s v="yes"/>
    <m/>
    <x v="795"/>
    <s v="0051"/>
    <n v="1"/>
  </r>
  <r>
    <s v="Räthselhafte Dinge oder wie sich die Steine bewegen; Einführung in die Grundgesetze der Natur ; Erlebnisse und Schilderungen während einer Ferienreise"/>
    <s v="Röhrich, Richard"/>
    <s v="Kinder- und Jugendbücher"/>
    <s v="Spamer"/>
    <s v="monograph; text"/>
    <s v="PPN744751209"/>
    <s v="PPN572556640"/>
    <s v="http://resolver.staatsbibliothek-berlin.de/SBB0000D56900000000"/>
    <s v="ger"/>
    <s v="1885"/>
    <s v="WegehauptDigital"/>
    <s v="Leipzig"/>
    <s v="https://content.staatsbibliothek-berlin.de/dc/744751209.ocr.zip"/>
    <s v="yes"/>
    <m/>
    <x v="61"/>
    <s v="0111"/>
    <n v="1"/>
  </r>
  <r>
    <s v="Räthselhafte Dinge oder wie sich die Steine bewegen; Einführung in die Grundgesetze der Natur ; Erlebnisse und Schilderungen während einer Ferienreise"/>
    <s v="Röhrich, Richard"/>
    <s v="Kinder- und Jugendbücher"/>
    <s v="Spamer"/>
    <s v="monograph; text"/>
    <s v="PPN744751209"/>
    <s v="PPN572556640"/>
    <s v="http://resolver.staatsbibliothek-berlin.de/SBB0000D56900000000"/>
    <s v="ger"/>
    <s v="1885"/>
    <s v="WegehauptDigital"/>
    <s v="Leipzig"/>
    <s v="https://content.staatsbibliothek-berlin.de/dc/744751209.ocr.zip"/>
    <s v="yes"/>
    <m/>
    <x v="796"/>
    <s v="0148, 0177"/>
    <n v="2"/>
  </r>
  <r>
    <s v="Räthselhafte Dinge oder wie sich die Steine bewegen; Einführung in die Grundgesetze der Natur ; Erlebnisse und Schilderungen während einer Ferienreise"/>
    <s v="Röhrich, Richard"/>
    <s v="Kinder- und Jugendbücher"/>
    <s v="Spamer"/>
    <s v="monograph; text"/>
    <s v="PPN744751209"/>
    <s v="PPN572556640"/>
    <s v="http://resolver.staatsbibliothek-berlin.de/SBB0000D56900000000"/>
    <s v="ger"/>
    <s v="1885"/>
    <s v="WegehauptDigital"/>
    <s v="Leipzig"/>
    <s v="https://content.staatsbibliothek-berlin.de/dc/744751209.ocr.zip"/>
    <s v="yes"/>
    <m/>
    <x v="797"/>
    <s v="0153"/>
    <n v="1"/>
  </r>
  <r>
    <s v="Räthselhafte Dinge oder wie sich die Steine bewegen; Einführung in die Grundgesetze der Natur ; Erlebnisse und Schilderungen während einer Ferienreise"/>
    <s v="Röhrich, Richard"/>
    <s v="Kinder- und Jugendbücher"/>
    <s v="Spamer"/>
    <s v="monograph; text"/>
    <s v="PPN744751209"/>
    <s v="PPN572556640"/>
    <s v="http://resolver.staatsbibliothek-berlin.de/SBB0000D56900000000"/>
    <s v="ger"/>
    <s v="1885"/>
    <s v="WegehauptDigital"/>
    <s v="Leipzig"/>
    <s v="https://content.staatsbibliothek-berlin.de/dc/744751209.ocr.zip"/>
    <s v="yes"/>
    <m/>
    <x v="798"/>
    <s v="0177"/>
    <n v="1"/>
  </r>
  <r>
    <s v="Räthselhafte Dinge oder wie sich die Steine bewegen; Einführung in die Grundgesetze der Natur ; Erlebnisse und Schilderungen während einer Ferienreise"/>
    <s v="Röhrich, Richard"/>
    <s v="Kinder- und Jugendbücher"/>
    <s v="Spamer"/>
    <s v="monograph; text"/>
    <s v="PPN744751209"/>
    <s v="PPN572556640"/>
    <s v="http://resolver.staatsbibliothek-berlin.de/SBB0000D56900000000"/>
    <s v="ger"/>
    <s v="1885"/>
    <s v="WegehauptDigital"/>
    <s v="Leipzig"/>
    <s v="https://content.staatsbibliothek-berlin.de/dc/744751209.ocr.zip"/>
    <s v="yes"/>
    <m/>
    <x v="799"/>
    <s v="0177, 0194"/>
    <n v="2"/>
  </r>
  <r>
    <s v="Räthselhafte Dinge oder wie sich die Steine bewegen; Einführung in die Grundgesetze der Natur ; Erlebnisse und Schilderungen während einer Ferienreise"/>
    <s v="Röhrich, Richard"/>
    <s v="Kinder- und Jugendbücher"/>
    <s v="Spamer"/>
    <s v="monograph; text"/>
    <s v="PPN744751209"/>
    <s v="PPN572556640"/>
    <s v="http://resolver.staatsbibliothek-berlin.de/SBB0000D56900000000"/>
    <s v="ger"/>
    <s v="1885"/>
    <s v="WegehauptDigital"/>
    <s v="Leipzig"/>
    <s v="https://content.staatsbibliothek-berlin.de/dc/744751209.ocr.zip"/>
    <s v="yes"/>
    <m/>
    <x v="800"/>
    <s v="0202"/>
    <n v="1"/>
  </r>
  <r>
    <s v="Räthselhafte Dinge oder wie sich die Steine bewegen; Einführung in die Grundgesetze der Natur ; Erlebnisse und Schilderungen während einer Ferienreise"/>
    <s v="Röhrich, Richard"/>
    <s v="Kinder- und Jugendbücher"/>
    <s v="Spamer"/>
    <s v="monograph; text"/>
    <s v="PPN744751209"/>
    <s v="PPN572556640"/>
    <s v="http://resolver.staatsbibliothek-berlin.de/SBB0000D56900000000"/>
    <s v="ger"/>
    <s v="1885"/>
    <s v="WegehauptDigital"/>
    <s v="Leipzig"/>
    <s v="https://content.staatsbibliothek-berlin.de/dc/744751209.ocr.zip"/>
    <s v="yes"/>
    <m/>
    <x v="181"/>
    <s v="0233"/>
    <n v="1"/>
  </r>
  <r>
    <s v="Räthselhafte Dinge oder wie sich die Steine bewegen; Einführung in die Grundgesetze der Natur ; Erlebnisse und Schilderungen während einer Ferienreise"/>
    <s v="Röhrich, Richard"/>
    <s v="Kinder- und Jugendbücher"/>
    <s v="Spamer"/>
    <s v="monograph; text"/>
    <s v="PPN744751209"/>
    <s v="PPN572556640"/>
    <s v="http://resolver.staatsbibliothek-berlin.de/SBB0000D56900000000"/>
    <s v="ger"/>
    <s v="1885"/>
    <s v="WegehauptDigital"/>
    <s v="Leipzig"/>
    <s v="https://content.staatsbibliothek-berlin.de/dc/744751209.ocr.zip"/>
    <s v="yes"/>
    <m/>
    <x v="801"/>
    <s v="0233"/>
    <n v="1"/>
  </r>
  <r>
    <s v="Räthselhafte Dinge oder wie sich die Steine bewegen; Einführung in die Grundgesetze der Natur ; Erlebnisse und Schilderungen während einer Ferienreise"/>
    <s v="Röhrich, Richard"/>
    <s v="Kinder- und Jugendbücher"/>
    <s v="Spamer"/>
    <s v="monograph; text"/>
    <s v="PPN744751209"/>
    <s v="PPN572556640"/>
    <s v="http://resolver.staatsbibliothek-berlin.de/SBB0000D56900000000"/>
    <s v="ger"/>
    <s v="1885"/>
    <s v="WegehauptDigital"/>
    <s v="Leipzig"/>
    <s v="https://content.staatsbibliothek-berlin.de/dc/744751209.ocr.zip"/>
    <s v="yes"/>
    <m/>
    <x v="802"/>
    <s v="0233"/>
    <n v="1"/>
  </r>
  <r>
    <s v="Die Thierwelt; Schilderungen aus dem Thierleben aller Zonen für die reifere Jugend ; mit 8 colorirten Bildern"/>
    <m/>
    <s v="Kinder- und Jugendbücher"/>
    <s v="Riese"/>
    <s v="monograph; text"/>
    <s v="PPN74489056X"/>
    <s v="PPN578193949"/>
    <s v="http://resolver.staatsbibliothek-berlin.de/SBB0000D57200000000"/>
    <s v="ger"/>
    <s v="1870"/>
    <s v="WegehauptDigital"/>
    <s v="Berlin"/>
    <s v="https://content.staatsbibliothek-berlin.de/dc/74489056X.ocr.zip"/>
    <s v="yes"/>
    <m/>
    <x v="803"/>
    <s v="0055"/>
    <n v="1"/>
  </r>
  <r>
    <s v="Die Thierwelt; Schilderungen aus dem Thierleben aller Zonen für die reifere Jugend ; mit 8 colorirten Bildern"/>
    <m/>
    <s v="Kinder- und Jugendbücher"/>
    <s v="Riese"/>
    <s v="monograph; text"/>
    <s v="PPN74489056X"/>
    <s v="PPN578193949"/>
    <s v="http://resolver.staatsbibliothek-berlin.de/SBB0000D57200000000"/>
    <s v="ger"/>
    <s v="1870"/>
    <s v="WegehauptDigital"/>
    <s v="Berlin"/>
    <s v="https://content.staatsbibliothek-berlin.de/dc/74489056X.ocr.zip"/>
    <s v="yes"/>
    <m/>
    <x v="804"/>
    <s v="0055"/>
    <n v="1"/>
  </r>
  <r>
    <s v="Die Thierwelt; Schilderungen aus dem Thierleben aller Zonen für die reifere Jugend ; mit 8 colorirten Bildern"/>
    <m/>
    <s v="Kinder- und Jugendbücher"/>
    <s v="Riese"/>
    <s v="monograph; text"/>
    <s v="PPN74489056X"/>
    <s v="PPN578193949"/>
    <s v="http://resolver.staatsbibliothek-berlin.de/SBB0000D57200000000"/>
    <s v="ger"/>
    <s v="1870"/>
    <s v="WegehauptDigital"/>
    <s v="Berlin"/>
    <s v="https://content.staatsbibliothek-berlin.de/dc/74489056X.ocr.zip"/>
    <s v="yes"/>
    <m/>
    <x v="169"/>
    <s v="0055"/>
    <n v="1"/>
  </r>
  <r>
    <s v="Die Thierwelt; Schilderungen aus dem Thierleben aller Zonen für die reifere Jugend ; mit 8 colorirten Bildern"/>
    <m/>
    <s v="Kinder- und Jugendbücher"/>
    <s v="Riese"/>
    <s v="monograph; text"/>
    <s v="PPN74489056X"/>
    <s v="PPN578193949"/>
    <s v="http://resolver.staatsbibliothek-berlin.de/SBB0000D57200000000"/>
    <s v="ger"/>
    <s v="1870"/>
    <s v="WegehauptDigital"/>
    <s v="Berlin"/>
    <s v="https://content.staatsbibliothek-berlin.de/dc/74489056X.ocr.zip"/>
    <s v="yes"/>
    <m/>
    <x v="805"/>
    <s v="0119"/>
    <n v="1"/>
  </r>
  <r>
    <s v="Die Thierwelt; Schilderungen aus dem Thierleben aller Zonen für die reifere Jugend ; mit 8 colorirten Bildern"/>
    <m/>
    <s v="Kinder- und Jugendbücher"/>
    <s v="Riese"/>
    <s v="monograph; text"/>
    <s v="PPN74489056X"/>
    <s v="PPN578193949"/>
    <s v="http://resolver.staatsbibliothek-berlin.de/SBB0000D57200000000"/>
    <s v="ger"/>
    <s v="1870"/>
    <s v="WegehauptDigital"/>
    <s v="Berlin"/>
    <s v="https://content.staatsbibliothek-berlin.de/dc/74489056X.ocr.zip"/>
    <s v="yes"/>
    <m/>
    <x v="116"/>
    <s v="0145"/>
    <n v="1"/>
  </r>
  <r>
    <s v="Das Verkehrswesen"/>
    <s v="Borght, Richard van der"/>
    <s v="Kinder- und Jugendbücher; Historische Drucke"/>
    <s v="Janssen"/>
    <s v="monograph; text"/>
    <s v="PPN744899338"/>
    <s v="PPN415644844"/>
    <s v="http://resolver.staatsbibliothek-berlin.de/SBB0000D57F00000000"/>
    <s v="ger"/>
    <s v="1913"/>
    <s v="WegehauptDigital"/>
    <s v="Hamburg &amp; Berlin"/>
    <s v="https://content.staatsbibliothek-berlin.de/dc/744899338.ocr.zip"/>
    <s v="yes"/>
    <m/>
    <x v="806"/>
    <s v="0160"/>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07"/>
    <s v="0029"/>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08"/>
    <s v="0036"/>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09"/>
    <s v="0036"/>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10"/>
    <s v="0037"/>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11"/>
    <s v="0037, 0038, 0398"/>
    <n v="3"/>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12"/>
    <s v="0065"/>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13"/>
    <s v="0081"/>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14"/>
    <s v="0089"/>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15"/>
    <s v="0089"/>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16"/>
    <s v="0096"/>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17"/>
    <s v="0096"/>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18"/>
    <s v="0107"/>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19"/>
    <s v="0107"/>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20"/>
    <s v="0107, 0109"/>
    <n v="2"/>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21"/>
    <s v="0109"/>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22"/>
    <s v="0109"/>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23"/>
    <s v="0113, 0268, 0301, 0303"/>
    <n v="4"/>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24"/>
    <s v="0113"/>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25"/>
    <s v="0151"/>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26"/>
    <s v="0151"/>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27"/>
    <s v="0151"/>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28"/>
    <s v="0152"/>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29"/>
    <s v="0152, 0160"/>
    <n v="2"/>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30"/>
    <s v="0156, 0157"/>
    <n v="2"/>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31"/>
    <s v="0156, 0157"/>
    <n v="2"/>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32"/>
    <s v="0160"/>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33"/>
    <s v="0160"/>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34"/>
    <s v="0181"/>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35"/>
    <s v="0181"/>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36"/>
    <s v="0181"/>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37"/>
    <s v="0181"/>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38"/>
    <s v="0181"/>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39"/>
    <s v="0209"/>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40"/>
    <s v="0223"/>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41"/>
    <s v="0223"/>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42"/>
    <s v="0223"/>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43"/>
    <s v="0226"/>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44"/>
    <s v="0233"/>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45"/>
    <s v="0234"/>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46"/>
    <s v="0256, 0257"/>
    <n v="2"/>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47"/>
    <s v="0256, 0257"/>
    <n v="2"/>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48"/>
    <s v="0266"/>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49"/>
    <s v="0268"/>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50"/>
    <s v="0294, 0296, 0299"/>
    <n v="3"/>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51"/>
    <s v="0296"/>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52"/>
    <s v="0301, 0428"/>
    <n v="2"/>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53"/>
    <s v="0311"/>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54"/>
    <s v="0311, 0350"/>
    <n v="2"/>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55"/>
    <s v="0311"/>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56"/>
    <s v="0311"/>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57"/>
    <s v="0316"/>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58"/>
    <s v="0316"/>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59"/>
    <s v="0316"/>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60"/>
    <s v="0316"/>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61"/>
    <s v="0316"/>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62"/>
    <s v="0316"/>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63"/>
    <s v="0320"/>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64"/>
    <s v="0347"/>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65"/>
    <s v="0376, 0378"/>
    <n v="2"/>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66"/>
    <s v="0376"/>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67"/>
    <s v="0376, 0378, 0401"/>
    <n v="3"/>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68"/>
    <s v="0378"/>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69"/>
    <s v="0388, 0397, 0401"/>
    <n v="3"/>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70"/>
    <s v="0388, 0397, 0398"/>
    <n v="3"/>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71"/>
    <s v="0397"/>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72"/>
    <s v="0397"/>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73"/>
    <s v="0397"/>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74"/>
    <s v="0398"/>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75"/>
    <s v="0398"/>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76"/>
    <s v="0401, 0407"/>
    <n v="2"/>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77"/>
    <s v="0401"/>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78"/>
    <s v="0402"/>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79"/>
    <s v="0402"/>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80"/>
    <s v="0404"/>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81"/>
    <s v="0404"/>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82"/>
    <s v="0404"/>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83"/>
    <s v="0404"/>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84"/>
    <s v="0405"/>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85"/>
    <s v="0407"/>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86"/>
    <s v="0407"/>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87"/>
    <s v="0407"/>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88"/>
    <s v="0407"/>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89"/>
    <s v="0410"/>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90"/>
    <s v="0410"/>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91"/>
    <s v="0410"/>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92"/>
    <s v="0417"/>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93"/>
    <s v="0417"/>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94"/>
    <s v="0417"/>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95"/>
    <s v="0423"/>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96"/>
    <s v="0423"/>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97"/>
    <s v="0423"/>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98"/>
    <s v="0423"/>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899"/>
    <s v="0423"/>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900"/>
    <s v="0428"/>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901"/>
    <s v="0433"/>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902"/>
    <s v="0433"/>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903"/>
    <s v="0434"/>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904"/>
    <s v="0434"/>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795"/>
    <s v="0436, 0437"/>
    <n v="2"/>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905"/>
    <s v="0436, 0437"/>
    <n v="2"/>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906"/>
    <s v="0443"/>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907"/>
    <s v="0450, 0451"/>
    <n v="2"/>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908"/>
    <s v="0456"/>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909"/>
    <s v="0458"/>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910"/>
    <s v="0458"/>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911"/>
    <s v="0458"/>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116"/>
    <s v="0458"/>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912"/>
    <s v="0461"/>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913"/>
    <s v="0461"/>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914"/>
    <s v="0461"/>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915"/>
    <s v="0461"/>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916"/>
    <s v="0461"/>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917"/>
    <s v="0461"/>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918"/>
    <s v="0461"/>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919"/>
    <s v="0461"/>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920"/>
    <s v="0461"/>
    <n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x v="921"/>
    <s v="0461"/>
    <n v="1"/>
  </r>
  <r>
    <s v="Die Eroberung der Luft; ein Luftschifferbuch ; mit 22 Tonbildern"/>
    <s v="Martin, Rudolf; Schalk, Gustav"/>
    <s v="Kinder- und Jugendbücher; Historische Drucke"/>
    <s v="Verl. Jugendhort"/>
    <s v="monograph; text"/>
    <s v="PPN744905877"/>
    <s v="PPN421388366"/>
    <s v="http://resolver.staatsbibliothek-berlin.de/SBB0000D58A00000000"/>
    <s v="ger"/>
    <s v="1909"/>
    <s v="WegehauptDigital"/>
    <s v="Berlin"/>
    <s v="https://content.staatsbibliothek-berlin.de/dc/744905877.ocr.zip"/>
    <s v="yes"/>
    <m/>
    <x v="869"/>
    <s v="0089"/>
    <n v="1"/>
  </r>
  <r>
    <s v="Die Eroberung der Luft; ein Luftschifferbuch ; mit 22 Tonbildern"/>
    <s v="Martin, Rudolf; Schalk, Gustav"/>
    <s v="Kinder- und Jugendbücher; Historische Drucke"/>
    <s v="Verl. Jugendhort"/>
    <s v="monograph; text"/>
    <s v="PPN744905877"/>
    <s v="PPN421388366"/>
    <s v="http://resolver.staatsbibliothek-berlin.de/SBB0000D58A00000000"/>
    <s v="ger"/>
    <s v="1909"/>
    <s v="WegehauptDigital"/>
    <s v="Berlin"/>
    <s v="https://content.staatsbibliothek-berlin.de/dc/744905877.ocr.zip"/>
    <s v="yes"/>
    <m/>
    <x v="878"/>
    <s v="0089"/>
    <n v="1"/>
  </r>
  <r>
    <s v="Die Eroberung der Luft; ein Luftschifferbuch ; mit 22 Tonbildern"/>
    <s v="Martin, Rudolf; Schalk, Gustav"/>
    <s v="Kinder- und Jugendbücher; Historische Drucke"/>
    <s v="Verl. Jugendhort"/>
    <s v="monograph; text"/>
    <s v="PPN744905877"/>
    <s v="PPN421388366"/>
    <s v="http://resolver.staatsbibliothek-berlin.de/SBB0000D58A00000000"/>
    <s v="ger"/>
    <s v="1909"/>
    <s v="WegehauptDigital"/>
    <s v="Berlin"/>
    <s v="https://content.staatsbibliothek-berlin.de/dc/744905877.ocr.zip"/>
    <s v="yes"/>
    <m/>
    <x v="922"/>
    <s v="0089"/>
    <n v="1"/>
  </r>
  <r>
    <s v="Die Eroberung der Luft; ein Luftschifferbuch ; mit 22 Tonbildern"/>
    <s v="Martin, Rudolf; Schalk, Gustav"/>
    <s v="Kinder- und Jugendbücher; Historische Drucke"/>
    <s v="Verl. Jugendhort"/>
    <s v="monograph; text"/>
    <s v="PPN744905877"/>
    <s v="PPN421388366"/>
    <s v="http://resolver.staatsbibliothek-berlin.de/SBB0000D58A00000000"/>
    <s v="ger"/>
    <s v="1909"/>
    <s v="WegehauptDigital"/>
    <s v="Berlin"/>
    <s v="https://content.staatsbibliothek-berlin.de/dc/744905877.ocr.zip"/>
    <s v="yes"/>
    <m/>
    <x v="881"/>
    <s v="0089"/>
    <n v="1"/>
  </r>
  <r>
    <s v="Die Eroberung der Luft; ein Luftschifferbuch ; mit 22 Tonbildern"/>
    <s v="Martin, Rudolf; Schalk, Gustav"/>
    <s v="Kinder- und Jugendbücher; Historische Drucke"/>
    <s v="Verl. Jugendhort"/>
    <s v="monograph; text"/>
    <s v="PPN744905877"/>
    <s v="PPN421388366"/>
    <s v="http://resolver.staatsbibliothek-berlin.de/SBB0000D58A00000000"/>
    <s v="ger"/>
    <s v="1909"/>
    <s v="WegehauptDigital"/>
    <s v="Berlin"/>
    <s v="https://content.staatsbibliothek-berlin.de/dc/744905877.ocr.zip"/>
    <s v="yes"/>
    <m/>
    <x v="882"/>
    <s v="0089, 0109"/>
    <n v="2"/>
  </r>
  <r>
    <s v="Die Eroberung der Luft; ein Luftschifferbuch ; mit 22 Tonbildern"/>
    <s v="Martin, Rudolf; Schalk, Gustav"/>
    <s v="Kinder- und Jugendbücher; Historische Drucke"/>
    <s v="Verl. Jugendhort"/>
    <s v="monograph; text"/>
    <s v="PPN744905877"/>
    <s v="PPN421388366"/>
    <s v="http://resolver.staatsbibliothek-berlin.de/SBB0000D58A00000000"/>
    <s v="ger"/>
    <s v="1909"/>
    <s v="WegehauptDigital"/>
    <s v="Berlin"/>
    <s v="https://content.staatsbibliothek-berlin.de/dc/744905877.ocr.zip"/>
    <s v="yes"/>
    <m/>
    <x v="891"/>
    <s v="0089"/>
    <n v="1"/>
  </r>
  <r>
    <s v="Die Eroberung der Luft; ein Luftschifferbuch ; mit 22 Tonbildern"/>
    <s v="Martin, Rudolf; Schalk, Gustav"/>
    <s v="Kinder- und Jugendbücher; Historische Drucke"/>
    <s v="Verl. Jugendhort"/>
    <s v="monograph; text"/>
    <s v="PPN744905877"/>
    <s v="PPN421388366"/>
    <s v="http://resolver.staatsbibliothek-berlin.de/SBB0000D58A00000000"/>
    <s v="ger"/>
    <s v="1909"/>
    <s v="WegehauptDigital"/>
    <s v="Berlin"/>
    <s v="https://content.staatsbibliothek-berlin.de/dc/744905877.ocr.zip"/>
    <s v="yes"/>
    <m/>
    <x v="923"/>
    <s v="0089"/>
    <n v="1"/>
  </r>
  <r>
    <s v="Die Eroberung der Luft; ein Luftschifferbuch ; mit 22 Tonbildern"/>
    <s v="Martin, Rudolf; Schalk, Gustav"/>
    <s v="Kinder- und Jugendbücher; Historische Drucke"/>
    <s v="Verl. Jugendhort"/>
    <s v="monograph; text"/>
    <s v="PPN744905877"/>
    <s v="PPN421388366"/>
    <s v="http://resolver.staatsbibliothek-berlin.de/SBB0000D58A00000000"/>
    <s v="ger"/>
    <s v="1909"/>
    <s v="WegehauptDigital"/>
    <s v="Berlin"/>
    <s v="https://content.staatsbibliothek-berlin.de/dc/744905877.ocr.zip"/>
    <s v="yes"/>
    <m/>
    <x v="924"/>
    <s v="0089"/>
    <n v="1"/>
  </r>
  <r>
    <s v="Die Eroberung der Luft; ein Luftschifferbuch ; mit 22 Tonbildern"/>
    <s v="Martin, Rudolf; Schalk, Gustav"/>
    <s v="Kinder- und Jugendbücher; Historische Drucke"/>
    <s v="Verl. Jugendhort"/>
    <s v="monograph; text"/>
    <s v="PPN744905877"/>
    <s v="PPN421388366"/>
    <s v="http://resolver.staatsbibliothek-berlin.de/SBB0000D58A00000000"/>
    <s v="ger"/>
    <s v="1909"/>
    <s v="WegehauptDigital"/>
    <s v="Berlin"/>
    <s v="https://content.staatsbibliothek-berlin.de/dc/744905877.ocr.zip"/>
    <s v="yes"/>
    <m/>
    <x v="925"/>
    <s v="0109"/>
    <n v="1"/>
  </r>
  <r>
    <s v="Die Eroberung der Luft; ein Luftschifferbuch ; mit 22 Tonbildern"/>
    <s v="Martin, Rudolf; Schalk, Gustav"/>
    <s v="Kinder- und Jugendbücher; Historische Drucke"/>
    <s v="Verl. Jugendhort"/>
    <s v="monograph; text"/>
    <s v="PPN744905877"/>
    <s v="PPN421388366"/>
    <s v="http://resolver.staatsbibliothek-berlin.de/SBB0000D58A00000000"/>
    <s v="ger"/>
    <s v="1909"/>
    <s v="WegehauptDigital"/>
    <s v="Berlin"/>
    <s v="https://content.staatsbibliothek-berlin.de/dc/744905877.ocr.zip"/>
    <s v="yes"/>
    <m/>
    <x v="926"/>
    <s v="0127"/>
    <n v="1"/>
  </r>
  <r>
    <s v="Die Eroberung der Luft; ein Luftschifferbuch ; mit 22 Tonbildern"/>
    <s v="Martin, Rudolf; Schalk, Gustav"/>
    <s v="Kinder- und Jugendbücher; Historische Drucke"/>
    <s v="Verl. Jugendhort"/>
    <s v="monograph; text"/>
    <s v="PPN744905877"/>
    <s v="PPN421388366"/>
    <s v="http://resolver.staatsbibliothek-berlin.de/SBB0000D58A00000000"/>
    <s v="ger"/>
    <s v="1909"/>
    <s v="WegehauptDigital"/>
    <s v="Berlin"/>
    <s v="https://content.staatsbibliothek-berlin.de/dc/744905877.ocr.zip"/>
    <s v="yes"/>
    <m/>
    <x v="927"/>
    <s v="0127"/>
    <n v="1"/>
  </r>
  <r>
    <s v="Wanderungen und Streifzüge; die Kriechtiere, Lurche und Fische unserer Heimat"/>
    <s v="Floericke, Curt"/>
    <s v="Kinder- und Jugendbücher"/>
    <s v="Nister"/>
    <s v="monograph; text"/>
    <s v="PPN745114644"/>
    <s v="PPN557342449"/>
    <s v="http://resolver.staatsbibliothek-berlin.de/SBB0000D59600000000"/>
    <s v="ger"/>
    <s v="1910"/>
    <s v="WegehauptDigital"/>
    <s v="Nürnberg"/>
    <s v="https://content.staatsbibliothek-berlin.de/dc/745114644.ocr.zip"/>
    <s v="yes"/>
    <m/>
    <x v="928"/>
    <s v="0010"/>
    <n v="1"/>
  </r>
  <r>
    <s v="Wanderungen und Streifzüge; die Kriechtiere, Lurche und Fische unserer Heimat"/>
    <s v="Floericke, Curt"/>
    <s v="Kinder- und Jugendbücher"/>
    <s v="Nister"/>
    <s v="monograph; text"/>
    <s v="PPN745114644"/>
    <s v="PPN557342449"/>
    <s v="http://resolver.staatsbibliothek-berlin.de/SBB0000D59600000000"/>
    <s v="ger"/>
    <s v="1910"/>
    <s v="WegehauptDigital"/>
    <s v="Nürnberg"/>
    <s v="https://content.staatsbibliothek-berlin.de/dc/745114644.ocr.zip"/>
    <s v="yes"/>
    <m/>
    <x v="929"/>
    <s v="0010"/>
    <n v="1"/>
  </r>
  <r>
    <s v="Durch Wille zum Erfolg; Interessante Einblicke in das Reich der Erfindungs-, Natur- und Sprachgeschichte"/>
    <s v="Biedenkapp, Georg"/>
    <s v="Kinder- und Jugendbücher; Historische Drucke"/>
    <s v="Loewe"/>
    <s v="monograph; text"/>
    <s v="PPN745117406"/>
    <s v="PPN548107483"/>
    <s v="http://resolver.staatsbibliothek-berlin.de/SBB0000D59D00000000"/>
    <s v="ger"/>
    <s v="1912"/>
    <s v="WegehauptDigital"/>
    <s v="Stuttgart"/>
    <s v="https://content.staatsbibliothek-berlin.de/dc/745117406.ocr.zip"/>
    <s v="yes"/>
    <m/>
    <x v="930"/>
    <s v="0006"/>
    <n v="1"/>
  </r>
  <r>
    <s v="Durch Wille zum Erfolg; Interessante Einblicke in das Reich der Erfindungs-, Natur- und Sprachgeschichte"/>
    <s v="Biedenkapp, Georg"/>
    <s v="Kinder- und Jugendbücher; Historische Drucke"/>
    <s v="Loewe"/>
    <s v="monograph; text"/>
    <s v="PPN745117406"/>
    <s v="PPN548107483"/>
    <s v="http://resolver.staatsbibliothek-berlin.de/SBB0000D59D00000000"/>
    <s v="ger"/>
    <s v="1912"/>
    <s v="WegehauptDigital"/>
    <s v="Stuttgart"/>
    <s v="https://content.staatsbibliothek-berlin.de/dc/745117406.ocr.zip"/>
    <s v="yes"/>
    <m/>
    <x v="931"/>
    <s v="0006"/>
    <n v="1"/>
  </r>
  <r>
    <s v="Durch Wille zum Erfolg; Interessante Einblicke in das Reich der Erfindungs-, Natur- und Sprachgeschichte"/>
    <s v="Biedenkapp, Georg"/>
    <s v="Kinder- und Jugendbücher; Historische Drucke"/>
    <s v="Loewe"/>
    <s v="monograph; text"/>
    <s v="PPN745117406"/>
    <s v="PPN548107483"/>
    <s v="http://resolver.staatsbibliothek-berlin.de/SBB0000D59D00000000"/>
    <s v="ger"/>
    <s v="1912"/>
    <s v="WegehauptDigital"/>
    <s v="Stuttgart"/>
    <s v="https://content.staatsbibliothek-berlin.de/dc/745117406.ocr.zip"/>
    <s v="yes"/>
    <m/>
    <x v="932"/>
    <s v="0006"/>
    <n v="1"/>
  </r>
  <r>
    <s v="Durch Wille zum Erfolg; Interessante Einblicke in das Reich der Erfindungs-, Natur- und Sprachgeschichte"/>
    <s v="Biedenkapp, Georg"/>
    <s v="Kinder- und Jugendbücher; Historische Drucke"/>
    <s v="Loewe"/>
    <s v="monograph; text"/>
    <s v="PPN745117406"/>
    <s v="PPN548107483"/>
    <s v="http://resolver.staatsbibliothek-berlin.de/SBB0000D59D00000000"/>
    <s v="ger"/>
    <s v="1912"/>
    <s v="WegehauptDigital"/>
    <s v="Stuttgart"/>
    <s v="https://content.staatsbibliothek-berlin.de/dc/745117406.ocr.zip"/>
    <s v="yes"/>
    <m/>
    <x v="933"/>
    <s v="0006"/>
    <n v="1"/>
  </r>
  <r>
    <s v="Durch Wille zum Erfolg; Interessante Einblicke in das Reich der Erfindungs-, Natur- und Sprachgeschichte"/>
    <s v="Biedenkapp, Georg"/>
    <s v="Kinder- und Jugendbücher; Historische Drucke"/>
    <s v="Loewe"/>
    <s v="monograph; text"/>
    <s v="PPN745117406"/>
    <s v="PPN548107483"/>
    <s v="http://resolver.staatsbibliothek-berlin.de/SBB0000D59D00000000"/>
    <s v="ger"/>
    <s v="1912"/>
    <s v="WegehauptDigital"/>
    <s v="Stuttgart"/>
    <s v="https://content.staatsbibliothek-berlin.de/dc/745117406.ocr.zip"/>
    <s v="yes"/>
    <m/>
    <x v="934"/>
    <s v="0023"/>
    <n v="1"/>
  </r>
  <r>
    <s v="Durch Wille zum Erfolg; Interessante Einblicke in das Reich der Erfindungs-, Natur- und Sprachgeschichte"/>
    <s v="Biedenkapp, Georg"/>
    <s v="Kinder- und Jugendbücher; Historische Drucke"/>
    <s v="Loewe"/>
    <s v="monograph; text"/>
    <s v="PPN745117406"/>
    <s v="PPN548107483"/>
    <s v="http://resolver.staatsbibliothek-berlin.de/SBB0000D59D00000000"/>
    <s v="ger"/>
    <s v="1912"/>
    <s v="WegehauptDigital"/>
    <s v="Stuttgart"/>
    <s v="https://content.staatsbibliothek-berlin.de/dc/745117406.ocr.zip"/>
    <s v="yes"/>
    <m/>
    <x v="935"/>
    <s v="0023"/>
    <n v="1"/>
  </r>
  <r>
    <s v="Durch Wille zum Erfolg; Interessante Einblicke in das Reich der Erfindungs-, Natur- und Sprachgeschichte"/>
    <s v="Biedenkapp, Georg"/>
    <s v="Kinder- und Jugendbücher; Historische Drucke"/>
    <s v="Loewe"/>
    <s v="monograph; text"/>
    <s v="PPN745117406"/>
    <s v="PPN548107483"/>
    <s v="http://resolver.staatsbibliothek-berlin.de/SBB0000D59D00000000"/>
    <s v="ger"/>
    <s v="1912"/>
    <s v="WegehauptDigital"/>
    <s v="Stuttgart"/>
    <s v="https://content.staatsbibliothek-berlin.de/dc/745117406.ocr.zip"/>
    <s v="yes"/>
    <m/>
    <x v="936"/>
    <s v="0023"/>
    <n v="1"/>
  </r>
  <r>
    <s v="Durch Wille zum Erfolg; Interessante Einblicke in das Reich der Erfindungs-, Natur- und Sprachgeschichte"/>
    <s v="Biedenkapp, Georg"/>
    <s v="Kinder- und Jugendbücher; Historische Drucke"/>
    <s v="Loewe"/>
    <s v="monograph; text"/>
    <s v="PPN745117406"/>
    <s v="PPN548107483"/>
    <s v="http://resolver.staatsbibliothek-berlin.de/SBB0000D59D00000000"/>
    <s v="ger"/>
    <s v="1912"/>
    <s v="WegehauptDigital"/>
    <s v="Stuttgart"/>
    <s v="https://content.staatsbibliothek-berlin.de/dc/745117406.ocr.zip"/>
    <s v="yes"/>
    <m/>
    <x v="937"/>
    <s v="0023"/>
    <n v="1"/>
  </r>
  <r>
    <s v="Durch Wille zum Erfolg; Interessante Einblicke in das Reich der Erfindungs-, Natur- und Sprachgeschichte"/>
    <s v="Biedenkapp, Georg"/>
    <s v="Kinder- und Jugendbücher; Historische Drucke"/>
    <s v="Loewe"/>
    <s v="monograph; text"/>
    <s v="PPN745117406"/>
    <s v="PPN548107483"/>
    <s v="http://resolver.staatsbibliothek-berlin.de/SBB0000D59D00000000"/>
    <s v="ger"/>
    <s v="1912"/>
    <s v="WegehauptDigital"/>
    <s v="Stuttgart"/>
    <s v="https://content.staatsbibliothek-berlin.de/dc/745117406.ocr.zip"/>
    <s v="yes"/>
    <m/>
    <x v="938"/>
    <s v="0029"/>
    <n v="1"/>
  </r>
  <r>
    <s v="Durch Wille zum Erfolg; Interessante Einblicke in das Reich der Erfindungs-, Natur- und Sprachgeschichte"/>
    <s v="Biedenkapp, Georg"/>
    <s v="Kinder- und Jugendbücher; Historische Drucke"/>
    <s v="Loewe"/>
    <s v="monograph; text"/>
    <s v="PPN745117406"/>
    <s v="PPN548107483"/>
    <s v="http://resolver.staatsbibliothek-berlin.de/SBB0000D59D00000000"/>
    <s v="ger"/>
    <s v="1912"/>
    <s v="WegehauptDigital"/>
    <s v="Stuttgart"/>
    <s v="https://content.staatsbibliothek-berlin.de/dc/745117406.ocr.zip"/>
    <s v="yes"/>
    <m/>
    <x v="939"/>
    <s v="0033"/>
    <n v="1"/>
  </r>
  <r>
    <s v="Durch Wille zum Erfolg; Interessante Einblicke in das Reich der Erfindungs-, Natur- und Sprachgeschichte"/>
    <s v="Biedenkapp, Georg"/>
    <s v="Kinder- und Jugendbücher; Historische Drucke"/>
    <s v="Loewe"/>
    <s v="monograph; text"/>
    <s v="PPN745117406"/>
    <s v="PPN548107483"/>
    <s v="http://resolver.staatsbibliothek-berlin.de/SBB0000D59D00000000"/>
    <s v="ger"/>
    <s v="1912"/>
    <s v="WegehauptDigital"/>
    <s v="Stuttgart"/>
    <s v="https://content.staatsbibliothek-berlin.de/dc/745117406.ocr.zip"/>
    <s v="yes"/>
    <m/>
    <x v="940"/>
    <s v="0041"/>
    <n v="1"/>
  </r>
  <r>
    <s v="Durch Wille zum Erfolg; Interessante Einblicke in das Reich der Erfindungs-, Natur- und Sprachgeschichte"/>
    <s v="Biedenkapp, Georg"/>
    <s v="Kinder- und Jugendbücher; Historische Drucke"/>
    <s v="Loewe"/>
    <s v="monograph; text"/>
    <s v="PPN745117406"/>
    <s v="PPN548107483"/>
    <s v="http://resolver.staatsbibliothek-berlin.de/SBB0000D59D00000000"/>
    <s v="ger"/>
    <s v="1912"/>
    <s v="WegehauptDigital"/>
    <s v="Stuttgart"/>
    <s v="https://content.staatsbibliothek-berlin.de/dc/745117406.ocr.zip"/>
    <s v="yes"/>
    <m/>
    <x v="941"/>
    <s v="0049"/>
    <n v="1"/>
  </r>
  <r>
    <s v="Durch Wille zum Erfolg; Interessante Einblicke in das Reich der Erfindungs-, Natur- und Sprachgeschichte"/>
    <s v="Biedenkapp, Georg"/>
    <s v="Kinder- und Jugendbücher; Historische Drucke"/>
    <s v="Loewe"/>
    <s v="monograph; text"/>
    <s v="PPN745117406"/>
    <s v="PPN548107483"/>
    <s v="http://resolver.staatsbibliothek-berlin.de/SBB0000D59D00000000"/>
    <s v="ger"/>
    <s v="1912"/>
    <s v="WegehauptDigital"/>
    <s v="Stuttgart"/>
    <s v="https://content.staatsbibliothek-berlin.de/dc/745117406.ocr.zip"/>
    <s v="yes"/>
    <m/>
    <x v="942"/>
    <s v="0073"/>
    <n v="1"/>
  </r>
  <r>
    <s v="Durch Wille zum Erfolg; Interessante Einblicke in das Reich der Erfindungs-, Natur- und Sprachgeschichte"/>
    <s v="Biedenkapp, Georg"/>
    <s v="Kinder- und Jugendbücher; Historische Drucke"/>
    <s v="Loewe"/>
    <s v="monograph; text"/>
    <s v="PPN745117406"/>
    <s v="PPN548107483"/>
    <s v="http://resolver.staatsbibliothek-berlin.de/SBB0000D59D00000000"/>
    <s v="ger"/>
    <s v="1912"/>
    <s v="WegehauptDigital"/>
    <s v="Stuttgart"/>
    <s v="https://content.staatsbibliothek-berlin.de/dc/745117406.ocr.zip"/>
    <s v="yes"/>
    <m/>
    <x v="943"/>
    <s v="0073"/>
    <n v="1"/>
  </r>
  <r>
    <s v="Durch Wille zum Erfolg; Interessante Einblicke in das Reich der Erfindungs-, Natur- und Sprachgeschichte"/>
    <s v="Biedenkapp, Georg"/>
    <s v="Kinder- und Jugendbücher; Historische Drucke"/>
    <s v="Loewe"/>
    <s v="monograph; text"/>
    <s v="PPN745117406"/>
    <s v="PPN548107483"/>
    <s v="http://resolver.staatsbibliothek-berlin.de/SBB0000D59D00000000"/>
    <s v="ger"/>
    <s v="1912"/>
    <s v="WegehauptDigital"/>
    <s v="Stuttgart"/>
    <s v="https://content.staatsbibliothek-berlin.de/dc/745117406.ocr.zip"/>
    <s v="yes"/>
    <m/>
    <x v="691"/>
    <s v="0073"/>
    <n v="1"/>
  </r>
  <r>
    <s v="Durch Wille zum Erfolg; Interessante Einblicke in das Reich der Erfindungs-, Natur- und Sprachgeschichte"/>
    <s v="Biedenkapp, Georg"/>
    <s v="Kinder- und Jugendbücher; Historische Drucke"/>
    <s v="Loewe"/>
    <s v="monograph; text"/>
    <s v="PPN745117406"/>
    <s v="PPN548107483"/>
    <s v="http://resolver.staatsbibliothek-berlin.de/SBB0000D59D00000000"/>
    <s v="ger"/>
    <s v="1912"/>
    <s v="WegehauptDigital"/>
    <s v="Stuttgart"/>
    <s v="https://content.staatsbibliothek-berlin.de/dc/745117406.ocr.zip"/>
    <s v="yes"/>
    <m/>
    <x v="944"/>
    <s v="0073"/>
    <n v="1"/>
  </r>
  <r>
    <s v="Durch Wille zum Erfolg; Interessante Einblicke in das Reich der Erfindungs-, Natur- und Sprachgeschichte"/>
    <s v="Biedenkapp, Georg"/>
    <s v="Kinder- und Jugendbücher; Historische Drucke"/>
    <s v="Loewe"/>
    <s v="monograph; text"/>
    <s v="PPN745117406"/>
    <s v="PPN548107483"/>
    <s v="http://resolver.staatsbibliothek-berlin.de/SBB0000D59D00000000"/>
    <s v="ger"/>
    <s v="1912"/>
    <s v="WegehauptDigital"/>
    <s v="Stuttgart"/>
    <s v="https://content.staatsbibliothek-berlin.de/dc/745117406.ocr.zip"/>
    <s v="yes"/>
    <m/>
    <x v="945"/>
    <s v="0151"/>
    <n v="1"/>
  </r>
  <r>
    <s v="Durch Wille zum Erfolg; Interessante Einblicke in das Reich der Erfindungs-, Natur- und Sprachgeschichte"/>
    <s v="Biedenkapp, Georg"/>
    <s v="Kinder- und Jugendbücher; Historische Drucke"/>
    <s v="Loewe"/>
    <s v="monograph; text"/>
    <s v="PPN745117406"/>
    <s v="PPN548107483"/>
    <s v="http://resolver.staatsbibliothek-berlin.de/SBB0000D59D00000000"/>
    <s v="ger"/>
    <s v="1912"/>
    <s v="WegehauptDigital"/>
    <s v="Stuttgart"/>
    <s v="https://content.staatsbibliothek-berlin.de/dc/745117406.ocr.zip"/>
    <s v="yes"/>
    <m/>
    <x v="946"/>
    <s v="0179"/>
    <n v="1"/>
  </r>
  <r>
    <s v="Durch Wille zum Erfolg; Interessante Einblicke in das Reich der Erfindungs-, Natur- und Sprachgeschichte"/>
    <s v="Biedenkapp, Georg"/>
    <s v="Kinder- und Jugendbücher; Historische Drucke"/>
    <s v="Loewe"/>
    <s v="monograph; text"/>
    <s v="PPN745117406"/>
    <s v="PPN548107483"/>
    <s v="http://resolver.staatsbibliothek-berlin.de/SBB0000D59D00000000"/>
    <s v="ger"/>
    <s v="1912"/>
    <s v="WegehauptDigital"/>
    <s v="Stuttgart"/>
    <s v="https://content.staatsbibliothek-berlin.de/dc/745117406.ocr.zip"/>
    <s v="yes"/>
    <m/>
    <x v="947"/>
    <s v="0201"/>
    <n v="1"/>
  </r>
  <r>
    <s v="Durch Wille zum Erfolg; Interessante Einblicke in das Reich der Erfindungs-, Natur- und Sprachgeschichte"/>
    <s v="Biedenkapp, Georg"/>
    <s v="Kinder- und Jugendbücher; Historische Drucke"/>
    <s v="Loewe"/>
    <s v="monograph; text"/>
    <s v="PPN745117406"/>
    <s v="PPN548107483"/>
    <s v="http://resolver.staatsbibliothek-berlin.de/SBB0000D59D00000000"/>
    <s v="ger"/>
    <s v="1912"/>
    <s v="WegehauptDigital"/>
    <s v="Stuttgart"/>
    <s v="https://content.staatsbibliothek-berlin.de/dc/745117406.ocr.zip"/>
    <s v="yes"/>
    <m/>
    <x v="948"/>
    <s v="0223"/>
    <n v="1"/>
  </r>
  <r>
    <s v="Durch Wille zum Erfolg; Interessante Einblicke in das Reich der Erfindungs-, Natur- und Sprachgeschichte"/>
    <s v="Biedenkapp, Georg"/>
    <s v="Kinder- und Jugendbücher; Historische Drucke"/>
    <s v="Loewe"/>
    <s v="monograph; text"/>
    <s v="PPN745117406"/>
    <s v="PPN548107483"/>
    <s v="http://resolver.staatsbibliothek-berlin.de/SBB0000D59D00000000"/>
    <s v="ger"/>
    <s v="1912"/>
    <s v="WegehauptDigital"/>
    <s v="Stuttgart"/>
    <s v="https://content.staatsbibliothek-berlin.de/dc/745117406.ocr.zip"/>
    <s v="yes"/>
    <m/>
    <x v="949"/>
    <s v="0223"/>
    <n v="1"/>
  </r>
  <r>
    <s v="Die denkwürdigsten Erfindungen im neunzehnten Jahrhundert; Schilderungen für die reifere Jugend ; mit über 130 Text-Illustrationen und 1 bunten Titelbilde"/>
    <s v="Lukkenbacher, F.; Schwartze, Theodor; Thomas, Louis"/>
    <s v="Kinder- und Jugendbücher; Historische Drucke"/>
    <s v="Spamer"/>
    <s v="monograph; text"/>
    <s v="PPN74511976X"/>
    <s v="PPN578174235"/>
    <s v="http://resolver.staatsbibliothek-berlin.de/SBB0000D5A000000000"/>
    <s v="ger"/>
    <s v="1883"/>
    <s v="WegehauptDigital"/>
    <s v="Leipzig"/>
    <s v="https://content.staatsbibliothek-berlin.de/dc/74511976X.ocr.zip"/>
    <s v="yes"/>
    <m/>
    <x v="0"/>
    <s v="0010"/>
    <n v="1"/>
  </r>
  <r>
    <s v="Die denkwürdigsten Erfindungen im neunzehnten Jahrhundert; Schilderungen für die reifere Jugend ; mit über 130 Text-Illustrationen und 1 bunten Titelbilde"/>
    <s v="Lukkenbacher, F.; Schwartze, Theodor; Thomas, Louis"/>
    <s v="Kinder- und Jugendbücher; Historische Drucke"/>
    <s v="Spamer"/>
    <s v="monograph; text"/>
    <s v="PPN74511976X"/>
    <s v="PPN578174235"/>
    <s v="http://resolver.staatsbibliothek-berlin.de/SBB0000D5A000000000"/>
    <s v="ger"/>
    <s v="1883"/>
    <s v="WegehauptDigital"/>
    <s v="Leipzig"/>
    <s v="https://content.staatsbibliothek-berlin.de/dc/74511976X.ocr.zip"/>
    <s v="yes"/>
    <m/>
    <x v="950"/>
    <s v="0010"/>
    <n v="1"/>
  </r>
  <r>
    <s v="Die denkwürdigsten Erfindungen im neunzehnten Jahrhundert; Schilderungen für die reifere Jugend ; mit über 130 Text-Illustrationen und 1 bunten Titelbilde"/>
    <s v="Lukkenbacher, F.; Schwartze, Theodor; Thomas, Louis"/>
    <s v="Kinder- und Jugendbücher; Historische Drucke"/>
    <s v="Spamer"/>
    <s v="monograph; text"/>
    <s v="PPN74511976X"/>
    <s v="PPN578174235"/>
    <s v="http://resolver.staatsbibliothek-berlin.de/SBB0000D5A000000000"/>
    <s v="ger"/>
    <s v="1883"/>
    <s v="WegehauptDigital"/>
    <s v="Leipzig"/>
    <s v="https://content.staatsbibliothek-berlin.de/dc/74511976X.ocr.zip"/>
    <s v="yes"/>
    <m/>
    <x v="951"/>
    <s v="0027"/>
    <n v="1"/>
  </r>
  <r>
    <s v="Die denkwürdigsten Erfindungen im neunzehnten Jahrhundert; Schilderungen für die reifere Jugend ; mit über 130 Text-Illustrationen und 1 bunten Titelbilde"/>
    <s v="Lukkenbacher, F.; Schwartze, Theodor; Thomas, Louis"/>
    <s v="Kinder- und Jugendbücher; Historische Drucke"/>
    <s v="Spamer"/>
    <s v="monograph; text"/>
    <s v="PPN74511976X"/>
    <s v="PPN578174235"/>
    <s v="http://resolver.staatsbibliothek-berlin.de/SBB0000D5A000000000"/>
    <s v="ger"/>
    <s v="1883"/>
    <s v="WegehauptDigital"/>
    <s v="Leipzig"/>
    <s v="https://content.staatsbibliothek-berlin.de/dc/74511976X.ocr.zip"/>
    <s v="yes"/>
    <m/>
    <x v="952"/>
    <s v="0033"/>
    <n v="1"/>
  </r>
  <r>
    <s v="Die denkwürdigsten Erfindungen im neunzehnten Jahrhundert; Schilderungen für die reifere Jugend ; mit über 130 Text-Illustrationen und 1 bunten Titelbilde"/>
    <s v="Lukkenbacher, F.; Schwartze, Theodor; Thomas, Louis"/>
    <s v="Kinder- und Jugendbücher; Historische Drucke"/>
    <s v="Spamer"/>
    <s v="monograph; text"/>
    <s v="PPN74511976X"/>
    <s v="PPN578174235"/>
    <s v="http://resolver.staatsbibliothek-berlin.de/SBB0000D5A000000000"/>
    <s v="ger"/>
    <s v="1883"/>
    <s v="WegehauptDigital"/>
    <s v="Leipzig"/>
    <s v="https://content.staatsbibliothek-berlin.de/dc/74511976X.ocr.zip"/>
    <s v="yes"/>
    <m/>
    <x v="953"/>
    <s v="0033"/>
    <n v="1"/>
  </r>
  <r>
    <s v="Die denkwürdigsten Erfindungen im neunzehnten Jahrhundert; Schilderungen für die reifere Jugend ; mit über 130 Text-Illustrationen und 1 bunten Titelbilde"/>
    <s v="Lukkenbacher, F.; Schwartze, Theodor; Thomas, Louis"/>
    <s v="Kinder- und Jugendbücher; Historische Drucke"/>
    <s v="Spamer"/>
    <s v="monograph; text"/>
    <s v="PPN74511976X"/>
    <s v="PPN578174235"/>
    <s v="http://resolver.staatsbibliothek-berlin.de/SBB0000D5A000000000"/>
    <s v="ger"/>
    <s v="1883"/>
    <s v="WegehauptDigital"/>
    <s v="Leipzig"/>
    <s v="https://content.staatsbibliothek-berlin.de/dc/74511976X.ocr.zip"/>
    <s v="yes"/>
    <m/>
    <x v="954"/>
    <s v="0063"/>
    <n v="1"/>
  </r>
  <r>
    <s v="Die denkwürdigsten Erfindungen im neunzehnten Jahrhundert; Schilderungen für die reifere Jugend ; mit über 130 Text-Illustrationen und 1 bunten Titelbilde"/>
    <s v="Lukkenbacher, F.; Schwartze, Theodor; Thomas, Louis"/>
    <s v="Kinder- und Jugendbücher; Historische Drucke"/>
    <s v="Spamer"/>
    <s v="monograph; text"/>
    <s v="PPN74511976X"/>
    <s v="PPN578174235"/>
    <s v="http://resolver.staatsbibliothek-berlin.de/SBB0000D5A000000000"/>
    <s v="ger"/>
    <s v="1883"/>
    <s v="WegehauptDigital"/>
    <s v="Leipzig"/>
    <s v="https://content.staatsbibliothek-berlin.de/dc/74511976X.ocr.zip"/>
    <s v="yes"/>
    <m/>
    <x v="955"/>
    <s v="0063"/>
    <n v="1"/>
  </r>
  <r>
    <s v="Die denkwürdigsten Erfindungen im neunzehnten Jahrhundert; Schilderungen für die reifere Jugend ; mit über 130 Text-Illustrationen und 1 bunten Titelbilde"/>
    <s v="Lukkenbacher, F.; Schwartze, Theodor; Thomas, Louis"/>
    <s v="Kinder- und Jugendbücher; Historische Drucke"/>
    <s v="Spamer"/>
    <s v="monograph; text"/>
    <s v="PPN74511976X"/>
    <s v="PPN578174235"/>
    <s v="http://resolver.staatsbibliothek-berlin.de/SBB0000D5A000000000"/>
    <s v="ger"/>
    <s v="1883"/>
    <s v="WegehauptDigital"/>
    <s v="Leipzig"/>
    <s v="https://content.staatsbibliothek-berlin.de/dc/74511976X.ocr.zip"/>
    <s v="yes"/>
    <m/>
    <x v="956"/>
    <s v="0063"/>
    <n v="1"/>
  </r>
  <r>
    <s v="Die denkwürdigsten Erfindungen im neunzehnten Jahrhundert; Schilderungen für die reifere Jugend ; mit über 130 Text-Illustrationen und 1 bunten Titelbilde"/>
    <s v="Lukkenbacher, F.; Schwartze, Theodor; Thomas, Louis"/>
    <s v="Kinder- und Jugendbücher; Historische Drucke"/>
    <s v="Spamer"/>
    <s v="monograph; text"/>
    <s v="PPN74511976X"/>
    <s v="PPN578174235"/>
    <s v="http://resolver.staatsbibliothek-berlin.de/SBB0000D5A000000000"/>
    <s v="ger"/>
    <s v="1883"/>
    <s v="WegehauptDigital"/>
    <s v="Leipzig"/>
    <s v="https://content.staatsbibliothek-berlin.de/dc/74511976X.ocr.zip"/>
    <s v="yes"/>
    <m/>
    <x v="957"/>
    <s v="0063"/>
    <n v="1"/>
  </r>
  <r>
    <s v="Die denkwürdigsten Erfindungen im neunzehnten Jahrhundert; Schilderungen für die reifere Jugend ; mit über 130 Text-Illustrationen und 1 bunten Titelbilde"/>
    <s v="Lukkenbacher, F.; Schwartze, Theodor; Thomas, Louis"/>
    <s v="Kinder- und Jugendbücher; Historische Drucke"/>
    <s v="Spamer"/>
    <s v="monograph; text"/>
    <s v="PPN74511976X"/>
    <s v="PPN578174235"/>
    <s v="http://resolver.staatsbibliothek-berlin.de/SBB0000D5A000000000"/>
    <s v="ger"/>
    <s v="1883"/>
    <s v="WegehauptDigital"/>
    <s v="Leipzig"/>
    <s v="https://content.staatsbibliothek-berlin.de/dc/74511976X.ocr.zip"/>
    <s v="yes"/>
    <m/>
    <x v="958"/>
    <s v="0063"/>
    <n v="1"/>
  </r>
  <r>
    <s v="Die denkwürdigsten Erfindungen im neunzehnten Jahrhundert; Schilderungen für die reifere Jugend ; mit über 130 Text-Illustrationen und 1 bunten Titelbilde"/>
    <s v="Lukkenbacher, F.; Schwartze, Theodor; Thomas, Louis"/>
    <s v="Kinder- und Jugendbücher; Historische Drucke"/>
    <s v="Spamer"/>
    <s v="monograph; text"/>
    <s v="PPN74511976X"/>
    <s v="PPN578174235"/>
    <s v="http://resolver.staatsbibliothek-berlin.de/SBB0000D5A000000000"/>
    <s v="ger"/>
    <s v="1883"/>
    <s v="WegehauptDigital"/>
    <s v="Leipzig"/>
    <s v="https://content.staatsbibliothek-berlin.de/dc/74511976X.ocr.zip"/>
    <s v="yes"/>
    <m/>
    <x v="959"/>
    <s v="0097"/>
    <n v="1"/>
  </r>
  <r>
    <s v="Die denkwürdigsten Erfindungen im neunzehnten Jahrhundert; Schilderungen für die reifere Jugend ; mit über 130 Text-Illustrationen und 1 bunten Titelbilde"/>
    <s v="Lukkenbacher, F.; Schwartze, Theodor; Thomas, Louis"/>
    <s v="Kinder- und Jugendbücher; Historische Drucke"/>
    <s v="Spamer"/>
    <s v="monograph; text"/>
    <s v="PPN74511976X"/>
    <s v="PPN578174235"/>
    <s v="http://resolver.staatsbibliothek-berlin.de/SBB0000D5A000000000"/>
    <s v="ger"/>
    <s v="1883"/>
    <s v="WegehauptDigital"/>
    <s v="Leipzig"/>
    <s v="https://content.staatsbibliothek-berlin.de/dc/74511976X.ocr.zip"/>
    <s v="yes"/>
    <m/>
    <x v="960"/>
    <s v="0201"/>
    <n v="1"/>
  </r>
  <r>
    <s v="Die denkwürdigsten Erfindungen im neunzehnten Jahrhundert; Schilderungen für die reifere Jugend ; mit über 130 Text-Illustrationen und 1 bunten Titelbilde"/>
    <s v="Lukkenbacher, F.; Schwartze, Theodor; Thomas, Louis"/>
    <s v="Kinder- und Jugendbücher; Historische Drucke"/>
    <s v="Spamer"/>
    <s v="monograph; text"/>
    <s v="PPN74511976X"/>
    <s v="PPN578174235"/>
    <s v="http://resolver.staatsbibliothek-berlin.de/SBB0000D5A000000000"/>
    <s v="ger"/>
    <s v="1883"/>
    <s v="WegehauptDigital"/>
    <s v="Leipzig"/>
    <s v="https://content.staatsbibliothek-berlin.de/dc/74511976X.ocr.zip"/>
    <s v="yes"/>
    <m/>
    <x v="961"/>
    <s v="0201"/>
    <n v="1"/>
  </r>
  <r>
    <s v="Die denkwürdigsten Erfindungen im neunzehnten Jahrhundert; Schilderungen für die reifere Jugend ; mit über 130 Text-Illustrationen und 1 bunten Titelbilde"/>
    <s v="Lukkenbacher, F.; Schwartze, Theodor; Thomas, Louis"/>
    <s v="Kinder- und Jugendbücher; Historische Drucke"/>
    <s v="Spamer"/>
    <s v="monograph; text"/>
    <s v="PPN74511976X"/>
    <s v="PPN578174235"/>
    <s v="http://resolver.staatsbibliothek-berlin.de/SBB0000D5A000000000"/>
    <s v="ger"/>
    <s v="1883"/>
    <s v="WegehauptDigital"/>
    <s v="Leipzig"/>
    <s v="https://content.staatsbibliothek-berlin.de/dc/74511976X.ocr.zip"/>
    <s v="yes"/>
    <m/>
    <x v="962"/>
    <s v="0201"/>
    <n v="1"/>
  </r>
  <r>
    <s v="Die denkwürdigsten Erfindungen im neunzehnten Jahrhundert; Schilderungen für die reifere Jugend ; mit über 130 Text-Illustrationen und 1 bunten Titelbilde"/>
    <s v="Lukkenbacher, F.; Schwartze, Theodor; Thomas, Louis"/>
    <s v="Kinder- und Jugendbücher; Historische Drucke"/>
    <s v="Spamer"/>
    <s v="monograph; text"/>
    <s v="PPN74511976X"/>
    <s v="PPN578174235"/>
    <s v="http://resolver.staatsbibliothek-berlin.de/SBB0000D5A000000000"/>
    <s v="ger"/>
    <s v="1883"/>
    <s v="WegehauptDigital"/>
    <s v="Leipzig"/>
    <s v="https://content.staatsbibliothek-berlin.de/dc/74511976X.ocr.zip"/>
    <s v="yes"/>
    <m/>
    <x v="963"/>
    <s v="0201"/>
    <n v="1"/>
  </r>
  <r>
    <s v="Die denkwürdigsten Erfindungen im neunzehnten Jahrhundert; Schilderungen für die reifere Jugend ; mit über 130 Text-Illustrationen und 1 bunten Titelbilde"/>
    <s v="Lukkenbacher, F.; Schwartze, Theodor; Thomas, Louis"/>
    <s v="Kinder- und Jugendbücher; Historische Drucke"/>
    <s v="Spamer"/>
    <s v="monograph; text"/>
    <s v="PPN74511976X"/>
    <s v="PPN578174235"/>
    <s v="http://resolver.staatsbibliothek-berlin.de/SBB0000D5A000000000"/>
    <s v="ger"/>
    <s v="1883"/>
    <s v="WegehauptDigital"/>
    <s v="Leipzig"/>
    <s v="https://content.staatsbibliothek-berlin.de/dc/74511976X.ocr.zip"/>
    <s v="yes"/>
    <m/>
    <x v="964"/>
    <s v="0201"/>
    <n v="1"/>
  </r>
  <r>
    <s v="Die denkwürdigsten Erfindungen im neunzehnten Jahrhundert; Schilderungen für die reifere Jugend ; mit über 130 Text-Illustrationen und 1 bunten Titelbilde"/>
    <s v="Lukkenbacher, F.; Schwartze, Theodor; Thomas, Louis"/>
    <s v="Kinder- und Jugendbücher; Historische Drucke"/>
    <s v="Spamer"/>
    <s v="monograph; text"/>
    <s v="PPN74511976X"/>
    <s v="PPN578174235"/>
    <s v="http://resolver.staatsbibliothek-berlin.de/SBB0000D5A000000000"/>
    <s v="ger"/>
    <s v="1883"/>
    <s v="WegehauptDigital"/>
    <s v="Leipzig"/>
    <s v="https://content.staatsbibliothek-berlin.de/dc/74511976X.ocr.zip"/>
    <s v="yes"/>
    <m/>
    <x v="965"/>
    <s v="0243"/>
    <n v="1"/>
  </r>
  <r>
    <s v="Die denkwürdigsten Erfindungen im neunzehnten Jahrhundert; Schilderungen für die reifere Jugend ; mit über 130 Text-Illustrationen und 1 bunten Titelbilde"/>
    <s v="Lukkenbacher, F.; Schwartze, Theodor; Thomas, Louis"/>
    <s v="Kinder- und Jugendbücher; Historische Drucke"/>
    <s v="Spamer"/>
    <s v="monograph; text"/>
    <s v="PPN74511976X"/>
    <s v="PPN578174235"/>
    <s v="http://resolver.staatsbibliothek-berlin.de/SBB0000D5A000000000"/>
    <s v="ger"/>
    <s v="1883"/>
    <s v="WegehauptDigital"/>
    <s v="Leipzig"/>
    <s v="https://content.staatsbibliothek-berlin.de/dc/74511976X.ocr.zip"/>
    <s v="yes"/>
    <m/>
    <x v="966"/>
    <s v="0243"/>
    <n v="1"/>
  </r>
  <r>
    <s v="Die denkwürdigsten Erfindungen im neunzehnten Jahrhundert; Schilderungen für die reifere Jugend ; mit über 130 Text-Illustrationen und 1 bunten Titelbilde"/>
    <s v="Lukkenbacher, F.; Schwartze, Theodor; Thomas, Louis"/>
    <s v="Kinder- und Jugendbücher; Historische Drucke"/>
    <s v="Spamer"/>
    <s v="monograph; text"/>
    <s v="PPN74511976X"/>
    <s v="PPN578174235"/>
    <s v="http://resolver.staatsbibliothek-berlin.de/SBB0000D5A000000000"/>
    <s v="ger"/>
    <s v="1883"/>
    <s v="WegehauptDigital"/>
    <s v="Leipzig"/>
    <s v="https://content.staatsbibliothek-berlin.de/dc/74511976X.ocr.zip"/>
    <s v="yes"/>
    <m/>
    <x v="967"/>
    <s v="0243"/>
    <n v="1"/>
  </r>
  <r>
    <s v="Die denkwürdigsten Erfindungen im neunzehnten Jahrhundert; Schilderungen für die reifere Jugend ; mit über 130 Text-Illustrationen und 1 bunten Titelbilde"/>
    <s v="Lukkenbacher, F.; Schwartze, Theodor; Thomas, Louis"/>
    <s v="Kinder- und Jugendbücher; Historische Drucke"/>
    <s v="Spamer"/>
    <s v="monograph; text"/>
    <s v="PPN74511976X"/>
    <s v="PPN578174235"/>
    <s v="http://resolver.staatsbibliothek-berlin.de/SBB0000D5A000000000"/>
    <s v="ger"/>
    <s v="1883"/>
    <s v="WegehauptDigital"/>
    <s v="Leipzig"/>
    <s v="https://content.staatsbibliothek-berlin.de/dc/74511976X.ocr.zip"/>
    <s v="yes"/>
    <m/>
    <x v="968"/>
    <s v="0243"/>
    <n v="1"/>
  </r>
  <r>
    <s v="Die denkwürdigsten Erfindungen im neunzehnten Jahrhundert; Schilderungen für die reifere Jugend ; mit über 130 Text-Illustrationen und 1 bunten Titelbilde"/>
    <s v="Lukkenbacher, F.; Schwartze, Theodor; Thomas, Louis"/>
    <s v="Kinder- und Jugendbücher; Historische Drucke"/>
    <s v="Spamer"/>
    <s v="monograph; text"/>
    <s v="PPN74511976X"/>
    <s v="PPN578174235"/>
    <s v="http://resolver.staatsbibliothek-berlin.de/SBB0000D5A000000000"/>
    <s v="ger"/>
    <s v="1883"/>
    <s v="WegehauptDigital"/>
    <s v="Leipzig"/>
    <s v="https://content.staatsbibliothek-berlin.de/dc/74511976X.ocr.zip"/>
    <s v="yes"/>
    <m/>
    <x v="969"/>
    <s v="0243"/>
    <n v="1"/>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970"/>
    <s v="0040"/>
    <n v="1"/>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971"/>
    <s v="0040"/>
    <n v="1"/>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972"/>
    <s v="0040"/>
    <n v="1"/>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973"/>
    <s v="0071"/>
    <n v="1"/>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974"/>
    <s v="0071"/>
    <n v="1"/>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975"/>
    <s v="0071"/>
    <n v="1"/>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976"/>
    <s v="0081"/>
    <n v="1"/>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977"/>
    <s v="0081"/>
    <n v="1"/>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978"/>
    <s v="0081"/>
    <n v="1"/>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979"/>
    <s v="0081"/>
    <n v="1"/>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980"/>
    <s v="0095"/>
    <n v="1"/>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981"/>
    <s v="0095"/>
    <n v="1"/>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982"/>
    <s v="0133, 0134"/>
    <n v="2"/>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983"/>
    <s v="0133"/>
    <n v="1"/>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984"/>
    <s v="0133, 0134"/>
    <n v="2"/>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985"/>
    <s v="0133"/>
    <n v="1"/>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986"/>
    <s v="0133"/>
    <n v="1"/>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987"/>
    <s v="0133"/>
    <n v="1"/>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988"/>
    <s v="0133, 0134"/>
    <n v="2"/>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989"/>
    <s v="0133, 0134"/>
    <n v="2"/>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990"/>
    <s v="0134"/>
    <n v="1"/>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991"/>
    <s v="0141"/>
    <n v="1"/>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992"/>
    <s v="0141"/>
    <n v="1"/>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718"/>
    <s v="0141, 0157"/>
    <n v="2"/>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993"/>
    <s v="0147"/>
    <n v="1"/>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994"/>
    <s v="0147"/>
    <n v="1"/>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995"/>
    <s v="0157"/>
    <n v="1"/>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996"/>
    <s v="0157"/>
    <n v="1"/>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997"/>
    <s v="0196"/>
    <n v="1"/>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998"/>
    <s v="0196"/>
    <n v="1"/>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999"/>
    <s v="0196"/>
    <n v="1"/>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1000"/>
    <s v="0227"/>
    <n v="1"/>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1001"/>
    <s v="0227"/>
    <n v="1"/>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937"/>
    <s v="0227"/>
    <n v="1"/>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1002"/>
    <s v="0227"/>
    <n v="1"/>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1003"/>
    <s v="0239"/>
    <n v="1"/>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0"/>
    <s v="0239"/>
    <n v="1"/>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380"/>
    <s v="0242"/>
    <n v="1"/>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1004"/>
    <s v="0242"/>
    <n v="1"/>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1005"/>
    <s v="0242"/>
    <n v="1"/>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1006"/>
    <s v="0242"/>
    <n v="1"/>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1007"/>
    <s v="0242"/>
    <n v="1"/>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1008"/>
    <s v="0242, 0243"/>
    <n v="2"/>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1009"/>
    <s v="0242"/>
    <n v="1"/>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57"/>
    <s v="0242, 0243"/>
    <n v="2"/>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1010"/>
    <s v="0243"/>
    <n v="1"/>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1011"/>
    <s v="0243"/>
    <n v="1"/>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1012"/>
    <s v="0243"/>
    <n v="1"/>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1013"/>
    <s v="0243"/>
    <n v="1"/>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1008"/>
    <s v="0243"/>
    <n v="1"/>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1014"/>
    <s v="0243"/>
    <n v="1"/>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1015"/>
    <s v="0243"/>
    <n v="1"/>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362"/>
    <s v="0243"/>
    <n v="1"/>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x v="1016"/>
    <s v="0245"/>
    <n v="1"/>
  </r>
  <r>
    <s v="Die denkwürdigsten Erfindungen im neunzehnten Jahrhundert; für die reifere Jugend dargestellt ; mit 132 Ill."/>
    <s v="Thomas, Louis"/>
    <s v="Kinder- und Jugendbücher; Historische Drucke"/>
    <s v="Spamer"/>
    <s v="volume; text"/>
    <s v="PPN745122507"/>
    <s v="PPN578157225"/>
    <s v="http://resolver.staatsbibliothek-berlin.de/SBB0000D5A200020000"/>
    <s v="ger"/>
    <s v="1895"/>
    <s v="WegehauptDigital"/>
    <s v="Leipzig"/>
    <s v="https://content.staatsbibliothek-berlin.de/dc/745122507.ocr.zip"/>
    <s v="yes"/>
    <m/>
    <x v="1017"/>
    <s v="0021"/>
    <n v="1"/>
  </r>
  <r>
    <s v="Die denkwürdigsten Erfindungen im neunzehnten Jahrhundert; für die reifere Jugend dargestellt ; mit 132 Ill."/>
    <s v="Thomas, Louis"/>
    <s v="Kinder- und Jugendbücher; Historische Drucke"/>
    <s v="Spamer"/>
    <s v="volume; text"/>
    <s v="PPN745122507"/>
    <s v="PPN578157225"/>
    <s v="http://resolver.staatsbibliothek-berlin.de/SBB0000D5A200020000"/>
    <s v="ger"/>
    <s v="1895"/>
    <s v="WegehauptDigital"/>
    <s v="Leipzig"/>
    <s v="https://content.staatsbibliothek-berlin.de/dc/745122507.ocr.zip"/>
    <s v="yes"/>
    <m/>
    <x v="1018"/>
    <s v="0021"/>
    <n v="1"/>
  </r>
  <r>
    <s v="Die denkwürdigsten Erfindungen im neunzehnten Jahrhundert; für die reifere Jugend dargestellt ; mit 132 Ill."/>
    <s v="Thomas, Louis"/>
    <s v="Kinder- und Jugendbücher; Historische Drucke"/>
    <s v="Spamer"/>
    <s v="volume; text"/>
    <s v="PPN745122507"/>
    <s v="PPN578157225"/>
    <s v="http://resolver.staatsbibliothek-berlin.de/SBB0000D5A200020000"/>
    <s v="ger"/>
    <s v="1895"/>
    <s v="WegehauptDigital"/>
    <s v="Leipzig"/>
    <s v="https://content.staatsbibliothek-berlin.de/dc/745122507.ocr.zip"/>
    <s v="yes"/>
    <m/>
    <x v="1019"/>
    <s v="0021"/>
    <n v="1"/>
  </r>
  <r>
    <s v="Die denkwürdigsten Erfindungen im neunzehnten Jahrhundert; für die reifere Jugend dargestellt ; mit 132 Ill."/>
    <s v="Thomas, Louis"/>
    <s v="Kinder- und Jugendbücher; Historische Drucke"/>
    <s v="Spamer"/>
    <s v="volume; text"/>
    <s v="PPN745122507"/>
    <s v="PPN578157225"/>
    <s v="http://resolver.staatsbibliothek-berlin.de/SBB0000D5A200020000"/>
    <s v="ger"/>
    <s v="1895"/>
    <s v="WegehauptDigital"/>
    <s v="Leipzig"/>
    <s v="https://content.staatsbibliothek-berlin.de/dc/745122507.ocr.zip"/>
    <s v="yes"/>
    <m/>
    <x v="638"/>
    <s v="0021"/>
    <n v="1"/>
  </r>
  <r>
    <s v="Die denkwürdigsten Erfindungen im neunzehnten Jahrhundert; für die reifere Jugend dargestellt ; mit 132 Ill."/>
    <s v="Thomas, Louis"/>
    <s v="Kinder- und Jugendbücher; Historische Drucke"/>
    <s v="Spamer"/>
    <s v="volume; text"/>
    <s v="PPN745122507"/>
    <s v="PPN578157225"/>
    <s v="http://resolver.staatsbibliothek-berlin.de/SBB0000D5A200020000"/>
    <s v="ger"/>
    <s v="1895"/>
    <s v="WegehauptDigital"/>
    <s v="Leipzig"/>
    <s v="https://content.staatsbibliothek-berlin.de/dc/745122507.ocr.zip"/>
    <s v="yes"/>
    <m/>
    <x v="1020"/>
    <s v="0021"/>
    <n v="1"/>
  </r>
  <r>
    <s v="Die denkwürdigsten Erfindungen im neunzehnten Jahrhundert; für die reifere Jugend dargestellt ; mit 132 Ill."/>
    <s v="Thomas, Louis"/>
    <s v="Kinder- und Jugendbücher; Historische Drucke"/>
    <s v="Spamer"/>
    <s v="volume; text"/>
    <s v="PPN745122507"/>
    <s v="PPN578157225"/>
    <s v="http://resolver.staatsbibliothek-berlin.de/SBB0000D5A200020000"/>
    <s v="ger"/>
    <s v="1895"/>
    <s v="WegehauptDigital"/>
    <s v="Leipzig"/>
    <s v="https://content.staatsbibliothek-berlin.de/dc/745122507.ocr.zip"/>
    <s v="yes"/>
    <m/>
    <x v="1021"/>
    <s v="0021"/>
    <n v="1"/>
  </r>
  <r>
    <s v="Die denkwürdigsten Erfindungen im neunzehnten Jahrhundert; für die reifere Jugend dargestellt ; mit 132 Ill."/>
    <s v="Thomas, Louis"/>
    <s v="Kinder- und Jugendbücher; Historische Drucke"/>
    <s v="Spamer"/>
    <s v="volume; text"/>
    <s v="PPN745122507"/>
    <s v="PPN578157225"/>
    <s v="http://resolver.staatsbibliothek-berlin.de/SBB0000D5A200020000"/>
    <s v="ger"/>
    <s v="1895"/>
    <s v="WegehauptDigital"/>
    <s v="Leipzig"/>
    <s v="https://content.staatsbibliothek-berlin.de/dc/745122507.ocr.zip"/>
    <s v="yes"/>
    <m/>
    <x v="1022"/>
    <s v="0042"/>
    <n v="1"/>
  </r>
  <r>
    <s v="Die denkwürdigsten Erfindungen im neunzehnten Jahrhundert; für die reifere Jugend dargestellt ; mit 132 Ill."/>
    <s v="Thomas, Louis"/>
    <s v="Kinder- und Jugendbücher; Historische Drucke"/>
    <s v="Spamer"/>
    <s v="volume; text"/>
    <s v="PPN745122507"/>
    <s v="PPN578157225"/>
    <s v="http://resolver.staatsbibliothek-berlin.de/SBB0000D5A200020000"/>
    <s v="ger"/>
    <s v="1895"/>
    <s v="WegehauptDigital"/>
    <s v="Leipzig"/>
    <s v="https://content.staatsbibliothek-berlin.de/dc/745122507.ocr.zip"/>
    <s v="yes"/>
    <m/>
    <x v="647"/>
    <s v="0042"/>
    <n v="1"/>
  </r>
  <r>
    <s v="Die denkwürdigsten Erfindungen im neunzehnten Jahrhundert; für die reifere Jugend dargestellt ; mit 132 Ill."/>
    <s v="Thomas, Louis"/>
    <s v="Kinder- und Jugendbücher; Historische Drucke"/>
    <s v="Spamer"/>
    <s v="volume; text"/>
    <s v="PPN745122507"/>
    <s v="PPN578157225"/>
    <s v="http://resolver.staatsbibliothek-berlin.de/SBB0000D5A200020000"/>
    <s v="ger"/>
    <s v="1895"/>
    <s v="WegehauptDigital"/>
    <s v="Leipzig"/>
    <s v="https://content.staatsbibliothek-berlin.de/dc/745122507.ocr.zip"/>
    <s v="yes"/>
    <m/>
    <x v="1023"/>
    <s v="0091"/>
    <n v="1"/>
  </r>
  <r>
    <s v="Die denkwürdigsten Erfindungen im neunzehnten Jahrhundert; für die reifere Jugend dargestellt ; mit 132 Ill."/>
    <s v="Thomas, Louis"/>
    <s v="Kinder- und Jugendbücher; Historische Drucke"/>
    <s v="Spamer"/>
    <s v="volume; text"/>
    <s v="PPN745122507"/>
    <s v="PPN578157225"/>
    <s v="http://resolver.staatsbibliothek-berlin.de/SBB0000D5A200020000"/>
    <s v="ger"/>
    <s v="1895"/>
    <s v="WegehauptDigital"/>
    <s v="Leipzig"/>
    <s v="https://content.staatsbibliothek-berlin.de/dc/745122507.ocr.zip"/>
    <s v="yes"/>
    <m/>
    <x v="1024"/>
    <s v="0097"/>
    <n v="1"/>
  </r>
  <r>
    <s v="Die denkwürdigsten Erfindungen im neunzehnten Jahrhundert; für die reifere Jugend dargestellt ; mit 132 Ill."/>
    <s v="Thomas, Louis"/>
    <s v="Kinder- und Jugendbücher; Historische Drucke"/>
    <s v="Spamer"/>
    <s v="volume; text"/>
    <s v="PPN745122507"/>
    <s v="PPN578157225"/>
    <s v="http://resolver.staatsbibliothek-berlin.de/SBB0000D5A200020000"/>
    <s v="ger"/>
    <s v="1895"/>
    <s v="WegehauptDigital"/>
    <s v="Leipzig"/>
    <s v="https://content.staatsbibliothek-berlin.de/dc/745122507.ocr.zip"/>
    <s v="yes"/>
    <m/>
    <x v="1025"/>
    <s v="0135"/>
    <n v="1"/>
  </r>
  <r>
    <s v="Die denkwürdigsten Erfindungen im neunzehnten Jahrhundert; für die reifere Jugend dargestellt ; mit 132 Ill."/>
    <s v="Thomas, Louis"/>
    <s v="Kinder- und Jugendbücher; Historische Drucke"/>
    <s v="Spamer"/>
    <s v="volume; text"/>
    <s v="PPN745122507"/>
    <s v="PPN578157225"/>
    <s v="http://resolver.staatsbibliothek-berlin.de/SBB0000D5A200020000"/>
    <s v="ger"/>
    <s v="1895"/>
    <s v="WegehauptDigital"/>
    <s v="Leipzig"/>
    <s v="https://content.staatsbibliothek-berlin.de/dc/745122507.ocr.zip"/>
    <s v="yes"/>
    <m/>
    <x v="1026"/>
    <s v="0181"/>
    <n v="1"/>
  </r>
  <r>
    <s v="Die denkwürdigsten Erfindungen im neunzehnten Jahrhundert; für die reifere Jugend dargestellt ; mit 132 Ill."/>
    <s v="Thomas, Louis"/>
    <s v="Kinder- und Jugendbücher; Historische Drucke"/>
    <s v="Spamer"/>
    <s v="volume; text"/>
    <s v="PPN745122507"/>
    <s v="PPN578157225"/>
    <s v="http://resolver.staatsbibliothek-berlin.de/SBB0000D5A200020000"/>
    <s v="ger"/>
    <s v="1895"/>
    <s v="WegehauptDigital"/>
    <s v="Leipzig"/>
    <s v="https://content.staatsbibliothek-berlin.de/dc/745122507.ocr.zip"/>
    <s v="yes"/>
    <m/>
    <x v="1027"/>
    <s v="0181"/>
    <n v="1"/>
  </r>
  <r>
    <s v="Die denkwürdigsten Erfindungen im neunzehnten Jahrhundert; für die reifere Jugend dargestellt ; mit 132 Ill."/>
    <s v="Thomas, Louis"/>
    <s v="Kinder- und Jugendbücher; Historische Drucke"/>
    <s v="Spamer"/>
    <s v="volume; text"/>
    <s v="PPN745122507"/>
    <s v="PPN578157225"/>
    <s v="http://resolver.staatsbibliothek-berlin.de/SBB0000D5A200020000"/>
    <s v="ger"/>
    <s v="1895"/>
    <s v="WegehauptDigital"/>
    <s v="Leipzig"/>
    <s v="https://content.staatsbibliothek-berlin.de/dc/745122507.ocr.zip"/>
    <s v="yes"/>
    <m/>
    <x v="1028"/>
    <s v="0209"/>
    <n v="1"/>
  </r>
  <r>
    <s v="Die denkwürdigsten Erfindungen im neunzehnten Jahrhundert; für die reifere Jugend dargestellt ; mit 132 Ill."/>
    <s v="Thomas, Louis"/>
    <s v="Kinder- und Jugendbücher; Historische Drucke"/>
    <s v="Spamer"/>
    <s v="volume; text"/>
    <s v="PPN745122507"/>
    <s v="PPN578157225"/>
    <s v="http://resolver.staatsbibliothek-berlin.de/SBB0000D5A200020000"/>
    <s v="ger"/>
    <s v="1895"/>
    <s v="WegehauptDigital"/>
    <s v="Leipzig"/>
    <s v="https://content.staatsbibliothek-berlin.de/dc/745122507.ocr.zip"/>
    <s v="yes"/>
    <m/>
    <x v="229"/>
    <s v="0209"/>
    <n v="1"/>
  </r>
  <r>
    <s v="Die denkwürdigsten Erfindungen im neunzehnten Jahrhundert; für die reifere Jugend dargestellt ; mit 132 Ill."/>
    <s v="Thomas, Louis"/>
    <s v="Kinder- und Jugendbücher; Historische Drucke"/>
    <s v="Spamer"/>
    <s v="volume; text"/>
    <s v="PPN745122507"/>
    <s v="PPN578157225"/>
    <s v="http://resolver.staatsbibliothek-berlin.de/SBB0000D5A200020000"/>
    <s v="ger"/>
    <s v="1895"/>
    <s v="WegehauptDigital"/>
    <s v="Leipzig"/>
    <s v="https://content.staatsbibliothek-berlin.de/dc/745122507.ocr.zip"/>
    <s v="yes"/>
    <m/>
    <x v="209"/>
    <s v="0209"/>
    <n v="1"/>
  </r>
  <r>
    <s v="Die denkwürdigsten Erfindungen im neunzehnten Jahrhundert; für die reifere Jugend dargestellt ; mit 132 Ill."/>
    <s v="Thomas, Louis"/>
    <s v="Kinder- und Jugendbücher; Historische Drucke"/>
    <s v="Spamer"/>
    <s v="volume; text"/>
    <s v="PPN745122507"/>
    <s v="PPN578157225"/>
    <s v="http://resolver.staatsbibliothek-berlin.de/SBB0000D5A200020000"/>
    <s v="ger"/>
    <s v="1895"/>
    <s v="WegehauptDigital"/>
    <s v="Leipzig"/>
    <s v="https://content.staatsbibliothek-berlin.de/dc/745122507.ocr.zip"/>
    <s v="yes"/>
    <m/>
    <x v="1029"/>
    <s v="0209"/>
    <n v="1"/>
  </r>
  <r>
    <s v="Die denkwürdigsten Erfindungen im neunzehnten Jahrhundert; für die reifere Jugend dargestellt ; mit 132 Ill."/>
    <s v="Thomas, Louis"/>
    <s v="Kinder- und Jugendbücher; Historische Drucke"/>
    <s v="Spamer"/>
    <s v="volume; text"/>
    <s v="PPN745122507"/>
    <s v="PPN578157225"/>
    <s v="http://resolver.staatsbibliothek-berlin.de/SBB0000D5A200020000"/>
    <s v="ger"/>
    <s v="1895"/>
    <s v="WegehauptDigital"/>
    <s v="Leipzig"/>
    <s v="https://content.staatsbibliothek-berlin.de/dc/745122507.ocr.zip"/>
    <s v="yes"/>
    <m/>
    <x v="1030"/>
    <s v="0236"/>
    <n v="1"/>
  </r>
  <r>
    <s v="Die denkwürdigsten Erfindungen im neunzehnten Jahrhundert; für die reifere Jugend dargestellt ; mit 132 Ill."/>
    <s v="Thomas, Louis"/>
    <s v="Kinder- und Jugendbücher; Historische Drucke"/>
    <s v="Spamer"/>
    <s v="volume; text"/>
    <s v="PPN745122507"/>
    <s v="PPN578157225"/>
    <s v="http://resolver.staatsbibliothek-berlin.de/SBB0000D5A200020000"/>
    <s v="ger"/>
    <s v="1895"/>
    <s v="WegehauptDigital"/>
    <s v="Leipzig"/>
    <s v="https://content.staatsbibliothek-berlin.de/dc/745122507.ocr.zip"/>
    <s v="yes"/>
    <m/>
    <x v="1031"/>
    <s v="0236"/>
    <n v="1"/>
  </r>
  <r>
    <s v="Die denkwürdigsten Erfindungen im neunzehnten Jahrhundert; für die reifere Jugend dargestellt ; mit 132 Ill."/>
    <s v="Thomas, Louis"/>
    <s v="Kinder- und Jugendbücher; Historische Drucke"/>
    <s v="Spamer"/>
    <s v="volume; text"/>
    <s v="PPN745122507"/>
    <s v="PPN578157225"/>
    <s v="http://resolver.staatsbibliothek-berlin.de/SBB0000D5A200020000"/>
    <s v="ger"/>
    <s v="1895"/>
    <s v="WegehauptDigital"/>
    <s v="Leipzig"/>
    <s v="https://content.staatsbibliothek-berlin.de/dc/745122507.ocr.zip"/>
    <s v="yes"/>
    <m/>
    <x v="1032"/>
    <s v="0236"/>
    <n v="1"/>
  </r>
  <r>
    <s v="Des deutschen Knaben Turn-, Spiel- und Sportbuch; praktische Anleitung zu nützlichen Körperübungen außerhalb der Schule: Turnen, Exerzieren, Fechten, Schießen, Bewegungsspielen, Baden, Schwimmen und Springen, Rudern und Segeln, Schlittschuhlaufen und Eissegeln, Radfahren ; der männlichen Jugend zur Lust und Freude, zur Pflege und Ausbildung des Körpers"/>
    <s v="Barth, Ernst; Schützer, L."/>
    <s v="Kinder- und Jugendbücher"/>
    <s v="Velhagen &amp; Klasing"/>
    <s v="monograph; text"/>
    <s v="PPN745122655"/>
    <s v="PPN453868738"/>
    <s v="http://resolver.staatsbibliothek-berlin.de/SBB0000D5A700000000"/>
    <s v="ger"/>
    <s v="1891"/>
    <s v="WegehauptDigital"/>
    <s v="Bielefeld [u.a.]"/>
    <s v="https://content.staatsbibliothek-berlin.de/dc/745122655.ocr.zip"/>
    <s v="yes"/>
    <m/>
    <x v="288"/>
    <s v="0015, 0095, 0110, 0303"/>
    <n v="4"/>
  </r>
  <r>
    <s v="Des deutschen Knaben Turn-, Spiel- und Sportbuch; praktische Anleitung zu nützlichen Körperübungen außerhalb der Schule: Turnen, Exerzieren, Fechten, Schießen, Bewegungsspielen, Baden, Schwimmen und Springen, Rudern und Segeln, Schlittschuhlaufen und Eissegeln, Radfahren ; der männlichen Jugend zur Lust und Freude, zur Pflege und Ausbildung des Körpers"/>
    <s v="Barth, Ernst; Schützer, L."/>
    <s v="Kinder- und Jugendbücher"/>
    <s v="Velhagen &amp; Klasing"/>
    <s v="monograph; text"/>
    <s v="PPN745122655"/>
    <s v="PPN453868738"/>
    <s v="http://resolver.staatsbibliothek-berlin.de/SBB0000D5A700000000"/>
    <s v="ger"/>
    <s v="1891"/>
    <s v="WegehauptDigital"/>
    <s v="Bielefeld [u.a.]"/>
    <s v="https://content.staatsbibliothek-berlin.de/dc/745122655.ocr.zip"/>
    <s v="yes"/>
    <m/>
    <x v="1033"/>
    <s v="0041"/>
    <n v="1"/>
  </r>
  <r>
    <s v="Des deutschen Knaben Turn-, Spiel- und Sportbuch; praktische Anleitung zu nützlichen Körperübungen außerhalb der Schule: Turnen, Exerzieren, Fechten, Schießen, Bewegungsspielen, Baden, Schwimmen und Springen, Rudern und Segeln, Schlittschuhlaufen und Eissegeln, Radfahren ; der männlichen Jugend zur Lust und Freude, zur Pflege und Ausbildung des Körpers"/>
    <s v="Barth, Ernst; Schützer, L."/>
    <s v="Kinder- und Jugendbücher"/>
    <s v="Velhagen &amp; Klasing"/>
    <s v="monograph; text"/>
    <s v="PPN745122655"/>
    <s v="PPN453868738"/>
    <s v="http://resolver.staatsbibliothek-berlin.de/SBB0000D5A700000000"/>
    <s v="ger"/>
    <s v="1891"/>
    <s v="WegehauptDigital"/>
    <s v="Bielefeld [u.a.]"/>
    <s v="https://content.staatsbibliothek-berlin.de/dc/745122655.ocr.zip"/>
    <s v="yes"/>
    <m/>
    <x v="1034"/>
    <s v="0041"/>
    <n v="1"/>
  </r>
  <r>
    <s v="Des deutschen Knaben Turn-, Spiel- und Sportbuch; praktische Anleitung zu nützlichen Körperübungen außerhalb der Schule: Turnen, Exerzieren, Fechten, Schießen, Bewegungsspielen, Baden, Schwimmen und Springen, Rudern und Segeln, Schlittschuhlaufen und Eissegeln, Radfahren ; der männlichen Jugend zur Lust und Freude, zur Pflege und Ausbildung des Körpers"/>
    <s v="Barth, Ernst; Schützer, L."/>
    <s v="Kinder- und Jugendbücher"/>
    <s v="Velhagen &amp; Klasing"/>
    <s v="monograph; text"/>
    <s v="PPN745122655"/>
    <s v="PPN453868738"/>
    <s v="http://resolver.staatsbibliothek-berlin.de/SBB0000D5A700000000"/>
    <s v="ger"/>
    <s v="1891"/>
    <s v="WegehauptDigital"/>
    <s v="Bielefeld [u.a.]"/>
    <s v="https://content.staatsbibliothek-berlin.de/dc/745122655.ocr.zip"/>
    <s v="yes"/>
    <m/>
    <x v="1035"/>
    <s v="0041"/>
    <n v="1"/>
  </r>
  <r>
    <s v="Des deutschen Knaben Turn-, Spiel- und Sportbuch; praktische Anleitung zu nützlichen Körperübungen außerhalb der Schule: Turnen, Exerzieren, Fechten, Schießen, Bewegungsspielen, Baden, Schwimmen und Springen, Rudern und Segeln, Schlittschuhlaufen und Eissegeln, Radfahren ; der männlichen Jugend zur Lust und Freude, zur Pflege und Ausbildung des Körpers"/>
    <s v="Barth, Ernst; Schützer, L."/>
    <s v="Kinder- und Jugendbücher"/>
    <s v="Velhagen &amp; Klasing"/>
    <s v="monograph; text"/>
    <s v="PPN745122655"/>
    <s v="PPN453868738"/>
    <s v="http://resolver.staatsbibliothek-berlin.de/SBB0000D5A700000000"/>
    <s v="ger"/>
    <s v="1891"/>
    <s v="WegehauptDigital"/>
    <s v="Bielefeld [u.a.]"/>
    <s v="https://content.staatsbibliothek-berlin.de/dc/745122655.ocr.zip"/>
    <s v="yes"/>
    <m/>
    <x v="1036"/>
    <s v="0096"/>
    <n v="1"/>
  </r>
  <r>
    <s v="Des deutschen Knaben Turn-, Spiel- und Sportbuch; praktische Anleitung zu nützlichen Körperübungen außerhalb der Schule: Turnen, Exerzieren, Fechten, Schießen, Bewegungsspielen, Baden, Schwimmen und Springen, Rudern und Segeln, Schlittschuhlaufen und Eissegeln, Radfahren ; der männlichen Jugend zur Lust und Freude, zur Pflege und Ausbildung des Körpers"/>
    <s v="Barth, Ernst; Schützer, L."/>
    <s v="Kinder- und Jugendbücher"/>
    <s v="Velhagen &amp; Klasing"/>
    <s v="monograph; text"/>
    <s v="PPN745122655"/>
    <s v="PPN453868738"/>
    <s v="http://resolver.staatsbibliothek-berlin.de/SBB0000D5A700000000"/>
    <s v="ger"/>
    <s v="1891"/>
    <s v="WegehauptDigital"/>
    <s v="Bielefeld [u.a.]"/>
    <s v="https://content.staatsbibliothek-berlin.de/dc/745122655.ocr.zip"/>
    <s v="yes"/>
    <m/>
    <x v="1037"/>
    <s v="0096"/>
    <n v="1"/>
  </r>
  <r>
    <s v="Des deutschen Knaben Turn-, Spiel- und Sportbuch; praktische Anleitung zu nützlichen Körperübungen außerhalb der Schule: Turnen, Exerzieren, Fechten, Schießen, Bewegungsspielen, Baden, Schwimmen und Springen, Rudern und Segeln, Schlittschuhlaufen und Eissegeln, Radfahren ; der männlichen Jugend zur Lust und Freude, zur Pflege und Ausbildung des Körpers"/>
    <s v="Barth, Ernst; Schützer, L."/>
    <s v="Kinder- und Jugendbücher"/>
    <s v="Velhagen &amp; Klasing"/>
    <s v="monograph; text"/>
    <s v="PPN745122655"/>
    <s v="PPN453868738"/>
    <s v="http://resolver.staatsbibliothek-berlin.de/SBB0000D5A700000000"/>
    <s v="ger"/>
    <s v="1891"/>
    <s v="WegehauptDigital"/>
    <s v="Bielefeld [u.a.]"/>
    <s v="https://content.staatsbibliothek-berlin.de/dc/745122655.ocr.zip"/>
    <s v="yes"/>
    <m/>
    <x v="1038"/>
    <s v="0409"/>
    <n v="1"/>
  </r>
  <r>
    <s v="Dampf"/>
    <s v="Biedenkapp, Georg"/>
    <s v="Kinder- und Jugendbücher; Historische Drucke"/>
    <s v="Paetel"/>
    <s v="volume; text"/>
    <s v="PPN745123597"/>
    <s v="PPN266040640"/>
    <s v="http://resolver.staatsbibliothek-berlin.de/SBB0000D5A900010000"/>
    <s v="ger"/>
    <s v="1911"/>
    <s v="WegehauptDigital"/>
    <s v="Berlin-Wilmersdorf"/>
    <s v="https://content.staatsbibliothek-berlin.de/dc/745123597.ocr.zip"/>
    <s v="yes"/>
    <m/>
    <x v="931"/>
    <s v="0001"/>
    <n v="1"/>
  </r>
  <r>
    <s v="Der Jugend Räthselschatz; 664 der schönsten Rätsel"/>
    <s v="Werther, Werner"/>
    <s v="Kinder- und Jugendbücher"/>
    <s v="Kröner"/>
    <s v="monograph; text"/>
    <s v="PPN745133452"/>
    <s v="PPN557841836"/>
    <s v="http://resolver.staatsbibliothek-berlin.de/SBB0000D5CE00000000"/>
    <s v="ger"/>
    <s v="1886"/>
    <s v="WegehauptDigital"/>
    <s v="Stuttgart"/>
    <s v="https://content.staatsbibliothek-berlin.de/dc/745133452.ocr.zip"/>
    <s v="yes"/>
    <m/>
    <x v="488"/>
    <s v="0029"/>
    <n v="1"/>
  </r>
  <r>
    <s v="Illustriertes Spielbuch für Kinder; unterhaltende und belustigende Spiele und Beschäftigungen für kleine Kinder im Zimmer sowie im Freien"/>
    <s v="Bloch, Ida"/>
    <s v="Kinder- und Jugendbücher"/>
    <s v="Spamer"/>
    <s v="monograph; text"/>
    <s v="PPN745143385"/>
    <s v="PPN548258600"/>
    <s v="http://resolver.staatsbibliothek-berlin.de/SBB0000D5F400000000"/>
    <s v="ger"/>
    <s v="1891"/>
    <s v="WegehauptDigital"/>
    <s v="Leipzig"/>
    <s v="https://content.staatsbibliothek-berlin.de/dc/745143385.ocr.zip"/>
    <s v="yes"/>
    <m/>
    <x v="1039"/>
    <s v="0021"/>
    <n v="1"/>
  </r>
  <r>
    <s v="Illustriertes Spielbuch für Kinder; unterhaltende und belustigende Spiele und Beschäftigungen für kleine Kinder im Zimmer sowie im Freien"/>
    <s v="Bloch, Ida"/>
    <s v="Kinder- und Jugendbücher"/>
    <s v="Spamer"/>
    <s v="monograph; text"/>
    <s v="PPN745143385"/>
    <s v="PPN548258600"/>
    <s v="http://resolver.staatsbibliothek-berlin.de/SBB0000D5F400000000"/>
    <s v="ger"/>
    <s v="1891"/>
    <s v="WegehauptDigital"/>
    <s v="Leipzig"/>
    <s v="https://content.staatsbibliothek-berlin.de/dc/745143385.ocr.zip"/>
    <s v="yes"/>
    <m/>
    <x v="1040"/>
    <s v="0021"/>
    <n v="1"/>
  </r>
  <r>
    <s v="Illustriertes Spielbuch für Kinder; unterhaltende und belustigende Spiele und Beschäftigungen für kleine Kinder im Zimmer sowie im Freien"/>
    <s v="Bloch, Ida"/>
    <s v="Kinder- und Jugendbücher"/>
    <s v="Spamer"/>
    <s v="monograph; text"/>
    <s v="PPN745143385"/>
    <s v="PPN548258600"/>
    <s v="http://resolver.staatsbibliothek-berlin.de/SBB0000D5F400000000"/>
    <s v="ger"/>
    <s v="1891"/>
    <s v="WegehauptDigital"/>
    <s v="Leipzig"/>
    <s v="https://content.staatsbibliothek-berlin.de/dc/745143385.ocr.zip"/>
    <s v="yes"/>
    <m/>
    <x v="1041"/>
    <s v="0021"/>
    <n v="1"/>
  </r>
  <r>
    <s v="Illustriertes Spielbuch für Kinder; unterhaltende und belustigende Spiele und Beschäftigungen für kleine Kinder im Zimmer sowie im Freien"/>
    <s v="Bloch, Ida"/>
    <s v="Kinder- und Jugendbücher"/>
    <s v="Spamer"/>
    <s v="monograph; text"/>
    <s v="PPN745143385"/>
    <s v="PPN548258600"/>
    <s v="http://resolver.staatsbibliothek-berlin.de/SBB0000D5F400000000"/>
    <s v="ger"/>
    <s v="1891"/>
    <s v="WegehauptDigital"/>
    <s v="Leipzig"/>
    <s v="https://content.staatsbibliothek-berlin.de/dc/745143385.ocr.zip"/>
    <s v="yes"/>
    <m/>
    <x v="1042"/>
    <s v="0021"/>
    <n v="1"/>
  </r>
  <r>
    <s v="Illustriertes Spielbuch für Kinder; unterhaltende und belustigende Spiele und Beschäftigungen für kleine Kinder im Zimmer sowie im Freien"/>
    <s v="Bloch, Ida"/>
    <s v="Kinder- und Jugendbücher"/>
    <s v="Spamer"/>
    <s v="monograph; text"/>
    <s v="PPN745143385"/>
    <s v="PPN548258600"/>
    <s v="http://resolver.staatsbibliothek-berlin.de/SBB0000D5F400000000"/>
    <s v="ger"/>
    <s v="1891"/>
    <s v="WegehauptDigital"/>
    <s v="Leipzig"/>
    <s v="https://content.staatsbibliothek-berlin.de/dc/745143385.ocr.zip"/>
    <s v="yes"/>
    <m/>
    <x v="1043"/>
    <s v="0029"/>
    <n v="1"/>
  </r>
  <r>
    <s v="Illustriertes Spielbuch für Kinder; unterhaltende und belustigende Spiele und Beschäftigungen für kleine Kinder im Zimmer sowie im Freien"/>
    <s v="Bloch, Ida"/>
    <s v="Kinder- und Jugendbücher"/>
    <s v="Spamer"/>
    <s v="monograph; text"/>
    <s v="PPN745143385"/>
    <s v="PPN548258600"/>
    <s v="http://resolver.staatsbibliothek-berlin.de/SBB0000D5F400000000"/>
    <s v="ger"/>
    <s v="1891"/>
    <s v="WegehauptDigital"/>
    <s v="Leipzig"/>
    <s v="https://content.staatsbibliothek-berlin.de/dc/745143385.ocr.zip"/>
    <s v="yes"/>
    <m/>
    <x v="1044"/>
    <s v="0070"/>
    <n v="1"/>
  </r>
  <r>
    <s v="Illustriertes Spielbuch für Kinder; unterhaltende und belustigende Spiele und Beschäftigungen für kleine Kinder im Zimmer sowie im Freien"/>
    <s v="Bloch, Ida"/>
    <s v="Kinder- und Jugendbücher"/>
    <s v="Spamer"/>
    <s v="monograph; text"/>
    <s v="PPN745143385"/>
    <s v="PPN548258600"/>
    <s v="http://resolver.staatsbibliothek-berlin.de/SBB0000D5F400000000"/>
    <s v="ger"/>
    <s v="1891"/>
    <s v="WegehauptDigital"/>
    <s v="Leipzig"/>
    <s v="https://content.staatsbibliothek-berlin.de/dc/745143385.ocr.zip"/>
    <s v="yes"/>
    <m/>
    <x v="1045"/>
    <s v="0070"/>
    <n v="1"/>
  </r>
  <r>
    <s v="Lawn Tennis und andere Spiele"/>
    <s v="Heineken, Ph."/>
    <s v="Kinder- und Jugendbücher"/>
    <s v="Union Dt. Verlagsanst."/>
    <s v="monograph; text"/>
    <s v="PPN745157084"/>
    <s v="PPN559264178"/>
    <s v="http://resolver.staatsbibliothek-berlin.de/SBB0000D61400000000"/>
    <s v="ger"/>
    <s v="1905"/>
    <s v="WegehauptDigital"/>
    <s v="Berlin [u.a.]; Stuttgart"/>
    <s v="https://content.staatsbibliothek-berlin.de/dc/745157084.ocr.zip"/>
    <s v="yes"/>
    <m/>
    <x v="116"/>
    <s v="0019"/>
    <n v="1"/>
  </r>
  <r>
    <s v="Lawn Tennis und andere Spiele"/>
    <s v="Heineken, Ph."/>
    <s v="Kinder- und Jugendbücher"/>
    <s v="Union Dt. Verlagsanst."/>
    <s v="monograph; text"/>
    <s v="PPN745157084"/>
    <s v="PPN559264178"/>
    <s v="http://resolver.staatsbibliothek-berlin.de/SBB0000D61400000000"/>
    <s v="ger"/>
    <s v="1905"/>
    <s v="WegehauptDigital"/>
    <s v="Berlin [u.a.]; Stuttgart"/>
    <s v="https://content.staatsbibliothek-berlin.de/dc/745157084.ocr.zip"/>
    <s v="yes"/>
    <m/>
    <x v="1046"/>
    <s v="0020"/>
    <n v="1"/>
  </r>
  <r>
    <s v="Lawn Tennis und andere Spiele"/>
    <s v="Heineken, Ph."/>
    <s v="Kinder- und Jugendbücher"/>
    <s v="Union Dt. Verlagsanst."/>
    <s v="monograph; text"/>
    <s v="PPN745157084"/>
    <s v="PPN559264178"/>
    <s v="http://resolver.staatsbibliothek-berlin.de/SBB0000D61400000000"/>
    <s v="ger"/>
    <s v="1905"/>
    <s v="WegehauptDigital"/>
    <s v="Berlin [u.a.]; Stuttgart"/>
    <s v="https://content.staatsbibliothek-berlin.de/dc/745157084.ocr.zip"/>
    <s v="yes"/>
    <m/>
    <x v="1047"/>
    <s v="0030, 0031"/>
    <n v="2"/>
  </r>
  <r>
    <s v="Lawn Tennis und andere Spiele"/>
    <s v="Heineken, Ph."/>
    <s v="Kinder- und Jugendbücher"/>
    <s v="Union Dt. Verlagsanst."/>
    <s v="monograph; text"/>
    <s v="PPN745157084"/>
    <s v="PPN559264178"/>
    <s v="http://resolver.staatsbibliothek-berlin.de/SBB0000D61400000000"/>
    <s v="ger"/>
    <s v="1905"/>
    <s v="WegehauptDigital"/>
    <s v="Berlin [u.a.]; Stuttgart"/>
    <s v="https://content.staatsbibliothek-berlin.de/dc/745157084.ocr.zip"/>
    <s v="yes"/>
    <m/>
    <x v="1048"/>
    <s v="0037, 0068"/>
    <n v="2"/>
  </r>
  <r>
    <s v="Der deutschen Jugend Sportbuch"/>
    <s v="Simon, Hans O."/>
    <s v="Kinder- und Jugendbücher"/>
    <s v="Teubner"/>
    <s v="monograph; text"/>
    <s v="PPN745157580"/>
    <s v="PPN450899292"/>
    <s v="http://resolver.staatsbibliothek-berlin.de/SBB0000D61600000000"/>
    <s v="ger"/>
    <s v="1913"/>
    <s v="WegehauptDigital"/>
    <s v="Leipzig; Berlin"/>
    <s v="https://content.staatsbibliothek-berlin.de/dc/745157580.ocr.zip"/>
    <s v="yes"/>
    <m/>
    <x v="1049"/>
    <s v="0019"/>
    <n v="1"/>
  </r>
  <r>
    <s v="Der deutschen Jugend Sportbuch"/>
    <s v="Simon, Hans O."/>
    <s v="Kinder- und Jugendbücher"/>
    <s v="Teubner"/>
    <s v="monograph; text"/>
    <s v="PPN745157580"/>
    <s v="PPN450899292"/>
    <s v="http://resolver.staatsbibliothek-berlin.de/SBB0000D61600000000"/>
    <s v="ger"/>
    <s v="1913"/>
    <s v="WegehauptDigital"/>
    <s v="Leipzig; Berlin"/>
    <s v="https://content.staatsbibliothek-berlin.de/dc/745157580.ocr.zip"/>
    <s v="yes"/>
    <m/>
    <x v="1050"/>
    <s v="0025"/>
    <n v="1"/>
  </r>
  <r>
    <s v="Der deutschen Jugend Sportbuch"/>
    <s v="Simon, Hans O."/>
    <s v="Kinder- und Jugendbücher"/>
    <s v="Teubner"/>
    <s v="monograph; text"/>
    <s v="PPN745157580"/>
    <s v="PPN450899292"/>
    <s v="http://resolver.staatsbibliothek-berlin.de/SBB0000D61600000000"/>
    <s v="ger"/>
    <s v="1913"/>
    <s v="WegehauptDigital"/>
    <s v="Leipzig; Berlin"/>
    <s v="https://content.staatsbibliothek-berlin.de/dc/745157580.ocr.zip"/>
    <s v="yes"/>
    <m/>
    <x v="1051"/>
    <s v="0025, 0044"/>
    <n v="2"/>
  </r>
  <r>
    <s v="Der deutschen Jugend Sportbuch"/>
    <s v="Simon, Hans O."/>
    <s v="Kinder- und Jugendbücher"/>
    <s v="Teubner"/>
    <s v="monograph; text"/>
    <s v="PPN745157580"/>
    <s v="PPN450899292"/>
    <s v="http://resolver.staatsbibliothek-berlin.de/SBB0000D61600000000"/>
    <s v="ger"/>
    <s v="1913"/>
    <s v="WegehauptDigital"/>
    <s v="Leipzig; Berlin"/>
    <s v="https://content.staatsbibliothek-berlin.de/dc/745157580.ocr.zip"/>
    <s v="yes"/>
    <m/>
    <x v="1052"/>
    <s v="0025"/>
    <n v="1"/>
  </r>
  <r>
    <s v="Der deutschen Jugend Sportbuch"/>
    <s v="Simon, Hans O."/>
    <s v="Kinder- und Jugendbücher"/>
    <s v="Teubner"/>
    <s v="monograph; text"/>
    <s v="PPN745157580"/>
    <s v="PPN450899292"/>
    <s v="http://resolver.staatsbibliothek-berlin.de/SBB0000D61600000000"/>
    <s v="ger"/>
    <s v="1913"/>
    <s v="WegehauptDigital"/>
    <s v="Leipzig; Berlin"/>
    <s v="https://content.staatsbibliothek-berlin.de/dc/745157580.ocr.zip"/>
    <s v="yes"/>
    <m/>
    <x v="1053"/>
    <s v="0032"/>
    <n v="1"/>
  </r>
  <r>
    <s v="Der deutschen Jugend Sportbuch"/>
    <s v="Simon, Hans O."/>
    <s v="Kinder- und Jugendbücher"/>
    <s v="Teubner"/>
    <s v="monograph; text"/>
    <s v="PPN745157580"/>
    <s v="PPN450899292"/>
    <s v="http://resolver.staatsbibliothek-berlin.de/SBB0000D61600000000"/>
    <s v="ger"/>
    <s v="1913"/>
    <s v="WegehauptDigital"/>
    <s v="Leipzig; Berlin"/>
    <s v="https://content.staatsbibliothek-berlin.de/dc/745157580.ocr.zip"/>
    <s v="yes"/>
    <m/>
    <x v="1054"/>
    <s v="0037"/>
    <n v="1"/>
  </r>
  <r>
    <s v="Der deutschen Jugend Sportbuch"/>
    <s v="Simon, Hans O."/>
    <s v="Kinder- und Jugendbücher"/>
    <s v="Teubner"/>
    <s v="monograph; text"/>
    <s v="PPN745157580"/>
    <s v="PPN450899292"/>
    <s v="http://resolver.staatsbibliothek-berlin.de/SBB0000D61600000000"/>
    <s v="ger"/>
    <s v="1913"/>
    <s v="WegehauptDigital"/>
    <s v="Leipzig; Berlin"/>
    <s v="https://content.staatsbibliothek-berlin.de/dc/745157580.ocr.zip"/>
    <s v="yes"/>
    <m/>
    <x v="1055"/>
    <s v="0044"/>
    <n v="1"/>
  </r>
  <r>
    <s v="Der deutschen Jugend Sportbuch"/>
    <s v="Simon, Hans O."/>
    <s v="Kinder- und Jugendbücher"/>
    <s v="Teubner"/>
    <s v="monograph; text"/>
    <s v="PPN745157580"/>
    <s v="PPN450899292"/>
    <s v="http://resolver.staatsbibliothek-berlin.de/SBB0000D61600000000"/>
    <s v="ger"/>
    <s v="1913"/>
    <s v="WegehauptDigital"/>
    <s v="Leipzig; Berlin"/>
    <s v="https://content.staatsbibliothek-berlin.de/dc/745157580.ocr.zip"/>
    <s v="yes"/>
    <m/>
    <x v="1056"/>
    <s v="0044"/>
    <n v="1"/>
  </r>
  <r>
    <s v="Der deutschen Jugend Sportbuch"/>
    <s v="Simon, Hans O."/>
    <s v="Kinder- und Jugendbücher"/>
    <s v="Teubner"/>
    <s v="monograph; text"/>
    <s v="PPN745157580"/>
    <s v="PPN450899292"/>
    <s v="http://resolver.staatsbibliothek-berlin.de/SBB0000D61600000000"/>
    <s v="ger"/>
    <s v="1913"/>
    <s v="WegehauptDigital"/>
    <s v="Leipzig; Berlin"/>
    <s v="https://content.staatsbibliothek-berlin.de/dc/745157580.ocr.zip"/>
    <s v="yes"/>
    <m/>
    <x v="1057"/>
    <s v="0044"/>
    <n v="1"/>
  </r>
  <r>
    <s v="Der deutschen Jugend Sportbuch"/>
    <s v="Simon, Hans O."/>
    <s v="Kinder- und Jugendbücher"/>
    <s v="Teubner"/>
    <s v="monograph; text"/>
    <s v="PPN745157580"/>
    <s v="PPN450899292"/>
    <s v="http://resolver.staatsbibliothek-berlin.de/SBB0000D61600000000"/>
    <s v="ger"/>
    <s v="1913"/>
    <s v="WegehauptDigital"/>
    <s v="Leipzig; Berlin"/>
    <s v="https://content.staatsbibliothek-berlin.de/dc/745157580.ocr.zip"/>
    <s v="yes"/>
    <m/>
    <x v="1058"/>
    <s v="0044"/>
    <n v="1"/>
  </r>
  <r>
    <s v="Der deutschen Jugend Sportbuch"/>
    <s v="Simon, Hans O."/>
    <s v="Kinder- und Jugendbücher"/>
    <s v="Teubner"/>
    <s v="monograph; text"/>
    <s v="PPN745157580"/>
    <s v="PPN450899292"/>
    <s v="http://resolver.staatsbibliothek-berlin.de/SBB0000D61600000000"/>
    <s v="ger"/>
    <s v="1913"/>
    <s v="WegehauptDigital"/>
    <s v="Leipzig; Berlin"/>
    <s v="https://content.staatsbibliothek-berlin.de/dc/745157580.ocr.zip"/>
    <s v="yes"/>
    <m/>
    <x v="1059"/>
    <s v="0044"/>
    <n v="1"/>
  </r>
  <r>
    <s v="Der deutschen Jugend Sportbuch"/>
    <s v="Simon, Hans O."/>
    <s v="Kinder- und Jugendbücher"/>
    <s v="Teubner"/>
    <s v="monograph; text"/>
    <s v="PPN745157580"/>
    <s v="PPN450899292"/>
    <s v="http://resolver.staatsbibliothek-berlin.de/SBB0000D61600000000"/>
    <s v="ger"/>
    <s v="1913"/>
    <s v="WegehauptDigital"/>
    <s v="Leipzig; Berlin"/>
    <s v="https://content.staatsbibliothek-berlin.de/dc/745157580.ocr.zip"/>
    <s v="yes"/>
    <m/>
    <x v="1060"/>
    <s v="0045"/>
    <n v="1"/>
  </r>
  <r>
    <s v="Der deutschen Jugend Sportbuch"/>
    <s v="Simon, Hans O."/>
    <s v="Kinder- und Jugendbücher"/>
    <s v="Teubner"/>
    <s v="monograph; text"/>
    <s v="PPN745157580"/>
    <s v="PPN450899292"/>
    <s v="http://resolver.staatsbibliothek-berlin.de/SBB0000D61600000000"/>
    <s v="ger"/>
    <s v="1913"/>
    <s v="WegehauptDigital"/>
    <s v="Leipzig; Berlin"/>
    <s v="https://content.staatsbibliothek-berlin.de/dc/745157580.ocr.zip"/>
    <s v="yes"/>
    <m/>
    <x v="1061"/>
    <s v="0045, 0077, 0157"/>
    <n v="3"/>
  </r>
  <r>
    <s v="Der deutschen Jugend Sportbuch"/>
    <s v="Simon, Hans O."/>
    <s v="Kinder- und Jugendbücher"/>
    <s v="Teubner"/>
    <s v="monograph; text"/>
    <s v="PPN745157580"/>
    <s v="PPN450899292"/>
    <s v="http://resolver.staatsbibliothek-berlin.de/SBB0000D61600000000"/>
    <s v="ger"/>
    <s v="1913"/>
    <s v="WegehauptDigital"/>
    <s v="Leipzig; Berlin"/>
    <s v="https://content.staatsbibliothek-berlin.de/dc/745157580.ocr.zip"/>
    <s v="yes"/>
    <m/>
    <x v="44"/>
    <s v="0057, 0157, 0159"/>
    <n v="3"/>
  </r>
  <r>
    <s v="Der deutschen Jugend Sportbuch"/>
    <s v="Simon, Hans O."/>
    <s v="Kinder- und Jugendbücher"/>
    <s v="Teubner"/>
    <s v="monograph; text"/>
    <s v="PPN745157580"/>
    <s v="PPN450899292"/>
    <s v="http://resolver.staatsbibliothek-berlin.de/SBB0000D61600000000"/>
    <s v="ger"/>
    <s v="1913"/>
    <s v="WegehauptDigital"/>
    <s v="Leipzig; Berlin"/>
    <s v="https://content.staatsbibliothek-berlin.de/dc/745157580.ocr.zip"/>
    <s v="yes"/>
    <m/>
    <x v="478"/>
    <s v="0062"/>
    <n v="1"/>
  </r>
  <r>
    <s v="Der deutschen Jugend Sportbuch"/>
    <s v="Simon, Hans O."/>
    <s v="Kinder- und Jugendbücher"/>
    <s v="Teubner"/>
    <s v="monograph; text"/>
    <s v="PPN745157580"/>
    <s v="PPN450899292"/>
    <s v="http://resolver.staatsbibliothek-berlin.de/SBB0000D61600000000"/>
    <s v="ger"/>
    <s v="1913"/>
    <s v="WegehauptDigital"/>
    <s v="Leipzig; Berlin"/>
    <s v="https://content.staatsbibliothek-berlin.de/dc/745157580.ocr.zip"/>
    <s v="yes"/>
    <m/>
    <x v="1062"/>
    <s v="0066"/>
    <n v="1"/>
  </r>
  <r>
    <s v="Der deutschen Jugend Sportbuch"/>
    <s v="Simon, Hans O."/>
    <s v="Kinder- und Jugendbücher"/>
    <s v="Teubner"/>
    <s v="monograph; text"/>
    <s v="PPN745157580"/>
    <s v="PPN450899292"/>
    <s v="http://resolver.staatsbibliothek-berlin.de/SBB0000D61600000000"/>
    <s v="ger"/>
    <s v="1913"/>
    <s v="WegehauptDigital"/>
    <s v="Leipzig; Berlin"/>
    <s v="https://content.staatsbibliothek-berlin.de/dc/745157580.ocr.zip"/>
    <s v="yes"/>
    <m/>
    <x v="622"/>
    <s v="0068"/>
    <n v="1"/>
  </r>
  <r>
    <s v="Der deutschen Jugend Sportbuch"/>
    <s v="Simon, Hans O."/>
    <s v="Kinder- und Jugendbücher"/>
    <s v="Teubner"/>
    <s v="monograph; text"/>
    <s v="PPN745157580"/>
    <s v="PPN450899292"/>
    <s v="http://resolver.staatsbibliothek-berlin.de/SBB0000D61600000000"/>
    <s v="ger"/>
    <s v="1913"/>
    <s v="WegehauptDigital"/>
    <s v="Leipzig; Berlin"/>
    <s v="https://content.staatsbibliothek-berlin.de/dc/745157580.ocr.zip"/>
    <s v="yes"/>
    <m/>
    <x v="1063"/>
    <s v="0068"/>
    <n v="1"/>
  </r>
  <r>
    <s v="Der deutschen Jugend Sportbuch"/>
    <s v="Simon, Hans O."/>
    <s v="Kinder- und Jugendbücher"/>
    <s v="Teubner"/>
    <s v="monograph; text"/>
    <s v="PPN745157580"/>
    <s v="PPN450899292"/>
    <s v="http://resolver.staatsbibliothek-berlin.de/SBB0000D61600000000"/>
    <s v="ger"/>
    <s v="1913"/>
    <s v="WegehauptDigital"/>
    <s v="Leipzig; Berlin"/>
    <s v="https://content.staatsbibliothek-berlin.de/dc/745157580.ocr.zip"/>
    <s v="yes"/>
    <m/>
    <x v="1064"/>
    <s v="0068"/>
    <n v="1"/>
  </r>
  <r>
    <s v="Der deutschen Jugend Sportbuch"/>
    <s v="Simon, Hans O."/>
    <s v="Kinder- und Jugendbücher"/>
    <s v="Teubner"/>
    <s v="monograph; text"/>
    <s v="PPN745157580"/>
    <s v="PPN450899292"/>
    <s v="http://resolver.staatsbibliothek-berlin.de/SBB0000D61600000000"/>
    <s v="ger"/>
    <s v="1913"/>
    <s v="WegehauptDigital"/>
    <s v="Leipzig; Berlin"/>
    <s v="https://content.staatsbibliothek-berlin.de/dc/745157580.ocr.zip"/>
    <s v="yes"/>
    <m/>
    <x v="1065"/>
    <s v="0077"/>
    <n v="1"/>
  </r>
  <r>
    <s v="Der deutschen Jugend Sportbuch"/>
    <s v="Simon, Hans O."/>
    <s v="Kinder- und Jugendbücher"/>
    <s v="Teubner"/>
    <s v="monograph; text"/>
    <s v="PPN745157580"/>
    <s v="PPN450899292"/>
    <s v="http://resolver.staatsbibliothek-berlin.de/SBB0000D61600000000"/>
    <s v="ger"/>
    <s v="1913"/>
    <s v="WegehauptDigital"/>
    <s v="Leipzig; Berlin"/>
    <s v="https://content.staatsbibliothek-berlin.de/dc/745157580.ocr.zip"/>
    <s v="yes"/>
    <m/>
    <x v="1066"/>
    <s v="0079"/>
    <n v="1"/>
  </r>
  <r>
    <s v="Der deutschen Jugend Sportbuch"/>
    <s v="Simon, Hans O."/>
    <s v="Kinder- und Jugendbücher"/>
    <s v="Teubner"/>
    <s v="monograph; text"/>
    <s v="PPN745157580"/>
    <s v="PPN450899292"/>
    <s v="http://resolver.staatsbibliothek-berlin.de/SBB0000D61600000000"/>
    <s v="ger"/>
    <s v="1913"/>
    <s v="WegehauptDigital"/>
    <s v="Leipzig; Berlin"/>
    <s v="https://content.staatsbibliothek-berlin.de/dc/745157580.ocr.zip"/>
    <s v="yes"/>
    <m/>
    <x v="1067"/>
    <s v="0079"/>
    <n v="1"/>
  </r>
  <r>
    <s v="Der deutschen Jugend Sportbuch"/>
    <s v="Simon, Hans O."/>
    <s v="Kinder- und Jugendbücher"/>
    <s v="Teubner"/>
    <s v="monograph; text"/>
    <s v="PPN745157580"/>
    <s v="PPN450899292"/>
    <s v="http://resolver.staatsbibliothek-berlin.de/SBB0000D61600000000"/>
    <s v="ger"/>
    <s v="1913"/>
    <s v="WegehauptDigital"/>
    <s v="Leipzig; Berlin"/>
    <s v="https://content.staatsbibliothek-berlin.de/dc/745157580.ocr.zip"/>
    <s v="yes"/>
    <m/>
    <x v="701"/>
    <s v="0081"/>
    <n v="1"/>
  </r>
  <r>
    <s v="Der deutschen Jugend Sportbuch"/>
    <s v="Simon, Hans O."/>
    <s v="Kinder- und Jugendbücher"/>
    <s v="Teubner"/>
    <s v="monograph; text"/>
    <s v="PPN745157580"/>
    <s v="PPN450899292"/>
    <s v="http://resolver.staatsbibliothek-berlin.de/SBB0000D61600000000"/>
    <s v="ger"/>
    <s v="1913"/>
    <s v="WegehauptDigital"/>
    <s v="Leipzig; Berlin"/>
    <s v="https://content.staatsbibliothek-berlin.de/dc/745157580.ocr.zip"/>
    <s v="yes"/>
    <m/>
    <x v="1068"/>
    <s v="0081"/>
    <n v="1"/>
  </r>
  <r>
    <s v="Der deutschen Jugend Sportbuch"/>
    <s v="Simon, Hans O."/>
    <s v="Kinder- und Jugendbücher"/>
    <s v="Teubner"/>
    <s v="monograph; text"/>
    <s v="PPN745157580"/>
    <s v="PPN450899292"/>
    <s v="http://resolver.staatsbibliothek-berlin.de/SBB0000D61600000000"/>
    <s v="ger"/>
    <s v="1913"/>
    <s v="WegehauptDigital"/>
    <s v="Leipzig; Berlin"/>
    <s v="https://content.staatsbibliothek-berlin.de/dc/745157580.ocr.zip"/>
    <s v="yes"/>
    <m/>
    <x v="1069"/>
    <s v="0081"/>
    <n v="1"/>
  </r>
  <r>
    <s v="Der deutschen Jugend Sportbuch"/>
    <s v="Simon, Hans O."/>
    <s v="Kinder- und Jugendbücher"/>
    <s v="Teubner"/>
    <s v="monograph; text"/>
    <s v="PPN745157580"/>
    <s v="PPN450899292"/>
    <s v="http://resolver.staatsbibliothek-berlin.de/SBB0000D61600000000"/>
    <s v="ger"/>
    <s v="1913"/>
    <s v="WegehauptDigital"/>
    <s v="Leipzig; Berlin"/>
    <s v="https://content.staatsbibliothek-berlin.de/dc/745157580.ocr.zip"/>
    <s v="yes"/>
    <m/>
    <x v="1070"/>
    <s v="0081"/>
    <n v="1"/>
  </r>
  <r>
    <s v="Der deutschen Jugend Sportbuch"/>
    <s v="Simon, Hans O."/>
    <s v="Kinder- und Jugendbücher"/>
    <s v="Teubner"/>
    <s v="monograph; text"/>
    <s v="PPN745157580"/>
    <s v="PPN450899292"/>
    <s v="http://resolver.staatsbibliothek-berlin.de/SBB0000D61600000000"/>
    <s v="ger"/>
    <s v="1913"/>
    <s v="WegehauptDigital"/>
    <s v="Leipzig; Berlin"/>
    <s v="https://content.staatsbibliothek-berlin.de/dc/745157580.ocr.zip"/>
    <s v="yes"/>
    <m/>
    <x v="1071"/>
    <s v="0083"/>
    <n v="1"/>
  </r>
  <r>
    <s v="Der deutschen Jugend Sportbuch"/>
    <s v="Simon, Hans O."/>
    <s v="Kinder- und Jugendbücher"/>
    <s v="Teubner"/>
    <s v="monograph; text"/>
    <s v="PPN745157580"/>
    <s v="PPN450899292"/>
    <s v="http://resolver.staatsbibliothek-berlin.de/SBB0000D61600000000"/>
    <s v="ger"/>
    <s v="1913"/>
    <s v="WegehauptDigital"/>
    <s v="Leipzig; Berlin"/>
    <s v="https://content.staatsbibliothek-berlin.de/dc/745157580.ocr.zip"/>
    <s v="yes"/>
    <m/>
    <x v="1072"/>
    <s v="0083"/>
    <n v="1"/>
  </r>
  <r>
    <s v="Der deutschen Jugend Sportbuch"/>
    <s v="Simon, Hans O."/>
    <s v="Kinder- und Jugendbücher"/>
    <s v="Teubner"/>
    <s v="monograph; text"/>
    <s v="PPN745157580"/>
    <s v="PPN450899292"/>
    <s v="http://resolver.staatsbibliothek-berlin.de/SBB0000D61600000000"/>
    <s v="ger"/>
    <s v="1913"/>
    <s v="WegehauptDigital"/>
    <s v="Leipzig; Berlin"/>
    <s v="https://content.staatsbibliothek-berlin.de/dc/745157580.ocr.zip"/>
    <s v="yes"/>
    <m/>
    <x v="1073"/>
    <s v="0087"/>
    <n v="1"/>
  </r>
  <r>
    <s v="Der deutschen Jugend Sportbuch"/>
    <s v="Simon, Hans O."/>
    <s v="Kinder- und Jugendbücher"/>
    <s v="Teubner"/>
    <s v="monograph; text"/>
    <s v="PPN745157580"/>
    <s v="PPN450899292"/>
    <s v="http://resolver.staatsbibliothek-berlin.de/SBB0000D61600000000"/>
    <s v="ger"/>
    <s v="1913"/>
    <s v="WegehauptDigital"/>
    <s v="Leipzig; Berlin"/>
    <s v="https://content.staatsbibliothek-berlin.de/dc/745157580.ocr.zip"/>
    <s v="yes"/>
    <m/>
    <x v="1074"/>
    <s v="0087"/>
    <n v="1"/>
  </r>
  <r>
    <s v="Der deutschen Jugend Sportbuch"/>
    <s v="Simon, Hans O."/>
    <s v="Kinder- und Jugendbücher"/>
    <s v="Teubner"/>
    <s v="monograph; text"/>
    <s v="PPN745157580"/>
    <s v="PPN450899292"/>
    <s v="http://resolver.staatsbibliothek-berlin.de/SBB0000D61600000000"/>
    <s v="ger"/>
    <s v="1913"/>
    <s v="WegehauptDigital"/>
    <s v="Leipzig; Berlin"/>
    <s v="https://content.staatsbibliothek-berlin.de/dc/745157580.ocr.zip"/>
    <s v="yes"/>
    <m/>
    <x v="1075"/>
    <s v="0119"/>
    <n v="1"/>
  </r>
  <r>
    <s v="Der deutschen Jugend Sportbuch"/>
    <s v="Simon, Hans O."/>
    <s v="Kinder- und Jugendbücher"/>
    <s v="Teubner"/>
    <s v="monograph; text"/>
    <s v="PPN745157580"/>
    <s v="PPN450899292"/>
    <s v="http://resolver.staatsbibliothek-berlin.de/SBB0000D61600000000"/>
    <s v="ger"/>
    <s v="1913"/>
    <s v="WegehauptDigital"/>
    <s v="Leipzig; Berlin"/>
    <s v="https://content.staatsbibliothek-berlin.de/dc/745157580.ocr.zip"/>
    <s v="yes"/>
    <m/>
    <x v="1076"/>
    <s v="0127"/>
    <n v="1"/>
  </r>
  <r>
    <s v="Der deutschen Jugend Sportbuch"/>
    <s v="Simon, Hans O."/>
    <s v="Kinder- und Jugendbücher"/>
    <s v="Teubner"/>
    <s v="monograph; text"/>
    <s v="PPN745157580"/>
    <s v="PPN450899292"/>
    <s v="http://resolver.staatsbibliothek-berlin.de/SBB0000D61600000000"/>
    <s v="ger"/>
    <s v="1913"/>
    <s v="WegehauptDigital"/>
    <s v="Leipzig; Berlin"/>
    <s v="https://content.staatsbibliothek-berlin.de/dc/745157580.ocr.zip"/>
    <s v="yes"/>
    <m/>
    <x v="1077"/>
    <s v="0127"/>
    <n v="1"/>
  </r>
  <r>
    <s v="Der deutschen Jugend Sportbuch"/>
    <s v="Simon, Hans O."/>
    <s v="Kinder- und Jugendbücher"/>
    <s v="Teubner"/>
    <s v="monograph; text"/>
    <s v="PPN745157580"/>
    <s v="PPN450899292"/>
    <s v="http://resolver.staatsbibliothek-berlin.de/SBB0000D61600000000"/>
    <s v="ger"/>
    <s v="1913"/>
    <s v="WegehauptDigital"/>
    <s v="Leipzig; Berlin"/>
    <s v="https://content.staatsbibliothek-berlin.de/dc/745157580.ocr.zip"/>
    <s v="yes"/>
    <m/>
    <x v="1078"/>
    <s v="0133"/>
    <n v="1"/>
  </r>
  <r>
    <s v="Der deutschen Jugend Sportbuch"/>
    <s v="Simon, Hans O."/>
    <s v="Kinder- und Jugendbücher"/>
    <s v="Teubner"/>
    <s v="monograph; text"/>
    <s v="PPN745157580"/>
    <s v="PPN450899292"/>
    <s v="http://resolver.staatsbibliothek-berlin.de/SBB0000D61600000000"/>
    <s v="ger"/>
    <s v="1913"/>
    <s v="WegehauptDigital"/>
    <s v="Leipzig; Berlin"/>
    <s v="https://content.staatsbibliothek-berlin.de/dc/745157580.ocr.zip"/>
    <s v="yes"/>
    <m/>
    <x v="1079"/>
    <s v="0137"/>
    <n v="1"/>
  </r>
  <r>
    <s v="Der deutschen Jugend Sportbuch"/>
    <s v="Simon, Hans O."/>
    <s v="Kinder- und Jugendbücher"/>
    <s v="Teubner"/>
    <s v="monograph; text"/>
    <s v="PPN745157580"/>
    <s v="PPN450899292"/>
    <s v="http://resolver.staatsbibliothek-berlin.de/SBB0000D61600000000"/>
    <s v="ger"/>
    <s v="1913"/>
    <s v="WegehauptDigital"/>
    <s v="Leipzig; Berlin"/>
    <s v="https://content.staatsbibliothek-berlin.de/dc/745157580.ocr.zip"/>
    <s v="yes"/>
    <m/>
    <x v="1080"/>
    <s v="0144"/>
    <n v="1"/>
  </r>
  <r>
    <s v="Der deutschen Jugend Sportbuch"/>
    <s v="Simon, Hans O."/>
    <s v="Kinder- und Jugendbücher"/>
    <s v="Teubner"/>
    <s v="monograph; text"/>
    <s v="PPN745157580"/>
    <s v="PPN450899292"/>
    <s v="http://resolver.staatsbibliothek-berlin.de/SBB0000D61600000000"/>
    <s v="ger"/>
    <s v="1913"/>
    <s v="WegehauptDigital"/>
    <s v="Leipzig; Berlin"/>
    <s v="https://content.staatsbibliothek-berlin.de/dc/745157580.ocr.zip"/>
    <s v="yes"/>
    <m/>
    <x v="1081"/>
    <s v="0154"/>
    <n v="1"/>
  </r>
  <r>
    <s v="Der deutschen Jugend Sportbuch"/>
    <s v="Simon, Hans O."/>
    <s v="Kinder- und Jugendbücher"/>
    <s v="Teubner"/>
    <s v="monograph; text"/>
    <s v="PPN745157580"/>
    <s v="PPN450899292"/>
    <s v="http://resolver.staatsbibliothek-berlin.de/SBB0000D61600000000"/>
    <s v="ger"/>
    <s v="1913"/>
    <s v="WegehauptDigital"/>
    <s v="Leipzig; Berlin"/>
    <s v="https://content.staatsbibliothek-berlin.de/dc/745157580.ocr.zip"/>
    <s v="yes"/>
    <m/>
    <x v="1082"/>
    <s v="0155"/>
    <n v="1"/>
  </r>
  <r>
    <s v="Der deutschen Jugend Sportbuch"/>
    <s v="Simon, Hans O."/>
    <s v="Kinder- und Jugendbücher"/>
    <s v="Teubner"/>
    <s v="monograph; text"/>
    <s v="PPN745157580"/>
    <s v="PPN450899292"/>
    <s v="http://resolver.staatsbibliothek-berlin.de/SBB0000D61600000000"/>
    <s v="ger"/>
    <s v="1913"/>
    <s v="WegehauptDigital"/>
    <s v="Leipzig; Berlin"/>
    <s v="https://content.staatsbibliothek-berlin.de/dc/745157580.ocr.zip"/>
    <s v="yes"/>
    <m/>
    <x v="324"/>
    <s v="0157"/>
    <n v="1"/>
  </r>
  <r>
    <s v="Der deutschen Jugend Sportbuch"/>
    <s v="Simon, Hans O."/>
    <s v="Kinder- und Jugendbücher"/>
    <s v="Teubner"/>
    <s v="monograph; text"/>
    <s v="PPN745157580"/>
    <s v="PPN450899292"/>
    <s v="http://resolver.staatsbibliothek-berlin.de/SBB0000D61600000000"/>
    <s v="ger"/>
    <s v="1913"/>
    <s v="WegehauptDigital"/>
    <s v="Leipzig; Berlin"/>
    <s v="https://content.staatsbibliothek-berlin.de/dc/745157580.ocr.zip"/>
    <s v="yes"/>
    <m/>
    <x v="1083"/>
    <s v="0159"/>
    <n v="1"/>
  </r>
  <r>
    <s v="Der deutschen Jugend Sportbuch"/>
    <s v="Simon, Hans O."/>
    <s v="Kinder- und Jugendbücher"/>
    <s v="Teubner"/>
    <s v="monograph; text"/>
    <s v="PPN745157580"/>
    <s v="PPN450899292"/>
    <s v="http://resolver.staatsbibliothek-berlin.de/SBB0000D61600000000"/>
    <s v="ger"/>
    <s v="1913"/>
    <s v="WegehauptDigital"/>
    <s v="Leipzig; Berlin"/>
    <s v="https://content.staatsbibliothek-berlin.de/dc/745157580.ocr.zip"/>
    <s v="yes"/>
    <m/>
    <x v="1084"/>
    <s v="0159"/>
    <n v="1"/>
  </r>
  <r>
    <s v="Der deutschen Jugend Sportbuch"/>
    <s v="Simon, Hans O."/>
    <s v="Kinder- und Jugendbücher"/>
    <s v="Teubner"/>
    <s v="monograph; text"/>
    <s v="PPN745157580"/>
    <s v="PPN450899292"/>
    <s v="http://resolver.staatsbibliothek-berlin.de/SBB0000D61600000000"/>
    <s v="ger"/>
    <s v="1913"/>
    <s v="WegehauptDigital"/>
    <s v="Leipzig; Berlin"/>
    <s v="https://content.staatsbibliothek-berlin.de/dc/745157580.ocr.zip"/>
    <s v="yes"/>
    <m/>
    <x v="1085"/>
    <s v="0159"/>
    <n v="1"/>
  </r>
  <r>
    <s v="Der deutschen Jugend Sportbuch"/>
    <s v="Simon, Hans O."/>
    <s v="Kinder- und Jugendbücher"/>
    <s v="Teubner"/>
    <s v="monograph; text"/>
    <s v="PPN745157580"/>
    <s v="PPN450899292"/>
    <s v="http://resolver.staatsbibliothek-berlin.de/SBB0000D61600000000"/>
    <s v="ger"/>
    <s v="1913"/>
    <s v="WegehauptDigital"/>
    <s v="Leipzig; Berlin"/>
    <s v="https://content.staatsbibliothek-berlin.de/dc/745157580.ocr.zip"/>
    <s v="yes"/>
    <m/>
    <x v="1086"/>
    <s v="0159"/>
    <n v="1"/>
  </r>
  <r>
    <s v="Großes illustriertes Spielbuch für Mädchen; eine Auswahl der schönsten Spiele, anregender und unterhaltender Beschäftigungen und Belustigungen im Freien und im Zimmer"/>
    <s v="Wendling, Paul; Gayette-Georgens, Jeanne Marie"/>
    <s v="Kinder- und Jugendbücher"/>
    <s v="Herlet"/>
    <s v="monograph; text"/>
    <s v="PPN745158323"/>
    <s v="PPN310374812"/>
    <s v="http://resolver.staatsbibliothek-berlin.de/SBB0000D61800000000"/>
    <s v="ger"/>
    <s v="1900"/>
    <s v="WegehauptDigital"/>
    <s v="Berlin [u.a.]"/>
    <s v="https://content.staatsbibliothek-berlin.de/dc/745158323.ocr.zip"/>
    <s v="yes"/>
    <m/>
    <x v="1087"/>
    <s v="0006"/>
    <n v="1"/>
  </r>
  <r>
    <s v="Großes illustriertes Spielbuch für Mädchen; eine Auswahl der schönsten Spiele, anregender und unterhaltender Beschäftigungen und Belustigungen im Freien und im Zimmer"/>
    <s v="Wendling, Paul; Gayette-Georgens, Jeanne Marie"/>
    <s v="Kinder- und Jugendbücher"/>
    <s v="Herlet"/>
    <s v="monograph; text"/>
    <s v="PPN745158323"/>
    <s v="PPN310374812"/>
    <s v="http://resolver.staatsbibliothek-berlin.de/SBB0000D61800000000"/>
    <s v="ger"/>
    <s v="1900"/>
    <s v="WegehauptDigital"/>
    <s v="Berlin [u.a.]"/>
    <s v="https://content.staatsbibliothek-berlin.de/dc/745158323.ocr.zip"/>
    <s v="yes"/>
    <m/>
    <x v="1088"/>
    <s v="0006"/>
    <n v="1"/>
  </r>
  <r>
    <s v="Großes illustriertes Spielbuch für Mädchen; eine Auswahl der schönsten Spiele, anregender und unterhaltender Beschäftigungen und Belustigungen im Freien und im Zimmer"/>
    <s v="Wendling, Paul; Gayette-Georgens, Jeanne Marie"/>
    <s v="Kinder- und Jugendbücher"/>
    <s v="Herlet"/>
    <s v="monograph; text"/>
    <s v="PPN745158323"/>
    <s v="PPN310374812"/>
    <s v="http://resolver.staatsbibliothek-berlin.de/SBB0000D61800000000"/>
    <s v="ger"/>
    <s v="1900"/>
    <s v="WegehauptDigital"/>
    <s v="Berlin [u.a.]"/>
    <s v="https://content.staatsbibliothek-berlin.de/dc/745158323.ocr.zip"/>
    <s v="yes"/>
    <m/>
    <x v="1089"/>
    <s v="0006"/>
    <n v="1"/>
  </r>
  <r>
    <s v="Großes illustriertes Spielbuch für Mädchen; eine Auswahl der schönsten Spiele, anregender und unterhaltender Beschäftigungen und Belustigungen im Freien und im Zimmer"/>
    <s v="Wendling, Paul; Gayette-Georgens, Jeanne Marie"/>
    <s v="Kinder- und Jugendbücher"/>
    <s v="Herlet"/>
    <s v="monograph; text"/>
    <s v="PPN745158323"/>
    <s v="PPN310374812"/>
    <s v="http://resolver.staatsbibliothek-berlin.de/SBB0000D61800000000"/>
    <s v="ger"/>
    <s v="1900"/>
    <s v="WegehauptDigital"/>
    <s v="Berlin [u.a.]"/>
    <s v="https://content.staatsbibliothek-berlin.de/dc/745158323.ocr.zip"/>
    <s v="yes"/>
    <m/>
    <x v="1090"/>
    <s v="0006"/>
    <n v="1"/>
  </r>
  <r>
    <s v="Großes illustriertes Spielbuch für Mädchen; eine Auswahl der schönsten Spiele, anregender und unterhaltender Beschäftigungen und Belustigungen im Freien und im Zimmer"/>
    <s v="Wendling, Paul; Gayette-Georgens, Jeanne Marie"/>
    <s v="Kinder- und Jugendbücher"/>
    <s v="Herlet"/>
    <s v="monograph; text"/>
    <s v="PPN745158323"/>
    <s v="PPN310374812"/>
    <s v="http://resolver.staatsbibliothek-berlin.de/SBB0000D61800000000"/>
    <s v="ger"/>
    <s v="1900"/>
    <s v="WegehauptDigital"/>
    <s v="Berlin [u.a.]"/>
    <s v="https://content.staatsbibliothek-berlin.de/dc/745158323.ocr.zip"/>
    <s v="yes"/>
    <m/>
    <x v="1091"/>
    <s v="0006"/>
    <n v="1"/>
  </r>
  <r>
    <s v="Großes illustriertes Spielbuch für Mädchen; eine Auswahl der schönsten Spiele, anregender und unterhaltender Beschäftigungen und Belustigungen im Freien und im Zimmer"/>
    <s v="Wendling, Paul; Gayette-Georgens, Jeanne Marie"/>
    <s v="Kinder- und Jugendbücher"/>
    <s v="Herlet"/>
    <s v="monograph; text"/>
    <s v="PPN745158323"/>
    <s v="PPN310374812"/>
    <s v="http://resolver.staatsbibliothek-berlin.de/SBB0000D61800000000"/>
    <s v="ger"/>
    <s v="1900"/>
    <s v="WegehauptDigital"/>
    <s v="Berlin [u.a.]"/>
    <s v="https://content.staatsbibliothek-berlin.de/dc/745158323.ocr.zip"/>
    <s v="yes"/>
    <m/>
    <x v="1092"/>
    <s v="0183"/>
    <n v="1"/>
  </r>
  <r>
    <s v="Großes illustriertes Spielbuch für Mädchen; eine Auswahl der schönsten Spiele, anregender und unterhaltender Beschäftigungen und Belustigungen im Freien und im Zimmer"/>
    <s v="Wendling, Paul; Gayette-Georgens, Jeanne Marie"/>
    <s v="Kinder- und Jugendbücher"/>
    <s v="Herlet"/>
    <s v="monograph; text"/>
    <s v="PPN745158323"/>
    <s v="PPN310374812"/>
    <s v="http://resolver.staatsbibliothek-berlin.de/SBB0000D61800000000"/>
    <s v="ger"/>
    <s v="1900"/>
    <s v="WegehauptDigital"/>
    <s v="Berlin [u.a.]"/>
    <s v="https://content.staatsbibliothek-berlin.de/dc/745158323.ocr.zip"/>
    <s v="yes"/>
    <m/>
    <x v="1093"/>
    <s v="0260"/>
    <n v="1"/>
  </r>
  <r>
    <s v="Neues Spielbuch für Mädchen; eine Auswahl des schönsten Spiele, anregender und unterhaltender Beschäftigungen und Belustigungen im Freien und im Zimmer"/>
    <s v="Wendling, Paul; Gayette-Georgens, Jeanne Marie"/>
    <s v="Kinder- und Jugendbücher"/>
    <s v="Neufeld"/>
    <s v="monograph; text"/>
    <s v="PPN745165591"/>
    <s v="PPN369484258"/>
    <s v="http://resolver.staatsbibliothek-berlin.de/SBB0000D61E00000000"/>
    <s v="ger"/>
    <s v="1887"/>
    <s v="WegehauptDigital"/>
    <s v="Berlin"/>
    <s v="https://content.staatsbibliothek-berlin.de/dc/745165591.ocr.zip"/>
    <s v="yes"/>
    <m/>
    <x v="1094"/>
    <s v="0008"/>
    <n v="1"/>
  </r>
  <r>
    <s v="Neues Spielbuch für Mädchen; eine Auswahl des schönsten Spiele, anregender und unterhaltender Beschäftigungen und Belustigungen im Freien und im Zimmer"/>
    <s v="Wendling, Paul; Gayette-Georgens, Jeanne Marie"/>
    <s v="Kinder- und Jugendbücher"/>
    <s v="Neufeld"/>
    <s v="monograph; text"/>
    <s v="PPN745165591"/>
    <s v="PPN369484258"/>
    <s v="http://resolver.staatsbibliothek-berlin.de/SBB0000D61E00000000"/>
    <s v="ger"/>
    <s v="1887"/>
    <s v="WegehauptDigital"/>
    <s v="Berlin"/>
    <s v="https://content.staatsbibliothek-berlin.de/dc/745165591.ocr.zip"/>
    <s v="yes"/>
    <m/>
    <x v="1095"/>
    <s v="0008"/>
    <n v="1"/>
  </r>
  <r>
    <s v="Neues Spielbuch für Mädchen; eine Auswahl des schönsten Spiele, anregender und unterhaltender Beschäftigungen und Belustigungen im Freien und im Zimmer"/>
    <s v="Wendling, Paul; Gayette-Georgens, Jeanne Marie"/>
    <s v="Kinder- und Jugendbücher"/>
    <s v="Neufeld"/>
    <s v="monograph; text"/>
    <s v="PPN745165591"/>
    <s v="PPN369484258"/>
    <s v="http://resolver.staatsbibliothek-berlin.de/SBB0000D61E00000000"/>
    <s v="ger"/>
    <s v="1887"/>
    <s v="WegehauptDigital"/>
    <s v="Berlin"/>
    <s v="https://content.staatsbibliothek-berlin.de/dc/745165591.ocr.zip"/>
    <s v="yes"/>
    <m/>
    <x v="1096"/>
    <s v="0008"/>
    <n v="1"/>
  </r>
  <r>
    <s v="Neues Spielbuch für Mädchen; eine Auswahl des schönsten Spiele, anregender und unterhaltender Beschäftigungen und Belustigungen im Freien und im Zimmer"/>
    <s v="Wendling, Paul; Gayette-Georgens, Jeanne Marie"/>
    <s v="Kinder- und Jugendbücher"/>
    <s v="Neufeld"/>
    <s v="monograph; text"/>
    <s v="PPN745165591"/>
    <s v="PPN369484258"/>
    <s v="http://resolver.staatsbibliothek-berlin.de/SBB0000D61E00000000"/>
    <s v="ger"/>
    <s v="1887"/>
    <s v="WegehauptDigital"/>
    <s v="Berlin"/>
    <s v="https://content.staatsbibliothek-berlin.de/dc/745165591.ocr.zip"/>
    <s v="yes"/>
    <m/>
    <x v="1097"/>
    <s v="0008"/>
    <n v="1"/>
  </r>
  <r>
    <s v="Neues Spielbuch für Mädchen; eine Auswahl des schönsten Spiele, anregender und unterhaltender Beschäftigungen und Belustigungen im Freien und im Zimmer"/>
    <s v="Wendling, Paul; Gayette-Georgens, Jeanne Marie"/>
    <s v="Kinder- und Jugendbücher"/>
    <s v="Neufeld"/>
    <s v="monograph; text"/>
    <s v="PPN745165591"/>
    <s v="PPN369484258"/>
    <s v="http://resolver.staatsbibliothek-berlin.de/SBB0000D61E00000000"/>
    <s v="ger"/>
    <s v="1887"/>
    <s v="WegehauptDigital"/>
    <s v="Berlin"/>
    <s v="https://content.staatsbibliothek-berlin.de/dc/745165591.ocr.zip"/>
    <s v="yes"/>
    <m/>
    <x v="1098"/>
    <s v="0123"/>
    <n v="1"/>
  </r>
  <r>
    <s v="Neues Spielbuch für Mädchen; eine Auswahl des schönsten Spiele, anregender und unterhaltender Beschäftigungen und Belustigungen im Freien und im Zimmer"/>
    <s v="Wendling, Paul; Gayette-Georgens, Jeanne Marie"/>
    <s v="Kinder- und Jugendbücher"/>
    <s v="Neufeld"/>
    <s v="monograph; text"/>
    <s v="PPN745165591"/>
    <s v="PPN369484258"/>
    <s v="http://resolver.staatsbibliothek-berlin.de/SBB0000D61E00000000"/>
    <s v="ger"/>
    <s v="1887"/>
    <s v="WegehauptDigital"/>
    <s v="Berlin"/>
    <s v="https://content.staatsbibliothek-berlin.de/dc/745165591.ocr.zip"/>
    <s v="yes"/>
    <m/>
    <x v="1099"/>
    <s v="0277"/>
    <n v="1"/>
  </r>
  <r>
    <s v="Neues Spielbuch für Mädchen; eine Auswahl des schönsten Spiele, anregender und unterhaltender Beschäftigungen und Belustigungen im Freien und im Zimmer"/>
    <s v="Wendling, Paul; Gayette-Georgens, Jeanne Marie"/>
    <s v="Kinder- und Jugendbücher"/>
    <s v="Neufeld"/>
    <s v="monograph; text"/>
    <s v="PPN745165591"/>
    <s v="PPN369484258"/>
    <s v="http://resolver.staatsbibliothek-berlin.de/SBB0000D61E00000000"/>
    <s v="ger"/>
    <s v="1887"/>
    <s v="WegehauptDigital"/>
    <s v="Berlin"/>
    <s v="https://content.staatsbibliothek-berlin.de/dc/745165591.ocr.zip"/>
    <s v="yes"/>
    <m/>
    <x v="1100"/>
    <s v="0277"/>
    <n v="1"/>
  </r>
  <r>
    <s v="Neues Spielbuch für Mädchen; eine Auswahl des schönsten Spiele, anregender und unterhaltender Beschäftigungen und Belustigungen im Freien und im Zimmer"/>
    <s v="Wendling, Paul; Gayette-Georgens, Jeanne Marie"/>
    <s v="Kinder- und Jugendbücher"/>
    <s v="Neufeld"/>
    <s v="monograph; text"/>
    <s v="PPN745165591"/>
    <s v="PPN369484258"/>
    <s v="http://resolver.staatsbibliothek-berlin.de/SBB0000D61E00000000"/>
    <s v="ger"/>
    <s v="1887"/>
    <s v="WegehauptDigital"/>
    <s v="Berlin"/>
    <s v="https://content.staatsbibliothek-berlin.de/dc/745165591.ocr.zip"/>
    <s v="yes"/>
    <m/>
    <x v="1101"/>
    <s v="0277"/>
    <n v="1"/>
  </r>
  <r>
    <s v="Neues Spielbuch für Mädchen; eine Auswahl des schönsten Spiele, anregender und unterhaltender Beschäftigungen und Belustigungen im Freien und im Zimmer"/>
    <s v="Wendling, Paul; Gayette-Georgens, Jeanne Marie"/>
    <s v="Kinder- und Jugendbücher"/>
    <s v="Neufeld"/>
    <s v="monograph; text"/>
    <s v="PPN745165591"/>
    <s v="PPN369484258"/>
    <s v="http://resolver.staatsbibliothek-berlin.de/SBB0000D61E00000000"/>
    <s v="ger"/>
    <s v="1887"/>
    <s v="WegehauptDigital"/>
    <s v="Berlin"/>
    <s v="https://content.staatsbibliothek-berlin.de/dc/745165591.ocr.zip"/>
    <s v="yes"/>
    <m/>
    <x v="1102"/>
    <s v="0277"/>
    <n v="1"/>
  </r>
  <r>
    <s v="Neues Spielbuch für Mädchen; eine Auswahl des schönsten Spiele, anregender und unterhaltender Beschäftigungen und Belustigungen im Freien und im Zimmer"/>
    <s v="Wendling, Paul; Gayette-Georgens, Jeanne Marie"/>
    <s v="Kinder- und Jugendbücher"/>
    <s v="Neufeld"/>
    <s v="monograph; text"/>
    <s v="PPN745165591"/>
    <s v="PPN369484258"/>
    <s v="http://resolver.staatsbibliothek-berlin.de/SBB0000D61E00000000"/>
    <s v="ger"/>
    <s v="1887"/>
    <s v="WegehauptDigital"/>
    <s v="Berlin"/>
    <s v="https://content.staatsbibliothek-berlin.de/dc/745165591.ocr.zip"/>
    <s v="yes"/>
    <m/>
    <x v="1103"/>
    <s v="0277"/>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04"/>
    <s v="0008"/>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05"/>
    <s v="0008"/>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06"/>
    <s v="0008"/>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07"/>
    <s v="0008"/>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08"/>
    <s v="0008"/>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036"/>
    <s v="0008"/>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09"/>
    <s v="0008"/>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10"/>
    <s v="0008"/>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0"/>
    <s v="0008, 0625"/>
    <n v="2"/>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11"/>
    <s v="0045"/>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12"/>
    <s v="0091"/>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13"/>
    <s v="0127"/>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14"/>
    <s v="0127"/>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15"/>
    <s v="0177"/>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16"/>
    <s v="0177"/>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17"/>
    <s v="0177"/>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18"/>
    <s v="0177"/>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19"/>
    <s v="0177"/>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20"/>
    <s v="0215"/>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21"/>
    <s v="0225"/>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22"/>
    <s v="0299"/>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23"/>
    <s v="0311"/>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24"/>
    <s v="0311"/>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25"/>
    <s v="0311"/>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6"/>
    <s v="0321, 0338"/>
    <n v="2"/>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26"/>
    <s v="0321"/>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27"/>
    <s v="0330"/>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28"/>
    <s v="0330"/>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29"/>
    <s v="0330"/>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30"/>
    <s v="0330"/>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31"/>
    <s v="0330"/>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32"/>
    <s v="0330"/>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33"/>
    <s v="0332"/>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33"/>
    <s v="0332"/>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34"/>
    <s v="0332"/>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35"/>
    <s v="0338"/>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36"/>
    <s v="0338"/>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37"/>
    <s v="0361"/>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38"/>
    <s v="0361"/>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39"/>
    <s v="0361"/>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40"/>
    <s v="0361"/>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766"/>
    <s v="0377"/>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41"/>
    <s v="0377"/>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42"/>
    <s v="0382, 0383"/>
    <n v="2"/>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43"/>
    <s v="0387"/>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44"/>
    <s v="0401"/>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45"/>
    <s v="0401"/>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46"/>
    <s v="0401"/>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47"/>
    <s v="0401"/>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48"/>
    <s v="0401"/>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49"/>
    <s v="0401"/>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50"/>
    <s v="0401"/>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51"/>
    <s v="0401"/>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52"/>
    <s v="0401"/>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53"/>
    <s v="0401"/>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54"/>
    <s v="0405"/>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55"/>
    <s v="0405"/>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56"/>
    <s v="0405"/>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57"/>
    <s v="0411"/>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58"/>
    <s v="0411"/>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59"/>
    <s v="0411"/>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60"/>
    <s v="0411"/>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61"/>
    <s v="0423"/>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62"/>
    <s v="0423"/>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63"/>
    <s v="0423"/>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64"/>
    <s v="0426, 0427"/>
    <n v="2"/>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65"/>
    <s v="0469"/>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033"/>
    <s v="0469"/>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64"/>
    <s v="0489"/>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66"/>
    <s v="0495"/>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67"/>
    <s v="0517"/>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68"/>
    <s v="0517"/>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69"/>
    <s v="0529"/>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70"/>
    <s v="0529"/>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71"/>
    <s v="0529"/>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72"/>
    <s v="0529"/>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73"/>
    <s v="0529"/>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74"/>
    <s v="0529"/>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70"/>
    <s v="0529"/>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75"/>
    <s v="0529"/>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76"/>
    <s v="0529"/>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77"/>
    <s v="0529"/>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78"/>
    <s v="0529"/>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79"/>
    <s v="0529"/>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80"/>
    <s v="0529"/>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81"/>
    <s v="0529"/>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82"/>
    <s v="0529"/>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83"/>
    <s v="0529"/>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84"/>
    <s v="0529"/>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85"/>
    <s v="0529"/>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86"/>
    <s v="0529"/>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87"/>
    <s v="0529"/>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88"/>
    <s v="0529"/>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89"/>
    <s v="0529"/>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90"/>
    <s v="0534"/>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91"/>
    <s v="0534"/>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92"/>
    <s v="0534"/>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330"/>
    <s v="0534"/>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93"/>
    <s v="0534"/>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94"/>
    <s v="0534"/>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95"/>
    <s v="0631"/>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96"/>
    <s v="0631"/>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97"/>
    <s v="0631"/>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98"/>
    <s v="0667"/>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380"/>
    <s v="0667"/>
    <n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m/>
    <x v="1199"/>
    <s v="0675"/>
    <n v="1"/>
  </r>
  <r>
    <s v="Das große illustrierte Spielbuch; enthaltend gegen 1000 neuere und ältere Spiele und Belustigungen, Gesellschaftsspiele und Pfandauslösungen, Brett-, Tisch-, Karten- und Glücksspiele aller Art, Bewegungs-und Ballspiele, Billard-, Kegel- und Kugelspiele, Salonkunststücke und Belustigungen, Kartenkunststücke, Kartenlegen und Karten-Orakel, Geheimschriften, Punktierspiele, Anleitung zum Patiencelegen etc ; reich illustriert mit etwa gegen 2500 Abbildungen, Spielplänen etc."/>
    <s v="Rulemann, Theodor"/>
    <s v="Kinder- und Jugendbücher"/>
    <s v="Merkur"/>
    <s v="monograph; text"/>
    <s v="PPN745180493"/>
    <s v="PPN573138915"/>
    <s v="http://resolver.staatsbibliothek-berlin.de/SBB0000D63400000000"/>
    <s v="ger"/>
    <s v="1909"/>
    <s v="WegehauptDigital"/>
    <s v="Berlin"/>
    <s v="https://content.staatsbibliothek-berlin.de/dc/745180493.ocr.zip"/>
    <s v="yes"/>
    <m/>
    <x v="38"/>
    <s v="0053"/>
    <n v="1"/>
  </r>
  <r>
    <s v="Das große illustrierte Spielbuch; enthaltend gegen 1000 neuere und ältere Spiele und Belustigungen, Gesellschaftsspiele und Pfandauslösungen, Brett-, Tisch-, Karten- und Glücksspiele aller Art, Bewegungs-und Ballspiele, Billard-, Kegel- und Kugelspiele, Salonkunststücke und Belustigungen, Kartenkunststücke, Kartenlegen und Karten-Orakel, Geheimschriften, Punktierspiele, Anleitung zum Patiencelegen etc ; reich illustriert mit etwa gegen 2500 Abbildungen, Spielplänen etc."/>
    <s v="Rulemann, Theodor"/>
    <s v="Kinder- und Jugendbücher"/>
    <s v="Merkur"/>
    <s v="monograph; text"/>
    <s v="PPN745180493"/>
    <s v="PPN573138915"/>
    <s v="http://resolver.staatsbibliothek-berlin.de/SBB0000D63400000000"/>
    <s v="ger"/>
    <s v="1909"/>
    <s v="WegehauptDigital"/>
    <s v="Berlin"/>
    <s v="https://content.staatsbibliothek-berlin.de/dc/745180493.ocr.zip"/>
    <s v="yes"/>
    <m/>
    <x v="1200"/>
    <s v="0057"/>
    <n v="1"/>
  </r>
  <r>
    <s v="Das große illustrierte Spielbuch; enthaltend gegen 1000 neuere und ältere Spiele und Belustigungen, Gesellschaftsspiele und Pfandauslösungen, Brett-, Tisch-, Karten- und Glücksspiele aller Art, Bewegungs-und Ballspiele, Billard-, Kegel- und Kugelspiele, Salonkunststücke und Belustigungen, Kartenkunststücke, Kartenlegen und Karten-Orakel, Geheimschriften, Punktierspiele, Anleitung zum Patiencelegen etc ; reich illustriert mit etwa gegen 2500 Abbildungen, Spielplänen etc."/>
    <s v="Rulemann, Theodor"/>
    <s v="Kinder- und Jugendbücher"/>
    <s v="Merkur"/>
    <s v="monograph; text"/>
    <s v="PPN745180493"/>
    <s v="PPN573138915"/>
    <s v="http://resolver.staatsbibliothek-berlin.de/SBB0000D63400000000"/>
    <s v="ger"/>
    <s v="1909"/>
    <s v="WegehauptDigital"/>
    <s v="Berlin"/>
    <s v="https://content.staatsbibliothek-berlin.de/dc/745180493.ocr.zip"/>
    <s v="yes"/>
    <m/>
    <x v="1201"/>
    <s v="0431"/>
    <n v="1"/>
  </r>
  <r>
    <s v="Das große illustrierte Spielbuch; enthaltend gegen 1000 neuere und ältere Spiele und Belustigungen, Gesellschaftsspiele und Pfandauslösungen, Brett-, Tisch-, Karten- und Glücksspiele aller Art, Bewegungs-und Ballspiele, Billard-, Kegel- und Kugelspiele, Salonkunststücke und Belustigungen, Kartenkunststücke, Kartenlegen und Karten-Orakel, Geheimschriften, Punktierspiele, Anleitung zum Patiencelegen etc ; reich illustriert mit etwa gegen 2500 Abbildungen, Spielplänen etc."/>
    <s v="Rulemann, Theodor"/>
    <s v="Kinder- und Jugendbücher"/>
    <s v="Merkur"/>
    <s v="monograph; text"/>
    <s v="PPN745180493"/>
    <s v="PPN573138915"/>
    <s v="http://resolver.staatsbibliothek-berlin.de/SBB0000D63400000000"/>
    <s v="ger"/>
    <s v="1909"/>
    <s v="WegehauptDigital"/>
    <s v="Berlin"/>
    <s v="https://content.staatsbibliothek-berlin.de/dc/745180493.ocr.zip"/>
    <s v="yes"/>
    <m/>
    <x v="1202"/>
    <s v="0518"/>
    <n v="1"/>
  </r>
  <r>
    <s v="Das große illustrierte Spielbuch; enthaltend gegen 1000 neuere und ältere Spiele und Belustigungen, Gesellschaftsspiele und Pfandauslösungen, Brett-, Tisch-, Karten- und Glücksspiele aller Art, Bewegungs-und Ballspiele, Billard-, Kegel- und Kugelspiele, Salonkunststücke und Belustigungen, Kartenkunststücke, Kartenlegen und Karten-Orakel, Geheimschriften, Punktierspiele, Anleitung zum Patiencelegen etc ; reich illustriert mit etwa gegen 2500 Abbildungen, Spielplänen etc."/>
    <s v="Rulemann, Theodor"/>
    <s v="Kinder- und Jugendbücher"/>
    <s v="Merkur"/>
    <s v="monograph; text"/>
    <s v="PPN745180493"/>
    <s v="PPN573138915"/>
    <s v="http://resolver.staatsbibliothek-berlin.de/SBB0000D63400000000"/>
    <s v="ger"/>
    <s v="1909"/>
    <s v="WegehauptDigital"/>
    <s v="Berlin"/>
    <s v="https://content.staatsbibliothek-berlin.de/dc/745180493.ocr.zip"/>
    <s v="yes"/>
    <m/>
    <x v="1203"/>
    <s v="0518"/>
    <n v="1"/>
  </r>
  <r>
    <s v="Das große illustrierte Spielbuch; enthaltend gegen 1000 neuere und ältere Spiele und Belustigungen, Gesellschaftsspiele und Pfandauslösungen, Brett-, Tisch-, Karten- und Glücksspiele aller Art, Bewegungs-und Ballspiele, Billard-, Kegel- und Kugelspiele, Salonkunststücke und Belustigungen, Kartenkunststücke, Kartenlegen und Karten-Orakel, Geheimschriften, Punktierspiele, Anleitung zum Patiencelegen etc ; reich illustriert mit etwa gegen 2500 Abbildungen, Spielplänen etc."/>
    <s v="Rulemann, Theodor"/>
    <s v="Kinder- und Jugendbücher"/>
    <s v="Merkur"/>
    <s v="monograph; text"/>
    <s v="PPN745180493"/>
    <s v="PPN573138915"/>
    <s v="http://resolver.staatsbibliothek-berlin.de/SBB0000D63400000000"/>
    <s v="ger"/>
    <s v="1909"/>
    <s v="WegehauptDigital"/>
    <s v="Berlin"/>
    <s v="https://content.staatsbibliothek-berlin.de/dc/745180493.ocr.zip"/>
    <s v="yes"/>
    <m/>
    <x v="1204"/>
    <s v="0518"/>
    <n v="1"/>
  </r>
  <r>
    <s v="Das große illustrierte Spielbuch; enthaltend gegen 1000 neuere und ältere Spiele und Belustigungen, Gesellschaftsspiele und Pfandauslösungen, Brett-, Tisch-, Karten- und Glücksspiele aller Art, Bewegungs-und Ballspiele, Billard-, Kegel- und Kugelspiele, Salonkunststücke und Belustigungen, Kartenkunststücke, Kartenlegen und Karten-Orakel, Geheimschriften, Punktierspiele, Anleitung zum Patiencelegen etc ; reich illustriert mit etwa gegen 2500 Abbildungen, Spielplänen etc."/>
    <s v="Rulemann, Theodor"/>
    <s v="Kinder- und Jugendbücher"/>
    <s v="Merkur"/>
    <s v="monograph; text"/>
    <s v="PPN745180493"/>
    <s v="PPN573138915"/>
    <s v="http://resolver.staatsbibliothek-berlin.de/SBB0000D63400000000"/>
    <s v="ger"/>
    <s v="1909"/>
    <s v="WegehauptDigital"/>
    <s v="Berlin"/>
    <s v="https://content.staatsbibliothek-berlin.de/dc/745180493.ocr.zip"/>
    <s v="yes"/>
    <m/>
    <x v="1205"/>
    <s v="0518"/>
    <n v="1"/>
  </r>
  <r>
    <s v="Das große illustrierte Spielbuch; enthaltend gegen 1000 neuere und ältere Spiele und Belustigungen, Gesellschaftsspiele und Pfandauslösungen, Brett-, Tisch-, Karten- und Glücksspiele aller Art, Bewegungs-und Ballspiele, Billard-, Kegel- und Kugelspiele, Salonkunststücke und Belustigungen, Kartenkunststücke, Kartenlegen und Karten-Orakel, Geheimschriften, Punktierspiele, Anleitung zum Patiencelegen etc ; reich illustriert mit etwa gegen 2500 Abbildungen, Spielplänen etc."/>
    <s v="Rulemann, Theodor"/>
    <s v="Kinder- und Jugendbücher"/>
    <s v="Merkur"/>
    <s v="monograph; text"/>
    <s v="PPN745180493"/>
    <s v="PPN573138915"/>
    <s v="http://resolver.staatsbibliothek-berlin.de/SBB0000D63400000000"/>
    <s v="ger"/>
    <s v="1909"/>
    <s v="WegehauptDigital"/>
    <s v="Berlin"/>
    <s v="https://content.staatsbibliothek-berlin.de/dc/745180493.ocr.zip"/>
    <s v="yes"/>
    <m/>
    <x v="1206"/>
    <s v="0518"/>
    <n v="1"/>
  </r>
  <r>
    <s v="Das große illustrierte Spielbuch; enthaltend gegen 1000 neuere und ältere Spiele und Belustigungen, Gesellschaftsspiele und Pfandauslösungen, Brett-, Tisch-, Karten- und Glücksspiele aller Art, Bewegungs-und Ballspiele, Billard-, Kegel- und Kugelspiele, Salonkunststücke und Belustigungen, Kartenkunststücke, Kartenlegen und Karten-Orakel, Geheimschriften, Punktierspiele, Anleitung zum Patiencelegen etc ; reich illustriert mit etwa gegen 2500 Abbildungen, Spielplänen etc."/>
    <s v="Rulemann, Theodor"/>
    <s v="Kinder- und Jugendbücher"/>
    <s v="Merkur"/>
    <s v="monograph; text"/>
    <s v="PPN745180493"/>
    <s v="PPN573138915"/>
    <s v="http://resolver.staatsbibliothek-berlin.de/SBB0000D63400000000"/>
    <s v="ger"/>
    <s v="1909"/>
    <s v="WegehauptDigital"/>
    <s v="Berlin"/>
    <s v="https://content.staatsbibliothek-berlin.de/dc/745180493.ocr.zip"/>
    <s v="yes"/>
    <m/>
    <x v="1207"/>
    <s v="0518"/>
    <n v="1"/>
  </r>
  <r>
    <s v="Das große illustrierte Spielbuch; enthaltend gegen 1000 neuere und ältere Spiele und Belustigungen, Gesellschaftsspiele und Pfandauslösungen, Brett-, Tisch-, Karten- und Glücksspiele aller Art, Bewegungs-und Ballspiele, Billard-, Kegel- und Kugelspiele, Salonkunststücke und Belustigungen, Kartenkunststücke, Kartenlegen und Karten-Orakel, Geheimschriften, Punktierspiele, Anleitung zum Patiencelegen etc ; reich illustriert mit etwa gegen 2500 Abbildungen, Spielplänen etc."/>
    <s v="Rulemann, Theodor"/>
    <s v="Kinder- und Jugendbücher"/>
    <s v="Merkur"/>
    <s v="monograph; text"/>
    <s v="PPN745180493"/>
    <s v="PPN573138915"/>
    <s v="http://resolver.staatsbibliothek-berlin.de/SBB0000D63400000000"/>
    <s v="ger"/>
    <s v="1909"/>
    <s v="WegehauptDigital"/>
    <s v="Berlin"/>
    <s v="https://content.staatsbibliothek-berlin.de/dc/745180493.ocr.zip"/>
    <s v="yes"/>
    <m/>
    <x v="1208"/>
    <s v="0518"/>
    <n v="1"/>
  </r>
  <r>
    <s v="Das große illustrierte Spielbuch; enthaltend gegen 1000 neuere und ältere Spiele und Belustigungen, Gesellschaftsspiele und Pfandauslösungen, Brett-, Tisch-, Karten- und Glücksspiele aller Art, Bewegungs-und Ballspiele, Billard-, Kegel- und Kugelspiele, Salonkunststücke und Belustigungen, Kartenkunststücke, Kartenlegen und Karten-Orakel, Geheimschriften, Punktierspiele, Anleitung zum Patiencelegen etc ; reich illustriert mit etwa gegen 2500 Abbildungen, Spielplänen etc."/>
    <s v="Rulemann, Theodor"/>
    <s v="Kinder- und Jugendbücher"/>
    <s v="Merkur"/>
    <s v="monograph; text"/>
    <s v="PPN745180493"/>
    <s v="PPN573138915"/>
    <s v="http://resolver.staatsbibliothek-berlin.de/SBB0000D63400000000"/>
    <s v="ger"/>
    <s v="1909"/>
    <s v="WegehauptDigital"/>
    <s v="Berlin"/>
    <s v="https://content.staatsbibliothek-berlin.de/dc/745180493.ocr.zip"/>
    <s v="yes"/>
    <m/>
    <x v="1209"/>
    <s v="0518"/>
    <n v="1"/>
  </r>
  <r>
    <s v="Das große illustrierte Spielbuch; enthaltend gegen 1000 neuere und ältere Spiele und Belustigungen, Gesellschaftsspiele und Pfandauslösungen, Brett-, Tisch-, Karten- und Glücksspiele aller Art, Bewegungs-und Ballspiele, Billard-, Kegel- und Kugelspiele, Salonkunststücke und Belustigungen, Kartenkunststücke, Kartenlegen und Karten-Orakel, Geheimschriften, Punktierspiele, Anleitung zum Patiencelegen etc ; reich illustriert mit etwa gegen 2500 Abbildungen, Spielplänen etc."/>
    <s v="Rulemann, Theodor"/>
    <s v="Kinder- und Jugendbücher"/>
    <s v="Merkur"/>
    <s v="monograph; text"/>
    <s v="PPN745180493"/>
    <s v="PPN573138915"/>
    <s v="http://resolver.staatsbibliothek-berlin.de/SBB0000D63400000000"/>
    <s v="ger"/>
    <s v="1909"/>
    <s v="WegehauptDigital"/>
    <s v="Berlin"/>
    <s v="https://content.staatsbibliothek-berlin.de/dc/745180493.ocr.zip"/>
    <s v="yes"/>
    <m/>
    <x v="1210"/>
    <s v="0518"/>
    <n v="1"/>
  </r>
  <r>
    <s v="Deutschlands spielende Jugend ; eine Sammlung beliebter Jugend-, Turn-, Volks- und Gesellschaftsspiele, nebst Anleitung zur Veranstaltung von Wettkämpfen, sowie Rätseln verschiedener Art, Kunststücken, Ab- und Auszählreimen und Pfänderauslösungen ; für Lehrer, Eltern und Freunde froher Jugend und diese selbst"/>
    <s v="Gerste, Martin; Jakob, F. A. L."/>
    <s v="Kinder- und Jugendbücher"/>
    <s v="Kummer"/>
    <s v="monograph; text"/>
    <s v="PPN74518166X"/>
    <s v="PPN411349376"/>
    <s v="http://resolver.staatsbibliothek-berlin.de/SBB0000D63700000000"/>
    <s v="ger"/>
    <s v="1911"/>
    <s v="WegehauptDigital"/>
    <s v="Leipzig"/>
    <s v="https://content.staatsbibliothek-berlin.de/dc/74518166X.ocr.zip"/>
    <s v="yes"/>
    <m/>
    <x v="1211"/>
    <s v="0027"/>
    <n v="1"/>
  </r>
  <r>
    <s v="Deutschlands spielende Jugend ; eine Sammlung beliebter Jugend-, Turn-, Volks- und Gesellschaftsspiele, nebst Anleitung zur Veranstaltung von Wettkämpfen, sowie Rätseln verschiedener Art, Kunststücken, Ab- und Auszählreimen und Pfänderauslösungen ; für Lehrer, Eltern und Freunde froher Jugend und diese selbst"/>
    <s v="Gerste, Martin; Jakob, F. A. L."/>
    <s v="Kinder- und Jugendbücher"/>
    <s v="Kummer"/>
    <s v="monograph; text"/>
    <s v="PPN74518166X"/>
    <s v="PPN411349376"/>
    <s v="http://resolver.staatsbibliothek-berlin.de/SBB0000D63700000000"/>
    <s v="ger"/>
    <s v="1911"/>
    <s v="WegehauptDigital"/>
    <s v="Leipzig"/>
    <s v="https://content.staatsbibliothek-berlin.de/dc/74518166X.ocr.zip"/>
    <s v="yes"/>
    <m/>
    <x v="1212"/>
    <s v="0138"/>
    <n v="1"/>
  </r>
  <r>
    <s v="Deutschlands spielende Jugend ; eine Sammlung beliebter Jugend-, Turn-, Volks- und Gesellschaftsspiele, nebst Anleitung zur Veranstaltung von Wettkämpfen, sowie Rätseln verschiedener Art, Kunststücken, Ab- und Auszählreimen und Pfänderauslösungen ; für Lehrer, Eltern und Freunde froher Jugend und diese selbst"/>
    <s v="Gerste, Martin; Jakob, F. A. L."/>
    <s v="Kinder- und Jugendbücher"/>
    <s v="Kummer"/>
    <s v="monograph; text"/>
    <s v="PPN74518166X"/>
    <s v="PPN411349376"/>
    <s v="http://resolver.staatsbibliothek-berlin.de/SBB0000D63700000000"/>
    <s v="ger"/>
    <s v="1911"/>
    <s v="WegehauptDigital"/>
    <s v="Leipzig"/>
    <s v="https://content.staatsbibliothek-berlin.de/dc/74518166X.ocr.zip"/>
    <s v="yes"/>
    <m/>
    <x v="1213"/>
    <s v="0138"/>
    <n v="1"/>
  </r>
  <r>
    <s v="Großes illustriertes Spielbuch für Knaben; eine Auswahl der schönsten Spiele, anregender und unterhaltender Beschäftigungen und Belustigungen im Freien und im Zimmer"/>
    <s v="Wendling, Paul; Georgens, Jan Daniel"/>
    <s v="Kinder- und Jugendbücher"/>
    <s v="Schreiter"/>
    <s v="monograph; text"/>
    <s v="PPN745182844"/>
    <s v="PPN558041906"/>
    <s v="http://resolver.staatsbibliothek-berlin.de/SBB0000D63D00000000"/>
    <s v="ger"/>
    <s v="1890"/>
    <s v="WegehauptDigital"/>
    <s v="Berlin"/>
    <s v="https://content.staatsbibliothek-berlin.de/dc/745182844.ocr.zip"/>
    <s v="yes"/>
    <m/>
    <x v="1214"/>
    <s v="0006"/>
    <n v="1"/>
  </r>
  <r>
    <s v="Großes illustriertes Spielbuch für Knaben; eine Auswahl der schönsten Spiele, anregender und unterhaltender Beschäftigungen und Belustigungen im Freien und im Zimmer"/>
    <s v="Wendling, Paul; Georgens, Jan Daniel"/>
    <s v="Kinder- und Jugendbücher"/>
    <s v="Schreiter"/>
    <s v="monograph; text"/>
    <s v="PPN745182844"/>
    <s v="PPN558041906"/>
    <s v="http://resolver.staatsbibliothek-berlin.de/SBB0000D63D00000000"/>
    <s v="ger"/>
    <s v="1890"/>
    <s v="WegehauptDigital"/>
    <s v="Berlin"/>
    <s v="https://content.staatsbibliothek-berlin.de/dc/745182844.ocr.zip"/>
    <s v="yes"/>
    <m/>
    <x v="1090"/>
    <s v="0006"/>
    <n v="1"/>
  </r>
  <r>
    <s v="Großes illustriertes Spielbuch für Knaben; eine Auswahl der schönsten Spiele, anregender und unterhaltender Beschäftigungen und Belustigungen im Freien und im Zimmer"/>
    <s v="Wendling, Paul; Georgens, Jan Daniel"/>
    <s v="Kinder- und Jugendbücher"/>
    <s v="Schreiter"/>
    <s v="monograph; text"/>
    <s v="PPN745182844"/>
    <s v="PPN558041906"/>
    <s v="http://resolver.staatsbibliothek-berlin.de/SBB0000D63D00000000"/>
    <s v="ger"/>
    <s v="1890"/>
    <s v="WegehauptDigital"/>
    <s v="Berlin"/>
    <s v="https://content.staatsbibliothek-berlin.de/dc/745182844.ocr.zip"/>
    <s v="yes"/>
    <m/>
    <x v="1215"/>
    <s v="0011"/>
    <n v="1"/>
  </r>
  <r>
    <s v="Großes illustriertes Spielbuch für Knaben; eine Auswahl der schönsten Spiele, anregender und unterhaltender Beschäftigungen und Belustigungen im Freien und im Zimmer"/>
    <s v="Wendling, Paul; Georgens, Jan Daniel"/>
    <s v="Kinder- und Jugendbücher"/>
    <s v="Schreiter"/>
    <s v="monograph; text"/>
    <s v="PPN745182844"/>
    <s v="PPN558041906"/>
    <s v="http://resolver.staatsbibliothek-berlin.de/SBB0000D63D00000000"/>
    <s v="ger"/>
    <s v="1890"/>
    <s v="WegehauptDigital"/>
    <s v="Berlin"/>
    <s v="https://content.staatsbibliothek-berlin.de/dc/745182844.ocr.zip"/>
    <s v="yes"/>
    <m/>
    <x v="1216"/>
    <s v="0011"/>
    <n v="1"/>
  </r>
  <r>
    <s v="Großes illustriertes Spielbuch für Knaben; eine Auswahl der schönsten Spiele, anregender und unterhaltender Beschäftigungen und Belustigungen im Freien und im Zimmer"/>
    <s v="Wendling, Paul; Georgens, Jan Daniel"/>
    <s v="Kinder- und Jugendbücher"/>
    <s v="Schreiter"/>
    <s v="monograph; text"/>
    <s v="PPN745182844"/>
    <s v="PPN558041906"/>
    <s v="http://resolver.staatsbibliothek-berlin.de/SBB0000D63D00000000"/>
    <s v="ger"/>
    <s v="1890"/>
    <s v="WegehauptDigital"/>
    <s v="Berlin"/>
    <s v="https://content.staatsbibliothek-berlin.de/dc/745182844.ocr.zip"/>
    <s v="yes"/>
    <m/>
    <x v="1217"/>
    <s v="0071"/>
    <n v="1"/>
  </r>
  <r>
    <s v="Illustriertes Spielbuch für Kinder; unterhaltende und belustigende Spiele und Beschäftigungen für kleine Kinder im Zimmer sowie im Freien"/>
    <s v="Hahn, Alban; Dedekind, Anna; Bloch, Ida"/>
    <s v="Kinder- und Jugendbücher"/>
    <s v="Spamer"/>
    <s v="monograph; text"/>
    <s v="PPN745183891"/>
    <s v="PPN236900889"/>
    <s v="http://resolver.staatsbibliothek-berlin.de/SBB0000D64200000000"/>
    <s v="ger"/>
    <s v="1913"/>
    <s v="WegehauptDigital"/>
    <s v="Leipzig"/>
    <s v="https://content.staatsbibliothek-berlin.de/dc/745183891.ocr.zip"/>
    <s v="yes"/>
    <m/>
    <x v="1039"/>
    <s v="0021"/>
    <n v="1"/>
  </r>
  <r>
    <s v="Illustriertes Spielbuch für Kinder; unterhaltende und belustigende Spiele und Beschäftigungen für kleine Kinder im Zimmer sowie im Freien"/>
    <s v="Hahn, Alban; Dedekind, Anna; Bloch, Ida"/>
    <s v="Kinder- und Jugendbücher"/>
    <s v="Spamer"/>
    <s v="monograph; text"/>
    <s v="PPN745183891"/>
    <s v="PPN236900889"/>
    <s v="http://resolver.staatsbibliothek-berlin.de/SBB0000D64200000000"/>
    <s v="ger"/>
    <s v="1913"/>
    <s v="WegehauptDigital"/>
    <s v="Leipzig"/>
    <s v="https://content.staatsbibliothek-berlin.de/dc/745183891.ocr.zip"/>
    <s v="yes"/>
    <m/>
    <x v="1040"/>
    <s v="0021"/>
    <n v="1"/>
  </r>
  <r>
    <s v="Illustriertes Spielbuch für Kinder; unterhaltende und belustigende Spiele und Beschäftigungen für kleine Kinder im Zimmer sowie im Freien"/>
    <s v="Hahn, Alban; Dedekind, Anna; Bloch, Ida"/>
    <s v="Kinder- und Jugendbücher"/>
    <s v="Spamer"/>
    <s v="monograph; text"/>
    <s v="PPN745183891"/>
    <s v="PPN236900889"/>
    <s v="http://resolver.staatsbibliothek-berlin.de/SBB0000D64200000000"/>
    <s v="ger"/>
    <s v="1913"/>
    <s v="WegehauptDigital"/>
    <s v="Leipzig"/>
    <s v="https://content.staatsbibliothek-berlin.de/dc/745183891.ocr.zip"/>
    <s v="yes"/>
    <m/>
    <x v="1218"/>
    <s v="0021"/>
    <n v="1"/>
  </r>
  <r>
    <s v="Illustriertes Spielbuch für Kinder; unterhaltende und belustigende Spiele und Beschäftigungen für kleine Kinder im Zimmer sowie im Freien"/>
    <s v="Hahn, Alban; Dedekind, Anna; Bloch, Ida"/>
    <s v="Kinder- und Jugendbücher"/>
    <s v="Spamer"/>
    <s v="monograph; text"/>
    <s v="PPN745183891"/>
    <s v="PPN236900889"/>
    <s v="http://resolver.staatsbibliothek-berlin.de/SBB0000D64200000000"/>
    <s v="ger"/>
    <s v="1913"/>
    <s v="WegehauptDigital"/>
    <s v="Leipzig"/>
    <s v="https://content.staatsbibliothek-berlin.de/dc/745183891.ocr.zip"/>
    <s v="yes"/>
    <m/>
    <x v="1219"/>
    <s v="0021"/>
    <n v="1"/>
  </r>
  <r>
    <s v="Illustriertes Spielbuch für Kinder; unterhaltende und belustigende Spiele und Beschäftigungen für kleine Kinder im Zimmer sowie im Freien"/>
    <s v="Hahn, Alban; Dedekind, Anna; Bloch, Ida"/>
    <s v="Kinder- und Jugendbücher"/>
    <s v="Spamer"/>
    <s v="monograph; text"/>
    <s v="PPN745183891"/>
    <s v="PPN236900889"/>
    <s v="http://resolver.staatsbibliothek-berlin.de/SBB0000D64200000000"/>
    <s v="ger"/>
    <s v="1913"/>
    <s v="WegehauptDigital"/>
    <s v="Leipzig"/>
    <s v="https://content.staatsbibliothek-berlin.de/dc/745183891.ocr.zip"/>
    <s v="yes"/>
    <m/>
    <x v="1220"/>
    <s v="0096"/>
    <n v="1"/>
  </r>
  <r>
    <s v="Illustriertes Spielbuch für Kinder; unterhaltende und belustigende Spiele und Beschäftigungen für kleine Kinder im Zimmer sowie im Freien"/>
    <s v="Hahn, Alban; Dedekind, Anna; Bloch, Ida"/>
    <s v="Kinder- und Jugendbücher"/>
    <s v="Spamer"/>
    <s v="monograph; text"/>
    <s v="PPN745183891"/>
    <s v="PPN236900889"/>
    <s v="http://resolver.staatsbibliothek-berlin.de/SBB0000D64200000000"/>
    <s v="ger"/>
    <s v="1913"/>
    <s v="WegehauptDigital"/>
    <s v="Leipzig"/>
    <s v="https://content.staatsbibliothek-berlin.de/dc/745183891.ocr.zip"/>
    <s v="yes"/>
    <m/>
    <x v="1221"/>
    <s v="0096"/>
    <n v="1"/>
  </r>
  <r>
    <s v="Illustriertes Spielbuch für Kinder; unterhaltende und belustigende Spiele und Beschäftigungen für kleine Kinder im Zimmer sowie im Freien"/>
    <s v="Hahn, Alban; Dedekind, Anna; Bloch, Ida"/>
    <s v="Kinder- und Jugendbücher"/>
    <s v="Spamer"/>
    <s v="monograph; text"/>
    <s v="PPN745183891"/>
    <s v="PPN236900889"/>
    <s v="http://resolver.staatsbibliothek-berlin.de/SBB0000D64200000000"/>
    <s v="ger"/>
    <s v="1913"/>
    <s v="WegehauptDigital"/>
    <s v="Leipzig"/>
    <s v="https://content.staatsbibliothek-berlin.de/dc/745183891.ocr.zip"/>
    <s v="yes"/>
    <m/>
    <x v="1222"/>
    <s v="0130"/>
    <n v="1"/>
  </r>
  <r>
    <s v="Illustriertes Spielbuch für Mädchen; 1500 unterhaltende und anregende Belustigungen, Spiele und Beschäftigungen für Körper und Geist, im Freien sowie im Zimmer ; nebst 1 Anhange : 500 allerlei Kurzweil und kurzweiliges Allerlei für jung und alt zur geselligen Unterhaltung an langen Winterabenden"/>
    <s v="Leske, Marie"/>
    <s v="Kinder- und Jugendbücher"/>
    <s v="Spamer"/>
    <s v="monograph; text"/>
    <s v="PPN745219993"/>
    <s v="PPN56566946X"/>
    <s v="http://resolver.staatsbibliothek-berlin.de/SBB0000D66500000000"/>
    <s v="ger"/>
    <s v="1884"/>
    <s v="WegehauptDigital"/>
    <s v="Leipzig; Berlin"/>
    <s v="https://content.staatsbibliothek-berlin.de/dc/745219993.ocr.zip"/>
    <s v="yes"/>
    <m/>
    <x v="1223"/>
    <s v="0008"/>
    <n v="1"/>
  </r>
  <r>
    <s v="Illustriertes Spielbuch für Mädchen; 1500 unterhaltende und anregende Belustigungen, Spiele und Beschäftigungen für Körper und Geist, im Freien sowie im Zimmer ; nebst 1 Anhange : 500 allerlei Kurzweil und kurzweiliges Allerlei für jung und alt zur geselligen Unterhaltung an langen Winterabenden"/>
    <s v="Leske, Marie"/>
    <s v="Kinder- und Jugendbücher"/>
    <s v="Spamer"/>
    <s v="monograph; text"/>
    <s v="PPN745219993"/>
    <s v="PPN56566946X"/>
    <s v="http://resolver.staatsbibliothek-berlin.de/SBB0000D66500000000"/>
    <s v="ger"/>
    <s v="1884"/>
    <s v="WegehauptDigital"/>
    <s v="Leipzig; Berlin"/>
    <s v="https://content.staatsbibliothek-berlin.de/dc/745219993.ocr.zip"/>
    <s v="yes"/>
    <m/>
    <x v="0"/>
    <s v="0008"/>
    <n v="1"/>
  </r>
  <r>
    <s v="Illustriertes Spielbuch für Mädchen; 1500 unterhaltende und anregende Belustigungen, Spiele und Beschäftigungen für Körper und Geist, im Freien sowie im Zimmer ; nebst 1 Anhange : 500 allerlei Kurzweil und kurzweiliges Allerlei für jung und alt zur geselligen Unterhaltung an langen Winterabenden"/>
    <s v="Leske, Marie"/>
    <s v="Kinder- und Jugendbücher"/>
    <s v="Spamer"/>
    <s v="monograph; text"/>
    <s v="PPN745219993"/>
    <s v="PPN56566946X"/>
    <s v="http://resolver.staatsbibliothek-berlin.de/SBB0000D66500000000"/>
    <s v="ger"/>
    <s v="1884"/>
    <s v="WegehauptDigital"/>
    <s v="Leipzig; Berlin"/>
    <s v="https://content.staatsbibliothek-berlin.de/dc/745219993.ocr.zip"/>
    <s v="yes"/>
    <m/>
    <x v="1224"/>
    <s v="0044"/>
    <n v="1"/>
  </r>
  <r>
    <s v="Illustriertes Spielbuch für Mädchen; 1500 unterhaltende und anregende Belustigungen, Spiele und Beschäftigungen für Körper und Geist, im Freien sowie im Zimmer ; nebst 1 Anhange : 500 allerlei Kurzweil und kurzweiliges Allerlei für jung und alt zur geselligen Unterhaltung an langen Winterabenden"/>
    <s v="Leske, Marie"/>
    <s v="Kinder- und Jugendbücher"/>
    <s v="Spamer"/>
    <s v="monograph; text"/>
    <s v="PPN745219993"/>
    <s v="PPN56566946X"/>
    <s v="http://resolver.staatsbibliothek-berlin.de/SBB0000D66500000000"/>
    <s v="ger"/>
    <s v="1884"/>
    <s v="WegehauptDigital"/>
    <s v="Leipzig; Berlin"/>
    <s v="https://content.staatsbibliothek-berlin.de/dc/745219993.ocr.zip"/>
    <s v="yes"/>
    <m/>
    <x v="1225"/>
    <s v="0092"/>
    <n v="1"/>
  </r>
  <r>
    <s v="Illustriertes Spielbuch für Mädchen; 1500 unterhaltende und anregende Belustigungen, Spiele und Beschäftigungen für Körper und Geist, im Freien sowie im Zimmer ; nebst 1 Anhange : 500 allerlei Kurzweil und kurzweiliges Allerlei für jung und alt zur geselligen Unterhaltung an langen Winterabenden"/>
    <s v="Leske, Marie"/>
    <s v="Kinder- und Jugendbücher"/>
    <s v="Spamer"/>
    <s v="monograph; text"/>
    <s v="PPN745219993"/>
    <s v="PPN56566946X"/>
    <s v="http://resolver.staatsbibliothek-berlin.de/SBB0000D66500000000"/>
    <s v="ger"/>
    <s v="1884"/>
    <s v="WegehauptDigital"/>
    <s v="Leipzig; Berlin"/>
    <s v="https://content.staatsbibliothek-berlin.de/dc/745219993.ocr.zip"/>
    <s v="yes"/>
    <m/>
    <x v="1226"/>
    <s v="0092"/>
    <n v="1"/>
  </r>
  <r>
    <s v="Illustriertes Spielbuch für Mädchen; 1500 unterhaltende und anregende Belustigungen, Spiele und Beschäftigungen für Körper und Geist, im Freien sowie im Zimmer ; nebst 1 Anhange : 500 allerlei Kurzweil und kurzweiliges Allerlei für jung und alt zur geselligen Unterhaltung an langen Winterabenden"/>
    <s v="Leske, Marie"/>
    <s v="Kinder- und Jugendbücher"/>
    <s v="Spamer"/>
    <s v="monograph; text"/>
    <s v="PPN745219993"/>
    <s v="PPN56566946X"/>
    <s v="http://resolver.staatsbibliothek-berlin.de/SBB0000D66500000000"/>
    <s v="ger"/>
    <s v="1884"/>
    <s v="WegehauptDigital"/>
    <s v="Leipzig; Berlin"/>
    <s v="https://content.staatsbibliothek-berlin.de/dc/745219993.ocr.zip"/>
    <s v="yes"/>
    <m/>
    <x v="1227"/>
    <s v="0115"/>
    <n v="1"/>
  </r>
  <r>
    <s v="Illustriertes Spielbuch für Mädchen; 1500 unterhaltende und anregende Belustigungen, Spiele und Beschäftigungen für Körper und Geist, im Freien sowie im Zimmer ; nebst 1 Anhange : 500 allerlei Kurzweil und kurzweiliges Allerlei für jung und alt zur geselligen Unterhaltung an langen Winterabenden"/>
    <s v="Leske, Marie"/>
    <s v="Kinder- und Jugendbücher"/>
    <s v="Spamer"/>
    <s v="monograph; text"/>
    <s v="PPN745219993"/>
    <s v="PPN56566946X"/>
    <s v="http://resolver.staatsbibliothek-berlin.de/SBB0000D66500000000"/>
    <s v="ger"/>
    <s v="1884"/>
    <s v="WegehauptDigital"/>
    <s v="Leipzig; Berlin"/>
    <s v="https://content.staatsbibliothek-berlin.de/dc/745219993.ocr.zip"/>
    <s v="yes"/>
    <m/>
    <x v="1228"/>
    <s v="0121"/>
    <n v="1"/>
  </r>
  <r>
    <s v="Illustriertes Spielbuch für Mädchen; 1500 unterhaltende und anregende Belustigungen, Spiele und Beschäftigungen für Körper und Geist, im Freien sowie im Zimmer ; nebst 1 Anhange : 500 allerlei Kurzweil und kurzweiliges Allerlei für jung und alt zur geselligen Unterhaltung an langen Winterabenden"/>
    <s v="Leske, Marie"/>
    <s v="Kinder- und Jugendbücher"/>
    <s v="Spamer"/>
    <s v="monograph; text"/>
    <s v="PPN745219993"/>
    <s v="PPN56566946X"/>
    <s v="http://resolver.staatsbibliothek-berlin.de/SBB0000D66500000000"/>
    <s v="ger"/>
    <s v="1884"/>
    <s v="WegehauptDigital"/>
    <s v="Leipzig; Berlin"/>
    <s v="https://content.staatsbibliothek-berlin.de/dc/745219993.ocr.zip"/>
    <s v="yes"/>
    <m/>
    <x v="1229"/>
    <s v="0121"/>
    <n v="1"/>
  </r>
  <r>
    <s v="Illustriertes Spielbuch für Mädchen; 1500 unterhaltende und anregende Belustigungen, Spiele und Beschäftigungen für Körper und Geist, im Freien sowie im Zimmer ; nebst 1 Anhange : 500 allerlei Kurzweil und kurzweiliges Allerlei für jung und alt zur geselligen Unterhaltung an langen Winterabenden"/>
    <s v="Leske, Marie"/>
    <s v="Kinder- und Jugendbücher"/>
    <s v="Spamer"/>
    <s v="monograph; text"/>
    <s v="PPN745219993"/>
    <s v="PPN56566946X"/>
    <s v="http://resolver.staatsbibliothek-berlin.de/SBB0000D66500000000"/>
    <s v="ger"/>
    <s v="1884"/>
    <s v="WegehauptDigital"/>
    <s v="Leipzig; Berlin"/>
    <s v="https://content.staatsbibliothek-berlin.de/dc/745219993.ocr.zip"/>
    <s v="yes"/>
    <m/>
    <x v="1230"/>
    <s v="0121"/>
    <n v="1"/>
  </r>
  <r>
    <s v="Illustriertes Spielbuch für Mädchen; 1500 unterhaltende und anregende Belustigungen, Spiele und Beschäftigungen für Körper und Geist, im Freien sowie im Zimmer ; nebst 1 Anhange : 500 allerlei Kurzweil und kurzweiliges Allerlei für jung und alt zur geselligen Unterhaltung an langen Winterabenden"/>
    <s v="Leske, Marie"/>
    <s v="Kinder- und Jugendbücher"/>
    <s v="Spamer"/>
    <s v="monograph; text"/>
    <s v="PPN745219993"/>
    <s v="PPN56566946X"/>
    <s v="http://resolver.staatsbibliothek-berlin.de/SBB0000D66500000000"/>
    <s v="ger"/>
    <s v="1884"/>
    <s v="WegehauptDigital"/>
    <s v="Leipzig; Berlin"/>
    <s v="https://content.staatsbibliothek-berlin.de/dc/745219993.ocr.zip"/>
    <s v="yes"/>
    <m/>
    <x v="1231"/>
    <s v="0129"/>
    <n v="1"/>
  </r>
  <r>
    <s v="Illustriertes Spielbuch für Mädchen; 1500 unterhaltende und anregende Belustigungen, Spiele und Beschäftigungen für Körper und Geist, im Freien sowie im Zimmer ; nebst 1 Anhange : 500 allerlei Kurzweil und kurzweiliges Allerlei für jung und alt zur geselligen Unterhaltung an langen Winterabenden"/>
    <s v="Leske, Marie"/>
    <s v="Kinder- und Jugendbücher"/>
    <s v="Spamer"/>
    <s v="monograph; text"/>
    <s v="PPN745219993"/>
    <s v="PPN56566946X"/>
    <s v="http://resolver.staatsbibliothek-berlin.de/SBB0000D66500000000"/>
    <s v="ger"/>
    <s v="1884"/>
    <s v="WegehauptDigital"/>
    <s v="Leipzig; Berlin"/>
    <s v="https://content.staatsbibliothek-berlin.de/dc/745219993.ocr.zip"/>
    <s v="yes"/>
    <m/>
    <x v="1232"/>
    <s v="0129"/>
    <n v="1"/>
  </r>
  <r>
    <s v="Illustriertes Spielbuch für Mädchen; 1500 unterhaltende und anregende Belustigungen, Spiele und Beschäftigungen für Körper und Geist, im Freien sowie im Zimmer ; nebst 1 Anhange : 500 allerlei Kurzweil und kurzweiliges Allerlei für jung und alt zur geselligen Unterhaltung an langen Winterabenden"/>
    <s v="Leske, Marie"/>
    <s v="Kinder- und Jugendbücher"/>
    <s v="Spamer"/>
    <s v="monograph; text"/>
    <s v="PPN745219993"/>
    <s v="PPN56566946X"/>
    <s v="http://resolver.staatsbibliothek-berlin.de/SBB0000D66500000000"/>
    <s v="ger"/>
    <s v="1884"/>
    <s v="WegehauptDigital"/>
    <s v="Leipzig; Berlin"/>
    <s v="https://content.staatsbibliothek-berlin.de/dc/745219993.ocr.zip"/>
    <s v="yes"/>
    <m/>
    <x v="1233"/>
    <s v="0129"/>
    <n v="1"/>
  </r>
  <r>
    <s v="Illustriertes Spielbuch für Mädchen; 1500 unterhaltende und anregende Belustigungen, Spiele und Beschäftigungen für Körper und Geist, im Freien sowie im Zimmer ; nebst 1 Anhange : 500 allerlei Kurzweil und kurzweiliges Allerlei für jung und alt zur geselligen Unterhaltung an langen Winterabenden"/>
    <s v="Leske, Marie"/>
    <s v="Kinder- und Jugendbücher"/>
    <s v="Spamer"/>
    <s v="monograph; text"/>
    <s v="PPN745219993"/>
    <s v="PPN56566946X"/>
    <s v="http://resolver.staatsbibliothek-berlin.de/SBB0000D66500000000"/>
    <s v="ger"/>
    <s v="1884"/>
    <s v="WegehauptDigital"/>
    <s v="Leipzig; Berlin"/>
    <s v="https://content.staatsbibliothek-berlin.de/dc/745219993.ocr.zip"/>
    <s v="yes"/>
    <m/>
    <x v="1234"/>
    <s v="0129"/>
    <n v="1"/>
  </r>
  <r>
    <s v="Illustriertes Spielbuch für Mädchen; 1500 unterhaltende und anregende Belustigungen, Spiele und Beschäftigungen für Körper und Geist, im Freien sowie im Zimmer ; nebst 1 Anhange : 500 allerlei Kurzweil und kurzweiliges Allerlei für jung und alt zur geselligen Unterhaltung an langen Winterabenden"/>
    <s v="Leske, Marie"/>
    <s v="Kinder- und Jugendbücher"/>
    <s v="Spamer"/>
    <s v="monograph; text"/>
    <s v="PPN745219993"/>
    <s v="PPN56566946X"/>
    <s v="http://resolver.staatsbibliothek-berlin.de/SBB0000D66500000000"/>
    <s v="ger"/>
    <s v="1884"/>
    <s v="WegehauptDigital"/>
    <s v="Leipzig; Berlin"/>
    <s v="https://content.staatsbibliothek-berlin.de/dc/745219993.ocr.zip"/>
    <s v="yes"/>
    <m/>
    <x v="1235"/>
    <s v="0129"/>
    <n v="1"/>
  </r>
  <r>
    <s v="Illustriertes Spielbuch für Mädchen; 1500 unterhaltende und anregende Belustigungen, Spiele und Beschäftigungen für Körper und Geist, im Freien sowie im Zimmer ; nebst 1 Anhange : 500 allerlei Kurzweil und kurzweiliges Allerlei für jung und alt zur geselligen Unterhaltung an langen Winterabenden"/>
    <s v="Leske, Marie"/>
    <s v="Kinder- und Jugendbücher"/>
    <s v="Spamer"/>
    <s v="monograph; text"/>
    <s v="PPN745219993"/>
    <s v="PPN56566946X"/>
    <s v="http://resolver.staatsbibliothek-berlin.de/SBB0000D66500000000"/>
    <s v="ger"/>
    <s v="1884"/>
    <s v="WegehauptDigital"/>
    <s v="Leipzig; Berlin"/>
    <s v="https://content.staatsbibliothek-berlin.de/dc/745219993.ocr.zip"/>
    <s v="yes"/>
    <m/>
    <x v="1236"/>
    <s v="0129"/>
    <n v="1"/>
  </r>
  <r>
    <s v="Illustriertes Spielbuch für Mädchen; 1500 unterhaltende und anregende Belustigungen, Spiele und Beschäftigungen für Körper und Geist, im Freien sowie im Zimmer ; nebst 1 Anhange : 500 allerlei Kurzweil und kurzweiliges Allerlei für jung und alt zur geselligen Unterhaltung an langen Winterabenden"/>
    <s v="Leske, Marie"/>
    <s v="Kinder- und Jugendbücher"/>
    <s v="Spamer"/>
    <s v="monograph; text"/>
    <s v="PPN745219993"/>
    <s v="PPN56566946X"/>
    <s v="http://resolver.staatsbibliothek-berlin.de/SBB0000D66500000000"/>
    <s v="ger"/>
    <s v="1884"/>
    <s v="WegehauptDigital"/>
    <s v="Leipzig; Berlin"/>
    <s v="https://content.staatsbibliothek-berlin.de/dc/745219993.ocr.zip"/>
    <s v="yes"/>
    <m/>
    <x v="1237"/>
    <s v="0129"/>
    <n v="1"/>
  </r>
  <r>
    <s v="Illustriertes Spielbuch für Mädchen; 1500 unterhaltende und anregende Belustigungen, Spiele und Beschäftigungen für Körper und Geist, im Freien sowie im Zimmer ; nebst 1 Anhange : 500 allerlei Kurzweil und kurzweiliges Allerlei für jung und alt zur geselligen Unterhaltung an langen Winterabenden"/>
    <s v="Leske, Marie"/>
    <s v="Kinder- und Jugendbücher"/>
    <s v="Spamer"/>
    <s v="monograph; text"/>
    <s v="PPN745219993"/>
    <s v="PPN56566946X"/>
    <s v="http://resolver.staatsbibliothek-berlin.de/SBB0000D66500000000"/>
    <s v="ger"/>
    <s v="1884"/>
    <s v="WegehauptDigital"/>
    <s v="Leipzig; Berlin"/>
    <s v="https://content.staatsbibliothek-berlin.de/dc/745219993.ocr.zip"/>
    <s v="yes"/>
    <m/>
    <x v="1238"/>
    <s v="0129"/>
    <n v="1"/>
  </r>
  <r>
    <s v="Illustriertes Spielbuch für Mädchen; 1500 unterhaltende und anregende Belustigungen, Spiele und Beschäftigungen für Körper und Geist, im Freien sowie im Zimmer ; nebst 1 Anhange : 500 allerlei Kurzweil und kurzweiliges Allerlei für jung und alt zur geselligen Unterhaltung an langen Winterabenden"/>
    <s v="Leske, Marie"/>
    <s v="Kinder- und Jugendbücher"/>
    <s v="Spamer"/>
    <s v="monograph; text"/>
    <s v="PPN745219993"/>
    <s v="PPN56566946X"/>
    <s v="http://resolver.staatsbibliothek-berlin.de/SBB0000D66500000000"/>
    <s v="ger"/>
    <s v="1884"/>
    <s v="WegehauptDigital"/>
    <s v="Leipzig; Berlin"/>
    <s v="https://content.staatsbibliothek-berlin.de/dc/745219993.ocr.zip"/>
    <s v="yes"/>
    <m/>
    <x v="1239"/>
    <s v="0129"/>
    <n v="1"/>
  </r>
  <r>
    <s v="Illustriertes Spielbuch für Mädchen; 1500 unterhaltende und anregende Belustigungen, Spiele und Beschäftigungen für Körper und Geist, im Freien sowie im Zimmer ; nebst 1 Anhange : 500 allerlei Kurzweil und kurzweiliges Allerlei für jung und alt zur geselligen Unterhaltung an langen Winterabenden"/>
    <s v="Leske, Marie"/>
    <s v="Kinder- und Jugendbücher"/>
    <s v="Spamer"/>
    <s v="monograph; text"/>
    <s v="PPN745219993"/>
    <s v="PPN56566946X"/>
    <s v="http://resolver.staatsbibliothek-berlin.de/SBB0000D66500000000"/>
    <s v="ger"/>
    <s v="1884"/>
    <s v="WegehauptDigital"/>
    <s v="Leipzig; Berlin"/>
    <s v="https://content.staatsbibliothek-berlin.de/dc/745219993.ocr.zip"/>
    <s v="yes"/>
    <m/>
    <x v="1240"/>
    <s v="0281"/>
    <n v="1"/>
  </r>
  <r>
    <s v="Arbeitskunde; ein Hilfsbuch für die Jugend zur Selbstbestätigung durch schaffende Arbeit in Schule und Haus ; mit 12 farb. u. 4 schwarzen Tafeln sowie mehr als 500 Textbildern"/>
    <s v="Ladenbauer, Norbert; Bergmann, Ferdinand"/>
    <s v="Kinder- und Jugendbücher"/>
    <s v="Haase"/>
    <s v="monograph; text"/>
    <s v="PPN745231470"/>
    <s v="PPN195624297"/>
    <s v="http://resolver.staatsbibliothek-berlin.de/SBB0000D67100000000"/>
    <s v="ger"/>
    <s v="1911"/>
    <s v="WegehauptDigital"/>
    <s v="Prag [u.a.]"/>
    <s v="https://content.staatsbibliothek-berlin.de/dc/745231470.ocr.zip"/>
    <s v="yes"/>
    <m/>
    <x v="1241"/>
    <s v="0140"/>
    <n v="1"/>
  </r>
  <r>
    <s v="Illustrirtes Spielbuch für Mädchen; 1001 unterhaltende und anregende Belustigungen, Spiele und Beschäftigungen für Körper und Geist, im Freien sowie im Zimmer ; nebst einem Anhange: 500 allerlei Kurzweil und kurzweiliges Allerlei für Jung und Alt ; zur geselligen Unterhaltung an langen Winterabenden"/>
    <s v="Leske, Marie"/>
    <s v="Kinder- und Jugendbücher"/>
    <s v="Spamer"/>
    <s v="monograph; text"/>
    <s v="PPN745232752"/>
    <s v="PPN565668250"/>
    <s v="http://resolver.staatsbibliothek-berlin.de/SBB0000D67200000000"/>
    <s v="ger"/>
    <s v="1865"/>
    <s v="WegehauptDigital"/>
    <s v="Leipzig"/>
    <s v="https://content.staatsbibliothek-berlin.de/dc/745232752.ocr.zip"/>
    <s v="yes"/>
    <m/>
    <x v="0"/>
    <s v="0006"/>
    <n v="1"/>
  </r>
  <r>
    <s v="Illustrirtes Spielbuch für Mädchen; 1001 unterhaltende und anregende Belustigungen, Spiele und Beschäftigungen für Körper und Geist, im Freien sowie im Zimmer ; nebst einem Anhange: 500 allerlei Kurzweil und kurzweiliges Allerlei für Jung und Alt ; zur geselligen Unterhaltung an langen Winterabenden"/>
    <s v="Leske, Marie"/>
    <s v="Kinder- und Jugendbücher"/>
    <s v="Spamer"/>
    <s v="monograph; text"/>
    <s v="PPN745232752"/>
    <s v="PPN565668250"/>
    <s v="http://resolver.staatsbibliothek-berlin.de/SBB0000D67200000000"/>
    <s v="ger"/>
    <s v="1865"/>
    <s v="WegehauptDigital"/>
    <s v="Leipzig"/>
    <s v="https://content.staatsbibliothek-berlin.de/dc/745232752.ocr.zip"/>
    <s v="yes"/>
    <m/>
    <x v="1242"/>
    <s v="0006"/>
    <n v="1"/>
  </r>
  <r>
    <s v="Illustrirtes Spielbuch für Mädchen; 1001 unterhaltende und anregende Belustigungen, Spiele und Beschäftigungen für Körper und Geist, im Freien sowie im Zimmer ; nebst einem Anhange: 500 allerlei Kurzweil und kurzweiliges Allerlei für Jung und Alt ; zur geselligen Unterhaltung an langen Winterabenden"/>
    <s v="Leske, Marie"/>
    <s v="Kinder- und Jugendbücher"/>
    <s v="Spamer"/>
    <s v="monograph; text"/>
    <s v="PPN745232752"/>
    <s v="PPN565668250"/>
    <s v="http://resolver.staatsbibliothek-berlin.de/SBB0000D67200000000"/>
    <s v="ger"/>
    <s v="1865"/>
    <s v="WegehauptDigital"/>
    <s v="Leipzig"/>
    <s v="https://content.staatsbibliothek-berlin.de/dc/745232752.ocr.zip"/>
    <s v="yes"/>
    <m/>
    <x v="1243"/>
    <s v="0057"/>
    <n v="1"/>
  </r>
  <r>
    <s v="Illustrirtes Spielbuch für Mädchen; 1001 unterhaltende und anregende Belustigungen, Spiele und Beschäftigungen für Körper und Geist, im Freien sowie im Zimmer ; nebst einem Anhange: 500 allerlei Kurzweil und kurzweiliges Allerlei für Jung und Alt ; zur geselligen Unterhaltung an langen Winterabenden"/>
    <s v="Leske, Marie"/>
    <s v="Kinder- und Jugendbücher"/>
    <s v="Spamer"/>
    <s v="monograph; text"/>
    <s v="PPN745232752"/>
    <s v="PPN565668250"/>
    <s v="http://resolver.staatsbibliothek-berlin.de/SBB0000D67200000000"/>
    <s v="ger"/>
    <s v="1865"/>
    <s v="WegehauptDigital"/>
    <s v="Leipzig"/>
    <s v="https://content.staatsbibliothek-berlin.de/dc/745232752.ocr.zip"/>
    <s v="yes"/>
    <m/>
    <x v="1244"/>
    <s v="0103"/>
    <n v="1"/>
  </r>
  <r>
    <s v="Illustrirtes Spielbuch für Mädchen; 1001 unterhaltende und anregende Belustigungen, Spiele und Beschäftigungen für Körper und Geist, im Freien sowie im Zimmer ; nebst einem Anhange: 500 allerlei Kurzweil und kurzweiliges Allerlei für Jung und Alt ; zur geselligen Unterhaltung an langen Winterabenden"/>
    <s v="Leske, Marie"/>
    <s v="Kinder- und Jugendbücher"/>
    <s v="Spamer"/>
    <s v="monograph; text"/>
    <s v="PPN745232752"/>
    <s v="PPN565668250"/>
    <s v="http://resolver.staatsbibliothek-berlin.de/SBB0000D67200000000"/>
    <s v="ger"/>
    <s v="1865"/>
    <s v="WegehauptDigital"/>
    <s v="Leipzig"/>
    <s v="https://content.staatsbibliothek-berlin.de/dc/745232752.ocr.zip"/>
    <s v="yes"/>
    <m/>
    <x v="1245"/>
    <s v="0146"/>
    <n v="1"/>
  </r>
  <r>
    <s v="Illustrirtes Spielbuch für Mädchen; 1001 unterhaltende und anregende Belustigungen, Spiele und Beschäftigungen für Körper und Geist, im Freien sowie im Zimmer ; nebst einem Anhange: 500 allerlei Kurzweil und kurzweiliges Allerlei für Jung und Alt ; zur geselligen Unterhaltung an langen Winterabenden"/>
    <s v="Leske, Marie"/>
    <s v="Kinder- und Jugendbücher"/>
    <s v="Spamer"/>
    <s v="monograph; text"/>
    <s v="PPN745232752"/>
    <s v="PPN565668250"/>
    <s v="http://resolver.staatsbibliothek-berlin.de/SBB0000D67200000000"/>
    <s v="ger"/>
    <s v="1865"/>
    <s v="WegehauptDigital"/>
    <s v="Leipzig"/>
    <s v="https://content.staatsbibliothek-berlin.de/dc/745232752.ocr.zip"/>
    <s v="yes"/>
    <m/>
    <x v="1246"/>
    <s v="0146"/>
    <n v="1"/>
  </r>
  <r>
    <s v="Illustrirtes Spielbuch für Mädchen; 1001 unterhaltende und anregende Belustigungen, Spiele und Beschäftigungen für Körper und Geist, im Freien sowie im Zimmer ; nebst einem Anhange: 500 allerlei Kurzweil und kurzweiliges Allerlei für Jung und Alt ; zur geselligen Unterhaltung an langen Winterabenden"/>
    <s v="Leske, Marie"/>
    <s v="Kinder- und Jugendbücher"/>
    <s v="Spamer"/>
    <s v="monograph; text"/>
    <s v="PPN745232752"/>
    <s v="PPN565668250"/>
    <s v="http://resolver.staatsbibliothek-berlin.de/SBB0000D67200000000"/>
    <s v="ger"/>
    <s v="1865"/>
    <s v="WegehauptDigital"/>
    <s v="Leipzig"/>
    <s v="https://content.staatsbibliothek-berlin.de/dc/745232752.ocr.zip"/>
    <s v="yes"/>
    <m/>
    <x v="1247"/>
    <s v="0146"/>
    <n v="1"/>
  </r>
  <r>
    <s v="Illustrirtes Spielbuch für Mädchen; 1001 unterhaltende und anregende Belustigungen, Spiele und Beschäftigungen für Körper und Geist, im Freien sowie im Zimmer ; nebst einem Anhange: 500 allerlei Kurzweil und kurzweiliges Allerlei für Jung und Alt ; zur geselligen Unterhaltung an langen Winterabenden"/>
    <s v="Leske, Marie"/>
    <s v="Kinder- und Jugendbücher"/>
    <s v="Spamer"/>
    <s v="monograph; text"/>
    <s v="PPN745232752"/>
    <s v="PPN565668250"/>
    <s v="http://resolver.staatsbibliothek-berlin.de/SBB0000D67200000000"/>
    <s v="ger"/>
    <s v="1865"/>
    <s v="WegehauptDigital"/>
    <s v="Leipzig"/>
    <s v="https://content.staatsbibliothek-berlin.de/dc/745232752.ocr.zip"/>
    <s v="yes"/>
    <m/>
    <x v="1248"/>
    <s v="0146"/>
    <n v="1"/>
  </r>
  <r>
    <s v="Illustrirtes Spielbuch für Mädchen; 1001 unterhaltende und anregende Belustigungen, Spiele und Beschäftigungen für Körper und Geist, im Freien sowie im Zimmer ; nebst einem Anhange: 500 allerlei Kurzweil und kurzweiliges Allerlei für Jung und Alt ; zur geselligen Unterhaltung an langen Winterabenden"/>
    <s v="Leske, Marie"/>
    <s v="Kinder- und Jugendbücher"/>
    <s v="Spamer"/>
    <s v="monograph; text"/>
    <s v="PPN745232752"/>
    <s v="PPN565668250"/>
    <s v="http://resolver.staatsbibliothek-berlin.de/SBB0000D67200000000"/>
    <s v="ger"/>
    <s v="1865"/>
    <s v="WegehauptDigital"/>
    <s v="Leipzig"/>
    <s v="https://content.staatsbibliothek-berlin.de/dc/745232752.ocr.zip"/>
    <s v="yes"/>
    <m/>
    <x v="290"/>
    <s v="0166"/>
    <n v="1"/>
  </r>
  <r>
    <s v="Illustrirtes Spielbuch für Mädchen; 1001 unterhaltende und anregende Belustigungen, Spiele und Beschäftigungen für Körper und Geist, im Freien sowie im Zimmer ; nebst einem Anhange: 500 allerlei Kurzweil und kurzweiliges Allerlei für Jung und Alt ; zur geselligen Unterhaltung an langen Winterabenden"/>
    <s v="Leske, Marie"/>
    <s v="Kinder- und Jugendbücher"/>
    <s v="Spamer"/>
    <s v="monograph; text"/>
    <s v="PPN745232752"/>
    <s v="PPN565668250"/>
    <s v="http://resolver.staatsbibliothek-berlin.de/SBB0000D67200000000"/>
    <s v="ger"/>
    <s v="1865"/>
    <s v="WegehauptDigital"/>
    <s v="Leipzig"/>
    <s v="https://content.staatsbibliothek-berlin.de/dc/745232752.ocr.zip"/>
    <s v="yes"/>
    <m/>
    <x v="1249"/>
    <s v="0174"/>
    <n v="1"/>
  </r>
  <r>
    <s v="Illustrirtes Spielbuch für Mädchen; 1001 unterhaltende und anregende Belustigungen, Spiele und Beschäftigungen für Körper und Geist, im Freien sowie im Zimmer ; nebst einem Anhange: 500 allerlei Kurzweil und kurzweiliges Allerlei für Jung und Alt ; zur geselligen Unterhaltung an langen Winterabenden"/>
    <s v="Leske, Marie"/>
    <s v="Kinder- und Jugendbücher"/>
    <s v="Spamer"/>
    <s v="monograph; text"/>
    <s v="PPN745232752"/>
    <s v="PPN565668250"/>
    <s v="http://resolver.staatsbibliothek-berlin.de/SBB0000D67200000000"/>
    <s v="ger"/>
    <s v="1865"/>
    <s v="WegehauptDigital"/>
    <s v="Leipzig"/>
    <s v="https://content.staatsbibliothek-berlin.de/dc/745232752.ocr.zip"/>
    <s v="yes"/>
    <m/>
    <x v="1250"/>
    <s v="0179"/>
    <n v="1"/>
  </r>
  <r>
    <s v="Illustrirtes Spielbuch für Mädchen; 1001 unterhaltende und anregende Belustigungen, Spiele und Beschäftigungen für Körper und Geist, im Freien sowie im Zimmer ; nebst einem Anhange: 500 allerlei Kurzweil und kurzweiliges Allerlei für Jung und Alt ; zur geselligen Unterhaltung an langen Winterabenden"/>
    <s v="Leske, Marie"/>
    <s v="Kinder- und Jugendbücher"/>
    <s v="Spamer"/>
    <s v="monograph; text"/>
    <s v="PPN745232752"/>
    <s v="PPN565668250"/>
    <s v="http://resolver.staatsbibliothek-berlin.de/SBB0000D67200000000"/>
    <s v="ger"/>
    <s v="1865"/>
    <s v="WegehauptDigital"/>
    <s v="Leipzig"/>
    <s v="https://content.staatsbibliothek-berlin.de/dc/745232752.ocr.zip"/>
    <s v="yes"/>
    <m/>
    <x v="1251"/>
    <s v="0179"/>
    <n v="1"/>
  </r>
  <r>
    <s v="Illustrirtes Spielbuch für Mädchen; 1001 unterhaltende und anregende Belustigungen, Spiele und Beschäftigungen für Körper und Geist, im Freien sowie im Zimmer ; nebst einem Anhange: 500 allerlei Kurzweil und kurzweiliges Allerlei für Jung und Alt ; zur geselligen Unterhaltung an langen Winterabenden"/>
    <s v="Leske, Marie"/>
    <s v="Kinder- und Jugendbücher"/>
    <s v="Spamer"/>
    <s v="monograph; text"/>
    <s v="PPN745232752"/>
    <s v="PPN565668250"/>
    <s v="http://resolver.staatsbibliothek-berlin.de/SBB0000D67200000000"/>
    <s v="ger"/>
    <s v="1865"/>
    <s v="WegehauptDigital"/>
    <s v="Leipzig"/>
    <s v="https://content.staatsbibliothek-berlin.de/dc/745232752.ocr.zip"/>
    <s v="yes"/>
    <m/>
    <x v="278"/>
    <s v="0179"/>
    <n v="1"/>
  </r>
  <r>
    <s v="Illustrirtes Spielbuch für Mädchen; 1001 unterhaltende und anregende Belustigungen, Spiele und Beschäftigungen für Körper und Geist, im Freien sowie im Zimmer ; nebst einem Anhange: 500 allerlei Kurzweil und kurzweiliges Allerlei für Jung und Alt ; zur geselligen Unterhaltung an langen Winterabenden"/>
    <s v="Leske, Marie"/>
    <s v="Kinder- und Jugendbücher"/>
    <s v="Spamer"/>
    <s v="monograph; text"/>
    <s v="PPN745232752"/>
    <s v="PPN565668250"/>
    <s v="http://resolver.staatsbibliothek-berlin.de/SBB0000D67200000000"/>
    <s v="ger"/>
    <s v="1865"/>
    <s v="WegehauptDigital"/>
    <s v="Leipzig"/>
    <s v="https://content.staatsbibliothek-berlin.de/dc/745232752.ocr.zip"/>
    <s v="yes"/>
    <m/>
    <x v="1252"/>
    <s v="0179"/>
    <n v="1"/>
  </r>
  <r>
    <s v="Illustrirtes Spielbuch für Mädchen; 1001 unterhaltende und anregende Belustigungen, Spiele und Beschäftigungen für Körper und Geist, im Freien sowie im Zimmer ; nebst einem Anhange: 500 allerlei Kurzweil und kurzweiliges Allerlei für Jung und Alt ; zur geselligen Unterhaltung an langen Winterabenden"/>
    <s v="Leske, Marie"/>
    <s v="Kinder- und Jugendbücher"/>
    <s v="Spamer"/>
    <s v="monograph; text"/>
    <s v="PPN745232752"/>
    <s v="PPN565668250"/>
    <s v="http://resolver.staatsbibliothek-berlin.de/SBB0000D67200000000"/>
    <s v="ger"/>
    <s v="1865"/>
    <s v="WegehauptDigital"/>
    <s v="Leipzig"/>
    <s v="https://content.staatsbibliothek-berlin.de/dc/745232752.ocr.zip"/>
    <s v="yes"/>
    <m/>
    <x v="187"/>
    <s v="0179"/>
    <n v="1"/>
  </r>
  <r>
    <s v="Illustrirtes Spielbuch für Mädchen; 1001 unterhaltende und anregende Belustigungen, Spiele und Beschäftigungen für Körper und Geist, im Freien sowie im Zimmer ; nebst einem Anhange: 500 allerlei Kurzweil und kurzweiliges Allerlei für Jung und Alt ; zur geselligen Unterhaltung an langen Winterabenden"/>
    <s v="Leske, Marie"/>
    <s v="Kinder- und Jugendbücher"/>
    <s v="Spamer"/>
    <s v="monograph; text"/>
    <s v="PPN745232752"/>
    <s v="PPN565668250"/>
    <s v="http://resolver.staatsbibliothek-berlin.de/SBB0000D67200000000"/>
    <s v="ger"/>
    <s v="1865"/>
    <s v="WegehauptDigital"/>
    <s v="Leipzig"/>
    <s v="https://content.staatsbibliothek-berlin.de/dc/745232752.ocr.zip"/>
    <s v="yes"/>
    <m/>
    <x v="1253"/>
    <s v="0179"/>
    <n v="1"/>
  </r>
  <r>
    <s v="Illustrirtes Spielbuch für Mädchen; 1001 unterhaltende und anregende Belustigungen, Spiele und Beschäftigungen für Körper und Geist, im Freien sowie im Zimmer ; nebst einem Anhange: 500 allerlei Kurzweil und kurzweiliges Allerlei für Jung und Alt ; zur geselligen Unterhaltung an langen Winterabenden"/>
    <s v="Leske, Marie"/>
    <s v="Kinder- und Jugendbücher"/>
    <s v="Spamer"/>
    <s v="monograph; text"/>
    <s v="PPN745232752"/>
    <s v="PPN565668250"/>
    <s v="http://resolver.staatsbibliothek-berlin.de/SBB0000D67200000000"/>
    <s v="ger"/>
    <s v="1865"/>
    <s v="WegehauptDigital"/>
    <s v="Leipzig"/>
    <s v="https://content.staatsbibliothek-berlin.de/dc/745232752.ocr.zip"/>
    <s v="yes"/>
    <m/>
    <x v="1254"/>
    <s v="0246"/>
    <n v="1"/>
  </r>
  <r>
    <s v="Illustrirtes Spielbuch für Mädchen; 1001 unterhaltende und anregende Belustigungen, Spiele und Beschäftigungen für Körper und Geist, im Freien sowie im Zimmer ; nebst einem Anhange: 500 allerlei Kurzweil und kurzweiliges Allerlei für Jung und Alt ; zur geselligen Unterhaltung an langen Winterabenden"/>
    <s v="Leske, Marie"/>
    <s v="Kinder- und Jugendbücher"/>
    <s v="Spamer"/>
    <s v="monograph; text"/>
    <s v="PPN745232752"/>
    <s v="PPN565668250"/>
    <s v="http://resolver.staatsbibliothek-berlin.de/SBB0000D67200000000"/>
    <s v="ger"/>
    <s v="1865"/>
    <s v="WegehauptDigital"/>
    <s v="Leipzig"/>
    <s v="https://content.staatsbibliothek-berlin.de/dc/745232752.ocr.zip"/>
    <s v="yes"/>
    <m/>
    <x v="1255"/>
    <s v="0246"/>
    <n v="1"/>
  </r>
  <r>
    <s v="Illustrirtes Spielbuch für Mädchen; 1001 unterhaltende und anregende Belustigungen, Spiele und Beschäftigungen für Körper und Geist, im Freien sowie im Zimmer ; nebst einem Anhange: 500 allerlei Kurzweil und kurzweiliges Allerlei für Jung und Alt ; zur geselligen Unterhaltung an langen Winterabenden"/>
    <s v="Leske, Marie"/>
    <s v="Kinder- und Jugendbücher"/>
    <s v="Spamer"/>
    <s v="monograph; text"/>
    <s v="PPN745232752"/>
    <s v="PPN565668250"/>
    <s v="http://resolver.staatsbibliothek-berlin.de/SBB0000D67200000000"/>
    <s v="ger"/>
    <s v="1865"/>
    <s v="WegehauptDigital"/>
    <s v="Leipzig"/>
    <s v="https://content.staatsbibliothek-berlin.de/dc/745232752.ocr.zip"/>
    <s v="yes"/>
    <m/>
    <x v="1256"/>
    <s v="0267"/>
    <n v="1"/>
  </r>
  <r>
    <s v="Illustrirtes Spielbuch für Mädchen; 1001 unterhaltende und anregende Belustigungen, Spiele und Beschäftigungen für Körper und Geist, im Freien sowie im Zimmer ; nebst einem Anhange: 500 allerlei Kurzweil und kurzweiliges Allerlei für Jung und Alt ; zur geselligen Unterhaltung an langen Winterabenden"/>
    <s v="Leske, Marie"/>
    <s v="Kinder- und Jugendbücher"/>
    <s v="Spamer"/>
    <s v="monograph; text"/>
    <s v="PPN745232752"/>
    <s v="PPN565668250"/>
    <s v="http://resolver.staatsbibliothek-berlin.de/SBB0000D67200000000"/>
    <s v="ger"/>
    <s v="1865"/>
    <s v="WegehauptDigital"/>
    <s v="Leipzig"/>
    <s v="https://content.staatsbibliothek-berlin.de/dc/745232752.ocr.zip"/>
    <s v="yes"/>
    <m/>
    <x v="1257"/>
    <s v="0289"/>
    <n v="1"/>
  </r>
  <r>
    <s v="Illustrirtes Spielbuch für Mädchen; 1001 unterhaltende und anregende Belustigungen, Spiele und Beschäftigungen für Körper und Geist, im Freien sowie im Zimmer ; nebst einem Anhange: 500 allerlei Kurzweil und kurzweiliges Allerlei für Jung und Alt ; zur geselligen Unterhaltung an langen Winterabenden"/>
    <s v="Leske, Marie"/>
    <s v="Kinder- und Jugendbücher"/>
    <s v="Spamer"/>
    <s v="monograph; text"/>
    <s v="PPN745232752"/>
    <s v="PPN565668250"/>
    <s v="http://resolver.staatsbibliothek-berlin.de/SBB0000D67200000000"/>
    <s v="ger"/>
    <s v="1865"/>
    <s v="WegehauptDigital"/>
    <s v="Leipzig"/>
    <s v="https://content.staatsbibliothek-berlin.de/dc/745232752.ocr.zip"/>
    <s v="yes"/>
    <m/>
    <x v="64"/>
    <s v="0289"/>
    <n v="1"/>
  </r>
  <r>
    <s v="Illustrirtes Spielbuch für Mädchen; 1001 unterhaltende und anregende Belustigungen, Spiele und Beschäftigungen für Körper und Geist, im Freien sowie im Zimmer ; nebst einem Anhange: 500 allerlei Kurzweil und kurzweiliges Allerlei für Jung und Alt ; zur geselligen Unterhaltung an langen Winterabenden"/>
    <s v="Leske, Marie"/>
    <s v="Kinder- und Jugendbücher"/>
    <s v="Spamer"/>
    <s v="monograph; text"/>
    <s v="PPN745232752"/>
    <s v="PPN565668250"/>
    <s v="http://resolver.staatsbibliothek-berlin.de/SBB0000D67200000000"/>
    <s v="ger"/>
    <s v="1865"/>
    <s v="WegehauptDigital"/>
    <s v="Leipzig"/>
    <s v="https://content.staatsbibliothek-berlin.de/dc/745232752.ocr.zip"/>
    <s v="yes"/>
    <m/>
    <x v="1258"/>
    <s v="0289"/>
    <n v="1"/>
  </r>
  <r>
    <s v="Illustrirtes Spielbuch für Mädchen; 1001 unterhaltende und anregende Belustigungen, Spiele und Beschäftigungen für Körper und Geist, im Freien sowie im Zimmer ; nebst einem Anhange: 500 allerlei Kurzweil und kurzweiliges Allerlei für Jung und Alt ; zur geselligen Unterhaltung an langen Winterabenden"/>
    <s v="Leske, Marie"/>
    <s v="Kinder- und Jugendbücher"/>
    <s v="Spamer"/>
    <s v="monograph; text"/>
    <s v="PPN745232752"/>
    <s v="PPN565668250"/>
    <s v="http://resolver.staatsbibliothek-berlin.de/SBB0000D67200000000"/>
    <s v="ger"/>
    <s v="1865"/>
    <s v="WegehauptDigital"/>
    <s v="Leipzig"/>
    <s v="https://content.staatsbibliothek-berlin.de/dc/745232752.ocr.zip"/>
    <s v="yes"/>
    <m/>
    <x v="1259"/>
    <s v="0311"/>
    <n v="1"/>
  </r>
  <r>
    <s v="Illustrirtes Spielbuch für Mädchen; 1500 unterhaltende und anregende Belustigungen, Spiele und Beschäftigungen für Körper und Geist, im Freien sowie im Zimmer ; nebst einem Anhange: 500 allerlei Kurzweil und kurzweiliges Allerlei für Jung u. Alt ; zur geselligen Unterhaltung an langen Winterabenden"/>
    <s v="Leske, Marie"/>
    <s v="Kinder- und Jugendbücher"/>
    <s v="Spamer"/>
    <s v="monograph; text"/>
    <s v="PPN745236499"/>
    <s v="PPN56566879X"/>
    <s v="http://resolver.staatsbibliothek-berlin.de/SBB0000D67600000000"/>
    <s v="ger"/>
    <s v="1868"/>
    <s v="WegehauptDigital"/>
    <s v="Leipzig"/>
    <s v="https://content.staatsbibliothek-berlin.de/dc/745236499.ocr.zip"/>
    <s v="yes"/>
    <m/>
    <x v="1260"/>
    <s v="0013"/>
    <n v="1"/>
  </r>
  <r>
    <s v="Illustrirtes Spielbuch für Mädchen; 1500 unterhaltende und anregende Belustigungen, Spiele und Beschäftigungen für Körper und Geist, im Freien sowie im Zimmer ; nebst einem Anhange: 500 allerlei Kurzweil und kurzweiliges Allerlei für Jung u. Alt ; zur geselligen Unterhaltung an langen Winterabenden"/>
    <s v="Leske, Marie"/>
    <s v="Kinder- und Jugendbücher"/>
    <s v="Spamer"/>
    <s v="monograph; text"/>
    <s v="PPN745236499"/>
    <s v="PPN56566879X"/>
    <s v="http://resolver.staatsbibliothek-berlin.de/SBB0000D67600000000"/>
    <s v="ger"/>
    <s v="1868"/>
    <s v="WegehauptDigital"/>
    <s v="Leipzig"/>
    <s v="https://content.staatsbibliothek-berlin.de/dc/745236499.ocr.zip"/>
    <s v="yes"/>
    <m/>
    <x v="1261"/>
    <s v="0023"/>
    <n v="1"/>
  </r>
  <r>
    <s v="Illustrirtes Spielbuch für Mädchen; 1500 unterhaltende und anregende Belustigungen, Spiele und Beschäftigungen für Körper und Geist, im Freien sowie im Zimmer ; nebst einem Anhange: 500 allerlei Kurzweil und kurzweiliges Allerlei für Jung u. Alt ; zur geselligen Unterhaltung an langen Winterabenden"/>
    <s v="Leske, Marie"/>
    <s v="Kinder- und Jugendbücher"/>
    <s v="Spamer"/>
    <s v="monograph; text"/>
    <s v="PPN745236499"/>
    <s v="PPN56566879X"/>
    <s v="http://resolver.staatsbibliothek-berlin.de/SBB0000D67600000000"/>
    <s v="ger"/>
    <s v="1868"/>
    <s v="WegehauptDigital"/>
    <s v="Leipzig"/>
    <s v="https://content.staatsbibliothek-berlin.de/dc/745236499.ocr.zip"/>
    <s v="yes"/>
    <m/>
    <x v="1262"/>
    <s v="0023"/>
    <n v="1"/>
  </r>
  <r>
    <s v="Illustrirtes Spielbuch für Mädchen; 1500 unterhaltende und anregende Belustigungen, Spiele und Beschäftigungen für Körper und Geist, im Freien sowie im Zimmer ; nebst einem Anhange: 500 allerlei Kurzweil und kurzweiliges Allerlei für Jung u. Alt ; zur geselligen Unterhaltung an langen Winterabenden"/>
    <s v="Leske, Marie"/>
    <s v="Kinder- und Jugendbücher"/>
    <s v="Spamer"/>
    <s v="monograph; text"/>
    <s v="PPN745236499"/>
    <s v="PPN56566879X"/>
    <s v="http://resolver.staatsbibliothek-berlin.de/SBB0000D67600000000"/>
    <s v="ger"/>
    <s v="1868"/>
    <s v="WegehauptDigital"/>
    <s v="Leipzig"/>
    <s v="https://content.staatsbibliothek-berlin.de/dc/745236499.ocr.zip"/>
    <s v="yes"/>
    <m/>
    <x v="1263"/>
    <s v="0023"/>
    <n v="1"/>
  </r>
  <r>
    <s v="Illustrirtes Spielbuch für Mädchen; 1500 unterhaltende und anregende Belustigungen, Spiele und Beschäftigungen für Körper und Geist, im Freien sowie im Zimmer ; nebst einem Anhange: 500 allerlei Kurzweil und kurzweiliges Allerlei für Jung u. Alt ; zur geselligen Unterhaltung an langen Winterabenden"/>
    <s v="Leske, Marie"/>
    <s v="Kinder- und Jugendbücher"/>
    <s v="Spamer"/>
    <s v="monograph; text"/>
    <s v="PPN745236499"/>
    <s v="PPN56566879X"/>
    <s v="http://resolver.staatsbibliothek-berlin.de/SBB0000D67600000000"/>
    <s v="ger"/>
    <s v="1868"/>
    <s v="WegehauptDigital"/>
    <s v="Leipzig"/>
    <s v="https://content.staatsbibliothek-berlin.de/dc/745236499.ocr.zip"/>
    <s v="yes"/>
    <m/>
    <x v="1258"/>
    <s v="0023"/>
    <n v="1"/>
  </r>
  <r>
    <s v="Illustrirtes Spielbuch für Mädchen; 1500 unterhaltende und anregende Belustigungen, Spiele und Beschäftigungen für Körper und Geist, im Freien sowie im Zimmer ; nebst einem Anhange: 500 allerlei Kurzweil und kurzweiliges Allerlei für Jung u. Alt ; zur geselligen Unterhaltung an langen Winterabenden"/>
    <s v="Leske, Marie"/>
    <s v="Kinder- und Jugendbücher"/>
    <s v="Spamer"/>
    <s v="monograph; text"/>
    <s v="PPN745236499"/>
    <s v="PPN56566879X"/>
    <s v="http://resolver.staatsbibliothek-berlin.de/SBB0000D67600000000"/>
    <s v="ger"/>
    <s v="1868"/>
    <s v="WegehauptDigital"/>
    <s v="Leipzig"/>
    <s v="https://content.staatsbibliothek-berlin.de/dc/745236499.ocr.zip"/>
    <s v="yes"/>
    <m/>
    <x v="1264"/>
    <s v="0107"/>
    <n v="1"/>
  </r>
  <r>
    <s v="Illustrirtes Spielbuch für Mädchen; 1500 unterhaltende und anregende Belustigungen, Spiele und Beschäftigungen für Körper und Geist, im Freien sowie im Zimmer ; nebst einem Anhange: 500 allerlei Kurzweil und kurzweiliges Allerlei für Jung u. Alt ; zur geselligen Unterhaltung an langen Winterabenden"/>
    <s v="Leske, Marie"/>
    <s v="Kinder- und Jugendbücher"/>
    <s v="Spamer"/>
    <s v="monograph; text"/>
    <s v="PPN745236499"/>
    <s v="PPN56566879X"/>
    <s v="http://resolver.staatsbibliothek-berlin.de/SBB0000D67600000000"/>
    <s v="ger"/>
    <s v="1868"/>
    <s v="WegehauptDigital"/>
    <s v="Leipzig"/>
    <s v="https://content.staatsbibliothek-berlin.de/dc/745236499.ocr.zip"/>
    <s v="yes"/>
    <m/>
    <x v="1244"/>
    <s v="0118"/>
    <n v="1"/>
  </r>
  <r>
    <s v="Illustrirtes Spielbuch für Mädchen; 1500 unterhaltende und anregende Belustigungen, Spiele und Beschäftigungen für Körper und Geist, im Freien sowie im Zimmer ; nebst einem Anhange: 500 allerlei Kurzweil und kurzweiliges Allerlei für Jung u. Alt ; zur geselligen Unterhaltung an langen Winterabenden"/>
    <s v="Leske, Marie"/>
    <s v="Kinder- und Jugendbücher"/>
    <s v="Spamer"/>
    <s v="monograph; text"/>
    <s v="PPN745236499"/>
    <s v="PPN56566879X"/>
    <s v="http://resolver.staatsbibliothek-berlin.de/SBB0000D67600000000"/>
    <s v="ger"/>
    <s v="1868"/>
    <s v="WegehauptDigital"/>
    <s v="Leipzig"/>
    <s v="https://content.staatsbibliothek-berlin.de/dc/745236499.ocr.zip"/>
    <s v="yes"/>
    <m/>
    <x v="1265"/>
    <s v="0161"/>
    <n v="1"/>
  </r>
  <r>
    <s v="Illustrirtes Spielbuch für Mädchen; 1500 unterhaltende und anregende Belustigungen, Spiele und Beschäftigungen für Körper und Geist, im Freien sowie im Zimmer ; nebst einem Anhange: 500 allerlei Kurzweil und kurzweiliges Allerlei für Jung u. Alt ; zur geselligen Unterhaltung an langen Winterabenden"/>
    <s v="Leske, Marie"/>
    <s v="Kinder- und Jugendbücher"/>
    <s v="Spamer"/>
    <s v="monograph; text"/>
    <s v="PPN745236499"/>
    <s v="PPN56566879X"/>
    <s v="http://resolver.staatsbibliothek-berlin.de/SBB0000D67600000000"/>
    <s v="ger"/>
    <s v="1868"/>
    <s v="WegehauptDigital"/>
    <s v="Leipzig"/>
    <s v="https://content.staatsbibliothek-berlin.de/dc/745236499.ocr.zip"/>
    <s v="yes"/>
    <m/>
    <x v="290"/>
    <s v="0178"/>
    <n v="1"/>
  </r>
  <r>
    <s v="Illustrirtes Spielbuch für Mädchen; 1500 unterhaltende und anregende Belustigungen, Spiele und Beschäftigungen für Körper und Geist, im Freien sowie im Zimmer ; nebst einem Anhange: 500 allerlei Kurzweil und kurzweiliges Allerlei für Jung u. Alt ; zur geselligen Unterhaltung an langen Winterabenden"/>
    <s v="Leske, Marie"/>
    <s v="Kinder- und Jugendbücher"/>
    <s v="Spamer"/>
    <s v="monograph; text"/>
    <s v="PPN745236499"/>
    <s v="PPN56566879X"/>
    <s v="http://resolver.staatsbibliothek-berlin.de/SBB0000D67600000000"/>
    <s v="ger"/>
    <s v="1868"/>
    <s v="WegehauptDigital"/>
    <s v="Leipzig"/>
    <s v="https://content.staatsbibliothek-berlin.de/dc/745236499.ocr.zip"/>
    <s v="yes"/>
    <m/>
    <x v="1266"/>
    <s v="0178"/>
    <n v="1"/>
  </r>
  <r>
    <s v="Illustrirtes Spielbuch für Mädchen; 1500 unterhaltende und anregende Belustigungen, Spiele und Beschäftigungen für Körper und Geist, im Freien sowie im Zimmer ; nebst einem Anhange: 500 allerlei Kurzweil und kurzweiliges Allerlei für Jung u. Alt ; zur geselligen Unterhaltung an langen Winterabenden"/>
    <s v="Leske, Marie"/>
    <s v="Kinder- und Jugendbücher"/>
    <s v="Spamer"/>
    <s v="monograph; text"/>
    <s v="PPN745236499"/>
    <s v="PPN56566879X"/>
    <s v="http://resolver.staatsbibliothek-berlin.de/SBB0000D67600000000"/>
    <s v="ger"/>
    <s v="1868"/>
    <s v="WegehauptDigital"/>
    <s v="Leipzig"/>
    <s v="https://content.staatsbibliothek-berlin.de/dc/745236499.ocr.zip"/>
    <s v="yes"/>
    <m/>
    <x v="1123"/>
    <s v="0207"/>
    <n v="1"/>
  </r>
  <r>
    <s v="Illustrirtes Spielbuch für Mädchen; 1500 unterhaltende und anregende Belustigungen, Spiele und Beschäftigungen für Körper und Geist, im Freien sowie im Zimmer ; nebst einem Anhange: 500 allerlei Kurzweil und kurzweiliges Allerlei für Jung u. Alt ; zur geselligen Unterhaltung an langen Winterabenden"/>
    <s v="Leske, Marie"/>
    <s v="Kinder- und Jugendbücher"/>
    <s v="Spamer"/>
    <s v="monograph; text"/>
    <s v="PPN745236499"/>
    <s v="PPN56566879X"/>
    <s v="http://resolver.staatsbibliothek-berlin.de/SBB0000D67600000000"/>
    <s v="ger"/>
    <s v="1868"/>
    <s v="WegehauptDigital"/>
    <s v="Leipzig"/>
    <s v="https://content.staatsbibliothek-berlin.de/dc/745236499.ocr.zip"/>
    <s v="yes"/>
    <m/>
    <x v="1267"/>
    <s v="0207"/>
    <n v="1"/>
  </r>
  <r>
    <s v="Illustrirtes Spielbuch für Mädchen; 1500 unterhaltende und anregende Belustigungen, Spiele und Beschäftigungen für Körper und Geist, im Freien sowie im Zimmer ; nebst einem Anhange: 500 allerlei Kurzweil und kurzweiliges Allerlei für Jung u. Alt ; zur geselligen Unterhaltung an langen Winterabenden"/>
    <s v="Leske, Marie"/>
    <s v="Kinder- und Jugendbücher"/>
    <s v="Spamer"/>
    <s v="monograph; text"/>
    <s v="PPN745236499"/>
    <s v="PPN56566879X"/>
    <s v="http://resolver.staatsbibliothek-berlin.de/SBB0000D67600000000"/>
    <s v="ger"/>
    <s v="1868"/>
    <s v="WegehauptDigital"/>
    <s v="Leipzig"/>
    <s v="https://content.staatsbibliothek-berlin.de/dc/745236499.ocr.zip"/>
    <s v="yes"/>
    <m/>
    <x v="1268"/>
    <s v="0207"/>
    <n v="1"/>
  </r>
  <r>
    <s v="Illustrirtes Spielbuch für Mädchen; 1500 unterhaltende und anregende Belustigungen, Spiele und Beschäftigungen für Körper und Geist, im Freien sowie im Zimmer ; nebst einem Anhange: 500 allerlei Kurzweil und kurzweiliges Allerlei für Jung u. Alt ; zur geselligen Unterhaltung an langen Winterabenden"/>
    <s v="Leske, Marie"/>
    <s v="Kinder- und Jugendbücher"/>
    <s v="Spamer"/>
    <s v="monograph; text"/>
    <s v="PPN745236499"/>
    <s v="PPN56566879X"/>
    <s v="http://resolver.staatsbibliothek-berlin.de/SBB0000D67600000000"/>
    <s v="ger"/>
    <s v="1868"/>
    <s v="WegehauptDigital"/>
    <s v="Leipzig"/>
    <s v="https://content.staatsbibliothek-berlin.de/dc/745236499.ocr.zip"/>
    <s v="yes"/>
    <m/>
    <x v="1269"/>
    <s v="0207"/>
    <n v="1"/>
  </r>
  <r>
    <s v="Illustrirtes Spielbuch für Mädchen; 1500 unterhaltende und anregende Belustigungen, Spiele und Beschäftigungen für Körper und Geist, im Freien sowie im Zimmer ; nebst einem Anhange: 500 allerlei Kurzweil und kurzweiliges Allerlei für Jung u. Alt ; zur geselligen Unterhaltung an langen Winterabenden"/>
    <s v="Leske, Marie"/>
    <s v="Kinder- und Jugendbücher"/>
    <s v="Spamer"/>
    <s v="monograph; text"/>
    <s v="PPN745236499"/>
    <s v="PPN56566879X"/>
    <s v="http://resolver.staatsbibliothek-berlin.de/SBB0000D67600000000"/>
    <s v="ger"/>
    <s v="1868"/>
    <s v="WegehauptDigital"/>
    <s v="Leipzig"/>
    <s v="https://content.staatsbibliothek-berlin.de/dc/745236499.ocr.zip"/>
    <s v="yes"/>
    <m/>
    <x v="64"/>
    <s v="0207, 0258"/>
    <n v="2"/>
  </r>
  <r>
    <s v="Illustrirtes Spielbuch für Mädchen; 1500 unterhaltende und anregende Belustigungen, Spiele und Beschäftigungen für Körper und Geist, im Freien sowie im Zimmer ; nebst einem Anhange: 500 allerlei Kurzweil und kurzweiliges Allerlei für Jung u. Alt ; zur geselligen Unterhaltung an langen Winterabenden"/>
    <s v="Leske, Marie"/>
    <s v="Kinder- und Jugendbücher"/>
    <s v="Spamer"/>
    <s v="monograph; text"/>
    <s v="PPN745236499"/>
    <s v="PPN56566879X"/>
    <s v="http://resolver.staatsbibliothek-berlin.de/SBB0000D67600000000"/>
    <s v="ger"/>
    <s v="1868"/>
    <s v="WegehauptDigital"/>
    <s v="Leipzig"/>
    <s v="https://content.staatsbibliothek-berlin.de/dc/745236499.ocr.zip"/>
    <s v="yes"/>
    <m/>
    <x v="154"/>
    <s v="0254"/>
    <n v="1"/>
  </r>
  <r>
    <s v="Illustrirtes Spielbuch für Mädchen; 1500 unterhaltende und anregende Belustigungen, Spiele und Beschäftigungen für Körper und Geist, im Freien sowie im Zimmer ; nebst einem Anhange: 500 allerlei Kurzweil und kurzweiliges Allerlei für Jung u. Alt ; zur geselligen Unterhaltung an langen Winterabenden"/>
    <s v="Leske, Marie"/>
    <s v="Kinder- und Jugendbücher"/>
    <s v="Spamer"/>
    <s v="monograph; text"/>
    <s v="PPN745236499"/>
    <s v="PPN56566879X"/>
    <s v="http://resolver.staatsbibliothek-berlin.de/SBB0000D67600000000"/>
    <s v="ger"/>
    <s v="1868"/>
    <s v="WegehauptDigital"/>
    <s v="Leipzig"/>
    <s v="https://content.staatsbibliothek-berlin.de/dc/745236499.ocr.zip"/>
    <s v="yes"/>
    <m/>
    <x v="1167"/>
    <s v="0258"/>
    <n v="1"/>
  </r>
  <r>
    <s v="Illustrirtes Spielbuch für Mädchen; 1500 unterhaltende und anregende Belustigungen, Spiele und Beschäftigungen für Körper und Geist, im Freien sowie im Zimmer ; nebst einem Anhange: 500 allerlei Kurzweil und kurzweiliges Allerlei für Jung u. Alt ; zur geselligen Unterhaltung an langen Winterabenden"/>
    <s v="Leske, Marie"/>
    <s v="Kinder- und Jugendbücher"/>
    <s v="Spamer"/>
    <s v="monograph; text"/>
    <s v="PPN745236499"/>
    <s v="PPN56566879X"/>
    <s v="http://resolver.staatsbibliothek-berlin.de/SBB0000D67600000000"/>
    <s v="ger"/>
    <s v="1868"/>
    <s v="WegehauptDigital"/>
    <s v="Leipzig"/>
    <s v="https://content.staatsbibliothek-berlin.de/dc/745236499.ocr.zip"/>
    <s v="yes"/>
    <m/>
    <x v="1270"/>
    <s v="0258"/>
    <n v="1"/>
  </r>
  <r>
    <s v="Illustrirtes Spielbuch für Mädchen; 1500 unterhaltende und anregende Belustigungen, Spiele und Beschäftigungen für Körper und Geist, im Freien sowie im Zimmer ; nebst einem Anhange: 500 allerlei Kurzweil und kurzweiliges Allerlei für Jung u. Alt ; zur geselligen Unterhaltung an langen Winterabenden"/>
    <s v="Leske, Marie"/>
    <s v="Kinder- und Jugendbücher"/>
    <s v="Spamer"/>
    <s v="monograph; text"/>
    <s v="PPN745236499"/>
    <s v="PPN56566879X"/>
    <s v="http://resolver.staatsbibliothek-berlin.de/SBB0000D67600000000"/>
    <s v="ger"/>
    <s v="1868"/>
    <s v="WegehauptDigital"/>
    <s v="Leipzig"/>
    <s v="https://content.staatsbibliothek-berlin.de/dc/745236499.ocr.zip"/>
    <s v="yes"/>
    <m/>
    <x v="1271"/>
    <s v="0258"/>
    <n v="1"/>
  </r>
  <r>
    <s v="Illustrirtes Spielbuch für Mädchen; 1500 unterhaltende und anregende Belustigungen, Spiele und Beschäftigungen für Körper und Geist, im Freien sowie im Zimmer ; nebst einem Anhange: 500 allerlei Kurzweil und kurzweiliges Allerlei für Jung u. Alt ; zur geselligen Unterhaltung an langen Winterabenden"/>
    <s v="Leske, Marie"/>
    <s v="Kinder- und Jugendbücher"/>
    <s v="Spamer"/>
    <s v="monograph; text"/>
    <s v="PPN745236499"/>
    <s v="PPN56566879X"/>
    <s v="http://resolver.staatsbibliothek-berlin.de/SBB0000D67600000000"/>
    <s v="ger"/>
    <s v="1868"/>
    <s v="WegehauptDigital"/>
    <s v="Leipzig"/>
    <s v="https://content.staatsbibliothek-berlin.de/dc/745236499.ocr.zip"/>
    <s v="yes"/>
    <m/>
    <x v="1272"/>
    <s v="0301"/>
    <n v="1"/>
  </r>
  <r>
    <s v="Illustrirtes Spielbuch für Mädchen; 1500 unterhaltende und anregende Belustigungen, Spiele und Beschäftigungen für Körper und Geist, im Freien sowie im Zimmer ; nebst einem Anhange: 500 allerlei Kurzweil und kurzweiliges Allerlei für Jung u. Alt ; zur geselligen Unterhaltung an langen Winterabenden"/>
    <s v="Leske, Marie"/>
    <s v="Kinder- und Jugendbücher"/>
    <s v="Spamer"/>
    <s v="monograph; text"/>
    <s v="PPN745236499"/>
    <s v="PPN56566879X"/>
    <s v="http://resolver.staatsbibliothek-berlin.de/SBB0000D67600000000"/>
    <s v="ger"/>
    <s v="1868"/>
    <s v="WegehauptDigital"/>
    <s v="Leipzig"/>
    <s v="https://content.staatsbibliothek-berlin.de/dc/745236499.ocr.zip"/>
    <s v="yes"/>
    <m/>
    <x v="1273"/>
    <s v="0317"/>
    <n v="1"/>
  </r>
  <r>
    <s v="Illustrirtes Spielbuch für Mädchen; 1500 unterhaltende und anregende Belustigungen, Spiele und Beschäftigungen für Körper und Geist, im Freien sowie im Zimmer ; nebst einem Anhange: 500 allerlei Kurzweil und kurzweiliges Allerlei für Jung u. Alt ; zur geselligen Unterhaltung an langen Winterabenden"/>
    <s v="Leske, Marie"/>
    <s v="Kinder- und Jugendbücher"/>
    <s v="Spamer"/>
    <s v="monograph; text"/>
    <s v="PPN745236499"/>
    <s v="PPN56566879X"/>
    <s v="http://resolver.staatsbibliothek-berlin.de/SBB0000D67600000000"/>
    <s v="ger"/>
    <s v="1868"/>
    <s v="WegehauptDigital"/>
    <s v="Leipzig"/>
    <s v="https://content.staatsbibliothek-berlin.de/dc/745236499.ocr.zip"/>
    <s v="yes"/>
    <m/>
    <x v="1274"/>
    <s v="0379"/>
    <n v="1"/>
  </r>
  <r>
    <s v="Illustrirtes Spielbuch für Mädchen; 1500 unterhaltende und anregende Belustigungen, Spiele und Beschäftigungen für Körper und Geist, im Freien sowie im Zimmer ; nebst einem Anhange: 500 allerlei Kurzweil und kurzweiliges Allerlei für Jung u. Alt ; zur geselligen Unterhaltung an langen Winterabenden"/>
    <s v="Leske, Marie"/>
    <s v="Kinder- und Jugendbücher"/>
    <s v="Spamer"/>
    <s v="monograph; text"/>
    <s v="PPN745236499"/>
    <s v="PPN56566879X"/>
    <s v="http://resolver.staatsbibliothek-berlin.de/SBB0000D67600000000"/>
    <s v="ger"/>
    <s v="1868"/>
    <s v="WegehauptDigital"/>
    <s v="Leipzig"/>
    <s v="https://content.staatsbibliothek-berlin.de/dc/745236499.ocr.zip"/>
    <s v="yes"/>
    <m/>
    <x v="205"/>
    <s v="0379"/>
    <n v="1"/>
  </r>
  <r>
    <s v="Illustrirtes Spielbuch für Mädchen; 1500 unterhaltende und anregende Belustigungen, Spiele und Beschäftigungen für Körper und Geist, im Freien sowie im Zimmer ; nebst einem Anhange: 500 allerlei Kurzweil u. kurzweiliges Allerlei für Jung und Alt ; zur geselligen Unterhaltung an langen Winterabenden"/>
    <s v="Leske, Marie"/>
    <s v="Kinder- und Jugendbücher"/>
    <s v="Spamer"/>
    <s v="monograph; text"/>
    <s v="PPN745237118"/>
    <s v="PPN56566882X"/>
    <s v="http://resolver.staatsbibliothek-berlin.de/SBB0000D67800000000"/>
    <s v="ger"/>
    <s v="1875"/>
    <s v="WegehauptDigital"/>
    <s v="Leipzig"/>
    <s v="https://content.staatsbibliothek-berlin.de/dc/745237118.ocr.zip"/>
    <s v="yes"/>
    <m/>
    <x v="0"/>
    <s v="0008"/>
    <n v="1"/>
  </r>
  <r>
    <s v="Illustrirtes Spielbuch für Mädchen; 1500 unterhaltende und anregende Belustigungen, Spiele und Beschäftigungen für Körper und Geist, im Freien sowie im Zimmer ; nebst einem Anhange: 500 allerlei Kurzweil u. kurzweiliges Allerlei für Jung und Alt ; zur geselligen Unterhaltung an langen Winterabenden"/>
    <s v="Leske, Marie"/>
    <s v="Kinder- und Jugendbücher"/>
    <s v="Spamer"/>
    <s v="monograph; text"/>
    <s v="PPN745237118"/>
    <s v="PPN56566882X"/>
    <s v="http://resolver.staatsbibliothek-berlin.de/SBB0000D67800000000"/>
    <s v="ger"/>
    <s v="1875"/>
    <s v="WegehauptDigital"/>
    <s v="Leipzig"/>
    <s v="https://content.staatsbibliothek-berlin.de/dc/745237118.ocr.zip"/>
    <s v="yes"/>
    <m/>
    <x v="1275"/>
    <s v="0017"/>
    <n v="1"/>
  </r>
  <r>
    <s v="Illustrirtes Spielbuch für Mädchen; 1500 unterhaltende und anregende Belustigungen, Spiele und Beschäftigungen für Körper und Geist, im Freien sowie im Zimmer ; nebst einem Anhange: 500 allerlei Kurzweil u. kurzweiliges Allerlei für Jung und Alt ; zur geselligen Unterhaltung an langen Winterabenden"/>
    <s v="Leske, Marie"/>
    <s v="Kinder- und Jugendbücher"/>
    <s v="Spamer"/>
    <s v="monograph; text"/>
    <s v="PPN745237118"/>
    <s v="PPN56566882X"/>
    <s v="http://resolver.staatsbibliothek-berlin.de/SBB0000D67800000000"/>
    <s v="ger"/>
    <s v="1875"/>
    <s v="WegehauptDigital"/>
    <s v="Leipzig"/>
    <s v="https://content.staatsbibliothek-berlin.de/dc/745237118.ocr.zip"/>
    <s v="yes"/>
    <m/>
    <x v="1276"/>
    <s v="0059"/>
    <n v="1"/>
  </r>
  <r>
    <s v="Illustrirtes Spielbuch für Mädchen; 1500 unterhaltende und anregende Belustigungen, Spiele und Beschäftigungen für Körper und Geist, im Freien sowie im Zimmer ; nebst einem Anhange: 500 allerlei Kurzweil u. kurzweiliges Allerlei für Jung und Alt ; zur geselligen Unterhaltung an langen Winterabenden"/>
    <s v="Leske, Marie"/>
    <s v="Kinder- und Jugendbücher"/>
    <s v="Spamer"/>
    <s v="monograph; text"/>
    <s v="PPN745237118"/>
    <s v="PPN56566882X"/>
    <s v="http://resolver.staatsbibliothek-berlin.de/SBB0000D67800000000"/>
    <s v="ger"/>
    <s v="1875"/>
    <s v="WegehauptDigital"/>
    <s v="Leipzig"/>
    <s v="https://content.staatsbibliothek-berlin.de/dc/745237118.ocr.zip"/>
    <s v="yes"/>
    <m/>
    <x v="1079"/>
    <s v="0124"/>
    <n v="1"/>
  </r>
  <r>
    <s v="Illustrirtes Spielbuch für Mädchen; 1500 unterhaltende und anregende Belustigungen, Spiele und Beschäftigungen für Körper und Geist, im Freien sowie im Zimmer ; nebst einem Anhange: 500 allerlei Kurzweil u. kurzweiliges Allerlei für Jung und Alt ; zur geselligen Unterhaltung an langen Winterabenden"/>
    <s v="Leske, Marie"/>
    <s v="Kinder- und Jugendbücher"/>
    <s v="Spamer"/>
    <s v="monograph; text"/>
    <s v="PPN745237118"/>
    <s v="PPN56566882X"/>
    <s v="http://resolver.staatsbibliothek-berlin.de/SBB0000D67800000000"/>
    <s v="ger"/>
    <s v="1875"/>
    <s v="WegehauptDigital"/>
    <s v="Leipzig"/>
    <s v="https://content.staatsbibliothek-berlin.de/dc/745237118.ocr.zip"/>
    <s v="yes"/>
    <m/>
    <x v="64"/>
    <s v="0124"/>
    <n v="1"/>
  </r>
  <r>
    <s v="Illustrirtes Spielbuch für Mädchen; 1500 unterhaltende und anregende Belustigungen, Spiele und Beschäftigungen für Körper und Geist, im Freien sowie im Zimmer ; nebst einem Anhange: 500 allerlei Kurzweil u. kurzweiliges Allerlei für Jung und Alt ; zur geselligen Unterhaltung an langen Winterabenden"/>
    <s v="Leske, Marie"/>
    <s v="Kinder- und Jugendbücher"/>
    <s v="Spamer"/>
    <s v="monograph; text"/>
    <s v="PPN745237118"/>
    <s v="PPN56566882X"/>
    <s v="http://resolver.staatsbibliothek-berlin.de/SBB0000D67800000000"/>
    <s v="ger"/>
    <s v="1875"/>
    <s v="WegehauptDigital"/>
    <s v="Leipzig"/>
    <s v="https://content.staatsbibliothek-berlin.de/dc/745237118.ocr.zip"/>
    <s v="yes"/>
    <m/>
    <x v="1244"/>
    <s v="0127"/>
    <n v="1"/>
  </r>
  <r>
    <s v="Illustrirtes Spielbuch für Mädchen; 1500 unterhaltende und anregende Belustigungen, Spiele und Beschäftigungen für Körper und Geist, im Freien sowie im Zimmer ; nebst einem Anhange: 500 allerlei Kurzweil u. kurzweiliges Allerlei für Jung und Alt ; zur geselligen Unterhaltung an langen Winterabenden"/>
    <s v="Leske, Marie"/>
    <s v="Kinder- und Jugendbücher"/>
    <s v="Spamer"/>
    <s v="monograph; text"/>
    <s v="PPN745237118"/>
    <s v="PPN56566882X"/>
    <s v="http://resolver.staatsbibliothek-berlin.de/SBB0000D67800000000"/>
    <s v="ger"/>
    <s v="1875"/>
    <s v="WegehauptDigital"/>
    <s v="Leipzig"/>
    <s v="https://content.staatsbibliothek-berlin.de/dc/745237118.ocr.zip"/>
    <s v="yes"/>
    <m/>
    <x v="1250"/>
    <s v="0199"/>
    <n v="1"/>
  </r>
  <r>
    <s v="Illustrirtes Spielbuch für Mädchen; 1500 unterhaltende und anregende Belustigungen, Spiele und Beschäftigungen für Körper und Geist, im Freien sowie im Zimmer ; nebst einem Anhange: 500 allerlei Kurzweil u. kurzweiliges Allerlei für Jung und Alt ; zur geselligen Unterhaltung an langen Winterabenden"/>
    <s v="Leske, Marie"/>
    <s v="Kinder- und Jugendbücher"/>
    <s v="Spamer"/>
    <s v="monograph; text"/>
    <s v="PPN745237118"/>
    <s v="PPN56566882X"/>
    <s v="http://resolver.staatsbibliothek-berlin.de/SBB0000D67800000000"/>
    <s v="ger"/>
    <s v="1875"/>
    <s v="WegehauptDigital"/>
    <s v="Leipzig"/>
    <s v="https://content.staatsbibliothek-berlin.de/dc/745237118.ocr.zip"/>
    <s v="yes"/>
    <m/>
    <x v="1251"/>
    <s v="0199"/>
    <n v="1"/>
  </r>
  <r>
    <s v="Illustrirtes Spielbuch für Mädchen; 1500 unterhaltende und anregende Belustigungen, Spiele und Beschäftigungen für Körper und Geist, im Freien sowie im Zimmer ; nebst einem Anhange: 500 allerlei Kurzweil u. kurzweiliges Allerlei für Jung und Alt ; zur geselligen Unterhaltung an langen Winterabenden"/>
    <s v="Leske, Marie"/>
    <s v="Kinder- und Jugendbücher"/>
    <s v="Spamer"/>
    <s v="monograph; text"/>
    <s v="PPN745237118"/>
    <s v="PPN56566882X"/>
    <s v="http://resolver.staatsbibliothek-berlin.de/SBB0000D67800000000"/>
    <s v="ger"/>
    <s v="1875"/>
    <s v="WegehauptDigital"/>
    <s v="Leipzig"/>
    <s v="https://content.staatsbibliothek-berlin.de/dc/745237118.ocr.zip"/>
    <s v="yes"/>
    <m/>
    <x v="278"/>
    <s v="0199"/>
    <n v="1"/>
  </r>
  <r>
    <s v="Illustrirtes Spielbuch für Mädchen; 1500 unterhaltende und anregende Belustigungen, Spiele und Beschäftigungen für Körper und Geist, im Freien sowie im Zimmer ; nebst einem Anhange: 500 allerlei Kurzweil u. kurzweiliges Allerlei für Jung und Alt ; zur geselligen Unterhaltung an langen Winterabenden"/>
    <s v="Leske, Marie"/>
    <s v="Kinder- und Jugendbücher"/>
    <s v="Spamer"/>
    <s v="monograph; text"/>
    <s v="PPN745237118"/>
    <s v="PPN56566882X"/>
    <s v="http://resolver.staatsbibliothek-berlin.de/SBB0000D67800000000"/>
    <s v="ger"/>
    <s v="1875"/>
    <s v="WegehauptDigital"/>
    <s v="Leipzig"/>
    <s v="https://content.staatsbibliothek-berlin.de/dc/745237118.ocr.zip"/>
    <s v="yes"/>
    <m/>
    <x v="1252"/>
    <s v="0199"/>
    <n v="1"/>
  </r>
  <r>
    <s v="Illustrirtes Spielbuch für Mädchen; 1500 unterhaltende und anregende Belustigungen, Spiele und Beschäftigungen für Körper und Geist, im Freien sowie im Zimmer ; nebst einem Anhange: 500 allerlei Kurzweil u. kurzweiliges Allerlei für Jung und Alt ; zur geselligen Unterhaltung an langen Winterabenden"/>
    <s v="Leske, Marie"/>
    <s v="Kinder- und Jugendbücher"/>
    <s v="Spamer"/>
    <s v="monograph; text"/>
    <s v="PPN745237118"/>
    <s v="PPN56566882X"/>
    <s v="http://resolver.staatsbibliothek-berlin.de/SBB0000D67800000000"/>
    <s v="ger"/>
    <s v="1875"/>
    <s v="WegehauptDigital"/>
    <s v="Leipzig"/>
    <s v="https://content.staatsbibliothek-berlin.de/dc/745237118.ocr.zip"/>
    <s v="yes"/>
    <m/>
    <x v="187"/>
    <s v="0199"/>
    <n v="1"/>
  </r>
  <r>
    <s v="Illustrirtes Spielbuch für Mädchen; 1500 unterhaltende und anregende Belustigungen, Spiele und Beschäftigungen für Körper und Geist, im Freien sowie im Zimmer ; nebst einem Anhange: 500 allerlei Kurzweil u. kurzweiliges Allerlei für Jung und Alt ; zur geselligen Unterhaltung an langen Winterabenden"/>
    <s v="Leske, Marie"/>
    <s v="Kinder- und Jugendbücher"/>
    <s v="Spamer"/>
    <s v="monograph; text"/>
    <s v="PPN745237118"/>
    <s v="PPN56566882X"/>
    <s v="http://resolver.staatsbibliothek-berlin.de/SBB0000D67800000000"/>
    <s v="ger"/>
    <s v="1875"/>
    <s v="WegehauptDigital"/>
    <s v="Leipzig"/>
    <s v="https://content.staatsbibliothek-berlin.de/dc/745237118.ocr.zip"/>
    <s v="yes"/>
    <m/>
    <x v="1253"/>
    <s v="0199"/>
    <n v="1"/>
  </r>
  <r>
    <s v="Illustrirtes Spielbuch für Mädchen; 1500 unterhaltende und anregende Belustigungen, Spiele und Beschäftigungen für Körper und Geist, im Freien sowie im Zimmer ; nebst einem Anhange: 500 allerlei Kurzweil u. kurzweiliges Allerlei für Jung und Alt ; zur geselligen Unterhaltung an langen Winterabenden"/>
    <s v="Leske, Marie"/>
    <s v="Kinder- und Jugendbücher"/>
    <s v="Spamer"/>
    <s v="monograph; text"/>
    <s v="PPN745237118"/>
    <s v="PPN56566882X"/>
    <s v="http://resolver.staatsbibliothek-berlin.de/SBB0000D67800000000"/>
    <s v="ger"/>
    <s v="1875"/>
    <s v="WegehauptDigital"/>
    <s v="Leipzig"/>
    <s v="https://content.staatsbibliothek-berlin.de/dc/745237118.ocr.zip"/>
    <s v="yes"/>
    <m/>
    <x v="1277"/>
    <s v="0241"/>
    <n v="1"/>
  </r>
  <r>
    <s v="Illustrirtes Spielbuch für Mädchen; 1500 unterhaltende und anregende Belustigungen, Spiele und Beschäftigungen für Körper und Geist, im Freien sowie im Zimmer ; nebst einem Anhange: 500 allerlei Kurzweil u. kurzweiliges Allerlei für Jung und Alt ; zur geselligen Unterhaltung an langen Winterabenden"/>
    <s v="Leske, Marie"/>
    <s v="Kinder- und Jugendbücher"/>
    <s v="Spamer"/>
    <s v="monograph; text"/>
    <s v="PPN745237118"/>
    <s v="PPN56566882X"/>
    <s v="http://resolver.staatsbibliothek-berlin.de/SBB0000D67800000000"/>
    <s v="ger"/>
    <s v="1875"/>
    <s v="WegehauptDigital"/>
    <s v="Leipzig"/>
    <s v="https://content.staatsbibliothek-berlin.de/dc/745237118.ocr.zip"/>
    <s v="yes"/>
    <m/>
    <x v="1278"/>
    <s v="0241"/>
    <n v="1"/>
  </r>
  <r>
    <s v="Illustrirtes Spielbuch für Mädchen; 1500 unterhaltende und anregende Belustigungen, Spiele und Beschäftigungen für Körper und Geist, im Freien sowie im Zimmer ; nebst einem Anhange: 500 allerlei Kurzweil u. kurzweiliges Allerlei für Jung und Alt ; zur geselligen Unterhaltung an langen Winterabenden"/>
    <s v="Leske, Marie"/>
    <s v="Kinder- und Jugendbücher"/>
    <s v="Spamer"/>
    <s v="monograph; text"/>
    <s v="PPN745237118"/>
    <s v="PPN56566882X"/>
    <s v="http://resolver.staatsbibliothek-berlin.de/SBB0000D67800000000"/>
    <s v="ger"/>
    <s v="1875"/>
    <s v="WegehauptDigital"/>
    <s v="Leipzig"/>
    <s v="https://content.staatsbibliothek-berlin.de/dc/745237118.ocr.zip"/>
    <s v="yes"/>
    <m/>
    <x v="1279"/>
    <s v="0241"/>
    <n v="1"/>
  </r>
  <r>
    <s v="Illustrirtes Spielbuch für Mädchen; 1500 unterhaltende und anregende Belustigungen, Spiele und Beschäftigungen für Körper und Geist, im Freien sowie im Zimmer ; nebst einem Anhange: 500 allerlei Kurzweil u. kurzweiliges Allerlei für Jung und Alt ; zur geselligen Unterhaltung an langen Winterabenden"/>
    <s v="Leske, Marie"/>
    <s v="Kinder- und Jugendbücher"/>
    <s v="Spamer"/>
    <s v="monograph; text"/>
    <s v="PPN745237118"/>
    <s v="PPN56566882X"/>
    <s v="http://resolver.staatsbibliothek-berlin.de/SBB0000D67800000000"/>
    <s v="ger"/>
    <s v="1875"/>
    <s v="WegehauptDigital"/>
    <s v="Leipzig"/>
    <s v="https://content.staatsbibliothek-berlin.de/dc/745237118.ocr.zip"/>
    <s v="yes"/>
    <m/>
    <x v="1280"/>
    <s v="0241"/>
    <n v="1"/>
  </r>
  <r>
    <s v="Illustrirtes Spielbuch für Mädchen; 1500 unterhaltende und anregende Belustigungen, Spiele und Beschäftigungen für Körper und Geist, im Freien sowie im Zimmer ; nebst einem Anhange: 500 allerlei Kurzweil u. kurzweiliges Allerlei für Jung und Alt ; zur geselligen Unterhaltung an langen Winterabenden"/>
    <s v="Leske, Marie"/>
    <s v="Kinder- und Jugendbücher"/>
    <s v="Spamer"/>
    <s v="monograph; text"/>
    <s v="PPN745237118"/>
    <s v="PPN56566882X"/>
    <s v="http://resolver.staatsbibliothek-berlin.de/SBB0000D67800000000"/>
    <s v="ger"/>
    <s v="1875"/>
    <s v="WegehauptDigital"/>
    <s v="Leipzig"/>
    <s v="https://content.staatsbibliothek-berlin.de/dc/745237118.ocr.zip"/>
    <s v="yes"/>
    <m/>
    <x v="1281"/>
    <s v="0241"/>
    <n v="1"/>
  </r>
  <r>
    <s v="Illustrirtes Spielbuch für Mädchen; 1500 unterhaltende und anregende Belustigungen, Spiele und Beschäftigungen für Körper und Geist, im Freien sowie im Zimmer ; nebst einem Anhange: 500 allerlei Kurzweil u. kurzweiliges Allerlei für Jung und Alt ; zur geselligen Unterhaltung an langen Winterabenden"/>
    <s v="Leske, Marie"/>
    <s v="Kinder- und Jugendbücher"/>
    <s v="Spamer"/>
    <s v="monograph; text"/>
    <s v="PPN745237118"/>
    <s v="PPN56566882X"/>
    <s v="http://resolver.staatsbibliothek-berlin.de/SBB0000D67800000000"/>
    <s v="ger"/>
    <s v="1875"/>
    <s v="WegehauptDigital"/>
    <s v="Leipzig"/>
    <s v="https://content.staatsbibliothek-berlin.de/dc/745237118.ocr.zip"/>
    <s v="yes"/>
    <m/>
    <x v="1282"/>
    <s v="0241"/>
    <n v="1"/>
  </r>
  <r>
    <s v="Illustrirtes Spielbuch für Mädchen; 1500 unterhaltende und anregende Belustigungen, Spiele und Beschäftigungen für Körper und Geist, im Freien sowie im Zimmer ; nebst einem Anhange: 500 allerlei Kurzweil u. kurzweiliges Allerlei für Jung und Alt ; zur geselligen Unterhaltung an langen Winterabenden"/>
    <s v="Leske, Marie"/>
    <s v="Kinder- und Jugendbücher"/>
    <s v="Spamer"/>
    <s v="monograph; text"/>
    <s v="PPN745237118"/>
    <s v="PPN56566882X"/>
    <s v="http://resolver.staatsbibliothek-berlin.de/SBB0000D67800000000"/>
    <s v="ger"/>
    <s v="1875"/>
    <s v="WegehauptDigital"/>
    <s v="Leipzig"/>
    <s v="https://content.staatsbibliothek-berlin.de/dc/745237118.ocr.zip"/>
    <s v="yes"/>
    <m/>
    <x v="1283"/>
    <s v="0241"/>
    <n v="1"/>
  </r>
  <r>
    <s v="Illustrirtes Spielbuch für Mädchen; 1500 unterhaltende und anregende Belustigungen, Spiele und Beschäftigungen für Körper und Geist, im Freien sowie im Zimmer ; nebst einem Anhange: 500 allerlei Kurzweil u. kurzweiliges Allerlei für Jung und Alt ; zur geselligen Unterhaltung an langen Winterabenden"/>
    <s v="Leske, Marie"/>
    <s v="Kinder- und Jugendbücher"/>
    <s v="Spamer"/>
    <s v="monograph; text"/>
    <s v="PPN745237118"/>
    <s v="PPN56566882X"/>
    <s v="http://resolver.staatsbibliothek-berlin.de/SBB0000D67800000000"/>
    <s v="ger"/>
    <s v="1875"/>
    <s v="WegehauptDigital"/>
    <s v="Leipzig"/>
    <s v="https://content.staatsbibliothek-berlin.de/dc/745237118.ocr.zip"/>
    <s v="yes"/>
    <m/>
    <x v="1284"/>
    <s v="0241"/>
    <n v="1"/>
  </r>
  <r>
    <s v="Illustrirtes Spielbuch für Mädchen; 1500 unterhaltende und anregende Belustigungen, Spiele und Beschäftigungen für Körper und Geist, im Freien sowie im Zimmer ; nebst einem Anhange: 500 allerlei Kurzweil u. kurzweiliges Allerlei für Jung und Alt ; zur geselligen Unterhaltung an langen Winterabenden"/>
    <s v="Leske, Marie"/>
    <s v="Kinder- und Jugendbücher"/>
    <s v="Spamer"/>
    <s v="monograph; text"/>
    <s v="PPN745237118"/>
    <s v="PPN56566882X"/>
    <s v="http://resolver.staatsbibliothek-berlin.de/SBB0000D67800000000"/>
    <s v="ger"/>
    <s v="1875"/>
    <s v="WegehauptDigital"/>
    <s v="Leipzig"/>
    <s v="https://content.staatsbibliothek-berlin.de/dc/745237118.ocr.zip"/>
    <s v="yes"/>
    <m/>
    <x v="1285"/>
    <s v="0241"/>
    <n v="1"/>
  </r>
  <r>
    <s v="Illustrirtes Spielbuch für Mädchen; 1500 unterhaltende und anregende Belustigungen, Spiele und Beschäftigungen für Körper und Geist, im Freien sowie im Zimmer ; nebst einem Anhange: 500 allerlei Kurzweil u. kurzweiliges Allerlei für Jung und Alt ; zur geselligen Unterhaltung an langen Winterabenden"/>
    <s v="Leske, Marie"/>
    <s v="Kinder- und Jugendbücher"/>
    <s v="Spamer"/>
    <s v="monograph; text"/>
    <s v="PPN745237118"/>
    <s v="PPN56566882X"/>
    <s v="http://resolver.staatsbibliothek-berlin.de/SBB0000D67800000000"/>
    <s v="ger"/>
    <s v="1875"/>
    <s v="WegehauptDigital"/>
    <s v="Leipzig"/>
    <s v="https://content.staatsbibliothek-berlin.de/dc/745237118.ocr.zip"/>
    <s v="yes"/>
    <m/>
    <x v="1286"/>
    <s v="0241"/>
    <n v="1"/>
  </r>
  <r>
    <s v="Illustrirtes Spielbuch für Mädchen; 1500 unterhaltende und anregende Belustigungen, Spiele und Beschäftigungen für Körper und Geist, im Freien sowie im Zimmer ; nebst einem Anhange: 500 allerlei Kurzweil u. kurzweiliges Allerlei für Jung und Alt ; zur geselligen Unterhaltung an langen Winterabenden"/>
    <s v="Leske, Marie"/>
    <s v="Kinder- und Jugendbücher"/>
    <s v="Spamer"/>
    <s v="monograph; text"/>
    <s v="PPN745237118"/>
    <s v="PPN56566882X"/>
    <s v="http://resolver.staatsbibliothek-berlin.de/SBB0000D67800000000"/>
    <s v="ger"/>
    <s v="1875"/>
    <s v="WegehauptDigital"/>
    <s v="Leipzig"/>
    <s v="https://content.staatsbibliothek-berlin.de/dc/745237118.ocr.zip"/>
    <s v="yes"/>
    <m/>
    <x v="1167"/>
    <s v="0266"/>
    <n v="1"/>
  </r>
  <r>
    <s v="Illustrirtes Spielbuch für Mädchen; 1500 unterhaltende und anregende Belustigungen, Spiele und Beschäftigungen für Körper und Geist, im Freien sowie im Zimmer ; nebst einem Anhange: 500 allerlei Kurzweil u. kurzweiliges Allerlei für Jung und Alt ; zur geselligen Unterhaltung an langen Winterabenden"/>
    <s v="Leske, Marie"/>
    <s v="Kinder- und Jugendbücher"/>
    <s v="Spamer"/>
    <s v="monograph; text"/>
    <s v="PPN745237118"/>
    <s v="PPN56566882X"/>
    <s v="http://resolver.staatsbibliothek-berlin.de/SBB0000D67800000000"/>
    <s v="ger"/>
    <s v="1875"/>
    <s v="WegehauptDigital"/>
    <s v="Leipzig"/>
    <s v="https://content.staatsbibliothek-berlin.de/dc/745237118.ocr.zip"/>
    <s v="yes"/>
    <m/>
    <x v="1271"/>
    <s v="0266"/>
    <n v="1"/>
  </r>
  <r>
    <s v="Illustrirtes Spielbuch für Mädchen; 1500 unterhaltende und anregende Belustigungen, Spiele und Beschäftigungen für Körper und Geist, im Freien sowie im Zimmer ; nebst einem Anhange: 500 allerlei Kurzweil u. kurzweiliges Allerlei für Jung und Alt ; zur geselligen Unterhaltung an langen Winterabenden"/>
    <s v="Leske, Marie"/>
    <s v="Kinder- und Jugendbücher"/>
    <s v="Spamer"/>
    <s v="monograph; text"/>
    <s v="PPN745237118"/>
    <s v="PPN56566882X"/>
    <s v="http://resolver.staatsbibliothek-berlin.de/SBB0000D67800000000"/>
    <s v="ger"/>
    <s v="1875"/>
    <s v="WegehauptDigital"/>
    <s v="Leipzig"/>
    <s v="https://content.staatsbibliothek-berlin.de/dc/745237118.ocr.zip"/>
    <s v="yes"/>
    <m/>
    <x v="171"/>
    <s v="0383"/>
    <n v="1"/>
  </r>
  <r>
    <s v="Illustrirtes Spielbuch für Mädchen; 1500 unterhaltende und anregende Belustigungen, Spiele und Beschäftigungen für Körper und Geist, im Freien sowie im Zimmer ; nebst einem Anhange: 500 allerlei Kurzweil u. kurzweiliges Allerlei für Jung und Alt ; zur geselligen Unterhaltung an langen Winterabenden"/>
    <s v="Leske, Marie"/>
    <s v="Kinder- und Jugendbücher"/>
    <s v="Spamer"/>
    <s v="monograph; text"/>
    <s v="PPN745237118"/>
    <s v="PPN56566882X"/>
    <s v="http://resolver.staatsbibliothek-berlin.de/SBB0000D67800000000"/>
    <s v="ger"/>
    <s v="1875"/>
    <s v="WegehauptDigital"/>
    <s v="Leipzig"/>
    <s v="https://content.staatsbibliothek-berlin.de/dc/745237118.ocr.zip"/>
    <s v="yes"/>
    <m/>
    <x v="61"/>
    <s v="0391"/>
    <n v="1"/>
  </r>
  <r>
    <s v="Zwischen Himmel und Erde; von Luftfahrzeugen, von ihrer Erfindung, ihrer Entwicklung und Verwendung ; ein Buch für die Jugend und das Volk ; mit vielen Abb."/>
    <s v="Wilhelm, Richard"/>
    <s v="Kinder- und Jugendbücher; Historische Drucke"/>
    <s v="Verl. der Schiller-Buchh. &lt;Teschner&gt;"/>
    <s v="monograph; text"/>
    <s v="PPN745262686"/>
    <s v="PPN409339180"/>
    <s v="http://resolver.staatsbibliothek-berlin.de/SBB0000D67C00000000"/>
    <s v="ger"/>
    <s v="1909"/>
    <s v="WegehauptDigital"/>
    <s v="Charlottenburg"/>
    <s v="https://content.staatsbibliothek-berlin.de/dc/745262686.ocr.zip"/>
    <s v="yes"/>
    <m/>
    <x v="1287"/>
    <s v="0008"/>
    <n v="1"/>
  </r>
  <r>
    <s v="Zwischen Himmel und Erde; von Luftfahrzeugen, von ihrer Erfindung, ihrer Entwicklung und Verwendung ; ein Buch für die Jugend und das Volk ; mit vielen Abb."/>
    <s v="Wilhelm, Richard"/>
    <s v="Kinder- und Jugendbücher; Historische Drucke"/>
    <s v="Verl. der Schiller-Buchh. &lt;Teschner&gt;"/>
    <s v="monograph; text"/>
    <s v="PPN745262686"/>
    <s v="PPN409339180"/>
    <s v="http://resolver.staatsbibliothek-berlin.de/SBB0000D67C00000000"/>
    <s v="ger"/>
    <s v="1909"/>
    <s v="WegehauptDigital"/>
    <s v="Charlottenburg"/>
    <s v="https://content.staatsbibliothek-berlin.de/dc/745262686.ocr.zip"/>
    <s v="yes"/>
    <m/>
    <x v="1288"/>
    <s v="0008"/>
    <n v="1"/>
  </r>
  <r>
    <s v="Zwischen Himmel und Erde; von Luftfahrzeugen, von ihrer Erfindung, ihrer Entwicklung und Verwendung ; ein Buch für die Jugend und das Volk ; mit vielen Abb."/>
    <s v="Wilhelm, Richard"/>
    <s v="Kinder- und Jugendbücher; Historische Drucke"/>
    <s v="Verl. der Schiller-Buchh. &lt;Teschner&gt;"/>
    <s v="monograph; text"/>
    <s v="PPN745262686"/>
    <s v="PPN409339180"/>
    <s v="http://resolver.staatsbibliothek-berlin.de/SBB0000D67C00000000"/>
    <s v="ger"/>
    <s v="1909"/>
    <s v="WegehauptDigital"/>
    <s v="Charlottenburg"/>
    <s v="https://content.staatsbibliothek-berlin.de/dc/745262686.ocr.zip"/>
    <s v="yes"/>
    <m/>
    <x v="854"/>
    <s v="0056"/>
    <n v="1"/>
  </r>
  <r>
    <s v="Zwischen Himmel und Erde; von Luftfahrzeugen, von ihrer Erfindung, ihrer Entwicklung und Verwendung ; ein Buch für die Jugend und das Volk ; mit vielen Abb."/>
    <s v="Wilhelm, Richard"/>
    <s v="Kinder- und Jugendbücher; Historische Drucke"/>
    <s v="Verl. der Schiller-Buchh. &lt;Teschner&gt;"/>
    <s v="monograph; text"/>
    <s v="PPN745262686"/>
    <s v="PPN409339180"/>
    <s v="http://resolver.staatsbibliothek-berlin.de/SBB0000D67C00000000"/>
    <s v="ger"/>
    <s v="1909"/>
    <s v="WegehauptDigital"/>
    <s v="Charlottenburg"/>
    <s v="https://content.staatsbibliothek-berlin.de/dc/745262686.ocr.zip"/>
    <s v="yes"/>
    <m/>
    <x v="869"/>
    <s v="0056"/>
    <n v="1"/>
  </r>
  <r>
    <s v="Zwischen Himmel und Erde; von Luftfahrzeugen, von ihrer Erfindung, ihrer Entwicklung und Verwendung ; ein Buch für die Jugend und das Volk ; mit vielen Abb."/>
    <s v="Wilhelm, Richard"/>
    <s v="Kinder- und Jugendbücher; Historische Drucke"/>
    <s v="Verl. der Schiller-Buchh. &lt;Teschner&gt;"/>
    <s v="monograph; text"/>
    <s v="PPN745262686"/>
    <s v="PPN409339180"/>
    <s v="http://resolver.staatsbibliothek-berlin.de/SBB0000D67C00000000"/>
    <s v="ger"/>
    <s v="1909"/>
    <s v="WegehauptDigital"/>
    <s v="Charlottenburg"/>
    <s v="https://content.staatsbibliothek-berlin.de/dc/745262686.ocr.zip"/>
    <s v="yes"/>
    <m/>
    <x v="1289"/>
    <s v="0065"/>
    <n v="1"/>
  </r>
  <r>
    <s v="Zwischen Himmel und Erde; von Luftfahrzeugen, von ihrer Erfindung, ihrer Entwicklung und Verwendung ; ein Buch für die Jugend und das Volk ; mit vielen Abb."/>
    <s v="Wilhelm, Richard"/>
    <s v="Kinder- und Jugendbücher; Historische Drucke"/>
    <s v="Verl. der Schiller-Buchh. &lt;Teschner&gt;"/>
    <s v="monograph; text"/>
    <s v="PPN745262686"/>
    <s v="PPN409339180"/>
    <s v="http://resolver.staatsbibliothek-berlin.de/SBB0000D67C00000000"/>
    <s v="ger"/>
    <s v="1909"/>
    <s v="WegehauptDigital"/>
    <s v="Charlottenburg"/>
    <s v="https://content.staatsbibliothek-berlin.de/dc/745262686.ocr.zip"/>
    <s v="yes"/>
    <m/>
    <x v="872"/>
    <s v="0065"/>
    <n v="1"/>
  </r>
  <r>
    <s v="Zwischen Himmel und Erde; von Luftfahrzeugen, von ihrer Erfindung, ihrer Entwicklung und Verwendung ; ein Buch für die Jugend und das Volk ; mit vielen Abb."/>
    <s v="Wilhelm, Richard"/>
    <s v="Kinder- und Jugendbücher; Historische Drucke"/>
    <s v="Verl. der Schiller-Buchh. &lt;Teschner&gt;"/>
    <s v="monograph; text"/>
    <s v="PPN745262686"/>
    <s v="PPN409339180"/>
    <s v="http://resolver.staatsbibliothek-berlin.de/SBB0000D67C00000000"/>
    <s v="ger"/>
    <s v="1909"/>
    <s v="WegehauptDigital"/>
    <s v="Charlottenburg"/>
    <s v="https://content.staatsbibliothek-berlin.de/dc/745262686.ocr.zip"/>
    <s v="yes"/>
    <m/>
    <x v="878"/>
    <s v="0067"/>
    <n v="1"/>
  </r>
  <r>
    <s v="Zwischen Himmel und Erde; von Luftfahrzeugen, von ihrer Erfindung, ihrer Entwicklung und Verwendung ; ein Buch für die Jugend und das Volk ; mit vielen Abb."/>
    <s v="Wilhelm, Richard"/>
    <s v="Kinder- und Jugendbücher; Historische Drucke"/>
    <s v="Verl. der Schiller-Buchh. &lt;Teschner&gt;"/>
    <s v="monograph; text"/>
    <s v="PPN745262686"/>
    <s v="PPN409339180"/>
    <s v="http://resolver.staatsbibliothek-berlin.de/SBB0000D67C00000000"/>
    <s v="ger"/>
    <s v="1909"/>
    <s v="WegehauptDigital"/>
    <s v="Charlottenburg"/>
    <s v="https://content.staatsbibliothek-berlin.de/dc/745262686.ocr.zip"/>
    <s v="yes"/>
    <m/>
    <x v="330"/>
    <s v="0125"/>
    <n v="1"/>
  </r>
  <r>
    <s v="Zwischen Himmel und Erde; von Luftfahrzeugen, von ihrer Erfindung, ihrer Entwicklung und Verwendung ; ein Buch für die Jugend und das Volk ; mit vielen Abb."/>
    <s v="Wilhelm, Richard"/>
    <s v="Kinder- und Jugendbücher; Historische Drucke"/>
    <s v="Verl. der Schiller-Buchh. &lt;Teschner&gt;"/>
    <s v="monograph; text"/>
    <s v="PPN745262686"/>
    <s v="PPN409339180"/>
    <s v="http://resolver.staatsbibliothek-berlin.de/SBB0000D67C00000000"/>
    <s v="ger"/>
    <s v="1909"/>
    <s v="WegehauptDigital"/>
    <s v="Charlottenburg"/>
    <s v="https://content.staatsbibliothek-berlin.de/dc/745262686.ocr.zip"/>
    <s v="yes"/>
    <m/>
    <x v="1290"/>
    <s v="0125"/>
    <n v="1"/>
  </r>
  <r>
    <s v="Zwischen Himmel und Erde; von Luftfahrzeugen, von ihrer Erfindung, ihrer Entwicklung und Verwendung ; ein Buch für die Jugend und das Volk ; mit vielen Abb."/>
    <s v="Wilhelm, Richard"/>
    <s v="Kinder- und Jugendbücher; Historische Drucke"/>
    <s v="Verl. der Schiller-Buchh. &lt;Teschner&gt;"/>
    <s v="monograph; text"/>
    <s v="PPN745262686"/>
    <s v="PPN409339180"/>
    <s v="http://resolver.staatsbibliothek-berlin.de/SBB0000D67C00000000"/>
    <s v="ger"/>
    <s v="1909"/>
    <s v="WegehauptDigital"/>
    <s v="Charlottenburg"/>
    <s v="https://content.staatsbibliothek-berlin.de/dc/745262686.ocr.zip"/>
    <s v="yes"/>
    <m/>
    <x v="1291"/>
    <s v="0159"/>
    <n v="1"/>
  </r>
  <r>
    <s v="Zwischen Himmel und Erde; von Luftfahrzeugen, von ihrer Erfindung, ihrer Entwicklung und Verwendung ; ein Buch für die Jugend und das Volk ; mit vielen Abb."/>
    <s v="Wilhelm, Richard"/>
    <s v="Kinder- und Jugendbücher; Historische Drucke"/>
    <s v="Verl. der Schiller-Buchh. &lt;Teschner&gt;"/>
    <s v="monograph; text"/>
    <s v="PPN745262686"/>
    <s v="PPN409339180"/>
    <s v="http://resolver.staatsbibliothek-berlin.de/SBB0000D67C00000000"/>
    <s v="ger"/>
    <s v="1909"/>
    <s v="WegehauptDigital"/>
    <s v="Charlottenburg"/>
    <s v="https://content.staatsbibliothek-berlin.de/dc/745262686.ocr.zip"/>
    <s v="yes"/>
    <m/>
    <x v="811"/>
    <s v="0159"/>
    <n v="1"/>
  </r>
  <r>
    <s v="Zwischen Himmel und Erde; von Luftfahrzeugen, von ihrer Erfindung, ihrer Entwicklung und Verwendung ; ein Buch für die Jugend und das Volk ; mit vielen Abb."/>
    <s v="Wilhelm, Richard"/>
    <s v="Kinder- und Jugendbücher; Historische Drucke"/>
    <s v="Verl. der Schiller-Buchh. &lt;Teschner&gt;"/>
    <s v="monograph; text"/>
    <s v="PPN745262686"/>
    <s v="PPN409339180"/>
    <s v="http://resolver.staatsbibliothek-berlin.de/SBB0000D67C00000000"/>
    <s v="ger"/>
    <s v="1909"/>
    <s v="WegehauptDigital"/>
    <s v="Charlottenburg"/>
    <s v="https://content.staatsbibliothek-berlin.de/dc/745262686.ocr.zip"/>
    <s v="yes"/>
    <m/>
    <x v="1292"/>
    <s v="0175"/>
    <n v="1"/>
  </r>
  <r>
    <s v="Zwischen Himmel und Erde; von Luftfahrzeugen, von ihrer Erfindung, ihrer Entwicklung und Verwendung ; ein Buch für die Jugend und das Volk ; mit vielen Abb."/>
    <s v="Wilhelm, Richard"/>
    <s v="Kinder- und Jugendbücher; Historische Drucke"/>
    <s v="Verl. der Schiller-Buchh. &lt;Teschner&gt;"/>
    <s v="monograph; text"/>
    <s v="PPN745262686"/>
    <s v="PPN409339180"/>
    <s v="http://resolver.staatsbibliothek-berlin.de/SBB0000D67C00000000"/>
    <s v="ger"/>
    <s v="1909"/>
    <s v="WegehauptDigital"/>
    <s v="Charlottenburg"/>
    <s v="https://content.staatsbibliothek-berlin.de/dc/745262686.ocr.zip"/>
    <s v="yes"/>
    <m/>
    <x v="1293"/>
    <s v="0181"/>
    <n v="1"/>
  </r>
  <r>
    <s v="Zwischen Himmel und Erde; von Luftfahrzeugen, von ihrer Erfindung, ihrer Entwicklung und Verwendung ; ein Buch für die Jugend und das Volk ; mit vielen Abb."/>
    <s v="Wilhelm, Richard"/>
    <s v="Kinder- und Jugendbücher; Historische Drucke"/>
    <s v="Verl. der Schiller-Buchh. &lt;Teschner&gt;"/>
    <s v="monograph; text"/>
    <s v="PPN745262686"/>
    <s v="PPN409339180"/>
    <s v="http://resolver.staatsbibliothek-berlin.de/SBB0000D67C00000000"/>
    <s v="ger"/>
    <s v="1909"/>
    <s v="WegehauptDigital"/>
    <s v="Charlottenburg"/>
    <s v="https://content.staatsbibliothek-berlin.de/dc/745262686.ocr.zip"/>
    <s v="yes"/>
    <m/>
    <x v="1294"/>
    <s v="0181"/>
    <n v="1"/>
  </r>
  <r>
    <s v="Zwischen Himmel und Erde; von Luftfahrzeugen, von ihrer Erfindung, ihrer Entwicklung und Verwendung ; ein Buch für die Jugend und das Volk ; mit vielen Abb."/>
    <s v="Wilhelm, Richard"/>
    <s v="Kinder- und Jugendbücher; Historische Drucke"/>
    <s v="Verl. der Schiller-Buchh. &lt;Teschner&gt;"/>
    <s v="monograph; text"/>
    <s v="PPN745262686"/>
    <s v="PPN409339180"/>
    <s v="http://resolver.staatsbibliothek-berlin.de/SBB0000D67C00000000"/>
    <s v="ger"/>
    <s v="1909"/>
    <s v="WegehauptDigital"/>
    <s v="Charlottenburg"/>
    <s v="https://content.staatsbibliothek-berlin.de/dc/745262686.ocr.zip"/>
    <s v="yes"/>
    <m/>
    <x v="1295"/>
    <s v="0232"/>
    <n v="1"/>
  </r>
  <r>
    <s v="Zwischen Himmel und Erde; von Luftfahrzeugen, von ihrer Erfindung, ihrer Entwicklung und Verwendung ; ein Buch für die Jugend und das Volk ; mit vielen Abb."/>
    <s v="Wilhelm, Richard"/>
    <s v="Kinder- und Jugendbücher; Historische Drucke"/>
    <s v="Verl. der Schiller-Buchh. &lt;Teschner&gt;"/>
    <s v="monograph; text"/>
    <s v="PPN745262686"/>
    <s v="PPN409339180"/>
    <s v="http://resolver.staatsbibliothek-berlin.de/SBB0000D67C00000000"/>
    <s v="ger"/>
    <s v="1909"/>
    <s v="WegehauptDigital"/>
    <s v="Charlottenburg"/>
    <s v="https://content.staatsbibliothek-berlin.de/dc/745262686.ocr.zip"/>
    <s v="yes"/>
    <m/>
    <x v="823"/>
    <s v="0232"/>
    <n v="1"/>
  </r>
  <r>
    <s v="Zwischen Himmel und Erde; von Luftfahrzeugen, von ihrer Erfindung, ihrer Entwicklung und Verwendung ; ein Buch für die Jugend und das Volk ; mit vielen Abb."/>
    <s v="Wilhelm, Richard"/>
    <s v="Kinder- und Jugendbücher; Historische Drucke"/>
    <s v="Verl. der Schiller-Buchh. &lt;Teschner&gt;"/>
    <s v="monograph; text"/>
    <s v="PPN745262686"/>
    <s v="PPN409339180"/>
    <s v="http://resolver.staatsbibliothek-berlin.de/SBB0000D67C00000000"/>
    <s v="ger"/>
    <s v="1909"/>
    <s v="WegehauptDigital"/>
    <s v="Charlottenburg"/>
    <s v="https://content.staatsbibliothek-berlin.de/dc/745262686.ocr.zip"/>
    <s v="yes"/>
    <m/>
    <x v="829"/>
    <s v="0232"/>
    <n v="1"/>
  </r>
  <r>
    <s v="Zwischen Himmel und Erde; von Luftfahrzeugen, von ihrer Erfindung, ihrer Entwicklung und Verwendung ; ein Buch für die Jugend und das Volk ; mit vielen Abb."/>
    <s v="Wilhelm, Richard"/>
    <s v="Kinder- und Jugendbücher; Historische Drucke"/>
    <s v="Verl. der Schiller-Buchh. &lt;Teschner&gt;"/>
    <s v="monograph; text"/>
    <s v="PPN745262686"/>
    <s v="PPN409339180"/>
    <s v="http://resolver.staatsbibliothek-berlin.de/SBB0000D67C00000000"/>
    <s v="ger"/>
    <s v="1909"/>
    <s v="WegehauptDigital"/>
    <s v="Charlottenburg"/>
    <s v="https://content.staatsbibliothek-berlin.de/dc/745262686.ocr.zip"/>
    <s v="yes"/>
    <m/>
    <x v="1296"/>
    <s v="0232"/>
    <n v="1"/>
  </r>
  <r>
    <s v="Zwischen Himmel und Erde; von Luftfahrzeugen, von ihrer Erfindung, ihrer Entwicklung und Verwendung ; ein Buch für die Jugend und das Volk ; mit vielen Abb."/>
    <s v="Wilhelm, Richard"/>
    <s v="Kinder- und Jugendbücher; Historische Drucke"/>
    <s v="Verl. der Schiller-Buchh. &lt;Teschner&gt;"/>
    <s v="monograph; text"/>
    <s v="PPN745262686"/>
    <s v="PPN409339180"/>
    <s v="http://resolver.staatsbibliothek-berlin.de/SBB0000D67C00000000"/>
    <s v="ger"/>
    <s v="1909"/>
    <s v="WegehauptDigital"/>
    <s v="Charlottenburg"/>
    <s v="https://content.staatsbibliothek-berlin.de/dc/745262686.ocr.zip"/>
    <s v="yes"/>
    <m/>
    <x v="1297"/>
    <s v="0232"/>
    <n v="1"/>
  </r>
  <r>
    <s v="Zwischen Himmel und Erde; von Luftfahrzeugen, von ihrer Erfindung, ihrer Entwicklung und Verwendung ; ein Buch für die Jugend und das Volk ; mit vielen Abb."/>
    <s v="Wilhelm, Richard"/>
    <s v="Kinder- und Jugendbücher; Historische Drucke"/>
    <s v="Verl. der Schiller-Buchh. &lt;Teschner&gt;"/>
    <s v="monograph; text"/>
    <s v="PPN745262686"/>
    <s v="PPN409339180"/>
    <s v="http://resolver.staatsbibliothek-berlin.de/SBB0000D67C00000000"/>
    <s v="ger"/>
    <s v="1909"/>
    <s v="WegehauptDigital"/>
    <s v="Charlottenburg"/>
    <s v="https://content.staatsbibliothek-berlin.de/dc/745262686.ocr.zip"/>
    <s v="yes"/>
    <m/>
    <x v="1298"/>
    <s v="0232"/>
    <n v="1"/>
  </r>
  <r>
    <s v="Zwischen Himmel und Erde; von Luftfahrzeugen, von ihrer Erfindung, ihrer Entwicklung und Verwendung ; ein Buch für die Jugend und das Volk ; mit vielen Abb."/>
    <s v="Wilhelm, Richard"/>
    <s v="Kinder- und Jugendbücher; Historische Drucke"/>
    <s v="Verl. der Schiller-Buchh. &lt;Teschner&gt;"/>
    <s v="monograph; text"/>
    <s v="PPN745262686"/>
    <s v="PPN409339180"/>
    <s v="http://resolver.staatsbibliothek-berlin.de/SBB0000D67C00000000"/>
    <s v="ger"/>
    <s v="1909"/>
    <s v="WegehauptDigital"/>
    <s v="Charlottenburg"/>
    <s v="https://content.staatsbibliothek-berlin.de/dc/745262686.ocr.zip"/>
    <s v="yes"/>
    <m/>
    <x v="1299"/>
    <s v="0232"/>
    <n v="1"/>
  </r>
  <r>
    <s v="Neues Puppen-Kochbuch; eine nützliche Gabe für junge Mädchen"/>
    <s v="Horn, Eleonore"/>
    <s v="Kinder- und Jugendbücher; Historische Drucke"/>
    <s v="Enßlin &amp; Laiblin"/>
    <s v="monograph; text"/>
    <s v="PPN745280935"/>
    <s v="PPN559730268"/>
    <s v="http://resolver.staatsbibliothek-berlin.de/SBB0000D69500000000"/>
    <s v="ger"/>
    <s v="1880"/>
    <s v="WegehauptDigital"/>
    <s v="Reutlingen"/>
    <s v="https://content.staatsbibliothek-berlin.de/dc/745280935.ocr.zip"/>
    <s v="yes"/>
    <m/>
    <x v="1300"/>
    <s v="0001"/>
    <n v="1"/>
  </r>
  <r>
    <s v="Kleines Kochbuch für die Puppenküche"/>
    <m/>
    <s v="Kinder- und Jugendbücher; Historische Drucke"/>
    <s v="Weise"/>
    <s v="monograph; text"/>
    <s v="PPN745432395"/>
    <s v="PPN278707793"/>
    <s v="http://resolver.staatsbibliothek-berlin.de/SBB0000D6A900000000"/>
    <s v="ger"/>
    <s v="1913"/>
    <s v="WegehauptDigital"/>
    <s v="Stuttgart"/>
    <s v="https://content.staatsbibliothek-berlin.de/dc/745432395.ocr.zip"/>
    <s v="yes"/>
    <m/>
    <x v="1301"/>
    <s v="0045"/>
    <n v="1"/>
  </r>
  <r>
    <s v="Kleines Kochbuch für die Puppenküche"/>
    <m/>
    <s v="Kinder- und Jugendbücher; Historische Drucke"/>
    <s v="Weise"/>
    <s v="monograph; text"/>
    <s v="PPN745432395"/>
    <s v="PPN278707793"/>
    <s v="http://resolver.staatsbibliothek-berlin.de/SBB0000D6A900000000"/>
    <s v="ger"/>
    <s v="1913"/>
    <s v="WegehauptDigital"/>
    <s v="Stuttgart"/>
    <s v="https://content.staatsbibliothek-berlin.de/dc/745432395.ocr.zip"/>
    <s v="yes"/>
    <m/>
    <x v="1302"/>
    <s v="0045"/>
    <n v="1"/>
  </r>
  <r>
    <s v="Nun rath' einmal!; Illustrirtes Räthselbuch für artige Kinder"/>
    <s v="Gerstenberg, Karl"/>
    <s v="Kinder- und Jugendbücher"/>
    <s v="Schreiber"/>
    <s v="monograph; text"/>
    <s v="PPN745435734"/>
    <s v="PPN558101321"/>
    <s v="http://resolver.staatsbibliothek-berlin.de/SBB0000D6AE00000000"/>
    <s v="ger"/>
    <s v="1878"/>
    <s v="WegehauptDigital"/>
    <s v="Eßlingen"/>
    <s v="https://content.staatsbibliothek-berlin.de/dc/745435734.ocr.zip"/>
    <s v="yes"/>
    <m/>
    <x v="1303"/>
    <s v="0007"/>
    <n v="1"/>
  </r>
  <r>
    <s v="Nun rath' einmal!; Illustrirtes Räthselbuch für artige Kinder"/>
    <s v="Gerstenberg, Karl"/>
    <s v="Kinder- und Jugendbücher"/>
    <s v="Schreiber"/>
    <s v="monograph; text"/>
    <s v="PPN745435734"/>
    <s v="PPN558101321"/>
    <s v="http://resolver.staatsbibliothek-berlin.de/SBB0000D6AE00000000"/>
    <s v="ger"/>
    <s v="1878"/>
    <s v="WegehauptDigital"/>
    <s v="Eßlingen"/>
    <s v="https://content.staatsbibliothek-berlin.de/dc/745435734.ocr.zip"/>
    <s v="yes"/>
    <m/>
    <x v="1304"/>
    <s v="0007"/>
    <n v="1"/>
  </r>
  <r>
    <s v="Nun rath' einmal!; Illustrirtes Räthselbuch für artige Kinder"/>
    <s v="Gerstenberg, Karl"/>
    <s v="Kinder- und Jugendbücher"/>
    <s v="Schreiber"/>
    <s v="monograph; text"/>
    <s v="PPN745435734"/>
    <s v="PPN558101321"/>
    <s v="http://resolver.staatsbibliothek-berlin.de/SBB0000D6AE00000000"/>
    <s v="ger"/>
    <s v="1878"/>
    <s v="WegehauptDigital"/>
    <s v="Eßlingen"/>
    <s v="https://content.staatsbibliothek-berlin.de/dc/745435734.ocr.zip"/>
    <s v="yes"/>
    <m/>
    <x v="1305"/>
    <s v="0012"/>
    <n v="1"/>
  </r>
  <r>
    <s v="Nun rath' einmal!; Illustrirtes Räthselbuch für artige Kinder"/>
    <s v="Gerstenberg, Karl"/>
    <s v="Kinder- und Jugendbücher"/>
    <s v="Schreiber"/>
    <s v="monograph; text"/>
    <s v="PPN745435734"/>
    <s v="PPN558101321"/>
    <s v="http://resolver.staatsbibliothek-berlin.de/SBB0000D6AE00000000"/>
    <s v="ger"/>
    <s v="1878"/>
    <s v="WegehauptDigital"/>
    <s v="Eßlingen"/>
    <s v="https://content.staatsbibliothek-berlin.de/dc/745435734.ocr.zip"/>
    <s v="yes"/>
    <m/>
    <x v="1306"/>
    <s v="0020"/>
    <n v="1"/>
  </r>
  <r>
    <s v="Nun rath' einmal!; Illustrirtes Räthselbuch für artige Kinder"/>
    <s v="Gerstenberg, Karl"/>
    <s v="Kinder- und Jugendbücher"/>
    <s v="Schreiber"/>
    <s v="monograph; text"/>
    <s v="PPN745435734"/>
    <s v="PPN558101321"/>
    <s v="http://resolver.staatsbibliothek-berlin.de/SBB0000D6AE00000000"/>
    <s v="ger"/>
    <s v="1878"/>
    <s v="WegehauptDigital"/>
    <s v="Eßlingen"/>
    <s v="https://content.staatsbibliothek-berlin.de/dc/745435734.ocr.zip"/>
    <s v="yes"/>
    <m/>
    <x v="1307"/>
    <s v="0024"/>
    <n v="1"/>
  </r>
  <r>
    <s v="Illustriertes Spielbuch für Mädchen; unterhaltende und anregende Belustigungen, Spiele und Beschäftigungen für Körper und Geist, im Zimmer sowie im Freien"/>
    <s v="Leske, Marie"/>
    <s v="Kinder- und Jugendbücher"/>
    <s v="Spamer"/>
    <s v="monograph; text"/>
    <s v="PPN745437567"/>
    <s v="PPN565673513"/>
    <s v="http://resolver.staatsbibliothek-berlin.de/SBB0000D6B100000000"/>
    <s v="ger"/>
    <s v="1892"/>
    <s v="WegehauptDigital"/>
    <s v="Leipzig"/>
    <s v="https://content.staatsbibliothek-berlin.de/dc/745437567.ocr.zip"/>
    <s v="yes"/>
    <m/>
    <x v="1308"/>
    <s v="0001"/>
    <n v="1"/>
  </r>
  <r>
    <s v="Illustriertes Spielbuch für Mädchen; unterhaltende und anregende Belustigungen, Spiele und Beschäftigungen für Körper und Geist, im Zimmer sowie im Freien"/>
    <s v="Leske, Marie"/>
    <s v="Kinder- und Jugendbücher"/>
    <s v="Spamer"/>
    <s v="monograph; text"/>
    <s v="PPN745437567"/>
    <s v="PPN565673513"/>
    <s v="http://resolver.staatsbibliothek-berlin.de/SBB0000D6B100000000"/>
    <s v="ger"/>
    <s v="1892"/>
    <s v="WegehauptDigital"/>
    <s v="Leipzig"/>
    <s v="https://content.staatsbibliothek-berlin.de/dc/745437567.ocr.zip"/>
    <s v="yes"/>
    <m/>
    <x v="1079"/>
    <s v="0138"/>
    <n v="1"/>
  </r>
  <r>
    <s v="Illustriertes Spielbuch für Mädchen; unterhaltende und anregende Belustigungen, Spiele und Beschäftigungen für Körper und Geist, im Zimmer sowie im Freien"/>
    <s v="Leske, Marie"/>
    <s v="Kinder- und Jugendbücher"/>
    <s v="Spamer"/>
    <s v="monograph; text"/>
    <s v="PPN745437567"/>
    <s v="PPN565673513"/>
    <s v="http://resolver.staatsbibliothek-berlin.de/SBB0000D6B100000000"/>
    <s v="ger"/>
    <s v="1892"/>
    <s v="WegehauptDigital"/>
    <s v="Leipzig"/>
    <s v="https://content.staatsbibliothek-berlin.de/dc/745437567.ocr.zip"/>
    <s v="yes"/>
    <m/>
    <x v="907"/>
    <s v="0138"/>
    <n v="1"/>
  </r>
  <r>
    <s v="Illustriertes Spielbuch für Mädchen; unterhaltende und anregende Belustigungen, Spiele und Beschäftigungen für Körper und Geist, im Zimmer sowie im Freien"/>
    <s v="Leske, Marie"/>
    <s v="Kinder- und Jugendbücher"/>
    <s v="Spamer"/>
    <s v="monograph; text"/>
    <s v="PPN745437567"/>
    <s v="PPN565673513"/>
    <s v="http://resolver.staatsbibliothek-berlin.de/SBB0000D6B100000000"/>
    <s v="ger"/>
    <s v="1892"/>
    <s v="WegehauptDigital"/>
    <s v="Leipzig"/>
    <s v="https://content.staatsbibliothek-berlin.de/dc/745437567.ocr.zip"/>
    <s v="yes"/>
    <m/>
    <x v="1309"/>
    <s v="0181"/>
    <n v="1"/>
  </r>
  <r>
    <s v="Illustriertes Spielbuch für Mädchen; unterhaltende und anregende Belustigungen, Spiele und Beschäftigungen für Körper und Geist, im Zimmer sowie im Freien"/>
    <s v="Leske, Marie"/>
    <s v="Kinder- und Jugendbücher"/>
    <s v="Spamer"/>
    <s v="monograph; text"/>
    <s v="PPN745437567"/>
    <s v="PPN565673513"/>
    <s v="http://resolver.staatsbibliothek-berlin.de/SBB0000D6B100000000"/>
    <s v="ger"/>
    <s v="1892"/>
    <s v="WegehauptDigital"/>
    <s v="Leipzig"/>
    <s v="https://content.staatsbibliothek-berlin.de/dc/745437567.ocr.zip"/>
    <s v="yes"/>
    <m/>
    <x v="1310"/>
    <s v="0181"/>
    <n v="1"/>
  </r>
  <r>
    <s v="Illustriertes Spielbuch für Mädchen; unterhaltende und anregende Belustigungen, Spiele und Beschäftigungen für Körper und Geist, im Zimmer sowie im Freien"/>
    <s v="Leske, Marie"/>
    <s v="Kinder- und Jugendbücher"/>
    <s v="Spamer"/>
    <s v="monograph; text"/>
    <s v="PPN745437567"/>
    <s v="PPN565673513"/>
    <s v="http://resolver.staatsbibliothek-berlin.de/SBB0000D6B100000000"/>
    <s v="ger"/>
    <s v="1892"/>
    <s v="WegehauptDigital"/>
    <s v="Leipzig"/>
    <s v="https://content.staatsbibliothek-berlin.de/dc/745437567.ocr.zip"/>
    <s v="yes"/>
    <m/>
    <x v="1311"/>
    <s v="0181"/>
    <n v="1"/>
  </r>
  <r>
    <s v="Selbst ist der Mann; ein neues Beschäftigungsbuch bei Sonnenschein und Regenwetter"/>
    <s v="Kern, Maximilian"/>
    <s v="Kinder- und Jugendbücher"/>
    <s v="Union Dt. Verlagsges."/>
    <s v="monograph; text"/>
    <s v="PPN745453376"/>
    <s v="PPN560659504"/>
    <s v="http://resolver.staatsbibliothek-berlin.de/SBB0000D6C800000000"/>
    <s v="ger"/>
    <s v="1900"/>
    <s v="WegehauptDigital"/>
    <s v="Berlin [u.a.]; Stuttgart"/>
    <s v="https://content.staatsbibliothek-berlin.de/dc/745453376.ocr.zip"/>
    <s v="yes"/>
    <m/>
    <x v="1312"/>
    <s v="0136"/>
    <n v="1"/>
  </r>
  <r>
    <s v="Selbst ist der Mann; ein neues Beschäftigungsbuch bei Sonnenschein und Regenwetter"/>
    <s v="Kern, Maximilian"/>
    <s v="Kinder- und Jugendbücher"/>
    <s v="Union Dt. Verlagsges."/>
    <s v="monograph; text"/>
    <s v="PPN745453376"/>
    <s v="PPN560659504"/>
    <s v="http://resolver.staatsbibliothek-berlin.de/SBB0000D6C800000000"/>
    <s v="ger"/>
    <s v="1900"/>
    <s v="WegehauptDigital"/>
    <s v="Berlin [u.a.]; Stuttgart"/>
    <s v="https://content.staatsbibliothek-berlin.de/dc/745453376.ocr.zip"/>
    <s v="yes"/>
    <m/>
    <x v="1313"/>
    <s v="0136"/>
    <n v="1"/>
  </r>
  <r>
    <s v="Selbst ist der Mann; ein neues Beschäftigungsbuch bei Sonnenschein und Regenwetter"/>
    <s v="Kern, Maximilian"/>
    <s v="Kinder- und Jugendbücher"/>
    <s v="Union Dt. Verlagsges."/>
    <s v="monograph; text"/>
    <s v="PPN745453376"/>
    <s v="PPN560659504"/>
    <s v="http://resolver.staatsbibliothek-berlin.de/SBB0000D6C800000000"/>
    <s v="ger"/>
    <s v="1900"/>
    <s v="WegehauptDigital"/>
    <s v="Berlin [u.a.]; Stuttgart"/>
    <s v="https://content.staatsbibliothek-berlin.de/dc/745453376.ocr.zip"/>
    <s v="yes"/>
    <m/>
    <x v="1314"/>
    <s v="0136"/>
    <n v="1"/>
  </r>
  <r>
    <s v="Selbst ist der Mann; ein neues Beschäftigungsbuch bei Sonnenschein und Regenwetter"/>
    <s v="Kern, Maximilian"/>
    <s v="Kinder- und Jugendbücher"/>
    <s v="Union Dt. Verlagsges."/>
    <s v="monograph; text"/>
    <s v="PPN745453376"/>
    <s v="PPN560659504"/>
    <s v="http://resolver.staatsbibliothek-berlin.de/SBB0000D6C800000000"/>
    <s v="ger"/>
    <s v="1900"/>
    <s v="WegehauptDigital"/>
    <s v="Berlin [u.a.]; Stuttgart"/>
    <s v="https://content.staatsbibliothek-berlin.de/dc/745453376.ocr.zip"/>
    <s v="yes"/>
    <m/>
    <x v="1315"/>
    <s v="0136"/>
    <n v="1"/>
  </r>
  <r>
    <s v="Selbst ist der Mann; ein neues Beschäftigungsbuch bei Sonnenschein und Regenwetter"/>
    <s v="Kern, Maximilian"/>
    <s v="Kinder- und Jugendbücher"/>
    <s v="Union Dt. Verlagsges."/>
    <s v="monograph; text"/>
    <s v="PPN745453376"/>
    <s v="PPN560659504"/>
    <s v="http://resolver.staatsbibliothek-berlin.de/SBB0000D6C800000000"/>
    <s v="ger"/>
    <s v="1900"/>
    <s v="WegehauptDigital"/>
    <s v="Berlin [u.a.]; Stuttgart"/>
    <s v="https://content.staatsbibliothek-berlin.de/dc/745453376.ocr.zip"/>
    <s v="yes"/>
    <m/>
    <x v="1316"/>
    <s v="0136"/>
    <n v="1"/>
  </r>
  <r>
    <s v="Selbst ist der Mann; ein neues Beschäftigungsbuch bei Sonnenschein und Regenwetter"/>
    <s v="Kern, Maximilian"/>
    <s v="Kinder- und Jugendbücher"/>
    <s v="Union Dt. Verlagsges."/>
    <s v="monograph; text"/>
    <s v="PPN745453376"/>
    <s v="PPN560659504"/>
    <s v="http://resolver.staatsbibliothek-berlin.de/SBB0000D6C800000000"/>
    <s v="ger"/>
    <s v="1900"/>
    <s v="WegehauptDigital"/>
    <s v="Berlin [u.a.]; Stuttgart"/>
    <s v="https://content.staatsbibliothek-berlin.de/dc/745453376.ocr.zip"/>
    <s v="yes"/>
    <m/>
    <x v="1317"/>
    <s v="0226"/>
    <n v="1"/>
  </r>
  <r>
    <s v="Das Buch der Jugend-Spiele und -Beschäftigungen für Knaben und Mädchen von 3-16 Jahren zur Unterhaltung und Belehrung"/>
    <s v="Moser, Felix"/>
    <s v="Kinder- und Jugendbücher"/>
    <s v="Hartleben"/>
    <s v="monograph; text"/>
    <s v="PPN745588514"/>
    <s v="PPN568250265"/>
    <s v="http://resolver.staatsbibliothek-berlin.de/SBB0000D6E700000000"/>
    <s v="ger"/>
    <s v="1899"/>
    <s v="WegehauptDigital"/>
    <s v="Wien [u.a.]"/>
    <s v="https://content.staatsbibliothek-berlin.de/dc/745588514.ocr.zip"/>
    <s v="yes"/>
    <m/>
    <x v="1318"/>
    <s v="0352"/>
    <n v="1"/>
  </r>
  <r>
    <s v="Das Buch der Jugend-Spiele und -Beschäftigungen für Knaben und Mädchen von 3-16 Jahren zur Unterhaltung und Belehrung"/>
    <s v="Moser, Felix"/>
    <s v="Kinder- und Jugendbücher"/>
    <s v="Hartleben"/>
    <s v="monograph; text"/>
    <s v="PPN745588514"/>
    <s v="PPN568250265"/>
    <s v="http://resolver.staatsbibliothek-berlin.de/SBB0000D6E700000000"/>
    <s v="ger"/>
    <s v="1899"/>
    <s v="WegehauptDigital"/>
    <s v="Wien [u.a.]"/>
    <s v="https://content.staatsbibliothek-berlin.de/dc/745588514.ocr.zip"/>
    <s v="yes"/>
    <m/>
    <x v="1319"/>
    <s v="0436"/>
    <n v="1"/>
  </r>
  <r>
    <s v="Das Buch der Jugend-Spiele und -Beschäftigungen für Knaben und Mädchen von 3-16 Jahren zur Unterhaltung und Belehrung"/>
    <s v="Moser, Felix"/>
    <s v="Kinder- und Jugendbücher"/>
    <s v="Hartleben"/>
    <s v="monograph; text"/>
    <s v="PPN745588514"/>
    <s v="PPN568250265"/>
    <s v="http://resolver.staatsbibliothek-berlin.de/SBB0000D6E700000000"/>
    <s v="ger"/>
    <s v="1899"/>
    <s v="WegehauptDigital"/>
    <s v="Wien [u.a.]"/>
    <s v="https://content.staatsbibliothek-berlin.de/dc/745588514.ocr.zip"/>
    <s v="yes"/>
    <m/>
    <x v="1320"/>
    <s v="0436"/>
    <n v="1"/>
  </r>
  <r>
    <s v="Das Buch der Jugend-Spiele und -Beschäftigungen für Knaben und Mädchen von 3-16 Jahren zur Unterhaltung und Belehrung"/>
    <s v="Moser, Felix"/>
    <s v="Kinder- und Jugendbücher"/>
    <s v="Hartleben"/>
    <s v="monograph; text"/>
    <s v="PPN745588514"/>
    <s v="PPN568250265"/>
    <s v="http://resolver.staatsbibliothek-berlin.de/SBB0000D6E700000000"/>
    <s v="ger"/>
    <s v="1899"/>
    <s v="WegehauptDigital"/>
    <s v="Wien [u.a.]"/>
    <s v="https://content.staatsbibliothek-berlin.de/dc/745588514.ocr.zip"/>
    <s v="yes"/>
    <m/>
    <x v="1321"/>
    <s v="0436"/>
    <n v="1"/>
  </r>
  <r>
    <s v="Was wollen wir spielen?; Die schönsten Jugendspiele und Spielreime für Knaben und Mädchen"/>
    <s v="Kolb, C. F. A."/>
    <s v="Kinder- und Jugendbücher"/>
    <s v="Schmidt &amp; Spring"/>
    <s v="monograph; text"/>
    <s v="PPN745589456"/>
    <s v="PPN550493697"/>
    <s v="http://resolver.staatsbibliothek-berlin.de/SBB0000D6E800000000"/>
    <s v="ger"/>
    <s v="1867"/>
    <s v="WegehauptDigital"/>
    <s v="Stuttgart"/>
    <s v="https://content.staatsbibliothek-berlin.de/dc/745589456.ocr.zip"/>
    <s v="yes"/>
    <m/>
    <x v="914"/>
    <s v="0013"/>
    <n v="1"/>
  </r>
  <r>
    <s v="Was wollen wir spielen?; Die schönsten Jugendspiele und Spielreime für Knaben und Mädchen"/>
    <s v="Kolb, C. F. A."/>
    <s v="Kinder- und Jugendbücher"/>
    <s v="Schmidt &amp; Spring"/>
    <s v="monograph; text"/>
    <s v="PPN745589456"/>
    <s v="PPN550493697"/>
    <s v="http://resolver.staatsbibliothek-berlin.de/SBB0000D6E800000000"/>
    <s v="ger"/>
    <s v="1867"/>
    <s v="WegehauptDigital"/>
    <s v="Stuttgart"/>
    <s v="https://content.staatsbibliothek-berlin.de/dc/745589456.ocr.zip"/>
    <s v="yes"/>
    <m/>
    <x v="1322"/>
    <s v="0082"/>
    <n v="1"/>
  </r>
  <r>
    <s v="Großes Räthselbuch [Rätselbuch]; für die reifere Jugend ; mit Titelbild"/>
    <s v="Enslin, Karl"/>
    <s v="Kinder- und Jugendbücher; Historische Drucke"/>
    <s v="Chelius"/>
    <s v="monograph; text"/>
    <s v="PPN745597742"/>
    <s v="PPN55600017X"/>
    <s v="http://resolver.staatsbibliothek-berlin.de/SBB0000D6F400000000"/>
    <s v="ger"/>
    <s v="1872"/>
    <s v="WegehauptDigital"/>
    <s v="Stuttgart"/>
    <s v="https://content.staatsbibliothek-berlin.de/dc/745597742.ocr.zip"/>
    <s v="yes"/>
    <m/>
    <x v="1323"/>
    <s v="0006"/>
    <n v="1"/>
  </r>
  <r>
    <s v="Großes Räthselbuch [Rätselbuch]; für die reifere Jugend ; mit Titelbild"/>
    <s v="Enslin, Karl"/>
    <s v="Kinder- und Jugendbücher; Historische Drucke"/>
    <s v="Chelius"/>
    <s v="monograph; text"/>
    <s v="PPN745597742"/>
    <s v="PPN55600017X"/>
    <s v="http://resolver.staatsbibliothek-berlin.de/SBB0000D6F400000000"/>
    <s v="ger"/>
    <s v="1872"/>
    <s v="WegehauptDigital"/>
    <s v="Stuttgart"/>
    <s v="https://content.staatsbibliothek-berlin.de/dc/745597742.ocr.zip"/>
    <s v="yes"/>
    <m/>
    <x v="1324"/>
    <s v="0006"/>
    <n v="1"/>
  </r>
  <r>
    <s v="Der junge Handwerker und Künstler; Anleitung zur Herstellung nützlicher Gegenstände aus Papier, Pappe, Holz, Gips, Metall ; sowie zum Photographieren ; mit 580 Text-Abbildungen und 5 Tafeln"/>
    <s v="Freyer, Carl"/>
    <s v="Kinder- und Jugendbücher; Historische Drucke"/>
    <s v="Spamer"/>
    <s v="monograph; text"/>
    <s v="PPN745599184"/>
    <s v="PPN557511828"/>
    <s v="http://resolver.staatsbibliothek-berlin.de/SBB0000D6F900000000"/>
    <s v="ger"/>
    <s v="1894"/>
    <s v="WegehauptDigital"/>
    <s v="Leipzig"/>
    <s v="https://content.staatsbibliothek-berlin.de/dc/745599184.ocr.zip"/>
    <s v="yes"/>
    <m/>
    <x v="1325"/>
    <s v="0044"/>
    <n v="1"/>
  </r>
  <r>
    <s v="Der junge Handwerker und Künstler; Anleitung zur Herstellung nützlicher Gegenstände aus Papier, Pappe, Holz, Gips, Metall ; sowie zum Photographieren ; mit 580 Text-Abbildungen und 5 Tafeln"/>
    <s v="Freyer, Carl"/>
    <s v="Kinder- und Jugendbücher; Historische Drucke"/>
    <s v="Spamer"/>
    <s v="monograph; text"/>
    <s v="PPN745599184"/>
    <s v="PPN557511828"/>
    <s v="http://resolver.staatsbibliothek-berlin.de/SBB0000D6F900000000"/>
    <s v="ger"/>
    <s v="1894"/>
    <s v="WegehauptDigital"/>
    <s v="Leipzig"/>
    <s v="https://content.staatsbibliothek-berlin.de/dc/745599184.ocr.zip"/>
    <s v="yes"/>
    <m/>
    <x v="1326"/>
    <s v="0044"/>
    <n v="1"/>
  </r>
  <r>
    <s v="Der junge Handwerker und Künstler; Anleitung zur Herstellung nützlicher Gegenstände aus Papier, Pappe, Holz, Gips, Metall ; sowie zum Photographieren ; mit 580 Text-Abbildungen und 5 Tafeln"/>
    <s v="Freyer, Carl"/>
    <s v="Kinder- und Jugendbücher; Historische Drucke"/>
    <s v="Spamer"/>
    <s v="monograph; text"/>
    <s v="PPN745599184"/>
    <s v="PPN557511828"/>
    <s v="http://resolver.staatsbibliothek-berlin.de/SBB0000D6F900000000"/>
    <s v="ger"/>
    <s v="1894"/>
    <s v="WegehauptDigital"/>
    <s v="Leipzig"/>
    <s v="https://content.staatsbibliothek-berlin.de/dc/745599184.ocr.zip"/>
    <s v="yes"/>
    <m/>
    <x v="1327"/>
    <s v="0044"/>
    <n v="1"/>
  </r>
  <r>
    <s v="Allerlei Kurzweil, Schnurrpfeifereien und Kichererbsen; ein Spiel- und Beschäftigungsbuch zur Unterhaltung, Belehrung, sowie Belustigung für Knaben und Mädchen"/>
    <s v="Promber, Otto; Promber, Margarete"/>
    <s v="Kinder- und Jugendbücher"/>
    <s v="Loewe"/>
    <s v="monograph; text"/>
    <s v="PPN745599613"/>
    <s v="PPN571511805"/>
    <s v="http://resolver.staatsbibliothek-berlin.de/SBB0000D6FB00000000"/>
    <s v="ger"/>
    <s v="1908"/>
    <s v="WegehauptDigital"/>
    <s v="Stuttgart"/>
    <s v="https://content.staatsbibliothek-berlin.de/dc/745599613.ocr.zip"/>
    <s v="yes"/>
    <m/>
    <x v="1328"/>
    <s v="0071"/>
    <n v="1"/>
  </r>
  <r>
    <s v="Allerlei Kurzweil, Schnurrpfeifereien und Kichererbsen; ein Spiel- und Beschäftigungsbuch zur Unterhaltung, Belehrung, sowie Belustigung für Knaben und Mädchen"/>
    <s v="Promber, Otto; Promber, Margarete"/>
    <s v="Kinder- und Jugendbücher"/>
    <s v="Loewe"/>
    <s v="monograph; text"/>
    <s v="PPN745599613"/>
    <s v="PPN571511805"/>
    <s v="http://resolver.staatsbibliothek-berlin.de/SBB0000D6FB00000000"/>
    <s v="ger"/>
    <s v="1908"/>
    <s v="WegehauptDigital"/>
    <s v="Stuttgart"/>
    <s v="https://content.staatsbibliothek-berlin.de/dc/745599613.ocr.zip"/>
    <s v="yes"/>
    <m/>
    <x v="187"/>
    <s v="0071"/>
    <n v="1"/>
  </r>
  <r>
    <s v="Allerlei Kurzweil, Schnurrpfeifereien und Kichererbsen; ein Spiel- und Beschäftigungsbuch zur Unterhaltung, Belehrung, sowie Belustigung für Knaben und Mädchen"/>
    <s v="Promber, Otto; Promber, Margarete"/>
    <s v="Kinder- und Jugendbücher"/>
    <s v="Loewe"/>
    <s v="monograph; text"/>
    <s v="PPN745599613"/>
    <s v="PPN571511805"/>
    <s v="http://resolver.staatsbibliothek-berlin.de/SBB0000D6FB00000000"/>
    <s v="ger"/>
    <s v="1908"/>
    <s v="WegehauptDigital"/>
    <s v="Stuttgart"/>
    <s v="https://content.staatsbibliothek-berlin.de/dc/745599613.ocr.zip"/>
    <s v="yes"/>
    <m/>
    <x v="154"/>
    <s v="0163"/>
    <n v="1"/>
  </r>
  <r>
    <s v="Immergrün; Sagen und Parabeln, Lehrsprüche und Räthsel"/>
    <s v="Hosemann, Theodor; Sutermeister, Otto"/>
    <s v="Kinder- und Jugendbücher; Historische Drucke"/>
    <s v="Düms"/>
    <s v="monograph; text"/>
    <s v="PPN745600301"/>
    <s v="PPN043662773"/>
    <s v="http://resolver.staatsbibliothek-berlin.de/SBB0000D6FE00000000"/>
    <s v="ger"/>
    <s v="1870"/>
    <s v="WegehauptDigital"/>
    <s v="Wesel"/>
    <s v="https://content.staatsbibliothek-berlin.de/dc/745600301.ocr.zip"/>
    <s v="yes"/>
    <m/>
    <x v="1329"/>
    <s v="0001"/>
    <n v="1"/>
  </r>
  <r>
    <s v="Immergrün; Sagen und Parabeln, Lehrsprüche und Räthsel"/>
    <s v="Hosemann, Theodor; Sutermeister, Otto"/>
    <s v="Kinder- und Jugendbücher; Historische Drucke"/>
    <s v="Düms"/>
    <s v="monograph; text"/>
    <s v="PPN745600301"/>
    <s v="PPN043662773"/>
    <s v="http://resolver.staatsbibliothek-berlin.de/SBB0000D6FE00000000"/>
    <s v="ger"/>
    <s v="1870"/>
    <s v="WegehauptDigital"/>
    <s v="Wesel"/>
    <s v="https://content.staatsbibliothek-berlin.de/dc/745600301.ocr.zip"/>
    <s v="yes"/>
    <m/>
    <x v="1330"/>
    <s v="0001"/>
    <n v="1"/>
  </r>
  <r>
    <s v="Immergrün; Sagen und Parabeln, Lehrsprüche und Räthsel"/>
    <s v="Hosemann, Theodor; Sutermeister, Otto"/>
    <s v="Kinder- und Jugendbücher; Historische Drucke"/>
    <s v="Düms"/>
    <s v="monograph; text"/>
    <s v="PPN745600301"/>
    <s v="PPN043662773"/>
    <s v="http://resolver.staatsbibliothek-berlin.de/SBB0000D6FE00000000"/>
    <s v="ger"/>
    <s v="1870"/>
    <s v="WegehauptDigital"/>
    <s v="Wesel"/>
    <s v="https://content.staatsbibliothek-berlin.de/dc/745600301.ocr.zip"/>
    <s v="yes"/>
    <m/>
    <x v="84"/>
    <s v="0001"/>
    <n v="1"/>
  </r>
  <r>
    <s v="Immergrün; Sagen und Parabeln, Lehrsprüche und Räthsel"/>
    <s v="Hosemann, Theodor; Sutermeister, Otto"/>
    <s v="Kinder- und Jugendbücher; Historische Drucke"/>
    <s v="Düms"/>
    <s v="monograph; text"/>
    <s v="PPN745600301"/>
    <s v="PPN043662773"/>
    <s v="http://resolver.staatsbibliothek-berlin.de/SBB0000D6FE00000000"/>
    <s v="ger"/>
    <s v="1870"/>
    <s v="WegehauptDigital"/>
    <s v="Wesel"/>
    <s v="https://content.staatsbibliothek-berlin.de/dc/745600301.ocr.zip"/>
    <s v="yes"/>
    <m/>
    <x v="1331"/>
    <s v="0039"/>
    <n v="1"/>
  </r>
  <r>
    <s v="Immergrün; Sagen und Parabeln, Lehrsprüche und Räthsel"/>
    <s v="Hosemann, Theodor; Sutermeister, Otto"/>
    <s v="Kinder- und Jugendbücher; Historische Drucke"/>
    <s v="Düms"/>
    <s v="monograph; text"/>
    <s v="PPN745600301"/>
    <s v="PPN043662773"/>
    <s v="http://resolver.staatsbibliothek-berlin.de/SBB0000D6FE00000000"/>
    <s v="ger"/>
    <s v="1870"/>
    <s v="WegehauptDigital"/>
    <s v="Wesel"/>
    <s v="https://content.staatsbibliothek-berlin.de/dc/745600301.ocr.zip"/>
    <s v="yes"/>
    <m/>
    <x v="1332"/>
    <s v="0039"/>
    <n v="1"/>
  </r>
  <r>
    <s v="Arbeiten mit Zigarrenkisten; allerhand Winke und Anregungen für fleissige Hände"/>
    <s v="Moser-Naunhof, F."/>
    <s v="Historische Drucke"/>
    <s v="Union Dt. Verlagsges."/>
    <s v="monograph; text"/>
    <s v="PPN745601456"/>
    <s v="PPN509322573"/>
    <s v="http://resolver.staatsbibliothek-berlin.de/SBB0000D70000000000"/>
    <s v="ger"/>
    <s v="1911"/>
    <s v="WegehauptDigital"/>
    <s v="Berlin [u.a.]; Stuttgart"/>
    <s v="https://content.staatsbibliothek-berlin.de/dc/745601456.ocr.zip"/>
    <s v="yes"/>
    <m/>
    <x v="1333"/>
    <s v="0121"/>
    <n v="1"/>
  </r>
  <r>
    <s v="Der lustige Maler; ein humoristisches Malbuch mit lustigen Versen"/>
    <s v="Rösler, Franz"/>
    <s v="Kinder- und Jugendbücher; Historische Drucke"/>
    <s v="Hahn"/>
    <s v="monograph; text"/>
    <s v="PPN745601928"/>
    <s v="PPN572610564"/>
    <s v="http://resolver.staatsbibliothek-berlin.de/SBB0000D70100000000"/>
    <s v="ger"/>
    <s v="1907"/>
    <s v="WegehauptDigital"/>
    <s v="Leipzig"/>
    <s v="https://content.staatsbibliothek-berlin.de/dc/745601928.ocr.zip"/>
    <s v="yes"/>
    <m/>
    <x v="1334"/>
    <s v="0078"/>
    <n v="1"/>
  </r>
  <r>
    <s v="Physikalisches Spielbuch für die Jugend; zugleich eine leichtfaßliche Anleitung zu selbständigem Experimentieren und fröhlichem Nachdenken"/>
    <s v="Donath, B."/>
    <s v="Kinder- und Jugendbücher"/>
    <s v="Vieweg"/>
    <s v="monograph; text"/>
    <s v="PPN74560434X"/>
    <s v="PPN144446073"/>
    <s v="http://resolver.staatsbibliothek-berlin.de/SBB0000D71000000000"/>
    <s v="ger"/>
    <s v="1902"/>
    <s v="WegehauptDigital"/>
    <s v="Braunschweig"/>
    <s v="https://content.staatsbibliothek-berlin.de/dc/74560434X.ocr.zip"/>
    <s v="yes"/>
    <m/>
    <x v="1335"/>
    <s v="0353"/>
    <n v="1"/>
  </r>
  <r>
    <s v="Häusliche Kleinkunst und Bastelarbeit in Wort und Bild; ein Beschäftigungsbuch für alle, die am eigenen Werk Freude haben, und die mit Selbstgeschaffenem erfreuen wollen"/>
    <s v="Pfeiffer, Hermann"/>
    <s v="Kinder- und Jugendbücher"/>
    <s v="Zieger"/>
    <s v="monograph; text"/>
    <s v="PPN745615910"/>
    <s v="PPN280165684"/>
    <s v="http://resolver.staatsbibliothek-berlin.de/SBB0000D72400000000"/>
    <s v="ger"/>
    <s v="1911"/>
    <s v="WegehauptDigital"/>
    <s v="Leipzig"/>
    <s v="https://content.staatsbibliothek-berlin.de/dc/745615910.ocr.zip"/>
    <s v="yes"/>
    <m/>
    <x v="1336"/>
    <s v="0031"/>
    <n v="1"/>
  </r>
  <r>
    <s v="Des Kindes erstes Beschäftigungsbuch; praktische Anleitung zur Selbstbeschäftigung für jüngere Kinder ; zugleich für die Hand der Mutter und Kindergärtnerin"/>
    <s v="Barth, Ernst; Niederley, W."/>
    <s v="Kinder- und Jugendbücher"/>
    <s v="Velhagen &amp; Klasing"/>
    <s v="monograph; text"/>
    <s v="PPN74562586X"/>
    <s v="PPN547079370"/>
    <s v="http://resolver.staatsbibliothek-berlin.de/SBB0000D72700000000"/>
    <s v="ger"/>
    <s v="1887"/>
    <s v="WegehauptDigital"/>
    <s v="Bielefeld [u.a.]"/>
    <s v="https://content.staatsbibliothek-berlin.de/dc/74562586X.ocr.zip"/>
    <s v="yes"/>
    <m/>
    <x v="1337"/>
    <s v="0209"/>
    <n v="1"/>
  </r>
  <r>
    <s v="Des Kindes erstes Beschäftigungsbuch; praktische Anleitung zur Selbstbeschäftigung für jüngere Kinder ; zugleich für die Hand der Mutter und Kindergärtnerin"/>
    <s v="Barth, Ernst; Niederley, W."/>
    <s v="Kinder- und Jugendbücher"/>
    <s v="Velhagen &amp; Klasing"/>
    <s v="monograph; text"/>
    <s v="PPN74562586X"/>
    <s v="PPN547079370"/>
    <s v="http://resolver.staatsbibliothek-berlin.de/SBB0000D72700000000"/>
    <s v="ger"/>
    <s v="1887"/>
    <s v="WegehauptDigital"/>
    <s v="Bielefeld [u.a.]"/>
    <s v="https://content.staatsbibliothek-berlin.de/dc/74562586X.ocr.zip"/>
    <s v="yes"/>
    <m/>
    <x v="1338"/>
    <s v="0209"/>
    <n v="1"/>
  </r>
  <r>
    <s v="Des Kindes erstes Beschäftigungsbuch; praktische Anleitung zur Selbstbeschäftigung für jüngere Kinder ; zugleich für die Hand der Mutter und Kindergärtnerin"/>
    <s v="Barth, Ernst; Niederley, W."/>
    <s v="Kinder- und Jugendbücher"/>
    <s v="Velhagen &amp; Klasing"/>
    <s v="monograph; text"/>
    <s v="PPN74562586X"/>
    <s v="PPN547079370"/>
    <s v="http://resolver.staatsbibliothek-berlin.de/SBB0000D72700000000"/>
    <s v="ger"/>
    <s v="1887"/>
    <s v="WegehauptDigital"/>
    <s v="Bielefeld [u.a.]"/>
    <s v="https://content.staatsbibliothek-berlin.de/dc/74562586X.ocr.zip"/>
    <s v="yes"/>
    <m/>
    <x v="1339"/>
    <s v="0209"/>
    <n v="1"/>
  </r>
  <r>
    <s v="Des Kindes erstes Beschäftigungsbuch; praktische Anleitung zur Selbstbeschäftigung für jüngere Kinder ; zugleich für die Hand der Mutter und Kindergärtnerin"/>
    <s v="Barth, Ernst; Niederley, W."/>
    <s v="Kinder- und Jugendbücher"/>
    <s v="Velhagen &amp; Klasing"/>
    <s v="monograph; text"/>
    <s v="PPN74562586X"/>
    <s v="PPN547079370"/>
    <s v="http://resolver.staatsbibliothek-berlin.de/SBB0000D72700000000"/>
    <s v="ger"/>
    <s v="1887"/>
    <s v="WegehauptDigital"/>
    <s v="Bielefeld [u.a.]"/>
    <s v="https://content.staatsbibliothek-berlin.de/dc/74562586X.ocr.zip"/>
    <s v="yes"/>
    <m/>
    <x v="1340"/>
    <s v="0209"/>
    <n v="1"/>
  </r>
  <r>
    <s v="Des Kindes erstes Beschäftigungsbuch; praktische Anleitung zur Selbstbeschäftigung für jüngere Kinder ; zugleich für die Hand der Mutter und Kindergärtnerin"/>
    <s v="Barth, Ernst; Niederley, W."/>
    <s v="Kinder- und Jugendbücher"/>
    <s v="Velhagen &amp; Klasing"/>
    <s v="monograph; text"/>
    <s v="PPN74562586X"/>
    <s v="PPN547079370"/>
    <s v="http://resolver.staatsbibliothek-berlin.de/SBB0000D72700000000"/>
    <s v="ger"/>
    <s v="1887"/>
    <s v="WegehauptDigital"/>
    <s v="Bielefeld [u.a.]"/>
    <s v="https://content.staatsbibliothek-berlin.de/dc/74562586X.ocr.zip"/>
    <s v="yes"/>
    <m/>
    <x v="1341"/>
    <s v="0209"/>
    <n v="1"/>
  </r>
  <r>
    <s v="Des Kindes erstes Beschäftigungsbuch; praktische Anleitung zur Selbstbeschäftigung für jüngere Kinder ; zugleich für die Hand der Mutter und Kindergärtnerin"/>
    <s v="Barth, Ernst; Niederley, W."/>
    <s v="Kinder- und Jugendbücher"/>
    <s v="Velhagen &amp; Klasing"/>
    <s v="monograph; text"/>
    <s v="PPN74562586X"/>
    <s v="PPN547079370"/>
    <s v="http://resolver.staatsbibliothek-berlin.de/SBB0000D72700000000"/>
    <s v="ger"/>
    <s v="1887"/>
    <s v="WegehauptDigital"/>
    <s v="Bielefeld [u.a.]"/>
    <s v="https://content.staatsbibliothek-berlin.de/dc/74562586X.ocr.zip"/>
    <s v="yes"/>
    <m/>
    <x v="1342"/>
    <s v="0209"/>
    <n v="1"/>
  </r>
  <r>
    <s v="Des Kindes erstes Beschäftigungsbuch; praktische Anleitung zur Selbstbeschäftigung für jüngere Kinder ; zugleich für die Hand der Mutter und Kindergärtnerin"/>
    <s v="Barth, Ernst; Niederley, W."/>
    <s v="Kinder- und Jugendbücher"/>
    <s v="Velhagen &amp; Klasing"/>
    <s v="monograph; text"/>
    <s v="PPN74562586X"/>
    <s v="PPN547079370"/>
    <s v="http://resolver.staatsbibliothek-berlin.de/SBB0000D72700000000"/>
    <s v="ger"/>
    <s v="1887"/>
    <s v="WegehauptDigital"/>
    <s v="Bielefeld [u.a.]"/>
    <s v="https://content.staatsbibliothek-berlin.de/dc/74562586X.ocr.zip"/>
    <s v="yes"/>
    <m/>
    <x v="1343"/>
    <s v="0209"/>
    <n v="1"/>
  </r>
  <r>
    <s v="Des Kindes erstes Beschäftigungsbuch; praktische Anleitung zur Selbstbeschäftigung für jüngere Kinder ; zugleich für die Hand der Mutter und Kindergärtnerin"/>
    <s v="Barth, Ernst; Niederley, W."/>
    <s v="Kinder- und Jugendbücher"/>
    <s v="Velhagen &amp; Klasing"/>
    <s v="monograph; text"/>
    <s v="PPN74562586X"/>
    <s v="PPN547079370"/>
    <s v="http://resolver.staatsbibliothek-berlin.de/SBB0000D72700000000"/>
    <s v="ger"/>
    <s v="1887"/>
    <s v="WegehauptDigital"/>
    <s v="Bielefeld [u.a.]"/>
    <s v="https://content.staatsbibliothek-berlin.de/dc/74562586X.ocr.zip"/>
    <s v="yes"/>
    <m/>
    <x v="1344"/>
    <s v="0209"/>
    <n v="1"/>
  </r>
  <r>
    <s v="Des Kindes erstes Beschäftigungsbuch; praktische Anleitung zur Selbstbeschäftigung für jüngere Kinder ; zugleich für die Hand der Mutter und Kindergärtnerin"/>
    <s v="Barth, Ernst; Niederley, W."/>
    <s v="Kinder- und Jugendbücher"/>
    <s v="Velhagen &amp; Klasing"/>
    <s v="monograph; text"/>
    <s v="PPN74562586X"/>
    <s v="PPN547079370"/>
    <s v="http://resolver.staatsbibliothek-berlin.de/SBB0000D72700000000"/>
    <s v="ger"/>
    <s v="1887"/>
    <s v="WegehauptDigital"/>
    <s v="Bielefeld [u.a.]"/>
    <s v="https://content.staatsbibliothek-berlin.de/dc/74562586X.ocr.zip"/>
    <s v="yes"/>
    <m/>
    <x v="1345"/>
    <s v="0209"/>
    <n v="1"/>
  </r>
  <r>
    <s v="Des Kindes erstes Beschäftigungsbuch; praktische Anleitung zur Selbstbeschäftigung für jüngere Kinder ; zugleich für die Hand der Mutter und Kindergärtnerin"/>
    <s v="Barth, Ernst; Niederley, W."/>
    <s v="Kinder- und Jugendbücher"/>
    <s v="Velhagen &amp; Klasing"/>
    <s v="monograph; text"/>
    <s v="PPN74562586X"/>
    <s v="PPN547079370"/>
    <s v="http://resolver.staatsbibliothek-berlin.de/SBB0000D72700000000"/>
    <s v="ger"/>
    <s v="1887"/>
    <s v="WegehauptDigital"/>
    <s v="Bielefeld [u.a.]"/>
    <s v="https://content.staatsbibliothek-berlin.de/dc/74562586X.ocr.zip"/>
    <s v="yes"/>
    <m/>
    <x v="1346"/>
    <s v="0214"/>
    <n v="1"/>
  </r>
  <r>
    <s v="Kochbüchlein für die Puppenküche; oder erste Anweisung zum Kochen ; für Mädchen von 8 - 14 Jahren"/>
    <s v="Bimbach, Julie; Löffler, Henriette"/>
    <s v="Kinder- und Jugendbücher; Historische Drucke"/>
    <s v="Schreiber"/>
    <s v="monograph; text"/>
    <s v="PPN745829740"/>
    <s v="PPN548218277"/>
    <s v="http://resolver.staatsbibliothek-berlin.de/SBB0000D76100000000"/>
    <s v="ger"/>
    <s v="1884"/>
    <s v="WegehauptDigital"/>
    <s v="Eßlingen"/>
    <s v="https://content.staatsbibliothek-berlin.de/dc/745829740.ocr.zip"/>
    <s v="yes"/>
    <m/>
    <x v="1347"/>
    <s v="0001"/>
    <n v="1"/>
  </r>
  <r>
    <s v="Astronomische Jugend-Abende"/>
    <s v="Meinhardt, R.; Seiffart, S."/>
    <s v="Kinder- und Jugendbücher"/>
    <s v="Heymann &lt;Wagner&gt;"/>
    <s v="monograph; text"/>
    <s v="PPN745844510"/>
    <s v="PPN450190919"/>
    <s v="http://resolver.staatsbibliothek-berlin.de/SBB0000D76B00000000"/>
    <s v="ger"/>
    <s v="1865"/>
    <s v="WegehauptDigital"/>
    <s v="Berlin"/>
    <s v="https://content.staatsbibliothek-berlin.de/dc/745844510.ocr.zip"/>
    <s v="yes"/>
    <m/>
    <x v="1348"/>
    <s v="0005"/>
    <n v="1"/>
  </r>
  <r>
    <s v="Hundert Schnurrpfeifereien; anregende und ohne Vorübung oder umständliche Gerätschaften von Jedermann leicht ausführbare Unterhaltungen für Groß und Klein"/>
    <s v="Tromholt, Sophus"/>
    <s v="Kinder- und Jugendbücher"/>
    <s v="Reclam"/>
    <s v="monograph; text"/>
    <s v="PPN745847862"/>
    <s v="PPN578288869"/>
    <s v="http://resolver.staatsbibliothek-berlin.de/SBB0000D76E00000000"/>
    <s v="ger"/>
    <s v="1910"/>
    <s v="WegehauptDigital"/>
    <s v="Leipzig"/>
    <s v="https://content.staatsbibliothek-berlin.de/dc/745847862.ocr.zip"/>
    <s v="yes"/>
    <m/>
    <x v="1349"/>
    <s v="0069"/>
    <n v="1"/>
  </r>
  <r>
    <s v="Hundert Schnurrpfeifereien; anregende und ohne Vorübung oder umständliche Gerätschaften von Jedermann leicht ausführbare Unterhaltungen für Groß und Klein"/>
    <s v="Tromholt, Sophus"/>
    <s v="Kinder- und Jugendbücher"/>
    <s v="Reclam"/>
    <s v="monograph; text"/>
    <s v="PPN745847862"/>
    <s v="PPN578288869"/>
    <s v="http://resolver.staatsbibliothek-berlin.de/SBB0000D76E00000000"/>
    <s v="ger"/>
    <s v="1910"/>
    <s v="WegehauptDigital"/>
    <s v="Leipzig"/>
    <s v="https://content.staatsbibliothek-berlin.de/dc/745847862.ocr.zip"/>
    <s v="yes"/>
    <m/>
    <x v="1350"/>
    <s v="0114"/>
    <n v="1"/>
  </r>
  <r>
    <s v="Spiel und Arbeit; bildende Arbeiten und unterhaltende Spiele für Knaben und Mädchen ; mit 610 Textabb., 81 Buntdrucktaf. nebst 1 Titelbilde"/>
    <s v="Schröter, Wilhelm; Elm, Hugo"/>
    <s v="Kinder- und Jugendbücher; Historische Drucke"/>
    <s v="Spamer"/>
    <s v="monograph; text"/>
    <s v="PPN745864503"/>
    <s v="PPN555515532"/>
    <s v="http://resolver.staatsbibliothek-berlin.de/SBB0000D78900000000"/>
    <s v="ger"/>
    <s v="1885"/>
    <s v="WegehauptDigital"/>
    <s v="Leipzig"/>
    <s v="https://content.staatsbibliothek-berlin.de/dc/745864503.ocr.zip"/>
    <s v="yes"/>
    <m/>
    <x v="317"/>
    <s v="0006"/>
    <n v="1"/>
  </r>
  <r>
    <s v="Spiel und Arbeit; bildende Arbeiten und unterhaltende Spiele für Knaben und Mädchen ; mit 610 Textabb., 81 Buntdrucktaf. nebst 1 Titelbilde"/>
    <s v="Schröter, Wilhelm; Elm, Hugo"/>
    <s v="Kinder- und Jugendbücher; Historische Drucke"/>
    <s v="Spamer"/>
    <s v="monograph; text"/>
    <s v="PPN745864503"/>
    <s v="PPN555515532"/>
    <s v="http://resolver.staatsbibliothek-berlin.de/SBB0000D78900000000"/>
    <s v="ger"/>
    <s v="1885"/>
    <s v="WegehauptDigital"/>
    <s v="Leipzig"/>
    <s v="https://content.staatsbibliothek-berlin.de/dc/745864503.ocr.zip"/>
    <s v="yes"/>
    <m/>
    <x v="57"/>
    <s v="0006"/>
    <n v="1"/>
  </r>
  <r>
    <s v="Spiel und Arbeit; bildende Arbeiten und unterhaltende Spiele für Knaben und Mädchen ; mit 610 Textabb., 81 Buntdrucktaf. nebst 1 Titelbilde"/>
    <s v="Schröter, Wilhelm; Elm, Hugo"/>
    <s v="Kinder- und Jugendbücher; Historische Drucke"/>
    <s v="Spamer"/>
    <s v="monograph; text"/>
    <s v="PPN745864503"/>
    <s v="PPN555515532"/>
    <s v="http://resolver.staatsbibliothek-berlin.de/SBB0000D78900000000"/>
    <s v="ger"/>
    <s v="1885"/>
    <s v="WegehauptDigital"/>
    <s v="Leipzig"/>
    <s v="https://content.staatsbibliothek-berlin.de/dc/745864503.ocr.zip"/>
    <s v="yes"/>
    <m/>
    <x v="1351"/>
    <s v="0017, 0117"/>
    <n v="2"/>
  </r>
  <r>
    <s v="Spiel und Arbeit; bildende Arbeiten und unterhaltende Spiele für Knaben und Mädchen ; mit 610 Textabb., 81 Buntdrucktaf. nebst 1 Titelbilde"/>
    <s v="Schröter, Wilhelm; Elm, Hugo"/>
    <s v="Kinder- und Jugendbücher; Historische Drucke"/>
    <s v="Spamer"/>
    <s v="monograph; text"/>
    <s v="PPN745864503"/>
    <s v="PPN555515532"/>
    <s v="http://resolver.staatsbibliothek-berlin.de/SBB0000D78900000000"/>
    <s v="ger"/>
    <s v="1885"/>
    <s v="WegehauptDigital"/>
    <s v="Leipzig"/>
    <s v="https://content.staatsbibliothek-berlin.de/dc/745864503.ocr.zip"/>
    <s v="yes"/>
    <m/>
    <x v="1352"/>
    <s v="0017, 0117"/>
    <n v="2"/>
  </r>
  <r>
    <s v="Spiel und Arbeit; bildende Arbeiten und unterhaltende Spiele für Knaben und Mädchen ; mit 610 Textabb., 81 Buntdrucktaf. nebst 1 Titelbilde"/>
    <s v="Schröter, Wilhelm; Elm, Hugo"/>
    <s v="Kinder- und Jugendbücher; Historische Drucke"/>
    <s v="Spamer"/>
    <s v="monograph; text"/>
    <s v="PPN745864503"/>
    <s v="PPN555515532"/>
    <s v="http://resolver.staatsbibliothek-berlin.de/SBB0000D78900000000"/>
    <s v="ger"/>
    <s v="1885"/>
    <s v="WegehauptDigital"/>
    <s v="Leipzig"/>
    <s v="https://content.staatsbibliothek-berlin.de/dc/745864503.ocr.zip"/>
    <s v="yes"/>
    <m/>
    <x v="30"/>
    <s v="0017"/>
    <n v="1"/>
  </r>
  <r>
    <s v="Spiel und Arbeit; bildende Arbeiten und unterhaltende Spiele für Knaben und Mädchen ; mit 610 Textabb., 81 Buntdrucktaf. nebst 1 Titelbilde"/>
    <s v="Schröter, Wilhelm; Elm, Hugo"/>
    <s v="Kinder- und Jugendbücher; Historische Drucke"/>
    <s v="Spamer"/>
    <s v="monograph; text"/>
    <s v="PPN745864503"/>
    <s v="PPN555515532"/>
    <s v="http://resolver.staatsbibliothek-berlin.de/SBB0000D78900000000"/>
    <s v="ger"/>
    <s v="1885"/>
    <s v="WegehauptDigital"/>
    <s v="Leipzig"/>
    <s v="https://content.staatsbibliothek-berlin.de/dc/745864503.ocr.zip"/>
    <s v="yes"/>
    <m/>
    <x v="1353"/>
    <s v="0101"/>
    <n v="1"/>
  </r>
  <r>
    <s v="Spiel und Arbeit; bildende Arbeiten und unterhaltende Spiele für Knaben und Mädchen ; mit 610 Textabb., 81 Buntdrucktaf. nebst 1 Titelbilde"/>
    <s v="Schröter, Wilhelm; Elm, Hugo"/>
    <s v="Kinder- und Jugendbücher; Historische Drucke"/>
    <s v="Spamer"/>
    <s v="monograph; text"/>
    <s v="PPN745864503"/>
    <s v="PPN555515532"/>
    <s v="http://resolver.staatsbibliothek-berlin.de/SBB0000D78900000000"/>
    <s v="ger"/>
    <s v="1885"/>
    <s v="WegehauptDigital"/>
    <s v="Leipzig"/>
    <s v="https://content.staatsbibliothek-berlin.de/dc/745864503.ocr.zip"/>
    <s v="yes"/>
    <m/>
    <x v="701"/>
    <s v="0131"/>
    <n v="1"/>
  </r>
  <r>
    <s v="Spiel und Arbeit; bildende Arbeiten und unterhaltende Spiele für Knaben und Mädchen ; mit 610 Textabb., 81 Buntdrucktaf. nebst 1 Titelbilde"/>
    <s v="Schröter, Wilhelm; Elm, Hugo"/>
    <s v="Kinder- und Jugendbücher; Historische Drucke"/>
    <s v="Spamer"/>
    <s v="monograph; text"/>
    <s v="PPN745864503"/>
    <s v="PPN555515532"/>
    <s v="http://resolver.staatsbibliothek-berlin.de/SBB0000D78900000000"/>
    <s v="ger"/>
    <s v="1885"/>
    <s v="WegehauptDigital"/>
    <s v="Leipzig"/>
    <s v="https://content.staatsbibliothek-berlin.de/dc/745864503.ocr.zip"/>
    <s v="yes"/>
    <m/>
    <x v="1354"/>
    <s v="0167"/>
    <n v="1"/>
  </r>
  <r>
    <s v="Buch der Spiele; Encyklopädie sämtlicher bekannten Spiele und Unterhaltungsweisen für alle Kreise ; Gesellschafts- und Scherzspiele aller Art, Orakelspiele, Ball- und Reifenspiele, Sportspiele, Kegelspiele, Tanzspiele, Domino und Lotto, Brett- und Positionsspiele ; Schachspiel, Billardspiel, Würfel- und Kartenspiele, Patiencen und Kartenkunststücke usw. ; mit 277 Abb."/>
    <s v="Hahn, Alban"/>
    <s v="Kinder- und Jugendbücher; Historische Drucke"/>
    <s v="Spamer"/>
    <s v="monograph; text"/>
    <s v="PPN745865518"/>
    <s v="PPN276211049"/>
    <s v="http://resolver.staatsbibliothek-berlin.de/SBB0000D78C00000000"/>
    <s v="ger"/>
    <s v="1909"/>
    <s v="WegehauptDigital"/>
    <s v="Leipzig"/>
    <s v="https://content.staatsbibliothek-berlin.de/dc/745865518.ocr.zip"/>
    <s v="yes"/>
    <m/>
    <x v="1355"/>
    <s v="0197"/>
    <n v="1"/>
  </r>
  <r>
    <s v="Buch der Spiele; Encyklopädie sämtlicher bekannten Spiele und Unterhaltungsweisen für alle Kreise ; Gesellschafts- und Scherzspiele aller Art, Orakelspiele, Ball- und Reifenspiele, Sportspiele, Kegelspiele, Tanzspiele, Domino und Lotto, Brett- und Positionsspiele ; Schachspiel, Billardspiel, Würfel- und Kartenspiele, Patiencen und Kartenkunststücke usw. ; mit 277 Abb."/>
    <s v="Hahn, Alban"/>
    <s v="Kinder- und Jugendbücher; Historische Drucke"/>
    <s v="Spamer"/>
    <s v="monograph; text"/>
    <s v="PPN745865518"/>
    <s v="PPN276211049"/>
    <s v="http://resolver.staatsbibliothek-berlin.de/SBB0000D78C00000000"/>
    <s v="ger"/>
    <s v="1909"/>
    <s v="WegehauptDigital"/>
    <s v="Leipzig"/>
    <s v="https://content.staatsbibliothek-berlin.de/dc/745865518.ocr.zip"/>
    <s v="yes"/>
    <m/>
    <x v="262"/>
    <s v="0205"/>
    <n v="1"/>
  </r>
  <r>
    <s v="Buch der Spiele; Encyklopädie sämtlicher bekannten Spiele und Unterhaltungsweisen für alle Kreise ; Gesellschafts- und Scherzspiele aller Art, Orakelspiele, Ball- und Reifenspiele, Sportspiele, Kegelspiele, Tanzspiele, Domino und Lotto, Brett- und Positionsspiele ; Schachspiel, Billardspiel, Würfel- und Kartenspiele, Patiencen und Kartenkunststücke usw. ; mit 277 Abb."/>
    <s v="Hahn, Alban"/>
    <s v="Kinder- und Jugendbücher; Historische Drucke"/>
    <s v="Spamer"/>
    <s v="monograph; text"/>
    <s v="PPN745865518"/>
    <s v="PPN276211049"/>
    <s v="http://resolver.staatsbibliothek-berlin.de/SBB0000D78C00000000"/>
    <s v="ger"/>
    <s v="1909"/>
    <s v="WegehauptDigital"/>
    <s v="Leipzig"/>
    <s v="https://content.staatsbibliothek-berlin.de/dc/745865518.ocr.zip"/>
    <s v="yes"/>
    <m/>
    <x v="1356"/>
    <s v="0423"/>
    <n v="1"/>
  </r>
  <r>
    <s v="Buch der Spiele; Encyklopädie sämtlicher bekannten Spiele und Unterhaltungsweisen für alle Kreise ; Gesellschafts- und Scherzspiele aller Art, Orakelspiele, Ball- und Reifenspiele, Sportspiele, Kegelspiele, Tanzspiele, Domino und Lotto, Brett- und Positionsspiele ; Schachspiel, Billardspiel, Würfel- und Kartenspiele, Patiencen und Kartenkunststücke usw. ; mit 277 Abb."/>
    <s v="Hahn, Alban"/>
    <s v="Kinder- und Jugendbücher; Historische Drucke"/>
    <s v="Spamer"/>
    <s v="monograph; text"/>
    <s v="PPN745865518"/>
    <s v="PPN276211049"/>
    <s v="http://resolver.staatsbibliothek-berlin.de/SBB0000D78C00000000"/>
    <s v="ger"/>
    <s v="1909"/>
    <s v="WegehauptDigital"/>
    <s v="Leipzig"/>
    <s v="https://content.staatsbibliothek-berlin.de/dc/745865518.ocr.zip"/>
    <s v="yes"/>
    <m/>
    <x v="1357"/>
    <s v="0423"/>
    <n v="1"/>
  </r>
  <r>
    <s v="Buch der Spiele; Encyklopädie sämtlicher bekannten Spiele und Unterhaltungsweisen für alle Kreise ; Gesellschafts- und Scherzspiele aller Art, Orakelspiele, Ball- und Reifenspiele, Sportspiele, Kegelspiele, Tanzspiele, Domino und Lotto, Brett- und Positionsspiele ; Schachspiel, Billardspiel, Würfel- und Kartenspiele, Patiencen und Kartenkunststücke usw. ; mit 277 Abb."/>
    <s v="Hahn, Alban"/>
    <s v="Kinder- und Jugendbücher; Historische Drucke"/>
    <s v="Spamer"/>
    <s v="monograph; text"/>
    <s v="PPN745865518"/>
    <s v="PPN276211049"/>
    <s v="http://resolver.staatsbibliothek-berlin.de/SBB0000D78C00000000"/>
    <s v="ger"/>
    <s v="1909"/>
    <s v="WegehauptDigital"/>
    <s v="Leipzig"/>
    <s v="https://content.staatsbibliothek-berlin.de/dc/745865518.ocr.zip"/>
    <s v="yes"/>
    <m/>
    <x v="1358"/>
    <s v="0423"/>
    <n v="1"/>
  </r>
  <r>
    <s v="Buch der Spiele; Encyklopädie sämtlicher bekannten Spiele und Unterhaltungsweisen für alle Kreise ; Gesellschafts- und Scherzspiele aller Art, Orakelspiele, Ball- und Reifenspiele, Sportspiele, Kegelspiele, Tanzspiele, Domino und Lotto, Brett- und Positionsspiele ; Schachspiel, Billardspiel, Würfel- und Kartenspiele, Patiencen und Kartenkunststücke usw. ; mit 277 Abb."/>
    <s v="Hahn, Alban"/>
    <s v="Kinder- und Jugendbücher; Historische Drucke"/>
    <s v="Spamer"/>
    <s v="monograph; text"/>
    <s v="PPN745865518"/>
    <s v="PPN276211049"/>
    <s v="http://resolver.staatsbibliothek-berlin.de/SBB0000D78C00000000"/>
    <s v="ger"/>
    <s v="1909"/>
    <s v="WegehauptDigital"/>
    <s v="Leipzig"/>
    <s v="https://content.staatsbibliothek-berlin.de/dc/745865518.ocr.zip"/>
    <s v="yes"/>
    <m/>
    <x v="1359"/>
    <s v="0423"/>
    <n v="1"/>
  </r>
  <r>
    <s v="Buch der Spiele; Encyklopädie sämtlicher bekannten Spiele und Unterhaltungsweisen für alle Kreise ; Gesellschafts- und Scherzspiele aller Art, Orakelspiele, Ball- und Reifenspiele, Sportspiele, Kegelspiele, Tanzspiele, Domino und Lotto, Brett- und Positionsspiele ; Schachspiel, Billardspiel, Würfel- und Kartenspiele, Patiencen und Kartenkunststücke usw. ; mit 277 Abb."/>
    <s v="Hahn, Alban"/>
    <s v="Kinder- und Jugendbücher; Historische Drucke"/>
    <s v="Spamer"/>
    <s v="monograph; text"/>
    <s v="PPN745865518"/>
    <s v="PPN276211049"/>
    <s v="http://resolver.staatsbibliothek-berlin.de/SBB0000D78C00000000"/>
    <s v="ger"/>
    <s v="1909"/>
    <s v="WegehauptDigital"/>
    <s v="Leipzig"/>
    <s v="https://content.staatsbibliothek-berlin.de/dc/745865518.ocr.zip"/>
    <s v="yes"/>
    <m/>
    <x v="1360"/>
    <s v="0423"/>
    <n v="1"/>
  </r>
  <r>
    <s v="Buch der Spiele; Encyklopädie sämtlicher bekannten Spiele und Unterhaltungsweisen für alle Kreise ; Gesellschafts- und Scherzspiele aller Art, Orakelspiele, Ball- und Reifenspiele, Sportspiele, Kegelspiele, Tanzspiele, Domino und Lotto, Brett- und Positionsspiele ; Schachspiel, Billardspiel, Würfel- und Kartenspiele, Patiencen und Kartenkunststücke usw. ; mit 277 Abb."/>
    <s v="Hahn, Alban"/>
    <s v="Kinder- und Jugendbücher; Historische Drucke"/>
    <s v="Spamer"/>
    <s v="monograph; text"/>
    <s v="PPN745865518"/>
    <s v="PPN276211049"/>
    <s v="http://resolver.staatsbibliothek-berlin.de/SBB0000D78C00000000"/>
    <s v="ger"/>
    <s v="1909"/>
    <s v="WegehauptDigital"/>
    <s v="Leipzig"/>
    <s v="https://content.staatsbibliothek-berlin.de/dc/745865518.ocr.zip"/>
    <s v="yes"/>
    <m/>
    <x v="1361"/>
    <s v="0423"/>
    <n v="1"/>
  </r>
  <r>
    <s v="Buch der Spiele; Encyklopädie sämtlicher bekannten Spiele und Unterhaltungsweisen für alle Kreise ; Gesellschafts- und Scherzspiele aller Art, Orakelspiele, Ball- und Reifenspiele, Sportspiele, Kegelspiele, Tanzspiele, Domino und Lotto, Brett- und Positionsspiele ; Schachspiel, Billardspiel, Würfel- und Kartenspiele, Patiencen und Kartenkunststücke usw. ; mit 277 Abb."/>
    <s v="Hahn, Alban"/>
    <s v="Kinder- und Jugendbücher; Historische Drucke"/>
    <s v="Spamer"/>
    <s v="monograph; text"/>
    <s v="PPN745865518"/>
    <s v="PPN276211049"/>
    <s v="http://resolver.staatsbibliothek-berlin.de/SBB0000D78C00000000"/>
    <s v="ger"/>
    <s v="1909"/>
    <s v="WegehauptDigital"/>
    <s v="Leipzig"/>
    <s v="https://content.staatsbibliothek-berlin.de/dc/745865518.ocr.zip"/>
    <s v="yes"/>
    <m/>
    <x v="1362"/>
    <s v="0423"/>
    <n v="1"/>
  </r>
  <r>
    <s v="Buch der Spiele; Encyklopädie sämtlicher bekannten Spiele und Unterhaltungsweisen für alle Kreise ; Gesellschafts- und Scherzspiele aller Art, Orakelspiele, Ball- und Reifenspiele, Sportspiele, Kegelspiele, Tanzspiele, Domino und Lotto, Brett- und Positionsspiele ; Schachspiel, Billardspiel, Würfel- und Kartenspiele, Patiencen und Kartenkunststücke usw. ; mit 277 Abb."/>
    <s v="Hahn, Alban"/>
    <s v="Kinder- und Jugendbücher; Historische Drucke"/>
    <s v="Spamer"/>
    <s v="monograph; text"/>
    <s v="PPN745865518"/>
    <s v="PPN276211049"/>
    <s v="http://resolver.staatsbibliothek-berlin.de/SBB0000D78C00000000"/>
    <s v="ger"/>
    <s v="1909"/>
    <s v="WegehauptDigital"/>
    <s v="Leipzig"/>
    <s v="https://content.staatsbibliothek-berlin.de/dc/745865518.ocr.zip"/>
    <s v="yes"/>
    <m/>
    <x v="1363"/>
    <s v="0423"/>
    <n v="1"/>
  </r>
  <r>
    <s v="Ein neuer Spielkamerad in Schule, Haus und Garten; siebzig neue und originelle Jugendspiele mit lustigen Weisen"/>
    <s v="Gindler, Friedrich; Schramke, Hermann"/>
    <s v="Kinder- und Jugendbücher"/>
    <s v="W. Pauli &lt;Jerosch&gt;"/>
    <s v="monograph; text"/>
    <s v="PPN74599864X"/>
    <s v="PPN497318970"/>
    <s v="http://resolver.staatsbibliothek-berlin.de/SBB0000D7A200000000"/>
    <s v="ger"/>
    <s v="1894"/>
    <s v="WegehauptDigital"/>
    <s v="Berlin"/>
    <s v="https://content.staatsbibliothek-berlin.de/dc/74599864X.ocr.zip"/>
    <s v="yes"/>
    <m/>
    <x v="1364"/>
    <s v="0013"/>
    <n v="1"/>
  </r>
  <r>
    <s v="Ein neuer Spielkamerad in Schule, Haus und Garten; siebzig neue und originelle Jugendspiele mit lustigen Weisen"/>
    <s v="Gindler, Friedrich; Schramke, Hermann"/>
    <s v="Kinder- und Jugendbücher"/>
    <s v="W. Pauli &lt;Jerosch&gt;"/>
    <s v="monograph; text"/>
    <s v="PPN74599864X"/>
    <s v="PPN497318970"/>
    <s v="http://resolver.staatsbibliothek-berlin.de/SBB0000D7A200000000"/>
    <s v="ger"/>
    <s v="1894"/>
    <s v="WegehauptDigital"/>
    <s v="Berlin"/>
    <s v="https://content.staatsbibliothek-berlin.de/dc/74599864X.ocr.zip"/>
    <s v="yes"/>
    <m/>
    <x v="1365"/>
    <s v="0013"/>
    <n v="1"/>
  </r>
  <r>
    <s v="Ein neuer Spielkamerad in Schule, Haus und Garten; siebzig neue und originelle Jugendspiele mit lustigen Weisen"/>
    <s v="Gindler, Friedrich; Schramke, Hermann"/>
    <s v="Kinder- und Jugendbücher"/>
    <s v="W. Pauli &lt;Jerosch&gt;"/>
    <s v="monograph; text"/>
    <s v="PPN74599864X"/>
    <s v="PPN497318970"/>
    <s v="http://resolver.staatsbibliothek-berlin.de/SBB0000D7A200000000"/>
    <s v="ger"/>
    <s v="1894"/>
    <s v="WegehauptDigital"/>
    <s v="Berlin"/>
    <s v="https://content.staatsbibliothek-berlin.de/dc/74599864X.ocr.zip"/>
    <s v="yes"/>
    <m/>
    <x v="1167"/>
    <s v="0013"/>
    <n v="1"/>
  </r>
  <r>
    <s v="Ein neuer Spielkamerad in Schule, Haus und Garten; siebzig neue und originelle Jugendspiele mit lustigen Weisen"/>
    <s v="Gindler, Friedrich; Schramke, Hermann"/>
    <s v="Kinder- und Jugendbücher"/>
    <s v="W. Pauli &lt;Jerosch&gt;"/>
    <s v="monograph; text"/>
    <s v="PPN74599864X"/>
    <s v="PPN497318970"/>
    <s v="http://resolver.staatsbibliothek-berlin.de/SBB0000D7A200000000"/>
    <s v="ger"/>
    <s v="1894"/>
    <s v="WegehauptDigital"/>
    <s v="Berlin"/>
    <s v="https://content.staatsbibliothek-berlin.de/dc/74599864X.ocr.zip"/>
    <s v="yes"/>
    <m/>
    <x v="1366"/>
    <s v="0033"/>
    <n v="1"/>
  </r>
  <r>
    <s v="Ein neuer Spielkamerad in Schule, Haus und Garten; siebzig neue und originelle Jugendspiele mit lustigen Weisen"/>
    <s v="Gindler, Friedrich; Schramke, Hermann"/>
    <s v="Kinder- und Jugendbücher"/>
    <s v="W. Pauli &lt;Jerosch&gt;"/>
    <s v="monograph; text"/>
    <s v="PPN74599864X"/>
    <s v="PPN497318970"/>
    <s v="http://resolver.staatsbibliothek-berlin.de/SBB0000D7A200000000"/>
    <s v="ger"/>
    <s v="1894"/>
    <s v="WegehauptDigital"/>
    <s v="Berlin"/>
    <s v="https://content.staatsbibliothek-berlin.de/dc/74599864X.ocr.zip"/>
    <s v="yes"/>
    <m/>
    <x v="1367"/>
    <s v="0051"/>
    <n v="1"/>
  </r>
  <r>
    <s v="Ein neuer Spielkamerad in Schule, Haus und Garten; siebzig neue und originelle Jugendspiele mit lustigen Weisen"/>
    <s v="Gindler, Friedrich; Schramke, Hermann"/>
    <s v="Kinder- und Jugendbücher"/>
    <s v="W. Pauli &lt;Jerosch&gt;"/>
    <s v="monograph; text"/>
    <s v="PPN74599864X"/>
    <s v="PPN497318970"/>
    <s v="http://resolver.staatsbibliothek-berlin.de/SBB0000D7A200000000"/>
    <s v="ger"/>
    <s v="1894"/>
    <s v="WegehauptDigital"/>
    <s v="Berlin"/>
    <s v="https://content.staatsbibliothek-berlin.de/dc/74599864X.ocr.zip"/>
    <s v="yes"/>
    <m/>
    <x v="365"/>
    <s v="0079"/>
    <n v="1"/>
  </r>
  <r>
    <s v="Ein neuer Spielkamerad in Schule, Haus und Garten; siebzig neue und originelle Jugendspiele mit lustigen Weisen"/>
    <s v="Gindler, Friedrich; Schramke, Hermann"/>
    <s v="Kinder- und Jugendbücher"/>
    <s v="W. Pauli &lt;Jerosch&gt;"/>
    <s v="monograph; text"/>
    <s v="PPN74599864X"/>
    <s v="PPN497318970"/>
    <s v="http://resolver.staatsbibliothek-berlin.de/SBB0000D7A200000000"/>
    <s v="ger"/>
    <s v="1894"/>
    <s v="WegehauptDigital"/>
    <s v="Berlin"/>
    <s v="https://content.staatsbibliothek-berlin.de/dc/74599864X.ocr.zip"/>
    <s v="yes"/>
    <m/>
    <x v="1368"/>
    <s v="0079"/>
    <n v="1"/>
  </r>
  <r>
    <s v="Ein neuer Spielkamerad in Schule, Haus und Garten; siebzig neue und originelle Jugendspiele mit lustigen Weisen"/>
    <s v="Gindler, Friedrich; Schramke, Hermann"/>
    <s v="Kinder- und Jugendbücher"/>
    <s v="W. Pauli &lt;Jerosch&gt;"/>
    <s v="monograph; text"/>
    <s v="PPN74599864X"/>
    <s v="PPN497318970"/>
    <s v="http://resolver.staatsbibliothek-berlin.de/SBB0000D7A200000000"/>
    <s v="ger"/>
    <s v="1894"/>
    <s v="WegehauptDigital"/>
    <s v="Berlin"/>
    <s v="https://content.staatsbibliothek-berlin.de/dc/74599864X.ocr.zip"/>
    <s v="yes"/>
    <m/>
    <x v="1369"/>
    <s v="0079"/>
    <n v="1"/>
  </r>
  <r>
    <s v="Ein neuer Spielkamerad in Schule, Haus und Garten; siebzig neue und originelle Jugendspiele mit lustigen Weisen"/>
    <s v="Gindler, Friedrich; Schramke, Hermann"/>
    <s v="Kinder- und Jugendbücher"/>
    <s v="W. Pauli &lt;Jerosch&gt;"/>
    <s v="monograph; text"/>
    <s v="PPN74599864X"/>
    <s v="PPN497318970"/>
    <s v="http://resolver.staatsbibliothek-berlin.de/SBB0000D7A200000000"/>
    <s v="ger"/>
    <s v="1894"/>
    <s v="WegehauptDigital"/>
    <s v="Berlin"/>
    <s v="https://content.staatsbibliothek-berlin.de/dc/74599864X.ocr.zip"/>
    <s v="yes"/>
    <m/>
    <x v="1370"/>
    <s v="0079"/>
    <n v="1"/>
  </r>
  <r>
    <s v="Illustrirtes Spielbuch für Knaben; 1001 unterhaltende und anregende Belustigungen, Spiele und Beschäftigungen für Körper und Geist, im Freien sowie im Zimmer"/>
    <s v="Wagner, Hermann"/>
    <s v="Kinder- und Jugendbücher"/>
    <s v="Spamer"/>
    <s v="monograph; text"/>
    <s v="PPN74602598X"/>
    <s v="PPN578811650"/>
    <s v="http://resolver.staatsbibliothek-berlin.de/SBB0000D7C000000000"/>
    <s v="ger"/>
    <s v="1864"/>
    <s v="WegehauptDigital"/>
    <s v="Leipzig"/>
    <s v="https://content.staatsbibliothek-berlin.de/dc/74602598X.ocr.zip"/>
    <s v="yes"/>
    <m/>
    <x v="1371"/>
    <s v="0020"/>
    <n v="1"/>
  </r>
  <r>
    <s v="Illustrirtes Spielbuch für Knaben; 1001 unterhaltende und anregende Belustigungen, Spiele und Beschäftigungen für Körper und Geist, im Freien sowie im Zimmer"/>
    <s v="Wagner, Hermann"/>
    <s v="Kinder- und Jugendbücher"/>
    <s v="Spamer"/>
    <s v="monograph; text"/>
    <s v="PPN74602598X"/>
    <s v="PPN578811650"/>
    <s v="http://resolver.staatsbibliothek-berlin.de/SBB0000D7C000000000"/>
    <s v="ger"/>
    <s v="1864"/>
    <s v="WegehauptDigital"/>
    <s v="Leipzig"/>
    <s v="https://content.staatsbibliothek-berlin.de/dc/74602598X.ocr.zip"/>
    <s v="yes"/>
    <m/>
    <x v="1372"/>
    <s v="0020"/>
    <n v="1"/>
  </r>
  <r>
    <s v="Illustrirtes Spielbuch für Knaben; 1001 unterhaltende und anregende Belustigungen, Spiele und Beschäftigungen für Körper und Geist, im Freien sowie im Zimmer"/>
    <s v="Wagner, Hermann"/>
    <s v="Kinder- und Jugendbücher"/>
    <s v="Spamer"/>
    <s v="monograph; text"/>
    <s v="PPN74602598X"/>
    <s v="PPN578811650"/>
    <s v="http://resolver.staatsbibliothek-berlin.de/SBB0000D7C000000000"/>
    <s v="ger"/>
    <s v="1864"/>
    <s v="WegehauptDigital"/>
    <s v="Leipzig"/>
    <s v="https://content.staatsbibliothek-berlin.de/dc/74602598X.ocr.zip"/>
    <s v="yes"/>
    <m/>
    <x v="1373"/>
    <s v="0025"/>
    <n v="1"/>
  </r>
  <r>
    <s v="Illustrirtes Spielbuch für Knaben; 1001 unterhaltende und anregende Belustigungen, Spiele und Beschäftigungen für Körper und Geist, im Freien sowie im Zimmer"/>
    <s v="Wagner, Hermann"/>
    <s v="Kinder- und Jugendbücher"/>
    <s v="Spamer"/>
    <s v="monograph; text"/>
    <s v="PPN74602598X"/>
    <s v="PPN578811650"/>
    <s v="http://resolver.staatsbibliothek-berlin.de/SBB0000D7C000000000"/>
    <s v="ger"/>
    <s v="1864"/>
    <s v="WegehauptDigital"/>
    <s v="Leipzig"/>
    <s v="https://content.staatsbibliothek-berlin.de/dc/74602598X.ocr.zip"/>
    <s v="yes"/>
    <m/>
    <x v="1374"/>
    <s v="0025"/>
    <n v="1"/>
  </r>
  <r>
    <s v="Illustrirtes Spielbuch für Knaben; 1001 unterhaltende und anregende Belustigungen, Spiele und Beschäftigungen für Körper und Geist, im Freien sowie im Zimmer"/>
    <s v="Wagner, Hermann"/>
    <s v="Kinder- und Jugendbücher"/>
    <s v="Spamer"/>
    <s v="monograph; text"/>
    <s v="PPN74602598X"/>
    <s v="PPN578811650"/>
    <s v="http://resolver.staatsbibliothek-berlin.de/SBB0000D7C000000000"/>
    <s v="ger"/>
    <s v="1864"/>
    <s v="WegehauptDigital"/>
    <s v="Leipzig"/>
    <s v="https://content.staatsbibliothek-berlin.de/dc/74602598X.ocr.zip"/>
    <s v="yes"/>
    <m/>
    <x v="629"/>
    <s v="0025"/>
    <n v="1"/>
  </r>
  <r>
    <s v="Illustrirtes Spielbuch für Knaben; 1001 unterhaltende und anregende Belustigungen, Spiele und Beschäftigungen für Körper und Geist, im Freien sowie im Zimmer"/>
    <s v="Wagner, Hermann"/>
    <s v="Kinder- und Jugendbücher"/>
    <s v="Spamer"/>
    <s v="monograph; text"/>
    <s v="PPN74602598X"/>
    <s v="PPN578811650"/>
    <s v="http://resolver.staatsbibliothek-berlin.de/SBB0000D7C000000000"/>
    <s v="ger"/>
    <s v="1864"/>
    <s v="WegehauptDigital"/>
    <s v="Leipzig"/>
    <s v="https://content.staatsbibliothek-berlin.de/dc/74602598X.ocr.zip"/>
    <s v="yes"/>
    <m/>
    <x v="1375"/>
    <s v="0025"/>
    <n v="1"/>
  </r>
  <r>
    <s v="Illustrirtes Spielbuch für Knaben; 1001 unterhaltende und anregende Belustigungen, Spiele und Beschäftigungen für Körper und Geist, im Freien sowie im Zimmer"/>
    <s v="Wagner, Hermann"/>
    <s v="Kinder- und Jugendbücher"/>
    <s v="Spamer"/>
    <s v="monograph; text"/>
    <s v="PPN74602598X"/>
    <s v="PPN578811650"/>
    <s v="http://resolver.staatsbibliothek-berlin.de/SBB0000D7C000000000"/>
    <s v="ger"/>
    <s v="1864"/>
    <s v="WegehauptDigital"/>
    <s v="Leipzig"/>
    <s v="https://content.staatsbibliothek-berlin.de/dc/74602598X.ocr.zip"/>
    <s v="yes"/>
    <m/>
    <x v="1376"/>
    <s v="0025"/>
    <n v="1"/>
  </r>
  <r>
    <s v="Illustrirtes Spielbuch für Knaben; 1001 unterhaltende und anregende Belustigungen, Spiele und Beschäftigungen für Körper und Geist, im Freien sowie im Zimmer"/>
    <s v="Wagner, Hermann"/>
    <s v="Kinder- und Jugendbücher"/>
    <s v="Spamer"/>
    <s v="monograph; text"/>
    <s v="PPN74602598X"/>
    <s v="PPN578811650"/>
    <s v="http://resolver.staatsbibliothek-berlin.de/SBB0000D7C000000000"/>
    <s v="ger"/>
    <s v="1864"/>
    <s v="WegehauptDigital"/>
    <s v="Leipzig"/>
    <s v="https://content.staatsbibliothek-berlin.de/dc/74602598X.ocr.zip"/>
    <s v="yes"/>
    <m/>
    <x v="1377"/>
    <s v="0041"/>
    <n v="1"/>
  </r>
  <r>
    <s v="Illustrirtes Spielbuch für Knaben; 1001 unterhaltende und anregende Belustigungen, Spiele und Beschäftigungen für Körper und Geist, im Freien sowie im Zimmer"/>
    <s v="Wagner, Hermann"/>
    <s v="Kinder- und Jugendbücher"/>
    <s v="Spamer"/>
    <s v="monograph; text"/>
    <s v="PPN74602598X"/>
    <s v="PPN578811650"/>
    <s v="http://resolver.staatsbibliothek-berlin.de/SBB0000D7C000000000"/>
    <s v="ger"/>
    <s v="1864"/>
    <s v="WegehauptDigital"/>
    <s v="Leipzig"/>
    <s v="https://content.staatsbibliothek-berlin.de/dc/74602598X.ocr.zip"/>
    <s v="yes"/>
    <m/>
    <x v="1378"/>
    <s v="0041"/>
    <n v="1"/>
  </r>
  <r>
    <s v="Illustrirtes Spielbuch für Knaben; 1001 unterhaltende und anregende Belustigungen, Spiele und Beschäftigungen für Körper und Geist, im Freien sowie im Zimmer"/>
    <s v="Wagner, Hermann"/>
    <s v="Kinder- und Jugendbücher"/>
    <s v="Spamer"/>
    <s v="monograph; text"/>
    <s v="PPN74602598X"/>
    <s v="PPN578811650"/>
    <s v="http://resolver.staatsbibliothek-berlin.de/SBB0000D7C000000000"/>
    <s v="ger"/>
    <s v="1864"/>
    <s v="WegehauptDigital"/>
    <s v="Leipzig"/>
    <s v="https://content.staatsbibliothek-berlin.de/dc/74602598X.ocr.zip"/>
    <s v="yes"/>
    <m/>
    <x v="1379"/>
    <s v="0054, 0055"/>
    <n v="2"/>
  </r>
  <r>
    <s v="Illustrirtes Spielbuch für Knaben; 1001 unterhaltende und anregende Belustigungen, Spiele und Beschäftigungen für Körper und Geist, im Freien sowie im Zimmer"/>
    <s v="Wagner, Hermann"/>
    <s v="Kinder- und Jugendbücher"/>
    <s v="Spamer"/>
    <s v="monograph; text"/>
    <s v="PPN74602598X"/>
    <s v="PPN578811650"/>
    <s v="http://resolver.staatsbibliothek-berlin.de/SBB0000D7C000000000"/>
    <s v="ger"/>
    <s v="1864"/>
    <s v="WegehauptDigital"/>
    <s v="Leipzig"/>
    <s v="https://content.staatsbibliothek-berlin.de/dc/74602598X.ocr.zip"/>
    <s v="yes"/>
    <m/>
    <x v="1380"/>
    <s v="0054, 0055"/>
    <n v="2"/>
  </r>
  <r>
    <s v="Illustrirtes Spielbuch für Knaben; 1001 unterhaltende und anregende Belustigungen, Spiele und Beschäftigungen für Körper und Geist, im Freien sowie im Zimmer"/>
    <s v="Wagner, Hermann"/>
    <s v="Kinder- und Jugendbücher"/>
    <s v="Spamer"/>
    <s v="monograph; text"/>
    <s v="PPN74602598X"/>
    <s v="PPN578811650"/>
    <s v="http://resolver.staatsbibliothek-berlin.de/SBB0000D7C000000000"/>
    <s v="ger"/>
    <s v="1864"/>
    <s v="WegehauptDigital"/>
    <s v="Leipzig"/>
    <s v="https://content.staatsbibliothek-berlin.de/dc/74602598X.ocr.zip"/>
    <s v="yes"/>
    <m/>
    <x v="1381"/>
    <s v="0054, 0055"/>
    <n v="2"/>
  </r>
  <r>
    <s v="Illustrirtes Spielbuch für Knaben; 1001 unterhaltende und anregende Belustigungen, Spiele und Beschäftigungen für Körper und Geist, im Freien sowie im Zimmer"/>
    <s v="Wagner, Hermann"/>
    <s v="Kinder- und Jugendbücher"/>
    <s v="Spamer"/>
    <s v="monograph; text"/>
    <s v="PPN74602598X"/>
    <s v="PPN578811650"/>
    <s v="http://resolver.staatsbibliothek-berlin.de/SBB0000D7C000000000"/>
    <s v="ger"/>
    <s v="1864"/>
    <s v="WegehauptDigital"/>
    <s v="Leipzig"/>
    <s v="https://content.staatsbibliothek-berlin.de/dc/74602598X.ocr.zip"/>
    <s v="yes"/>
    <m/>
    <x v="1382"/>
    <s v="0054, 0055"/>
    <n v="2"/>
  </r>
  <r>
    <s v="Illustrirtes Spielbuch für Knaben; 1001 unterhaltende und anregende Belustigungen, Spiele und Beschäftigungen für Körper und Geist, im Freien sowie im Zimmer"/>
    <s v="Wagner, Hermann"/>
    <s v="Kinder- und Jugendbücher"/>
    <s v="Spamer"/>
    <s v="monograph; text"/>
    <s v="PPN74602598X"/>
    <s v="PPN578811650"/>
    <s v="http://resolver.staatsbibliothek-berlin.de/SBB0000D7C000000000"/>
    <s v="ger"/>
    <s v="1864"/>
    <s v="WegehauptDigital"/>
    <s v="Leipzig"/>
    <s v="https://content.staatsbibliothek-berlin.de/dc/74602598X.ocr.zip"/>
    <s v="yes"/>
    <m/>
    <x v="1383"/>
    <s v="0054, 0055"/>
    <n v="2"/>
  </r>
  <r>
    <s v="Illustrirtes Spielbuch für Knaben; 1001 unterhaltende und anregende Belustigungen, Spiele und Beschäftigungen für Körper und Geist, im Freien sowie im Zimmer"/>
    <s v="Wagner, Hermann"/>
    <s v="Kinder- und Jugendbücher"/>
    <s v="Spamer"/>
    <s v="monograph; text"/>
    <s v="PPN74602598X"/>
    <s v="PPN578811650"/>
    <s v="http://resolver.staatsbibliothek-berlin.de/SBB0000D7C000000000"/>
    <s v="ger"/>
    <s v="1864"/>
    <s v="WegehauptDigital"/>
    <s v="Leipzig"/>
    <s v="https://content.staatsbibliothek-berlin.de/dc/74602598X.ocr.zip"/>
    <s v="yes"/>
    <m/>
    <x v="1384"/>
    <s v="0109"/>
    <n v="1"/>
  </r>
  <r>
    <s v="Illustrirtes Spielbuch für Knaben; 1001 unterhaltende und anregende Belustigungen, Spiele und Beschäftigungen für Körper und Geist, im Freien sowie im Zimmer"/>
    <s v="Wagner, Hermann"/>
    <s v="Kinder- und Jugendbücher"/>
    <s v="Spamer"/>
    <s v="monograph; text"/>
    <s v="PPN74602598X"/>
    <s v="PPN578811650"/>
    <s v="http://resolver.staatsbibliothek-berlin.de/SBB0000D7C000000000"/>
    <s v="ger"/>
    <s v="1864"/>
    <s v="WegehauptDigital"/>
    <s v="Leipzig"/>
    <s v="https://content.staatsbibliothek-berlin.de/dc/74602598X.ocr.zip"/>
    <s v="yes"/>
    <m/>
    <x v="1385"/>
    <s v="0109"/>
    <n v="1"/>
  </r>
  <r>
    <s v="Illustrirtes Spielbuch für Knaben; 1001 unterhaltende und anregende Belustigungen, Spiele und Beschäftigungen für Körper und Geist, im Freien sowie im Zimmer"/>
    <s v="Wagner, Hermann"/>
    <s v="Kinder- und Jugendbücher"/>
    <s v="Spamer"/>
    <s v="monograph; text"/>
    <s v="PPN74602598X"/>
    <s v="PPN578811650"/>
    <s v="http://resolver.staatsbibliothek-berlin.de/SBB0000D7C000000000"/>
    <s v="ger"/>
    <s v="1864"/>
    <s v="WegehauptDigital"/>
    <s v="Leipzig"/>
    <s v="https://content.staatsbibliothek-berlin.de/dc/74602598X.ocr.zip"/>
    <s v="yes"/>
    <m/>
    <x v="1386"/>
    <s v="0109"/>
    <n v="1"/>
  </r>
  <r>
    <s v="Illustrirtes Spielbuch für Knaben; 1001 unterhaltende und anregende Belustigungen, Spiele und Beschäftigungen für Körper und Geist, im Freien sowie im Zimmer"/>
    <s v="Wagner, Hermann"/>
    <s v="Kinder- und Jugendbücher"/>
    <s v="Spamer"/>
    <s v="monograph; text"/>
    <s v="PPN74602598X"/>
    <s v="PPN578811650"/>
    <s v="http://resolver.staatsbibliothek-berlin.de/SBB0000D7C000000000"/>
    <s v="ger"/>
    <s v="1864"/>
    <s v="WegehauptDigital"/>
    <s v="Leipzig"/>
    <s v="https://content.staatsbibliothek-berlin.de/dc/74602598X.ocr.zip"/>
    <s v="yes"/>
    <m/>
    <x v="1387"/>
    <s v="0123"/>
    <n v="1"/>
  </r>
  <r>
    <s v="Illustrirtes Spielbuch für Knaben; 1001 unterhaltende und anregende Belustigungen, Spiele und Beschäftigungen für Körper und Geist, im Freien sowie im Zimmer"/>
    <s v="Wagner, Hermann"/>
    <s v="Kinder- und Jugendbücher"/>
    <s v="Spamer"/>
    <s v="monograph; text"/>
    <s v="PPN74602598X"/>
    <s v="PPN578811650"/>
    <s v="http://resolver.staatsbibliothek-berlin.de/SBB0000D7C000000000"/>
    <s v="ger"/>
    <s v="1864"/>
    <s v="WegehauptDigital"/>
    <s v="Leipzig"/>
    <s v="https://content.staatsbibliothek-berlin.de/dc/74602598X.ocr.zip"/>
    <s v="yes"/>
    <m/>
    <x v="1388"/>
    <s v="0123"/>
    <n v="1"/>
  </r>
  <r>
    <s v="Illustrirtes Spielbuch für Knaben; 1001 unterhaltende und anregende Belustigungen, Spiele und Beschäftigungen für Körper und Geist, im Freien sowie im Zimmer"/>
    <s v="Wagner, Hermann"/>
    <s v="Kinder- und Jugendbücher"/>
    <s v="Spamer"/>
    <s v="monograph; text"/>
    <s v="PPN74602598X"/>
    <s v="PPN578811650"/>
    <s v="http://resolver.staatsbibliothek-berlin.de/SBB0000D7C000000000"/>
    <s v="ger"/>
    <s v="1864"/>
    <s v="WegehauptDigital"/>
    <s v="Leipzig"/>
    <s v="https://content.staatsbibliothek-berlin.de/dc/74602598X.ocr.zip"/>
    <s v="yes"/>
    <m/>
    <x v="330"/>
    <s v="0129"/>
    <n v="1"/>
  </r>
  <r>
    <s v="Illustrirtes Spielbuch für Knaben; 1001 unterhaltende und anregende Belustigungen, Spiele und Beschäftigungen für Körper und Geist, im Freien sowie im Zimmer"/>
    <s v="Wagner, Hermann"/>
    <s v="Kinder- und Jugendbücher"/>
    <s v="Spamer"/>
    <s v="monograph; text"/>
    <s v="PPN74602598X"/>
    <s v="PPN578811650"/>
    <s v="http://resolver.staatsbibliothek-berlin.de/SBB0000D7C000000000"/>
    <s v="ger"/>
    <s v="1864"/>
    <s v="WegehauptDigital"/>
    <s v="Leipzig"/>
    <s v="https://content.staatsbibliothek-berlin.de/dc/74602598X.ocr.zip"/>
    <s v="yes"/>
    <m/>
    <x v="1389"/>
    <s v="0129"/>
    <n v="1"/>
  </r>
  <r>
    <s v="Illustrirtes Spielbuch für Knaben; 1001 unterhaltende und anregende Belustigungen, Spiele und Beschäftigungen für Körper und Geist, im Freien sowie im Zimmer"/>
    <s v="Wagner, Hermann"/>
    <s v="Kinder- und Jugendbücher"/>
    <s v="Spamer"/>
    <s v="monograph; text"/>
    <s v="PPN74602598X"/>
    <s v="PPN578811650"/>
    <s v="http://resolver.staatsbibliothek-berlin.de/SBB0000D7C000000000"/>
    <s v="ger"/>
    <s v="1864"/>
    <s v="WegehauptDigital"/>
    <s v="Leipzig"/>
    <s v="https://content.staatsbibliothek-berlin.de/dc/74602598X.ocr.zip"/>
    <s v="yes"/>
    <m/>
    <x v="1390"/>
    <s v="0141"/>
    <n v="1"/>
  </r>
  <r>
    <s v="Illustrirtes Spielbuch für Knaben; 1001 unterhaltende und anregende Belustigungen, Spiele und Beschäftigungen für Körper und Geist, im Freien sowie im Zimmer"/>
    <s v="Wagner, Hermann"/>
    <s v="Kinder- und Jugendbücher"/>
    <s v="Spamer"/>
    <s v="monograph; text"/>
    <s v="PPN74602598X"/>
    <s v="PPN578811650"/>
    <s v="http://resolver.staatsbibliothek-berlin.de/SBB0000D7C000000000"/>
    <s v="ger"/>
    <s v="1864"/>
    <s v="WegehauptDigital"/>
    <s v="Leipzig"/>
    <s v="https://content.staatsbibliothek-berlin.de/dc/74602598X.ocr.zip"/>
    <s v="yes"/>
    <m/>
    <x v="1"/>
    <s v="0141, 0268"/>
    <n v="2"/>
  </r>
  <r>
    <s v="Illustrirtes Spielbuch für Knaben; 1001 unterhaltende und anregende Belustigungen, Spiele und Beschäftigungen für Körper und Geist, im Freien sowie im Zimmer"/>
    <s v="Wagner, Hermann"/>
    <s v="Kinder- und Jugendbücher"/>
    <s v="Spamer"/>
    <s v="monograph; text"/>
    <s v="PPN74602598X"/>
    <s v="PPN578811650"/>
    <s v="http://resolver.staatsbibliothek-berlin.de/SBB0000D7C000000000"/>
    <s v="ger"/>
    <s v="1864"/>
    <s v="WegehauptDigital"/>
    <s v="Leipzig"/>
    <s v="https://content.staatsbibliothek-berlin.de/dc/74602598X.ocr.zip"/>
    <s v="yes"/>
    <m/>
    <x v="718"/>
    <s v="0171"/>
    <n v="1"/>
  </r>
  <r>
    <s v="Illustrirtes Spielbuch für Knaben; 1001 unterhaltende und anregende Belustigungen, Spiele und Beschäftigungen für Körper und Geist, im Freien sowie im Zimmer"/>
    <s v="Wagner, Hermann"/>
    <s v="Kinder- und Jugendbücher"/>
    <s v="Spamer"/>
    <s v="monograph; text"/>
    <s v="PPN74602598X"/>
    <s v="PPN578811650"/>
    <s v="http://resolver.staatsbibliothek-berlin.de/SBB0000D7C000000000"/>
    <s v="ger"/>
    <s v="1864"/>
    <s v="WegehauptDigital"/>
    <s v="Leipzig"/>
    <s v="https://content.staatsbibliothek-berlin.de/dc/74602598X.ocr.zip"/>
    <s v="yes"/>
    <m/>
    <x v="1391"/>
    <s v="0208"/>
    <n v="1"/>
  </r>
  <r>
    <s v="Illustrirtes Spielbuch für Knaben; 1001 unterhaltende und anregende Belustigungen, Spiele und Beschäftigungen für Körper und Geist, im Freien sowie im Zimmer"/>
    <s v="Wagner, Hermann"/>
    <s v="Kinder- und Jugendbücher"/>
    <s v="Spamer"/>
    <s v="monograph; text"/>
    <s v="PPN74602598X"/>
    <s v="PPN578811650"/>
    <s v="http://resolver.staatsbibliothek-berlin.de/SBB0000D7C000000000"/>
    <s v="ger"/>
    <s v="1864"/>
    <s v="WegehauptDigital"/>
    <s v="Leipzig"/>
    <s v="https://content.staatsbibliothek-berlin.de/dc/74602598X.ocr.zip"/>
    <s v="yes"/>
    <m/>
    <x v="107"/>
    <s v="0208, 0287"/>
    <n v="2"/>
  </r>
  <r>
    <s v="Illustrirtes Spielbuch für Knaben; 1001 unterhaltende und anregende Belustigungen, Spiele und Beschäftigungen für Körper und Geist, im Freien sowie im Zimmer"/>
    <s v="Wagner, Hermann"/>
    <s v="Kinder- und Jugendbücher"/>
    <s v="Spamer"/>
    <s v="monograph; text"/>
    <s v="PPN74602598X"/>
    <s v="PPN578811650"/>
    <s v="http://resolver.staatsbibliothek-berlin.de/SBB0000D7C000000000"/>
    <s v="ger"/>
    <s v="1864"/>
    <s v="WegehauptDigital"/>
    <s v="Leipzig"/>
    <s v="https://content.staatsbibliothek-berlin.de/dc/74602598X.ocr.zip"/>
    <s v="yes"/>
    <m/>
    <x v="1392"/>
    <s v="0208"/>
    <n v="1"/>
  </r>
  <r>
    <s v="Illustrirtes Spielbuch für Knaben; 1001 unterhaltende und anregende Belustigungen, Spiele und Beschäftigungen für Körper und Geist, im Freien sowie im Zimmer"/>
    <s v="Wagner, Hermann"/>
    <s v="Kinder- und Jugendbücher"/>
    <s v="Spamer"/>
    <s v="monograph; text"/>
    <s v="PPN74602598X"/>
    <s v="PPN578811650"/>
    <s v="http://resolver.staatsbibliothek-berlin.de/SBB0000D7C000000000"/>
    <s v="ger"/>
    <s v="1864"/>
    <s v="WegehauptDigital"/>
    <s v="Leipzig"/>
    <s v="https://content.staatsbibliothek-berlin.de/dc/74602598X.ocr.zip"/>
    <s v="yes"/>
    <m/>
    <x v="1393"/>
    <s v="0268"/>
    <n v="1"/>
  </r>
  <r>
    <s v="Illustrirtes Spielbuch für Knaben; 1001 unterhaltende und anregende Belustigungen, Spiele und Beschäftigungen für Körper und Geist, im Freien sowie im Zimmer"/>
    <s v="Wagner, Hermann"/>
    <s v="Kinder- und Jugendbücher"/>
    <s v="Spamer"/>
    <s v="monograph; text"/>
    <s v="PPN74602598X"/>
    <s v="PPN578811650"/>
    <s v="http://resolver.staatsbibliothek-berlin.de/SBB0000D7C000000000"/>
    <s v="ger"/>
    <s v="1864"/>
    <s v="WegehauptDigital"/>
    <s v="Leipzig"/>
    <s v="https://content.staatsbibliothek-berlin.de/dc/74602598X.ocr.zip"/>
    <s v="yes"/>
    <m/>
    <x v="1394"/>
    <s v="0268"/>
    <n v="1"/>
  </r>
  <r>
    <s v="Illustrirtes Spielbuch für Knaben; 1001 unterhaltende und anregende Belustigungen, Spiele und Beschäftigungen für Körper und Geist, im Freien sowie im Zimmer"/>
    <s v="Wagner, Hermann"/>
    <s v="Kinder- und Jugendbücher"/>
    <s v="Spamer"/>
    <s v="monograph; text"/>
    <s v="PPN74602598X"/>
    <s v="PPN578811650"/>
    <s v="http://resolver.staatsbibliothek-berlin.de/SBB0000D7C000000000"/>
    <s v="ger"/>
    <s v="1864"/>
    <s v="WegehauptDigital"/>
    <s v="Leipzig"/>
    <s v="https://content.staatsbibliothek-berlin.de/dc/74602598X.ocr.zip"/>
    <s v="yes"/>
    <m/>
    <x v="380"/>
    <s v="0287"/>
    <n v="1"/>
  </r>
  <r>
    <s v="Illustrirtes Spielbuch für Knaben; 1001 unterhaltende und anregende Belustigungen, Spiele und Beschäftigungen für Körper und Geist, im Freien sowie im Zimmer"/>
    <s v="Wagner, Hermann"/>
    <s v="Kinder- und Jugendbücher"/>
    <s v="Spamer"/>
    <s v="monograph; text"/>
    <s v="PPN74602598X"/>
    <s v="PPN578811650"/>
    <s v="http://resolver.staatsbibliothek-berlin.de/SBB0000D7C000000000"/>
    <s v="ger"/>
    <s v="1864"/>
    <s v="WegehauptDigital"/>
    <s v="Leipzig"/>
    <s v="https://content.staatsbibliothek-berlin.de/dc/74602598X.ocr.zip"/>
    <s v="yes"/>
    <m/>
    <x v="1395"/>
    <s v="0287"/>
    <n v="1"/>
  </r>
  <r>
    <s v="Illustrirtes Spielbuch für Knaben; 1001 unterhaltende und anregende Belustigungen, Spiele und Beschäftigungen für Körper und Geist, im Freien sowie im Zimmer"/>
    <s v="Wagner, Hermann"/>
    <s v="Kinder- und Jugendbücher"/>
    <s v="Spamer"/>
    <s v="monograph; text"/>
    <s v="PPN74602598X"/>
    <s v="PPN578811650"/>
    <s v="http://resolver.staatsbibliothek-berlin.de/SBB0000D7C000000000"/>
    <s v="ger"/>
    <s v="1864"/>
    <s v="WegehauptDigital"/>
    <s v="Leipzig"/>
    <s v="https://content.staatsbibliothek-berlin.de/dc/74602598X.ocr.zip"/>
    <s v="yes"/>
    <m/>
    <x v="1396"/>
    <s v="0287"/>
    <n v="1"/>
  </r>
  <r>
    <s v="Illustrirtes Spielbuch für Knaben; 1001 unterhaltende und anregende Belustigungen, Spiele und Beschäftigungen für Körper und Geist, im Freien sowie im Zimmer"/>
    <s v="Wagner, Hermann"/>
    <s v="Kinder- und Jugendbücher"/>
    <s v="Spamer"/>
    <s v="monograph; text"/>
    <s v="PPN74602598X"/>
    <s v="PPN578811650"/>
    <s v="http://resolver.staatsbibliothek-berlin.de/SBB0000D7C000000000"/>
    <s v="ger"/>
    <s v="1864"/>
    <s v="WegehauptDigital"/>
    <s v="Leipzig"/>
    <s v="https://content.staatsbibliothek-berlin.de/dc/74602598X.ocr.zip"/>
    <s v="yes"/>
    <m/>
    <x v="1397"/>
    <s v="0326"/>
    <n v="1"/>
  </r>
  <r>
    <s v="Illustrirtes Spielbuch für Knaben; 1001 unterhaltende und anregende Belustigungen, Spiele und Beschäftigungen für Körper und Geist, im Freien sowie im Zimmer"/>
    <s v="Wagner, Hermann"/>
    <s v="Kinder- und Jugendbücher"/>
    <s v="Spamer"/>
    <s v="monograph; text"/>
    <s v="PPN74602598X"/>
    <s v="PPN578811650"/>
    <s v="http://resolver.staatsbibliothek-berlin.de/SBB0000D7C000000000"/>
    <s v="ger"/>
    <s v="1864"/>
    <s v="WegehauptDigital"/>
    <s v="Leipzig"/>
    <s v="https://content.staatsbibliothek-berlin.de/dc/74602598X.ocr.zip"/>
    <s v="yes"/>
    <m/>
    <x v="1398"/>
    <s v="0326"/>
    <n v="1"/>
  </r>
  <r>
    <s v="Illustrirtes Spielbuch für Knaben; 1001 unterhaltende und anregende Belustigungen, Spiele und Beschäftigungen für Körper und Geist, im Freien sowie im Zimmer"/>
    <s v="Wagner, Hermann"/>
    <s v="Kinder- und Jugendbücher"/>
    <s v="Spamer"/>
    <s v="monograph; text"/>
    <s v="PPN74602598X"/>
    <s v="PPN578811650"/>
    <s v="http://resolver.staatsbibliothek-berlin.de/SBB0000D7C000000000"/>
    <s v="ger"/>
    <s v="1864"/>
    <s v="WegehauptDigital"/>
    <s v="Leipzig"/>
    <s v="https://content.staatsbibliothek-berlin.de/dc/74602598X.ocr.zip"/>
    <s v="yes"/>
    <m/>
    <x v="1399"/>
    <s v="0326"/>
    <n v="1"/>
  </r>
  <r>
    <s v="Des deutschen Knaben Experimentirbuch; praktische Anleitung zum unterhaltenden und belehrenden Experimentiren auf den Gebieten der Physik und Chemie"/>
    <s v="Emsmann, H.; Dammer, O."/>
    <s v="Kinder- und Jugendbücher"/>
    <s v="Velhagen &amp; Klasing"/>
    <s v="monograph; text"/>
    <s v="PPN746033028"/>
    <s v="PPN353089591"/>
    <s v="http://resolver.staatsbibliothek-berlin.de/SBB0000D7DA00000000"/>
    <s v="ger"/>
    <s v="1874"/>
    <s v="WegehauptDigital"/>
    <s v="Bielefeld [u.a.]"/>
    <s v="https://content.staatsbibliothek-berlin.de/dc/746033028.ocr.zip"/>
    <s v="yes"/>
    <m/>
    <x v="97"/>
    <s v="0011"/>
    <n v="1"/>
  </r>
  <r>
    <s v="Des deutschen Knaben Experimentirbuch; praktische Anleitung zum unterhaltenden und belehrenden Experimentiren auf den Gebieten der Physik und Chemie"/>
    <s v="Emsmann, H.; Dammer, O."/>
    <s v="Kinder- und Jugendbücher"/>
    <s v="Velhagen &amp; Klasing"/>
    <s v="monograph; text"/>
    <s v="PPN746033028"/>
    <s v="PPN353089591"/>
    <s v="http://resolver.staatsbibliothek-berlin.de/SBB0000D7DA00000000"/>
    <s v="ger"/>
    <s v="1874"/>
    <s v="WegehauptDigital"/>
    <s v="Bielefeld [u.a.]"/>
    <s v="https://content.staatsbibliothek-berlin.de/dc/746033028.ocr.zip"/>
    <s v="yes"/>
    <m/>
    <x v="1079"/>
    <s v="0160"/>
    <n v="1"/>
  </r>
  <r>
    <s v="Des deutschen Knaben Experimentirbuch; praktische Anleitung zum unterhaltenden und belehrenden Experimentiren auf den Gebieten der Physik und Chemie"/>
    <s v="Emsmann, H.; Dammer, O."/>
    <s v="Kinder- und Jugendbücher"/>
    <s v="Velhagen &amp; Klasing"/>
    <s v="monograph; text"/>
    <s v="PPN746033028"/>
    <s v="PPN353089591"/>
    <s v="http://resolver.staatsbibliothek-berlin.de/SBB0000D7DA00000000"/>
    <s v="ger"/>
    <s v="1874"/>
    <s v="WegehauptDigital"/>
    <s v="Bielefeld [u.a.]"/>
    <s v="https://content.staatsbibliothek-berlin.de/dc/746033028.ocr.zip"/>
    <s v="yes"/>
    <m/>
    <x v="1400"/>
    <s v="0160"/>
    <n v="1"/>
  </r>
  <r>
    <s v="Des deutschen Knaben Experimentirbuch; praktische Anleitung zum unterhaltenden und belehrenden Experimentiren auf den Gebieten der Physik und Chemie"/>
    <s v="Emsmann, H.; Dammer, O."/>
    <s v="Kinder- und Jugendbücher"/>
    <s v="Velhagen &amp; Klasing"/>
    <s v="monograph; text"/>
    <s v="PPN746033028"/>
    <s v="PPN353089591"/>
    <s v="http://resolver.staatsbibliothek-berlin.de/SBB0000D7DA00000000"/>
    <s v="ger"/>
    <s v="1874"/>
    <s v="WegehauptDigital"/>
    <s v="Bielefeld [u.a.]"/>
    <s v="https://content.staatsbibliothek-berlin.de/dc/746033028.ocr.zip"/>
    <s v="yes"/>
    <m/>
    <x v="1401"/>
    <s v="0263"/>
    <n v="1"/>
  </r>
  <r>
    <s v="Des deutschen Knaben Experimentirbuch; praktische Anleitung zum unterhaltenden und belehrenden Experimentiren auf den Gebieten der Physik und Chemie"/>
    <s v="Emsmann, H.; Dammer, O."/>
    <s v="Kinder- und Jugendbücher"/>
    <s v="Velhagen &amp; Klasing"/>
    <s v="monograph; text"/>
    <s v="PPN746033028"/>
    <s v="PPN353089591"/>
    <s v="http://resolver.staatsbibliothek-berlin.de/SBB0000D7DA00000000"/>
    <s v="ger"/>
    <s v="1874"/>
    <s v="WegehauptDigital"/>
    <s v="Bielefeld [u.a.]"/>
    <s v="https://content.staatsbibliothek-berlin.de/dc/746033028.ocr.zip"/>
    <s v="yes"/>
    <m/>
    <x v="64"/>
    <s v="0316"/>
    <n v="1"/>
  </r>
  <r>
    <s v="Illustrirtes Spielbuch für Knaben; 1200 unterhaltende und anregende Belustigungen, Spiele und Beschäftigungen für Körper und Geist, im Freien sowie im Zimmer"/>
    <s v="Georgens, Jan Daniel; Wagner, Hermann"/>
    <s v="Kinder- und Jugendbücher"/>
    <s v="Spamer"/>
    <s v="monograph; text"/>
    <s v="PPN746035535"/>
    <s v="PPN074533754"/>
    <s v="http://resolver.staatsbibliothek-berlin.de/SBB0000D7E000000000"/>
    <s v="ger"/>
    <s v="1885"/>
    <s v="WegehauptDigital"/>
    <s v="Berlin; Leipzig"/>
    <s v="https://content.staatsbibliothek-berlin.de/dc/746035535.ocr.zip"/>
    <s v="yes"/>
    <m/>
    <x v="1402"/>
    <s v="0010"/>
    <n v="1"/>
  </r>
  <r>
    <s v="Illustrirtes Spielbuch für Knaben; 1200 unterhaltende und anregende Belustigungen, Spiele und Beschäftigungen für Körper und Geist, im Freien sowie im Zimmer"/>
    <s v="Georgens, Jan Daniel; Wagner, Hermann"/>
    <s v="Kinder- und Jugendbücher"/>
    <s v="Spamer"/>
    <s v="monograph; text"/>
    <s v="PPN746035535"/>
    <s v="PPN074533754"/>
    <s v="http://resolver.staatsbibliothek-berlin.de/SBB0000D7E000000000"/>
    <s v="ger"/>
    <s v="1885"/>
    <s v="WegehauptDigital"/>
    <s v="Berlin; Leipzig"/>
    <s v="https://content.staatsbibliothek-berlin.de/dc/746035535.ocr.zip"/>
    <s v="yes"/>
    <m/>
    <x v="0"/>
    <s v="0010"/>
    <n v="1"/>
  </r>
  <r>
    <s v="Illustrirtes Spielbuch für Knaben; 1200 unterhaltende und anregende Belustigungen, Spiele und Beschäftigungen für Körper und Geist, im Freien sowie im Zimmer"/>
    <s v="Georgens, Jan Daniel; Wagner, Hermann"/>
    <s v="Kinder- und Jugendbücher"/>
    <s v="Spamer"/>
    <s v="monograph; text"/>
    <s v="PPN746035535"/>
    <s v="PPN074533754"/>
    <s v="http://resolver.staatsbibliothek-berlin.de/SBB0000D7E000000000"/>
    <s v="ger"/>
    <s v="1885"/>
    <s v="WegehauptDigital"/>
    <s v="Berlin; Leipzig"/>
    <s v="https://content.staatsbibliothek-berlin.de/dc/746035535.ocr.zip"/>
    <s v="yes"/>
    <m/>
    <x v="1403"/>
    <s v="0019"/>
    <n v="1"/>
  </r>
  <r>
    <s v="Illustrirtes Spielbuch für Knaben; 1200 unterhaltende und anregende Belustigungen, Spiele und Beschäftigungen für Körper und Geist, im Freien sowie im Zimmer"/>
    <s v="Georgens, Jan Daniel; Wagner, Hermann"/>
    <s v="Kinder- und Jugendbücher"/>
    <s v="Spamer"/>
    <s v="monograph; text"/>
    <s v="PPN746035535"/>
    <s v="PPN074533754"/>
    <s v="http://resolver.staatsbibliothek-berlin.de/SBB0000D7E000000000"/>
    <s v="ger"/>
    <s v="1885"/>
    <s v="WegehauptDigital"/>
    <s v="Berlin; Leipzig"/>
    <s v="https://content.staatsbibliothek-berlin.de/dc/746035535.ocr.zip"/>
    <s v="yes"/>
    <m/>
    <x v="1404"/>
    <s v="0040"/>
    <n v="1"/>
  </r>
  <r>
    <s v="Illustrirtes Spielbuch für Knaben; 1200 unterhaltende und anregende Belustigungen, Spiele und Beschäftigungen für Körper und Geist, im Freien sowie im Zimmer"/>
    <s v="Georgens, Jan Daniel; Wagner, Hermann"/>
    <s v="Kinder- und Jugendbücher"/>
    <s v="Spamer"/>
    <s v="monograph; text"/>
    <s v="PPN746035535"/>
    <s v="PPN074533754"/>
    <s v="http://resolver.staatsbibliothek-berlin.de/SBB0000D7E000000000"/>
    <s v="ger"/>
    <s v="1885"/>
    <s v="WegehauptDigital"/>
    <s v="Berlin; Leipzig"/>
    <s v="https://content.staatsbibliothek-berlin.de/dc/746035535.ocr.zip"/>
    <s v="yes"/>
    <m/>
    <x v="113"/>
    <s v="0089"/>
    <n v="1"/>
  </r>
  <r>
    <s v="Illustrirtes Spielbuch für Knaben; 1200 unterhaltende und anregende Belustigungen, Spiele und Beschäftigungen für Körper und Geist, im Freien sowie im Zimmer"/>
    <s v="Georgens, Jan Daniel; Wagner, Hermann"/>
    <s v="Kinder- und Jugendbücher"/>
    <s v="Spamer"/>
    <s v="monograph; text"/>
    <s v="PPN746035535"/>
    <s v="PPN074533754"/>
    <s v="http://resolver.staatsbibliothek-berlin.de/SBB0000D7E000000000"/>
    <s v="ger"/>
    <s v="1885"/>
    <s v="WegehauptDigital"/>
    <s v="Berlin; Leipzig"/>
    <s v="https://content.staatsbibliothek-berlin.de/dc/746035535.ocr.zip"/>
    <s v="yes"/>
    <m/>
    <x v="1405"/>
    <s v="0107"/>
    <n v="1"/>
  </r>
  <r>
    <s v="Illustrirtes Spielbuch für Knaben; 1200 unterhaltende und anregende Belustigungen, Spiele und Beschäftigungen für Körper und Geist, im Freien sowie im Zimmer"/>
    <s v="Georgens, Jan Daniel; Wagner, Hermann"/>
    <s v="Kinder- und Jugendbücher"/>
    <s v="Spamer"/>
    <s v="monograph; text"/>
    <s v="PPN746035535"/>
    <s v="PPN074533754"/>
    <s v="http://resolver.staatsbibliothek-berlin.de/SBB0000D7E000000000"/>
    <s v="ger"/>
    <s v="1885"/>
    <s v="WegehauptDigital"/>
    <s v="Berlin; Leipzig"/>
    <s v="https://content.staatsbibliothek-berlin.de/dc/746035535.ocr.zip"/>
    <s v="yes"/>
    <m/>
    <x v="61"/>
    <s v="0113"/>
    <n v="1"/>
  </r>
  <r>
    <s v="Illustrirtes Spielbuch für Knaben; 1200 unterhaltende und anregende Belustigungen, Spiele und Beschäftigungen für Körper und Geist, im Freien sowie im Zimmer"/>
    <s v="Georgens, Jan Daniel; Wagner, Hermann"/>
    <s v="Kinder- und Jugendbücher"/>
    <s v="Spamer"/>
    <s v="monograph; text"/>
    <s v="PPN746035535"/>
    <s v="PPN074533754"/>
    <s v="http://resolver.staatsbibliothek-berlin.de/SBB0000D7E000000000"/>
    <s v="ger"/>
    <s v="1885"/>
    <s v="WegehauptDigital"/>
    <s v="Berlin; Leipzig"/>
    <s v="https://content.staatsbibliothek-berlin.de/dc/746035535.ocr.zip"/>
    <s v="yes"/>
    <m/>
    <x v="1406"/>
    <s v="0139"/>
    <n v="1"/>
  </r>
  <r>
    <s v="Illustrirtes Spielbuch für Knaben; 1200 unterhaltende und anregende Belustigungen, Spiele und Beschäftigungen für Körper und Geist, im Freien sowie im Zimmer"/>
    <s v="Georgens, Jan Daniel; Wagner, Hermann"/>
    <s v="Kinder- und Jugendbücher"/>
    <s v="Spamer"/>
    <s v="monograph; text"/>
    <s v="PPN746035535"/>
    <s v="PPN074533754"/>
    <s v="http://resolver.staatsbibliothek-berlin.de/SBB0000D7E000000000"/>
    <s v="ger"/>
    <s v="1885"/>
    <s v="WegehauptDigital"/>
    <s v="Berlin; Leipzig"/>
    <s v="https://content.staatsbibliothek-berlin.de/dc/746035535.ocr.zip"/>
    <s v="yes"/>
    <m/>
    <x v="1407"/>
    <s v="0139"/>
    <n v="1"/>
  </r>
  <r>
    <s v="Illustrirtes Spielbuch für Knaben; 1200 unterhaltende und anregende Belustigungen, Spiele und Beschäftigungen für Körper und Geist, im Freien sowie im Zimmer"/>
    <s v="Georgens, Jan Daniel; Wagner, Hermann"/>
    <s v="Kinder- und Jugendbücher"/>
    <s v="Spamer"/>
    <s v="monograph; text"/>
    <s v="PPN746035535"/>
    <s v="PPN074533754"/>
    <s v="http://resolver.staatsbibliothek-berlin.de/SBB0000D7E000000000"/>
    <s v="ger"/>
    <s v="1885"/>
    <s v="WegehauptDigital"/>
    <s v="Berlin; Leipzig"/>
    <s v="https://content.staatsbibliothek-berlin.de/dc/746035535.ocr.zip"/>
    <s v="yes"/>
    <m/>
    <x v="1408"/>
    <s v="0139"/>
    <n v="1"/>
  </r>
  <r>
    <s v="Illustrirtes Spielbuch für Knaben; 1200 unterhaltende und anregende Belustigungen, Spiele und Beschäftigungen für Körper und Geist, im Freien sowie im Zimmer"/>
    <s v="Georgens, Jan Daniel; Wagner, Hermann"/>
    <s v="Kinder- und Jugendbücher"/>
    <s v="Spamer"/>
    <s v="monograph; text"/>
    <s v="PPN746035535"/>
    <s v="PPN074533754"/>
    <s v="http://resolver.staatsbibliothek-berlin.de/SBB0000D7E000000000"/>
    <s v="ger"/>
    <s v="1885"/>
    <s v="WegehauptDigital"/>
    <s v="Berlin; Leipzig"/>
    <s v="https://content.staatsbibliothek-berlin.de/dc/746035535.ocr.zip"/>
    <s v="yes"/>
    <m/>
    <x v="1409"/>
    <s v="0192"/>
    <n v="1"/>
  </r>
  <r>
    <s v="Illustrirtes Spielbuch für Knaben; 1200 unterhaltende und anregende Belustigungen, Spiele und Beschäftigungen für Körper und Geist, im Freien sowie im Zimmer"/>
    <s v="Georgens, Jan Daniel; Wagner, Hermann"/>
    <s v="Kinder- und Jugendbücher"/>
    <s v="Spamer"/>
    <s v="monograph; text"/>
    <s v="PPN746035535"/>
    <s v="PPN074533754"/>
    <s v="http://resolver.staatsbibliothek-berlin.de/SBB0000D7E000000000"/>
    <s v="ger"/>
    <s v="1885"/>
    <s v="WegehauptDigital"/>
    <s v="Berlin; Leipzig"/>
    <s v="https://content.staatsbibliothek-berlin.de/dc/746035535.ocr.zip"/>
    <s v="yes"/>
    <m/>
    <x v="1410"/>
    <s v="0206"/>
    <n v="1"/>
  </r>
  <r>
    <s v="Illustrirtes Spielbuch für Knaben; 1200 unterhaltende und anregende Belustigungen, Spiele und Beschäftigungen für Körper und Geist, im Freien sowie im Zimmer"/>
    <s v="Georgens, Jan Daniel; Wagner, Hermann"/>
    <s v="Kinder- und Jugendbücher"/>
    <s v="Spamer"/>
    <s v="monograph; text"/>
    <s v="PPN746035535"/>
    <s v="PPN074533754"/>
    <s v="http://resolver.staatsbibliothek-berlin.de/SBB0000D7E000000000"/>
    <s v="ger"/>
    <s v="1885"/>
    <s v="WegehauptDigital"/>
    <s v="Berlin; Leipzig"/>
    <s v="https://content.staatsbibliothek-berlin.de/dc/746035535.ocr.zip"/>
    <s v="yes"/>
    <m/>
    <x v="1411"/>
    <s v="0206"/>
    <n v="1"/>
  </r>
  <r>
    <s v="Illustrirtes Spielbuch für Knaben; 1200 unterhaltende und anregende Belustigungen, Spiele und Beschäftigungen für Körper und Geist, im Freien sowie im Zimmer"/>
    <s v="Georgens, Jan Daniel; Wagner, Hermann"/>
    <s v="Kinder- und Jugendbücher"/>
    <s v="Spamer"/>
    <s v="monograph; text"/>
    <s v="PPN746035535"/>
    <s v="PPN074533754"/>
    <s v="http://resolver.staatsbibliothek-berlin.de/SBB0000D7E000000000"/>
    <s v="ger"/>
    <s v="1885"/>
    <s v="WegehauptDigital"/>
    <s v="Berlin; Leipzig"/>
    <s v="https://content.staatsbibliothek-berlin.de/dc/746035535.ocr.zip"/>
    <s v="yes"/>
    <m/>
    <x v="33"/>
    <s v="0237, 0369"/>
    <n v="2"/>
  </r>
  <r>
    <s v="Illustrirtes Spielbuch für Knaben; 1200 unterhaltende und anregende Belustigungen, Spiele und Beschäftigungen für Körper und Geist, im Freien sowie im Zimmer"/>
    <s v="Georgens, Jan Daniel; Wagner, Hermann"/>
    <s v="Kinder- und Jugendbücher"/>
    <s v="Spamer"/>
    <s v="monograph; text"/>
    <s v="PPN746035535"/>
    <s v="PPN074533754"/>
    <s v="http://resolver.staatsbibliothek-berlin.de/SBB0000D7E000000000"/>
    <s v="ger"/>
    <s v="1885"/>
    <s v="WegehauptDigital"/>
    <s v="Berlin; Leipzig"/>
    <s v="https://content.staatsbibliothek-berlin.de/dc/746035535.ocr.zip"/>
    <s v="yes"/>
    <m/>
    <x v="1412"/>
    <s v="0240"/>
    <n v="1"/>
  </r>
  <r>
    <s v="Illustrirtes Spielbuch für Knaben; 1200 unterhaltende und anregende Belustigungen, Spiele und Beschäftigungen für Körper und Geist, im Freien sowie im Zimmer"/>
    <s v="Georgens, Jan Daniel; Wagner, Hermann"/>
    <s v="Kinder- und Jugendbücher"/>
    <s v="Spamer"/>
    <s v="monograph; text"/>
    <s v="PPN746035535"/>
    <s v="PPN074533754"/>
    <s v="http://resolver.staatsbibliothek-berlin.de/SBB0000D7E000000000"/>
    <s v="ger"/>
    <s v="1885"/>
    <s v="WegehauptDigital"/>
    <s v="Berlin; Leipzig"/>
    <s v="https://content.staatsbibliothek-berlin.de/dc/746035535.ocr.zip"/>
    <s v="yes"/>
    <m/>
    <x v="116"/>
    <s v="0259"/>
    <n v="1"/>
  </r>
  <r>
    <s v="Illustrirtes Spielbuch für Knaben; 1200 unterhaltende und anregende Belustigungen, Spiele und Beschäftigungen für Körper und Geist, im Freien sowie im Zimmer"/>
    <s v="Georgens, Jan Daniel; Wagner, Hermann"/>
    <s v="Kinder- und Jugendbücher"/>
    <s v="Spamer"/>
    <s v="monograph; text"/>
    <s v="PPN746035535"/>
    <s v="PPN074533754"/>
    <s v="http://resolver.staatsbibliothek-berlin.de/SBB0000D7E000000000"/>
    <s v="ger"/>
    <s v="1885"/>
    <s v="WegehauptDigital"/>
    <s v="Berlin; Leipzig"/>
    <s v="https://content.staatsbibliothek-berlin.de/dc/746035535.ocr.zip"/>
    <s v="yes"/>
    <m/>
    <x v="1413"/>
    <s v="0259"/>
    <n v="1"/>
  </r>
  <r>
    <s v="Illustrirtes Spielbuch für Knaben; 1200 unterhaltende und anregende Belustigungen, Spiele und Beschäftigungen für Körper und Geist, im Freien sowie im Zimmer"/>
    <s v="Georgens, Jan Daniel; Wagner, Hermann"/>
    <s v="Kinder- und Jugendbücher"/>
    <s v="Spamer"/>
    <s v="monograph; text"/>
    <s v="PPN746035535"/>
    <s v="PPN074533754"/>
    <s v="http://resolver.staatsbibliothek-berlin.de/SBB0000D7E000000000"/>
    <s v="ger"/>
    <s v="1885"/>
    <s v="WegehauptDigital"/>
    <s v="Berlin; Leipzig"/>
    <s v="https://content.staatsbibliothek-berlin.de/dc/746035535.ocr.zip"/>
    <s v="yes"/>
    <m/>
    <x v="1414"/>
    <s v="0259"/>
    <n v="1"/>
  </r>
  <r>
    <s v="Illustrirtes Spielbuch für Knaben; 1200 unterhaltende und anregende Belustigungen, Spiele und Beschäftigungen für Körper und Geist, im Freien sowie im Zimmer"/>
    <s v="Georgens, Jan Daniel; Wagner, Hermann"/>
    <s v="Kinder- und Jugendbücher"/>
    <s v="Spamer"/>
    <s v="monograph; text"/>
    <s v="PPN746035535"/>
    <s v="PPN074533754"/>
    <s v="http://resolver.staatsbibliothek-berlin.de/SBB0000D7E000000000"/>
    <s v="ger"/>
    <s v="1885"/>
    <s v="WegehauptDigital"/>
    <s v="Berlin; Leipzig"/>
    <s v="https://content.staatsbibliothek-berlin.de/dc/746035535.ocr.zip"/>
    <s v="yes"/>
    <m/>
    <x v="1415"/>
    <s v="0259"/>
    <n v="1"/>
  </r>
  <r>
    <s v="Illustrirtes Spielbuch für Knaben; 1200 unterhaltende und anregende Belustigungen, Spiele und Beschäftigungen für Körper und Geist, im Freien sowie im Zimmer"/>
    <s v="Georgens, Jan Daniel; Wagner, Hermann"/>
    <s v="Kinder- und Jugendbücher"/>
    <s v="Spamer"/>
    <s v="monograph; text"/>
    <s v="PPN746035535"/>
    <s v="PPN074533754"/>
    <s v="http://resolver.staatsbibliothek-berlin.de/SBB0000D7E000000000"/>
    <s v="ger"/>
    <s v="1885"/>
    <s v="WegehauptDigital"/>
    <s v="Berlin; Leipzig"/>
    <s v="https://content.staatsbibliothek-berlin.de/dc/746035535.ocr.zip"/>
    <s v="yes"/>
    <m/>
    <x v="1416"/>
    <s v="0259"/>
    <n v="1"/>
  </r>
  <r>
    <s v="Illustrirtes Spielbuch für Knaben; 1200 unterhaltende und anregende Belustigungen, Spiele und Beschäftigungen für Körper und Geist, im Freien sowie im Zimmer"/>
    <s v="Georgens, Jan Daniel; Wagner, Hermann"/>
    <s v="Kinder- und Jugendbücher"/>
    <s v="Spamer"/>
    <s v="monograph; text"/>
    <s v="PPN746035535"/>
    <s v="PPN074533754"/>
    <s v="http://resolver.staatsbibliothek-berlin.de/SBB0000D7E000000000"/>
    <s v="ger"/>
    <s v="1885"/>
    <s v="WegehauptDigital"/>
    <s v="Berlin; Leipzig"/>
    <s v="https://content.staatsbibliothek-berlin.de/dc/746035535.ocr.zip"/>
    <s v="yes"/>
    <m/>
    <x v="1417"/>
    <s v="0259"/>
    <n v="1"/>
  </r>
  <r>
    <s v="Illustrirtes Spielbuch für Knaben; 1200 unterhaltende und anregende Belustigungen, Spiele und Beschäftigungen für Körper und Geist, im Freien sowie im Zimmer"/>
    <s v="Georgens, Jan Daniel; Wagner, Hermann"/>
    <s v="Kinder- und Jugendbücher"/>
    <s v="Spamer"/>
    <s v="monograph; text"/>
    <s v="PPN746035535"/>
    <s v="PPN074533754"/>
    <s v="http://resolver.staatsbibliothek-berlin.de/SBB0000D7E000000000"/>
    <s v="ger"/>
    <s v="1885"/>
    <s v="WegehauptDigital"/>
    <s v="Berlin; Leipzig"/>
    <s v="https://content.staatsbibliothek-berlin.de/dc/746035535.ocr.zip"/>
    <s v="yes"/>
    <m/>
    <x v="1418"/>
    <s v="0259"/>
    <n v="1"/>
  </r>
  <r>
    <s v="Illustrirtes Spielbuch für Knaben; 1200 unterhaltende und anregende Belustigungen, Spiele und Beschäftigungen für Körper und Geist, im Freien sowie im Zimmer"/>
    <s v="Georgens, Jan Daniel; Wagner, Hermann"/>
    <s v="Kinder- und Jugendbücher"/>
    <s v="Spamer"/>
    <s v="monograph; text"/>
    <s v="PPN746035535"/>
    <s v="PPN074533754"/>
    <s v="http://resolver.staatsbibliothek-berlin.de/SBB0000D7E000000000"/>
    <s v="ger"/>
    <s v="1885"/>
    <s v="WegehauptDigital"/>
    <s v="Berlin; Leipzig"/>
    <s v="https://content.staatsbibliothek-berlin.de/dc/746035535.ocr.zip"/>
    <s v="yes"/>
    <m/>
    <x v="1419"/>
    <s v="0259"/>
    <n v="1"/>
  </r>
  <r>
    <s v="Illustrirtes Spielbuch für Knaben; 1200 unterhaltende und anregende Belustigungen, Spiele und Beschäftigungen für Körper und Geist, im Freien sowie im Zimmer"/>
    <s v="Georgens, Jan Daniel; Wagner, Hermann"/>
    <s v="Kinder- und Jugendbücher"/>
    <s v="Spamer"/>
    <s v="monograph; text"/>
    <s v="PPN746035535"/>
    <s v="PPN074533754"/>
    <s v="http://resolver.staatsbibliothek-berlin.de/SBB0000D7E000000000"/>
    <s v="ger"/>
    <s v="1885"/>
    <s v="WegehauptDigital"/>
    <s v="Berlin; Leipzig"/>
    <s v="https://content.staatsbibliothek-berlin.de/dc/746035535.ocr.zip"/>
    <s v="yes"/>
    <m/>
    <x v="1420"/>
    <s v="0264, 0265"/>
    <n v="2"/>
  </r>
  <r>
    <s v="Illustrirtes Spielbuch für Knaben; 1200 unterhaltende und anregende Belustigungen, Spiele und Beschäftigungen für Körper und Geist, im Freien sowie im Zimmer"/>
    <s v="Georgens, Jan Daniel; Wagner, Hermann"/>
    <s v="Kinder- und Jugendbücher"/>
    <s v="Spamer"/>
    <s v="monograph; text"/>
    <s v="PPN746035535"/>
    <s v="PPN074533754"/>
    <s v="http://resolver.staatsbibliothek-berlin.de/SBB0000D7E000000000"/>
    <s v="ger"/>
    <s v="1885"/>
    <s v="WegehauptDigital"/>
    <s v="Berlin; Leipzig"/>
    <s v="https://content.staatsbibliothek-berlin.de/dc/746035535.ocr.zip"/>
    <s v="yes"/>
    <m/>
    <x v="1421"/>
    <s v="0264, 0265"/>
    <n v="2"/>
  </r>
  <r>
    <s v="Illustrirtes Spielbuch für Knaben; 1200 unterhaltende und anregende Belustigungen, Spiele und Beschäftigungen für Körper und Geist, im Freien sowie im Zimmer"/>
    <s v="Georgens, Jan Daniel; Wagner, Hermann"/>
    <s v="Kinder- und Jugendbücher"/>
    <s v="Spamer"/>
    <s v="monograph; text"/>
    <s v="PPN746035535"/>
    <s v="PPN074533754"/>
    <s v="http://resolver.staatsbibliothek-berlin.de/SBB0000D7E000000000"/>
    <s v="ger"/>
    <s v="1885"/>
    <s v="WegehauptDigital"/>
    <s v="Berlin; Leipzig"/>
    <s v="https://content.staatsbibliothek-berlin.de/dc/746035535.ocr.zip"/>
    <s v="yes"/>
    <m/>
    <x v="1422"/>
    <s v="0264, 0265"/>
    <n v="2"/>
  </r>
  <r>
    <s v="Illustrirtes Spielbuch für Knaben; 1200 unterhaltende und anregende Belustigungen, Spiele und Beschäftigungen für Körper und Geist, im Freien sowie im Zimmer"/>
    <s v="Georgens, Jan Daniel; Wagner, Hermann"/>
    <s v="Kinder- und Jugendbücher"/>
    <s v="Spamer"/>
    <s v="monograph; text"/>
    <s v="PPN746035535"/>
    <s v="PPN074533754"/>
    <s v="http://resolver.staatsbibliothek-berlin.de/SBB0000D7E000000000"/>
    <s v="ger"/>
    <s v="1885"/>
    <s v="WegehauptDigital"/>
    <s v="Berlin; Leipzig"/>
    <s v="https://content.staatsbibliothek-berlin.de/dc/746035535.ocr.zip"/>
    <s v="yes"/>
    <m/>
    <x v="1423"/>
    <s v="0264, 0265"/>
    <n v="2"/>
  </r>
  <r>
    <s v="Illustrirtes Spielbuch für Knaben; 1200 unterhaltende und anregende Belustigungen, Spiele und Beschäftigungen für Körper und Geist, im Freien sowie im Zimmer"/>
    <s v="Georgens, Jan Daniel; Wagner, Hermann"/>
    <s v="Kinder- und Jugendbücher"/>
    <s v="Spamer"/>
    <s v="monograph; text"/>
    <s v="PPN746035535"/>
    <s v="PPN074533754"/>
    <s v="http://resolver.staatsbibliothek-berlin.de/SBB0000D7E000000000"/>
    <s v="ger"/>
    <s v="1885"/>
    <s v="WegehauptDigital"/>
    <s v="Berlin; Leipzig"/>
    <s v="https://content.staatsbibliothek-berlin.de/dc/746035535.ocr.zip"/>
    <s v="yes"/>
    <m/>
    <x v="1424"/>
    <s v="0287"/>
    <n v="1"/>
  </r>
  <r>
    <s v="Illustrirtes Spielbuch für Knaben; 1200 unterhaltende und anregende Belustigungen, Spiele und Beschäftigungen für Körper und Geist, im Freien sowie im Zimmer"/>
    <s v="Georgens, Jan Daniel; Wagner, Hermann"/>
    <s v="Kinder- und Jugendbücher"/>
    <s v="Spamer"/>
    <s v="monograph; text"/>
    <s v="PPN746035535"/>
    <s v="PPN074533754"/>
    <s v="http://resolver.staatsbibliothek-berlin.de/SBB0000D7E000000000"/>
    <s v="ger"/>
    <s v="1885"/>
    <s v="WegehauptDigital"/>
    <s v="Berlin; Leipzig"/>
    <s v="https://content.staatsbibliothek-berlin.de/dc/746035535.ocr.zip"/>
    <s v="yes"/>
    <m/>
    <x v="1425"/>
    <s v="0357"/>
    <n v="1"/>
  </r>
  <r>
    <s v="Illustrirtes Spielbuch für Knaben; 1200 unterhaltende und anregende Belustigungen, Spiele und Beschäftigungen für Körper und Geist, im Freien sowie im Zimmer"/>
    <s v="Georgens, Jan Daniel; Wagner, Hermann"/>
    <s v="Kinder- und Jugendbücher"/>
    <s v="Spamer"/>
    <s v="monograph; text"/>
    <s v="PPN746035535"/>
    <s v="PPN074533754"/>
    <s v="http://resolver.staatsbibliothek-berlin.de/SBB0000D7E000000000"/>
    <s v="ger"/>
    <s v="1885"/>
    <s v="WegehauptDigital"/>
    <s v="Berlin; Leipzig"/>
    <s v="https://content.staatsbibliothek-berlin.de/dc/746035535.ocr.zip"/>
    <s v="yes"/>
    <m/>
    <x v="107"/>
    <s v="0378"/>
    <n v="1"/>
  </r>
  <r>
    <s v="Illustrirtes Spielbuch für Knaben; 1200 unterhaltende und anregende Belustigungen, Spiele und Beschäftigungen für Körper und Geist, im Freien sowie im Zimmer"/>
    <s v="Georgens, Jan Daniel; Wagner, Hermann"/>
    <s v="Kinder- und Jugendbücher"/>
    <s v="Spamer"/>
    <s v="monograph; text"/>
    <s v="PPN746035535"/>
    <s v="PPN074533754"/>
    <s v="http://resolver.staatsbibliothek-berlin.de/SBB0000D7E000000000"/>
    <s v="ger"/>
    <s v="1885"/>
    <s v="WegehauptDigital"/>
    <s v="Berlin; Leipzig"/>
    <s v="https://content.staatsbibliothek-berlin.de/dc/746035535.ocr.zip"/>
    <s v="yes"/>
    <m/>
    <x v="1426"/>
    <s v="0378"/>
    <n v="1"/>
  </r>
  <r>
    <s v="Illustrirtes Spielbuch für Knaben; 1200 unterhaltende und anregende Belustigungen, Spiele und Beschäftigungen für Körper und Geist, im Freien sowie im Zimmer"/>
    <s v="Georgens, Jan Daniel; Wagner, Hermann"/>
    <s v="Kinder- und Jugendbücher"/>
    <s v="Spamer"/>
    <s v="monograph; text"/>
    <s v="PPN746035535"/>
    <s v="PPN074533754"/>
    <s v="http://resolver.staatsbibliothek-berlin.de/SBB0000D7E000000000"/>
    <s v="ger"/>
    <s v="1885"/>
    <s v="WegehauptDigital"/>
    <s v="Berlin; Leipzig"/>
    <s v="https://content.staatsbibliothek-berlin.de/dc/746035535.ocr.zip"/>
    <s v="yes"/>
    <m/>
    <x v="663"/>
    <s v="0378"/>
    <n v="1"/>
  </r>
  <r>
    <s v="Bilderwerk zum Anschauungsunterricht für jüngere Kinder"/>
    <s v="Staub, J.; Fischer, H."/>
    <s v="Kinder- und Jugendbücher"/>
    <s v="Hindermann &amp; Siebenmann"/>
    <s v="volume; text"/>
    <s v="PPN746172389"/>
    <s v="PPN282304851"/>
    <s v="http://resolver.staatsbibliothek-berlin.de/SBB0000D82300010000"/>
    <s v="ger"/>
    <s v="1875"/>
    <s v="WegehauptDigital"/>
    <s v="Zürich"/>
    <s v="https://content.staatsbibliothek-berlin.de/dc/746172389.ocr.zip"/>
    <s v="yes"/>
    <m/>
    <x v="1427"/>
    <s v="0027"/>
    <n v="1"/>
  </r>
  <r>
    <s v="Bilderwerk zum Anschauungsunterricht für jüngere Kinder"/>
    <s v="Staub, J.; Fischer, H."/>
    <s v="Kinder- und Jugendbücher"/>
    <s v="Hindermann &amp; Siebenmann"/>
    <s v="volume; text"/>
    <s v="PPN746172389"/>
    <s v="PPN282304851"/>
    <s v="http://resolver.staatsbibliothek-berlin.de/SBB0000D82300010000"/>
    <s v="ger"/>
    <s v="1875"/>
    <s v="WegehauptDigital"/>
    <s v="Zürich"/>
    <s v="https://content.staatsbibliothek-berlin.de/dc/746172389.ocr.zip"/>
    <s v="yes"/>
    <m/>
    <x v="1428"/>
    <s v="0027"/>
    <n v="1"/>
  </r>
  <r>
    <s v="Bilderwerk zum Anschauungsunterricht für jüngere Kinder"/>
    <s v="Staub, J.; Fischer, H."/>
    <s v="Kinder- und Jugendbücher"/>
    <s v="Hindermann &amp; Siebenmann"/>
    <s v="volume; text"/>
    <s v="PPN746172389"/>
    <s v="PPN282304851"/>
    <s v="http://resolver.staatsbibliothek-berlin.de/SBB0000D82300010000"/>
    <s v="ger"/>
    <s v="1875"/>
    <s v="WegehauptDigital"/>
    <s v="Zürich"/>
    <s v="https://content.staatsbibliothek-berlin.de/dc/746172389.ocr.zip"/>
    <s v="yes"/>
    <m/>
    <x v="488"/>
    <s v="0027"/>
    <n v="1"/>
  </r>
  <r>
    <s v="Bilderwerk zum Anschauungsunterricht für jüngere Kinder"/>
    <s v="Staub, J.; Fischer, H."/>
    <s v="Kinder- und Jugendbücher"/>
    <s v="Hindermann &amp; Siebenmann"/>
    <s v="volume; text"/>
    <s v="PPN746172389"/>
    <s v="PPN282304851"/>
    <s v="http://resolver.staatsbibliothek-berlin.de/SBB0000D82300010000"/>
    <s v="ger"/>
    <s v="1875"/>
    <s v="WegehauptDigital"/>
    <s v="Zürich"/>
    <s v="https://content.staatsbibliothek-berlin.de/dc/746172389.ocr.zip"/>
    <s v="yes"/>
    <m/>
    <x v="1429"/>
    <s v="0027"/>
    <n v="1"/>
  </r>
  <r>
    <s v="Bilderwerk zum Anschauungsunterricht für jüngere Kinder"/>
    <s v="Staub, J.; Fischer, H."/>
    <s v="Kinder- und Jugendbücher"/>
    <s v="Hindermann &amp; Siebenmann"/>
    <s v="volume; text"/>
    <s v="PPN746172389"/>
    <s v="PPN282304851"/>
    <s v="http://resolver.staatsbibliothek-berlin.de/SBB0000D82300010000"/>
    <s v="ger"/>
    <s v="1875"/>
    <s v="WegehauptDigital"/>
    <s v="Zürich"/>
    <s v="https://content.staatsbibliothek-berlin.de/dc/746172389.ocr.zip"/>
    <s v="yes"/>
    <m/>
    <x v="1430"/>
    <s v="0027"/>
    <n v="1"/>
  </r>
  <r>
    <s v="Bilderwerk zum Anschauungsunterricht für jüngere Kinder"/>
    <s v="Staub, J.; Fischer, H."/>
    <s v="Kinder- und Jugendbücher"/>
    <s v="Hindermann &amp; Siebenmann"/>
    <s v="volume; text"/>
    <s v="PPN746172389"/>
    <s v="PPN282304851"/>
    <s v="http://resolver.staatsbibliothek-berlin.de/SBB0000D82300010000"/>
    <s v="ger"/>
    <s v="1875"/>
    <s v="WegehauptDigital"/>
    <s v="Zürich"/>
    <s v="https://content.staatsbibliothek-berlin.de/dc/746172389.ocr.zip"/>
    <s v="yes"/>
    <m/>
    <x v="623"/>
    <s v="0027"/>
    <n v="1"/>
  </r>
  <r>
    <s v="Bilderwerk zum Anschauungsunterricht für jüngere Kinder"/>
    <s v="Staub, J.; Fischer, H."/>
    <s v="Kinder- und Jugendbücher"/>
    <s v="Hindermann &amp; Siebenmann"/>
    <s v="volume; text"/>
    <s v="PPN746172389"/>
    <s v="PPN282304851"/>
    <s v="http://resolver.staatsbibliothek-berlin.de/SBB0000D82300010000"/>
    <s v="ger"/>
    <s v="1875"/>
    <s v="WegehauptDigital"/>
    <s v="Zürich"/>
    <s v="https://content.staatsbibliothek-berlin.de/dc/746172389.ocr.zip"/>
    <s v="yes"/>
    <m/>
    <x v="1431"/>
    <s v="0027"/>
    <n v="1"/>
  </r>
  <r>
    <s v="Bilderwerk zum Anschauungsunterricht für jüngere Kinder"/>
    <s v="Staub, J.; Fischer, H."/>
    <s v="Kinder- und Jugendbücher"/>
    <s v="Hindermann &amp; Siebenmann"/>
    <s v="volume; text"/>
    <s v="PPN746172389"/>
    <s v="PPN282304851"/>
    <s v="http://resolver.staatsbibliothek-berlin.de/SBB0000D82300010000"/>
    <s v="ger"/>
    <s v="1875"/>
    <s v="WegehauptDigital"/>
    <s v="Zürich"/>
    <s v="https://content.staatsbibliothek-berlin.de/dc/746172389.ocr.zip"/>
    <s v="yes"/>
    <m/>
    <x v="3"/>
    <s v="0027"/>
    <n v="1"/>
  </r>
  <r>
    <s v="Bilderwerk zum Anschauungsunterricht für jüngere Kinder"/>
    <s v="Staub, J.; Fischer, H."/>
    <s v="Kinder- und Jugendbücher"/>
    <s v="Hindermann &amp; Siebenmann"/>
    <s v="volume; text"/>
    <s v="PPN746172389"/>
    <s v="PPN282304851"/>
    <s v="http://resolver.staatsbibliothek-berlin.de/SBB0000D82300010000"/>
    <s v="ger"/>
    <s v="1875"/>
    <s v="WegehauptDigital"/>
    <s v="Zürich"/>
    <s v="https://content.staatsbibliothek-berlin.de/dc/746172389.ocr.zip"/>
    <s v="yes"/>
    <m/>
    <x v="187"/>
    <s v="0027"/>
    <n v="1"/>
  </r>
  <r>
    <s v="Bilderwerk zum Anschauungsunterricht für jüngere Kinder"/>
    <s v="Staub, J.; Fischer, H."/>
    <s v="Kinder- und Jugendbücher"/>
    <s v="Hindermann &amp; Siebenmann"/>
    <s v="volume; text"/>
    <s v="PPN746172389"/>
    <s v="PPN282304851"/>
    <s v="http://resolver.staatsbibliothek-berlin.de/SBB0000D82300010000"/>
    <s v="ger"/>
    <s v="1875"/>
    <s v="WegehauptDigital"/>
    <s v="Zürich"/>
    <s v="https://content.staatsbibliothek-berlin.de/dc/746172389.ocr.zip"/>
    <s v="yes"/>
    <m/>
    <x v="112"/>
    <s v="0027"/>
    <n v="1"/>
  </r>
  <r>
    <s v="Bilderwerk zum Anschauungsunterricht für jüngere Kinder"/>
    <s v="Staub, J.; Fischer, H."/>
    <s v="Kinder- und Jugendbücher"/>
    <s v="Hindermann &amp; Siebenmann"/>
    <s v="volume; text"/>
    <s v="PPN746175000"/>
    <s v="PPN282304835"/>
    <s v="http://resolver.staatsbibliothek-berlin.de/SBB0000D82300020000"/>
    <s v="ger"/>
    <s v="1876"/>
    <s v="WegehauptDigital"/>
    <s v="Zürich"/>
    <s v="https://content.staatsbibliothek-berlin.de/dc/746175000.ocr.zip"/>
    <s v="yes"/>
    <m/>
    <x v="1432"/>
    <s v="0008"/>
    <n v="1"/>
  </r>
  <r>
    <s v="Bilderwerk zum Anschauungsunterricht für jüngere Kinder"/>
    <s v="Staub, J.; Fischer, H."/>
    <s v="Kinder- und Jugendbücher"/>
    <s v="Hindermann &amp; Siebenmann"/>
    <s v="volume; text"/>
    <s v="PPN746175000"/>
    <s v="PPN282304835"/>
    <s v="http://resolver.staatsbibliothek-berlin.de/SBB0000D82300020000"/>
    <s v="ger"/>
    <s v="1876"/>
    <s v="WegehauptDigital"/>
    <s v="Zürich"/>
    <s v="https://content.staatsbibliothek-berlin.de/dc/746175000.ocr.zip"/>
    <s v="yes"/>
    <m/>
    <x v="1433"/>
    <s v="0008"/>
    <n v="1"/>
  </r>
  <r>
    <s v="Bilderwerk zum Anschauungsunterricht für jüngere Kinder"/>
    <s v="Staub, J.; Fischer, H."/>
    <s v="Kinder- und Jugendbücher"/>
    <s v="Hindermann &amp; Siebenmann"/>
    <s v="volume; text"/>
    <s v="PPN746175000"/>
    <s v="PPN282304835"/>
    <s v="http://resolver.staatsbibliothek-berlin.de/SBB0000D82300020000"/>
    <s v="ger"/>
    <s v="1876"/>
    <s v="WegehauptDigital"/>
    <s v="Zürich"/>
    <s v="https://content.staatsbibliothek-berlin.de/dc/746175000.ocr.zip"/>
    <s v="yes"/>
    <m/>
    <x v="1"/>
    <s v="0008"/>
    <n v="1"/>
  </r>
  <r>
    <s v="Bilderwerk zum Anschauungsunterricht für jüngere Kinder"/>
    <s v="Staub, J.; Fischer, H."/>
    <s v="Kinder- und Jugendbücher"/>
    <s v="Hindermann &amp; Siebenmann"/>
    <s v="volume; text"/>
    <s v="PPN746175000"/>
    <s v="PPN282304835"/>
    <s v="http://resolver.staatsbibliothek-berlin.de/SBB0000D82300020000"/>
    <s v="ger"/>
    <s v="1876"/>
    <s v="WegehauptDigital"/>
    <s v="Zürich"/>
    <s v="https://content.staatsbibliothek-berlin.de/dc/746175000.ocr.zip"/>
    <s v="yes"/>
    <m/>
    <x v="104"/>
    <s v="0008"/>
    <n v="1"/>
  </r>
  <r>
    <s v="Bilderwerk zum Anschauungsunterricht für jüngere Kinder"/>
    <s v="Staub, J.; Fischer, H."/>
    <s v="Kinder- und Jugendbücher"/>
    <s v="Hindermann &amp; Siebenmann"/>
    <s v="volume; text"/>
    <s v="PPN746175000"/>
    <s v="PPN282304835"/>
    <s v="http://resolver.staatsbibliothek-berlin.de/SBB0000D82300020000"/>
    <s v="ger"/>
    <s v="1876"/>
    <s v="WegehauptDigital"/>
    <s v="Zürich"/>
    <s v="https://content.staatsbibliothek-berlin.de/dc/746175000.ocr.zip"/>
    <s v="yes"/>
    <m/>
    <x v="1434"/>
    <s v="0008"/>
    <n v="1"/>
  </r>
  <r>
    <s v="Bilderwerk zum Anschauungsunterricht für jüngere Kinder"/>
    <s v="Staub, J.; Fischer, H."/>
    <s v="Kinder- und Jugendbücher"/>
    <s v="Hindermann &amp; Siebenmann"/>
    <s v="volume; text"/>
    <s v="PPN746175000"/>
    <s v="PPN282304835"/>
    <s v="http://resolver.staatsbibliothek-berlin.de/SBB0000D82300020000"/>
    <s v="ger"/>
    <s v="1876"/>
    <s v="WegehauptDigital"/>
    <s v="Zürich"/>
    <s v="https://content.staatsbibliothek-berlin.de/dc/746175000.ocr.zip"/>
    <s v="yes"/>
    <m/>
    <x v="1435"/>
    <s v="0008"/>
    <n v="1"/>
  </r>
  <r>
    <s v="Bilderwerk zum Anschauungsunterricht für jüngere Kinder"/>
    <s v="Staub, J.; Fischer, H."/>
    <s v="Kinder- und Jugendbücher"/>
    <s v="Hindermann &amp; Siebenmann"/>
    <s v="volume; text"/>
    <s v="PPN746175000"/>
    <s v="PPN282304835"/>
    <s v="http://resolver.staatsbibliothek-berlin.de/SBB0000D82300020000"/>
    <s v="ger"/>
    <s v="1876"/>
    <s v="WegehauptDigital"/>
    <s v="Zürich"/>
    <s v="https://content.staatsbibliothek-berlin.de/dc/746175000.ocr.zip"/>
    <s v="yes"/>
    <m/>
    <x v="1436"/>
    <s v="0008"/>
    <n v="1"/>
  </r>
  <r>
    <s v="Bilderwerk zum Anschauungsunterricht für jüngere Kinder"/>
    <s v="Staub, J.; Fischer, H."/>
    <s v="Kinder- und Jugendbücher"/>
    <s v="Hindermann &amp; Siebenmann"/>
    <s v="volume; text"/>
    <s v="PPN746175000"/>
    <s v="PPN282304835"/>
    <s v="http://resolver.staatsbibliothek-berlin.de/SBB0000D82300020000"/>
    <s v="ger"/>
    <s v="1876"/>
    <s v="WegehauptDigital"/>
    <s v="Zürich"/>
    <s v="https://content.staatsbibliothek-berlin.de/dc/746175000.ocr.zip"/>
    <s v="yes"/>
    <m/>
    <x v="1437"/>
    <s v="0008"/>
    <n v="1"/>
  </r>
  <r>
    <s v="Bilderwerk zum Anschauungsunterricht für jüngere Kinder"/>
    <s v="Staub, J.; Fischer, H."/>
    <s v="Kinder- und Jugendbücher"/>
    <s v="Hindermann &amp; Siebenmann"/>
    <s v="volume; text"/>
    <s v="PPN746175000"/>
    <s v="PPN282304835"/>
    <s v="http://resolver.staatsbibliothek-berlin.de/SBB0000D82300020000"/>
    <s v="ger"/>
    <s v="1876"/>
    <s v="WegehauptDigital"/>
    <s v="Zürich"/>
    <s v="https://content.staatsbibliothek-berlin.de/dc/746175000.ocr.zip"/>
    <s v="yes"/>
    <m/>
    <x v="1438"/>
    <s v="0008"/>
    <n v="1"/>
  </r>
  <r>
    <s v="Bilderwerk zum Anschauungsunterricht für jüngere Kinder"/>
    <s v="Staub, J.; Fischer, H."/>
    <s v="Kinder- und Jugendbücher"/>
    <s v="Hindermann &amp; Siebenmann"/>
    <s v="volume; text"/>
    <s v="PPN746175000"/>
    <s v="PPN282304835"/>
    <s v="http://resolver.staatsbibliothek-berlin.de/SBB0000D82300020000"/>
    <s v="ger"/>
    <s v="1876"/>
    <s v="WegehauptDigital"/>
    <s v="Zürich"/>
    <s v="https://content.staatsbibliothek-berlin.de/dc/746175000.ocr.zip"/>
    <s v="yes"/>
    <m/>
    <x v="660"/>
    <s v="0008"/>
    <n v="1"/>
  </r>
  <r>
    <s v="Bilderwerk zum Anschauungsunterricht für jüngere Kinder"/>
    <s v="Staub, J.; Fischer, H."/>
    <s v="Kinder- und Jugendbücher"/>
    <s v="Hindermann &amp; Siebenmann"/>
    <s v="volume; text"/>
    <s v="PPN746175000"/>
    <s v="PPN282304835"/>
    <s v="http://resolver.staatsbibliothek-berlin.de/SBB0000D82300020000"/>
    <s v="ger"/>
    <s v="1876"/>
    <s v="WegehauptDigital"/>
    <s v="Zürich"/>
    <s v="https://content.staatsbibliothek-berlin.de/dc/746175000.ocr.zip"/>
    <s v="yes"/>
    <m/>
    <x v="623"/>
    <s v="0038"/>
    <n v="1"/>
  </r>
  <r>
    <s v="Bilderwerk zum Anschauungsunterricht für jüngere Kinder"/>
    <s v="Staub, J.; Fischer, H."/>
    <s v="Kinder- und Jugendbücher"/>
    <s v="Hindermann &amp; Siebenmann"/>
    <s v="volume; text"/>
    <s v="PPN746175000"/>
    <s v="PPN282304835"/>
    <s v="http://resolver.staatsbibliothek-berlin.de/SBB0000D82300020000"/>
    <s v="ger"/>
    <s v="1876"/>
    <s v="WegehauptDigital"/>
    <s v="Zürich"/>
    <s v="https://content.staatsbibliothek-berlin.de/dc/746175000.ocr.zip"/>
    <s v="yes"/>
    <m/>
    <x v="187"/>
    <s v="0038"/>
    <n v="1"/>
  </r>
  <r>
    <s v="Bilderwerk zum Anschauungsunterricht für jüngere Kinder"/>
    <s v="Staub, J.; Fischer, H."/>
    <s v="Kinder- und Jugendbücher"/>
    <s v="Hindermann &amp; Siebenmann"/>
    <s v="volume; text"/>
    <s v="PPN746175000"/>
    <s v="PPN282304835"/>
    <s v="http://resolver.staatsbibliothek-berlin.de/SBB0000D82300020000"/>
    <s v="ger"/>
    <s v="1876"/>
    <s v="WegehauptDigital"/>
    <s v="Zürich"/>
    <s v="https://content.staatsbibliothek-berlin.de/dc/746175000.ocr.zip"/>
    <s v="yes"/>
    <m/>
    <x v="319"/>
    <s v="0041"/>
    <n v="1"/>
  </r>
  <r>
    <s v="Bilderwerk zum Anschauungsunterricht für jüngere Kinder"/>
    <s v="Staub, J.; Fischer, H."/>
    <s v="Kinder- und Jugendbücher"/>
    <s v="Hindermann &amp; Siebenmann"/>
    <s v="volume; text"/>
    <s v="PPN74619515X"/>
    <s v="PPN282304843"/>
    <s v="http://resolver.staatsbibliothek-berlin.de/SBB0000D82300030000"/>
    <s v="ger"/>
    <s v="1877"/>
    <s v="WegehauptDigital"/>
    <s v="Zürich"/>
    <s v="https://content.staatsbibliothek-berlin.de/dc/74619515X.ocr.zip"/>
    <s v="yes"/>
    <m/>
    <x v="1439"/>
    <s v="0008"/>
    <n v="1"/>
  </r>
  <r>
    <s v="Bilderwerk zum Anschauungsunterricht für jüngere Kinder"/>
    <s v="Staub, J.; Fischer, H."/>
    <s v="Kinder- und Jugendbücher"/>
    <s v="Hindermann &amp; Siebenmann"/>
    <s v="volume; text"/>
    <s v="PPN74619515X"/>
    <s v="PPN282304843"/>
    <s v="http://resolver.staatsbibliothek-berlin.de/SBB0000D82300030000"/>
    <s v="ger"/>
    <s v="1877"/>
    <s v="WegehauptDigital"/>
    <s v="Zürich"/>
    <s v="https://content.staatsbibliothek-berlin.de/dc/74619515X.ocr.zip"/>
    <s v="yes"/>
    <m/>
    <x v="1440"/>
    <s v="0008"/>
    <n v="1"/>
  </r>
  <r>
    <s v="Bilderwerk zum Anschauungsunterricht für jüngere Kinder"/>
    <s v="Staub, J.; Fischer, H."/>
    <s v="Kinder- und Jugendbücher"/>
    <s v="Hindermann &amp; Siebenmann"/>
    <s v="volume; text"/>
    <s v="PPN74619515X"/>
    <s v="PPN282304843"/>
    <s v="http://resolver.staatsbibliothek-berlin.de/SBB0000D82300030000"/>
    <s v="ger"/>
    <s v="1877"/>
    <s v="WegehauptDigital"/>
    <s v="Zürich"/>
    <s v="https://content.staatsbibliothek-berlin.de/dc/74619515X.ocr.zip"/>
    <s v="yes"/>
    <m/>
    <x v="1441"/>
    <s v="0008"/>
    <n v="1"/>
  </r>
  <r>
    <s v="Bilderwerk zum Anschauungsunterricht für jüngere Kinder"/>
    <s v="Staub, J.; Fischer, H."/>
    <s v="Kinder- und Jugendbücher"/>
    <s v="Hindermann &amp; Siebenmann"/>
    <s v="volume; text"/>
    <s v="PPN74619515X"/>
    <s v="PPN282304843"/>
    <s v="http://resolver.staatsbibliothek-berlin.de/SBB0000D82300030000"/>
    <s v="ger"/>
    <s v="1877"/>
    <s v="WegehauptDigital"/>
    <s v="Zürich"/>
    <s v="https://content.staatsbibliothek-berlin.de/dc/74619515X.ocr.zip"/>
    <s v="yes"/>
    <m/>
    <x v="1442"/>
    <s v="0008"/>
    <n v="1"/>
  </r>
  <r>
    <s v="Bilderwerk zum Anschauungsunterricht für jüngere Kinder"/>
    <s v="Staub, J.; Fischer, H."/>
    <s v="Kinder- und Jugendbücher"/>
    <s v="Hindermann &amp; Siebenmann"/>
    <s v="volume; text"/>
    <s v="PPN74619515X"/>
    <s v="PPN282304843"/>
    <s v="http://resolver.staatsbibliothek-berlin.de/SBB0000D82300030000"/>
    <s v="ger"/>
    <s v="1877"/>
    <s v="WegehauptDigital"/>
    <s v="Zürich"/>
    <s v="https://content.staatsbibliothek-berlin.de/dc/74619515X.ocr.zip"/>
    <s v="yes"/>
    <m/>
    <x v="1443"/>
    <s v="0008"/>
    <n v="1"/>
  </r>
  <r>
    <s v="Bilderwerk zum Anschauungsunterricht für jüngere Kinder"/>
    <s v="Staub, J.; Fischer, H."/>
    <s v="Kinder- und Jugendbücher"/>
    <s v="Hindermann &amp; Siebenmann"/>
    <s v="volume; text"/>
    <s v="PPN74619515X"/>
    <s v="PPN282304843"/>
    <s v="http://resolver.staatsbibliothek-berlin.de/SBB0000D82300030000"/>
    <s v="ger"/>
    <s v="1877"/>
    <s v="WegehauptDigital"/>
    <s v="Zürich"/>
    <s v="https://content.staatsbibliothek-berlin.de/dc/74619515X.ocr.zip"/>
    <s v="yes"/>
    <m/>
    <x v="1444"/>
    <s v="0008"/>
    <n v="1"/>
  </r>
  <r>
    <s v="Bilderwerk zum Anschauungsunterricht für jüngere Kinder"/>
    <s v="Staub, J.; Fischer, H."/>
    <s v="Kinder- und Jugendbücher"/>
    <s v="Hindermann &amp; Siebenmann"/>
    <s v="volume; text"/>
    <s v="PPN74619515X"/>
    <s v="PPN282304843"/>
    <s v="http://resolver.staatsbibliothek-berlin.de/SBB0000D82300030000"/>
    <s v="ger"/>
    <s v="1877"/>
    <s v="WegehauptDigital"/>
    <s v="Zürich"/>
    <s v="https://content.staatsbibliothek-berlin.de/dc/74619515X.ocr.zip"/>
    <s v="yes"/>
    <m/>
    <x v="1445"/>
    <s v="0008"/>
    <n v="1"/>
  </r>
  <r>
    <s v="Bilderwerk zum Anschauungsunterricht für jüngere Kinder"/>
    <s v="Staub, J.; Fischer, H."/>
    <s v="Kinder- und Jugendbücher"/>
    <s v="Hindermann &amp; Siebenmann"/>
    <s v="volume; text"/>
    <s v="PPN74619515X"/>
    <s v="PPN282304843"/>
    <s v="http://resolver.staatsbibliothek-berlin.de/SBB0000D82300030000"/>
    <s v="ger"/>
    <s v="1877"/>
    <s v="WegehauptDigital"/>
    <s v="Zürich"/>
    <s v="https://content.staatsbibliothek-berlin.de/dc/74619515X.ocr.zip"/>
    <s v="yes"/>
    <m/>
    <x v="1446"/>
    <s v="0008"/>
    <n v="1"/>
  </r>
  <r>
    <s v="Bilderwerk zum Anschauungsunterricht für jüngere Kinder"/>
    <s v="Staub, J.; Fischer, H."/>
    <s v="Kinder- und Jugendbücher"/>
    <s v="Hindermann &amp; Siebenmann"/>
    <s v="volume; text"/>
    <s v="PPN74619515X"/>
    <s v="PPN282304843"/>
    <s v="http://resolver.staatsbibliothek-berlin.de/SBB0000D82300030000"/>
    <s v="ger"/>
    <s v="1877"/>
    <s v="WegehauptDigital"/>
    <s v="Zürich"/>
    <s v="https://content.staatsbibliothek-berlin.de/dc/74619515X.ocr.zip"/>
    <s v="yes"/>
    <m/>
    <x v="1447"/>
    <s v="0008"/>
    <n v="1"/>
  </r>
  <r>
    <s v="Bilderwerk zum Anschauungsunterricht für jüngere Kinder"/>
    <s v="Staub, J.; Fischer, H."/>
    <s v="Kinder- und Jugendbücher"/>
    <s v="Hindermann &amp; Siebenmann"/>
    <s v="volume; text"/>
    <s v="PPN74619515X"/>
    <s v="PPN282304843"/>
    <s v="http://resolver.staatsbibliothek-berlin.de/SBB0000D82300030000"/>
    <s v="ger"/>
    <s v="1877"/>
    <s v="WegehauptDigital"/>
    <s v="Zürich"/>
    <s v="https://content.staatsbibliothek-berlin.de/dc/74619515X.ocr.zip"/>
    <s v="yes"/>
    <m/>
    <x v="1448"/>
    <s v="0008"/>
    <n v="1"/>
  </r>
  <r>
    <s v="Bilderwerk zum Anschauungsunterricht für jüngere Kinder"/>
    <s v="Staub, J.; Fischer, H."/>
    <s v="Kinder- und Jugendbücher"/>
    <s v="Hindermann &amp; Siebenmann"/>
    <s v="volume; text"/>
    <s v="PPN74619515X"/>
    <s v="PPN282304843"/>
    <s v="http://resolver.staatsbibliothek-berlin.de/SBB0000D82300030000"/>
    <s v="ger"/>
    <s v="1877"/>
    <s v="WegehauptDigital"/>
    <s v="Zürich"/>
    <s v="https://content.staatsbibliothek-berlin.de/dc/74619515X.ocr.zip"/>
    <s v="yes"/>
    <m/>
    <x v="1449"/>
    <s v="0008"/>
    <n v="1"/>
  </r>
  <r>
    <s v="Bilderwerk zum Anschauungsunterricht für jüngere Kinder"/>
    <s v="Staub, J.; Fischer, H."/>
    <s v="Kinder- und Jugendbücher"/>
    <s v="Hindermann &amp; Siebenmann"/>
    <s v="volume; text"/>
    <s v="PPN74619515X"/>
    <s v="PPN282304843"/>
    <s v="http://resolver.staatsbibliothek-berlin.de/SBB0000D82300030000"/>
    <s v="ger"/>
    <s v="1877"/>
    <s v="WegehauptDigital"/>
    <s v="Zürich"/>
    <s v="https://content.staatsbibliothek-berlin.de/dc/74619515X.ocr.zip"/>
    <s v="yes"/>
    <m/>
    <x v="285"/>
    <s v="0008"/>
    <n v="1"/>
  </r>
  <r>
    <s v="Bilderwerk zum Anschauungsunterricht für jüngere Kinder"/>
    <s v="Staub, J.; Fischer, H."/>
    <s v="Kinder- und Jugendbücher"/>
    <s v="Hindermann &amp; Siebenmann"/>
    <s v="volume; text"/>
    <s v="PPN74619515X"/>
    <s v="PPN282304843"/>
    <s v="http://resolver.staatsbibliothek-berlin.de/SBB0000D82300030000"/>
    <s v="ger"/>
    <s v="1877"/>
    <s v="WegehauptDigital"/>
    <s v="Zürich"/>
    <s v="https://content.staatsbibliothek-berlin.de/dc/74619515X.ocr.zip"/>
    <s v="yes"/>
    <m/>
    <x v="1450"/>
    <s v="0008"/>
    <n v="1"/>
  </r>
  <r>
    <s v="Bilderwerk zum Anschauungsunterricht für jüngere Kinder"/>
    <s v="Staub, J.; Fischer, H."/>
    <s v="Kinder- und Jugendbücher"/>
    <s v="Hindermann &amp; Siebenmann"/>
    <s v="volume; text"/>
    <s v="PPN74619515X"/>
    <s v="PPN282304843"/>
    <s v="http://resolver.staatsbibliothek-berlin.de/SBB0000D82300030000"/>
    <s v="ger"/>
    <s v="1877"/>
    <s v="WegehauptDigital"/>
    <s v="Zürich"/>
    <s v="https://content.staatsbibliothek-berlin.de/dc/74619515X.ocr.zip"/>
    <s v="yes"/>
    <m/>
    <x v="1451"/>
    <s v="0008"/>
    <n v="1"/>
  </r>
  <r>
    <s v="Bilderwerk zum Anschauungsunterricht für jüngere Kinder"/>
    <s v="Staub, J.; Fischer, H."/>
    <s v="Kinder- und Jugendbücher"/>
    <s v="Hindermann &amp; Siebenmann"/>
    <s v="volume; text"/>
    <s v="PPN74619515X"/>
    <s v="PPN282304843"/>
    <s v="http://resolver.staatsbibliothek-berlin.de/SBB0000D82300030000"/>
    <s v="ger"/>
    <s v="1877"/>
    <s v="WegehauptDigital"/>
    <s v="Zürich"/>
    <s v="https://content.staatsbibliothek-berlin.de/dc/74619515X.ocr.zip"/>
    <s v="yes"/>
    <m/>
    <x v="1452"/>
    <s v="0008"/>
    <n v="1"/>
  </r>
  <r>
    <s v="Kantner's illustrated book of objects, containing over 2000 fine engravings with explanations in English and German"/>
    <m/>
    <s v="Kinder- und Jugendbücher"/>
    <s v="Kantner"/>
    <s v="monograph; text"/>
    <s v="PPN746210493"/>
    <s v="PPN279412649"/>
    <s v="http://resolver.staatsbibliothek-berlin.de/SBB0000D82D00000000"/>
    <s v="ger"/>
    <s v="1887"/>
    <s v="WegehauptDigital"/>
    <s v="Reading, Pa."/>
    <s v="https://content.staatsbibliothek-berlin.de/dc/746210493.ocr.zip"/>
    <s v="yes"/>
    <m/>
    <x v="1453"/>
    <s v="0077"/>
    <n v="1"/>
  </r>
  <r>
    <s v="Kantner's illustrated book of objects, containing over 2000 fine engravings with explanations in English and German"/>
    <m/>
    <s v="Kinder- und Jugendbücher"/>
    <s v="Kantner"/>
    <s v="monograph; text"/>
    <s v="PPN746210493"/>
    <s v="PPN279412649"/>
    <s v="http://resolver.staatsbibliothek-berlin.de/SBB0000D82D00000000"/>
    <s v="ger"/>
    <s v="1887"/>
    <s v="WegehauptDigital"/>
    <s v="Reading, Pa."/>
    <s v="https://content.staatsbibliothek-berlin.de/dc/746210493.ocr.zip"/>
    <s v="yes"/>
    <m/>
    <x v="1454"/>
    <s v="0083"/>
    <n v="1"/>
  </r>
  <r>
    <s v="Kantner's illustrated book of objects, containing over 2000 fine engravings with explanations in English and German"/>
    <m/>
    <s v="Kinder- und Jugendbücher"/>
    <s v="Kantner"/>
    <s v="monograph; text"/>
    <s v="PPN746210493"/>
    <s v="PPN279412649"/>
    <s v="http://resolver.staatsbibliothek-berlin.de/SBB0000D82D00000000"/>
    <s v="ger"/>
    <s v="1887"/>
    <s v="WegehauptDigital"/>
    <s v="Reading, Pa."/>
    <s v="https://content.staatsbibliothek-berlin.de/dc/746210493.ocr.zip"/>
    <s v="yes"/>
    <m/>
    <x v="1455"/>
    <s v="0083"/>
    <n v="1"/>
  </r>
  <r>
    <s v="Kantner's illustrated book of objects, containing over 2000 fine engravings with explanations in English and German"/>
    <m/>
    <s v="Kinder- und Jugendbücher"/>
    <s v="Kantner"/>
    <s v="monograph; text"/>
    <s v="PPN746210493"/>
    <s v="PPN279412649"/>
    <s v="http://resolver.staatsbibliothek-berlin.de/SBB0000D82D00000000"/>
    <s v="ger"/>
    <s v="1887"/>
    <s v="WegehauptDigital"/>
    <s v="Reading, Pa."/>
    <s v="https://content.staatsbibliothek-berlin.de/dc/746210493.ocr.zip"/>
    <s v="yes"/>
    <m/>
    <x v="1456"/>
    <s v="0083"/>
    <n v="1"/>
  </r>
  <r>
    <s v="Kantner's illustrated book of objects, containing over 2000 fine engravings with explanations in English and German"/>
    <m/>
    <s v="Kinder- und Jugendbücher"/>
    <s v="Kantner"/>
    <s v="monograph; text"/>
    <s v="PPN746210493"/>
    <s v="PPN279412649"/>
    <s v="http://resolver.staatsbibliothek-berlin.de/SBB0000D82D00000000"/>
    <s v="ger"/>
    <s v="1887"/>
    <s v="WegehauptDigital"/>
    <s v="Reading, Pa."/>
    <s v="https://content.staatsbibliothek-berlin.de/dc/746210493.ocr.zip"/>
    <s v="yes"/>
    <m/>
    <x v="1457"/>
    <s v="0087"/>
    <n v="1"/>
  </r>
  <r>
    <s v="Kantner's illustrated book of objects, containing over 2000 fine engravings with explanations in English and German"/>
    <m/>
    <s v="Kinder- und Jugendbücher"/>
    <s v="Kantner"/>
    <s v="monograph; text"/>
    <s v="PPN746210493"/>
    <s v="PPN279412649"/>
    <s v="http://resolver.staatsbibliothek-berlin.de/SBB0000D82D00000000"/>
    <s v="ger"/>
    <s v="1887"/>
    <s v="WegehauptDigital"/>
    <s v="Reading, Pa."/>
    <s v="https://content.staatsbibliothek-berlin.de/dc/746210493.ocr.zip"/>
    <s v="yes"/>
    <m/>
    <x v="1458"/>
    <s v="0092"/>
    <n v="1"/>
  </r>
  <r>
    <s v="Kantner's illustrated book of objects, containing over 2000 fine engravings with explanations in English and German"/>
    <m/>
    <s v="Kinder- und Jugendbücher"/>
    <s v="Kantner"/>
    <s v="monograph; text"/>
    <s v="PPN746210493"/>
    <s v="PPN279412649"/>
    <s v="http://resolver.staatsbibliothek-berlin.de/SBB0000D82D00000000"/>
    <s v="ger"/>
    <s v="1887"/>
    <s v="WegehauptDigital"/>
    <s v="Reading, Pa."/>
    <s v="https://content.staatsbibliothek-berlin.de/dc/746210493.ocr.zip"/>
    <s v="yes"/>
    <m/>
    <x v="1459"/>
    <s v="0094"/>
    <n v="1"/>
  </r>
  <r>
    <s v="Kantner's illustrated book of objects, containing over 2000 fine engravings with explanations in English and German"/>
    <m/>
    <s v="Kinder- und Jugendbücher"/>
    <s v="Kantner"/>
    <s v="monograph; text"/>
    <s v="PPN746210493"/>
    <s v="PPN279412649"/>
    <s v="http://resolver.staatsbibliothek-berlin.de/SBB0000D82D00000000"/>
    <s v="ger"/>
    <s v="1887"/>
    <s v="WegehauptDigital"/>
    <s v="Reading, Pa."/>
    <s v="https://content.staatsbibliothek-berlin.de/dc/746210493.ocr.zip"/>
    <s v="yes"/>
    <m/>
    <x v="1460"/>
    <s v="0128"/>
    <n v="1"/>
  </r>
  <r>
    <s v="Kantner's illustrated book of objects, containing over 2000 fine engravings with explanations in English and German"/>
    <m/>
    <s v="Kinder- und Jugendbücher"/>
    <s v="Kantner"/>
    <s v="monograph; text"/>
    <s v="PPN746210493"/>
    <s v="PPN279412649"/>
    <s v="http://resolver.staatsbibliothek-berlin.de/SBB0000D82D00000000"/>
    <s v="ger"/>
    <s v="1887"/>
    <s v="WegehauptDigital"/>
    <s v="Reading, Pa."/>
    <s v="https://content.staatsbibliothek-berlin.de/dc/746210493.ocr.zip"/>
    <s v="yes"/>
    <m/>
    <x v="1461"/>
    <s v="0134"/>
    <n v="1"/>
  </r>
  <r>
    <s v="Kantner's illustrated book of objects, containing over 2000 fine engravings with explanations in English and German"/>
    <m/>
    <s v="Kinder- und Jugendbücher"/>
    <s v="Kantner"/>
    <s v="monograph; text"/>
    <s v="PPN746210493"/>
    <s v="PPN279412649"/>
    <s v="http://resolver.staatsbibliothek-berlin.de/SBB0000D82D00000000"/>
    <s v="ger"/>
    <s v="1887"/>
    <s v="WegehauptDigital"/>
    <s v="Reading, Pa."/>
    <s v="https://content.staatsbibliothek-berlin.de/dc/746210493.ocr.zip"/>
    <s v="yes"/>
    <m/>
    <x v="1462"/>
    <s v="0134"/>
    <n v="1"/>
  </r>
  <r>
    <s v="Kantner's illustrated book of objects, containing over 2000 fine engravings with explanations in English and German"/>
    <m/>
    <s v="Kinder- und Jugendbücher"/>
    <s v="Kantner"/>
    <s v="monograph; text"/>
    <s v="PPN746210493"/>
    <s v="PPN279412649"/>
    <s v="http://resolver.staatsbibliothek-berlin.de/SBB0000D82D00000000"/>
    <s v="ger"/>
    <s v="1887"/>
    <s v="WegehauptDigital"/>
    <s v="Reading, Pa."/>
    <s v="https://content.staatsbibliothek-berlin.de/dc/746210493.ocr.zip"/>
    <s v="yes"/>
    <m/>
    <x v="1463"/>
    <s v="0149"/>
    <n v="1"/>
  </r>
  <r>
    <s v="Kantner's illustrated book of objects, containing over 2000 fine engravings with explanations in English and German"/>
    <m/>
    <s v="Kinder- und Jugendbücher"/>
    <s v="Kantner"/>
    <s v="monograph; text"/>
    <s v="PPN746210493"/>
    <s v="PPN279412649"/>
    <s v="http://resolver.staatsbibliothek-berlin.de/SBB0000D82D00000000"/>
    <s v="ger"/>
    <s v="1887"/>
    <s v="WegehauptDigital"/>
    <s v="Reading, Pa."/>
    <s v="https://content.staatsbibliothek-berlin.de/dc/746210493.ocr.zip"/>
    <s v="yes"/>
    <m/>
    <x v="1464"/>
    <s v="0149"/>
    <n v="1"/>
  </r>
  <r>
    <s v="Orbis pictus"/>
    <s v="Lauckhard, Carl F."/>
    <s v="Kinder- und Jugendbücher"/>
    <s v="Günther"/>
    <s v="volume; text"/>
    <s v="PPN746212909"/>
    <s v="PPN620970413"/>
    <s v="http://resolver.staatsbibliothek-berlin.de/SBB0000D82E00010000"/>
    <s v="ger"/>
    <s v="1872"/>
    <s v="WegehauptDigital"/>
    <s v="Leipzig"/>
    <s v="https://content.staatsbibliothek-berlin.de/dc/746212909.ocr.zip"/>
    <s v="yes"/>
    <m/>
    <x v="278"/>
    <s v="0015"/>
    <n v="1"/>
  </r>
  <r>
    <s v="Orbis pictus"/>
    <s v="Lauckhard, Carl F."/>
    <s v="Kinder- und Jugendbücher"/>
    <s v="Günther"/>
    <s v="volume; text"/>
    <s v="PPN746212909"/>
    <s v="PPN620970413"/>
    <s v="http://resolver.staatsbibliothek-berlin.de/SBB0000D82E00010000"/>
    <s v="ger"/>
    <s v="1872"/>
    <s v="WegehauptDigital"/>
    <s v="Leipzig"/>
    <s v="https://content.staatsbibliothek-berlin.de/dc/746212909.ocr.zip"/>
    <s v="yes"/>
    <m/>
    <x v="1465"/>
    <s v="0015"/>
    <n v="1"/>
  </r>
  <r>
    <s v="Orbis pictus"/>
    <s v="Lauckhard, Carl F."/>
    <s v="Kinder- und Jugendbücher"/>
    <s v="Günther"/>
    <s v="volume; text"/>
    <s v="PPN746212909"/>
    <s v="PPN620970413"/>
    <s v="http://resolver.staatsbibliothek-berlin.de/SBB0000D82E00010000"/>
    <s v="ger"/>
    <s v="1872"/>
    <s v="WegehauptDigital"/>
    <s v="Leipzig"/>
    <s v="https://content.staatsbibliothek-berlin.de/dc/746212909.ocr.zip"/>
    <s v="yes"/>
    <m/>
    <x v="1466"/>
    <s v="0051"/>
    <n v="1"/>
  </r>
  <r>
    <s v="Orbis pictus"/>
    <s v="Lauckhard, Carl F."/>
    <s v="Kinder- und Jugendbücher"/>
    <s v="Günther"/>
    <s v="volume; text"/>
    <s v="PPN746212909"/>
    <s v="PPN620970413"/>
    <s v="http://resolver.staatsbibliothek-berlin.de/SBB0000D82E00010000"/>
    <s v="ger"/>
    <s v="1872"/>
    <s v="WegehauptDigital"/>
    <s v="Leipzig"/>
    <s v="https://content.staatsbibliothek-berlin.de/dc/746212909.ocr.zip"/>
    <s v="yes"/>
    <m/>
    <x v="171"/>
    <s v="0101"/>
    <n v="1"/>
  </r>
  <r>
    <s v="Orbis pictus"/>
    <s v="Lauckhard, Carl F."/>
    <s v="Kinder- und Jugendbücher"/>
    <s v="Günther"/>
    <s v="volume; text"/>
    <s v="PPN746212909"/>
    <s v="PPN620970413"/>
    <s v="http://resolver.staatsbibliothek-berlin.de/SBB0000D82E00010000"/>
    <s v="ger"/>
    <s v="1872"/>
    <s v="WegehauptDigital"/>
    <s v="Leipzig"/>
    <s v="https://content.staatsbibliothek-berlin.de/dc/746212909.ocr.zip"/>
    <s v="yes"/>
    <m/>
    <x v="1467"/>
    <s v="0139"/>
    <n v="1"/>
  </r>
  <r>
    <s v="Orbis pictus"/>
    <s v="Lauckhard, Carl F."/>
    <s v="Kinder- und Jugendbücher"/>
    <s v="Günther"/>
    <s v="volume; text"/>
    <s v="PPN746212909"/>
    <s v="PPN620970413"/>
    <s v="http://resolver.staatsbibliothek-berlin.de/SBB0000D82E00010000"/>
    <s v="ger"/>
    <s v="1872"/>
    <s v="WegehauptDigital"/>
    <s v="Leipzig"/>
    <s v="https://content.staatsbibliothek-berlin.de/dc/746212909.ocr.zip"/>
    <s v="yes"/>
    <m/>
    <x v="1468"/>
    <s v="0139"/>
    <n v="1"/>
  </r>
  <r>
    <s v="Orbis pictus"/>
    <s v="Lauckhard, Carl F."/>
    <s v="Kinder- und Jugendbücher"/>
    <s v="Günther"/>
    <s v="volume; text"/>
    <s v="PPN746212909"/>
    <s v="PPN620970413"/>
    <s v="http://resolver.staatsbibliothek-berlin.de/SBB0000D82E00010000"/>
    <s v="ger"/>
    <s v="1872"/>
    <s v="WegehauptDigital"/>
    <s v="Leipzig"/>
    <s v="https://content.staatsbibliothek-berlin.de/dc/746212909.ocr.zip"/>
    <s v="yes"/>
    <m/>
    <x v="1469"/>
    <s v="0139"/>
    <n v="1"/>
  </r>
  <r>
    <s v="Orbis pictus"/>
    <s v="Lauckhard, Carl F."/>
    <s v="Kinder- und Jugendbücher"/>
    <s v="Günther"/>
    <s v="volume; text"/>
    <s v="PPN746212909"/>
    <s v="PPN620970413"/>
    <s v="http://resolver.staatsbibliothek-berlin.de/SBB0000D82E00010000"/>
    <s v="ger"/>
    <s v="1872"/>
    <s v="WegehauptDigital"/>
    <s v="Leipzig"/>
    <s v="https://content.staatsbibliothek-berlin.de/dc/746212909.ocr.zip"/>
    <s v="yes"/>
    <m/>
    <x v="1470"/>
    <s v="0139"/>
    <n v="1"/>
  </r>
  <r>
    <s v="Orbis pictus"/>
    <s v="Lauckhard, Carl F."/>
    <s v="Kinder- und Jugendbücher"/>
    <s v="Günther"/>
    <s v="volume; text"/>
    <s v="PPN746212909"/>
    <s v="PPN620970413"/>
    <s v="http://resolver.staatsbibliothek-berlin.de/SBB0000D82E00010000"/>
    <s v="ger"/>
    <s v="1872"/>
    <s v="WegehauptDigital"/>
    <s v="Leipzig"/>
    <s v="https://content.staatsbibliothek-berlin.de/dc/746212909.ocr.zip"/>
    <s v="yes"/>
    <m/>
    <x v="1471"/>
    <s v="0139"/>
    <n v="1"/>
  </r>
  <r>
    <s v="Orbis pictus"/>
    <s v="Lauckhard, Carl F."/>
    <s v="Kinder- und Jugendbücher"/>
    <s v="Günther"/>
    <s v="volume; text"/>
    <s v="PPN746212909"/>
    <s v="PPN620970413"/>
    <s v="http://resolver.staatsbibliothek-berlin.de/SBB0000D82E00010000"/>
    <s v="ger"/>
    <s v="1872"/>
    <s v="WegehauptDigital"/>
    <s v="Leipzig"/>
    <s v="https://content.staatsbibliothek-berlin.de/dc/746212909.ocr.zip"/>
    <s v="yes"/>
    <m/>
    <x v="1472"/>
    <s v="0139"/>
    <n v="1"/>
  </r>
  <r>
    <s v="Orbis pictus"/>
    <s v="Lauckhard, Carl F."/>
    <s v="Kinder- und Jugendbücher"/>
    <s v="Günther"/>
    <s v="volume; text"/>
    <s v="PPN746212909"/>
    <s v="PPN620970413"/>
    <s v="http://resolver.staatsbibliothek-berlin.de/SBB0000D82E00010000"/>
    <s v="ger"/>
    <s v="1872"/>
    <s v="WegehauptDigital"/>
    <s v="Leipzig"/>
    <s v="https://content.staatsbibliothek-berlin.de/dc/746212909.ocr.zip"/>
    <s v="yes"/>
    <m/>
    <x v="1473"/>
    <s v="0139"/>
    <n v="1"/>
  </r>
  <r>
    <s v="Orbis pictus"/>
    <s v="Lauckhard, Carl F."/>
    <s v="Kinder- und Jugendbücher"/>
    <s v="Günther"/>
    <s v="volume; text"/>
    <s v="PPN746212909"/>
    <s v="PPN620970413"/>
    <s v="http://resolver.staatsbibliothek-berlin.de/SBB0000D82E00010000"/>
    <s v="ger"/>
    <s v="1872"/>
    <s v="WegehauptDigital"/>
    <s v="Leipzig"/>
    <s v="https://content.staatsbibliothek-berlin.de/dc/746212909.ocr.zip"/>
    <s v="yes"/>
    <m/>
    <x v="1128"/>
    <s v="0139"/>
    <n v="1"/>
  </r>
  <r>
    <s v="Orbis pictus"/>
    <s v="Lauckhard, Carl F."/>
    <s v="Kinder- und Jugendbücher"/>
    <s v="Günther"/>
    <s v="volume; text"/>
    <s v="PPN746212909"/>
    <s v="PPN620970413"/>
    <s v="http://resolver.staatsbibliothek-berlin.de/SBB0000D82E00010000"/>
    <s v="ger"/>
    <s v="1872"/>
    <s v="WegehauptDigital"/>
    <s v="Leipzig"/>
    <s v="https://content.staatsbibliothek-berlin.de/dc/746212909.ocr.zip"/>
    <s v="yes"/>
    <m/>
    <x v="1123"/>
    <s v="0139"/>
    <n v="1"/>
  </r>
  <r>
    <s v="Orbis pictus"/>
    <s v="Lauckhard, Carl F."/>
    <s v="Kinder- und Jugendbücher"/>
    <s v="Günther"/>
    <s v="volume; text"/>
    <s v="PPN746212909"/>
    <s v="PPN620970413"/>
    <s v="http://resolver.staatsbibliothek-berlin.de/SBB0000D82E00010000"/>
    <s v="ger"/>
    <s v="1872"/>
    <s v="WegehauptDigital"/>
    <s v="Leipzig"/>
    <s v="https://content.staatsbibliothek-berlin.de/dc/746212909.ocr.zip"/>
    <s v="yes"/>
    <m/>
    <x v="1474"/>
    <s v="0139"/>
    <n v="1"/>
  </r>
  <r>
    <s v="Orbis pictus"/>
    <s v="Lauckhard, Carl F."/>
    <s v="Kinder- und Jugendbücher"/>
    <s v="Günther"/>
    <s v="volume; text"/>
    <s v="PPN746212909"/>
    <s v="PPN620970413"/>
    <s v="http://resolver.staatsbibliothek-berlin.de/SBB0000D82E00010000"/>
    <s v="ger"/>
    <s v="1872"/>
    <s v="WegehauptDigital"/>
    <s v="Leipzig"/>
    <s v="https://content.staatsbibliothek-berlin.de/dc/746212909.ocr.zip"/>
    <s v="yes"/>
    <m/>
    <x v="1475"/>
    <s v="0139"/>
    <n v="1"/>
  </r>
  <r>
    <s v="Orbis pictus"/>
    <s v="Lauckhard, Carl F."/>
    <s v="Kinder- und Jugendbücher"/>
    <s v="Günther"/>
    <s v="volume; text"/>
    <s v="PPN746212909"/>
    <s v="PPN620970413"/>
    <s v="http://resolver.staatsbibliothek-berlin.de/SBB0000D82E00010000"/>
    <s v="ger"/>
    <s v="1872"/>
    <s v="WegehauptDigital"/>
    <s v="Leipzig"/>
    <s v="https://content.staatsbibliothek-berlin.de/dc/746212909.ocr.zip"/>
    <s v="yes"/>
    <m/>
    <x v="112"/>
    <s v="0139"/>
    <n v="1"/>
  </r>
  <r>
    <s v="Orbis pictus"/>
    <s v="Lauckhard, Carl F."/>
    <s v="Kinder- und Jugendbücher"/>
    <s v="Günther"/>
    <s v="volume; text"/>
    <s v="PPN746212909"/>
    <s v="PPN620970413"/>
    <s v="http://resolver.staatsbibliothek-berlin.de/SBB0000D82E00010000"/>
    <s v="ger"/>
    <s v="1872"/>
    <s v="WegehauptDigital"/>
    <s v="Leipzig"/>
    <s v="https://content.staatsbibliothek-berlin.de/dc/746212909.ocr.zip"/>
    <s v="yes"/>
    <m/>
    <x v="654"/>
    <s v="0139"/>
    <n v="1"/>
  </r>
  <r>
    <s v="Orbis pictus"/>
    <s v="Lauckhard, Carl F."/>
    <s v="Kinder- und Jugendbücher"/>
    <s v="Günther"/>
    <s v="volume; text"/>
    <s v="PPN746212909"/>
    <s v="PPN620970413"/>
    <s v="http://resolver.staatsbibliothek-berlin.de/SBB0000D82E00010000"/>
    <s v="ger"/>
    <s v="1872"/>
    <s v="WegehauptDigital"/>
    <s v="Leipzig"/>
    <s v="https://content.staatsbibliothek-berlin.de/dc/746212909.ocr.zip"/>
    <s v="yes"/>
    <m/>
    <x v="1476"/>
    <s v="0147"/>
    <n v="1"/>
  </r>
  <r>
    <s v="Orbis pictus"/>
    <s v="Lauckhard, Carl F."/>
    <s v="Kinder- und Jugendbücher"/>
    <s v="Günther"/>
    <s v="volume; text"/>
    <s v="PPN746212909"/>
    <s v="PPN620970413"/>
    <s v="http://resolver.staatsbibliothek-berlin.de/SBB0000D82E00010000"/>
    <s v="ger"/>
    <s v="1872"/>
    <s v="WegehauptDigital"/>
    <s v="Leipzig"/>
    <s v="https://content.staatsbibliothek-berlin.de/dc/746212909.ocr.zip"/>
    <s v="yes"/>
    <m/>
    <x v="1477"/>
    <s v="0147"/>
    <n v="1"/>
  </r>
  <r>
    <s v="Orbis pictus"/>
    <s v="Lauckhard, Carl F."/>
    <s v="Kinder- und Jugendbücher"/>
    <s v="Günther"/>
    <s v="volume; text"/>
    <s v="PPN746212909"/>
    <s v="PPN620970413"/>
    <s v="http://resolver.staatsbibliothek-berlin.de/SBB0000D82E00010000"/>
    <s v="ger"/>
    <s v="1872"/>
    <s v="WegehauptDigital"/>
    <s v="Leipzig"/>
    <s v="https://content.staatsbibliothek-berlin.de/dc/746212909.ocr.zip"/>
    <s v="yes"/>
    <m/>
    <x v="1478"/>
    <s v="0147"/>
    <n v="1"/>
  </r>
  <r>
    <s v="Orbis pictus"/>
    <s v="Lauckhard, Carl F."/>
    <s v="Kinder- und Jugendbücher"/>
    <s v="Günther"/>
    <s v="volume; text"/>
    <s v="PPN746212909"/>
    <s v="PPN620970413"/>
    <s v="http://resolver.staatsbibliothek-berlin.de/SBB0000D82E00010000"/>
    <s v="ger"/>
    <s v="1872"/>
    <s v="WegehauptDigital"/>
    <s v="Leipzig"/>
    <s v="https://content.staatsbibliothek-berlin.de/dc/746212909.ocr.zip"/>
    <s v="yes"/>
    <m/>
    <x v="1479"/>
    <s v="0147"/>
    <n v="1"/>
  </r>
  <r>
    <s v="Orbis pictus"/>
    <s v="Lauckhard, Carl F."/>
    <s v="Kinder- und Jugendbücher"/>
    <s v="Günther"/>
    <s v="volume; text"/>
    <s v="PPN746212909"/>
    <s v="PPN620970413"/>
    <s v="http://resolver.staatsbibliothek-berlin.de/SBB0000D82E00010000"/>
    <s v="ger"/>
    <s v="1872"/>
    <s v="WegehauptDigital"/>
    <s v="Leipzig"/>
    <s v="https://content.staatsbibliothek-berlin.de/dc/746212909.ocr.zip"/>
    <s v="yes"/>
    <m/>
    <x v="1480"/>
    <s v="0239"/>
    <n v="1"/>
  </r>
  <r>
    <s v="Orbis pictus"/>
    <s v="Lauckhard, Carl F."/>
    <s v="Kinder- und Jugendbücher"/>
    <s v="Günther"/>
    <s v="volume; text"/>
    <s v="PPN746212909"/>
    <s v="PPN620970413"/>
    <s v="http://resolver.staatsbibliothek-berlin.de/SBB0000D82E00010000"/>
    <s v="ger"/>
    <s v="1872"/>
    <s v="WegehauptDigital"/>
    <s v="Leipzig"/>
    <s v="https://content.staatsbibliothek-berlin.de/dc/746212909.ocr.zip"/>
    <s v="yes"/>
    <m/>
    <x v="1481"/>
    <s v="0239"/>
    <n v="1"/>
  </r>
  <r>
    <s v="Illustriertes Kinderspielbuch; enthaltend 808 volkstümliche Spiele, Lieder, Reime, Sprüche, Verse, Rätsel"/>
    <s v="Bruns, Wilhelm"/>
    <s v="Kinder- und Jugendbücher; Historische Drucke"/>
    <s v="Schwann"/>
    <s v="monograph; text"/>
    <s v="PPN746235119"/>
    <s v="PPN355601710"/>
    <s v="http://resolver.staatsbibliothek-berlin.de/SBB0000D84900000000"/>
    <s v="ger"/>
    <s v="1884"/>
    <s v="WegehauptDigital"/>
    <s v="Düsseldorf"/>
    <s v="https://content.staatsbibliothek-berlin.de/dc/746235119.ocr.zip"/>
    <s v="yes"/>
    <m/>
    <x v="1392"/>
    <s v="0033"/>
    <n v="1"/>
  </r>
  <r>
    <s v="Illustriertes Kinderspielbuch; enthaltend 808 volkstümliche Spiele, Lieder, Reime, Sprüche, Verse, Rätsel"/>
    <s v="Bruns, Wilhelm"/>
    <s v="Kinder- und Jugendbücher; Historische Drucke"/>
    <s v="Schwann"/>
    <s v="monograph; text"/>
    <s v="PPN746235119"/>
    <s v="PPN355601710"/>
    <s v="http://resolver.staatsbibliothek-berlin.de/SBB0000D84900000000"/>
    <s v="ger"/>
    <s v="1884"/>
    <s v="WegehauptDigital"/>
    <s v="Düsseldorf"/>
    <s v="https://content.staatsbibliothek-berlin.de/dc/746235119.ocr.zip"/>
    <s v="yes"/>
    <m/>
    <x v="1482"/>
    <s v="0089"/>
    <n v="1"/>
  </r>
  <r>
    <s v="Illustriertes Kinderspielbuch; enthaltend 808 volkstümliche Spiele, Lieder, Reime, Sprüche, Verse, Rätsel"/>
    <s v="Bruns, Wilhelm"/>
    <s v="Kinder- und Jugendbücher; Historische Drucke"/>
    <s v="Schwann"/>
    <s v="monograph; text"/>
    <s v="PPN746235119"/>
    <s v="PPN355601710"/>
    <s v="http://resolver.staatsbibliothek-berlin.de/SBB0000D84900000000"/>
    <s v="ger"/>
    <s v="1884"/>
    <s v="WegehauptDigital"/>
    <s v="Düsseldorf"/>
    <s v="https://content.staatsbibliothek-berlin.de/dc/746235119.ocr.zip"/>
    <s v="yes"/>
    <m/>
    <x v="1483"/>
    <s v="0089"/>
    <n v="1"/>
  </r>
  <r>
    <s v="Illustriertes Kinderspielbuch; enthaltend 808 volkstümliche Spiele, Lieder, Reime, Sprüche, Verse, Rätsel"/>
    <s v="Bruns, Wilhelm"/>
    <s v="Kinder- und Jugendbücher; Historische Drucke"/>
    <s v="Schwann"/>
    <s v="monograph; text"/>
    <s v="PPN746235119"/>
    <s v="PPN355601710"/>
    <s v="http://resolver.staatsbibliothek-berlin.de/SBB0000D84900000000"/>
    <s v="ger"/>
    <s v="1884"/>
    <s v="WegehauptDigital"/>
    <s v="Düsseldorf"/>
    <s v="https://content.staatsbibliothek-berlin.de/dc/746235119.ocr.zip"/>
    <s v="yes"/>
    <m/>
    <x v="1484"/>
    <s v="0099"/>
    <n v="1"/>
  </r>
  <r>
    <s v="Illustriertes Kinderspielbuch; enthaltend 808 volkstümliche Spiele, Lieder, Reime, Sprüche, Verse, Rätsel"/>
    <s v="Bruns, Wilhelm"/>
    <s v="Kinder- und Jugendbücher; Historische Drucke"/>
    <s v="Schwann"/>
    <s v="monograph; text"/>
    <s v="PPN746235119"/>
    <s v="PPN355601710"/>
    <s v="http://resolver.staatsbibliothek-berlin.de/SBB0000D84900000000"/>
    <s v="ger"/>
    <s v="1884"/>
    <s v="WegehauptDigital"/>
    <s v="Düsseldorf"/>
    <s v="https://content.staatsbibliothek-berlin.de/dc/746235119.ocr.zip"/>
    <s v="yes"/>
    <m/>
    <x v="1485"/>
    <s v="0099"/>
    <n v="1"/>
  </r>
  <r>
    <s v="Illustriertes Kinderspielbuch; enthaltend 808 volkstümliche Spiele, Lieder, Reime, Sprüche, Verse, Rätsel"/>
    <s v="Bruns, Wilhelm"/>
    <s v="Kinder- und Jugendbücher; Historische Drucke"/>
    <s v="Schwann"/>
    <s v="monograph; text"/>
    <s v="PPN746235119"/>
    <s v="PPN355601710"/>
    <s v="http://resolver.staatsbibliothek-berlin.de/SBB0000D84900000000"/>
    <s v="ger"/>
    <s v="1884"/>
    <s v="WegehauptDigital"/>
    <s v="Düsseldorf"/>
    <s v="https://content.staatsbibliothek-berlin.de/dc/746235119.ocr.zip"/>
    <s v="yes"/>
    <m/>
    <x v="1486"/>
    <s v="0099"/>
    <n v="1"/>
  </r>
  <r>
    <s v="Illustriertes Kinderspielbuch; enthaltend 808 volkstümliche Spiele, Lieder, Reime, Sprüche, Verse, Rätsel"/>
    <s v="Bruns, Wilhelm"/>
    <s v="Kinder- und Jugendbücher; Historische Drucke"/>
    <s v="Schwann"/>
    <s v="monograph; text"/>
    <s v="PPN746235119"/>
    <s v="PPN355601710"/>
    <s v="http://resolver.staatsbibliothek-berlin.de/SBB0000D84900000000"/>
    <s v="ger"/>
    <s v="1884"/>
    <s v="WegehauptDigital"/>
    <s v="Düsseldorf"/>
    <s v="https://content.staatsbibliothek-berlin.de/dc/746235119.ocr.zip"/>
    <s v="yes"/>
    <m/>
    <x v="1254"/>
    <s v="0099"/>
    <n v="1"/>
  </r>
  <r>
    <s v="Illustriertes Kinderspielbuch; enthaltend 808 volkstümliche Spiele, Lieder, Reime, Sprüche, Verse, Rätsel"/>
    <s v="Bruns, Wilhelm"/>
    <s v="Kinder- und Jugendbücher; Historische Drucke"/>
    <s v="Schwann"/>
    <s v="monograph; text"/>
    <s v="PPN746235119"/>
    <s v="PPN355601710"/>
    <s v="http://resolver.staatsbibliothek-berlin.de/SBB0000D84900000000"/>
    <s v="ger"/>
    <s v="1884"/>
    <s v="WegehauptDigital"/>
    <s v="Düsseldorf"/>
    <s v="https://content.staatsbibliothek-berlin.de/dc/746235119.ocr.zip"/>
    <s v="yes"/>
    <m/>
    <x v="30"/>
    <s v="0099"/>
    <n v="1"/>
  </r>
  <r>
    <s v="Illustriertes Kinderspielbuch; enthaltend 808 volkstümliche Spiele, Lieder, Reime, Sprüche, Verse, Rätsel"/>
    <s v="Bruns, Wilhelm"/>
    <s v="Kinder- und Jugendbücher; Historische Drucke"/>
    <s v="Schwann"/>
    <s v="monograph; text"/>
    <s v="PPN746235119"/>
    <s v="PPN355601710"/>
    <s v="http://resolver.staatsbibliothek-berlin.de/SBB0000D84900000000"/>
    <s v="ger"/>
    <s v="1884"/>
    <s v="WegehauptDigital"/>
    <s v="Düsseldorf"/>
    <s v="https://content.staatsbibliothek-berlin.de/dc/746235119.ocr.zip"/>
    <s v="yes"/>
    <m/>
    <x v="1276"/>
    <s v="0099"/>
    <n v="1"/>
  </r>
  <r>
    <s v="Illustriertes Kinderspielbuch; enthaltend 808 volkstümliche Spiele, Lieder, Reime, Sprüche, Verse, Rätsel"/>
    <s v="Bruns, Wilhelm"/>
    <s v="Kinder- und Jugendbücher; Historische Drucke"/>
    <s v="Schwann"/>
    <s v="monograph; text"/>
    <s v="PPN746235119"/>
    <s v="PPN355601710"/>
    <s v="http://resolver.staatsbibliothek-berlin.de/SBB0000D84900000000"/>
    <s v="ger"/>
    <s v="1884"/>
    <s v="WegehauptDigital"/>
    <s v="Düsseldorf"/>
    <s v="https://content.staatsbibliothek-berlin.de/dc/746235119.ocr.zip"/>
    <s v="yes"/>
    <m/>
    <x v="6"/>
    <s v="0105"/>
    <n v="1"/>
  </r>
  <r>
    <s v="Illustriertes Kinderspielbuch; enthaltend 808 volkstümliche Spiele, Lieder, Reime, Sprüche, Verse, Rätsel"/>
    <s v="Bruns, Wilhelm"/>
    <s v="Kinder- und Jugendbücher; Historische Drucke"/>
    <s v="Schwann"/>
    <s v="monograph; text"/>
    <s v="PPN746235119"/>
    <s v="PPN355601710"/>
    <s v="http://resolver.staatsbibliothek-berlin.de/SBB0000D84900000000"/>
    <s v="ger"/>
    <s v="1884"/>
    <s v="WegehauptDigital"/>
    <s v="Düsseldorf"/>
    <s v="https://content.staatsbibliothek-berlin.de/dc/746235119.ocr.zip"/>
    <s v="yes"/>
    <m/>
    <x v="1487"/>
    <s v="0120"/>
    <n v="1"/>
  </r>
  <r>
    <s v="Illustriertes Kinderspielbuch; enthaltend 808 volkstümliche Spiele, Lieder, Reime, Sprüche, Verse, Rätsel"/>
    <s v="Bruns, Wilhelm"/>
    <s v="Kinder- und Jugendbücher; Historische Drucke"/>
    <s v="Schwann"/>
    <s v="monograph; text"/>
    <s v="PPN746235119"/>
    <s v="PPN355601710"/>
    <s v="http://resolver.staatsbibliothek-berlin.de/SBB0000D84900000000"/>
    <s v="ger"/>
    <s v="1884"/>
    <s v="WegehauptDigital"/>
    <s v="Düsseldorf"/>
    <s v="https://content.staatsbibliothek-berlin.de/dc/746235119.ocr.zip"/>
    <s v="yes"/>
    <m/>
    <x v="1488"/>
    <s v="0140"/>
    <n v="1"/>
  </r>
  <r>
    <s v="Illustriertes Kinderspielbuch; enthaltend 808 volkstümliche Spiele, Lieder, Reime, Sprüche, Verse, Rätsel"/>
    <s v="Bruns, Wilhelm"/>
    <s v="Kinder- und Jugendbücher; Historische Drucke"/>
    <s v="Schwann"/>
    <s v="monograph; text"/>
    <s v="PPN746235119"/>
    <s v="PPN355601710"/>
    <s v="http://resolver.staatsbibliothek-berlin.de/SBB0000D84900000000"/>
    <s v="ger"/>
    <s v="1884"/>
    <s v="WegehauptDigital"/>
    <s v="Düsseldorf"/>
    <s v="https://content.staatsbibliothek-berlin.de/dc/746235119.ocr.zip"/>
    <s v="yes"/>
    <m/>
    <x v="1489"/>
    <s v="0147"/>
    <n v="1"/>
  </r>
  <r>
    <s v="Hamburger Mädchenspiele"/>
    <s v="Dannmeyer, Carl Heinrich"/>
    <s v="Kinder- und Jugendbücher; Historische Drucke"/>
    <s v="Janssen"/>
    <s v="monograph; text"/>
    <s v="PPN746242123"/>
    <s v="PPN746242034"/>
    <s v="http://resolver.staatsbibliothek-berlin.de/SBB0000D85D00000000"/>
    <s v="ger"/>
    <s v="1908"/>
    <s v="WegehauptDigital"/>
    <s v="Hamburg"/>
    <s v="https://content.staatsbibliothek-berlin.de/dc/746242123.ocr.zip"/>
    <s v="yes"/>
    <m/>
    <x v="1490"/>
    <s v="0007"/>
    <n v="1"/>
  </r>
  <r>
    <s v="Hamburger Mädchenspiele"/>
    <s v="Dannmeyer, Carl Heinrich"/>
    <s v="Kinder- und Jugendbücher; Historische Drucke"/>
    <s v="Janssen"/>
    <s v="monograph; text"/>
    <s v="PPN746242123"/>
    <s v="PPN746242034"/>
    <s v="http://resolver.staatsbibliothek-berlin.de/SBB0000D85D00000000"/>
    <s v="ger"/>
    <s v="1908"/>
    <s v="WegehauptDigital"/>
    <s v="Hamburg"/>
    <s v="https://content.staatsbibliothek-berlin.de/dc/746242123.ocr.zip"/>
    <s v="yes"/>
    <m/>
    <x v="1491"/>
    <s v="0007"/>
    <n v="1"/>
  </r>
  <r>
    <s v="Hamburger Mädchenspiele"/>
    <s v="Dannmeyer, Carl Heinrich"/>
    <s v="Kinder- und Jugendbücher; Historische Drucke"/>
    <s v="Janssen"/>
    <s v="monograph; text"/>
    <s v="PPN746242123"/>
    <s v="PPN746242034"/>
    <s v="http://resolver.staatsbibliothek-berlin.de/SBB0000D85D00000000"/>
    <s v="ger"/>
    <s v="1908"/>
    <s v="WegehauptDigital"/>
    <s v="Hamburg"/>
    <s v="https://content.staatsbibliothek-berlin.de/dc/746242123.ocr.zip"/>
    <s v="yes"/>
    <m/>
    <x v="1039"/>
    <s v="0013"/>
    <n v="1"/>
  </r>
  <r>
    <s v="Hamburger Mädchenspiele"/>
    <s v="Dannmeyer, Carl Heinrich"/>
    <s v="Kinder- und Jugendbücher; Historische Drucke"/>
    <s v="Janssen"/>
    <s v="monograph; text"/>
    <s v="PPN746242123"/>
    <s v="PPN746242034"/>
    <s v="http://resolver.staatsbibliothek-berlin.de/SBB0000D85D00000000"/>
    <s v="ger"/>
    <s v="1908"/>
    <s v="WegehauptDigital"/>
    <s v="Hamburg"/>
    <s v="https://content.staatsbibliothek-berlin.de/dc/746242123.ocr.zip"/>
    <s v="yes"/>
    <m/>
    <x v="166"/>
    <s v="0013"/>
    <n v="1"/>
  </r>
  <r>
    <s v="Hamburger Mädchenspiele"/>
    <s v="Dannmeyer, Carl Heinrich"/>
    <s v="Kinder- und Jugendbücher; Historische Drucke"/>
    <s v="Janssen"/>
    <s v="monograph; text"/>
    <s v="PPN746242123"/>
    <s v="PPN746242034"/>
    <s v="http://resolver.staatsbibliothek-berlin.de/SBB0000D85D00000000"/>
    <s v="ger"/>
    <s v="1908"/>
    <s v="WegehauptDigital"/>
    <s v="Hamburg"/>
    <s v="https://content.staatsbibliothek-berlin.de/dc/746242123.ocr.zip"/>
    <s v="yes"/>
    <m/>
    <x v="1492"/>
    <s v="0023"/>
    <n v="1"/>
  </r>
  <r>
    <s v="Hamburger Mädchenspiele"/>
    <s v="Dannmeyer, Carl Heinrich"/>
    <s v="Kinder- und Jugendbücher; Historische Drucke"/>
    <s v="Janssen"/>
    <s v="monograph; text"/>
    <s v="PPN746242123"/>
    <s v="PPN746242034"/>
    <s v="http://resolver.staatsbibliothek-berlin.de/SBB0000D85D00000000"/>
    <s v="ger"/>
    <s v="1908"/>
    <s v="WegehauptDigital"/>
    <s v="Hamburg"/>
    <s v="https://content.staatsbibliothek-berlin.de/dc/746242123.ocr.zip"/>
    <s v="yes"/>
    <m/>
    <x v="1493"/>
    <s v="0023"/>
    <n v="1"/>
  </r>
  <r>
    <s v="Hamburger Mädchenspiele"/>
    <s v="Dannmeyer, Carl Heinrich"/>
    <s v="Kinder- und Jugendbücher; Historische Drucke"/>
    <s v="Janssen"/>
    <s v="monograph; text"/>
    <s v="PPN746242123"/>
    <s v="PPN746242034"/>
    <s v="http://resolver.staatsbibliothek-berlin.de/SBB0000D85D00000000"/>
    <s v="ger"/>
    <s v="1908"/>
    <s v="WegehauptDigital"/>
    <s v="Hamburg"/>
    <s v="https://content.staatsbibliothek-berlin.de/dc/746242123.ocr.zip"/>
    <s v="yes"/>
    <m/>
    <x v="1494"/>
    <s v="0041"/>
    <n v="1"/>
  </r>
  <r>
    <s v="Hamburger Mädchenspiele"/>
    <s v="Dannmeyer, Carl Heinrich"/>
    <s v="Kinder- und Jugendbücher; Historische Drucke"/>
    <s v="Janssen"/>
    <s v="monograph; text"/>
    <s v="PPN746242123"/>
    <s v="PPN746242034"/>
    <s v="http://resolver.staatsbibliothek-berlin.de/SBB0000D85D00000000"/>
    <s v="ger"/>
    <s v="1908"/>
    <s v="WegehauptDigital"/>
    <s v="Hamburg"/>
    <s v="https://content.staatsbibliothek-berlin.de/dc/746242123.ocr.zip"/>
    <s v="yes"/>
    <m/>
    <x v="187"/>
    <s v="0051"/>
    <n v="1"/>
  </r>
  <r>
    <s v="Hamburger Mädchenspiele"/>
    <s v="Dannmeyer, Carl Heinrich"/>
    <s v="Kinder- und Jugendbücher; Historische Drucke"/>
    <s v="Janssen"/>
    <s v="monograph; text"/>
    <s v="PPN746242123"/>
    <s v="PPN746242034"/>
    <s v="http://resolver.staatsbibliothek-berlin.de/SBB0000D85D00000000"/>
    <s v="ger"/>
    <s v="1908"/>
    <s v="WegehauptDigital"/>
    <s v="Hamburg"/>
    <s v="https://content.staatsbibliothek-berlin.de/dc/746242123.ocr.zip"/>
    <s v="yes"/>
    <m/>
    <x v="1495"/>
    <s v="0053"/>
    <n v="1"/>
  </r>
  <r>
    <s v="Hamburger Mädchenspiele"/>
    <s v="Dannmeyer, Carl Heinrich"/>
    <s v="Kinder- und Jugendbücher; Historische Drucke"/>
    <s v="Janssen"/>
    <s v="monograph; text"/>
    <s v="PPN746242123"/>
    <s v="PPN746242034"/>
    <s v="http://resolver.staatsbibliothek-berlin.de/SBB0000D85D00000000"/>
    <s v="ger"/>
    <s v="1908"/>
    <s v="WegehauptDigital"/>
    <s v="Hamburg"/>
    <s v="https://content.staatsbibliothek-berlin.de/dc/746242123.ocr.zip"/>
    <s v="yes"/>
    <m/>
    <x v="1496"/>
    <s v="0071"/>
    <n v="1"/>
  </r>
  <r>
    <s v="Hamburger Mädchenspiele"/>
    <s v="Dannmeyer, Carl Heinrich"/>
    <s v="Kinder- und Jugendbücher; Historische Drucke"/>
    <s v="Janssen"/>
    <s v="monograph; text"/>
    <s v="PPN746242123"/>
    <s v="PPN746242034"/>
    <s v="http://resolver.staatsbibliothek-berlin.de/SBB0000D85D00000000"/>
    <s v="ger"/>
    <s v="1908"/>
    <s v="WegehauptDigital"/>
    <s v="Hamburg"/>
    <s v="https://content.staatsbibliothek-berlin.de/dc/746242123.ocr.zip"/>
    <s v="yes"/>
    <m/>
    <x v="1497"/>
    <s v="0071"/>
    <n v="1"/>
  </r>
  <r>
    <s v="Hamburger Mädchenspiele"/>
    <s v="Dannmeyer, Carl Heinrich"/>
    <s v="Kinder- und Jugendbücher; Historische Drucke"/>
    <s v="Janssen"/>
    <s v="monograph; text"/>
    <s v="PPN746242123"/>
    <s v="PPN746242034"/>
    <s v="http://resolver.staatsbibliothek-berlin.de/SBB0000D85D00000000"/>
    <s v="ger"/>
    <s v="1908"/>
    <s v="WegehauptDigital"/>
    <s v="Hamburg"/>
    <s v="https://content.staatsbibliothek-berlin.de/dc/746242123.ocr.zip"/>
    <s v="yes"/>
    <m/>
    <x v="1498"/>
    <s v="0076"/>
    <n v="1"/>
  </r>
  <r>
    <s v="Hamburger Mädchenspiele"/>
    <s v="Dannmeyer, Carl Heinrich"/>
    <s v="Kinder- und Jugendbücher; Historische Drucke"/>
    <s v="Janssen"/>
    <s v="monograph; text"/>
    <s v="PPN746242123"/>
    <s v="PPN746242034"/>
    <s v="http://resolver.staatsbibliothek-berlin.de/SBB0000D85D00000000"/>
    <s v="ger"/>
    <s v="1908"/>
    <s v="WegehauptDigital"/>
    <s v="Hamburg"/>
    <s v="https://content.staatsbibliothek-berlin.de/dc/746242123.ocr.zip"/>
    <s v="yes"/>
    <m/>
    <x v="1499"/>
    <s v="0076"/>
    <n v="1"/>
  </r>
  <r>
    <s v="Hamburger Mädchenspiele"/>
    <s v="Dannmeyer, Carl Heinrich"/>
    <s v="Kinder- und Jugendbücher; Historische Drucke"/>
    <s v="Janssen"/>
    <s v="monograph; text"/>
    <s v="PPN746242123"/>
    <s v="PPN746242034"/>
    <s v="http://resolver.staatsbibliothek-berlin.de/SBB0000D85D00000000"/>
    <s v="ger"/>
    <s v="1908"/>
    <s v="WegehauptDigital"/>
    <s v="Hamburg"/>
    <s v="https://content.staatsbibliothek-berlin.de/dc/746242123.ocr.zip"/>
    <s v="yes"/>
    <m/>
    <x v="1500"/>
    <s v="0076"/>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01"/>
    <s v="0014"/>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02"/>
    <s v="0014"/>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03"/>
    <s v="0014"/>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04"/>
    <s v="0014"/>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05"/>
    <s v="0014"/>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06"/>
    <s v="0017"/>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438"/>
    <s v="0018"/>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07"/>
    <s v="0018"/>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08"/>
    <s v="0032"/>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09"/>
    <s v="0032"/>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10"/>
    <s v="0032"/>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11"/>
    <s v="0032"/>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12"/>
    <s v="0032"/>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13"/>
    <s v="0032"/>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14"/>
    <s v="0032"/>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15"/>
    <s v="0034"/>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16"/>
    <s v="0034"/>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07"/>
    <s v="0034"/>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13"/>
    <s v="0034"/>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17"/>
    <s v="0034"/>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18"/>
    <s v="0034"/>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319"/>
    <s v="0034, 0065, 0122"/>
    <n v="3"/>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19"/>
    <s v="0035"/>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314"/>
    <s v="0035"/>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20"/>
    <s v="0035"/>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21"/>
    <s v="0035"/>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22"/>
    <s v="0037"/>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23"/>
    <s v="0037"/>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24"/>
    <s v="0037"/>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25"/>
    <s v="0037"/>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26"/>
    <s v="0050"/>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27"/>
    <s v="0050"/>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28"/>
    <s v="0050"/>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29"/>
    <s v="0050"/>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30"/>
    <s v="0050"/>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31"/>
    <s v="0050"/>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32"/>
    <s v="0062"/>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657"/>
    <s v="0062"/>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33"/>
    <s v="0065"/>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34"/>
    <s v="0065"/>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35"/>
    <s v="0065"/>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36"/>
    <s v="0065"/>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37"/>
    <s v="0065"/>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38"/>
    <s v="0066"/>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39"/>
    <s v="0066"/>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40"/>
    <s v="0066"/>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41"/>
    <s v="0066"/>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42"/>
    <s v="0066"/>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43"/>
    <s v="0066"/>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44"/>
    <s v="0066"/>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45"/>
    <s v="0066"/>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46"/>
    <s v="0066"/>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338"/>
    <s v="0066"/>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47"/>
    <s v="0066"/>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48"/>
    <s v="0066"/>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49"/>
    <s v="0066"/>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50"/>
    <s v="0066"/>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51"/>
    <s v="0066"/>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655"/>
    <s v="0066"/>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52"/>
    <s v="0066"/>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53"/>
    <s v="0066"/>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54"/>
    <s v="0066"/>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55"/>
    <s v="0066"/>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56"/>
    <s v="0066"/>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57"/>
    <s v="0066"/>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58"/>
    <s v="0066"/>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59"/>
    <s v="0066"/>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60"/>
    <s v="0066"/>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61"/>
    <s v="0066"/>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62"/>
    <s v="0066"/>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63"/>
    <s v="0067"/>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64"/>
    <s v="0067"/>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65"/>
    <s v="0067"/>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469"/>
    <s v="0071"/>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66"/>
    <s v="0071"/>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67"/>
    <s v="0071"/>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68"/>
    <s v="0071"/>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69"/>
    <s v="0071"/>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70"/>
    <s v="0071"/>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71"/>
    <s v="0071"/>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72"/>
    <s v="0071"/>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73"/>
    <s v="0072"/>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74"/>
    <s v="0072"/>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75"/>
    <s v="0072"/>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76"/>
    <s v="0073"/>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77"/>
    <s v="0073"/>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78"/>
    <s v="0081"/>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79"/>
    <s v="0081"/>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80"/>
    <s v="0081"/>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81"/>
    <s v="0081"/>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82"/>
    <s v="0081"/>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83"/>
    <s v="0081"/>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84"/>
    <s v="0081"/>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85"/>
    <s v="0084"/>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86"/>
    <s v="0084"/>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87"/>
    <s v="0084"/>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88"/>
    <s v="0084"/>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89"/>
    <s v="0084"/>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90"/>
    <s v="0084"/>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91"/>
    <s v="0084"/>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92"/>
    <s v="0084"/>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93"/>
    <s v="0084, 0085"/>
    <n v="2"/>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94"/>
    <s v="0084"/>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95"/>
    <s v="0084"/>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96"/>
    <s v="0084"/>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97"/>
    <s v="0084"/>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98"/>
    <s v="0084"/>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599"/>
    <s v="0084"/>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00"/>
    <s v="0084"/>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01"/>
    <s v="0084"/>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02"/>
    <s v="0084"/>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03"/>
    <s v="0084"/>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04"/>
    <s v="0084"/>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05"/>
    <s v="0084"/>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06"/>
    <s v="0085"/>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07"/>
    <s v="0085"/>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08"/>
    <s v="0085"/>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09"/>
    <s v="0085"/>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10"/>
    <s v="0085"/>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11"/>
    <s v="0085"/>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12"/>
    <s v="0085"/>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13"/>
    <s v="0085"/>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14"/>
    <s v="0085"/>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15"/>
    <s v="0085"/>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16"/>
    <s v="0085"/>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17"/>
    <s v="0085"/>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36"/>
    <s v="0085"/>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37"/>
    <s v="0085"/>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18"/>
    <s v="0085"/>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19"/>
    <s v="0085"/>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20"/>
    <s v="0085"/>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21"/>
    <s v="0085"/>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22"/>
    <s v="0085"/>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23"/>
    <s v="0085"/>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24"/>
    <s v="0085"/>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25"/>
    <s v="0085"/>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26"/>
    <s v="0085"/>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27"/>
    <s v="0087"/>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28"/>
    <s v="0087"/>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29"/>
    <s v="0087"/>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30"/>
    <s v="0087"/>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31"/>
    <s v="0087"/>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852"/>
    <s v="0087"/>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32"/>
    <s v="0087"/>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33"/>
    <s v="0087"/>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34"/>
    <s v="0087"/>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35"/>
    <s v="0087"/>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271"/>
    <s v="0087"/>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36"/>
    <s v="0087"/>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37"/>
    <s v="0087"/>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38"/>
    <s v="0087"/>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39"/>
    <s v="0087"/>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40"/>
    <s v="0087"/>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41"/>
    <s v="0087"/>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42"/>
    <s v="0087"/>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43"/>
    <s v="0087"/>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44"/>
    <s v="0087"/>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45"/>
    <s v="0087"/>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46"/>
    <s v="0087"/>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47"/>
    <s v="0087"/>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48"/>
    <s v="0088"/>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49"/>
    <s v="0088"/>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50"/>
    <s v="0088"/>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44"/>
    <s v="0088, 0096"/>
    <n v="2"/>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51"/>
    <s v="0088"/>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52"/>
    <s v="0088"/>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53"/>
    <s v="0088"/>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54"/>
    <s v="0088"/>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55"/>
    <s v="0088"/>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56"/>
    <s v="0088"/>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57"/>
    <s v="0088"/>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58"/>
    <s v="0088"/>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59"/>
    <s v="0088"/>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60"/>
    <s v="0088"/>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61"/>
    <s v="0088"/>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62"/>
    <s v="0088"/>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63"/>
    <s v="0088"/>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64"/>
    <s v="0088"/>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65"/>
    <s v="0088"/>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66"/>
    <s v="0088"/>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67"/>
    <s v="0088"/>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68"/>
    <s v="0088"/>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69"/>
    <s v="0088"/>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70"/>
    <s v="0088"/>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71"/>
    <s v="0088"/>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72"/>
    <s v="0088"/>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73"/>
    <s v="0088"/>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74"/>
    <s v="0088"/>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75"/>
    <s v="0088"/>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76"/>
    <s v="0088"/>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77"/>
    <s v="0088"/>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78"/>
    <s v="0088"/>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79"/>
    <s v="0088"/>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80"/>
    <s v="0088"/>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81"/>
    <s v="0092"/>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82"/>
    <s v="0092"/>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83"/>
    <s v="0094"/>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84"/>
    <s v="0095"/>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85"/>
    <s v="0096"/>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86"/>
    <s v="0097"/>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87"/>
    <s v="0097"/>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88"/>
    <s v="0097"/>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89"/>
    <s v="0098"/>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90"/>
    <s v="0098"/>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91"/>
    <s v="0098"/>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978"/>
    <s v="0098"/>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92"/>
    <s v="0098"/>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405"/>
    <s v="0098"/>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93"/>
    <s v="0098"/>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94"/>
    <s v="0098"/>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394"/>
    <s v="0098, 0141"/>
    <n v="2"/>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95"/>
    <s v="0098"/>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96"/>
    <s v="0098"/>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97"/>
    <s v="0101"/>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98"/>
    <s v="0101"/>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699"/>
    <s v="0101"/>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700"/>
    <s v="0102, 0103"/>
    <n v="2"/>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701"/>
    <s v="0104"/>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702"/>
    <s v="0104"/>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703"/>
    <s v="0104"/>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704"/>
    <s v="0106"/>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705"/>
    <s v="0114, 0115"/>
    <n v="2"/>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706"/>
    <s v="0114, 0115"/>
    <n v="2"/>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
    <s v="0116"/>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744"/>
    <s v="0116"/>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707"/>
    <s v="0122"/>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708"/>
    <s v="0122"/>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709"/>
    <s v="0122"/>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710"/>
    <s v="0122"/>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711"/>
    <s v="0122"/>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712"/>
    <s v="0123"/>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713"/>
    <s v="0123"/>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714"/>
    <s v="0123"/>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715"/>
    <s v="0123"/>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716"/>
    <s v="0123"/>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93"/>
    <s v="0141"/>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717"/>
    <s v="0141"/>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718"/>
    <s v="0141"/>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42"/>
    <s v="0141"/>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719"/>
    <s v="0141"/>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720"/>
    <s v="0141"/>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721"/>
    <s v="0141"/>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722"/>
    <s v="0141"/>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723"/>
    <s v="0141"/>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724"/>
    <s v="0141"/>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725"/>
    <s v="0141"/>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726"/>
    <s v="0141"/>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727"/>
    <s v="0141"/>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728"/>
    <s v="0141"/>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729"/>
    <s v="0141"/>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730"/>
    <s v="0141"/>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410"/>
    <s v="0141"/>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731"/>
    <s v="0141"/>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732"/>
    <s v="0141"/>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733"/>
    <s v="0141"/>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734"/>
    <s v="0141"/>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735"/>
    <s v="0158"/>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736"/>
    <s v="0158"/>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737"/>
    <s v="0158"/>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738"/>
    <s v="0158"/>
    <n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m/>
    <x v="1739"/>
    <s v="0158"/>
    <n v="1"/>
  </r>
  <r>
    <s v="Die Naturlehre in Bildern; gemeinfaßlliche Darstellungen aus dem Gebiete der Naturlehre, enthaltend: eine Beschreibung der allgemeinen Eigenschaften der Körper, die Gesetze des Gleichgewichts und der Bewegung fester, flüssiger und luftförmiger Körper, die Lehre vom Lichte, vom Schall, von der Electricität und dem Magnetismus, sodann einige Darstellungen aus dem Gebiete der Chemie ; mit mehr als 250 Bildern u. erläuterndem Text"/>
    <m/>
    <s v="Kinder- und Jugendbücher; Historische Drucke"/>
    <s v="Nitzschke"/>
    <s v="monograph; text"/>
    <s v="PPN746350937"/>
    <s v="PPN568842316"/>
    <s v="http://resolver.staatsbibliothek-berlin.de/SBB0000D8DC00000000"/>
    <s v="ger"/>
    <s v="1853"/>
    <s v="WegehauptDigital"/>
    <s v="Schwäb. Hall"/>
    <s v="https://content.staatsbibliothek-berlin.de/dc/746350937.ocr.zip"/>
    <s v="yes"/>
    <m/>
    <x v="1740"/>
    <s v="0055"/>
    <n v="1"/>
  </r>
  <r>
    <s v="Der Jugend Hausschatz; ein Buch für die reifere Jugend sowie zum Vorlesen im häuslichen Kreise ; nach den besten Quellen bearbeitet ; mit 12 fein colorierten Bildern"/>
    <m/>
    <s v="Kinder- und Jugendbücher"/>
    <s v="Risch"/>
    <s v="monograph; text"/>
    <s v="PPN746627637"/>
    <s v="PPN559165218"/>
    <s v="http://resolver.staatsbibliothek-berlin.de/SBB0000DB7500000000"/>
    <s v="ger"/>
    <s v="1874"/>
    <s v="WegehauptDigital"/>
    <s v="Stuttgart [u.a.]"/>
    <s v="https://content.staatsbibliothek-berlin.de/dc/746627637.ocr.zip"/>
    <s v="yes"/>
    <m/>
    <x v="1741"/>
    <s v="0057"/>
    <n v="1"/>
  </r>
  <r>
    <s v="Der Jugend Hausschatz; ein Buch für die reifere Jugend sowie zum Vorlesen im häuslichen Kreise ; nach den besten Quellen bearbeitet ; mit 12 fein colorierten Bildern"/>
    <m/>
    <s v="Kinder- und Jugendbücher"/>
    <s v="Risch"/>
    <s v="monograph; text"/>
    <s v="PPN746627637"/>
    <s v="PPN559165218"/>
    <s v="http://resolver.staatsbibliothek-berlin.de/SBB0000DB7500000000"/>
    <s v="ger"/>
    <s v="1874"/>
    <s v="WegehauptDigital"/>
    <s v="Stuttgart [u.a.]"/>
    <s v="https://content.staatsbibliothek-berlin.de/dc/746627637.ocr.zip"/>
    <s v="yes"/>
    <m/>
    <x v="1742"/>
    <s v="0057"/>
    <n v="1"/>
  </r>
  <r>
    <s v="Der Jugend Hausschatz; ein Buch für die reifere Jugend sowie zum Vorlesen im häuslichen Kreise ; nach den besten Quellen bearbeitet ; mit 12 fein colorierten Bildern"/>
    <m/>
    <s v="Kinder- und Jugendbücher"/>
    <s v="Risch"/>
    <s v="monograph; text"/>
    <s v="PPN746627637"/>
    <s v="PPN559165218"/>
    <s v="http://resolver.staatsbibliothek-berlin.de/SBB0000DB7500000000"/>
    <s v="ger"/>
    <s v="1874"/>
    <s v="WegehauptDigital"/>
    <s v="Stuttgart [u.a.]"/>
    <s v="https://content.staatsbibliothek-berlin.de/dc/746627637.ocr.zip"/>
    <s v="yes"/>
    <m/>
    <x v="1743"/>
    <s v="0057"/>
    <n v="1"/>
  </r>
  <r>
    <s v="Der Jugend Hausschatz; ein Buch für die reifere Jugend sowie zum Vorlesen im häuslichen Kreise ; nach den besten Quellen bearbeitet ; mit 12 fein colorierten Bildern"/>
    <m/>
    <s v="Kinder- und Jugendbücher"/>
    <s v="Risch"/>
    <s v="monograph; text"/>
    <s v="PPN746627637"/>
    <s v="PPN559165218"/>
    <s v="http://resolver.staatsbibliothek-berlin.de/SBB0000DB7500000000"/>
    <s v="ger"/>
    <s v="1874"/>
    <s v="WegehauptDigital"/>
    <s v="Stuttgart [u.a.]"/>
    <s v="https://content.staatsbibliothek-berlin.de/dc/746627637.ocr.zip"/>
    <s v="yes"/>
    <m/>
    <x v="1744"/>
    <s v="0057"/>
    <n v="1"/>
  </r>
  <r>
    <s v="Der Jugend Hausschatz; ein Buch für die reifere Jugend sowie zum Vorlesen im häuslichen Kreise ; nach den besten Quellen bearbeitet ; mit 12 fein colorierten Bildern"/>
    <m/>
    <s v="Kinder- und Jugendbücher"/>
    <s v="Risch"/>
    <s v="monograph; text"/>
    <s v="PPN746627637"/>
    <s v="PPN559165218"/>
    <s v="http://resolver.staatsbibliothek-berlin.de/SBB0000DB7500000000"/>
    <s v="ger"/>
    <s v="1874"/>
    <s v="WegehauptDigital"/>
    <s v="Stuttgart [u.a.]"/>
    <s v="https://content.staatsbibliothek-berlin.de/dc/746627637.ocr.zip"/>
    <s v="yes"/>
    <m/>
    <x v="1745"/>
    <s v="0057"/>
    <n v="1"/>
  </r>
  <r>
    <s v="Der Jugend Hausschatz; ein Buch für die reifere Jugend sowie zum Vorlesen im häuslichen Kreise ; nach den besten Quellen bearbeitet ; mit 12 fein colorierten Bildern"/>
    <m/>
    <s v="Kinder- und Jugendbücher"/>
    <s v="Risch"/>
    <s v="monograph; text"/>
    <s v="PPN746627637"/>
    <s v="PPN559165218"/>
    <s v="http://resolver.staatsbibliothek-berlin.de/SBB0000DB7500000000"/>
    <s v="ger"/>
    <s v="1874"/>
    <s v="WegehauptDigital"/>
    <s v="Stuttgart [u.a.]"/>
    <s v="https://content.staatsbibliothek-berlin.de/dc/746627637.ocr.zip"/>
    <s v="yes"/>
    <m/>
    <x v="181"/>
    <s v="0057"/>
    <n v="1"/>
  </r>
  <r>
    <s v="Der Jugend Hausschatz; ein Buch für die reifere Jugend sowie zum Vorlesen im häuslichen Kreise ; nach den besten Quellen bearbeitet ; mit 12 fein colorierten Bildern"/>
    <m/>
    <s v="Kinder- und Jugendbücher"/>
    <s v="Risch"/>
    <s v="monograph; text"/>
    <s v="PPN746627637"/>
    <s v="PPN559165218"/>
    <s v="http://resolver.staatsbibliothek-berlin.de/SBB0000DB7500000000"/>
    <s v="ger"/>
    <s v="1874"/>
    <s v="WegehauptDigital"/>
    <s v="Stuttgart [u.a.]"/>
    <s v="https://content.staatsbibliothek-berlin.de/dc/746627637.ocr.zip"/>
    <s v="yes"/>
    <m/>
    <x v="1746"/>
    <s v="0343"/>
    <n v="1"/>
  </r>
  <r>
    <s v="Der Jugend Hausschatz; ein Buch für die reifere Jugend sowie zum Vorlesen im häuslichen Kreise ; nach den besten Quellen bearbeitet ; mit 12 fein colorierten Bildern"/>
    <m/>
    <s v="Kinder- und Jugendbücher"/>
    <s v="Risch"/>
    <s v="monograph; text"/>
    <s v="PPN746627637"/>
    <s v="PPN559165218"/>
    <s v="http://resolver.staatsbibliothek-berlin.de/SBB0000DB7500000000"/>
    <s v="ger"/>
    <s v="1874"/>
    <s v="WegehauptDigital"/>
    <s v="Stuttgart [u.a.]"/>
    <s v="https://content.staatsbibliothek-berlin.de/dc/746627637.ocr.zip"/>
    <s v="yes"/>
    <m/>
    <x v="1747"/>
    <s v="0343"/>
    <n v="1"/>
  </r>
  <r>
    <s v="Der Jugend Hausschatz; ein Buch für die reifere Jugend sowie zum Vorlesen im häuslichen Kreise ; nach den besten Quellen bearbeitet ; mit 12 fein colorierten Bildern"/>
    <m/>
    <s v="Kinder- und Jugendbücher"/>
    <s v="Risch"/>
    <s v="monograph; text"/>
    <s v="PPN746627637"/>
    <s v="PPN559165218"/>
    <s v="http://resolver.staatsbibliothek-berlin.de/SBB0000DB7500000000"/>
    <s v="ger"/>
    <s v="1874"/>
    <s v="WegehauptDigital"/>
    <s v="Stuttgart [u.a.]"/>
    <s v="https://content.staatsbibliothek-berlin.de/dc/746627637.ocr.zip"/>
    <s v="yes"/>
    <m/>
    <x v="1748"/>
    <s v="0343"/>
    <n v="1"/>
  </r>
  <r>
    <s v="Der Jugend Hausschatz; ein Buch für die reifere Jugend sowie zum Vorlesen im häuslichen Kreise ; nach den besten Quellen bearbeitet ; mit 12 fein colorierten Bildern"/>
    <m/>
    <s v="Kinder- und Jugendbücher"/>
    <s v="Risch"/>
    <s v="monograph; text"/>
    <s v="PPN746627637"/>
    <s v="PPN559165218"/>
    <s v="http://resolver.staatsbibliothek-berlin.de/SBB0000DB7500000000"/>
    <s v="ger"/>
    <s v="1874"/>
    <s v="WegehauptDigital"/>
    <s v="Stuttgart [u.a.]"/>
    <s v="https://content.staatsbibliothek-berlin.de/dc/746627637.ocr.zip"/>
    <s v="yes"/>
    <m/>
    <x v="1749"/>
    <s v="0373"/>
    <n v="1"/>
  </r>
  <r>
    <s v="Der Jugend Hausschatz; ein Buch für die reifere Jugend sowie zum Vorlesen im häuslichen Kreise ; nach den besten Quellen bearbeitet ; mit 12 fein colorierten Bildern"/>
    <m/>
    <s v="Kinder- und Jugendbücher"/>
    <s v="Risch"/>
    <s v="monograph; text"/>
    <s v="PPN746627637"/>
    <s v="PPN559165218"/>
    <s v="http://resolver.staatsbibliothek-berlin.de/SBB0000DB7500000000"/>
    <s v="ger"/>
    <s v="1874"/>
    <s v="WegehauptDigital"/>
    <s v="Stuttgart [u.a.]"/>
    <s v="https://content.staatsbibliothek-berlin.de/dc/746627637.ocr.zip"/>
    <s v="yes"/>
    <m/>
    <x v="1750"/>
    <s v="0373"/>
    <n v="1"/>
  </r>
  <r>
    <s v="Der Jugend Hausschatz; ein Buch für die reifere Jugend sowie zum Vorlesen im häuslichen Kreise ; nach den besten Quellen bearbeitet ; mit 12 fein colorierten Bildern"/>
    <m/>
    <s v="Kinder- und Jugendbücher"/>
    <s v="Risch"/>
    <s v="monograph; text"/>
    <s v="PPN746627637"/>
    <s v="PPN559165218"/>
    <s v="http://resolver.staatsbibliothek-berlin.de/SBB0000DB7500000000"/>
    <s v="ger"/>
    <s v="1874"/>
    <s v="WegehauptDigital"/>
    <s v="Stuttgart [u.a.]"/>
    <s v="https://content.staatsbibliothek-berlin.de/dc/746627637.ocr.zip"/>
    <s v="yes"/>
    <m/>
    <x v="1751"/>
    <s v="0373"/>
    <n v="1"/>
  </r>
  <r>
    <s v="Der Jugend Hausschatz; ein Buch für die reifere Jugend sowie zum Vorlesen im häuslichen Kreise ; nach den besten Quellen bearbeitet ; mit 12 fein colorierten Bildern"/>
    <m/>
    <s v="Kinder- und Jugendbücher"/>
    <s v="Risch"/>
    <s v="monograph; text"/>
    <s v="PPN746627637"/>
    <s v="PPN559165218"/>
    <s v="http://resolver.staatsbibliothek-berlin.de/SBB0000DB7500000000"/>
    <s v="ger"/>
    <s v="1874"/>
    <s v="WegehauptDigital"/>
    <s v="Stuttgart [u.a.]"/>
    <s v="https://content.staatsbibliothek-berlin.de/dc/746627637.ocr.zip"/>
    <s v="yes"/>
    <m/>
    <x v="1752"/>
    <s v="0373"/>
    <n v="1"/>
  </r>
  <r>
    <s v="Der Jugend Hausschatz; ein Buch für die reifere Jugend sowie zum Vorlesen im häuslichen Kreise ; nach den besten Quellen bearbeitet ; mit 12 fein colorierten Bildern"/>
    <m/>
    <s v="Kinder- und Jugendbücher"/>
    <s v="Risch"/>
    <s v="monograph; text"/>
    <s v="PPN746627637"/>
    <s v="PPN559165218"/>
    <s v="http://resolver.staatsbibliothek-berlin.de/SBB0000DB7500000000"/>
    <s v="ger"/>
    <s v="1874"/>
    <s v="WegehauptDigital"/>
    <s v="Stuttgart [u.a.]"/>
    <s v="https://content.staatsbibliothek-berlin.de/dc/746627637.ocr.zip"/>
    <s v="yes"/>
    <m/>
    <x v="1753"/>
    <s v="0373"/>
    <n v="1"/>
  </r>
  <r>
    <s v="Der Jugend Hausschatz; ein Buch für die reifere Jugend sowie zum Vorlesen im häuslichen Kreise ; nach den besten Quellen bearbeitet ; mit 12 fein colorierten Bildern"/>
    <m/>
    <s v="Kinder- und Jugendbücher"/>
    <s v="Risch"/>
    <s v="monograph; text"/>
    <s v="PPN746627637"/>
    <s v="PPN559165218"/>
    <s v="http://resolver.staatsbibliothek-berlin.de/SBB0000DB7500000000"/>
    <s v="ger"/>
    <s v="1874"/>
    <s v="WegehauptDigital"/>
    <s v="Stuttgart [u.a.]"/>
    <s v="https://content.staatsbibliothek-berlin.de/dc/746627637.ocr.zip"/>
    <s v="yes"/>
    <m/>
    <x v="1754"/>
    <s v="0373"/>
    <n v="1"/>
  </r>
  <r>
    <s v="Der Jugend Hausschatz; ein Buch für die reifere Jugend sowie zum Vorlesen im häuslichen Kreise ; nach den besten Quellen bearbeitet ; mit 12 fein colorierten Bildern"/>
    <m/>
    <s v="Kinder- und Jugendbücher"/>
    <s v="Risch"/>
    <s v="monograph; text"/>
    <s v="PPN746627637"/>
    <s v="PPN559165218"/>
    <s v="http://resolver.staatsbibliothek-berlin.de/SBB0000DB7500000000"/>
    <s v="ger"/>
    <s v="1874"/>
    <s v="WegehauptDigital"/>
    <s v="Stuttgart [u.a.]"/>
    <s v="https://content.staatsbibliothek-berlin.de/dc/746627637.ocr.zip"/>
    <s v="yes"/>
    <m/>
    <x v="348"/>
    <s v="0373"/>
    <n v="1"/>
  </r>
  <r>
    <s v="Der Jugend Hausschatz; ein Buch für die reifere Jugend sowie zum Vorlesen im häuslichen Kreise ; nach den besten Quellen bearbeitet ; mit 12 fein colorierten Bildern"/>
    <m/>
    <s v="Kinder- und Jugendbücher"/>
    <s v="Risch"/>
    <s v="monograph; text"/>
    <s v="PPN746627637"/>
    <s v="PPN559165218"/>
    <s v="http://resolver.staatsbibliothek-berlin.de/SBB0000DB7500000000"/>
    <s v="ger"/>
    <s v="1874"/>
    <s v="WegehauptDigital"/>
    <s v="Stuttgart [u.a.]"/>
    <s v="https://content.staatsbibliothek-berlin.de/dc/746627637.ocr.zip"/>
    <s v="yes"/>
    <m/>
    <x v="1755"/>
    <s v="0373"/>
    <n v="1"/>
  </r>
  <r>
    <s v="Der Jugend Hausschatz; ein Buch für die reifere Jugend sowie zum Vorlesen im häuslichen Kreise ; nach den besten Quellen bearbeitet ; mit 12 fein colorierten Bildern"/>
    <m/>
    <s v="Kinder- und Jugendbücher"/>
    <s v="Risch"/>
    <s v="monograph; text"/>
    <s v="PPN746627637"/>
    <s v="PPN559165218"/>
    <s v="http://resolver.staatsbibliothek-berlin.de/SBB0000DB7500000000"/>
    <s v="ger"/>
    <s v="1874"/>
    <s v="WegehauptDigital"/>
    <s v="Stuttgart [u.a.]"/>
    <s v="https://content.staatsbibliothek-berlin.de/dc/746627637.ocr.zip"/>
    <s v="yes"/>
    <m/>
    <x v="1756"/>
    <s v="0373"/>
    <n v="1"/>
  </r>
  <r>
    <s v="Der Jugend Hausschatz; ein Buch für die reifere Jugend sowie zum Vorlesen im häuslichen Kreise ; nach den besten Quellen bearbeitet ; mit 12 fein colorierten Bildern"/>
    <m/>
    <s v="Kinder- und Jugendbücher"/>
    <s v="Risch"/>
    <s v="monograph; text"/>
    <s v="PPN746627637"/>
    <s v="PPN559165218"/>
    <s v="http://resolver.staatsbibliothek-berlin.de/SBB0000DB7500000000"/>
    <s v="ger"/>
    <s v="1874"/>
    <s v="WegehauptDigital"/>
    <s v="Stuttgart [u.a.]"/>
    <s v="https://content.staatsbibliothek-berlin.de/dc/746627637.ocr.zip"/>
    <s v="yes"/>
    <m/>
    <x v="1416"/>
    <s v="0373"/>
    <n v="1"/>
  </r>
  <r>
    <s v="Der Jugend Hausschatz; ein Buch für die reifere Jugend sowie zum Vorlesen im häuslichen Kreise ; nach den besten Quellen bearbeitet ; mit 12 fein colorierten Bildern"/>
    <m/>
    <s v="Kinder- und Jugendbücher"/>
    <s v="Risch"/>
    <s v="monograph; text"/>
    <s v="PPN746627637"/>
    <s v="PPN559165218"/>
    <s v="http://resolver.staatsbibliothek-berlin.de/SBB0000DB7500000000"/>
    <s v="ger"/>
    <s v="1874"/>
    <s v="WegehauptDigital"/>
    <s v="Stuttgart [u.a.]"/>
    <s v="https://content.staatsbibliothek-berlin.de/dc/746627637.ocr.zip"/>
    <s v="yes"/>
    <m/>
    <x v="1757"/>
    <s v="0373"/>
    <n v="1"/>
  </r>
  <r>
    <s v="Der Jugend Hausschatz; ein Buch für die reifere Jugend sowie zum Vorlesen im häuslichen Kreise ; nach den besten Quellen bearbeitet ; mit 12 fein colorierten Bildern"/>
    <m/>
    <s v="Kinder- und Jugendbücher"/>
    <s v="Risch"/>
    <s v="monograph; text"/>
    <s v="PPN746627637"/>
    <s v="PPN559165218"/>
    <s v="http://resolver.staatsbibliothek-berlin.de/SBB0000DB7500000000"/>
    <s v="ger"/>
    <s v="1874"/>
    <s v="WegehauptDigital"/>
    <s v="Stuttgart [u.a.]"/>
    <s v="https://content.staatsbibliothek-berlin.de/dc/746627637.ocr.zip"/>
    <s v="yes"/>
    <m/>
    <x v="194"/>
    <s v="0435"/>
    <n v="1"/>
  </r>
  <r>
    <s v="Der Jugend Hausschatz; ein Buch für die reifere Jugend sowie zum Vorlesen im häuslichen Kreise ; nach den besten Quellen bearbeitet ; mit 12 fein colorierten Bildern"/>
    <m/>
    <s v="Kinder- und Jugendbücher"/>
    <s v="Risch"/>
    <s v="monograph; text"/>
    <s v="PPN746627637"/>
    <s v="PPN559165218"/>
    <s v="http://resolver.staatsbibliothek-berlin.de/SBB0000DB7500000000"/>
    <s v="ger"/>
    <s v="1874"/>
    <s v="WegehauptDigital"/>
    <s v="Stuttgart [u.a.]"/>
    <s v="https://content.staatsbibliothek-berlin.de/dc/746627637.ocr.zip"/>
    <s v="yes"/>
    <m/>
    <x v="1758"/>
    <s v="0463"/>
    <n v="1"/>
  </r>
  <r>
    <s v="Illustrirte Naturgeschichte für die Jugend; mit mehr als 200 color. Abb."/>
    <s v="Schubert, Ferdinand; Schubert, Carl"/>
    <s v="Kinder- und Jugendbücher; Historische Drucke"/>
    <s v="Sallmayer"/>
    <s v="monograph; text"/>
    <s v="PPN749885149"/>
    <s v="PPN574523774"/>
    <s v="http://resolver.staatsbibliothek-berlin.de/SBB0000E14B00000000"/>
    <s v="ger"/>
    <s v="1856"/>
    <s v="WegehauptDigital"/>
    <s v="Wien"/>
    <s v="https://content.staatsbibliothek-berlin.de/dc/749885149.ocr.zip"/>
    <s v="yes"/>
    <m/>
    <x v="171"/>
    <s v="0017"/>
    <n v="1"/>
  </r>
  <r>
    <s v="Illustrirte Naturgeschichte für die Jugend; mit mehr als 200 color. Abb."/>
    <s v="Schubert, Ferdinand; Schubert, Carl"/>
    <s v="Kinder- und Jugendbücher; Historische Drucke"/>
    <s v="Sallmayer"/>
    <s v="monograph; text"/>
    <s v="PPN749885149"/>
    <s v="PPN574523774"/>
    <s v="http://resolver.staatsbibliothek-berlin.de/SBB0000E14B00000000"/>
    <s v="ger"/>
    <s v="1856"/>
    <s v="WegehauptDigital"/>
    <s v="Wien"/>
    <s v="https://content.staatsbibliothek-berlin.de/dc/749885149.ocr.zip"/>
    <s v="yes"/>
    <m/>
    <x v="1759"/>
    <s v="0017"/>
    <n v="1"/>
  </r>
  <r>
    <s v="Wald und Meer; Schilderungen aus dem Naturleben der Thiere und Pflanzen"/>
    <s v="Ramberg, Heinrich; Jury, Wilhelm; Schasler, Max"/>
    <s v="Kinder- und Jugendbücher; Historische Drucke"/>
    <s v="Hasselberg"/>
    <s v="monograph; text"/>
    <s v="PPN749886765"/>
    <s v="PPN27954653X"/>
    <s v="http://resolver.staatsbibliothek-berlin.de/SBB0000E15200000000"/>
    <s v="ger"/>
    <s v="1853"/>
    <s v="WegehauptDigital"/>
    <s v="Berlin"/>
    <s v="https://content.staatsbibliothek-berlin.de/dc/749886765.ocr.zip"/>
    <s v="yes"/>
    <m/>
    <x v="1760"/>
    <s v="0006"/>
    <n v="1"/>
  </r>
  <r>
    <s v="Wald und Meer; Schilderungen aus dem Naturleben der Thiere und Pflanzen"/>
    <s v="Ramberg, Heinrich; Jury, Wilhelm; Schasler, Max"/>
    <s v="Kinder- und Jugendbücher; Historische Drucke"/>
    <s v="Hasselberg"/>
    <s v="monograph; text"/>
    <s v="PPN749886765"/>
    <s v="PPN27954653X"/>
    <s v="http://resolver.staatsbibliothek-berlin.de/SBB0000E15200000000"/>
    <s v="ger"/>
    <s v="1853"/>
    <s v="WegehauptDigital"/>
    <s v="Berlin"/>
    <s v="https://content.staatsbibliothek-berlin.de/dc/749886765.ocr.zip"/>
    <s v="yes"/>
    <m/>
    <x v="1761"/>
    <s v="0149"/>
    <n v="1"/>
  </r>
  <r>
    <s v="Wald und Meer; Schilderungen aus dem Naturleben der Thiere und Pflanzen"/>
    <s v="Ramberg, Heinrich; Jury, Wilhelm; Schasler, Max"/>
    <s v="Kinder- und Jugendbücher; Historische Drucke"/>
    <s v="Hasselberg"/>
    <s v="monograph; text"/>
    <s v="PPN749886765"/>
    <s v="PPN27954653X"/>
    <s v="http://resolver.staatsbibliothek-berlin.de/SBB0000E15200000000"/>
    <s v="ger"/>
    <s v="1853"/>
    <s v="WegehauptDigital"/>
    <s v="Berlin"/>
    <s v="https://content.staatsbibliothek-berlin.de/dc/749886765.ocr.zip"/>
    <s v="yes"/>
    <m/>
    <x v="1762"/>
    <s v="0149"/>
    <n v="1"/>
  </r>
  <r>
    <s v="Wald und Meer; Schilderungen aus dem Naturleben der Thiere und Pflanzen"/>
    <s v="Ramberg, Heinrich; Jury, Wilhelm; Schasler, Max"/>
    <s v="Kinder- und Jugendbücher; Historische Drucke"/>
    <s v="Hasselberg"/>
    <s v="monograph; text"/>
    <s v="PPN749886765"/>
    <s v="PPN27954653X"/>
    <s v="http://resolver.staatsbibliothek-berlin.de/SBB0000E15200000000"/>
    <s v="ger"/>
    <s v="1853"/>
    <s v="WegehauptDigital"/>
    <s v="Berlin"/>
    <s v="https://content.staatsbibliothek-berlin.de/dc/749886765.ocr.zip"/>
    <s v="yes"/>
    <m/>
    <x v="1763"/>
    <s v="0269"/>
    <n v="1"/>
  </r>
  <r>
    <s v="Wald und Meer; Schilderungen aus dem Naturleben der Thiere und Pflanzen"/>
    <s v="Ramberg, Heinrich; Jury, Wilhelm; Schasler, Max"/>
    <s v="Kinder- und Jugendbücher; Historische Drucke"/>
    <s v="Hasselberg"/>
    <s v="monograph; text"/>
    <s v="PPN749886765"/>
    <s v="PPN27954653X"/>
    <s v="http://resolver.staatsbibliothek-berlin.de/SBB0000E15200000000"/>
    <s v="ger"/>
    <s v="1853"/>
    <s v="WegehauptDigital"/>
    <s v="Berlin"/>
    <s v="https://content.staatsbibliothek-berlin.de/dc/749886765.ocr.zip"/>
    <s v="yes"/>
    <m/>
    <x v="229"/>
    <s v="0269"/>
    <n v="1"/>
  </r>
  <r>
    <s v="Wald und Meer; Schilderungen aus dem Naturleben der Thiere und Pflanzen"/>
    <s v="Ramberg, Heinrich; Jury, Wilhelm; Schasler, Max"/>
    <s v="Kinder- und Jugendbücher; Historische Drucke"/>
    <s v="Hasselberg"/>
    <s v="monograph; text"/>
    <s v="PPN749886765"/>
    <s v="PPN27954653X"/>
    <s v="http://resolver.staatsbibliothek-berlin.de/SBB0000E15200000000"/>
    <s v="ger"/>
    <s v="1853"/>
    <s v="WegehauptDigital"/>
    <s v="Berlin"/>
    <s v="https://content.staatsbibliothek-berlin.de/dc/749886765.ocr.zip"/>
    <s v="yes"/>
    <m/>
    <x v="1764"/>
    <s v="0269"/>
    <n v="1"/>
  </r>
  <r>
    <s v="Wald und Meer; Schilderungen aus dem Naturleben der Thiere und Pflanzen"/>
    <s v="Ramberg, Heinrich; Jury, Wilhelm; Schasler, Max"/>
    <s v="Kinder- und Jugendbücher; Historische Drucke"/>
    <s v="Hasselberg"/>
    <s v="monograph; text"/>
    <s v="PPN749886765"/>
    <s v="PPN27954653X"/>
    <s v="http://resolver.staatsbibliothek-berlin.de/SBB0000E15200000000"/>
    <s v="ger"/>
    <s v="1853"/>
    <s v="WegehauptDigital"/>
    <s v="Berlin"/>
    <s v="https://content.staatsbibliothek-berlin.de/dc/749886765.ocr.zip"/>
    <s v="yes"/>
    <m/>
    <x v="1765"/>
    <s v="0305"/>
    <n v="1"/>
  </r>
  <r>
    <s v="Wald und Meer; Schilderungen aus dem Naturleben der Thiere und Pflanzen"/>
    <s v="Ramberg, Heinrich; Jury, Wilhelm; Schasler, Max"/>
    <s v="Kinder- und Jugendbücher; Historische Drucke"/>
    <s v="Hasselberg"/>
    <s v="monograph; text"/>
    <s v="PPN749886765"/>
    <s v="PPN27954653X"/>
    <s v="http://resolver.staatsbibliothek-berlin.de/SBB0000E15200000000"/>
    <s v="ger"/>
    <s v="1853"/>
    <s v="WegehauptDigital"/>
    <s v="Berlin"/>
    <s v="https://content.staatsbibliothek-berlin.de/dc/749886765.ocr.zip"/>
    <s v="yes"/>
    <m/>
    <x v="1338"/>
    <s v="0305"/>
    <n v="1"/>
  </r>
  <r>
    <s v="Wald und Meer; Schilderungen aus dem Naturleben der Thiere und Pflanzen"/>
    <s v="Ramberg, Heinrich; Jury, Wilhelm; Schasler, Max"/>
    <s v="Kinder- und Jugendbücher; Historische Drucke"/>
    <s v="Hasselberg"/>
    <s v="monograph; text"/>
    <s v="PPN749886765"/>
    <s v="PPN27954653X"/>
    <s v="http://resolver.staatsbibliothek-berlin.de/SBB0000E15200000000"/>
    <s v="ger"/>
    <s v="1853"/>
    <s v="WegehauptDigital"/>
    <s v="Berlin"/>
    <s v="https://content.staatsbibliothek-berlin.de/dc/749886765.ocr.zip"/>
    <s v="yes"/>
    <m/>
    <x v="113"/>
    <s v="0305"/>
    <n v="1"/>
  </r>
  <r>
    <s v="Wald und Meer; Schilderungen aus dem Naturleben der Thiere und Pflanzen"/>
    <s v="Ramberg, Heinrich; Jury, Wilhelm; Schasler, Max"/>
    <s v="Kinder- und Jugendbücher; Historische Drucke"/>
    <s v="Hasselberg"/>
    <s v="monograph; text"/>
    <s v="PPN749886765"/>
    <s v="PPN27954653X"/>
    <s v="http://resolver.staatsbibliothek-berlin.de/SBB0000E15200000000"/>
    <s v="ger"/>
    <s v="1853"/>
    <s v="WegehauptDigital"/>
    <s v="Berlin"/>
    <s v="https://content.staatsbibliothek-berlin.de/dc/749886765.ocr.zip"/>
    <s v="yes"/>
    <m/>
    <x v="1766"/>
    <s v="0305"/>
    <n v="1"/>
  </r>
  <r>
    <s v="Wald und Meer; Schilderungen aus dem Naturleben der Thiere und Pflanzen"/>
    <s v="Ramberg, Heinrich; Jury, Wilhelm; Schasler, Max"/>
    <s v="Kinder- und Jugendbücher; Historische Drucke"/>
    <s v="Hasselberg"/>
    <s v="monograph; text"/>
    <s v="PPN749886765"/>
    <s v="PPN27954653X"/>
    <s v="http://resolver.staatsbibliothek-berlin.de/SBB0000E15200000000"/>
    <s v="ger"/>
    <s v="1853"/>
    <s v="WegehauptDigital"/>
    <s v="Berlin"/>
    <s v="https://content.staatsbibliothek-berlin.de/dc/749886765.ocr.zip"/>
    <s v="yes"/>
    <m/>
    <x v="1767"/>
    <s v="0305"/>
    <n v="1"/>
  </r>
  <r>
    <s v="Wald und Meer; Schilderungen aus dem Naturleben der Thiere und Pflanzen"/>
    <s v="Ramberg, Heinrich; Jury, Wilhelm; Schasler, Max"/>
    <s v="Kinder- und Jugendbücher; Historische Drucke"/>
    <s v="Hasselberg"/>
    <s v="monograph; text"/>
    <s v="PPN749886765"/>
    <s v="PPN27954653X"/>
    <s v="http://resolver.staatsbibliothek-berlin.de/SBB0000E15200000000"/>
    <s v="ger"/>
    <s v="1853"/>
    <s v="WegehauptDigital"/>
    <s v="Berlin"/>
    <s v="https://content.staatsbibliothek-berlin.de/dc/749886765.ocr.zip"/>
    <s v="yes"/>
    <m/>
    <x v="1768"/>
    <s v="0305"/>
    <n v="1"/>
  </r>
  <r>
    <s v="Wald und Meer; Schilderungen aus dem Naturleben der Thiere und Pflanzen"/>
    <s v="Ramberg, Heinrich; Jury, Wilhelm; Schasler, Max"/>
    <s v="Kinder- und Jugendbücher; Historische Drucke"/>
    <s v="Hasselberg"/>
    <s v="monograph; text"/>
    <s v="PPN749886765"/>
    <s v="PPN27954653X"/>
    <s v="http://resolver.staatsbibliothek-berlin.de/SBB0000E15200000000"/>
    <s v="ger"/>
    <s v="1853"/>
    <s v="WegehauptDigital"/>
    <s v="Berlin"/>
    <s v="https://content.staatsbibliothek-berlin.de/dc/749886765.ocr.zip"/>
    <s v="yes"/>
    <m/>
    <x v="1769"/>
    <s v="0305"/>
    <n v="1"/>
  </r>
  <r>
    <s v="Wald und Meer; Schilderungen aus dem Naturleben der Thiere und Pflanzen"/>
    <s v="Ramberg, Heinrich; Jury, Wilhelm; Schasler, Max"/>
    <s v="Kinder- und Jugendbücher; Historische Drucke"/>
    <s v="Hasselberg"/>
    <s v="monograph; text"/>
    <s v="PPN749886765"/>
    <s v="PPN27954653X"/>
    <s v="http://resolver.staatsbibliothek-berlin.de/SBB0000E15200000000"/>
    <s v="ger"/>
    <s v="1853"/>
    <s v="WegehauptDigital"/>
    <s v="Berlin"/>
    <s v="https://content.staatsbibliothek-berlin.de/dc/749886765.ocr.zip"/>
    <s v="yes"/>
    <m/>
    <x v="187"/>
    <s v="0305"/>
    <n v="1"/>
  </r>
  <r>
    <s v="Wald und Meer; Schilderungen aus dem Naturleben der Thiere und Pflanzen"/>
    <s v="Ramberg, Heinrich; Jury, Wilhelm; Schasler, Max"/>
    <s v="Kinder- und Jugendbücher; Historische Drucke"/>
    <s v="Hasselberg"/>
    <s v="monograph; text"/>
    <s v="PPN749886765"/>
    <s v="PPN27954653X"/>
    <s v="http://resolver.staatsbibliothek-berlin.de/SBB0000E15200000000"/>
    <s v="ger"/>
    <s v="1853"/>
    <s v="WegehauptDigital"/>
    <s v="Berlin"/>
    <s v="https://content.staatsbibliothek-berlin.de/dc/749886765.ocr.zip"/>
    <s v="yes"/>
    <m/>
    <x v="1770"/>
    <s v="0305"/>
    <n v="1"/>
  </r>
  <r>
    <s v="Wald und Meer; Schilderungen aus dem Naturleben der Thiere und Pflanzen"/>
    <s v="Ramberg, Heinrich; Jury, Wilhelm; Schasler, Max"/>
    <s v="Kinder- und Jugendbücher; Historische Drucke"/>
    <s v="Hasselberg"/>
    <s v="monograph; text"/>
    <s v="PPN749886765"/>
    <s v="PPN27954653X"/>
    <s v="http://resolver.staatsbibliothek-berlin.de/SBB0000E15200000000"/>
    <s v="ger"/>
    <s v="1853"/>
    <s v="WegehauptDigital"/>
    <s v="Berlin"/>
    <s v="https://content.staatsbibliothek-berlin.de/dc/749886765.ocr.zip"/>
    <s v="yes"/>
    <m/>
    <x v="1771"/>
    <s v="0305"/>
    <n v="1"/>
  </r>
  <r>
    <s v="Wald und Meer; Schilderungen aus dem Naturleben der Thiere und Pflanzen"/>
    <s v="Ramberg, Heinrich; Jury, Wilhelm; Schasler, Max"/>
    <s v="Kinder- und Jugendbücher; Historische Drucke"/>
    <s v="Hasselberg"/>
    <s v="monograph; text"/>
    <s v="PPN749886765"/>
    <s v="PPN27954653X"/>
    <s v="http://resolver.staatsbibliothek-berlin.de/SBB0000E15200000000"/>
    <s v="ger"/>
    <s v="1853"/>
    <s v="WegehauptDigital"/>
    <s v="Berlin"/>
    <s v="https://content.staatsbibliothek-berlin.de/dc/749886765.ocr.zip"/>
    <s v="yes"/>
    <m/>
    <x v="1123"/>
    <s v="0305"/>
    <n v="1"/>
  </r>
  <r>
    <s v="Die kleine Menagerie; Schaulust für das zarte Jugendalter in Abbildungen der merkwürdigsten wilden Säugethiere ; in 8 colorirten Stahlstichen"/>
    <m/>
    <s v="Kinder- und Jugendbücher; Historische Drucke"/>
    <s v="Geissler"/>
    <s v="monograph; text"/>
    <s v="PPN749888067"/>
    <s v="PPN279403887"/>
    <s v="http://resolver.staatsbibliothek-berlin.de/SBB0000E15A00000000"/>
    <s v="ger"/>
    <s v="1854"/>
    <s v="WegehauptDigital"/>
    <s v="Nürnberg"/>
    <s v="https://content.staatsbibliothek-berlin.de/dc/749888067.ocr.zip"/>
    <s v="yes"/>
    <m/>
    <x v="1772"/>
    <s v="0047"/>
    <n v="1"/>
  </r>
  <r>
    <s v="Der Thiergarten; eine Aufforderung an d. Jugend zu heiterer Betrachtung d. lebendigen Natur ; Text nach d. neuesten u. besten Hilfsquellen d. Naturwiss."/>
    <s v="Canton, Gustav"/>
    <s v="Kinder- und Jugendbücher; Historische Drucke"/>
    <s v="Scholz"/>
    <s v="monograph; text"/>
    <s v="PPN749919507"/>
    <s v="PPN578165937"/>
    <s v="http://resolver.staatsbibliothek-berlin.de/SBB0000E19800000000"/>
    <s v="ger"/>
    <s v="1860"/>
    <s v="WegehauptDigital"/>
    <s v="Mainz"/>
    <s v="https://content.staatsbibliothek-berlin.de/dc/749919507.ocr.zip"/>
    <s v="yes"/>
    <m/>
    <x v="1773"/>
    <s v="0007"/>
    <n v="1"/>
  </r>
  <r>
    <s v="Der Thiergarten; eine Aufforderung an d. Jugend zu heiterer Betrachtung d. lebendigen Natur ; Text nach d. neuesten u. besten Hilfsquellen d. Naturwiss."/>
    <s v="Canton, Gustav"/>
    <s v="Kinder- und Jugendbücher; Historische Drucke"/>
    <s v="Scholz"/>
    <s v="monograph; text"/>
    <s v="PPN749919507"/>
    <s v="PPN578165937"/>
    <s v="http://resolver.staatsbibliothek-berlin.de/SBB0000E19800000000"/>
    <s v="ger"/>
    <s v="1860"/>
    <s v="WegehauptDigital"/>
    <s v="Mainz"/>
    <s v="https://content.staatsbibliothek-berlin.de/dc/749919507.ocr.zip"/>
    <s v="yes"/>
    <m/>
    <x v="1774"/>
    <s v="0007"/>
    <n v="1"/>
  </r>
  <r>
    <s v="Der Thiergarten; eine Aufforderung an d. Jugend zu heiterer Betrachtung d. lebendigen Natur ; Text nach d. neuesten u. besten Hilfsquellen d. Naturwiss."/>
    <s v="Canton, Gustav"/>
    <s v="Kinder- und Jugendbücher; Historische Drucke"/>
    <s v="Scholz"/>
    <s v="monograph; text"/>
    <s v="PPN749919507"/>
    <s v="PPN578165937"/>
    <s v="http://resolver.staatsbibliothek-berlin.de/SBB0000E19800000000"/>
    <s v="ger"/>
    <s v="1860"/>
    <s v="WegehauptDigital"/>
    <s v="Mainz"/>
    <s v="https://content.staatsbibliothek-berlin.de/dc/749919507.ocr.zip"/>
    <s v="yes"/>
    <m/>
    <x v="1775"/>
    <s v="0007"/>
    <n v="1"/>
  </r>
  <r>
    <s v="Der Thiergarten; eine Aufforderung an d. Jugend zu heiterer Betrachtung d. lebendigen Natur ; Text nach d. neuesten u. besten Hilfsquellen d. Naturwiss."/>
    <s v="Canton, Gustav"/>
    <s v="Kinder- und Jugendbücher; Historische Drucke"/>
    <s v="Scholz"/>
    <s v="monograph; text"/>
    <s v="PPN749919507"/>
    <s v="PPN578165937"/>
    <s v="http://resolver.staatsbibliothek-berlin.de/SBB0000E19800000000"/>
    <s v="ger"/>
    <s v="1860"/>
    <s v="WegehauptDigital"/>
    <s v="Mainz"/>
    <s v="https://content.staatsbibliothek-berlin.de/dc/749919507.ocr.zip"/>
    <s v="yes"/>
    <m/>
    <x v="1776"/>
    <s v="0007"/>
    <n v="1"/>
  </r>
  <r>
    <s v="Der Thiergarten; eine Aufforderung an d. Jugend zu heiterer Betrachtung d. lebendigen Natur ; Text nach d. neuesten u. besten Hilfsquellen d. Naturwiss."/>
    <s v="Canton, Gustav"/>
    <s v="Kinder- und Jugendbücher; Historische Drucke"/>
    <s v="Scholz"/>
    <s v="monograph; text"/>
    <s v="PPN749919507"/>
    <s v="PPN578165937"/>
    <s v="http://resolver.staatsbibliothek-berlin.de/SBB0000E19800000000"/>
    <s v="ger"/>
    <s v="1860"/>
    <s v="WegehauptDigital"/>
    <s v="Mainz"/>
    <s v="https://content.staatsbibliothek-berlin.de/dc/749919507.ocr.zip"/>
    <s v="yes"/>
    <m/>
    <x v="1777"/>
    <s v="0007, 0127"/>
    <n v="2"/>
  </r>
  <r>
    <s v="Der Thiergarten; eine Aufforderung an d. Jugend zu heiterer Betrachtung d. lebendigen Natur ; Text nach d. neuesten u. besten Hilfsquellen d. Naturwiss."/>
    <s v="Canton, Gustav"/>
    <s v="Kinder- und Jugendbücher; Historische Drucke"/>
    <s v="Scholz"/>
    <s v="monograph; text"/>
    <s v="PPN749919507"/>
    <s v="PPN578165937"/>
    <s v="http://resolver.staatsbibliothek-berlin.de/SBB0000E19800000000"/>
    <s v="ger"/>
    <s v="1860"/>
    <s v="WegehauptDigital"/>
    <s v="Mainz"/>
    <s v="https://content.staatsbibliothek-berlin.de/dc/749919507.ocr.zip"/>
    <s v="yes"/>
    <m/>
    <x v="171"/>
    <s v="0033"/>
    <n v="1"/>
  </r>
  <r>
    <s v="Der Thiergarten; eine Aufforderung an d. Jugend zu heiterer Betrachtung d. lebendigen Natur ; Text nach d. neuesten u. besten Hilfsquellen d. Naturwiss."/>
    <s v="Canton, Gustav"/>
    <s v="Kinder- und Jugendbücher; Historische Drucke"/>
    <s v="Scholz"/>
    <s v="monograph; text"/>
    <s v="PPN749919507"/>
    <s v="PPN578165937"/>
    <s v="http://resolver.staatsbibliothek-berlin.de/SBB0000E19800000000"/>
    <s v="ger"/>
    <s v="1860"/>
    <s v="WegehauptDigital"/>
    <s v="Mainz"/>
    <s v="https://content.staatsbibliothek-berlin.de/dc/749919507.ocr.zip"/>
    <s v="yes"/>
    <m/>
    <x v="1778"/>
    <s v="0033, 0041, 0117"/>
    <n v="3"/>
  </r>
  <r>
    <s v="Der Thiergarten; eine Aufforderung an d. Jugend zu heiterer Betrachtung d. lebendigen Natur ; Text nach d. neuesten u. besten Hilfsquellen d. Naturwiss."/>
    <s v="Canton, Gustav"/>
    <s v="Kinder- und Jugendbücher; Historische Drucke"/>
    <s v="Scholz"/>
    <s v="monograph; text"/>
    <s v="PPN749919507"/>
    <s v="PPN578165937"/>
    <s v="http://resolver.staatsbibliothek-berlin.de/SBB0000E19800000000"/>
    <s v="ger"/>
    <s v="1860"/>
    <s v="WegehauptDigital"/>
    <s v="Mainz"/>
    <s v="https://content.staatsbibliothek-berlin.de/dc/749919507.ocr.zip"/>
    <s v="yes"/>
    <m/>
    <x v="1779"/>
    <s v="0033"/>
    <n v="1"/>
  </r>
  <r>
    <s v="Der Thiergarten; eine Aufforderung an d. Jugend zu heiterer Betrachtung d. lebendigen Natur ; Text nach d. neuesten u. besten Hilfsquellen d. Naturwiss."/>
    <s v="Canton, Gustav"/>
    <s v="Kinder- und Jugendbücher; Historische Drucke"/>
    <s v="Scholz"/>
    <s v="monograph; text"/>
    <s v="PPN749919507"/>
    <s v="PPN578165937"/>
    <s v="http://resolver.staatsbibliothek-berlin.de/SBB0000E19800000000"/>
    <s v="ger"/>
    <s v="1860"/>
    <s v="WegehauptDigital"/>
    <s v="Mainz"/>
    <s v="https://content.staatsbibliothek-berlin.de/dc/749919507.ocr.zip"/>
    <s v="yes"/>
    <m/>
    <x v="372"/>
    <s v="0037"/>
    <n v="1"/>
  </r>
  <r>
    <s v="Der Thiergarten; eine Aufforderung an d. Jugend zu heiterer Betrachtung d. lebendigen Natur ; Text nach d. neuesten u. besten Hilfsquellen d. Naturwiss."/>
    <s v="Canton, Gustav"/>
    <s v="Kinder- und Jugendbücher; Historische Drucke"/>
    <s v="Scholz"/>
    <s v="monograph; text"/>
    <s v="PPN749919507"/>
    <s v="PPN578165937"/>
    <s v="http://resolver.staatsbibliothek-berlin.de/SBB0000E19800000000"/>
    <s v="ger"/>
    <s v="1860"/>
    <s v="WegehauptDigital"/>
    <s v="Mainz"/>
    <s v="https://content.staatsbibliothek-berlin.de/dc/749919507.ocr.zip"/>
    <s v="yes"/>
    <m/>
    <x v="1780"/>
    <s v="0041"/>
    <n v="1"/>
  </r>
  <r>
    <s v="Der Thiergarten; eine Aufforderung an d. Jugend zu heiterer Betrachtung d. lebendigen Natur ; Text nach d. neuesten u. besten Hilfsquellen d. Naturwiss."/>
    <s v="Canton, Gustav"/>
    <s v="Kinder- und Jugendbücher; Historische Drucke"/>
    <s v="Scholz"/>
    <s v="monograph; text"/>
    <s v="PPN749919507"/>
    <s v="PPN578165937"/>
    <s v="http://resolver.staatsbibliothek-berlin.de/SBB0000E19800000000"/>
    <s v="ger"/>
    <s v="1860"/>
    <s v="WegehauptDigital"/>
    <s v="Mainz"/>
    <s v="https://content.staatsbibliothek-berlin.de/dc/749919507.ocr.zip"/>
    <s v="yes"/>
    <m/>
    <x v="1781"/>
    <s v="0127"/>
    <n v="1"/>
  </r>
  <r>
    <s v="Der Thiergarten; eine Aufforderung an d. Jugend zu heiterer Betrachtung d. lebendigen Natur ; Text nach d. neuesten u. besten Hilfsquellen d. Naturwiss."/>
    <s v="Canton, Gustav"/>
    <s v="Kinder- und Jugendbücher; Historische Drucke"/>
    <s v="Scholz"/>
    <s v="monograph; text"/>
    <s v="PPN749919507"/>
    <s v="PPN578165937"/>
    <s v="http://resolver.staatsbibliothek-berlin.de/SBB0000E19800000000"/>
    <s v="ger"/>
    <s v="1860"/>
    <s v="WegehauptDigital"/>
    <s v="Mainz"/>
    <s v="https://content.staatsbibliothek-berlin.de/dc/749919507.ocr.zip"/>
    <s v="yes"/>
    <m/>
    <x v="1782"/>
    <s v="0127"/>
    <n v="1"/>
  </r>
  <r>
    <s v="Der Thiergarten; eine Aufforderung an d. Jugend zu heiterer Betrachtung d. lebendigen Natur ; Text nach d. neuesten u. besten Hilfsquellen d. Naturwiss."/>
    <s v="Canton, Gustav"/>
    <s v="Kinder- und Jugendbücher; Historische Drucke"/>
    <s v="Scholz"/>
    <s v="monograph; text"/>
    <s v="PPN749919507"/>
    <s v="PPN578165937"/>
    <s v="http://resolver.staatsbibliothek-berlin.de/SBB0000E19800000000"/>
    <s v="ger"/>
    <s v="1860"/>
    <s v="WegehauptDigital"/>
    <s v="Mainz"/>
    <s v="https://content.staatsbibliothek-berlin.de/dc/749919507.ocr.zip"/>
    <s v="yes"/>
    <m/>
    <x v="1783"/>
    <s v="0127"/>
    <n v="1"/>
  </r>
  <r>
    <s v="Naturgeschichte der Säugethiere in Bildern; treu theils nach d. Natur, theils nach d. ausgezeichn. zoolog. Bildersammlungen gez., fein u. getreu color. zum Anschauungsunterricht für d. Jugend in Schulen u. Familien nach d. Anordn. d. allgem. bek. u. beliebten Lehrbuchs d. Naturgeschichte für Schulen ; Außerdem zu jedem Lehrbuche d. Naturgesch. passend mit erklärendem Texte in dt. u. franz. Sprache"/>
    <s v="Schubert, H. H."/>
    <s v="Kinder- und Jugendbücher; Historische Drucke"/>
    <s v="Schreiber &amp; Schill"/>
    <s v="monograph; text"/>
    <s v="PPN750043059"/>
    <s v="PPN568828046"/>
    <s v="http://resolver.staatsbibliothek-berlin.de/SBB0000E1EF00000000"/>
    <s v="ger"/>
    <s v="1854"/>
    <s v="WegehauptDigital"/>
    <s v="Eßlingen; Stuttgart"/>
    <s v="https://content.staatsbibliothek-berlin.de/dc/750043059.ocr.zip"/>
    <s v="yes"/>
    <m/>
    <x v="1784"/>
    <s v="0028"/>
    <n v="1"/>
  </r>
  <r>
    <s v="Systematische Übersicht der Naturgeschichte aller drei Reiche für die Jugend; nebst Gebrauchsanweisung u. belehrenden Fragen für Eltern u. Erzieher ; mit 1 Weltkt u. 5000 color. Abb. in alphabet. Folge u. ausführl. Beschreibung in dt., französ. u. engl. Sprache"/>
    <s v="Bromme, Traugott"/>
    <s v="Kinder- und Jugendbücher; Historische Drucke"/>
    <s v="Chelius"/>
    <s v="monograph; text"/>
    <s v="PPN750058099"/>
    <s v="PPN549847782"/>
    <s v="http://resolver.staatsbibliothek-berlin.de/SBB0000E1F800000000"/>
    <s v="ger"/>
    <s v="1853"/>
    <s v="WegehauptDigital"/>
    <s v="Stuttgart"/>
    <s v="https://content.staatsbibliothek-berlin.de/dc/750058099.ocr.zip"/>
    <s v="yes"/>
    <m/>
    <x v="84"/>
    <s v="0031"/>
    <n v="1"/>
  </r>
  <r>
    <s v="Systematische Übersicht der Naturgeschichte aller drei Reiche für die Jugend; nebst Gebrauchsanweisung u. belehrenden Fragen für Eltern u. Erzieher ; mit 1 Weltkt u. 5000 color. Abb. in alphabet. Folge u. ausführl. Beschreibung in dt., französ. u. engl. Sprache"/>
    <s v="Bromme, Traugott"/>
    <s v="Kinder- und Jugendbücher; Historische Drucke"/>
    <s v="Chelius"/>
    <s v="monograph; text"/>
    <s v="PPN750058099"/>
    <s v="PPN549847782"/>
    <s v="http://resolver.staatsbibliothek-berlin.de/SBB0000E1F800000000"/>
    <s v="ger"/>
    <s v="1853"/>
    <s v="WegehauptDigital"/>
    <s v="Stuttgart"/>
    <s v="https://content.staatsbibliothek-berlin.de/dc/750058099.ocr.zip"/>
    <s v="yes"/>
    <m/>
    <x v="1785"/>
    <s v="0031"/>
    <n v="1"/>
  </r>
  <r>
    <s v="Systematische Übersicht der Naturgeschichte aller drei Reiche für die Jugend; nebst Gebrauchsanweisung u. belehrenden Fragen für Eltern u. Erzieher ; mit 1 Weltkt u. 5000 color. Abb. in alphabet. Folge u. ausführl. Beschreibung in dt., französ. u. engl. Sprache"/>
    <s v="Bromme, Traugott"/>
    <s v="Kinder- und Jugendbücher; Historische Drucke"/>
    <s v="Chelius"/>
    <s v="monograph; text"/>
    <s v="PPN750058099"/>
    <s v="PPN549847782"/>
    <s v="http://resolver.staatsbibliothek-berlin.de/SBB0000E1F800000000"/>
    <s v="ger"/>
    <s v="1853"/>
    <s v="WegehauptDigital"/>
    <s v="Stuttgart"/>
    <s v="https://content.staatsbibliothek-berlin.de/dc/750058099.ocr.zip"/>
    <s v="yes"/>
    <m/>
    <x v="1786"/>
    <s v="0031"/>
    <n v="1"/>
  </r>
  <r>
    <s v="Systematische Übersicht der Naturgeschichte aller drei Reiche für die Jugend; nebst Gebrauchsanweisung u. belehrenden Fragen für Eltern u. Erzieher ; mit 1 Weltkt u. 5000 color. Abb. in alphabet. Folge u. ausführl. Beschreibung in dt., französ. u. engl. Sprache"/>
    <s v="Bromme, Traugott"/>
    <s v="Kinder- und Jugendbücher; Historische Drucke"/>
    <s v="Chelius"/>
    <s v="monograph; text"/>
    <s v="PPN750058099"/>
    <s v="PPN549847782"/>
    <s v="http://resolver.staatsbibliothek-berlin.de/SBB0000E1F800000000"/>
    <s v="ger"/>
    <s v="1853"/>
    <s v="WegehauptDigital"/>
    <s v="Stuttgart"/>
    <s v="https://content.staatsbibliothek-berlin.de/dc/750058099.ocr.zip"/>
    <s v="yes"/>
    <m/>
    <x v="1787"/>
    <s v="0031, 0123"/>
    <n v="2"/>
  </r>
  <r>
    <s v="Systematische Übersicht der Naturgeschichte aller drei Reiche für die Jugend; nebst Gebrauchsanweisung u. belehrenden Fragen für Eltern u. Erzieher ; mit 1 Weltkt u. 5000 color. Abb. in alphabet. Folge u. ausführl. Beschreibung in dt., französ. u. engl. Sprache"/>
    <s v="Bromme, Traugott"/>
    <s v="Kinder- und Jugendbücher; Historische Drucke"/>
    <s v="Chelius"/>
    <s v="monograph; text"/>
    <s v="PPN750058099"/>
    <s v="PPN549847782"/>
    <s v="http://resolver.staatsbibliothek-berlin.de/SBB0000E1F800000000"/>
    <s v="ger"/>
    <s v="1853"/>
    <s v="WegehauptDigital"/>
    <s v="Stuttgart"/>
    <s v="https://content.staatsbibliothek-berlin.de/dc/750058099.ocr.zip"/>
    <s v="yes"/>
    <m/>
    <x v="1788"/>
    <s v="0063"/>
    <n v="1"/>
  </r>
  <r>
    <s v="Systematische Übersicht der Naturgeschichte aller drei Reiche für die Jugend; nebst Gebrauchsanweisung u. belehrenden Fragen für Eltern u. Erzieher ; mit 1 Weltkt u. 5000 color. Abb. in alphabet. Folge u. ausführl. Beschreibung in dt., französ. u. engl. Sprache"/>
    <s v="Bromme, Traugott"/>
    <s v="Kinder- und Jugendbücher; Historische Drucke"/>
    <s v="Chelius"/>
    <s v="monograph; text"/>
    <s v="PPN750058099"/>
    <s v="PPN549847782"/>
    <s v="http://resolver.staatsbibliothek-berlin.de/SBB0000E1F800000000"/>
    <s v="ger"/>
    <s v="1853"/>
    <s v="WegehauptDigital"/>
    <s v="Stuttgart"/>
    <s v="https://content.staatsbibliothek-berlin.de/dc/750058099.ocr.zip"/>
    <s v="yes"/>
    <m/>
    <x v="1789"/>
    <s v="0063"/>
    <n v="1"/>
  </r>
  <r>
    <s v="Systematische Übersicht der Naturgeschichte aller drei Reiche für die Jugend; nebst Gebrauchsanweisung u. belehrenden Fragen für Eltern u. Erzieher ; mit 1 Weltkt u. 5000 color. Abb. in alphabet. Folge u. ausführl. Beschreibung in dt., französ. u. engl. Sprache"/>
    <s v="Bromme, Traugott"/>
    <s v="Kinder- und Jugendbücher; Historische Drucke"/>
    <s v="Chelius"/>
    <s v="monograph; text"/>
    <s v="PPN750058099"/>
    <s v="PPN549847782"/>
    <s v="http://resolver.staatsbibliothek-berlin.de/SBB0000E1F800000000"/>
    <s v="ger"/>
    <s v="1853"/>
    <s v="WegehauptDigital"/>
    <s v="Stuttgart"/>
    <s v="https://content.staatsbibliothek-berlin.de/dc/750058099.ocr.zip"/>
    <s v="yes"/>
    <m/>
    <x v="1790"/>
    <s v="0075"/>
    <n v="1"/>
  </r>
  <r>
    <s v="Systematische Übersicht der Naturgeschichte aller drei Reiche für die Jugend; nebst Gebrauchsanweisung u. belehrenden Fragen für Eltern u. Erzieher ; mit 1 Weltkt u. 5000 color. Abb. in alphabet. Folge u. ausführl. Beschreibung in dt., französ. u. engl. Sprache"/>
    <s v="Bromme, Traugott"/>
    <s v="Kinder- und Jugendbücher; Historische Drucke"/>
    <s v="Chelius"/>
    <s v="monograph; text"/>
    <s v="PPN750058099"/>
    <s v="PPN549847782"/>
    <s v="http://resolver.staatsbibliothek-berlin.de/SBB0000E1F800000000"/>
    <s v="ger"/>
    <s v="1853"/>
    <s v="WegehauptDigital"/>
    <s v="Stuttgart"/>
    <s v="https://content.staatsbibliothek-berlin.de/dc/750058099.ocr.zip"/>
    <s v="yes"/>
    <m/>
    <x v="1791"/>
    <s v="0075"/>
    <n v="1"/>
  </r>
  <r>
    <s v="Systematische Übersicht der Naturgeschichte aller drei Reiche für die Jugend; nebst Gebrauchsanweisung u. belehrenden Fragen für Eltern u. Erzieher ; mit 1 Weltkt u. 5000 color. Abb. in alphabet. Folge u. ausführl. Beschreibung in dt., französ. u. engl. Sprache"/>
    <s v="Bromme, Traugott"/>
    <s v="Kinder- und Jugendbücher; Historische Drucke"/>
    <s v="Chelius"/>
    <s v="monograph; text"/>
    <s v="PPN750058099"/>
    <s v="PPN549847782"/>
    <s v="http://resolver.staatsbibliothek-berlin.de/SBB0000E1F800000000"/>
    <s v="ger"/>
    <s v="1853"/>
    <s v="WegehauptDigital"/>
    <s v="Stuttgart"/>
    <s v="https://content.staatsbibliothek-berlin.de/dc/750058099.ocr.zip"/>
    <s v="yes"/>
    <m/>
    <x v="1792"/>
    <s v="0075"/>
    <n v="1"/>
  </r>
  <r>
    <s v="Systematische Übersicht der Naturgeschichte aller drei Reiche für die Jugend; nebst Gebrauchsanweisung u. belehrenden Fragen für Eltern u. Erzieher ; mit 1 Weltkt u. 5000 color. Abb. in alphabet. Folge u. ausführl. Beschreibung in dt., französ. u. engl. Sprache"/>
    <s v="Bromme, Traugott"/>
    <s v="Kinder- und Jugendbücher; Historische Drucke"/>
    <s v="Chelius"/>
    <s v="monograph; text"/>
    <s v="PPN750058099"/>
    <s v="PPN549847782"/>
    <s v="http://resolver.staatsbibliothek-berlin.de/SBB0000E1F800000000"/>
    <s v="ger"/>
    <s v="1853"/>
    <s v="WegehauptDigital"/>
    <s v="Stuttgart"/>
    <s v="https://content.staatsbibliothek-berlin.de/dc/750058099.ocr.zip"/>
    <s v="yes"/>
    <m/>
    <x v="1793"/>
    <s v="0091"/>
    <n v="1"/>
  </r>
  <r>
    <s v="Systematische Übersicht der Naturgeschichte aller drei Reiche für die Jugend; nebst Gebrauchsanweisung u. belehrenden Fragen für Eltern u. Erzieher ; mit 1 Weltkt u. 5000 color. Abb. in alphabet. Folge u. ausführl. Beschreibung in dt., französ. u. engl. Sprache"/>
    <s v="Bromme, Traugott"/>
    <s v="Kinder- und Jugendbücher; Historische Drucke"/>
    <s v="Chelius"/>
    <s v="monograph; text"/>
    <s v="PPN750058099"/>
    <s v="PPN549847782"/>
    <s v="http://resolver.staatsbibliothek-berlin.de/SBB0000E1F800000000"/>
    <s v="ger"/>
    <s v="1853"/>
    <s v="WegehauptDigital"/>
    <s v="Stuttgart"/>
    <s v="https://content.staatsbibliothek-berlin.de/dc/750058099.ocr.zip"/>
    <s v="yes"/>
    <m/>
    <x v="1794"/>
    <s v="0091"/>
    <n v="1"/>
  </r>
  <r>
    <s v="Systematische Übersicht der Naturgeschichte aller drei Reiche für die Jugend; nebst Gebrauchsanweisung u. belehrenden Fragen für Eltern u. Erzieher ; mit 1 Weltkt u. 5000 color. Abb. in alphabet. Folge u. ausführl. Beschreibung in dt., französ. u. engl. Sprache"/>
    <s v="Bromme, Traugott"/>
    <s v="Kinder- und Jugendbücher; Historische Drucke"/>
    <s v="Chelius"/>
    <s v="monograph; text"/>
    <s v="PPN750058099"/>
    <s v="PPN549847782"/>
    <s v="http://resolver.staatsbibliothek-berlin.de/SBB0000E1F800000000"/>
    <s v="ger"/>
    <s v="1853"/>
    <s v="WegehauptDigital"/>
    <s v="Stuttgart"/>
    <s v="https://content.staatsbibliothek-berlin.de/dc/750058099.ocr.zip"/>
    <s v="yes"/>
    <m/>
    <x v="1718"/>
    <s v="0099"/>
    <n v="1"/>
  </r>
  <r>
    <s v="Systematische Übersicht der Naturgeschichte aller drei Reiche für die Jugend; nebst Gebrauchsanweisung u. belehrenden Fragen für Eltern u. Erzieher ; mit 1 Weltkt u. 5000 color. Abb. in alphabet. Folge u. ausführl. Beschreibung in dt., französ. u. engl. Sprache"/>
    <s v="Bromme, Traugott"/>
    <s v="Kinder- und Jugendbücher; Historische Drucke"/>
    <s v="Chelius"/>
    <s v="monograph; text"/>
    <s v="PPN750058099"/>
    <s v="PPN549847782"/>
    <s v="http://resolver.staatsbibliothek-berlin.de/SBB0000E1F800000000"/>
    <s v="ger"/>
    <s v="1853"/>
    <s v="WegehauptDigital"/>
    <s v="Stuttgart"/>
    <s v="https://content.staatsbibliothek-berlin.de/dc/750058099.ocr.zip"/>
    <s v="yes"/>
    <m/>
    <x v="1795"/>
    <s v="0099"/>
    <n v="1"/>
  </r>
  <r>
    <s v="Systematische Übersicht der Naturgeschichte aller drei Reiche für die Jugend; nebst Gebrauchsanweisung u. belehrenden Fragen für Eltern u. Erzieher ; mit 1 Weltkt u. 5000 color. Abb. in alphabet. Folge u. ausführl. Beschreibung in dt., französ. u. engl. Sprache"/>
    <s v="Bromme, Traugott"/>
    <s v="Kinder- und Jugendbücher; Historische Drucke"/>
    <s v="Chelius"/>
    <s v="monograph; text"/>
    <s v="PPN750058099"/>
    <s v="PPN549847782"/>
    <s v="http://resolver.staatsbibliothek-berlin.de/SBB0000E1F800000000"/>
    <s v="ger"/>
    <s v="1853"/>
    <s v="WegehauptDigital"/>
    <s v="Stuttgart"/>
    <s v="https://content.staatsbibliothek-berlin.de/dc/750058099.ocr.zip"/>
    <s v="yes"/>
    <m/>
    <x v="1796"/>
    <s v="0099"/>
    <n v="1"/>
  </r>
  <r>
    <s v="Systematische Übersicht der Naturgeschichte aller drei Reiche für die Jugend; nebst Gebrauchsanweisung u. belehrenden Fragen für Eltern u. Erzieher ; mit 1 Weltkt u. 5000 color. Abb. in alphabet. Folge u. ausführl. Beschreibung in dt., französ. u. engl. Sprache"/>
    <s v="Bromme, Traugott"/>
    <s v="Kinder- und Jugendbücher; Historische Drucke"/>
    <s v="Chelius"/>
    <s v="monograph; text"/>
    <s v="PPN750058099"/>
    <s v="PPN549847782"/>
    <s v="http://resolver.staatsbibliothek-berlin.de/SBB0000E1F800000000"/>
    <s v="ger"/>
    <s v="1853"/>
    <s v="WegehauptDigital"/>
    <s v="Stuttgart"/>
    <s v="https://content.staatsbibliothek-berlin.de/dc/750058099.ocr.zip"/>
    <s v="yes"/>
    <m/>
    <x v="1797"/>
    <s v="0099"/>
    <n v="1"/>
  </r>
  <r>
    <s v="Systematische Übersicht der Naturgeschichte aller drei Reiche für die Jugend; nebst Gebrauchsanweisung u. belehrenden Fragen für Eltern u. Erzieher ; mit 1 Weltkt u. 5000 color. Abb. in alphabet. Folge u. ausführl. Beschreibung in dt., französ. u. engl. Sprache"/>
    <s v="Bromme, Traugott"/>
    <s v="Kinder- und Jugendbücher; Historische Drucke"/>
    <s v="Chelius"/>
    <s v="monograph; text"/>
    <s v="PPN750058099"/>
    <s v="PPN549847782"/>
    <s v="http://resolver.staatsbibliothek-berlin.de/SBB0000E1F800000000"/>
    <s v="ger"/>
    <s v="1853"/>
    <s v="WegehauptDigital"/>
    <s v="Stuttgart"/>
    <s v="https://content.staatsbibliothek-berlin.de/dc/750058099.ocr.zip"/>
    <s v="yes"/>
    <m/>
    <x v="1798"/>
    <s v="0111"/>
    <n v="1"/>
  </r>
  <r>
    <s v="Systematische Übersicht der Naturgeschichte aller drei Reiche für die Jugend; nebst Gebrauchsanweisung u. belehrenden Fragen für Eltern u. Erzieher ; mit 1 Weltkt u. 5000 color. Abb. in alphabet. Folge u. ausführl. Beschreibung in dt., französ. u. engl. Sprache"/>
    <s v="Bromme, Traugott"/>
    <s v="Kinder- und Jugendbücher; Historische Drucke"/>
    <s v="Chelius"/>
    <s v="monograph; text"/>
    <s v="PPN750058099"/>
    <s v="PPN549847782"/>
    <s v="http://resolver.staatsbibliothek-berlin.de/SBB0000E1F800000000"/>
    <s v="ger"/>
    <s v="1853"/>
    <s v="WegehauptDigital"/>
    <s v="Stuttgart"/>
    <s v="https://content.staatsbibliothek-berlin.de/dc/750058099.ocr.zip"/>
    <s v="yes"/>
    <m/>
    <x v="1799"/>
    <s v="0115"/>
    <n v="1"/>
  </r>
  <r>
    <s v="Systematische Übersicht der Naturgeschichte aller drei Reiche für die Jugend; nebst Gebrauchsanweisung u. belehrenden Fragen für Eltern u. Erzieher ; mit 1 Weltkt u. 5000 color. Abb. in alphabet. Folge u. ausführl. Beschreibung in dt., französ. u. engl. Sprache"/>
    <s v="Bromme, Traugott"/>
    <s v="Kinder- und Jugendbücher; Historische Drucke"/>
    <s v="Chelius"/>
    <s v="monograph; text"/>
    <s v="PPN750058099"/>
    <s v="PPN549847782"/>
    <s v="http://resolver.staatsbibliothek-berlin.de/SBB0000E1F800000000"/>
    <s v="ger"/>
    <s v="1853"/>
    <s v="WegehauptDigital"/>
    <s v="Stuttgart"/>
    <s v="https://content.staatsbibliothek-berlin.de/dc/750058099.ocr.zip"/>
    <s v="yes"/>
    <m/>
    <x v="1800"/>
    <s v="0115"/>
    <n v="1"/>
  </r>
  <r>
    <s v="Systematische Übersicht der Naturgeschichte aller drei Reiche für die Jugend; nebst Gebrauchsanweisung u. belehrenden Fragen für Eltern u. Erzieher ; mit 1 Weltkt u. 5000 color. Abb. in alphabet. Folge u. ausführl. Beschreibung in dt., französ. u. engl. Sprache"/>
    <s v="Bromme, Traugott"/>
    <s v="Kinder- und Jugendbücher; Historische Drucke"/>
    <s v="Chelius"/>
    <s v="monograph; text"/>
    <s v="PPN750058099"/>
    <s v="PPN549847782"/>
    <s v="http://resolver.staatsbibliothek-berlin.de/SBB0000E1F800000000"/>
    <s v="ger"/>
    <s v="1853"/>
    <s v="WegehauptDigital"/>
    <s v="Stuttgart"/>
    <s v="https://content.staatsbibliothek-berlin.de/dc/750058099.ocr.zip"/>
    <s v="yes"/>
    <m/>
    <x v="1801"/>
    <s v="0127"/>
    <n v="1"/>
  </r>
  <r>
    <s v="Systematische Übersicht der Naturgeschichte aller drei Reiche für die Jugend; nebst Gebrauchsanweisung u. belehrenden Fragen für Eltern u. Erzieher ; mit 1 Weltkt u. 5000 color. Abb. in alphabet. Folge u. ausführl. Beschreibung in dt., französ. u. engl. Sprache"/>
    <s v="Bromme, Traugott"/>
    <s v="Kinder- und Jugendbücher; Historische Drucke"/>
    <s v="Chelius"/>
    <s v="monograph; text"/>
    <s v="PPN750058099"/>
    <s v="PPN549847782"/>
    <s v="http://resolver.staatsbibliothek-berlin.de/SBB0000E1F800000000"/>
    <s v="ger"/>
    <s v="1853"/>
    <s v="WegehauptDigital"/>
    <s v="Stuttgart"/>
    <s v="https://content.staatsbibliothek-berlin.de/dc/750058099.ocr.zip"/>
    <s v="yes"/>
    <m/>
    <x v="1802"/>
    <s v="0127"/>
    <n v="1"/>
  </r>
  <r>
    <s v="Systematische Übersicht der Naturgeschichte aller drei Reiche für die Jugend; nebst Gebrauchsanweisung u. belehrenden Fragen für Eltern u. Erzieher ; mit 1 Weltkt u. 5000 color. Abb. in alphabet. Folge u. ausführl. Beschreibung in dt., französ. u. engl. Sprache"/>
    <s v="Bromme, Traugott"/>
    <s v="Kinder- und Jugendbücher; Historische Drucke"/>
    <s v="Chelius"/>
    <s v="monograph; text"/>
    <s v="PPN750058099"/>
    <s v="PPN549847782"/>
    <s v="http://resolver.staatsbibliothek-berlin.de/SBB0000E1F800000000"/>
    <s v="ger"/>
    <s v="1853"/>
    <s v="WegehauptDigital"/>
    <s v="Stuttgart"/>
    <s v="https://content.staatsbibliothek-berlin.de/dc/750058099.ocr.zip"/>
    <s v="yes"/>
    <m/>
    <x v="1803"/>
    <s v="0142"/>
    <n v="1"/>
  </r>
  <r>
    <s v="Systematische Übersicht der Naturgeschichte aller drei Reiche für die Jugend; nebst Gebrauchsanweisung u. belehrenden Fragen für Eltern u. Erzieher ; mit 1 Weltkt u. 5000 color. Abb. in alphabet. Folge u. ausführl. Beschreibung in dt., französ. u. engl. Sprache"/>
    <s v="Bromme, Traugott"/>
    <s v="Kinder- und Jugendbücher; Historische Drucke"/>
    <s v="Chelius"/>
    <s v="monograph; text"/>
    <s v="PPN750058099"/>
    <s v="PPN549847782"/>
    <s v="http://resolver.staatsbibliothek-berlin.de/SBB0000E1F800000000"/>
    <s v="ger"/>
    <s v="1853"/>
    <s v="WegehauptDigital"/>
    <s v="Stuttgart"/>
    <s v="https://content.staatsbibliothek-berlin.de/dc/750058099.ocr.zip"/>
    <s v="yes"/>
    <m/>
    <x v="1804"/>
    <s v="0142"/>
    <n v="1"/>
  </r>
  <r>
    <s v="Wanderungen durch die Sternenwelt; ein Geschenk für die reifere Jugend ; mit 12 col. Kupfern"/>
    <s v="Dietrich, Fr."/>
    <s v="Kinder- und Jugendbücher; Historische Drucke"/>
    <s v="Thomas"/>
    <s v="monograph; text"/>
    <s v="PPN750737867"/>
    <s v="PPN553686518"/>
    <s v="http://resolver.staatsbibliothek-berlin.de/SBB0000E3CC00000000"/>
    <s v="ger"/>
    <s v="1852"/>
    <s v="WegehauptDigital"/>
    <s v="Leipzig"/>
    <s v="https://content.staatsbibliothek-berlin.de/dc/750737867.ocr.zip"/>
    <s v="yes"/>
    <m/>
    <x v="1586"/>
    <s v="0006"/>
    <n v="1"/>
  </r>
  <r>
    <s v="Wanderungen durch die Sternenwelt; ein Geschenk für die reifere Jugend ; mit 12 col. Kupfern"/>
    <s v="Dietrich, Fr."/>
    <s v="Kinder- und Jugendbücher; Historische Drucke"/>
    <s v="Thomas"/>
    <s v="monograph; text"/>
    <s v="PPN750737867"/>
    <s v="PPN553686518"/>
    <s v="http://resolver.staatsbibliothek-berlin.de/SBB0000E3CC00000000"/>
    <s v="ger"/>
    <s v="1852"/>
    <s v="WegehauptDigital"/>
    <s v="Leipzig"/>
    <s v="https://content.staatsbibliothek-berlin.de/dc/750737867.ocr.zip"/>
    <s v="yes"/>
    <m/>
    <x v="1805"/>
    <s v="0006"/>
    <n v="1"/>
  </r>
  <r>
    <s v="Wanderungen durch die Sternenwelt; ein Geschenk für die reifere Jugend ; mit 12 col. Kupfern"/>
    <s v="Dietrich, Fr."/>
    <s v="Kinder- und Jugendbücher; Historische Drucke"/>
    <s v="Thomas"/>
    <s v="monograph; text"/>
    <s v="PPN750737867"/>
    <s v="PPN553686518"/>
    <s v="http://resolver.staatsbibliothek-berlin.de/SBB0000E3CC00000000"/>
    <s v="ger"/>
    <s v="1852"/>
    <s v="WegehauptDigital"/>
    <s v="Leipzig"/>
    <s v="https://content.staatsbibliothek-berlin.de/dc/750737867.ocr.zip"/>
    <s v="yes"/>
    <m/>
    <x v="1806"/>
    <s v="0006"/>
    <n v="1"/>
  </r>
  <r>
    <s v="Wanderungen durch die Sternenwelt; ein Geschenk für die reifere Jugend ; mit 12 col. Kupfern"/>
    <s v="Dietrich, Fr."/>
    <s v="Kinder- und Jugendbücher; Historische Drucke"/>
    <s v="Thomas"/>
    <s v="monograph; text"/>
    <s v="PPN750737867"/>
    <s v="PPN553686518"/>
    <s v="http://resolver.staatsbibliothek-berlin.de/SBB0000E3CC00000000"/>
    <s v="ger"/>
    <s v="1852"/>
    <s v="WegehauptDigital"/>
    <s v="Leipzig"/>
    <s v="https://content.staatsbibliothek-berlin.de/dc/750737867.ocr.zip"/>
    <s v="yes"/>
    <m/>
    <x v="1807"/>
    <s v="0098, 0233, 0264"/>
    <n v="3"/>
  </r>
  <r>
    <s v="Wanderungen durch die Sternenwelt; ein Geschenk für die reifere Jugend ; mit 12 col. Kupfern"/>
    <s v="Dietrich, Fr."/>
    <s v="Kinder- und Jugendbücher; Historische Drucke"/>
    <s v="Thomas"/>
    <s v="monograph; text"/>
    <s v="PPN750737867"/>
    <s v="PPN553686518"/>
    <s v="http://resolver.staatsbibliothek-berlin.de/SBB0000E3CC00000000"/>
    <s v="ger"/>
    <s v="1852"/>
    <s v="WegehauptDigital"/>
    <s v="Leipzig"/>
    <s v="https://content.staatsbibliothek-berlin.de/dc/750737867.ocr.zip"/>
    <s v="yes"/>
    <m/>
    <x v="1808"/>
    <s v="0098, 0233, 0264"/>
    <n v="3"/>
  </r>
  <r>
    <s v="Wanderungen durch die Sternenwelt; ein Geschenk für die reifere Jugend ; mit 12 col. Kupfern"/>
    <s v="Dietrich, Fr."/>
    <s v="Kinder- und Jugendbücher; Historische Drucke"/>
    <s v="Thomas"/>
    <s v="monograph; text"/>
    <s v="PPN750737867"/>
    <s v="PPN553686518"/>
    <s v="http://resolver.staatsbibliothek-berlin.de/SBB0000E3CC00000000"/>
    <s v="ger"/>
    <s v="1852"/>
    <s v="WegehauptDigital"/>
    <s v="Leipzig"/>
    <s v="https://content.staatsbibliothek-berlin.de/dc/750737867.ocr.zip"/>
    <s v="yes"/>
    <m/>
    <x v="1809"/>
    <s v="0217"/>
    <n v="1"/>
  </r>
  <r>
    <s v="Wanderungen durch die Sternenwelt; ein Geschenk für die reifere Jugend ; mit 12 col. Kupfern"/>
    <s v="Dietrich, Fr."/>
    <s v="Kinder- und Jugendbücher; Historische Drucke"/>
    <s v="Thomas"/>
    <s v="monograph; text"/>
    <s v="PPN750737867"/>
    <s v="PPN553686518"/>
    <s v="http://resolver.staatsbibliothek-berlin.de/SBB0000E3CC00000000"/>
    <s v="ger"/>
    <s v="1852"/>
    <s v="WegehauptDigital"/>
    <s v="Leipzig"/>
    <s v="https://content.staatsbibliothek-berlin.de/dc/750737867.ocr.zip"/>
    <s v="yes"/>
    <m/>
    <x v="1810"/>
    <s v="0217, 0248"/>
    <n v="2"/>
  </r>
  <r>
    <s v="Wanderungen durch die Sternenwelt; ein Geschenk für die reifere Jugend ; mit 12 col. Kupfern"/>
    <s v="Dietrich, Fr."/>
    <s v="Kinder- und Jugendbücher; Historische Drucke"/>
    <s v="Thomas"/>
    <s v="monograph; text"/>
    <s v="PPN750737867"/>
    <s v="PPN553686518"/>
    <s v="http://resolver.staatsbibliothek-berlin.de/SBB0000E3CC00000000"/>
    <s v="ger"/>
    <s v="1852"/>
    <s v="WegehauptDigital"/>
    <s v="Leipzig"/>
    <s v="https://content.staatsbibliothek-berlin.de/dc/750737867.ocr.zip"/>
    <s v="yes"/>
    <m/>
    <x v="1811"/>
    <s v="0233"/>
    <n v="1"/>
  </r>
  <r>
    <s v="Wanderungen durch die Sternenwelt; ein Geschenk für die reifere Jugend ; mit 12 col. Kupfern"/>
    <s v="Dietrich, Fr."/>
    <s v="Kinder- und Jugendbücher; Historische Drucke"/>
    <s v="Thomas"/>
    <s v="monograph; text"/>
    <s v="PPN750737867"/>
    <s v="PPN553686518"/>
    <s v="http://resolver.staatsbibliothek-berlin.de/SBB0000E3CC00000000"/>
    <s v="ger"/>
    <s v="1852"/>
    <s v="WegehauptDigital"/>
    <s v="Leipzig"/>
    <s v="https://content.staatsbibliothek-berlin.de/dc/750737867.ocr.zip"/>
    <s v="yes"/>
    <m/>
    <x v="1338"/>
    <s v="0248"/>
    <n v="1"/>
  </r>
  <r>
    <s v="Wanderungen durch die Sternenwelt; ein Geschenk für die reifere Jugend ; mit 12 col. Kupfern"/>
    <s v="Dietrich, Fr."/>
    <s v="Kinder- und Jugendbücher; Historische Drucke"/>
    <s v="Thomas"/>
    <s v="monograph; text"/>
    <s v="PPN750737867"/>
    <s v="PPN553686518"/>
    <s v="http://resolver.staatsbibliothek-berlin.de/SBB0000E3CC00000000"/>
    <s v="ger"/>
    <s v="1852"/>
    <s v="WegehauptDigital"/>
    <s v="Leipzig"/>
    <s v="https://content.staatsbibliothek-berlin.de/dc/750737867.ocr.zip"/>
    <s v="yes"/>
    <m/>
    <x v="1812"/>
    <s v="0264"/>
    <n v="1"/>
  </r>
  <r>
    <s v="Wanderungen durch die Sternenwelt; ein Geschenk für die reifere Jugend ; mit 12 col. Kupfern"/>
    <s v="Dietrich, Fr."/>
    <s v="Kinder- und Jugendbücher; Historische Drucke"/>
    <s v="Thomas"/>
    <s v="monograph; text"/>
    <s v="PPN750737867"/>
    <s v="PPN553686518"/>
    <s v="http://resolver.staatsbibliothek-berlin.de/SBB0000E3CC00000000"/>
    <s v="ger"/>
    <s v="1852"/>
    <s v="WegehauptDigital"/>
    <s v="Leipzig"/>
    <s v="https://content.staatsbibliothek-berlin.de/dc/750737867.ocr.zip"/>
    <s v="yes"/>
    <m/>
    <x v="1813"/>
    <s v="0264"/>
    <n v="1"/>
  </r>
  <r>
    <s v="Wanderungen durch die Sternenwelt; ein Geschenk für die reifere Jugend ; mit 12 col. Kupfern"/>
    <s v="Dietrich, Fr."/>
    <s v="Kinder- und Jugendbücher; Historische Drucke"/>
    <s v="Thomas"/>
    <s v="monograph; text"/>
    <s v="PPN750737867"/>
    <s v="PPN553686518"/>
    <s v="http://resolver.staatsbibliothek-berlin.de/SBB0000E3CC00000000"/>
    <s v="ger"/>
    <s v="1852"/>
    <s v="WegehauptDigital"/>
    <s v="Leipzig"/>
    <s v="https://content.staatsbibliothek-berlin.de/dc/750737867.ocr.zip"/>
    <s v="yes"/>
    <m/>
    <x v="1814"/>
    <s v="0282"/>
    <n v="1"/>
  </r>
  <r>
    <s v="Wanderungen durch die Sternenwelt; ein Geschenk für die reifere Jugend ; mit 12 col. Kupfern"/>
    <s v="Dietrich, Fr."/>
    <s v="Kinder- und Jugendbücher; Historische Drucke"/>
    <s v="Thomas"/>
    <s v="monograph; text"/>
    <s v="PPN750737867"/>
    <s v="PPN553686518"/>
    <s v="http://resolver.staatsbibliothek-berlin.de/SBB0000E3CC00000000"/>
    <s v="ger"/>
    <s v="1852"/>
    <s v="WegehauptDigital"/>
    <s v="Leipzig"/>
    <s v="https://content.staatsbibliothek-berlin.de/dc/750737867.ocr.zip"/>
    <s v="yes"/>
    <m/>
    <x v="1815"/>
    <s v="0282"/>
    <n v="1"/>
  </r>
  <r>
    <s v="Wanderungen durch die Sternenwelt; ein Geschenk für die reifere Jugend ; mit 12 col. Kupfern"/>
    <s v="Dietrich, Fr."/>
    <s v="Kinder- und Jugendbücher; Historische Drucke"/>
    <s v="Thomas"/>
    <s v="monograph; text"/>
    <s v="PPN750737867"/>
    <s v="PPN553686518"/>
    <s v="http://resolver.staatsbibliothek-berlin.de/SBB0000E3CC00000000"/>
    <s v="ger"/>
    <s v="1852"/>
    <s v="WegehauptDigital"/>
    <s v="Leipzig"/>
    <s v="https://content.staatsbibliothek-berlin.de/dc/750737867.ocr.zip"/>
    <s v="yes"/>
    <m/>
    <x v="1816"/>
    <s v="0282"/>
    <n v="1"/>
  </r>
  <r>
    <s v="Naturgeschichte der merkwürdigsten fremden Thiere"/>
    <s v="Gressler, Friedrich Gustav Ludwig"/>
    <s v="Kinder- und Jugendbücher; Historische Drucke"/>
    <s v="Schulbuchh. des Thüringer Lehrervereins"/>
    <s v="volume; text"/>
    <s v="PPN756443156"/>
    <s v="PPN558506135"/>
    <s v="http://resolver.staatsbibliothek-berlin.de/SBB0000EA9500030000"/>
    <s v="ger"/>
    <s v="1852"/>
    <s v="WegehauptDigital"/>
    <s v="Langensalza"/>
    <s v="https://content.staatsbibliothek-berlin.de/dc/756443156.ocr.zip"/>
    <s v="yes"/>
    <m/>
    <x v="1817"/>
    <s v="0321"/>
    <n v="1"/>
  </r>
  <r>
    <s v="Naturgeschichte der merkwürdigsten fremden Thiere"/>
    <s v="Gressler, Friedrich Gustav Ludwig"/>
    <s v="Kinder- und Jugendbücher; Historische Drucke"/>
    <s v="Schulbuchh. des Thüringer Lehrervereins"/>
    <s v="volume; text"/>
    <s v="PPN756443156"/>
    <s v="PPN558506135"/>
    <s v="http://resolver.staatsbibliothek-berlin.de/SBB0000EA9500030000"/>
    <s v="ger"/>
    <s v="1852"/>
    <s v="WegehauptDigital"/>
    <s v="Langensalza"/>
    <s v="https://content.staatsbibliothek-berlin.de/dc/756443156.ocr.zip"/>
    <s v="yes"/>
    <m/>
    <x v="1818"/>
    <s v="0321"/>
    <n v="1"/>
  </r>
  <r>
    <s v="Das Buch wunderbarer Erfindungen; in Schilderungen f. d. reifere Jugend : mit 125 Abb. u. 1 Titelbild."/>
    <s v="Thomas, Louis"/>
    <s v="Kinder- und Jugendbücher; Historische Drucke"/>
    <s v="Spamer"/>
    <s v="monograph; text"/>
    <s v="PPN756689090"/>
    <s v="PPN578154765"/>
    <s v="http://resolver.staatsbibliothek-berlin.de/SBB0000EBC100000000"/>
    <s v="ger"/>
    <s v="1860"/>
    <s v="WegehauptDigital"/>
    <s v="Leipzig"/>
    <s v="https://content.staatsbibliothek-berlin.de/dc/756689090.ocr.zip"/>
    <s v="yes"/>
    <m/>
    <x v="1819"/>
    <s v="0001"/>
    <n v="1"/>
  </r>
  <r>
    <s v="Das Buch wunderbarer Erfindungen; in Schilderungen f. d. reifere Jugend : mit 125 Abb. u. 1 Titelbild."/>
    <s v="Thomas, Louis"/>
    <s v="Kinder- und Jugendbücher; Historische Drucke"/>
    <s v="Spamer"/>
    <s v="monograph; text"/>
    <s v="PPN756689090"/>
    <s v="PPN578154765"/>
    <s v="http://resolver.staatsbibliothek-berlin.de/SBB0000EBC100000000"/>
    <s v="ger"/>
    <s v="1860"/>
    <s v="WegehauptDigital"/>
    <s v="Leipzig"/>
    <s v="https://content.staatsbibliothek-berlin.de/dc/756689090.ocr.zip"/>
    <s v="yes"/>
    <m/>
    <x v="1820"/>
    <s v="0001"/>
    <n v="1"/>
  </r>
  <r>
    <s v="Das Buch wunderbarer Erfindungen; in Schilderungen f. d. reifere Jugend : mit 125 Abb. u. 1 Titelbild."/>
    <s v="Thomas, Louis"/>
    <s v="Kinder- und Jugendbücher; Historische Drucke"/>
    <s v="Spamer"/>
    <s v="monograph; text"/>
    <s v="PPN756689090"/>
    <s v="PPN578154765"/>
    <s v="http://resolver.staatsbibliothek-berlin.de/SBB0000EBC100000000"/>
    <s v="ger"/>
    <s v="1860"/>
    <s v="WegehauptDigital"/>
    <s v="Leipzig"/>
    <s v="https://content.staatsbibliothek-berlin.de/dc/756689090.ocr.zip"/>
    <s v="yes"/>
    <m/>
    <x v="1821"/>
    <s v="0001"/>
    <n v="1"/>
  </r>
  <r>
    <s v="Das Buch wunderbarer Erfindungen; in Schilderungen f. d. reifere Jugend : mit 125 Abb. u. 1 Titelbild."/>
    <s v="Thomas, Louis"/>
    <s v="Kinder- und Jugendbücher; Historische Drucke"/>
    <s v="Spamer"/>
    <s v="monograph; text"/>
    <s v="PPN756689090"/>
    <s v="PPN578154765"/>
    <s v="http://resolver.staatsbibliothek-berlin.de/SBB0000EBC100000000"/>
    <s v="ger"/>
    <s v="1860"/>
    <s v="WegehauptDigital"/>
    <s v="Leipzig"/>
    <s v="https://content.staatsbibliothek-berlin.de/dc/756689090.ocr.zip"/>
    <s v="yes"/>
    <m/>
    <x v="1822"/>
    <s v="0001"/>
    <n v="1"/>
  </r>
  <r>
    <s v="Das Buch wunderbarer Erfindungen; in Schilderungen f. d. reifere Jugend : mit 125 Abb. u. 1 Titelbild."/>
    <s v="Thomas, Louis"/>
    <s v="Kinder- und Jugendbücher; Historische Drucke"/>
    <s v="Spamer"/>
    <s v="monograph; text"/>
    <s v="PPN756689090"/>
    <s v="PPN578154765"/>
    <s v="http://resolver.staatsbibliothek-berlin.de/SBB0000EBC100000000"/>
    <s v="ger"/>
    <s v="1860"/>
    <s v="WegehauptDigital"/>
    <s v="Leipzig"/>
    <s v="https://content.staatsbibliothek-berlin.de/dc/756689090.ocr.zip"/>
    <s v="yes"/>
    <m/>
    <x v="1823"/>
    <s v="0019"/>
    <n v="1"/>
  </r>
  <r>
    <s v="Das Buch wunderbarer Erfindungen; in Schilderungen f. d. reifere Jugend : mit 125 Abb. u. 1 Titelbild."/>
    <s v="Thomas, Louis"/>
    <s v="Kinder- und Jugendbücher; Historische Drucke"/>
    <s v="Spamer"/>
    <s v="monograph; text"/>
    <s v="PPN756689090"/>
    <s v="PPN578154765"/>
    <s v="http://resolver.staatsbibliothek-berlin.de/SBB0000EBC100000000"/>
    <s v="ger"/>
    <s v="1860"/>
    <s v="WegehauptDigital"/>
    <s v="Leipzig"/>
    <s v="https://content.staatsbibliothek-berlin.de/dc/756689090.ocr.zip"/>
    <s v="yes"/>
    <m/>
    <x v="1824"/>
    <s v="0035"/>
    <n v="1"/>
  </r>
  <r>
    <s v="Das Buch wunderbarer Erfindungen; in Schilderungen f. d. reifere Jugend : mit 125 Abb. u. 1 Titelbild."/>
    <s v="Thomas, Louis"/>
    <s v="Kinder- und Jugendbücher; Historische Drucke"/>
    <s v="Spamer"/>
    <s v="monograph; text"/>
    <s v="PPN756689090"/>
    <s v="PPN578154765"/>
    <s v="http://resolver.staatsbibliothek-berlin.de/SBB0000EBC100000000"/>
    <s v="ger"/>
    <s v="1860"/>
    <s v="WegehauptDigital"/>
    <s v="Leipzig"/>
    <s v="https://content.staatsbibliothek-berlin.de/dc/756689090.ocr.zip"/>
    <s v="yes"/>
    <m/>
    <x v="1825"/>
    <s v="0035"/>
    <n v="1"/>
  </r>
  <r>
    <s v="Das Buch wunderbarer Erfindungen; in Schilderungen f. d. reifere Jugend : mit 125 Abb. u. 1 Titelbild."/>
    <s v="Thomas, Louis"/>
    <s v="Kinder- und Jugendbücher; Historische Drucke"/>
    <s v="Spamer"/>
    <s v="monograph; text"/>
    <s v="PPN756689090"/>
    <s v="PPN578154765"/>
    <s v="http://resolver.staatsbibliothek-berlin.de/SBB0000EBC100000000"/>
    <s v="ger"/>
    <s v="1860"/>
    <s v="WegehauptDigital"/>
    <s v="Leipzig"/>
    <s v="https://content.staatsbibliothek-berlin.de/dc/756689090.ocr.zip"/>
    <s v="yes"/>
    <m/>
    <x v="1826"/>
    <s v="0035"/>
    <n v="1"/>
  </r>
  <r>
    <s v="Das Buch wunderbarer Erfindungen; in Schilderungen f. d. reifere Jugend : mit 125 Abb. u. 1 Titelbild."/>
    <s v="Thomas, Louis"/>
    <s v="Kinder- und Jugendbücher; Historische Drucke"/>
    <s v="Spamer"/>
    <s v="monograph; text"/>
    <s v="PPN756689090"/>
    <s v="PPN578154765"/>
    <s v="http://resolver.staatsbibliothek-berlin.de/SBB0000EBC100000000"/>
    <s v="ger"/>
    <s v="1860"/>
    <s v="WegehauptDigital"/>
    <s v="Leipzig"/>
    <s v="https://content.staatsbibliothek-berlin.de/dc/756689090.ocr.zip"/>
    <s v="yes"/>
    <m/>
    <x v="1827"/>
    <s v="0035"/>
    <n v="1"/>
  </r>
  <r>
    <s v="Das Buch wunderbarer Erfindungen; in Schilderungen f. d. reifere Jugend : mit 125 Abb. u. 1 Titelbild."/>
    <s v="Thomas, Louis"/>
    <s v="Kinder- und Jugendbücher; Historische Drucke"/>
    <s v="Spamer"/>
    <s v="monograph; text"/>
    <s v="PPN756689090"/>
    <s v="PPN578154765"/>
    <s v="http://resolver.staatsbibliothek-berlin.de/SBB0000EBC100000000"/>
    <s v="ger"/>
    <s v="1860"/>
    <s v="WegehauptDigital"/>
    <s v="Leipzig"/>
    <s v="https://content.staatsbibliothek-berlin.de/dc/756689090.ocr.zip"/>
    <s v="yes"/>
    <m/>
    <x v="1828"/>
    <s v="0036"/>
    <n v="1"/>
  </r>
  <r>
    <s v="Das Buch wunderbarer Erfindungen; in Schilderungen f. d. reifere Jugend : mit 125 Abb. u. 1 Titelbild."/>
    <s v="Thomas, Louis"/>
    <s v="Kinder- und Jugendbücher; Historische Drucke"/>
    <s v="Spamer"/>
    <s v="monograph; text"/>
    <s v="PPN756689090"/>
    <s v="PPN578154765"/>
    <s v="http://resolver.staatsbibliothek-berlin.de/SBB0000EBC100000000"/>
    <s v="ger"/>
    <s v="1860"/>
    <s v="WegehauptDigital"/>
    <s v="Leipzig"/>
    <s v="https://content.staatsbibliothek-berlin.de/dc/756689090.ocr.zip"/>
    <s v="yes"/>
    <m/>
    <x v="193"/>
    <s v="0062"/>
    <n v="1"/>
  </r>
  <r>
    <s v="Das Buch wunderbarer Erfindungen; in Schilderungen f. d. reifere Jugend : mit 125 Abb. u. 1 Titelbild."/>
    <s v="Thomas, Louis"/>
    <s v="Kinder- und Jugendbücher; Historische Drucke"/>
    <s v="Spamer"/>
    <s v="monograph; text"/>
    <s v="PPN756689090"/>
    <s v="PPN578154765"/>
    <s v="http://resolver.staatsbibliothek-berlin.de/SBB0000EBC100000000"/>
    <s v="ger"/>
    <s v="1860"/>
    <s v="WegehauptDigital"/>
    <s v="Leipzig"/>
    <s v="https://content.staatsbibliothek-berlin.de/dc/756689090.ocr.zip"/>
    <s v="yes"/>
    <m/>
    <x v="1829"/>
    <s v="0189"/>
    <n v="1"/>
  </r>
  <r>
    <s v="Das Buch wunderbarer Erfindungen; in Schilderungen f. d. reifere Jugend : mit 125 Abb. u. 1 Titelbild."/>
    <s v="Thomas, Louis"/>
    <s v="Kinder- und Jugendbücher; Historische Drucke"/>
    <s v="Spamer"/>
    <s v="monograph; text"/>
    <s v="PPN756689090"/>
    <s v="PPN578154765"/>
    <s v="http://resolver.staatsbibliothek-berlin.de/SBB0000EBC100000000"/>
    <s v="ger"/>
    <s v="1860"/>
    <s v="WegehauptDigital"/>
    <s v="Leipzig"/>
    <s v="https://content.staatsbibliothek-berlin.de/dc/756689090.ocr.zip"/>
    <s v="yes"/>
    <m/>
    <x v="1830"/>
    <s v="0189"/>
    <n v="1"/>
  </r>
  <r>
    <s v="Das Buch wunderbarer Erfindungen; in Schilderungen f. d. reifere Jugend : mit 125 Abb. u. 1 Titelbild."/>
    <s v="Thomas, Louis"/>
    <s v="Kinder- und Jugendbücher; Historische Drucke"/>
    <s v="Spamer"/>
    <s v="monograph; text"/>
    <s v="PPN756689090"/>
    <s v="PPN578154765"/>
    <s v="http://resolver.staatsbibliothek-berlin.de/SBB0000EBC100000000"/>
    <s v="ger"/>
    <s v="1860"/>
    <s v="WegehauptDigital"/>
    <s v="Leipzig"/>
    <s v="https://content.staatsbibliothek-berlin.de/dc/756689090.ocr.zip"/>
    <s v="yes"/>
    <m/>
    <x v="342"/>
    <s v="0219"/>
    <n v="1"/>
  </r>
  <r>
    <s v="Das Buch wunderbarer Erfindungen; in Schilderungen f. d. reifere Jugend : mit 125 Abb. u. 1 Titelbild."/>
    <s v="Thomas, Louis"/>
    <s v="Kinder- und Jugendbücher; Historische Drucke"/>
    <s v="Spamer"/>
    <s v="monograph; text"/>
    <s v="PPN756689090"/>
    <s v="PPN578154765"/>
    <s v="http://resolver.staatsbibliothek-berlin.de/SBB0000EBC100000000"/>
    <s v="ger"/>
    <s v="1860"/>
    <s v="WegehauptDigital"/>
    <s v="Leipzig"/>
    <s v="https://content.staatsbibliothek-berlin.de/dc/756689090.ocr.zip"/>
    <s v="yes"/>
    <m/>
    <x v="1831"/>
    <s v="0219"/>
    <n v="1"/>
  </r>
  <r>
    <s v="Das Buch wunderbarer Erfindungen; in Schilderungen f. d. reifere Jugend : mit 125 Abb. u. 1 Titelbild."/>
    <s v="Thomas, Louis"/>
    <s v="Kinder- und Jugendbücher; Historische Drucke"/>
    <s v="Spamer"/>
    <s v="monograph; text"/>
    <s v="PPN756689090"/>
    <s v="PPN578154765"/>
    <s v="http://resolver.staatsbibliothek-berlin.de/SBB0000EBC100000000"/>
    <s v="ger"/>
    <s v="1860"/>
    <s v="WegehauptDigital"/>
    <s v="Leipzig"/>
    <s v="https://content.staatsbibliothek-berlin.de/dc/756689090.ocr.zip"/>
    <s v="yes"/>
    <m/>
    <x v="1832"/>
    <s v="0219"/>
    <n v="1"/>
  </r>
  <r>
    <s v="Das Buch wunderbarer Erfindungen; in Schilderungen f. d. reifere Jugend : mit 125 Abb. u. 1 Titelbild."/>
    <s v="Thomas, Louis"/>
    <s v="Kinder- und Jugendbücher; Historische Drucke"/>
    <s v="Spamer"/>
    <s v="monograph; text"/>
    <s v="PPN756689090"/>
    <s v="PPN578154765"/>
    <s v="http://resolver.staatsbibliothek-berlin.de/SBB0000EBC100000000"/>
    <s v="ger"/>
    <s v="1860"/>
    <s v="WegehauptDigital"/>
    <s v="Leipzig"/>
    <s v="https://content.staatsbibliothek-berlin.de/dc/756689090.ocr.zip"/>
    <s v="yes"/>
    <m/>
    <x v="1833"/>
    <s v="0219"/>
    <n v="1"/>
  </r>
  <r>
    <s v="Das Buch wunderbarer Erfindungen; in Schilderungen f. d. reifere Jugend : mit 125 Abb. u. 1 Titelbild."/>
    <s v="Thomas, Louis"/>
    <s v="Kinder- und Jugendbücher; Historische Drucke"/>
    <s v="Spamer"/>
    <s v="monograph; text"/>
    <s v="PPN756689090"/>
    <s v="PPN578154765"/>
    <s v="http://resolver.staatsbibliothek-berlin.de/SBB0000EBC100000000"/>
    <s v="ger"/>
    <s v="1860"/>
    <s v="WegehauptDigital"/>
    <s v="Leipzig"/>
    <s v="https://content.staatsbibliothek-berlin.de/dc/756689090.ocr.zip"/>
    <s v="yes"/>
    <m/>
    <x v="1834"/>
    <s v="0219"/>
    <n v="1"/>
  </r>
  <r>
    <s v="Das Buch wunderbarer Erfindungen; in Schilderungen f. d. reifere Jugend : mit 125 Abb. u. 1 Titelbild."/>
    <s v="Thomas, Louis"/>
    <s v="Kinder- und Jugendbücher; Historische Drucke"/>
    <s v="Spamer"/>
    <s v="monograph; text"/>
    <s v="PPN756689090"/>
    <s v="PPN578154765"/>
    <s v="http://resolver.staatsbibliothek-berlin.de/SBB0000EBC100000000"/>
    <s v="ger"/>
    <s v="1860"/>
    <s v="WegehauptDigital"/>
    <s v="Leipzig"/>
    <s v="https://content.staatsbibliothek-berlin.de/dc/756689090.ocr.zip"/>
    <s v="yes"/>
    <m/>
    <x v="1835"/>
    <s v="0219"/>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36"/>
    <s v="0008, 0009"/>
    <n v="2"/>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37"/>
    <s v="0008, 0009"/>
    <n v="2"/>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0"/>
    <s v="0008, 0009, 0011, 0256"/>
    <n v="4"/>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38"/>
    <s v="0011"/>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696"/>
    <s v="0027"/>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39"/>
    <s v="0027"/>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40"/>
    <s v="0027"/>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41"/>
    <s v="0058"/>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42"/>
    <s v="0060"/>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43"/>
    <s v="0066"/>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44"/>
    <s v="0066"/>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785"/>
    <s v="0100"/>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45"/>
    <s v="0101"/>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46"/>
    <s v="0101"/>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47"/>
    <s v="0101"/>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48"/>
    <s v="0101"/>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49"/>
    <s v="0101"/>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50"/>
    <s v="0101"/>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51"/>
    <s v="0101"/>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52"/>
    <s v="0101"/>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53"/>
    <s v="0101"/>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330"/>
    <s v="0102"/>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54"/>
    <s v="0102"/>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55"/>
    <s v="0102"/>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78"/>
    <s v="0106"/>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56"/>
    <s v="0106"/>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57"/>
    <s v="0106"/>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58"/>
    <s v="0106"/>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59"/>
    <s v="0106"/>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60"/>
    <s v="0106, 0132"/>
    <n v="2"/>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61"/>
    <s v="0132"/>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62"/>
    <s v="0132"/>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63"/>
    <s v="0132"/>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64"/>
    <s v="0132"/>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65"/>
    <s v="0132"/>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66"/>
    <s v="0132"/>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67"/>
    <s v="0132"/>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68"/>
    <s v="0140"/>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69"/>
    <s v="0140"/>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70"/>
    <s v="0140"/>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71"/>
    <s v="0140"/>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72"/>
    <s v="0148"/>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73"/>
    <s v="0164"/>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74"/>
    <s v="0194"/>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75"/>
    <s v="0194"/>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76"/>
    <s v="0202"/>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77"/>
    <s v="0215"/>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78"/>
    <s v="0215"/>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79"/>
    <s v="0215"/>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80"/>
    <s v="0215"/>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81"/>
    <s v="0232"/>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82"/>
    <s v="0232"/>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83"/>
    <s v="0232"/>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84"/>
    <s v="0256"/>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85"/>
    <s v="0256"/>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1886"/>
    <s v="0265"/>
    <n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m/>
    <x v="204"/>
    <s v="0265"/>
    <n v="1"/>
  </r>
  <r>
    <s v="Das Buch der Arbeit"/>
    <s v="Bergmann, Leo"/>
    <s v="Kinder- und Jugendbücher; Historische Drucke"/>
    <s v="Spamer"/>
    <s v="volume; text"/>
    <s v="PPN766732835"/>
    <s v="PPN547994168"/>
    <s v="http://resolver.staatsbibliothek-berlin.de/SBB0000EB2200010000"/>
    <s v="ger"/>
    <s v="1854"/>
    <s v="WegehauptDigital"/>
    <s v="Leipzig"/>
    <s v="https://content.staatsbibliothek-berlin.de/dc/766732835.ocr.zip"/>
    <s v="yes"/>
    <m/>
    <x v="1887"/>
    <s v="0011"/>
    <n v="1"/>
  </r>
  <r>
    <s v="Das Buch der Arbeit"/>
    <s v="Bergmann, Leo"/>
    <s v="Kinder- und Jugendbücher; Historische Drucke"/>
    <s v="Spamer"/>
    <s v="volume; text"/>
    <s v="PPN766732835"/>
    <s v="PPN547994168"/>
    <s v="http://resolver.staatsbibliothek-berlin.de/SBB0000EB2200010000"/>
    <s v="ger"/>
    <s v="1854"/>
    <s v="WegehauptDigital"/>
    <s v="Leipzig"/>
    <s v="https://content.staatsbibliothek-berlin.de/dc/766732835.ocr.zip"/>
    <s v="yes"/>
    <m/>
    <x v="1888"/>
    <s v="0017"/>
    <n v="1"/>
  </r>
  <r>
    <s v="Das Buch der Arbeit"/>
    <s v="Bergmann, Leo"/>
    <s v="Kinder- und Jugendbücher; Historische Drucke"/>
    <s v="Spamer"/>
    <s v="volume; text"/>
    <s v="PPN766732835"/>
    <s v="PPN547994168"/>
    <s v="http://resolver.staatsbibliothek-berlin.de/SBB0000EB2200010000"/>
    <s v="ger"/>
    <s v="1854"/>
    <s v="WegehauptDigital"/>
    <s v="Leipzig"/>
    <s v="https://content.staatsbibliothek-berlin.de/dc/766732835.ocr.zip"/>
    <s v="yes"/>
    <m/>
    <x v="284"/>
    <s v="0019"/>
    <n v="1"/>
  </r>
  <r>
    <s v="Das Buch der Arbeit"/>
    <s v="Bergmann, Leo"/>
    <s v="Kinder- und Jugendbücher; Historische Drucke"/>
    <s v="Spamer"/>
    <s v="volume; text"/>
    <s v="PPN766732835"/>
    <s v="PPN547994168"/>
    <s v="http://resolver.staatsbibliothek-berlin.de/SBB0000EB2200010000"/>
    <s v="ger"/>
    <s v="1854"/>
    <s v="WegehauptDigital"/>
    <s v="Leipzig"/>
    <s v="https://content.staatsbibliothek-berlin.de/dc/766732835.ocr.zip"/>
    <s v="yes"/>
    <m/>
    <x v="354"/>
    <s v="0020"/>
    <n v="1"/>
  </r>
  <r>
    <s v="Das Buch der Arbeit"/>
    <s v="Bergmann, Leo"/>
    <s v="Kinder- und Jugendbücher; Historische Drucke"/>
    <s v="Spamer"/>
    <s v="volume; text"/>
    <s v="PPN766732835"/>
    <s v="PPN547994168"/>
    <s v="http://resolver.staatsbibliothek-berlin.de/SBB0000EB2200010000"/>
    <s v="ger"/>
    <s v="1854"/>
    <s v="WegehauptDigital"/>
    <s v="Leipzig"/>
    <s v="https://content.staatsbibliothek-berlin.de/dc/766732835.ocr.zip"/>
    <s v="yes"/>
    <m/>
    <x v="1889"/>
    <s v="0023"/>
    <n v="1"/>
  </r>
  <r>
    <s v="Das Buch der Arbeit"/>
    <s v="Bergmann, Leo"/>
    <s v="Kinder- und Jugendbücher; Historische Drucke"/>
    <s v="Spamer"/>
    <s v="volume; text"/>
    <s v="PPN766732835"/>
    <s v="PPN547994168"/>
    <s v="http://resolver.staatsbibliothek-berlin.de/SBB0000EB2200010000"/>
    <s v="ger"/>
    <s v="1854"/>
    <s v="WegehauptDigital"/>
    <s v="Leipzig"/>
    <s v="https://content.staatsbibliothek-berlin.de/dc/766732835.ocr.zip"/>
    <s v="yes"/>
    <m/>
    <x v="1039"/>
    <s v="0025"/>
    <n v="1"/>
  </r>
  <r>
    <s v="Das Buch der Arbeit"/>
    <s v="Bergmann, Leo"/>
    <s v="Kinder- und Jugendbücher; Historische Drucke"/>
    <s v="Spamer"/>
    <s v="volume; text"/>
    <s v="PPN766732835"/>
    <s v="PPN547994168"/>
    <s v="http://resolver.staatsbibliothek-berlin.de/SBB0000EB2200010000"/>
    <s v="ger"/>
    <s v="1854"/>
    <s v="WegehauptDigital"/>
    <s v="Leipzig"/>
    <s v="https://content.staatsbibliothek-berlin.de/dc/766732835.ocr.zip"/>
    <s v="yes"/>
    <m/>
    <x v="1040"/>
    <s v="0025"/>
    <n v="1"/>
  </r>
  <r>
    <s v="Das Buch der Arbeit"/>
    <s v="Bergmann, Leo"/>
    <s v="Kinder- und Jugendbücher; Historische Drucke"/>
    <s v="Spamer"/>
    <s v="volume; text"/>
    <s v="PPN766732835"/>
    <s v="PPN547994168"/>
    <s v="http://resolver.staatsbibliothek-berlin.de/SBB0000EB2200010000"/>
    <s v="ger"/>
    <s v="1854"/>
    <s v="WegehauptDigital"/>
    <s v="Leipzig"/>
    <s v="https://content.staatsbibliothek-berlin.de/dc/766732835.ocr.zip"/>
    <s v="yes"/>
    <m/>
    <x v="1890"/>
    <s v="0061"/>
    <n v="1"/>
  </r>
  <r>
    <s v="Das Buch der Arbeit"/>
    <s v="Bergmann, Leo"/>
    <s v="Kinder- und Jugendbücher; Historische Drucke"/>
    <s v="Spamer"/>
    <s v="volume; text"/>
    <s v="PPN766732835"/>
    <s v="PPN547994168"/>
    <s v="http://resolver.staatsbibliothek-berlin.de/SBB0000EB2200010000"/>
    <s v="ger"/>
    <s v="1854"/>
    <s v="WegehauptDigital"/>
    <s v="Leipzig"/>
    <s v="https://content.staatsbibliothek-berlin.de/dc/766732835.ocr.zip"/>
    <s v="yes"/>
    <m/>
    <x v="437"/>
    <s v="0062"/>
    <n v="1"/>
  </r>
  <r>
    <s v="Das Buch der Arbeit"/>
    <s v="Bergmann, Leo"/>
    <s v="Kinder- und Jugendbücher; Historische Drucke"/>
    <s v="Spamer"/>
    <s v="volume; text"/>
    <s v="PPN766732835"/>
    <s v="PPN547994168"/>
    <s v="http://resolver.staatsbibliothek-berlin.de/SBB0000EB2200010000"/>
    <s v="ger"/>
    <s v="1854"/>
    <s v="WegehauptDigital"/>
    <s v="Leipzig"/>
    <s v="https://content.staatsbibliothek-berlin.de/dc/766732835.ocr.zip"/>
    <s v="yes"/>
    <m/>
    <x v="1891"/>
    <s v="0074"/>
    <n v="1"/>
  </r>
  <r>
    <s v="Das Buch der Arbeit"/>
    <s v="Bergmann, Leo"/>
    <s v="Kinder- und Jugendbücher; Historische Drucke"/>
    <s v="Spamer"/>
    <s v="volume; text"/>
    <s v="PPN766732835"/>
    <s v="PPN547994168"/>
    <s v="http://resolver.staatsbibliothek-berlin.de/SBB0000EB2200010000"/>
    <s v="ger"/>
    <s v="1854"/>
    <s v="WegehauptDigital"/>
    <s v="Leipzig"/>
    <s v="https://content.staatsbibliothek-berlin.de/dc/766732835.ocr.zip"/>
    <s v="yes"/>
    <m/>
    <x v="967"/>
    <s v="0105"/>
    <n v="1"/>
  </r>
  <r>
    <s v="Das Buch der Arbeit"/>
    <s v="Bergmann, Leo"/>
    <s v="Kinder- und Jugendbücher; Historische Drucke"/>
    <s v="Spamer"/>
    <s v="volume; text"/>
    <s v="PPN766732835"/>
    <s v="PPN547994168"/>
    <s v="http://resolver.staatsbibliothek-berlin.de/SBB0000EB2200010000"/>
    <s v="ger"/>
    <s v="1854"/>
    <s v="WegehauptDigital"/>
    <s v="Leipzig"/>
    <s v="https://content.staatsbibliothek-berlin.de/dc/766732835.ocr.zip"/>
    <s v="yes"/>
    <m/>
    <x v="1892"/>
    <s v="0105"/>
    <n v="1"/>
  </r>
  <r>
    <s v="Das Buch der Arbeit"/>
    <s v="Bergmann, Leo"/>
    <s v="Kinder- und Jugendbücher; Historische Drucke"/>
    <s v="Spamer"/>
    <s v="volume; text"/>
    <s v="PPN766732835"/>
    <s v="PPN547994168"/>
    <s v="http://resolver.staatsbibliothek-berlin.de/SBB0000EB2200010000"/>
    <s v="ger"/>
    <s v="1854"/>
    <s v="WegehauptDigital"/>
    <s v="Leipzig"/>
    <s v="https://content.staatsbibliothek-berlin.de/dc/766732835.ocr.zip"/>
    <s v="yes"/>
    <m/>
    <x v="1893"/>
    <s v="0116"/>
    <n v="1"/>
  </r>
  <r>
    <s v="Das Buch der Arbeit"/>
    <s v="Bergmann, Leo"/>
    <s v="Kinder- und Jugendbücher; Historische Drucke"/>
    <s v="Spamer"/>
    <s v="volume; text"/>
    <s v="PPN766732835"/>
    <s v="PPN547994168"/>
    <s v="http://resolver.staatsbibliothek-berlin.de/SBB0000EB2200010000"/>
    <s v="ger"/>
    <s v="1854"/>
    <s v="WegehauptDigital"/>
    <s v="Leipzig"/>
    <s v="https://content.staatsbibliothek-berlin.de/dc/766732835.ocr.zip"/>
    <s v="yes"/>
    <m/>
    <x v="1894"/>
    <s v="0126"/>
    <n v="1"/>
  </r>
  <r>
    <s v="Das Buch der Arbeit"/>
    <s v="Bergmann, Leo"/>
    <s v="Kinder- und Jugendbücher; Historische Drucke"/>
    <s v="Spamer"/>
    <s v="volume; text"/>
    <s v="PPN766732835"/>
    <s v="PPN547994168"/>
    <s v="http://resolver.staatsbibliothek-berlin.de/SBB0000EB2200010000"/>
    <s v="ger"/>
    <s v="1854"/>
    <s v="WegehauptDigital"/>
    <s v="Leipzig"/>
    <s v="https://content.staatsbibliothek-berlin.de/dc/766732835.ocr.zip"/>
    <s v="yes"/>
    <m/>
    <x v="1895"/>
    <s v="0126"/>
    <n v="1"/>
  </r>
  <r>
    <s v="Das Buch der Arbeit"/>
    <s v="Bergmann, Leo"/>
    <s v="Kinder- und Jugendbücher; Historische Drucke"/>
    <s v="Spamer"/>
    <s v="volume; text"/>
    <s v="PPN766732835"/>
    <s v="PPN547994168"/>
    <s v="http://resolver.staatsbibliothek-berlin.de/SBB0000EB2200010000"/>
    <s v="ger"/>
    <s v="1854"/>
    <s v="WegehauptDigital"/>
    <s v="Leipzig"/>
    <s v="https://content.staatsbibliothek-berlin.de/dc/766732835.ocr.zip"/>
    <s v="yes"/>
    <m/>
    <x v="1896"/>
    <s v="0126"/>
    <n v="1"/>
  </r>
  <r>
    <s v="Das Buch der Arbeit"/>
    <s v="Bergmann, Leo"/>
    <s v="Kinder- und Jugendbücher; Historische Drucke"/>
    <s v="Spamer"/>
    <s v="volume; text"/>
    <s v="PPN766732835"/>
    <s v="PPN547994168"/>
    <s v="http://resolver.staatsbibliothek-berlin.de/SBB0000EB2200010000"/>
    <s v="ger"/>
    <s v="1854"/>
    <s v="WegehauptDigital"/>
    <s v="Leipzig"/>
    <s v="https://content.staatsbibliothek-berlin.de/dc/766732835.ocr.zip"/>
    <s v="yes"/>
    <m/>
    <x v="1897"/>
    <s v="0167"/>
    <n v="1"/>
  </r>
  <r>
    <s v="Das Buch der Arbeit"/>
    <s v="Bergmann, Leo"/>
    <s v="Kinder- und Jugendbücher; Historische Drucke"/>
    <s v="Spamer"/>
    <s v="volume; text"/>
    <s v="PPN766732835"/>
    <s v="PPN547994168"/>
    <s v="http://resolver.staatsbibliothek-berlin.de/SBB0000EB2200010000"/>
    <s v="ger"/>
    <s v="1854"/>
    <s v="WegehauptDigital"/>
    <s v="Leipzig"/>
    <s v="https://content.staatsbibliothek-berlin.de/dc/766732835.ocr.zip"/>
    <s v="yes"/>
    <m/>
    <x v="1898"/>
    <s v="0167"/>
    <n v="1"/>
  </r>
  <r>
    <s v="Das Buch der Arbeit"/>
    <s v="Bergmann, Leo"/>
    <s v="Kinder- und Jugendbücher; Historische Drucke"/>
    <s v="Spamer"/>
    <s v="volume; text"/>
    <s v="PPN766732835"/>
    <s v="PPN547994168"/>
    <s v="http://resolver.staatsbibliothek-berlin.de/SBB0000EB2200010000"/>
    <s v="ger"/>
    <s v="1854"/>
    <s v="WegehauptDigital"/>
    <s v="Leipzig"/>
    <s v="https://content.staatsbibliothek-berlin.de/dc/766732835.ocr.zip"/>
    <s v="yes"/>
    <m/>
    <x v="1899"/>
    <s v="0167"/>
    <n v="1"/>
  </r>
  <r>
    <s v="Das Buch der Arbeit"/>
    <s v="Bergmann, Leo"/>
    <s v="Kinder- und Jugendbücher; Historische Drucke"/>
    <s v="Spamer"/>
    <s v="volume; text"/>
    <s v="PPN766732835"/>
    <s v="PPN547994168"/>
    <s v="http://resolver.staatsbibliothek-berlin.de/SBB0000EB2200010000"/>
    <s v="ger"/>
    <s v="1854"/>
    <s v="WegehauptDigital"/>
    <s v="Leipzig"/>
    <s v="https://content.staatsbibliothek-berlin.de/dc/766732835.ocr.zip"/>
    <s v="yes"/>
    <m/>
    <x v="1900"/>
    <s v="0167"/>
    <n v="1"/>
  </r>
  <r>
    <s v="Das Buch der Arbeit"/>
    <s v="Bergmann, Leo"/>
    <s v="Kinder- und Jugendbücher; Historische Drucke"/>
    <s v="Spamer"/>
    <s v="volume; text"/>
    <s v="PPN766732835"/>
    <s v="PPN547994168"/>
    <s v="http://resolver.staatsbibliothek-berlin.de/SBB0000EB2200010000"/>
    <s v="ger"/>
    <s v="1854"/>
    <s v="WegehauptDigital"/>
    <s v="Leipzig"/>
    <s v="https://content.staatsbibliothek-berlin.de/dc/766732835.ocr.zip"/>
    <s v="yes"/>
    <m/>
    <x v="1901"/>
    <s v="0167"/>
    <n v="1"/>
  </r>
  <r>
    <s v="Das Buch der Arbeit"/>
    <s v="Schwarzwäller, U.; Bergmann, Leo"/>
    <s v="Kinder- und Jugendbücher; Historische Drucke"/>
    <s v="Spamer"/>
    <s v="volume; text"/>
    <s v="PPN76673319X"/>
    <s v="PPN547994443"/>
    <s v="http://resolver.staatsbibliothek-berlin.de/SBB0000EB2200020000"/>
    <s v="ger"/>
    <s v="1855"/>
    <s v="WegehauptDigital"/>
    <s v="Leipzig"/>
    <s v="https://content.staatsbibliothek-berlin.de/dc/76673319X.ocr.zip"/>
    <s v="yes"/>
    <m/>
    <x v="1902"/>
    <s v="0006"/>
    <n v="1"/>
  </r>
  <r>
    <s v="Das Buch der Arbeit"/>
    <s v="Schwarzwäller, U.; Bergmann, Leo"/>
    <s v="Kinder- und Jugendbücher; Historische Drucke"/>
    <s v="Spamer"/>
    <s v="volume; text"/>
    <s v="PPN76673319X"/>
    <s v="PPN547994443"/>
    <s v="http://resolver.staatsbibliothek-berlin.de/SBB0000EB2200020000"/>
    <s v="ger"/>
    <s v="1855"/>
    <s v="WegehauptDigital"/>
    <s v="Leipzig"/>
    <s v="https://content.staatsbibliothek-berlin.de/dc/76673319X.ocr.zip"/>
    <s v="yes"/>
    <m/>
    <x v="0"/>
    <s v="0006"/>
    <n v="1"/>
  </r>
  <r>
    <s v="Das Buch der Arbeit"/>
    <s v="Schwarzwäller, U.; Bergmann, Leo"/>
    <s v="Kinder- und Jugendbücher; Historische Drucke"/>
    <s v="Spamer"/>
    <s v="volume; text"/>
    <s v="PPN76673319X"/>
    <s v="PPN547994443"/>
    <s v="http://resolver.staatsbibliothek-berlin.de/SBB0000EB2200020000"/>
    <s v="ger"/>
    <s v="1855"/>
    <s v="WegehauptDigital"/>
    <s v="Leipzig"/>
    <s v="https://content.staatsbibliothek-berlin.de/dc/76673319X.ocr.zip"/>
    <s v="yes"/>
    <m/>
    <x v="1903"/>
    <s v="0007"/>
    <n v="1"/>
  </r>
  <r>
    <s v="Das Buch der Arbeit"/>
    <s v="Schwarzwäller, U.; Bergmann, Leo"/>
    <s v="Kinder- und Jugendbücher; Historische Drucke"/>
    <s v="Spamer"/>
    <s v="volume; text"/>
    <s v="PPN76673319X"/>
    <s v="PPN547994443"/>
    <s v="http://resolver.staatsbibliothek-berlin.de/SBB0000EB2200020000"/>
    <s v="ger"/>
    <s v="1855"/>
    <s v="WegehauptDigital"/>
    <s v="Leipzig"/>
    <s v="https://content.staatsbibliothek-berlin.de/dc/76673319X.ocr.zip"/>
    <s v="yes"/>
    <m/>
    <x v="1904"/>
    <s v="0007"/>
    <n v="1"/>
  </r>
  <r>
    <s v="Das Buch der Arbeit"/>
    <s v="Schwarzwäller, U.; Bergmann, Leo"/>
    <s v="Kinder- und Jugendbücher; Historische Drucke"/>
    <s v="Spamer"/>
    <s v="volume; text"/>
    <s v="PPN76673319X"/>
    <s v="PPN547994443"/>
    <s v="http://resolver.staatsbibliothek-berlin.de/SBB0000EB2200020000"/>
    <s v="ger"/>
    <s v="1855"/>
    <s v="WegehauptDigital"/>
    <s v="Leipzig"/>
    <s v="https://content.staatsbibliothek-berlin.de/dc/76673319X.ocr.zip"/>
    <s v="yes"/>
    <m/>
    <x v="1905"/>
    <s v="0007"/>
    <n v="1"/>
  </r>
  <r>
    <s v="Das Buch der Arbeit"/>
    <s v="Schwarzwäller, U.; Bergmann, Leo"/>
    <s v="Kinder- und Jugendbücher; Historische Drucke"/>
    <s v="Spamer"/>
    <s v="volume; text"/>
    <s v="PPN76673319X"/>
    <s v="PPN547994443"/>
    <s v="http://resolver.staatsbibliothek-berlin.de/SBB0000EB2200020000"/>
    <s v="ger"/>
    <s v="1855"/>
    <s v="WegehauptDigital"/>
    <s v="Leipzig"/>
    <s v="https://content.staatsbibliothek-berlin.de/dc/76673319X.ocr.zip"/>
    <s v="yes"/>
    <m/>
    <x v="1906"/>
    <s v="0021"/>
    <n v="1"/>
  </r>
  <r>
    <s v="Das Buch der Arbeit"/>
    <s v="Schwarzwäller, U.; Bergmann, Leo"/>
    <s v="Kinder- und Jugendbücher; Historische Drucke"/>
    <s v="Spamer"/>
    <s v="volume; text"/>
    <s v="PPN76673319X"/>
    <s v="PPN547994443"/>
    <s v="http://resolver.staatsbibliothek-berlin.de/SBB0000EB2200020000"/>
    <s v="ger"/>
    <s v="1855"/>
    <s v="WegehauptDigital"/>
    <s v="Leipzig"/>
    <s v="https://content.staatsbibliothek-berlin.de/dc/76673319X.ocr.zip"/>
    <s v="yes"/>
    <m/>
    <x v="1907"/>
    <s v="0099"/>
    <n v="1"/>
  </r>
  <r>
    <s v="Das Buch der Arbeit"/>
    <s v="Schwarzwäller, U.; Bergmann, Leo"/>
    <s v="Kinder- und Jugendbücher; Historische Drucke"/>
    <s v="Spamer"/>
    <s v="volume; text"/>
    <s v="PPN76673319X"/>
    <s v="PPN547994443"/>
    <s v="http://resolver.staatsbibliothek-berlin.de/SBB0000EB2200020000"/>
    <s v="ger"/>
    <s v="1855"/>
    <s v="WegehauptDigital"/>
    <s v="Leipzig"/>
    <s v="https://content.staatsbibliothek-berlin.de/dc/76673319X.ocr.zip"/>
    <s v="yes"/>
    <m/>
    <x v="1908"/>
    <s v="0099"/>
    <n v="1"/>
  </r>
  <r>
    <s v="Das Buch der Arbeit"/>
    <s v="Schwarzwäller, U.; Bergmann, Leo"/>
    <s v="Kinder- und Jugendbücher; Historische Drucke"/>
    <s v="Spamer"/>
    <s v="volume; text"/>
    <s v="PPN76673319X"/>
    <s v="PPN547994443"/>
    <s v="http://resolver.staatsbibliothek-berlin.de/SBB0000EB2200020000"/>
    <s v="ger"/>
    <s v="1855"/>
    <s v="WegehauptDigital"/>
    <s v="Leipzig"/>
    <s v="https://content.staatsbibliothek-berlin.de/dc/76673319X.ocr.zip"/>
    <s v="yes"/>
    <m/>
    <x v="1685"/>
    <s v="0147"/>
    <n v="1"/>
  </r>
  <r>
    <s v="Das Buch der Arbeit"/>
    <s v="Schwarzwäller, U.; Bergmann, Leo"/>
    <s v="Kinder- und Jugendbücher; Historische Drucke"/>
    <s v="Spamer"/>
    <s v="volume; text"/>
    <s v="PPN76673319X"/>
    <s v="PPN547994443"/>
    <s v="http://resolver.staatsbibliothek-berlin.de/SBB0000EB2200020000"/>
    <s v="ger"/>
    <s v="1855"/>
    <s v="WegehauptDigital"/>
    <s v="Leipzig"/>
    <s v="https://content.staatsbibliothek-berlin.de/dc/76673319X.ocr.zip"/>
    <s v="yes"/>
    <m/>
    <x v="1909"/>
    <s v="0147"/>
    <n v="1"/>
  </r>
  <r>
    <s v="Das Buch der Arbeit"/>
    <s v="Schwarzwäller, U.; Bergmann, Leo"/>
    <s v="Kinder- und Jugendbücher; Historische Drucke"/>
    <s v="Spamer"/>
    <s v="volume; text"/>
    <s v="PPN76673319X"/>
    <s v="PPN547994443"/>
    <s v="http://resolver.staatsbibliothek-berlin.de/SBB0000EB2200020000"/>
    <s v="ger"/>
    <s v="1855"/>
    <s v="WegehauptDigital"/>
    <s v="Leipzig"/>
    <s v="https://content.staatsbibliothek-berlin.de/dc/76673319X.ocr.zip"/>
    <s v="yes"/>
    <m/>
    <x v="1910"/>
    <s v="0147"/>
    <n v="1"/>
  </r>
  <r>
    <s v="Das Buch der Arbeit"/>
    <s v="Schwarzwäller, U.; Bergmann, Leo"/>
    <s v="Kinder- und Jugendbücher; Historische Drucke"/>
    <s v="Spamer"/>
    <s v="volume; text"/>
    <s v="PPN76673319X"/>
    <s v="PPN547994443"/>
    <s v="http://resolver.staatsbibliothek-berlin.de/SBB0000EB2200020000"/>
    <s v="ger"/>
    <s v="1855"/>
    <s v="WegehauptDigital"/>
    <s v="Leipzig"/>
    <s v="https://content.staatsbibliothek-berlin.de/dc/76673319X.ocr.zip"/>
    <s v="yes"/>
    <m/>
    <x v="1911"/>
    <s v="0175"/>
    <n v="1"/>
  </r>
  <r>
    <s v="Das Buch der Arbeit"/>
    <s v="Schwarzwäller, U.; Bergmann, Leo"/>
    <s v="Kinder- und Jugendbücher; Historische Drucke"/>
    <s v="Spamer"/>
    <s v="volume; text"/>
    <s v="PPN76673319X"/>
    <s v="PPN547994443"/>
    <s v="http://resolver.staatsbibliothek-berlin.de/SBB0000EB2200020000"/>
    <s v="ger"/>
    <s v="1855"/>
    <s v="WegehauptDigital"/>
    <s v="Leipzig"/>
    <s v="https://content.staatsbibliothek-berlin.de/dc/76673319X.ocr.zip"/>
    <s v="yes"/>
    <m/>
    <x v="64"/>
    <s v="0175"/>
    <n v="1"/>
  </r>
  <r>
    <s v="Kupfer-Sammlung besonders zu F. P. Wilmsens Handbuch der Naturgeschichte für die Jugend und ihre Lehrer aber auch zu jedem andern Lehrbuche der Naturgeschichte brauchbar"/>
    <s v="Wilmsen, F. P.; Müller, ...; Weber, ..."/>
    <s v="Kinder- und Jugendbücher; Historische Drucke"/>
    <s v="Amelang"/>
    <s v="monograph; text"/>
    <s v="PPN766734536"/>
    <s v="PPN562772367"/>
    <s v="http://resolver.staatsbibliothek-berlin.de/SBB0000F0CD00000000"/>
    <s v="ger"/>
    <s v="1851"/>
    <s v="WegehauptDigital"/>
    <s v="Leipzig"/>
    <s v="https://content.staatsbibliothek-berlin.de/dc/766734536.ocr.zip"/>
    <s v="yes"/>
    <m/>
    <x v="1912"/>
    <s v="0136"/>
    <n v="1"/>
  </r>
  <r>
    <s v="Kupfer-Sammlung besonders zu F. P. Wilmsens Handbuch der Naturgeschichte für die Jugend und ihre Lehrer aber auch zu jedem andern Lehrbuche der Naturgeschichte brauchbar"/>
    <s v="Wilmsen, F. P.; Müller, ...; Weber, ..."/>
    <s v="Kinder- und Jugendbücher; Historische Drucke"/>
    <s v="Amelang"/>
    <s v="monograph; text"/>
    <s v="PPN766734536"/>
    <s v="PPN562772367"/>
    <s v="http://resolver.staatsbibliothek-berlin.de/SBB0000F0CD00000000"/>
    <s v="ger"/>
    <s v="1851"/>
    <s v="WegehauptDigital"/>
    <s v="Leipzig"/>
    <s v="https://content.staatsbibliothek-berlin.de/dc/766734536.ocr.zip"/>
    <s v="yes"/>
    <m/>
    <x v="1913"/>
    <s v="0151"/>
    <n v="1"/>
  </r>
  <r>
    <s v="Kupfer-Sammlung besonders zu F. P. Wilmsens Handbuch der Naturgeschichte für die Jugend und ihre Lehrer aber auch zu jedem andern Lehrbuche der Naturgeschichte brauchbar"/>
    <s v="Wilmsen, F. P.; Müller, ...; Weber, ..."/>
    <s v="Kinder- und Jugendbücher; Historische Drucke"/>
    <s v="Amelang"/>
    <s v="monograph; text"/>
    <s v="PPN766734536"/>
    <s v="PPN562772367"/>
    <s v="http://resolver.staatsbibliothek-berlin.de/SBB0000F0CD00000000"/>
    <s v="ger"/>
    <s v="1851"/>
    <s v="WegehauptDigital"/>
    <s v="Leipzig"/>
    <s v="https://content.staatsbibliothek-berlin.de/dc/766734536.ocr.zip"/>
    <s v="yes"/>
    <m/>
    <x v="1914"/>
    <s v="0151"/>
    <n v="1"/>
  </r>
  <r>
    <s v="Kupfer-Sammlung besonders zu F. P. Wilmsens Handbuch der Naturgeschichte für die Jugend und ihre Lehrer aber auch zu jedem andern Lehrbuche der Naturgeschichte brauchbar"/>
    <s v="Wilmsen, F. P.; Müller, ...; Weber, ..."/>
    <s v="Kinder- und Jugendbücher; Historische Drucke"/>
    <s v="Amelang"/>
    <s v="monograph; text"/>
    <s v="PPN766734536"/>
    <s v="PPN562772367"/>
    <s v="http://resolver.staatsbibliothek-berlin.de/SBB0000F0CD00000000"/>
    <s v="ger"/>
    <s v="1851"/>
    <s v="WegehauptDigital"/>
    <s v="Leipzig"/>
    <s v="https://content.staatsbibliothek-berlin.de/dc/766734536.ocr.zip"/>
    <s v="yes"/>
    <m/>
    <x v="1915"/>
    <s v="0151"/>
    <n v="1"/>
  </r>
  <r>
    <s v="Kupfer-Sammlung besonders zu F. P. Wilmsens Handbuch der Naturgeschichte für die Jugend und ihre Lehrer aber auch zu jedem andern Lehrbuche der Naturgeschichte brauchbar"/>
    <s v="Wilmsen, F. P.; Müller, ...; Weber, ..."/>
    <s v="Kinder- und Jugendbücher; Historische Drucke"/>
    <s v="Amelang"/>
    <s v="monograph; text"/>
    <s v="PPN766734536"/>
    <s v="PPN562772367"/>
    <s v="http://resolver.staatsbibliothek-berlin.de/SBB0000F0CD00000000"/>
    <s v="ger"/>
    <s v="1851"/>
    <s v="WegehauptDigital"/>
    <s v="Leipzig"/>
    <s v="https://content.staatsbibliothek-berlin.de/dc/766734536.ocr.zip"/>
    <s v="yes"/>
    <m/>
    <x v="1916"/>
    <s v="0151"/>
    <n v="1"/>
  </r>
  <r>
    <s v="Kupfer-Sammlung besonders zu F. P. Wilmsens Handbuch der Naturgeschichte für die Jugend und ihre Lehrer aber auch zu jedem andern Lehrbuche der Naturgeschichte brauchbar"/>
    <s v="Wilmsen, F. P.; Müller, ...; Weber, ..."/>
    <s v="Kinder- und Jugendbücher; Historische Drucke"/>
    <s v="Amelang"/>
    <s v="monograph; text"/>
    <s v="PPN766734536"/>
    <s v="PPN562772367"/>
    <s v="http://resolver.staatsbibliothek-berlin.de/SBB0000F0CD00000000"/>
    <s v="ger"/>
    <s v="1851"/>
    <s v="WegehauptDigital"/>
    <s v="Leipzig"/>
    <s v="https://content.staatsbibliothek-berlin.de/dc/766734536.ocr.zip"/>
    <s v="yes"/>
    <m/>
    <x v="1917"/>
    <s v="0151"/>
    <n v="1"/>
  </r>
  <r>
    <s v="Kupfer-Sammlung besonders zu F. P. Wilmsens Handbuch der Naturgeschichte für die Jugend und ihre Lehrer aber auch zu jedem andern Lehrbuche der Naturgeschichte brauchbar"/>
    <s v="Wilmsen, F. P.; Müller, ...; Weber, ..."/>
    <s v="Kinder- und Jugendbücher; Historische Drucke"/>
    <s v="Amelang"/>
    <s v="monograph; text"/>
    <s v="PPN766734536"/>
    <s v="PPN562772367"/>
    <s v="http://resolver.staatsbibliothek-berlin.de/SBB0000F0CD00000000"/>
    <s v="ger"/>
    <s v="1851"/>
    <s v="WegehauptDigital"/>
    <s v="Leipzig"/>
    <s v="https://content.staatsbibliothek-berlin.de/dc/766734536.ocr.zip"/>
    <s v="yes"/>
    <m/>
    <x v="1918"/>
    <s v="0151"/>
    <n v="1"/>
  </r>
  <r>
    <s v="Kupfer-Sammlung besonders zu F. P. Wilmsens Handbuch der Naturgeschichte für die Jugend und ihre Lehrer aber auch zu jedem andern Lehrbuche der Naturgeschichte brauchbar"/>
    <s v="Wilmsen, F. P.; Müller, ...; Weber, ..."/>
    <s v="Kinder- und Jugendbücher; Historische Drucke"/>
    <s v="Amelang"/>
    <s v="monograph; text"/>
    <s v="PPN766734536"/>
    <s v="PPN562772367"/>
    <s v="http://resolver.staatsbibliothek-berlin.de/SBB0000F0CD00000000"/>
    <s v="ger"/>
    <s v="1851"/>
    <s v="WegehauptDigital"/>
    <s v="Leipzig"/>
    <s v="https://content.staatsbibliothek-berlin.de/dc/766734536.ocr.zip"/>
    <s v="yes"/>
    <m/>
    <x v="1919"/>
    <s v="0151"/>
    <n v="1"/>
  </r>
  <r>
    <s v="Kupfer-Sammlung besonders zu F. P. Wilmsens Handbuch der Naturgeschichte für die Jugend und ihre Lehrer aber auch zu jedem andern Lehrbuche der Naturgeschichte brauchbar"/>
    <s v="Wilmsen, F. P.; Müller, ...; Weber, ..."/>
    <s v="Kinder- und Jugendbücher; Historische Drucke"/>
    <s v="Amelang"/>
    <s v="monograph; text"/>
    <s v="PPN766734536"/>
    <s v="PPN562772367"/>
    <s v="http://resolver.staatsbibliothek-berlin.de/SBB0000F0CD00000000"/>
    <s v="ger"/>
    <s v="1851"/>
    <s v="WegehauptDigital"/>
    <s v="Leipzig"/>
    <s v="https://content.staatsbibliothek-berlin.de/dc/766734536.ocr.zip"/>
    <s v="yes"/>
    <m/>
    <x v="1920"/>
    <s v="0151"/>
    <n v="1"/>
  </r>
  <r>
    <s v="I. Frühling. II. Sommer"/>
    <s v="Pflanz, Josef Anton"/>
    <s v="Kinder- und Jugendbücher; Historische Drucke"/>
    <s v="Hallberg"/>
    <s v="volume; text"/>
    <s v="PPN766737365"/>
    <s v="PPN766736482"/>
    <s v="http://resolver.staatsbibliothek-berlin.de/SBB0000F0D700010000"/>
    <s v="ger"/>
    <s v="1850"/>
    <s v="WegehauptDigital"/>
    <s v="Stuttgart"/>
    <s v="https://content.staatsbibliothek-berlin.de/dc/766737365.ocr.zip"/>
    <s v="yes"/>
    <m/>
    <x v="1921"/>
    <s v="0015"/>
    <n v="1"/>
  </r>
  <r>
    <s v="I. Frühling. II. Sommer"/>
    <s v="Pflanz, Josef Anton"/>
    <s v="Kinder- und Jugendbücher; Historische Drucke"/>
    <s v="Hallberg"/>
    <s v="volume; text"/>
    <s v="PPN766737365"/>
    <s v="PPN766736482"/>
    <s v="http://resolver.staatsbibliothek-berlin.de/SBB0000F0D700010000"/>
    <s v="ger"/>
    <s v="1850"/>
    <s v="WegehauptDigital"/>
    <s v="Stuttgart"/>
    <s v="https://content.staatsbibliothek-berlin.de/dc/766737365.ocr.zip"/>
    <s v="yes"/>
    <m/>
    <x v="1922"/>
    <s v="0015"/>
    <n v="1"/>
  </r>
  <r>
    <s v="I. Frühling. II. Sommer"/>
    <s v="Pflanz, Josef Anton"/>
    <s v="Kinder- und Jugendbücher; Historische Drucke"/>
    <s v="Hallberg"/>
    <s v="volume; text"/>
    <s v="PPN766737365"/>
    <s v="PPN766736482"/>
    <s v="http://resolver.staatsbibliothek-berlin.de/SBB0000F0D700010000"/>
    <s v="ger"/>
    <s v="1850"/>
    <s v="WegehauptDigital"/>
    <s v="Stuttgart"/>
    <s v="https://content.staatsbibliothek-berlin.de/dc/766737365.ocr.zip"/>
    <s v="yes"/>
    <m/>
    <x v="1923"/>
    <s v="0015"/>
    <n v="1"/>
  </r>
  <r>
    <s v="I. Frühling. II. Sommer"/>
    <s v="Pflanz, Josef Anton"/>
    <s v="Kinder- und Jugendbücher; Historische Drucke"/>
    <s v="Hallberg"/>
    <s v="volume; text"/>
    <s v="PPN766737365"/>
    <s v="PPN766736482"/>
    <s v="http://resolver.staatsbibliothek-berlin.de/SBB0000F0D700010000"/>
    <s v="ger"/>
    <s v="1850"/>
    <s v="WegehauptDigital"/>
    <s v="Stuttgart"/>
    <s v="https://content.staatsbibliothek-berlin.de/dc/766737365.ocr.zip"/>
    <s v="yes"/>
    <m/>
    <x v="188"/>
    <s v="0015"/>
    <n v="1"/>
  </r>
  <r>
    <s v="I. Frühling. II. Sommer"/>
    <s v="Pflanz, Josef Anton"/>
    <s v="Kinder- und Jugendbücher; Historische Drucke"/>
    <s v="Hallberg"/>
    <s v="volume; text"/>
    <s v="PPN766737365"/>
    <s v="PPN766736482"/>
    <s v="http://resolver.staatsbibliothek-berlin.de/SBB0000F0D700010000"/>
    <s v="ger"/>
    <s v="1850"/>
    <s v="WegehauptDigital"/>
    <s v="Stuttgart"/>
    <s v="https://content.staatsbibliothek-berlin.de/dc/766737365.ocr.zip"/>
    <s v="yes"/>
    <m/>
    <x v="1314"/>
    <s v="0015"/>
    <n v="1"/>
  </r>
  <r>
    <s v="I. Frühling. II. Sommer"/>
    <s v="Pflanz, Josef Anton"/>
    <s v="Kinder- und Jugendbücher; Historische Drucke"/>
    <s v="Hallberg"/>
    <s v="volume; text"/>
    <s v="PPN766737365"/>
    <s v="PPN766736482"/>
    <s v="http://resolver.staatsbibliothek-berlin.de/SBB0000F0D700010000"/>
    <s v="ger"/>
    <s v="1850"/>
    <s v="WegehauptDigital"/>
    <s v="Stuttgart"/>
    <s v="https://content.staatsbibliothek-berlin.de/dc/766737365.ocr.zip"/>
    <s v="yes"/>
    <m/>
    <x v="1924"/>
    <s v="0019"/>
    <n v="1"/>
  </r>
  <r>
    <s v="I. Frühling. II. Sommer"/>
    <s v="Pflanz, Josef Anton"/>
    <s v="Kinder- und Jugendbücher; Historische Drucke"/>
    <s v="Hallberg"/>
    <s v="volume; text"/>
    <s v="PPN766737365"/>
    <s v="PPN766736482"/>
    <s v="http://resolver.staatsbibliothek-berlin.de/SBB0000F0D700010000"/>
    <s v="ger"/>
    <s v="1850"/>
    <s v="WegehauptDigital"/>
    <s v="Stuttgart"/>
    <s v="https://content.staatsbibliothek-berlin.de/dc/766737365.ocr.zip"/>
    <s v="yes"/>
    <m/>
    <x v="171"/>
    <s v="0027"/>
    <n v="1"/>
  </r>
  <r>
    <s v="I. Frühling. II. Sommer"/>
    <s v="Pflanz, Josef Anton"/>
    <s v="Kinder- und Jugendbücher; Historische Drucke"/>
    <s v="Hallberg"/>
    <s v="volume; text"/>
    <s v="PPN766737365"/>
    <s v="PPN766736482"/>
    <s v="http://resolver.staatsbibliothek-berlin.de/SBB0000F0D700010000"/>
    <s v="ger"/>
    <s v="1850"/>
    <s v="WegehauptDigital"/>
    <s v="Stuttgart"/>
    <s v="https://content.staatsbibliothek-berlin.de/dc/766737365.ocr.zip"/>
    <s v="yes"/>
    <m/>
    <x v="1925"/>
    <s v="0027"/>
    <n v="1"/>
  </r>
  <r>
    <s v="I. Frühling. II. Sommer"/>
    <s v="Pflanz, Josef Anton"/>
    <s v="Kinder- und Jugendbücher; Historische Drucke"/>
    <s v="Hallberg"/>
    <s v="volume; text"/>
    <s v="PPN766737365"/>
    <s v="PPN766736482"/>
    <s v="http://resolver.staatsbibliothek-berlin.de/SBB0000F0D700010000"/>
    <s v="ger"/>
    <s v="1850"/>
    <s v="WegehauptDigital"/>
    <s v="Stuttgart"/>
    <s v="https://content.staatsbibliothek-berlin.de/dc/766737365.ocr.zip"/>
    <s v="yes"/>
    <m/>
    <x v="1926"/>
    <s v="0027"/>
    <n v="1"/>
  </r>
  <r>
    <s v="I. Frühling. II. Sommer"/>
    <s v="Pflanz, Josef Anton"/>
    <s v="Kinder- und Jugendbücher; Historische Drucke"/>
    <s v="Hallberg"/>
    <s v="volume; text"/>
    <s v="PPN766737365"/>
    <s v="PPN766736482"/>
    <s v="http://resolver.staatsbibliothek-berlin.de/SBB0000F0D700010000"/>
    <s v="ger"/>
    <s v="1850"/>
    <s v="WegehauptDigital"/>
    <s v="Stuttgart"/>
    <s v="https://content.staatsbibliothek-berlin.de/dc/766737365.ocr.zip"/>
    <s v="yes"/>
    <m/>
    <x v="1927"/>
    <s v="0033"/>
    <n v="1"/>
  </r>
  <r>
    <s v="I. Frühling. II. Sommer"/>
    <s v="Pflanz, Josef Anton"/>
    <s v="Kinder- und Jugendbücher; Historische Drucke"/>
    <s v="Hallberg"/>
    <s v="volume; text"/>
    <s v="PPN766737365"/>
    <s v="PPN766736482"/>
    <s v="http://resolver.staatsbibliothek-berlin.de/SBB0000F0D700010000"/>
    <s v="ger"/>
    <s v="1850"/>
    <s v="WegehauptDigital"/>
    <s v="Stuttgart"/>
    <s v="https://content.staatsbibliothek-berlin.de/dc/766737365.ocr.zip"/>
    <s v="yes"/>
    <m/>
    <x v="1928"/>
    <s v="0061"/>
    <n v="1"/>
  </r>
  <r>
    <s v="I. Frühling. II. Sommer"/>
    <s v="Pflanz, Josef Anton"/>
    <s v="Kinder- und Jugendbücher; Historische Drucke"/>
    <s v="Hallberg"/>
    <s v="volume; text"/>
    <s v="PPN766737365"/>
    <s v="PPN766736482"/>
    <s v="http://resolver.staatsbibliothek-berlin.de/SBB0000F0D700010000"/>
    <s v="ger"/>
    <s v="1850"/>
    <s v="WegehauptDigital"/>
    <s v="Stuttgart"/>
    <s v="https://content.staatsbibliothek-berlin.de/dc/766737365.ocr.zip"/>
    <s v="yes"/>
    <m/>
    <x v="116"/>
    <s v="0061"/>
    <n v="1"/>
  </r>
  <r>
    <s v="I. Frühling. II. Sommer"/>
    <s v="Pflanz, Josef Anton"/>
    <s v="Kinder- und Jugendbücher; Historische Drucke"/>
    <s v="Hallberg"/>
    <s v="volume; text"/>
    <s v="PPN766737365"/>
    <s v="PPN766736482"/>
    <s v="http://resolver.staatsbibliothek-berlin.de/SBB0000F0D700010000"/>
    <s v="ger"/>
    <s v="1850"/>
    <s v="WegehauptDigital"/>
    <s v="Stuttgart"/>
    <s v="https://content.staatsbibliothek-berlin.de/dc/766737365.ocr.zip"/>
    <s v="yes"/>
    <m/>
    <x v="1929"/>
    <s v="0061"/>
    <n v="1"/>
  </r>
  <r>
    <s v="I. Frühling. II. Sommer"/>
    <s v="Pflanz, Josef Anton"/>
    <s v="Kinder- und Jugendbücher; Historische Drucke"/>
    <s v="Hallberg"/>
    <s v="volume; text"/>
    <s v="PPN766737365"/>
    <s v="PPN766736482"/>
    <s v="http://resolver.staatsbibliothek-berlin.de/SBB0000F0D700010000"/>
    <s v="ger"/>
    <s v="1850"/>
    <s v="WegehauptDigital"/>
    <s v="Stuttgart"/>
    <s v="https://content.staatsbibliothek-berlin.de/dc/766737365.ocr.zip"/>
    <s v="yes"/>
    <m/>
    <x v="1930"/>
    <s v="0071"/>
    <n v="1"/>
  </r>
  <r>
    <s v="I. Frühling. II. Sommer"/>
    <s v="Pflanz, Josef Anton"/>
    <s v="Kinder- und Jugendbücher; Historische Drucke"/>
    <s v="Hallberg"/>
    <s v="volume; text"/>
    <s v="PPN766737365"/>
    <s v="PPN766736482"/>
    <s v="http://resolver.staatsbibliothek-berlin.de/SBB0000F0D700010000"/>
    <s v="ger"/>
    <s v="1850"/>
    <s v="WegehauptDigital"/>
    <s v="Stuttgart"/>
    <s v="https://content.staatsbibliothek-berlin.de/dc/766737365.ocr.zip"/>
    <s v="yes"/>
    <m/>
    <x v="1931"/>
    <s v="0071"/>
    <n v="1"/>
  </r>
  <r>
    <s v="I. Frühling. II. Sommer"/>
    <s v="Pflanz, Josef Anton"/>
    <s v="Kinder- und Jugendbücher; Historische Drucke"/>
    <s v="Hallberg"/>
    <s v="volume; text"/>
    <s v="PPN766737365"/>
    <s v="PPN766736482"/>
    <s v="http://resolver.staatsbibliothek-berlin.de/SBB0000F0D700010000"/>
    <s v="ger"/>
    <s v="1850"/>
    <s v="WegehauptDigital"/>
    <s v="Stuttgart"/>
    <s v="https://content.staatsbibliothek-berlin.de/dc/766737365.ocr.zip"/>
    <s v="yes"/>
    <m/>
    <x v="1932"/>
    <s v="0071"/>
    <n v="1"/>
  </r>
  <r>
    <s v="III. Herbst. - IV. Winter"/>
    <s v="Pflanz, Josef Anton"/>
    <s v="Kinder- und Jugendbücher; Historische Drucke"/>
    <s v="Hallberg"/>
    <s v="volume; text"/>
    <s v="PPN766737594"/>
    <s v="PPN766736954"/>
    <s v="http://resolver.staatsbibliothek-berlin.de/SBB0000F0D700020000"/>
    <s v="ger"/>
    <s v="1850"/>
    <s v="WegehauptDigital"/>
    <s v="Stuttgart"/>
    <s v="https://content.staatsbibliothek-berlin.de/dc/766737594.ocr.zip"/>
    <s v="yes"/>
    <m/>
    <x v="1472"/>
    <s v="0027"/>
    <n v="1"/>
  </r>
  <r>
    <s v="III. Herbst. - IV. Winter"/>
    <s v="Pflanz, Josef Anton"/>
    <s v="Kinder- und Jugendbücher; Historische Drucke"/>
    <s v="Hallberg"/>
    <s v="volume; text"/>
    <s v="PPN766737594"/>
    <s v="PPN766736954"/>
    <s v="http://resolver.staatsbibliothek-berlin.de/SBB0000F0D700020000"/>
    <s v="ger"/>
    <s v="1850"/>
    <s v="WegehauptDigital"/>
    <s v="Stuttgart"/>
    <s v="https://content.staatsbibliothek-berlin.de/dc/766737594.ocr.zip"/>
    <s v="yes"/>
    <m/>
    <x v="1933"/>
    <s v="0027"/>
    <n v="1"/>
  </r>
  <r>
    <s v="III. Herbst. - IV. Winter"/>
    <s v="Pflanz, Josef Anton"/>
    <s v="Kinder- und Jugendbücher; Historische Drucke"/>
    <s v="Hallberg"/>
    <s v="volume; text"/>
    <s v="PPN766737594"/>
    <s v="PPN766736954"/>
    <s v="http://resolver.staatsbibliothek-berlin.de/SBB0000F0D700020000"/>
    <s v="ger"/>
    <s v="1850"/>
    <s v="WegehauptDigital"/>
    <s v="Stuttgart"/>
    <s v="https://content.staatsbibliothek-berlin.de/dc/766737594.ocr.zip"/>
    <s v="yes"/>
    <m/>
    <x v="1934"/>
    <s v="0031"/>
    <n v="1"/>
  </r>
  <r>
    <s v="III. Herbst. - IV. Winter"/>
    <s v="Pflanz, Josef Anton"/>
    <s v="Kinder- und Jugendbücher; Historische Drucke"/>
    <s v="Hallberg"/>
    <s v="volume; text"/>
    <s v="PPN766737594"/>
    <s v="PPN766736954"/>
    <s v="http://resolver.staatsbibliothek-berlin.de/SBB0000F0D700020000"/>
    <s v="ger"/>
    <s v="1850"/>
    <s v="WegehauptDigital"/>
    <s v="Stuttgart"/>
    <s v="https://content.staatsbibliothek-berlin.de/dc/766737594.ocr.zip"/>
    <s v="yes"/>
    <m/>
    <x v="116"/>
    <s v="0031, 0091"/>
    <n v="2"/>
  </r>
  <r>
    <s v="III. Herbst. - IV. Winter"/>
    <s v="Pflanz, Josef Anton"/>
    <s v="Kinder- und Jugendbücher; Historische Drucke"/>
    <s v="Hallberg"/>
    <s v="volume; text"/>
    <s v="PPN766737594"/>
    <s v="PPN766736954"/>
    <s v="http://resolver.staatsbibliothek-berlin.de/SBB0000F0D700020000"/>
    <s v="ger"/>
    <s v="1850"/>
    <s v="WegehauptDigital"/>
    <s v="Stuttgart"/>
    <s v="https://content.staatsbibliothek-berlin.de/dc/766737594.ocr.zip"/>
    <s v="yes"/>
    <m/>
    <x v="1935"/>
    <s v="0031"/>
    <n v="1"/>
  </r>
  <r>
    <s v="III. Herbst. - IV. Winter"/>
    <s v="Pflanz, Josef Anton"/>
    <s v="Kinder- und Jugendbücher; Historische Drucke"/>
    <s v="Hallberg"/>
    <s v="volume; text"/>
    <s v="PPN766737594"/>
    <s v="PPN766736954"/>
    <s v="http://resolver.staatsbibliothek-berlin.de/SBB0000F0D700020000"/>
    <s v="ger"/>
    <s v="1850"/>
    <s v="WegehauptDigital"/>
    <s v="Stuttgart"/>
    <s v="https://content.staatsbibliothek-berlin.de/dc/766737594.ocr.zip"/>
    <s v="yes"/>
    <m/>
    <x v="1936"/>
    <s v="0031"/>
    <n v="1"/>
  </r>
  <r>
    <s v="III. Herbst. - IV. Winter"/>
    <s v="Pflanz, Josef Anton"/>
    <s v="Kinder- und Jugendbücher; Historische Drucke"/>
    <s v="Hallberg"/>
    <s v="volume; text"/>
    <s v="PPN766737594"/>
    <s v="PPN766736954"/>
    <s v="http://resolver.staatsbibliothek-berlin.de/SBB0000F0D700020000"/>
    <s v="ger"/>
    <s v="1850"/>
    <s v="WegehauptDigital"/>
    <s v="Stuttgart"/>
    <s v="https://content.staatsbibliothek-berlin.de/dc/766737594.ocr.zip"/>
    <s v="yes"/>
    <m/>
    <x v="314"/>
    <s v="0031"/>
    <n v="1"/>
  </r>
  <r>
    <s v="III. Herbst. - IV. Winter"/>
    <s v="Pflanz, Josef Anton"/>
    <s v="Kinder- und Jugendbücher; Historische Drucke"/>
    <s v="Hallberg"/>
    <s v="volume; text"/>
    <s v="PPN766737594"/>
    <s v="PPN766736954"/>
    <s v="http://resolver.staatsbibliothek-berlin.de/SBB0000F0D700020000"/>
    <s v="ger"/>
    <s v="1850"/>
    <s v="WegehauptDigital"/>
    <s v="Stuttgart"/>
    <s v="https://content.staatsbibliothek-berlin.de/dc/766737594.ocr.zip"/>
    <s v="yes"/>
    <m/>
    <x v="1937"/>
    <s v="0055"/>
    <n v="1"/>
  </r>
  <r>
    <s v="III. Herbst. - IV. Winter"/>
    <s v="Pflanz, Josef Anton"/>
    <s v="Kinder- und Jugendbücher; Historische Drucke"/>
    <s v="Hallberg"/>
    <s v="volume; text"/>
    <s v="PPN766737594"/>
    <s v="PPN766736954"/>
    <s v="http://resolver.staatsbibliothek-berlin.de/SBB0000F0D700020000"/>
    <s v="ger"/>
    <s v="1850"/>
    <s v="WegehauptDigital"/>
    <s v="Stuttgart"/>
    <s v="https://content.staatsbibliothek-berlin.de/dc/766737594.ocr.zip"/>
    <s v="yes"/>
    <m/>
    <x v="171"/>
    <s v="0055, 0067"/>
    <n v="2"/>
  </r>
  <r>
    <s v="III. Herbst. - IV. Winter"/>
    <s v="Pflanz, Josef Anton"/>
    <s v="Kinder- und Jugendbücher; Historische Drucke"/>
    <s v="Hallberg"/>
    <s v="volume; text"/>
    <s v="PPN766737594"/>
    <s v="PPN766736954"/>
    <s v="http://resolver.staatsbibliothek-berlin.de/SBB0000F0D700020000"/>
    <s v="ger"/>
    <s v="1850"/>
    <s v="WegehauptDigital"/>
    <s v="Stuttgart"/>
    <s v="https://content.staatsbibliothek-berlin.de/dc/766737594.ocr.zip"/>
    <s v="yes"/>
    <m/>
    <x v="1938"/>
    <s v="0055"/>
    <n v="1"/>
  </r>
  <r>
    <s v="III. Herbst. - IV. Winter"/>
    <s v="Pflanz, Josef Anton"/>
    <s v="Kinder- und Jugendbücher; Historische Drucke"/>
    <s v="Hallberg"/>
    <s v="volume; text"/>
    <s v="PPN766737594"/>
    <s v="PPN766736954"/>
    <s v="http://resolver.staatsbibliothek-berlin.de/SBB0000F0D700020000"/>
    <s v="ger"/>
    <s v="1850"/>
    <s v="WegehauptDigital"/>
    <s v="Stuttgart"/>
    <s v="https://content.staatsbibliothek-berlin.de/dc/766737594.ocr.zip"/>
    <s v="yes"/>
    <m/>
    <x v="1939"/>
    <s v="0055"/>
    <n v="1"/>
  </r>
  <r>
    <s v="III. Herbst. - IV. Winter"/>
    <s v="Pflanz, Josef Anton"/>
    <s v="Kinder- und Jugendbücher; Historische Drucke"/>
    <s v="Hallberg"/>
    <s v="volume; text"/>
    <s v="PPN766737594"/>
    <s v="PPN766736954"/>
    <s v="http://resolver.staatsbibliothek-berlin.de/SBB0000F0D700020000"/>
    <s v="ger"/>
    <s v="1850"/>
    <s v="WegehauptDigital"/>
    <s v="Stuttgart"/>
    <s v="https://content.staatsbibliothek-berlin.de/dc/766737594.ocr.zip"/>
    <s v="yes"/>
    <m/>
    <x v="1123"/>
    <s v="0055"/>
    <n v="1"/>
  </r>
  <r>
    <s v="III. Herbst. - IV. Winter"/>
    <s v="Pflanz, Josef Anton"/>
    <s v="Kinder- und Jugendbücher; Historische Drucke"/>
    <s v="Hallberg"/>
    <s v="volume; text"/>
    <s v="PPN766737594"/>
    <s v="PPN766736954"/>
    <s v="http://resolver.staatsbibliothek-berlin.de/SBB0000F0D700020000"/>
    <s v="ger"/>
    <s v="1850"/>
    <s v="WegehauptDigital"/>
    <s v="Stuttgart"/>
    <s v="https://content.staatsbibliothek-berlin.de/dc/766737594.ocr.zip"/>
    <s v="yes"/>
    <m/>
    <x v="1940"/>
    <s v="0079"/>
    <n v="1"/>
  </r>
  <r>
    <s v="III. Herbst. - IV. Winter"/>
    <s v="Pflanz, Josef Anton"/>
    <s v="Kinder- und Jugendbücher; Historische Drucke"/>
    <s v="Hallberg"/>
    <s v="volume; text"/>
    <s v="PPN766737594"/>
    <s v="PPN766736954"/>
    <s v="http://resolver.staatsbibliothek-berlin.de/SBB0000F0D700020000"/>
    <s v="ger"/>
    <s v="1850"/>
    <s v="WegehauptDigital"/>
    <s v="Stuttgart"/>
    <s v="https://content.staatsbibliothek-berlin.de/dc/766737594.ocr.zip"/>
    <s v="yes"/>
    <m/>
    <x v="1932"/>
    <s v="0079"/>
    <n v="1"/>
  </r>
  <r>
    <s v="III. Herbst. - IV. Winter"/>
    <s v="Pflanz, Josef Anton"/>
    <s v="Kinder- und Jugendbücher; Historische Drucke"/>
    <s v="Hallberg"/>
    <s v="volume; text"/>
    <s v="PPN766737594"/>
    <s v="PPN766736954"/>
    <s v="http://resolver.staatsbibliothek-berlin.de/SBB0000F0D700020000"/>
    <s v="ger"/>
    <s v="1850"/>
    <s v="WegehauptDigital"/>
    <s v="Stuttgart"/>
    <s v="https://content.staatsbibliothek-berlin.de/dc/766737594.ocr.zip"/>
    <s v="yes"/>
    <m/>
    <x v="1431"/>
    <s v="0079"/>
    <n v="1"/>
  </r>
  <r>
    <s v="III. Herbst. - IV. Winter"/>
    <s v="Pflanz, Josef Anton"/>
    <s v="Kinder- und Jugendbücher; Historische Drucke"/>
    <s v="Hallberg"/>
    <s v="volume; text"/>
    <s v="PPN766737594"/>
    <s v="PPN766736954"/>
    <s v="http://resolver.staatsbibliothek-berlin.de/SBB0000F0D700020000"/>
    <s v="ger"/>
    <s v="1850"/>
    <s v="WegehauptDigital"/>
    <s v="Stuttgart"/>
    <s v="https://content.staatsbibliothek-berlin.de/dc/766737594.ocr.zip"/>
    <s v="yes"/>
    <m/>
    <x v="1941"/>
    <s v="0079"/>
    <n v="1"/>
  </r>
  <r>
    <s v="III. Herbst. - IV. Winter"/>
    <s v="Pflanz, Josef Anton"/>
    <s v="Kinder- und Jugendbücher; Historische Drucke"/>
    <s v="Hallberg"/>
    <s v="volume; text"/>
    <s v="PPN766737594"/>
    <s v="PPN766736954"/>
    <s v="http://resolver.staatsbibliothek-berlin.de/SBB0000F0D700020000"/>
    <s v="ger"/>
    <s v="1850"/>
    <s v="WegehauptDigital"/>
    <s v="Stuttgart"/>
    <s v="https://content.staatsbibliothek-berlin.de/dc/766737594.ocr.zip"/>
    <s v="yes"/>
    <m/>
    <x v="1942"/>
    <s v="0079"/>
    <n v="1"/>
  </r>
  <r>
    <s v="III. Herbst. - IV. Winter"/>
    <s v="Pflanz, Josef Anton"/>
    <s v="Kinder- und Jugendbücher; Historische Drucke"/>
    <s v="Hallberg"/>
    <s v="volume; text"/>
    <s v="PPN766737594"/>
    <s v="PPN766736954"/>
    <s v="http://resolver.staatsbibliothek-berlin.de/SBB0000F0D700020000"/>
    <s v="ger"/>
    <s v="1850"/>
    <s v="WegehauptDigital"/>
    <s v="Stuttgart"/>
    <s v="https://content.staatsbibliothek-berlin.de/dc/766737594.ocr.zip"/>
    <s v="yes"/>
    <m/>
    <x v="1943"/>
    <s v="0079"/>
    <n v="1"/>
  </r>
  <r>
    <s v="III. Herbst. - IV. Winter"/>
    <s v="Pflanz, Josef Anton"/>
    <s v="Kinder- und Jugendbücher; Historische Drucke"/>
    <s v="Hallberg"/>
    <s v="volume; text"/>
    <s v="PPN766737594"/>
    <s v="PPN766736954"/>
    <s v="http://resolver.staatsbibliothek-berlin.de/SBB0000F0D700020000"/>
    <s v="ger"/>
    <s v="1850"/>
    <s v="WegehauptDigital"/>
    <s v="Stuttgart"/>
    <s v="https://content.staatsbibliothek-berlin.de/dc/766737594.ocr.zip"/>
    <s v="yes"/>
    <m/>
    <x v="1944"/>
    <s v="0079"/>
    <n v="1"/>
  </r>
  <r>
    <s v="III. Herbst. - IV. Winter"/>
    <s v="Pflanz, Josef Anton"/>
    <s v="Kinder- und Jugendbücher; Historische Drucke"/>
    <s v="Hallberg"/>
    <s v="volume; text"/>
    <s v="PPN766737594"/>
    <s v="PPN766736954"/>
    <s v="http://resolver.staatsbibliothek-berlin.de/SBB0000F0D700020000"/>
    <s v="ger"/>
    <s v="1850"/>
    <s v="WegehauptDigital"/>
    <s v="Stuttgart"/>
    <s v="https://content.staatsbibliothek-berlin.de/dc/766737594.ocr.zip"/>
    <s v="yes"/>
    <m/>
    <x v="1945"/>
    <s v="0079"/>
    <n v="1"/>
  </r>
  <r>
    <s v="III. Herbst. - IV. Winter"/>
    <s v="Pflanz, Josef Anton"/>
    <s v="Kinder- und Jugendbücher; Historische Drucke"/>
    <s v="Hallberg"/>
    <s v="volume; text"/>
    <s v="PPN766737594"/>
    <s v="PPN766736954"/>
    <s v="http://resolver.staatsbibliothek-berlin.de/SBB0000F0D700020000"/>
    <s v="ger"/>
    <s v="1850"/>
    <s v="WegehauptDigital"/>
    <s v="Stuttgart"/>
    <s v="https://content.staatsbibliothek-berlin.de/dc/766737594.ocr.zip"/>
    <s v="yes"/>
    <m/>
    <x v="64"/>
    <s v="0079"/>
    <n v="1"/>
  </r>
  <r>
    <s v="III. Herbst. - IV. Winter"/>
    <s v="Pflanz, Josef Anton"/>
    <s v="Kinder- und Jugendbücher; Historische Drucke"/>
    <s v="Hallberg"/>
    <s v="volume; text"/>
    <s v="PPN766737594"/>
    <s v="PPN766736954"/>
    <s v="http://resolver.staatsbibliothek-berlin.de/SBB0000F0D700020000"/>
    <s v="ger"/>
    <s v="1850"/>
    <s v="WegehauptDigital"/>
    <s v="Stuttgart"/>
    <s v="https://content.staatsbibliothek-berlin.de/dc/766737594.ocr.zip"/>
    <s v="yes"/>
    <m/>
    <x v="1946"/>
    <s v="0091"/>
    <n v="1"/>
  </r>
  <r>
    <s v="III. Herbst. - IV. Winter"/>
    <s v="Pflanz, Josef Anton"/>
    <s v="Kinder- und Jugendbücher; Historische Drucke"/>
    <s v="Hallberg"/>
    <s v="volume; text"/>
    <s v="PPN766737594"/>
    <s v="PPN766736954"/>
    <s v="http://resolver.staatsbibliothek-berlin.de/SBB0000F0D700020000"/>
    <s v="ger"/>
    <s v="1850"/>
    <s v="WegehauptDigital"/>
    <s v="Stuttgart"/>
    <s v="https://content.staatsbibliothek-berlin.de/dc/766737594.ocr.zip"/>
    <s v="yes"/>
    <m/>
    <x v="1947"/>
    <s v="0097"/>
    <n v="1"/>
  </r>
  <r>
    <s v="III. Herbst. - IV. Winter"/>
    <s v="Pflanz, Josef Anton"/>
    <s v="Kinder- und Jugendbücher; Historische Drucke"/>
    <s v="Hallberg"/>
    <s v="volume; text"/>
    <s v="PPN766737594"/>
    <s v="PPN766736954"/>
    <s v="http://resolver.staatsbibliothek-berlin.de/SBB0000F0D700020000"/>
    <s v="ger"/>
    <s v="1850"/>
    <s v="WegehauptDigital"/>
    <s v="Stuttgart"/>
    <s v="https://content.staatsbibliothek-berlin.de/dc/766737594.ocr.zip"/>
    <s v="yes"/>
    <m/>
    <x v="1796"/>
    <s v="0105"/>
    <n v="1"/>
  </r>
  <r>
    <s v="III. Herbst. - IV. Winter"/>
    <s v="Pflanz, Josef Anton"/>
    <s v="Kinder- und Jugendbücher; Historische Drucke"/>
    <s v="Hallberg"/>
    <s v="volume; text"/>
    <s v="PPN766737594"/>
    <s v="PPN766736954"/>
    <s v="http://resolver.staatsbibliothek-berlin.de/SBB0000F0D700020000"/>
    <s v="ger"/>
    <s v="1850"/>
    <s v="WegehauptDigital"/>
    <s v="Stuttgart"/>
    <s v="https://content.staatsbibliothek-berlin.de/dc/766737594.ocr.zip"/>
    <s v="yes"/>
    <m/>
    <x v="1948"/>
    <s v="0125"/>
    <n v="1"/>
  </r>
  <r>
    <s v="Orbis pictus"/>
    <s v="Lauckhard, Carl F."/>
    <s v="Kinder- und Jugendbücher; Historische Drucke"/>
    <s v="Voigt &amp; Günther"/>
    <s v="volume; text"/>
    <s v="PPN767123328"/>
    <s v="PPN620969660"/>
    <s v="http://resolver.staatsbibliothek-berlin.de/SBB0000D82E00020000"/>
    <s v="ger"/>
    <s v="1860"/>
    <s v="WegehauptDigital"/>
    <s v="Leipzig"/>
    <s v="https://content.staatsbibliothek-berlin.de/dc/767123328.ocr.zip"/>
    <s v="yes"/>
    <m/>
    <x v="369"/>
    <s v="0027"/>
    <n v="1"/>
  </r>
  <r>
    <s v="Orbis pictus"/>
    <s v="Lauckhard, Carl F."/>
    <s v="Kinder- und Jugendbücher; Historische Drucke"/>
    <s v="Voigt &amp; Günther"/>
    <s v="volume; text"/>
    <s v="PPN767123328"/>
    <s v="PPN620969660"/>
    <s v="http://resolver.staatsbibliothek-berlin.de/SBB0000D82E00020000"/>
    <s v="ger"/>
    <s v="1860"/>
    <s v="WegehauptDigital"/>
    <s v="Leipzig"/>
    <s v="https://content.staatsbibliothek-berlin.de/dc/767123328.ocr.zip"/>
    <s v="yes"/>
    <m/>
    <x v="1949"/>
    <s v="0035"/>
    <n v="1"/>
  </r>
  <r>
    <s v="Orbis pictus"/>
    <s v="Lauckhard, Carl F."/>
    <s v="Kinder- und Jugendbücher; Historische Drucke"/>
    <s v="Voigt &amp; Günther"/>
    <s v="volume; text"/>
    <s v="PPN767123328"/>
    <s v="PPN620969660"/>
    <s v="http://resolver.staatsbibliothek-berlin.de/SBB0000D82E00020000"/>
    <s v="ger"/>
    <s v="1860"/>
    <s v="WegehauptDigital"/>
    <s v="Leipzig"/>
    <s v="https://content.staatsbibliothek-berlin.de/dc/767123328.ocr.zip"/>
    <s v="yes"/>
    <m/>
    <x v="1950"/>
    <s v="0053"/>
    <n v="1"/>
  </r>
  <r>
    <s v="Orbis pictus"/>
    <s v="Lauckhard, Carl F."/>
    <s v="Kinder- und Jugendbücher; Historische Drucke"/>
    <s v="Voigt &amp; Günther"/>
    <s v="volume; text"/>
    <s v="PPN767123328"/>
    <s v="PPN620969660"/>
    <s v="http://resolver.staatsbibliothek-berlin.de/SBB0000D82E00020000"/>
    <s v="ger"/>
    <s v="1860"/>
    <s v="WegehauptDigital"/>
    <s v="Leipzig"/>
    <s v="https://content.staatsbibliothek-berlin.de/dc/767123328.ocr.zip"/>
    <s v="yes"/>
    <m/>
    <x v="1951"/>
    <s v="0093"/>
    <n v="1"/>
  </r>
  <r>
    <s v="Orbis pictus"/>
    <s v="Lauckhard, Carl F."/>
    <s v="Kinder- und Jugendbücher; Historische Drucke"/>
    <s v="Voigt &amp; Günther"/>
    <s v="volume; text"/>
    <s v="PPN767123328"/>
    <s v="PPN620969660"/>
    <s v="http://resolver.staatsbibliothek-berlin.de/SBB0000D82E00020000"/>
    <s v="ger"/>
    <s v="1860"/>
    <s v="WegehauptDigital"/>
    <s v="Leipzig"/>
    <s v="https://content.staatsbibliothek-berlin.de/dc/767123328.ocr.zip"/>
    <s v="yes"/>
    <m/>
    <x v="1952"/>
    <s v="0103"/>
    <n v="1"/>
  </r>
  <r>
    <s v="Orbis pictus"/>
    <s v="Lauckhard, Carl F."/>
    <s v="Kinder- und Jugendbücher; Historische Drucke"/>
    <s v="Voigt &amp; Günther"/>
    <s v="volume; text"/>
    <s v="PPN767123328"/>
    <s v="PPN620969660"/>
    <s v="http://resolver.staatsbibliothek-berlin.de/SBB0000D82E00020000"/>
    <s v="ger"/>
    <s v="1860"/>
    <s v="WegehauptDigital"/>
    <s v="Leipzig"/>
    <s v="https://content.staatsbibliothek-berlin.de/dc/767123328.ocr.zip"/>
    <s v="yes"/>
    <m/>
    <x v="171"/>
    <s v="0103"/>
    <n v="1"/>
  </r>
  <r>
    <s v="Orbis pictus"/>
    <s v="Lauckhard, Carl F."/>
    <s v="Kinder- und Jugendbücher; Historische Drucke"/>
    <s v="Voigt &amp; Günther"/>
    <s v="volume; text"/>
    <s v="PPN767123328"/>
    <s v="PPN620969660"/>
    <s v="http://resolver.staatsbibliothek-berlin.de/SBB0000D82E00020000"/>
    <s v="ger"/>
    <s v="1860"/>
    <s v="WegehauptDigital"/>
    <s v="Leipzig"/>
    <s v="https://content.staatsbibliothek-berlin.de/dc/767123328.ocr.zip"/>
    <s v="yes"/>
    <m/>
    <x v="1953"/>
    <s v="0119"/>
    <n v="1"/>
  </r>
  <r>
    <s v="Orbis pictus"/>
    <s v="Lauckhard, Carl F."/>
    <s v="Kinder- und Jugendbücher; Historische Drucke"/>
    <s v="Voigt &amp; Günther"/>
    <s v="volume; text"/>
    <s v="PPN767123328"/>
    <s v="PPN620969660"/>
    <s v="http://resolver.staatsbibliothek-berlin.de/SBB0000D82E00020000"/>
    <s v="ger"/>
    <s v="1860"/>
    <s v="WegehauptDigital"/>
    <s v="Leipzig"/>
    <s v="https://content.staatsbibliothek-berlin.de/dc/767123328.ocr.zip"/>
    <s v="yes"/>
    <m/>
    <x v="1954"/>
    <s v="0119"/>
    <n v="1"/>
  </r>
  <r>
    <s v="Orbis pictus"/>
    <s v="Lauckhard, Carl F."/>
    <s v="Kinder- und Jugendbücher; Historische Drucke"/>
    <s v="Voigt &amp; Günther"/>
    <s v="volume; text"/>
    <s v="PPN767123328"/>
    <s v="PPN620969660"/>
    <s v="http://resolver.staatsbibliothek-berlin.de/SBB0000D82E00020000"/>
    <s v="ger"/>
    <s v="1860"/>
    <s v="WegehauptDigital"/>
    <s v="Leipzig"/>
    <s v="https://content.staatsbibliothek-berlin.de/dc/767123328.ocr.zip"/>
    <s v="yes"/>
    <m/>
    <x v="1955"/>
    <s v="0119"/>
    <n v="1"/>
  </r>
  <r>
    <s v="Orbis pictus"/>
    <s v="Lauckhard, Carl F."/>
    <s v="Kinder- und Jugendbücher; Historische Drucke"/>
    <s v="Voigt &amp; Günther"/>
    <s v="volume; text"/>
    <s v="PPN767123328"/>
    <s v="PPN620969660"/>
    <s v="http://resolver.staatsbibliothek-berlin.de/SBB0000D82E00020000"/>
    <s v="ger"/>
    <s v="1860"/>
    <s v="WegehauptDigital"/>
    <s v="Leipzig"/>
    <s v="https://content.staatsbibliothek-berlin.de/dc/767123328.ocr.zip"/>
    <s v="yes"/>
    <m/>
    <x v="1956"/>
    <s v="0119"/>
    <n v="1"/>
  </r>
  <r>
    <s v="Orbis pictus"/>
    <s v="Lauckhard, Carl F."/>
    <s v="Kinder- und Jugendbücher; Historische Drucke"/>
    <s v="Voigt &amp; Günther"/>
    <s v="volume; text"/>
    <s v="PPN767123328"/>
    <s v="PPN620969660"/>
    <s v="http://resolver.staatsbibliothek-berlin.de/SBB0000D82E00020000"/>
    <s v="ger"/>
    <s v="1860"/>
    <s v="WegehauptDigital"/>
    <s v="Leipzig"/>
    <s v="https://content.staatsbibliothek-berlin.de/dc/767123328.ocr.zip"/>
    <s v="yes"/>
    <m/>
    <x v="1957"/>
    <s v="0119"/>
    <n v="1"/>
  </r>
  <r>
    <s v="Orbis pictus"/>
    <s v="Lauckhard, Carl F."/>
    <s v="Kinder- und Jugendbücher; Historische Drucke"/>
    <s v="Voigt &amp; Günther"/>
    <s v="volume; text"/>
    <s v="PPN767123328"/>
    <s v="PPN620969660"/>
    <s v="http://resolver.staatsbibliothek-berlin.de/SBB0000D82E00020000"/>
    <s v="ger"/>
    <s v="1860"/>
    <s v="WegehauptDigital"/>
    <s v="Leipzig"/>
    <s v="https://content.staatsbibliothek-berlin.de/dc/767123328.ocr.zip"/>
    <s v="yes"/>
    <m/>
    <x v="1909"/>
    <s v="0119"/>
    <n v="1"/>
  </r>
  <r>
    <s v="Orbis pictus"/>
    <s v="Lauckhard, Carl F."/>
    <s v="Kinder- und Jugendbücher; Historische Drucke"/>
    <s v="Voigt &amp; Günther"/>
    <s v="volume; text"/>
    <s v="PPN767123328"/>
    <s v="PPN620969660"/>
    <s v="http://resolver.staatsbibliothek-berlin.de/SBB0000D82E00020000"/>
    <s v="ger"/>
    <s v="1860"/>
    <s v="WegehauptDigital"/>
    <s v="Leipzig"/>
    <s v="https://content.staatsbibliothek-berlin.de/dc/767123328.ocr.zip"/>
    <s v="yes"/>
    <m/>
    <x v="1958"/>
    <s v="0141"/>
    <n v="1"/>
  </r>
  <r>
    <s v="Orbis pictus"/>
    <s v="Lauckhard, Carl F."/>
    <s v="Kinder- und Jugendbücher; Historische Drucke"/>
    <s v="Voigt &amp; Günther"/>
    <s v="volume; text"/>
    <s v="PPN767123328"/>
    <s v="PPN620969660"/>
    <s v="http://resolver.staatsbibliothek-berlin.de/SBB0000D82E00020000"/>
    <s v="ger"/>
    <s v="1860"/>
    <s v="WegehauptDigital"/>
    <s v="Leipzig"/>
    <s v="https://content.staatsbibliothek-berlin.de/dc/767123328.ocr.zip"/>
    <s v="yes"/>
    <m/>
    <x v="1959"/>
    <s v="0141"/>
    <n v="1"/>
  </r>
  <r>
    <s v="Orbis pictus"/>
    <s v="Lauckhard, Carl F."/>
    <s v="Kinder- und Jugendbücher; Historische Drucke"/>
    <s v="Voigt &amp; Günther"/>
    <s v="volume; text"/>
    <s v="PPN767123328"/>
    <s v="PPN620969660"/>
    <s v="http://resolver.staatsbibliothek-berlin.de/SBB0000D82E00020000"/>
    <s v="ger"/>
    <s v="1860"/>
    <s v="WegehauptDigital"/>
    <s v="Leipzig"/>
    <s v="https://content.staatsbibliothek-berlin.de/dc/767123328.ocr.zip"/>
    <s v="yes"/>
    <m/>
    <x v="1960"/>
    <s v="0141"/>
    <n v="1"/>
  </r>
  <r>
    <s v="Orbis pictus"/>
    <s v="Lauckhard, Carl F."/>
    <s v="Kinder- und Jugendbücher; Historische Drucke"/>
    <s v="Voigt &amp; Günther"/>
    <s v="volume; text"/>
    <s v="PPN767123328"/>
    <s v="PPN620969660"/>
    <s v="http://resolver.staatsbibliothek-berlin.de/SBB0000D82E00020000"/>
    <s v="ger"/>
    <s v="1860"/>
    <s v="WegehauptDigital"/>
    <s v="Leipzig"/>
    <s v="https://content.staatsbibliothek-berlin.de/dc/767123328.ocr.zip"/>
    <s v="yes"/>
    <m/>
    <x v="1471"/>
    <s v="0141"/>
    <n v="1"/>
  </r>
  <r>
    <s v="Orbis pictus"/>
    <s v="Lauckhard, Carl F."/>
    <s v="Kinder- und Jugendbücher; Historische Drucke"/>
    <s v="Voigt &amp; Günther"/>
    <s v="volume; text"/>
    <s v="PPN767123328"/>
    <s v="PPN620969660"/>
    <s v="http://resolver.staatsbibliothek-berlin.de/SBB0000D82E00020000"/>
    <s v="ger"/>
    <s v="1860"/>
    <s v="WegehauptDigital"/>
    <s v="Leipzig"/>
    <s v="https://content.staatsbibliothek-berlin.de/dc/767123328.ocr.zip"/>
    <s v="yes"/>
    <m/>
    <x v="1961"/>
    <s v="0141"/>
    <n v="1"/>
  </r>
  <r>
    <s v="Orbis pictus"/>
    <s v="Lauckhard, Carl F."/>
    <s v="Kinder- und Jugendbücher; Historische Drucke"/>
    <s v="Voigt &amp; Günther"/>
    <s v="volume; text"/>
    <s v="PPN767123328"/>
    <s v="PPN620969660"/>
    <s v="http://resolver.staatsbibliothek-berlin.de/SBB0000D82E00020000"/>
    <s v="ger"/>
    <s v="1860"/>
    <s v="WegehauptDigital"/>
    <s v="Leipzig"/>
    <s v="https://content.staatsbibliothek-berlin.de/dc/767123328.ocr.zip"/>
    <s v="yes"/>
    <m/>
    <x v="1472"/>
    <s v="0141"/>
    <n v="1"/>
  </r>
  <r>
    <s v="Orbis pictus"/>
    <s v="Lauckhard, Carl F."/>
    <s v="Kinder- und Jugendbücher; Historische Drucke"/>
    <s v="Voigt &amp; Günther"/>
    <s v="volume; text"/>
    <s v="PPN767123328"/>
    <s v="PPN620969660"/>
    <s v="http://resolver.staatsbibliothek-berlin.de/SBB0000D82E00020000"/>
    <s v="ger"/>
    <s v="1860"/>
    <s v="WegehauptDigital"/>
    <s v="Leipzig"/>
    <s v="https://content.staatsbibliothek-berlin.de/dc/767123328.ocr.zip"/>
    <s v="yes"/>
    <m/>
    <x v="1128"/>
    <s v="0141"/>
    <n v="1"/>
  </r>
  <r>
    <s v="Orbis pictus"/>
    <s v="Lauckhard, Carl F."/>
    <s v="Kinder- und Jugendbücher; Historische Drucke"/>
    <s v="Voigt &amp; Günther"/>
    <s v="volume; text"/>
    <s v="PPN767123328"/>
    <s v="PPN620969660"/>
    <s v="http://resolver.staatsbibliothek-berlin.de/SBB0000D82E00020000"/>
    <s v="ger"/>
    <s v="1860"/>
    <s v="WegehauptDigital"/>
    <s v="Leipzig"/>
    <s v="https://content.staatsbibliothek-berlin.de/dc/767123328.ocr.zip"/>
    <s v="yes"/>
    <m/>
    <x v="1123"/>
    <s v="0141"/>
    <n v="1"/>
  </r>
  <r>
    <s v="Orbis pictus"/>
    <s v="Lauckhard, Carl F."/>
    <s v="Kinder- und Jugendbücher; Historische Drucke"/>
    <s v="Voigt &amp; Günther"/>
    <s v="volume; text"/>
    <s v="PPN767123328"/>
    <s v="PPN620969660"/>
    <s v="http://resolver.staatsbibliothek-berlin.de/SBB0000D82E00020000"/>
    <s v="ger"/>
    <s v="1860"/>
    <s v="WegehauptDigital"/>
    <s v="Leipzig"/>
    <s v="https://content.staatsbibliothek-berlin.de/dc/767123328.ocr.zip"/>
    <s v="yes"/>
    <m/>
    <x v="1474"/>
    <s v="0141"/>
    <n v="1"/>
  </r>
  <r>
    <s v="Orbis pictus"/>
    <s v="Lauckhard, Carl F."/>
    <s v="Kinder- und Jugendbücher; Historische Drucke"/>
    <s v="Voigt &amp; Günther"/>
    <s v="volume; text"/>
    <s v="PPN767123328"/>
    <s v="PPN620969660"/>
    <s v="http://resolver.staatsbibliothek-berlin.de/SBB0000D82E00020000"/>
    <s v="ger"/>
    <s v="1860"/>
    <s v="WegehauptDigital"/>
    <s v="Leipzig"/>
    <s v="https://content.staatsbibliothek-berlin.de/dc/767123328.ocr.zip"/>
    <s v="yes"/>
    <m/>
    <x v="1468"/>
    <s v="0141"/>
    <n v="1"/>
  </r>
  <r>
    <s v="Orbis pictus"/>
    <s v="Lauckhard, Carl F."/>
    <s v="Kinder- und Jugendbücher; Historische Drucke"/>
    <s v="Voigt &amp; Günther"/>
    <s v="volume; text"/>
    <s v="PPN767123328"/>
    <s v="PPN620969660"/>
    <s v="http://resolver.staatsbibliothek-berlin.de/SBB0000D82E00020000"/>
    <s v="ger"/>
    <s v="1860"/>
    <s v="WegehauptDigital"/>
    <s v="Leipzig"/>
    <s v="https://content.staatsbibliothek-berlin.de/dc/767123328.ocr.zip"/>
    <s v="yes"/>
    <m/>
    <x v="1962"/>
    <s v="0141"/>
    <n v="1"/>
  </r>
  <r>
    <s v="Orbis pictus"/>
    <s v="Lauckhard, Carl F."/>
    <s v="Kinder- und Jugendbücher; Historische Drucke"/>
    <s v="Voigt &amp; Günther"/>
    <s v="volume; text"/>
    <s v="PPN767123328"/>
    <s v="PPN620969660"/>
    <s v="http://resolver.staatsbibliothek-berlin.de/SBB0000D82E00020000"/>
    <s v="ger"/>
    <s v="1860"/>
    <s v="WegehauptDigital"/>
    <s v="Leipzig"/>
    <s v="https://content.staatsbibliothek-berlin.de/dc/767123328.ocr.zip"/>
    <s v="yes"/>
    <m/>
    <x v="112"/>
    <s v="0141"/>
    <n v="1"/>
  </r>
  <r>
    <s v="Orbis pictus"/>
    <s v="Lauckhard, Carl F."/>
    <s v="Kinder- und Jugendbücher; Historische Drucke"/>
    <s v="Voigt &amp; Günther"/>
    <s v="volume; text"/>
    <s v="PPN767123328"/>
    <s v="PPN620969660"/>
    <s v="http://resolver.staatsbibliothek-berlin.de/SBB0000D82E00020000"/>
    <s v="ger"/>
    <s v="1860"/>
    <s v="WegehauptDigital"/>
    <s v="Leipzig"/>
    <s v="https://content.staatsbibliothek-berlin.de/dc/767123328.ocr.zip"/>
    <s v="yes"/>
    <m/>
    <x v="654"/>
    <s v="0141"/>
    <n v="1"/>
  </r>
  <r>
    <s v="Orbis pictus"/>
    <s v="Lauckhard, Carl F."/>
    <s v="Kinder- und Jugendbücher; Historische Drucke"/>
    <s v="Voigt &amp; Günther"/>
    <s v="volume; text"/>
    <s v="PPN767123328"/>
    <s v="PPN620969660"/>
    <s v="http://resolver.staatsbibliothek-berlin.de/SBB0000D82E00020000"/>
    <s v="ger"/>
    <s v="1860"/>
    <s v="WegehauptDigital"/>
    <s v="Leipzig"/>
    <s v="https://content.staatsbibliothek-berlin.de/dc/767123328.ocr.zip"/>
    <s v="yes"/>
    <m/>
    <x v="1477"/>
    <s v="0149"/>
    <n v="1"/>
  </r>
  <r>
    <s v="Orbis pictus"/>
    <s v="Lauckhard, Carl F."/>
    <s v="Kinder- und Jugendbücher; Historische Drucke"/>
    <s v="Voigt &amp; Günther"/>
    <s v="volume; text"/>
    <s v="PPN767123328"/>
    <s v="PPN620969660"/>
    <s v="http://resolver.staatsbibliothek-berlin.de/SBB0000D82E00020000"/>
    <s v="ger"/>
    <s v="1860"/>
    <s v="WegehauptDigital"/>
    <s v="Leipzig"/>
    <s v="https://content.staatsbibliothek-berlin.de/dc/767123328.ocr.zip"/>
    <s v="yes"/>
    <m/>
    <x v="1963"/>
    <s v="0149"/>
    <n v="1"/>
  </r>
  <r>
    <s v="Orbis pictus"/>
    <s v="Lauckhard, Carl F."/>
    <s v="Kinder- und Jugendbücher; Historische Drucke"/>
    <s v="Voigt &amp; Günther"/>
    <s v="volume; text"/>
    <s v="PPN767123328"/>
    <s v="PPN620969660"/>
    <s v="http://resolver.staatsbibliothek-berlin.de/SBB0000D82E00020000"/>
    <s v="ger"/>
    <s v="1860"/>
    <s v="WegehauptDigital"/>
    <s v="Leipzig"/>
    <s v="https://content.staatsbibliothek-berlin.de/dc/767123328.ocr.zip"/>
    <s v="yes"/>
    <m/>
    <x v="1964"/>
    <s v="0214"/>
    <n v="1"/>
  </r>
  <r>
    <s v="Orbis pictus"/>
    <s v="Lauckhard, Carl F."/>
    <s v="Kinder- und Jugendbücher; Historische Drucke"/>
    <s v="Voigt &amp; Günther"/>
    <s v="volume; text"/>
    <s v="PPN767123328"/>
    <s v="PPN620969660"/>
    <s v="http://resolver.staatsbibliothek-berlin.de/SBB0000D82E00020000"/>
    <s v="ger"/>
    <s v="1860"/>
    <s v="WegehauptDigital"/>
    <s v="Leipzig"/>
    <s v="https://content.staatsbibliothek-berlin.de/dc/767123328.ocr.zip"/>
    <s v="yes"/>
    <m/>
    <x v="1965"/>
    <s v="0214"/>
    <n v="1"/>
  </r>
  <r>
    <s v="Orbis pictus"/>
    <s v="Lauckhard, Carl F."/>
    <s v="Kinder- und Jugendbücher; Historische Drucke"/>
    <s v="Voigt &amp; Günther"/>
    <s v="volume; text"/>
    <s v="PPN767123328"/>
    <s v="PPN620969660"/>
    <s v="http://resolver.staatsbibliothek-berlin.de/SBB0000D82E00020000"/>
    <s v="ger"/>
    <s v="1860"/>
    <s v="WegehauptDigital"/>
    <s v="Leipzig"/>
    <s v="https://content.staatsbibliothek-berlin.de/dc/767123328.ocr.zip"/>
    <s v="yes"/>
    <m/>
    <x v="1966"/>
    <s v="0240"/>
    <n v="1"/>
  </r>
  <r>
    <s v="Der illustrirte Jugendfreund; Schilderungen des Weltgebäudes und seiner Wunder ; in Bilder aus der Natur, dem Leben der Menschen und der Thiere der Vergangenheit und Gegenwart"/>
    <s v="Thomas, Louis"/>
    <s v="Kinder- und Jugendbücher; Historische Drucke"/>
    <s v="Spamer"/>
    <s v="monograph; text"/>
    <s v="PPN767132297"/>
    <s v="PPN578175231"/>
    <s v="http://resolver.staatsbibliothek-berlin.de/SBB0000F2BB00000000"/>
    <s v="ger"/>
    <s v="1852"/>
    <s v="WegehauptDigital"/>
    <s v="Leipzig"/>
    <s v="https://content.staatsbibliothek-berlin.de/dc/767132297.ocr.zip"/>
    <s v="yes"/>
    <m/>
    <x v="1967"/>
    <s v="0015"/>
    <n v="1"/>
  </r>
  <r>
    <s v="Der illustrirte Jugendfreund; Schilderungen des Weltgebäudes und seiner Wunder ; in Bilder aus der Natur, dem Leben der Menschen und der Thiere der Vergangenheit und Gegenwart"/>
    <s v="Thomas, Louis"/>
    <s v="Kinder- und Jugendbücher; Historische Drucke"/>
    <s v="Spamer"/>
    <s v="monograph; text"/>
    <s v="PPN767132297"/>
    <s v="PPN578175231"/>
    <s v="http://resolver.staatsbibliothek-berlin.de/SBB0000F2BB00000000"/>
    <s v="ger"/>
    <s v="1852"/>
    <s v="WegehauptDigital"/>
    <s v="Leipzig"/>
    <s v="https://content.staatsbibliothek-berlin.de/dc/767132297.ocr.zip"/>
    <s v="yes"/>
    <m/>
    <x v="1968"/>
    <s v="0017"/>
    <n v="1"/>
  </r>
  <r>
    <s v="Der illustrirte Jugendfreund; Schilderungen des Weltgebäudes und seiner Wunder ; in Bilder aus der Natur, dem Leben der Menschen und der Thiere der Vergangenheit und Gegenwart"/>
    <s v="Thomas, Louis"/>
    <s v="Kinder- und Jugendbücher; Historische Drucke"/>
    <s v="Spamer"/>
    <s v="monograph; text"/>
    <s v="PPN767132297"/>
    <s v="PPN578175231"/>
    <s v="http://resolver.staatsbibliothek-berlin.de/SBB0000F2BB00000000"/>
    <s v="ger"/>
    <s v="1852"/>
    <s v="WegehauptDigital"/>
    <s v="Leipzig"/>
    <s v="https://content.staatsbibliothek-berlin.de/dc/767132297.ocr.zip"/>
    <s v="yes"/>
    <m/>
    <x v="1969"/>
    <s v="0017"/>
    <n v="1"/>
  </r>
  <r>
    <s v="Der illustrirte Jugendfreund; Schilderungen des Weltgebäudes und seiner Wunder ; in Bilder aus der Natur, dem Leben der Menschen und der Thiere der Vergangenheit und Gegenwart"/>
    <s v="Thomas, Louis"/>
    <s v="Kinder- und Jugendbücher; Historische Drucke"/>
    <s v="Spamer"/>
    <s v="monograph; text"/>
    <s v="PPN767132297"/>
    <s v="PPN578175231"/>
    <s v="http://resolver.staatsbibliothek-berlin.de/SBB0000F2BB00000000"/>
    <s v="ger"/>
    <s v="1852"/>
    <s v="WegehauptDigital"/>
    <s v="Leipzig"/>
    <s v="https://content.staatsbibliothek-berlin.de/dc/767132297.ocr.zip"/>
    <s v="yes"/>
    <m/>
    <x v="1970"/>
    <s v="0017"/>
    <n v="1"/>
  </r>
  <r>
    <s v="Der illustrirte Jugendfreund; Schilderungen des Weltgebäudes und seiner Wunder ; in Bilder aus der Natur, dem Leben der Menschen und der Thiere der Vergangenheit und Gegenwart"/>
    <s v="Thomas, Louis"/>
    <s v="Kinder- und Jugendbücher; Historische Drucke"/>
    <s v="Spamer"/>
    <s v="monograph; text"/>
    <s v="PPN767132297"/>
    <s v="PPN578175231"/>
    <s v="http://resolver.staatsbibliothek-berlin.de/SBB0000F2BB00000000"/>
    <s v="ger"/>
    <s v="1852"/>
    <s v="WegehauptDigital"/>
    <s v="Leipzig"/>
    <s v="https://content.staatsbibliothek-berlin.de/dc/767132297.ocr.zip"/>
    <s v="yes"/>
    <m/>
    <x v="1971"/>
    <s v="0017"/>
    <n v="1"/>
  </r>
  <r>
    <s v="Der illustrirte Jugendfreund; Schilderungen des Weltgebäudes und seiner Wunder ; in Bilder aus der Natur, dem Leben der Menschen und der Thiere der Vergangenheit und Gegenwart"/>
    <s v="Thomas, Louis"/>
    <s v="Kinder- und Jugendbücher; Historische Drucke"/>
    <s v="Spamer"/>
    <s v="monograph; text"/>
    <s v="PPN767132297"/>
    <s v="PPN578175231"/>
    <s v="http://resolver.staatsbibliothek-berlin.de/SBB0000F2BB00000000"/>
    <s v="ger"/>
    <s v="1852"/>
    <s v="WegehauptDigital"/>
    <s v="Leipzig"/>
    <s v="https://content.staatsbibliothek-berlin.de/dc/767132297.ocr.zip"/>
    <s v="yes"/>
    <m/>
    <x v="1972"/>
    <s v="0017"/>
    <n v="1"/>
  </r>
  <r>
    <s v="Der illustrirte Jugendfreund; Schilderungen des Weltgebäudes und seiner Wunder ; in Bilder aus der Natur, dem Leben der Menschen und der Thiere der Vergangenheit und Gegenwart"/>
    <s v="Thomas, Louis"/>
    <s v="Kinder- und Jugendbücher; Historische Drucke"/>
    <s v="Spamer"/>
    <s v="monograph; text"/>
    <s v="PPN767132297"/>
    <s v="PPN578175231"/>
    <s v="http://resolver.staatsbibliothek-berlin.de/SBB0000F2BB00000000"/>
    <s v="ger"/>
    <s v="1852"/>
    <s v="WegehauptDigital"/>
    <s v="Leipzig"/>
    <s v="https://content.staatsbibliothek-berlin.de/dc/767132297.ocr.zip"/>
    <s v="yes"/>
    <m/>
    <x v="1933"/>
    <s v="0017"/>
    <n v="1"/>
  </r>
  <r>
    <s v="Der illustrirte Jugendfreund; Schilderungen des Weltgebäudes und seiner Wunder ; in Bilder aus der Natur, dem Leben der Menschen und der Thiere der Vergangenheit und Gegenwart"/>
    <s v="Thomas, Louis"/>
    <s v="Kinder- und Jugendbücher; Historische Drucke"/>
    <s v="Spamer"/>
    <s v="monograph; text"/>
    <s v="PPN767132297"/>
    <s v="PPN578175231"/>
    <s v="http://resolver.staatsbibliothek-berlin.de/SBB0000F2BB00000000"/>
    <s v="ger"/>
    <s v="1852"/>
    <s v="WegehauptDigital"/>
    <s v="Leipzig"/>
    <s v="https://content.staatsbibliothek-berlin.de/dc/767132297.ocr.zip"/>
    <s v="yes"/>
    <m/>
    <x v="1973"/>
    <s v="0017"/>
    <n v="1"/>
  </r>
  <r>
    <s v="Der illustrirte Jugendfreund; Schilderungen des Weltgebäudes und seiner Wunder ; in Bilder aus der Natur, dem Leben der Menschen und der Thiere der Vergangenheit und Gegenwart"/>
    <s v="Thomas, Louis"/>
    <s v="Kinder- und Jugendbücher; Historische Drucke"/>
    <s v="Spamer"/>
    <s v="monograph; text"/>
    <s v="PPN767132297"/>
    <s v="PPN578175231"/>
    <s v="http://resolver.staatsbibliothek-berlin.de/SBB0000F2BB00000000"/>
    <s v="ger"/>
    <s v="1852"/>
    <s v="WegehauptDigital"/>
    <s v="Leipzig"/>
    <s v="https://content.staatsbibliothek-berlin.de/dc/767132297.ocr.zip"/>
    <s v="yes"/>
    <m/>
    <x v="1974"/>
    <s v="0017"/>
    <n v="1"/>
  </r>
  <r>
    <s v="Der illustrirte Jugendfreund; Schilderungen des Weltgebäudes und seiner Wunder ; in Bilder aus der Natur, dem Leben der Menschen und der Thiere der Vergangenheit und Gegenwart"/>
    <s v="Thomas, Louis"/>
    <s v="Kinder- und Jugendbücher; Historische Drucke"/>
    <s v="Spamer"/>
    <s v="monograph; text"/>
    <s v="PPN767132297"/>
    <s v="PPN578175231"/>
    <s v="http://resolver.staatsbibliothek-berlin.de/SBB0000F2BB00000000"/>
    <s v="ger"/>
    <s v="1852"/>
    <s v="WegehauptDigital"/>
    <s v="Leipzig"/>
    <s v="https://content.staatsbibliothek-berlin.de/dc/767132297.ocr.zip"/>
    <s v="yes"/>
    <m/>
    <x v="1975"/>
    <s v="0017"/>
    <n v="1"/>
  </r>
  <r>
    <s v="Der illustrirte Jugendfreund; Schilderungen des Weltgebäudes und seiner Wunder ; in Bilder aus der Natur, dem Leben der Menschen und der Thiere der Vergangenheit und Gegenwart"/>
    <s v="Thomas, Louis"/>
    <s v="Kinder- und Jugendbücher; Historische Drucke"/>
    <s v="Spamer"/>
    <s v="monograph; text"/>
    <s v="PPN767132297"/>
    <s v="PPN578175231"/>
    <s v="http://resolver.staatsbibliothek-berlin.de/SBB0000F2BB00000000"/>
    <s v="ger"/>
    <s v="1852"/>
    <s v="WegehauptDigital"/>
    <s v="Leipzig"/>
    <s v="https://content.staatsbibliothek-berlin.de/dc/767132297.ocr.zip"/>
    <s v="yes"/>
    <m/>
    <x v="1976"/>
    <s v="0017"/>
    <n v="1"/>
  </r>
  <r>
    <s v="Der illustrirte Jugendfreund; Schilderungen des Weltgebäudes und seiner Wunder ; in Bilder aus der Natur, dem Leben der Menschen und der Thiere der Vergangenheit und Gegenwart"/>
    <s v="Thomas, Louis"/>
    <s v="Kinder- und Jugendbücher; Historische Drucke"/>
    <s v="Spamer"/>
    <s v="monograph; text"/>
    <s v="PPN767132297"/>
    <s v="PPN578175231"/>
    <s v="http://resolver.staatsbibliothek-berlin.de/SBB0000F2BB00000000"/>
    <s v="ger"/>
    <s v="1852"/>
    <s v="WegehauptDigital"/>
    <s v="Leipzig"/>
    <s v="https://content.staatsbibliothek-berlin.de/dc/767132297.ocr.zip"/>
    <s v="yes"/>
    <m/>
    <x v="1977"/>
    <s v="0021"/>
    <n v="1"/>
  </r>
  <r>
    <s v="Der illustrirte Jugendfreund; Schilderungen des Weltgebäudes und seiner Wunder ; in Bilder aus der Natur, dem Leben der Menschen und der Thiere der Vergangenheit und Gegenwart"/>
    <s v="Thomas, Louis"/>
    <s v="Kinder- und Jugendbücher; Historische Drucke"/>
    <s v="Spamer"/>
    <s v="monograph; text"/>
    <s v="PPN767132297"/>
    <s v="PPN578175231"/>
    <s v="http://resolver.staatsbibliothek-berlin.de/SBB0000F2BB00000000"/>
    <s v="ger"/>
    <s v="1852"/>
    <s v="WegehauptDigital"/>
    <s v="Leipzig"/>
    <s v="https://content.staatsbibliothek-berlin.de/dc/767132297.ocr.zip"/>
    <s v="yes"/>
    <m/>
    <x v="1978"/>
    <s v="0058"/>
    <n v="1"/>
  </r>
  <r>
    <s v="Der illustrirte Jugendfreund; Schilderungen des Weltgebäudes und seiner Wunder ; in Bilder aus der Natur, dem Leben der Menschen und der Thiere der Vergangenheit und Gegenwart"/>
    <s v="Thomas, Louis"/>
    <s v="Kinder- und Jugendbücher; Historische Drucke"/>
    <s v="Spamer"/>
    <s v="monograph; text"/>
    <s v="PPN767132297"/>
    <s v="PPN578175231"/>
    <s v="http://resolver.staatsbibliothek-berlin.de/SBB0000F2BB00000000"/>
    <s v="ger"/>
    <s v="1852"/>
    <s v="WegehauptDigital"/>
    <s v="Leipzig"/>
    <s v="https://content.staatsbibliothek-berlin.de/dc/767132297.ocr.zip"/>
    <s v="yes"/>
    <m/>
    <x v="1979"/>
    <s v="0058"/>
    <n v="1"/>
  </r>
  <r>
    <s v="Der illustrirte Jugendfreund; Schilderungen des Weltgebäudes und seiner Wunder ; in Bilder aus der Natur, dem Leben der Menschen und der Thiere der Vergangenheit und Gegenwart"/>
    <s v="Thomas, Louis"/>
    <s v="Kinder- und Jugendbücher; Historische Drucke"/>
    <s v="Spamer"/>
    <s v="monograph; text"/>
    <s v="PPN767132297"/>
    <s v="PPN578175231"/>
    <s v="http://resolver.staatsbibliothek-berlin.de/SBB0000F2BB00000000"/>
    <s v="ger"/>
    <s v="1852"/>
    <s v="WegehauptDigital"/>
    <s v="Leipzig"/>
    <s v="https://content.staatsbibliothek-berlin.de/dc/767132297.ocr.zip"/>
    <s v="yes"/>
    <m/>
    <x v="1980"/>
    <s v="0058"/>
    <n v="1"/>
  </r>
  <r>
    <s v="Der illustrirte Jugendfreund; Schilderungen des Weltgebäudes und seiner Wunder ; in Bilder aus der Natur, dem Leben der Menschen und der Thiere der Vergangenheit und Gegenwart"/>
    <s v="Thomas, Louis"/>
    <s v="Kinder- und Jugendbücher; Historische Drucke"/>
    <s v="Spamer"/>
    <s v="monograph; text"/>
    <s v="PPN767132297"/>
    <s v="PPN578175231"/>
    <s v="http://resolver.staatsbibliothek-berlin.de/SBB0000F2BB00000000"/>
    <s v="ger"/>
    <s v="1852"/>
    <s v="WegehauptDigital"/>
    <s v="Leipzig"/>
    <s v="https://content.staatsbibliothek-berlin.de/dc/767132297.ocr.zip"/>
    <s v="yes"/>
    <m/>
    <x v="1290"/>
    <s v="0058"/>
    <n v="1"/>
  </r>
  <r>
    <s v="Der illustrirte Jugendfreund; Schilderungen des Weltgebäudes und seiner Wunder ; in Bilder aus der Natur, dem Leben der Menschen und der Thiere der Vergangenheit und Gegenwart"/>
    <s v="Thomas, Louis"/>
    <s v="Kinder- und Jugendbücher; Historische Drucke"/>
    <s v="Spamer"/>
    <s v="monograph; text"/>
    <s v="PPN767132297"/>
    <s v="PPN578175231"/>
    <s v="http://resolver.staatsbibliothek-berlin.de/SBB0000F2BB00000000"/>
    <s v="ger"/>
    <s v="1852"/>
    <s v="WegehauptDigital"/>
    <s v="Leipzig"/>
    <s v="https://content.staatsbibliothek-berlin.de/dc/767132297.ocr.zip"/>
    <s v="yes"/>
    <m/>
    <x v="1981"/>
    <s v="0058"/>
    <n v="1"/>
  </r>
  <r>
    <s v="Der illustrirte Jugendfreund; Schilderungen des Weltgebäudes und seiner Wunder ; in Bilder aus der Natur, dem Leben der Menschen und der Thiere der Vergangenheit und Gegenwart"/>
    <s v="Thomas, Louis"/>
    <s v="Kinder- und Jugendbücher; Historische Drucke"/>
    <s v="Spamer"/>
    <s v="monograph; text"/>
    <s v="PPN767132297"/>
    <s v="PPN578175231"/>
    <s v="http://resolver.staatsbibliothek-berlin.de/SBB0000F2BB00000000"/>
    <s v="ger"/>
    <s v="1852"/>
    <s v="WegehauptDigital"/>
    <s v="Leipzig"/>
    <s v="https://content.staatsbibliothek-berlin.de/dc/767132297.ocr.zip"/>
    <s v="yes"/>
    <m/>
    <x v="1982"/>
    <s v="0058"/>
    <n v="1"/>
  </r>
  <r>
    <s v="Der illustrirte Jugendfreund; Schilderungen des Weltgebäudes und seiner Wunder ; in Bilder aus der Natur, dem Leben der Menschen und der Thiere der Vergangenheit und Gegenwart"/>
    <s v="Thomas, Louis"/>
    <s v="Kinder- und Jugendbücher; Historische Drucke"/>
    <s v="Spamer"/>
    <s v="monograph; text"/>
    <s v="PPN767132297"/>
    <s v="PPN578175231"/>
    <s v="http://resolver.staatsbibliothek-berlin.de/SBB0000F2BB00000000"/>
    <s v="ger"/>
    <s v="1852"/>
    <s v="WegehauptDigital"/>
    <s v="Leipzig"/>
    <s v="https://content.staatsbibliothek-berlin.de/dc/767132297.ocr.zip"/>
    <s v="yes"/>
    <m/>
    <x v="1983"/>
    <s v="0058"/>
    <n v="1"/>
  </r>
  <r>
    <s v="Der illustrirte Jugendfreund; Schilderungen des Weltgebäudes und seiner Wunder ; in Bilder aus der Natur, dem Leben der Menschen und der Thiere der Vergangenheit und Gegenwart"/>
    <s v="Thomas, Louis"/>
    <s v="Kinder- und Jugendbücher; Historische Drucke"/>
    <s v="Spamer"/>
    <s v="monograph; text"/>
    <s v="PPN767132297"/>
    <s v="PPN578175231"/>
    <s v="http://resolver.staatsbibliothek-berlin.de/SBB0000F2BB00000000"/>
    <s v="ger"/>
    <s v="1852"/>
    <s v="WegehauptDigital"/>
    <s v="Leipzig"/>
    <s v="https://content.staatsbibliothek-berlin.de/dc/767132297.ocr.zip"/>
    <s v="yes"/>
    <m/>
    <x v="1984"/>
    <s v="0058"/>
    <n v="1"/>
  </r>
  <r>
    <s v="Der illustrirte Jugendfreund; Schilderungen des Weltgebäudes und seiner Wunder ; in Bilder aus der Natur, dem Leben der Menschen und der Thiere der Vergangenheit und Gegenwart"/>
    <s v="Thomas, Louis"/>
    <s v="Kinder- und Jugendbücher; Historische Drucke"/>
    <s v="Spamer"/>
    <s v="monograph; text"/>
    <s v="PPN767132297"/>
    <s v="PPN578175231"/>
    <s v="http://resolver.staatsbibliothek-berlin.de/SBB0000F2BB00000000"/>
    <s v="ger"/>
    <s v="1852"/>
    <s v="WegehauptDigital"/>
    <s v="Leipzig"/>
    <s v="https://content.staatsbibliothek-berlin.de/dc/767132297.ocr.zip"/>
    <s v="yes"/>
    <m/>
    <x v="1985"/>
    <s v="0058"/>
    <n v="1"/>
  </r>
  <r>
    <s v="Der illustrirte Jugendfreund; Schilderungen des Weltgebäudes und seiner Wunder ; in Bilder aus der Natur, dem Leben der Menschen und der Thiere der Vergangenheit und Gegenwart"/>
    <s v="Thomas, Louis"/>
    <s v="Kinder- und Jugendbücher; Historische Drucke"/>
    <s v="Spamer"/>
    <s v="monograph; text"/>
    <s v="PPN767132297"/>
    <s v="PPN578175231"/>
    <s v="http://resolver.staatsbibliothek-berlin.de/SBB0000F2BB00000000"/>
    <s v="ger"/>
    <s v="1852"/>
    <s v="WegehauptDigital"/>
    <s v="Leipzig"/>
    <s v="https://content.staatsbibliothek-berlin.de/dc/767132297.ocr.zip"/>
    <s v="yes"/>
    <m/>
    <x v="1986"/>
    <s v="0083"/>
    <n v="1"/>
  </r>
  <r>
    <s v="Der illustrirte Jugendfreund; Schilderungen des Weltgebäudes und seiner Wunder ; in Bilder aus der Natur, dem Leben der Menschen und der Thiere der Vergangenheit und Gegenwart"/>
    <s v="Thomas, Louis"/>
    <s v="Kinder- und Jugendbücher; Historische Drucke"/>
    <s v="Spamer"/>
    <s v="monograph; text"/>
    <s v="PPN767132297"/>
    <s v="PPN578175231"/>
    <s v="http://resolver.staatsbibliothek-berlin.de/SBB0000F2BB00000000"/>
    <s v="ger"/>
    <s v="1852"/>
    <s v="WegehauptDigital"/>
    <s v="Leipzig"/>
    <s v="https://content.staatsbibliothek-berlin.de/dc/767132297.ocr.zip"/>
    <s v="yes"/>
    <m/>
    <x v="1987"/>
    <s v="0176"/>
    <n v="1"/>
  </r>
  <r>
    <s v="Der illustrirte Jugendfreund; Schilderungen des Weltgebäudes und seiner Wunder ; in Bilder aus der Natur, dem Leben der Menschen und der Thiere der Vergangenheit und Gegenwart"/>
    <s v="Thomas, Louis"/>
    <s v="Kinder- und Jugendbücher; Historische Drucke"/>
    <s v="Spamer"/>
    <s v="monograph; text"/>
    <s v="PPN767132297"/>
    <s v="PPN578175231"/>
    <s v="http://resolver.staatsbibliothek-berlin.de/SBB0000F2BB00000000"/>
    <s v="ger"/>
    <s v="1852"/>
    <s v="WegehauptDigital"/>
    <s v="Leipzig"/>
    <s v="https://content.staatsbibliothek-berlin.de/dc/767132297.ocr.zip"/>
    <s v="yes"/>
    <m/>
    <x v="1988"/>
    <s v="0176"/>
    <n v="1"/>
  </r>
  <r>
    <s v="Der illustrirte Jugendfreund; Schilderungen des Weltgebäudes und seiner Wunder ; in Bilder aus der Natur, dem Leben der Menschen und der Thiere der Vergangenheit und Gegenwart"/>
    <s v="Thomas, Louis"/>
    <s v="Kinder- und Jugendbücher; Historische Drucke"/>
    <s v="Spamer"/>
    <s v="monograph; text"/>
    <s v="PPN767132297"/>
    <s v="PPN578175231"/>
    <s v="http://resolver.staatsbibliothek-berlin.de/SBB0000F2BB00000000"/>
    <s v="ger"/>
    <s v="1852"/>
    <s v="WegehauptDigital"/>
    <s v="Leipzig"/>
    <s v="https://content.staatsbibliothek-berlin.de/dc/767132297.ocr.zip"/>
    <s v="yes"/>
    <m/>
    <x v="1544"/>
    <s v="0176"/>
    <n v="1"/>
  </r>
  <r>
    <s v="Der illustrirte Jugendfreund; Schilderungen des Weltgebäudes und seiner Wunder ; in Bilder aus der Natur, dem Leben der Menschen und der Thiere der Vergangenheit und Gegenwart"/>
    <s v="Thomas, Louis"/>
    <s v="Kinder- und Jugendbücher; Historische Drucke"/>
    <s v="Spamer"/>
    <s v="monograph; text"/>
    <s v="PPN767132297"/>
    <s v="PPN578175231"/>
    <s v="http://resolver.staatsbibliothek-berlin.de/SBB0000F2BB00000000"/>
    <s v="ger"/>
    <s v="1852"/>
    <s v="WegehauptDigital"/>
    <s v="Leipzig"/>
    <s v="https://content.staatsbibliothek-berlin.de/dc/767132297.ocr.zip"/>
    <s v="yes"/>
    <m/>
    <x v="1989"/>
    <s v="0176"/>
    <n v="1"/>
  </r>
  <r>
    <s v="Der illustrirte Jugendfreund; Schilderungen des Weltgebäudes und seiner Wunder ; in Bilder aus der Natur, dem Leben der Menschen und der Thiere der Vergangenheit und Gegenwart"/>
    <s v="Thomas, Louis"/>
    <s v="Kinder- und Jugendbücher; Historische Drucke"/>
    <s v="Spamer"/>
    <s v="monograph; text"/>
    <s v="PPN767132297"/>
    <s v="PPN578175231"/>
    <s v="http://resolver.staatsbibliothek-berlin.de/SBB0000F2BB00000000"/>
    <s v="ger"/>
    <s v="1852"/>
    <s v="WegehauptDigital"/>
    <s v="Leipzig"/>
    <s v="https://content.staatsbibliothek-berlin.de/dc/767132297.ocr.zip"/>
    <s v="yes"/>
    <m/>
    <x v="649"/>
    <s v="0176"/>
    <n v="1"/>
  </r>
  <r>
    <s v="Der illustrirte Jugendfreund; Schilderungen des Weltgebäudes und seiner Wunder ; in Bilder aus der Natur, dem Leben der Menschen und der Thiere der Vergangenheit und Gegenwart"/>
    <s v="Thomas, Louis"/>
    <s v="Kinder- und Jugendbücher; Historische Drucke"/>
    <s v="Spamer"/>
    <s v="monograph; text"/>
    <s v="PPN767132297"/>
    <s v="PPN578175231"/>
    <s v="http://resolver.staatsbibliothek-berlin.de/SBB0000F2BB00000000"/>
    <s v="ger"/>
    <s v="1852"/>
    <s v="WegehauptDigital"/>
    <s v="Leipzig"/>
    <s v="https://content.staatsbibliothek-berlin.de/dc/767132297.ocr.zip"/>
    <s v="yes"/>
    <m/>
    <x v="1990"/>
    <s v="0176"/>
    <n v="1"/>
  </r>
  <r>
    <s v="Der illustrirte Jugendfreund; Schilderungen des Weltgebäudes und seiner Wunder ; in Bilder aus der Natur, dem Leben der Menschen und der Thiere der Vergangenheit und Gegenwart"/>
    <s v="Thomas, Louis"/>
    <s v="Kinder- und Jugendbücher; Historische Drucke"/>
    <s v="Spamer"/>
    <s v="monograph; text"/>
    <s v="PPN767132297"/>
    <s v="PPN578175231"/>
    <s v="http://resolver.staatsbibliothek-berlin.de/SBB0000F2BB00000000"/>
    <s v="ger"/>
    <s v="1852"/>
    <s v="WegehauptDigital"/>
    <s v="Leipzig"/>
    <s v="https://content.staatsbibliothek-berlin.de/dc/767132297.ocr.zip"/>
    <s v="yes"/>
    <m/>
    <x v="1991"/>
    <s v="0176"/>
    <n v="1"/>
  </r>
  <r>
    <s v="Der illustrirte Jugendfreund; Schilderungen des Weltgebäudes und seiner Wunder ; in Bilder aus der Natur, dem Leben der Menschen und der Thiere der Vergangenheit und Gegenwart"/>
    <s v="Thomas, Louis"/>
    <s v="Kinder- und Jugendbücher; Historische Drucke"/>
    <s v="Spamer"/>
    <s v="monograph; text"/>
    <s v="PPN767132297"/>
    <s v="PPN578175231"/>
    <s v="http://resolver.staatsbibliothek-berlin.de/SBB0000F2BB00000000"/>
    <s v="ger"/>
    <s v="1852"/>
    <s v="WegehauptDigital"/>
    <s v="Leipzig"/>
    <s v="https://content.staatsbibliothek-berlin.de/dc/767132297.ocr.zip"/>
    <s v="yes"/>
    <m/>
    <x v="1992"/>
    <s v="0176"/>
    <n v="1"/>
  </r>
  <r>
    <s v="Der illustrirte Jugendfreund; Schilderungen des Weltgebäudes und seiner Wunder ; in Bilder aus der Natur, dem Leben der Menschen und der Thiere der Vergangenheit und Gegenwart"/>
    <s v="Thomas, Louis"/>
    <s v="Kinder- und Jugendbücher; Historische Drucke"/>
    <s v="Spamer"/>
    <s v="monograph; text"/>
    <s v="PPN767132297"/>
    <s v="PPN578175231"/>
    <s v="http://resolver.staatsbibliothek-berlin.de/SBB0000F2BB00000000"/>
    <s v="ger"/>
    <s v="1852"/>
    <s v="WegehauptDigital"/>
    <s v="Leipzig"/>
    <s v="https://content.staatsbibliothek-berlin.de/dc/767132297.ocr.zip"/>
    <s v="yes"/>
    <m/>
    <x v="1993"/>
    <s v="0176"/>
    <n v="1"/>
  </r>
  <r>
    <s v="Der illustrirte Jugendfreund; Schilderungen des Weltgebäudes und seiner Wunder ; in Bilder aus der Natur, dem Leben der Menschen und der Thiere der Vergangenheit und Gegenwart"/>
    <s v="Thomas, Louis"/>
    <s v="Kinder- und Jugendbücher; Historische Drucke"/>
    <s v="Spamer"/>
    <s v="monograph; text"/>
    <s v="PPN767132297"/>
    <s v="PPN578175231"/>
    <s v="http://resolver.staatsbibliothek-berlin.de/SBB0000F2BB00000000"/>
    <s v="ger"/>
    <s v="1852"/>
    <s v="WegehauptDigital"/>
    <s v="Leipzig"/>
    <s v="https://content.staatsbibliothek-berlin.de/dc/767132297.ocr.zip"/>
    <s v="yes"/>
    <m/>
    <x v="1994"/>
    <s v="0196"/>
    <n v="1"/>
  </r>
  <r>
    <s v="Der illustrirte Jugendfreund; Schilderungen des Weltgebäudes und seiner Wunder ; in Bilder aus der Natur, dem Leben der Menschen und der Thiere der Vergangenheit und Gegenwart"/>
    <s v="Thomas, Louis"/>
    <s v="Kinder- und Jugendbücher; Historische Drucke"/>
    <s v="Spamer"/>
    <s v="monograph; text"/>
    <s v="PPN767132297"/>
    <s v="PPN578175231"/>
    <s v="http://resolver.staatsbibliothek-berlin.de/SBB0000F2BB00000000"/>
    <s v="ger"/>
    <s v="1852"/>
    <s v="WegehauptDigital"/>
    <s v="Leipzig"/>
    <s v="https://content.staatsbibliothek-berlin.de/dc/767132297.ocr.zip"/>
    <s v="yes"/>
    <m/>
    <x v="3"/>
    <s v="0196"/>
    <n v="1"/>
  </r>
  <r>
    <s v="Der illustrirte Jugendfreund; Schilderungen des Weltgebäudes und seiner Wunder ; in Bilder aus der Natur, dem Leben der Menschen und der Thiere der Vergangenheit und Gegenwart"/>
    <s v="Thomas, Louis"/>
    <s v="Kinder- und Jugendbücher; Historische Drucke"/>
    <s v="Spamer"/>
    <s v="monograph; text"/>
    <s v="PPN767132297"/>
    <s v="PPN578175231"/>
    <s v="http://resolver.staatsbibliothek-berlin.de/SBB0000F2BB00000000"/>
    <s v="ger"/>
    <s v="1852"/>
    <s v="WegehauptDigital"/>
    <s v="Leipzig"/>
    <s v="https://content.staatsbibliothek-berlin.de/dc/767132297.ocr.zip"/>
    <s v="yes"/>
    <m/>
    <x v="1995"/>
    <s v="0196"/>
    <n v="1"/>
  </r>
  <r>
    <s v="Der illustrirte Jugendfreund; Schilderungen des Weltgebäudes und seiner Wunder ; in Bilder aus der Natur, dem Leben der Menschen und der Thiere der Vergangenheit und Gegenwart"/>
    <s v="Thomas, Louis"/>
    <s v="Kinder- und Jugendbücher; Historische Drucke"/>
    <s v="Spamer"/>
    <s v="monograph; text"/>
    <s v="PPN767132297"/>
    <s v="PPN578175231"/>
    <s v="http://resolver.staatsbibliothek-berlin.de/SBB0000F2BB00000000"/>
    <s v="ger"/>
    <s v="1852"/>
    <s v="WegehauptDigital"/>
    <s v="Leipzig"/>
    <s v="https://content.staatsbibliothek-berlin.de/dc/767132297.ocr.zip"/>
    <s v="yes"/>
    <m/>
    <x v="210"/>
    <s v="0196"/>
    <n v="1"/>
  </r>
  <r>
    <s v="Der illustrirte Jugendfreund; Schilderungen des Weltgebäudes und seiner Wunder ; in Bilder aus der Natur, dem Leben der Menschen und der Thiere der Vergangenheit und Gegenwart"/>
    <s v="Thomas, Louis"/>
    <s v="Kinder- und Jugendbücher; Historische Drucke"/>
    <s v="Spamer"/>
    <s v="monograph; text"/>
    <s v="PPN767132297"/>
    <s v="PPN578175231"/>
    <s v="http://resolver.staatsbibliothek-berlin.de/SBB0000F2BB00000000"/>
    <s v="ger"/>
    <s v="1852"/>
    <s v="WegehauptDigital"/>
    <s v="Leipzig"/>
    <s v="https://content.staatsbibliothek-berlin.de/dc/767132297.ocr.zip"/>
    <s v="yes"/>
    <m/>
    <x v="1996"/>
    <s v="0196"/>
    <n v="1"/>
  </r>
  <r>
    <s v="Der illustrirte Jugendfreund; Schilderungen des Weltgebäudes und seiner Wunder ; in Bilder aus der Natur, dem Leben der Menschen und der Thiere der Vergangenheit und Gegenwart"/>
    <s v="Thomas, Louis"/>
    <s v="Kinder- und Jugendbücher; Historische Drucke"/>
    <s v="Spamer"/>
    <s v="monograph; text"/>
    <s v="PPN767132297"/>
    <s v="PPN578175231"/>
    <s v="http://resolver.staatsbibliothek-berlin.de/SBB0000F2BB00000000"/>
    <s v="ger"/>
    <s v="1852"/>
    <s v="WegehauptDigital"/>
    <s v="Leipzig"/>
    <s v="https://content.staatsbibliothek-berlin.de/dc/767132297.ocr.zip"/>
    <s v="yes"/>
    <m/>
    <x v="330"/>
    <s v="0196"/>
    <n v="1"/>
  </r>
  <r>
    <s v="Der kleine Taschenspieler; Eine reichhaltige Sammlung von leicht ausführbaren, höchst interessanten und überraschenden Taschenspieler- und Karten-Kunststücken, Belustigungen aus der Chemie und Arithmetik und Scherzen zur heiteren Unterhaltung im gemüthlichen Kreise"/>
    <s v="Frickelli, W."/>
    <s v="Kinder- und Jugendbücher; Historische Drucke"/>
    <s v="Bagel"/>
    <s v="monograph; text"/>
    <s v="PPN767229711"/>
    <s v="PPN557537150"/>
    <s v="http://resolver.staatsbibliothek-berlin.de/SBB0000F33000000000"/>
    <s v="ger"/>
    <s v="1870"/>
    <s v="WegehauptDigital"/>
    <s v="Mülheim a. d. Ruhr"/>
    <s v="https://content.staatsbibliothek-berlin.de/dc/767229711.ocr.zip"/>
    <s v="yes"/>
    <m/>
    <x v="1997"/>
    <s v="0001"/>
    <n v="1"/>
  </r>
  <r>
    <s v="Denkwürdige Erzählungen von der Lebensweise, den Sitten und Gewohnheiten der Thiere"/>
    <s v="Reichenbach, Anton Benedikt"/>
    <s v="Kinder- und Jugendbücher; Historische Drucke"/>
    <s v="Spamer"/>
    <s v="volume; text"/>
    <s v="PPN769050549"/>
    <s v="PPN556089588"/>
    <s v="http://resolver.staatsbibliothek-berlin.de/SBB0000F82600010000"/>
    <s v="ger"/>
    <s v="1856"/>
    <s v="WegehauptDigital"/>
    <s v="Leipzig"/>
    <s v="https://content.staatsbibliothek-berlin.de/dc/769050549.ocr.zip"/>
    <s v="yes"/>
    <m/>
    <x v="1998"/>
    <s v="0011"/>
    <n v="1"/>
  </r>
  <r>
    <s v="Denkwürdige Erzählungen von der Lebensweise, den Sitten und Gewohnheiten der Thiere"/>
    <s v="Reichenbach, Anton Benedikt"/>
    <s v="Kinder- und Jugendbücher; Historische Drucke"/>
    <s v="Spamer"/>
    <s v="volume; text"/>
    <s v="PPN769050549"/>
    <s v="PPN556089588"/>
    <s v="http://resolver.staatsbibliothek-berlin.de/SBB0000F82600010000"/>
    <s v="ger"/>
    <s v="1856"/>
    <s v="WegehauptDigital"/>
    <s v="Leipzig"/>
    <s v="https://content.staatsbibliothek-berlin.de/dc/769050549.ocr.zip"/>
    <s v="yes"/>
    <m/>
    <x v="1999"/>
    <s v="0011"/>
    <n v="1"/>
  </r>
  <r>
    <s v="Denkwürdige Erzählungen von der Lebensweise, den Sitten und Gewohnheiten der Thiere"/>
    <s v="Reichenbach, Anton Benedikt"/>
    <s v="Kinder- und Jugendbücher; Historische Drucke"/>
    <s v="Spamer"/>
    <s v="volume; text"/>
    <s v="PPN769050549"/>
    <s v="PPN556089588"/>
    <s v="http://resolver.staatsbibliothek-berlin.de/SBB0000F82600010000"/>
    <s v="ger"/>
    <s v="1856"/>
    <s v="WegehauptDigital"/>
    <s v="Leipzig"/>
    <s v="https://content.staatsbibliothek-berlin.de/dc/769050549.ocr.zip"/>
    <s v="yes"/>
    <m/>
    <x v="2000"/>
    <s v="0011"/>
    <n v="1"/>
  </r>
  <r>
    <s v="Denkwürdige Erzählungen von der Lebensweise, den Sitten und Gewohnheiten der Thiere"/>
    <s v="Reichenbach, Anton Benedikt"/>
    <s v="Kinder- und Jugendbücher; Historische Drucke"/>
    <s v="Spamer"/>
    <s v="volume; text"/>
    <s v="PPN769050549"/>
    <s v="PPN556089588"/>
    <s v="http://resolver.staatsbibliothek-berlin.de/SBB0000F82600010000"/>
    <s v="ger"/>
    <s v="1856"/>
    <s v="WegehauptDigital"/>
    <s v="Leipzig"/>
    <s v="https://content.staatsbibliothek-berlin.de/dc/769050549.ocr.zip"/>
    <s v="yes"/>
    <m/>
    <x v="2001"/>
    <s v="0011"/>
    <n v="1"/>
  </r>
  <r>
    <s v="Denkwürdige Erzählungen von der Lebensweise, den Sitten und Gewohnheiten der Thiere"/>
    <s v="Reichenbach, Anton Benedikt"/>
    <s v="Kinder- und Jugendbücher; Historische Drucke"/>
    <s v="Spamer"/>
    <s v="volume; text"/>
    <s v="PPN769050549"/>
    <s v="PPN556089588"/>
    <s v="http://resolver.staatsbibliothek-berlin.de/SBB0000F82600010000"/>
    <s v="ger"/>
    <s v="1856"/>
    <s v="WegehauptDigital"/>
    <s v="Leipzig"/>
    <s v="https://content.staatsbibliothek-berlin.de/dc/769050549.ocr.zip"/>
    <s v="yes"/>
    <m/>
    <x v="1256"/>
    <s v="0011"/>
    <n v="1"/>
  </r>
  <r>
    <s v="Denkwürdige Erzählungen von der Lebensweise, den Sitten und Gewohnheiten der Thiere"/>
    <s v="Reichenbach, Anton Benedikt"/>
    <s v="Kinder- und Jugendbücher; Historische Drucke"/>
    <s v="Spamer"/>
    <s v="volume; text"/>
    <s v="PPN769050549"/>
    <s v="PPN556089588"/>
    <s v="http://resolver.staatsbibliothek-berlin.de/SBB0000F82600010000"/>
    <s v="ger"/>
    <s v="1856"/>
    <s v="WegehauptDigital"/>
    <s v="Leipzig"/>
    <s v="https://content.staatsbibliothek-berlin.de/dc/769050549.ocr.zip"/>
    <s v="yes"/>
    <m/>
    <x v="1433"/>
    <s v="0011"/>
    <n v="1"/>
  </r>
  <r>
    <s v="Denkwürdige Erzählungen von der Lebensweise, den Sitten und Gewohnheiten der Thiere"/>
    <s v="Reichenbach, Anton Benedikt"/>
    <s v="Kinder- und Jugendbücher; Historische Drucke"/>
    <s v="Spamer"/>
    <s v="volume; text"/>
    <s v="PPN769050549"/>
    <s v="PPN556089588"/>
    <s v="http://resolver.staatsbibliothek-berlin.de/SBB0000F82600010000"/>
    <s v="ger"/>
    <s v="1856"/>
    <s v="WegehauptDigital"/>
    <s v="Leipzig"/>
    <s v="https://content.staatsbibliothek-berlin.de/dc/769050549.ocr.zip"/>
    <s v="yes"/>
    <m/>
    <x v="2002"/>
    <s v="0011"/>
    <n v="1"/>
  </r>
  <r>
    <s v="Denkwürdige Erzählungen von der Lebensweise, den Sitten und Gewohnheiten der Thiere"/>
    <s v="Reichenbach, Anton Benedikt"/>
    <s v="Kinder- und Jugendbücher; Historische Drucke"/>
    <s v="Spamer"/>
    <s v="volume; text"/>
    <s v="PPN769050549"/>
    <s v="PPN556089588"/>
    <s v="http://resolver.staatsbibliothek-berlin.de/SBB0000F82600010000"/>
    <s v="ger"/>
    <s v="1856"/>
    <s v="WegehauptDigital"/>
    <s v="Leipzig"/>
    <s v="https://content.staatsbibliothek-berlin.de/dc/769050549.ocr.zip"/>
    <s v="yes"/>
    <m/>
    <x v="2003"/>
    <s v="0011"/>
    <n v="1"/>
  </r>
  <r>
    <s v="Denkwürdige Erzählungen von der Lebensweise, den Sitten und Gewohnheiten der Thiere"/>
    <s v="Reichenbach, Anton Benedikt"/>
    <s v="Kinder- und Jugendbücher; Historische Drucke"/>
    <s v="Spamer"/>
    <s v="volume; text"/>
    <s v="PPN769050549"/>
    <s v="PPN556089588"/>
    <s v="http://resolver.staatsbibliothek-berlin.de/SBB0000F82600010000"/>
    <s v="ger"/>
    <s v="1856"/>
    <s v="WegehauptDigital"/>
    <s v="Leipzig"/>
    <s v="https://content.staatsbibliothek-berlin.de/dc/769050549.ocr.zip"/>
    <s v="yes"/>
    <m/>
    <x v="2004"/>
    <s v="0011"/>
    <n v="1"/>
  </r>
  <r>
    <s v="Denkwürdige Erzählungen von der Lebensweise, den Sitten und Gewohnheiten der Thiere"/>
    <s v="Reichenbach, Anton Benedikt"/>
    <s v="Kinder- und Jugendbücher; Historische Drucke"/>
    <s v="Spamer"/>
    <s v="volume; text"/>
    <s v="PPN769050549"/>
    <s v="PPN556089588"/>
    <s v="http://resolver.staatsbibliothek-berlin.de/SBB0000F82600010000"/>
    <s v="ger"/>
    <s v="1856"/>
    <s v="WegehauptDigital"/>
    <s v="Leipzig"/>
    <s v="https://content.staatsbibliothek-berlin.de/dc/769050549.ocr.zip"/>
    <s v="yes"/>
    <m/>
    <x v="2005"/>
    <s v="0011"/>
    <n v="1"/>
  </r>
  <r>
    <s v="Denkwürdige Erzählungen von der Lebensweise, den Sitten und Gewohnheiten der Thiere"/>
    <s v="Reichenbach, Anton Benedikt"/>
    <s v="Kinder- und Jugendbücher; Historische Drucke"/>
    <s v="Spamer"/>
    <s v="volume; text"/>
    <s v="PPN769050549"/>
    <s v="PPN556089588"/>
    <s v="http://resolver.staatsbibliothek-berlin.de/SBB0000F82600010000"/>
    <s v="ger"/>
    <s v="1856"/>
    <s v="WegehauptDigital"/>
    <s v="Leipzig"/>
    <s v="https://content.staatsbibliothek-berlin.de/dc/769050549.ocr.zip"/>
    <s v="yes"/>
    <m/>
    <x v="171"/>
    <s v="0011"/>
    <n v="1"/>
  </r>
  <r>
    <s v="Schilderungen der Jagd und des Fanges der Thiere; ihr Wanderleben und ihre Zähmung ... Mit 110 Abbildungen und einem colorirten Titelbilde"/>
    <s v="Reichenbach, Anton Benedikt"/>
    <s v="Kinder- und Jugendbücher; Historische Drucke"/>
    <s v="Spamer"/>
    <s v="volume; text"/>
    <s v="PPN769050999"/>
    <s v="PPN571774873"/>
    <s v="http://resolver.staatsbibliothek-berlin.de/SBB0000F82600020000"/>
    <s v="ger"/>
    <s v="1855"/>
    <s v="WegehauptDigital"/>
    <s v="Leipzig"/>
    <s v="https://content.staatsbibliothek-berlin.de/dc/769050999.ocr.zip"/>
    <s v="yes"/>
    <m/>
    <x v="2006"/>
    <s v="0099"/>
    <n v="1"/>
  </r>
  <r>
    <s v="Schilderungen der Jagd und des Fanges der Thiere; ihr Wanderleben und ihre Zähmung ... Mit 110 Abbildungen und einem colorirten Titelbilde"/>
    <s v="Reichenbach, Anton Benedikt"/>
    <s v="Kinder- und Jugendbücher; Historische Drucke"/>
    <s v="Spamer"/>
    <s v="volume; text"/>
    <s v="PPN769050999"/>
    <s v="PPN571774873"/>
    <s v="http://resolver.staatsbibliothek-berlin.de/SBB0000F82600020000"/>
    <s v="ger"/>
    <s v="1855"/>
    <s v="WegehauptDigital"/>
    <s v="Leipzig"/>
    <s v="https://content.staatsbibliothek-berlin.de/dc/769050999.ocr.zip"/>
    <s v="yes"/>
    <m/>
    <x v="2007"/>
    <s v="0099"/>
    <n v="1"/>
  </r>
  <r>
    <s v="Naturgeschichte für die Jugend beiderlei Geschlechts"/>
    <s v="Martin, F."/>
    <s v="Kinder- und Jugendbücher; Historische Drucke"/>
    <s v="Schmidt &amp; Spring"/>
    <s v="monograph; text"/>
    <s v="PPN769080901"/>
    <s v="PPN566740273"/>
    <s v="http://resolver.staatsbibliothek-berlin.de/SBB0000F84700000000"/>
    <s v="ger"/>
    <s v="1852"/>
    <s v="WegehauptDigital"/>
    <s v="Stuttgart"/>
    <s v="https://content.staatsbibliothek-berlin.de/dc/769080901.ocr.zip"/>
    <s v="yes"/>
    <m/>
    <x v="2008"/>
    <s v="0006"/>
    <n v="1"/>
  </r>
  <r>
    <s v="Naturgeschichte für die Jugend beiderlei Geschlechts"/>
    <s v="Martin, F."/>
    <s v="Kinder- und Jugendbücher; Historische Drucke"/>
    <s v="Schmidt &amp; Spring"/>
    <s v="monograph; text"/>
    <s v="PPN769080901"/>
    <s v="PPN566740273"/>
    <s v="http://resolver.staatsbibliothek-berlin.de/SBB0000F84700000000"/>
    <s v="ger"/>
    <s v="1852"/>
    <s v="WegehauptDigital"/>
    <s v="Stuttgart"/>
    <s v="https://content.staatsbibliothek-berlin.de/dc/769080901.ocr.zip"/>
    <s v="yes"/>
    <m/>
    <x v="1251"/>
    <s v="0006"/>
    <n v="1"/>
  </r>
  <r>
    <s v="Naturgeschichte für die Jugend beiderlei Geschlechts"/>
    <s v="Martin, F."/>
    <s v="Kinder- und Jugendbücher; Historische Drucke"/>
    <s v="Schmidt &amp; Spring"/>
    <s v="monograph; text"/>
    <s v="PPN769085091"/>
    <s v="PPN566740338"/>
    <s v="http://resolver.staatsbibliothek-berlin.de/SBB0000F85400000000"/>
    <s v="ger"/>
    <s v="1861"/>
    <s v="WegehauptDigital"/>
    <s v="Stuttgart"/>
    <s v="https://content.staatsbibliothek-berlin.de/dc/769085091.ocr.zip"/>
    <s v="yes"/>
    <m/>
    <x v="86"/>
    <s v="0006"/>
    <n v="1"/>
  </r>
  <r>
    <s v="Naturgeschichte für die Jugend beiderlei Geschlechts"/>
    <s v="Martin, F."/>
    <s v="Kinder- und Jugendbücher; Historische Drucke"/>
    <s v="Schmidt &amp; Spring"/>
    <s v="monograph; text"/>
    <s v="PPN769085091"/>
    <s v="PPN566740338"/>
    <s v="http://resolver.staatsbibliothek-berlin.de/SBB0000F85400000000"/>
    <s v="ger"/>
    <s v="1861"/>
    <s v="WegehauptDigital"/>
    <s v="Stuttgart"/>
    <s v="https://content.staatsbibliothek-berlin.de/dc/769085091.ocr.zip"/>
    <s v="yes"/>
    <m/>
    <x v="2009"/>
    <s v="0006"/>
    <n v="1"/>
  </r>
  <r>
    <s v="Handbuch der Naturgeschichte der drei Reiche; für die Jugend beiderlei Geschlechts bearb. ; mit ca. 500 fein col. Abb. auf 32 Taf."/>
    <s v="Straessle, Franz"/>
    <s v="Kinder- und Jugendbücher; Historische Drucke"/>
    <s v="Nitzschke"/>
    <s v="monograph; text"/>
    <s v="PPN769091229"/>
    <s v="PPN577511319"/>
    <s v="http://resolver.staatsbibliothek-berlin.de/SBB0000F85F00000000"/>
    <s v="ger"/>
    <s v="1860"/>
    <s v="WegehauptDigital"/>
    <s v="Stuttgart"/>
    <s v="https://content.staatsbibliothek-berlin.de/dc/769091229.ocr.zip"/>
    <s v="yes"/>
    <m/>
    <x v="2010"/>
    <s v="0008"/>
    <n v="1"/>
  </r>
  <r>
    <s v="Handbuch der Naturgeschichte der drei Reiche; für die Jugend beiderlei Geschlechts bearb. ; mit ca. 500 fein col. Abb. auf 32 Taf."/>
    <s v="Straessle, Franz"/>
    <s v="Kinder- und Jugendbücher; Historische Drucke"/>
    <s v="Nitzschke"/>
    <s v="monograph; text"/>
    <s v="PPN769091229"/>
    <s v="PPN577511319"/>
    <s v="http://resolver.staatsbibliothek-berlin.de/SBB0000F85F00000000"/>
    <s v="ger"/>
    <s v="1860"/>
    <s v="WegehauptDigital"/>
    <s v="Stuttgart"/>
    <s v="https://content.staatsbibliothek-berlin.de/dc/769091229.ocr.zip"/>
    <s v="yes"/>
    <m/>
    <x v="2011"/>
    <s v="0008"/>
    <n v="1"/>
  </r>
  <r>
    <s v="Handbuch der Naturgeschichte der drei Reiche; für die Jugend beiderlei Geschlechts bearb. ; mit ca. 500 fein col. Abb. auf 32 Taf."/>
    <s v="Straessle, Franz"/>
    <s v="Kinder- und Jugendbücher; Historische Drucke"/>
    <s v="Nitzschke"/>
    <s v="monograph; text"/>
    <s v="PPN769091229"/>
    <s v="PPN577511319"/>
    <s v="http://resolver.staatsbibliothek-berlin.de/SBB0000F85F00000000"/>
    <s v="ger"/>
    <s v="1860"/>
    <s v="WegehauptDigital"/>
    <s v="Stuttgart"/>
    <s v="https://content.staatsbibliothek-berlin.de/dc/769091229.ocr.zip"/>
    <s v="yes"/>
    <m/>
    <x v="2012"/>
    <s v="0565"/>
    <n v="1"/>
  </r>
  <r>
    <s v="Das Buch der Sammlungen; praktische Anleitung zum Anlegen, Ordnen und Erhalten aller Arten von Sammlungen, überhaupt zur Unterstützung naturwissenschaftlicher und geschichtswissenschaftlicher Liebhabereien"/>
    <s v="Klasing, Otto"/>
    <s v="Kinder- und Jugendbücher"/>
    <s v="Velhagen &amp; Klasing"/>
    <s v="monograph; text"/>
    <s v="PPN769121217"/>
    <s v="PPN31092720X"/>
    <s v="http://resolver.staatsbibliothek-berlin.de/SBB0000F8B400000000"/>
    <s v="ger"/>
    <s v="1883"/>
    <s v="WegehauptDigital"/>
    <s v="Bielefeld [u.a.]"/>
    <s v="https://content.staatsbibliothek-berlin.de/dc/769121217.ocr.zip"/>
    <s v="yes"/>
    <m/>
    <x v="2013"/>
    <s v="0236"/>
    <n v="1"/>
  </r>
  <r>
    <s v="J. Staubs Bilderwerk zum Anschauungsunterricht für jüngere Kinder"/>
    <s v="Staub, Johann; Fischer, H."/>
    <s v="Kinder- und Jugendbücher"/>
    <s v="Hindermann und Siebenmann"/>
    <s v="volume; text"/>
    <s v="PPN769122639"/>
    <s v="PPN28230486X"/>
    <s v="http://resolver.staatsbibliothek-berlin.de/SBB0000D82300040000"/>
    <s v="ger"/>
    <s v="1879"/>
    <s v="WegehauptDigital"/>
    <s v="Zürich"/>
    <s v="https://content.staatsbibliothek-berlin.de/dc/769122639.ocr.zip"/>
    <s v="yes"/>
    <m/>
    <x v="1430"/>
    <s v="0031"/>
    <n v="1"/>
  </r>
  <r>
    <s v="J. Staubs Bilderwerk zum Anschauungsunterricht für jüngere Kinder"/>
    <s v="Staub, Johann; Fischer, H."/>
    <s v="Kinder- und Jugendbücher"/>
    <s v="Hindermann und Siebenmann"/>
    <s v="volume; text"/>
    <s v="PPN769122639"/>
    <s v="PPN28230486X"/>
    <s v="http://resolver.staatsbibliothek-berlin.de/SBB0000D82300040000"/>
    <s v="ger"/>
    <s v="1879"/>
    <s v="WegehauptDigital"/>
    <s v="Zürich"/>
    <s v="https://content.staatsbibliothek-berlin.de/dc/769122639.ocr.zip"/>
    <s v="yes"/>
    <m/>
    <x v="623"/>
    <s v="0031, 0082"/>
    <n v="2"/>
  </r>
  <r>
    <s v="J. Staubs Bilderwerk zum Anschauungsunterricht für jüngere Kinder"/>
    <s v="Staub, Johann; Fischer, H."/>
    <s v="Kinder- und Jugendbücher"/>
    <s v="Hindermann und Siebenmann"/>
    <s v="volume; text"/>
    <s v="PPN769122639"/>
    <s v="PPN28230486X"/>
    <s v="http://resolver.staatsbibliothek-berlin.de/SBB0000D82300040000"/>
    <s v="ger"/>
    <s v="1879"/>
    <s v="WegehauptDigital"/>
    <s v="Zürich"/>
    <s v="https://content.staatsbibliothek-berlin.de/dc/769122639.ocr.zip"/>
    <s v="yes"/>
    <m/>
    <x v="1431"/>
    <s v="0031"/>
    <n v="1"/>
  </r>
  <r>
    <s v="J. Staubs Bilderwerk zum Anschauungsunterricht für jüngere Kinder"/>
    <s v="Staub, Johann; Fischer, H."/>
    <s v="Kinder- und Jugendbücher"/>
    <s v="Hindermann und Siebenmann"/>
    <s v="volume; text"/>
    <s v="PPN769122639"/>
    <s v="PPN28230486X"/>
    <s v="http://resolver.staatsbibliothek-berlin.de/SBB0000D82300040000"/>
    <s v="ger"/>
    <s v="1879"/>
    <s v="WegehauptDigital"/>
    <s v="Zürich"/>
    <s v="https://content.staatsbibliothek-berlin.de/dc/769122639.ocr.zip"/>
    <s v="yes"/>
    <m/>
    <x v="3"/>
    <s v="0031"/>
    <n v="1"/>
  </r>
  <r>
    <s v="J. Staubs Bilderwerk zum Anschauungsunterricht für jüngere Kinder"/>
    <s v="Staub, Johann; Fischer, H."/>
    <s v="Kinder- und Jugendbücher"/>
    <s v="Hindermann und Siebenmann"/>
    <s v="volume; text"/>
    <s v="PPN769122639"/>
    <s v="PPN28230486X"/>
    <s v="http://resolver.staatsbibliothek-berlin.de/SBB0000D82300040000"/>
    <s v="ger"/>
    <s v="1879"/>
    <s v="WegehauptDigital"/>
    <s v="Zürich"/>
    <s v="https://content.staatsbibliothek-berlin.de/dc/769122639.ocr.zip"/>
    <s v="yes"/>
    <m/>
    <x v="187"/>
    <s v="0031, 0082"/>
    <n v="2"/>
  </r>
  <r>
    <s v="J. Staubs Bilderwerk zum Anschauungsunterricht für jüngere Kinder"/>
    <s v="Staub, Johann; Fischer, H."/>
    <s v="Kinder- und Jugendbücher"/>
    <s v="Hindermann und Siebenmann"/>
    <s v="volume; text"/>
    <s v="PPN769122639"/>
    <s v="PPN28230486X"/>
    <s v="http://resolver.staatsbibliothek-berlin.de/SBB0000D82300040000"/>
    <s v="ger"/>
    <s v="1879"/>
    <s v="WegehauptDigital"/>
    <s v="Zürich"/>
    <s v="https://content.staatsbibliothek-berlin.de/dc/769122639.ocr.zip"/>
    <s v="yes"/>
    <m/>
    <x v="112"/>
    <s v="0031"/>
    <n v="1"/>
  </r>
  <r>
    <s v="J. Staubs Bilderwerk zum Anschauungsunterricht für jüngere Kinder"/>
    <s v="Staub, Johann; Fischer, H."/>
    <s v="Kinder- und Jugendbücher"/>
    <s v="Hindermann und Siebenmann"/>
    <s v="volume; text"/>
    <s v="PPN769122639"/>
    <s v="PPN28230486X"/>
    <s v="http://resolver.staatsbibliothek-berlin.de/SBB0000D82300040000"/>
    <s v="ger"/>
    <s v="1879"/>
    <s v="WegehauptDigital"/>
    <s v="Zürich"/>
    <s v="https://content.staatsbibliothek-berlin.de/dc/769122639.ocr.zip"/>
    <s v="yes"/>
    <m/>
    <x v="2014"/>
    <s v="0052"/>
    <n v="1"/>
  </r>
  <r>
    <s v="J. Staubs Bilderwerk zum Anschauungsunterricht für jüngere Kinder"/>
    <s v="Staub, Johann; Fischer, H."/>
    <s v="Kinder- und Jugendbücher"/>
    <s v="Hindermann und Siebenmann"/>
    <s v="volume; text"/>
    <s v="PPN769122639"/>
    <s v="PPN28230486X"/>
    <s v="http://resolver.staatsbibliothek-berlin.de/SBB0000D82300040000"/>
    <s v="ger"/>
    <s v="1879"/>
    <s v="WegehauptDigital"/>
    <s v="Zürich"/>
    <s v="https://content.staatsbibliothek-berlin.de/dc/769122639.ocr.zip"/>
    <s v="yes"/>
    <m/>
    <x v="1412"/>
    <s v="0052"/>
    <n v="1"/>
  </r>
  <r>
    <s v="J. Staubs Bilderwerk zum Anschauungsunterricht für jüngere Kinder"/>
    <s v="Staub, Johann; Fischer, H."/>
    <s v="Kinder- und Jugendbücher"/>
    <s v="Hindermann und Siebenmann"/>
    <s v="volume; text"/>
    <s v="PPN769122639"/>
    <s v="PPN28230486X"/>
    <s v="http://resolver.staatsbibliothek-berlin.de/SBB0000D82300040000"/>
    <s v="ger"/>
    <s v="1879"/>
    <s v="WegehauptDigital"/>
    <s v="Zürich"/>
    <s v="https://content.staatsbibliothek-berlin.de/dc/769122639.ocr.zip"/>
    <s v="yes"/>
    <m/>
    <x v="1432"/>
    <s v="0052"/>
    <n v="1"/>
  </r>
  <r>
    <s v="J. Staubs Bilderwerk zum Anschauungsunterricht für jüngere Kinder"/>
    <s v="Staub, Johann; Fischer, H."/>
    <s v="Kinder- und Jugendbücher"/>
    <s v="Hindermann und Siebenmann"/>
    <s v="volume; text"/>
    <s v="PPN769122639"/>
    <s v="PPN28230486X"/>
    <s v="http://resolver.staatsbibliothek-berlin.de/SBB0000D82300040000"/>
    <s v="ger"/>
    <s v="1879"/>
    <s v="WegehauptDigital"/>
    <s v="Zürich"/>
    <s v="https://content.staatsbibliothek-berlin.de/dc/769122639.ocr.zip"/>
    <s v="yes"/>
    <m/>
    <x v="1433"/>
    <s v="0052"/>
    <n v="1"/>
  </r>
  <r>
    <s v="J. Staubs Bilderwerk zum Anschauungsunterricht für jüngere Kinder"/>
    <s v="Staub, Johann; Fischer, H."/>
    <s v="Kinder- und Jugendbücher"/>
    <s v="Hindermann und Siebenmann"/>
    <s v="volume; text"/>
    <s v="PPN769122639"/>
    <s v="PPN28230486X"/>
    <s v="http://resolver.staatsbibliothek-berlin.de/SBB0000D82300040000"/>
    <s v="ger"/>
    <s v="1879"/>
    <s v="WegehauptDigital"/>
    <s v="Zürich"/>
    <s v="https://content.staatsbibliothek-berlin.de/dc/769122639.ocr.zip"/>
    <s v="yes"/>
    <m/>
    <x v="1"/>
    <s v="0052"/>
    <n v="1"/>
  </r>
  <r>
    <s v="J. Staubs Bilderwerk zum Anschauungsunterricht für jüngere Kinder"/>
    <s v="Staub, Johann; Fischer, H."/>
    <s v="Kinder- und Jugendbücher"/>
    <s v="Hindermann und Siebenmann"/>
    <s v="volume; text"/>
    <s v="PPN769122639"/>
    <s v="PPN28230486X"/>
    <s v="http://resolver.staatsbibliothek-berlin.de/SBB0000D82300040000"/>
    <s v="ger"/>
    <s v="1879"/>
    <s v="WegehauptDigital"/>
    <s v="Zürich"/>
    <s v="https://content.staatsbibliothek-berlin.de/dc/769122639.ocr.zip"/>
    <s v="yes"/>
    <m/>
    <x v="104"/>
    <s v="0052"/>
    <n v="1"/>
  </r>
  <r>
    <s v="J. Staubs Bilderwerk zum Anschauungsunterricht für jüngere Kinder"/>
    <s v="Staub, Johann; Fischer, H."/>
    <s v="Kinder- und Jugendbücher"/>
    <s v="Hindermann und Siebenmann"/>
    <s v="volume; text"/>
    <s v="PPN769122639"/>
    <s v="PPN28230486X"/>
    <s v="http://resolver.staatsbibliothek-berlin.de/SBB0000D82300040000"/>
    <s v="ger"/>
    <s v="1879"/>
    <s v="WegehauptDigital"/>
    <s v="Zürich"/>
    <s v="https://content.staatsbibliothek-berlin.de/dc/769122639.ocr.zip"/>
    <s v="yes"/>
    <m/>
    <x v="1434"/>
    <s v="0052"/>
    <n v="1"/>
  </r>
  <r>
    <s v="J. Staubs Bilderwerk zum Anschauungsunterricht für jüngere Kinder"/>
    <s v="Staub, Johann; Fischer, H."/>
    <s v="Kinder- und Jugendbücher"/>
    <s v="Hindermann und Siebenmann"/>
    <s v="volume; text"/>
    <s v="PPN769122639"/>
    <s v="PPN28230486X"/>
    <s v="http://resolver.staatsbibliothek-berlin.de/SBB0000D82300040000"/>
    <s v="ger"/>
    <s v="1879"/>
    <s v="WegehauptDigital"/>
    <s v="Zürich"/>
    <s v="https://content.staatsbibliothek-berlin.de/dc/769122639.ocr.zip"/>
    <s v="yes"/>
    <m/>
    <x v="1435"/>
    <s v="0052"/>
    <n v="1"/>
  </r>
  <r>
    <s v="J. Staubs Bilderwerk zum Anschauungsunterricht für jüngere Kinder"/>
    <s v="Staub, Johann; Fischer, H."/>
    <s v="Kinder- und Jugendbücher"/>
    <s v="Hindermann und Siebenmann"/>
    <s v="volume; text"/>
    <s v="PPN769122639"/>
    <s v="PPN28230486X"/>
    <s v="http://resolver.staatsbibliothek-berlin.de/SBB0000D82300040000"/>
    <s v="ger"/>
    <s v="1879"/>
    <s v="WegehauptDigital"/>
    <s v="Zürich"/>
    <s v="https://content.staatsbibliothek-berlin.de/dc/769122639.ocr.zip"/>
    <s v="yes"/>
    <m/>
    <x v="1436"/>
    <s v="0052"/>
    <n v="1"/>
  </r>
  <r>
    <s v="J. Staubs Bilderwerk zum Anschauungsunterricht für jüngere Kinder"/>
    <s v="Staub, Johann; Fischer, H."/>
    <s v="Kinder- und Jugendbücher"/>
    <s v="Hindermann und Siebenmann"/>
    <s v="volume; text"/>
    <s v="PPN769122639"/>
    <s v="PPN28230486X"/>
    <s v="http://resolver.staatsbibliothek-berlin.de/SBB0000D82300040000"/>
    <s v="ger"/>
    <s v="1879"/>
    <s v="WegehauptDigital"/>
    <s v="Zürich"/>
    <s v="https://content.staatsbibliothek-berlin.de/dc/769122639.ocr.zip"/>
    <s v="yes"/>
    <m/>
    <x v="1437"/>
    <s v="0052"/>
    <n v="1"/>
  </r>
  <r>
    <s v="J. Staubs Bilderwerk zum Anschauungsunterricht für jüngere Kinder"/>
    <s v="Staub, Johann; Fischer, H."/>
    <s v="Kinder- und Jugendbücher"/>
    <s v="Hindermann und Siebenmann"/>
    <s v="volume; text"/>
    <s v="PPN769122639"/>
    <s v="PPN28230486X"/>
    <s v="http://resolver.staatsbibliothek-berlin.de/SBB0000D82300040000"/>
    <s v="ger"/>
    <s v="1879"/>
    <s v="WegehauptDigital"/>
    <s v="Zürich"/>
    <s v="https://content.staatsbibliothek-berlin.de/dc/769122639.ocr.zip"/>
    <s v="yes"/>
    <m/>
    <x v="1438"/>
    <s v="0052"/>
    <n v="1"/>
  </r>
  <r>
    <s v="J. Staubs Bilderwerk zum Anschauungsunterricht für jüngere Kinder"/>
    <s v="Staub, Johann; Fischer, H."/>
    <s v="Kinder- und Jugendbücher"/>
    <s v="Hindermann und Siebenmann"/>
    <s v="volume; text"/>
    <s v="PPN769122639"/>
    <s v="PPN28230486X"/>
    <s v="http://resolver.staatsbibliothek-berlin.de/SBB0000D82300040000"/>
    <s v="ger"/>
    <s v="1879"/>
    <s v="WegehauptDigital"/>
    <s v="Zürich"/>
    <s v="https://content.staatsbibliothek-berlin.de/dc/769122639.ocr.zip"/>
    <s v="yes"/>
    <m/>
    <x v="660"/>
    <s v="0052"/>
    <n v="1"/>
  </r>
  <r>
    <s v="J. Staubs Bilderwerk zum Anschauungsunterricht für jüngere Kinder"/>
    <s v="Staub, Johann; Fischer, H."/>
    <s v="Kinder- und Jugendbücher"/>
    <s v="Hindermann und Siebenmann"/>
    <s v="volume; text"/>
    <s v="PPN769122639"/>
    <s v="PPN28230486X"/>
    <s v="http://resolver.staatsbibliothek-berlin.de/SBB0000D82300040000"/>
    <s v="ger"/>
    <s v="1879"/>
    <s v="WegehauptDigital"/>
    <s v="Zürich"/>
    <s v="https://content.staatsbibliothek-berlin.de/dc/769122639.ocr.zip"/>
    <s v="yes"/>
    <m/>
    <x v="319"/>
    <s v="0085"/>
    <n v="1"/>
  </r>
  <r>
    <s v="J. Staubs Bilderwerk zum Anschauungsunterricht für jüngere Kinder"/>
    <s v="Staub, Johann; Fischer, H."/>
    <s v="Kinder- und Jugendbücher"/>
    <s v="Hindermann und Siebenmann"/>
    <s v="volume; text"/>
    <s v="PPN769122639"/>
    <s v="PPN28230486X"/>
    <s v="http://resolver.staatsbibliothek-berlin.de/SBB0000D82300040000"/>
    <s v="ger"/>
    <s v="1879"/>
    <s v="WegehauptDigital"/>
    <s v="Zürich"/>
    <s v="https://content.staatsbibliothek-berlin.de/dc/769122639.ocr.zip"/>
    <s v="yes"/>
    <m/>
    <x v="2015"/>
    <s v="0100"/>
    <n v="1"/>
  </r>
  <r>
    <s v="J. Staubs Bilderwerk zum Anschauungsunterricht für jüngere Kinder"/>
    <s v="Staub, Johann; Fischer, H."/>
    <s v="Kinder- und Jugendbücher"/>
    <s v="Hindermann und Siebenmann"/>
    <s v="volume; text"/>
    <s v="PPN769122639"/>
    <s v="PPN28230486X"/>
    <s v="http://resolver.staatsbibliothek-berlin.de/SBB0000D82300040000"/>
    <s v="ger"/>
    <s v="1879"/>
    <s v="WegehauptDigital"/>
    <s v="Zürich"/>
    <s v="https://content.staatsbibliothek-berlin.de/dc/769122639.ocr.zip"/>
    <s v="yes"/>
    <m/>
    <x v="2016"/>
    <s v="0130"/>
    <n v="1"/>
  </r>
  <r>
    <s v="J. Staubs Bilderwerk zum Anschauungsunterricht für jüngere Kinder"/>
    <s v="Staub, Johann; Fischer, H."/>
    <s v="Kinder- und Jugendbücher"/>
    <s v="Hindermann und Siebenmann"/>
    <s v="volume; text"/>
    <s v="PPN769122639"/>
    <s v="PPN28230486X"/>
    <s v="http://resolver.staatsbibliothek-berlin.de/SBB0000D82300040000"/>
    <s v="ger"/>
    <s v="1879"/>
    <s v="WegehauptDigital"/>
    <s v="Zürich"/>
    <s v="https://content.staatsbibliothek-berlin.de/dc/769122639.ocr.zip"/>
    <s v="yes"/>
    <m/>
    <x v="2017"/>
    <s v="0130"/>
    <n v="1"/>
  </r>
  <r>
    <s v="J. Staubs Bilderwerk zum Anschauungsunterricht für jüngere Kinder"/>
    <s v="Staub, Johann; Fischer, H."/>
    <s v="Kinder- und Jugendbücher"/>
    <s v="Hindermann und Siebenmann"/>
    <s v="volume; text"/>
    <s v="PPN769122639"/>
    <s v="PPN28230486X"/>
    <s v="http://resolver.staatsbibliothek-berlin.de/SBB0000D82300040000"/>
    <s v="ger"/>
    <s v="1879"/>
    <s v="WegehauptDigital"/>
    <s v="Zürich"/>
    <s v="https://content.staatsbibliothek-berlin.de/dc/769122639.ocr.zip"/>
    <s v="yes"/>
    <m/>
    <x v="2018"/>
    <s v="0130"/>
    <n v="1"/>
  </r>
  <r>
    <s v="J. Staubs Bilderwerk zum Anschauungsunterricht für jüngere Kinder"/>
    <s v="Staub, Johann; Fischer, H."/>
    <s v="Kinder- und Jugendbücher"/>
    <s v="Hindermann und Siebenmann"/>
    <s v="volume; text"/>
    <s v="PPN769122639"/>
    <s v="PPN28230486X"/>
    <s v="http://resolver.staatsbibliothek-berlin.de/SBB0000D82300040000"/>
    <s v="ger"/>
    <s v="1879"/>
    <s v="WegehauptDigital"/>
    <s v="Zürich"/>
    <s v="https://content.staatsbibliothek-berlin.de/dc/769122639.ocr.zip"/>
    <s v="yes"/>
    <m/>
    <x v="2019"/>
    <s v="0130"/>
    <n v="1"/>
  </r>
  <r>
    <s v="J. Staubs Bilderwerk zum Anschauungsunterricht für jüngere Kinder"/>
    <s v="Staub, Johann; Fischer, H."/>
    <s v="Kinder- und Jugendbücher"/>
    <s v="Hindermann und Siebenmann"/>
    <s v="volume; text"/>
    <s v="PPN769122639"/>
    <s v="PPN28230486X"/>
    <s v="http://resolver.staatsbibliothek-berlin.de/SBB0000D82300040000"/>
    <s v="ger"/>
    <s v="1879"/>
    <s v="WegehauptDigital"/>
    <s v="Zürich"/>
    <s v="https://content.staatsbibliothek-berlin.de/dc/769122639.ocr.zip"/>
    <s v="yes"/>
    <m/>
    <x v="2020"/>
    <s v="0130"/>
    <n v="1"/>
  </r>
  <r>
    <s v="J. Staubs Bilderwerk zum Anschauungsunterricht für jüngere Kinder"/>
    <s v="Staub, Johann; Fischer, H."/>
    <s v="Kinder- und Jugendbücher"/>
    <s v="Hindermann und Siebenmann"/>
    <s v="volume; text"/>
    <s v="PPN769122639"/>
    <s v="PPN28230486X"/>
    <s v="http://resolver.staatsbibliothek-berlin.de/SBB0000D82300040000"/>
    <s v="ger"/>
    <s v="1879"/>
    <s v="WegehauptDigital"/>
    <s v="Zürich"/>
    <s v="https://content.staatsbibliothek-berlin.de/dc/769122639.ocr.zip"/>
    <s v="yes"/>
    <m/>
    <x v="2021"/>
    <s v="0130"/>
    <n v="1"/>
  </r>
  <r>
    <s v="J. Staubs Bilderwerk zum Anschauungsunterricht für jüngere Kinder"/>
    <s v="Staub, Johann; Fischer, H."/>
    <s v="Kinder- und Jugendbücher"/>
    <s v="Hindermann und Siebenmann"/>
    <s v="volume; text"/>
    <s v="PPN769122639"/>
    <s v="PPN28230486X"/>
    <s v="http://resolver.staatsbibliothek-berlin.de/SBB0000D82300040000"/>
    <s v="ger"/>
    <s v="1879"/>
    <s v="WegehauptDigital"/>
    <s v="Zürich"/>
    <s v="https://content.staatsbibliothek-berlin.de/dc/769122639.ocr.zip"/>
    <s v="yes"/>
    <m/>
    <x v="2022"/>
    <s v="0130"/>
    <n v="1"/>
  </r>
  <r>
    <s v="J. Staubs Bilderwerk zum Anschauungsunterricht für jüngere Kinder"/>
    <s v="Staub, Johann; Fischer, H."/>
    <s v="Kinder- und Jugendbücher"/>
    <s v="Hindermann und Siebenmann"/>
    <s v="volume; text"/>
    <s v="PPN769122639"/>
    <s v="PPN28230486X"/>
    <s v="http://resolver.staatsbibliothek-berlin.de/SBB0000D82300040000"/>
    <s v="ger"/>
    <s v="1879"/>
    <s v="WegehauptDigital"/>
    <s v="Zürich"/>
    <s v="https://content.staatsbibliothek-berlin.de/dc/769122639.ocr.zip"/>
    <s v="yes"/>
    <m/>
    <x v="2023"/>
    <s v="0130"/>
    <n v="1"/>
  </r>
  <r>
    <s v="J. Staubs Bilderwerk zum Anschauungsunterricht für jüngere Kinder"/>
    <s v="Staub, Johann; Fischer, H."/>
    <s v="Kinder- und Jugendbücher"/>
    <s v="Hindermann und Siebenmann"/>
    <s v="volume; text"/>
    <s v="PPN769122639"/>
    <s v="PPN28230486X"/>
    <s v="http://resolver.staatsbibliothek-berlin.de/SBB0000D82300040000"/>
    <s v="ger"/>
    <s v="1879"/>
    <s v="WegehauptDigital"/>
    <s v="Zürich"/>
    <s v="https://content.staatsbibliothek-berlin.de/dc/769122639.ocr.zip"/>
    <s v="yes"/>
    <m/>
    <x v="2024"/>
    <s v="0130"/>
    <n v="1"/>
  </r>
  <r>
    <s v="J. Staubs Bilderwerk zum Anschauungsunterricht für jüngere Kinder"/>
    <s v="Staub, Johann; Fischer, H."/>
    <s v="Kinder- und Jugendbücher"/>
    <s v="Hindermann und Siebenmann"/>
    <s v="volume; text"/>
    <s v="PPN769122639"/>
    <s v="PPN28230486X"/>
    <s v="http://resolver.staatsbibliothek-berlin.de/SBB0000D82300040000"/>
    <s v="ger"/>
    <s v="1879"/>
    <s v="WegehauptDigital"/>
    <s v="Zürich"/>
    <s v="https://content.staatsbibliothek-berlin.de/dc/769122639.ocr.zip"/>
    <s v="yes"/>
    <m/>
    <x v="2025"/>
    <s v="0130"/>
    <n v="1"/>
  </r>
  <r>
    <s v="J. Staubs Bilderwerk zum Anschauungsunterricht für jüngere Kinder"/>
    <s v="Staub, Johann; Fischer, H."/>
    <s v="Kinder- und Jugendbücher"/>
    <s v="Hindermann und Siebenmann"/>
    <s v="volume; text"/>
    <s v="PPN769122639"/>
    <s v="PPN28230486X"/>
    <s v="http://resolver.staatsbibliothek-berlin.de/SBB0000D82300040000"/>
    <s v="ger"/>
    <s v="1879"/>
    <s v="WegehauptDigital"/>
    <s v="Zürich"/>
    <s v="https://content.staatsbibliothek-berlin.de/dc/769122639.ocr.zip"/>
    <s v="yes"/>
    <m/>
    <x v="2026"/>
    <s v="0130"/>
    <n v="1"/>
  </r>
  <r>
    <s v="J. Staubs Bilderwerk zum Anschauungsunterricht für jüngere Kinder"/>
    <s v="Staub, Johann; Fischer, H."/>
    <s v="Kinder- und Jugendbücher"/>
    <s v="Hindermann und Siebenmann"/>
    <s v="volume; text"/>
    <s v="PPN769122639"/>
    <s v="PPN28230486X"/>
    <s v="http://resolver.staatsbibliothek-berlin.de/SBB0000D82300040000"/>
    <s v="ger"/>
    <s v="1879"/>
    <s v="WegehauptDigital"/>
    <s v="Zürich"/>
    <s v="https://content.staatsbibliothek-berlin.de/dc/769122639.ocr.zip"/>
    <s v="yes"/>
    <m/>
    <x v="2027"/>
    <s v="0130"/>
    <n v="1"/>
  </r>
  <r>
    <s v="J. Staubs Bilderwerk zum Anschauungsunterricht für jüngere Kinder"/>
    <s v="Staub, Johann; Fischer, H."/>
    <s v="Kinder- und Jugendbücher"/>
    <s v="Hindermann und Siebenmann"/>
    <s v="volume; text"/>
    <s v="PPN769122639"/>
    <s v="PPN28230486X"/>
    <s v="http://resolver.staatsbibliothek-berlin.de/SBB0000D82300040000"/>
    <s v="ger"/>
    <s v="1879"/>
    <s v="WegehauptDigital"/>
    <s v="Zürich"/>
    <s v="https://content.staatsbibliothek-berlin.de/dc/769122639.ocr.zip"/>
    <s v="yes"/>
    <m/>
    <x v="2028"/>
    <s v="0130"/>
    <n v="1"/>
  </r>
  <r>
    <s v="J. Staubs Bilderwerk zum Anschauungsunterricht für jüngere Kinder"/>
    <s v="Staub, Johann; Fischer, H."/>
    <s v="Kinder- und Jugendbücher"/>
    <s v="Hindermann und Siebenmann"/>
    <s v="volume; text"/>
    <s v="PPN769122639"/>
    <s v="PPN28230486X"/>
    <s v="http://resolver.staatsbibliothek-berlin.de/SBB0000D82300040000"/>
    <s v="ger"/>
    <s v="1879"/>
    <s v="WegehauptDigital"/>
    <s v="Zürich"/>
    <s v="https://content.staatsbibliothek-berlin.de/dc/769122639.ocr.zip"/>
    <s v="yes"/>
    <m/>
    <x v="2029"/>
    <s v="0130"/>
    <n v="1"/>
  </r>
  <r>
    <s v="J. Staubs Bilderwerk zum Anschauungsunterricht für jüngere Kinder"/>
    <s v="Staub, Johann; Fischer, H."/>
    <s v="Kinder- und Jugendbücher"/>
    <s v="Hindermann und Siebenmann"/>
    <s v="volume; text"/>
    <s v="PPN769122639"/>
    <s v="PPN28230486X"/>
    <s v="http://resolver.staatsbibliothek-berlin.de/SBB0000D82300040000"/>
    <s v="ger"/>
    <s v="1879"/>
    <s v="WegehauptDigital"/>
    <s v="Zürich"/>
    <s v="https://content.staatsbibliothek-berlin.de/dc/769122639.ocr.zip"/>
    <s v="yes"/>
    <m/>
    <x v="1304"/>
    <s v="0130"/>
    <n v="1"/>
  </r>
  <r>
    <s v="J. Staubs Bilderwerk zum Anschauungsunterricht für jüngere Kinder"/>
    <s v="Staub, Johann; Fischer, H."/>
    <s v="Kinder- und Jugendbücher"/>
    <s v="Hindermann und Siebenmann"/>
    <s v="volume; text"/>
    <s v="PPN769122639"/>
    <s v="PPN28230486X"/>
    <s v="http://resolver.staatsbibliothek-berlin.de/SBB0000D82300040000"/>
    <s v="ger"/>
    <s v="1879"/>
    <s v="WegehauptDigital"/>
    <s v="Zürich"/>
    <s v="https://content.staatsbibliothek-berlin.de/dc/769122639.ocr.zip"/>
    <s v="yes"/>
    <m/>
    <x v="2030"/>
    <s v="0130"/>
    <n v="1"/>
  </r>
  <r>
    <s v="J. Staubs Bilderwerk zum Anschauungsunterricht für jüngere Kinder"/>
    <s v="Staub, Johann; Fischer, H."/>
    <s v="Kinder- und Jugendbücher"/>
    <s v="Hindermann und Siebenmann"/>
    <s v="volume; text"/>
    <s v="PPN769122639"/>
    <s v="PPN28230486X"/>
    <s v="http://resolver.staatsbibliothek-berlin.de/SBB0000D82300040000"/>
    <s v="ger"/>
    <s v="1879"/>
    <s v="WegehauptDigital"/>
    <s v="Zürich"/>
    <s v="https://content.staatsbibliothek-berlin.de/dc/769122639.ocr.zip"/>
    <s v="yes"/>
    <m/>
    <x v="2031"/>
    <s v="0130"/>
    <n v="1"/>
  </r>
  <r>
    <s v="J. Staubs Bilderwerk zum Anschauungsunterricht für jüngere Kinder"/>
    <s v="Staub, Johann; Fischer, H."/>
    <s v="Kinder- und Jugendbücher"/>
    <s v="Hindermann und Siebenmann"/>
    <s v="volume; text"/>
    <s v="PPN769122639"/>
    <s v="PPN28230486X"/>
    <s v="http://resolver.staatsbibliothek-berlin.de/SBB0000D82300040000"/>
    <s v="ger"/>
    <s v="1879"/>
    <s v="WegehauptDigital"/>
    <s v="Zürich"/>
    <s v="https://content.staatsbibliothek-berlin.de/dc/769122639.ocr.zip"/>
    <s v="yes"/>
    <m/>
    <x v="2032"/>
    <s v="0130"/>
    <n v="1"/>
  </r>
  <r>
    <s v="J. Staubs Bilderwerk zum Anschauungsunterricht für jüngere Kinder"/>
    <s v="Staub, Johann; Fischer, H."/>
    <s v="Kinder- und Jugendbücher"/>
    <s v="Hindermann und Siebenmann"/>
    <s v="volume; text"/>
    <s v="PPN769122639"/>
    <s v="PPN28230486X"/>
    <s v="http://resolver.staatsbibliothek-berlin.de/SBB0000D82300040000"/>
    <s v="ger"/>
    <s v="1879"/>
    <s v="WegehauptDigital"/>
    <s v="Zürich"/>
    <s v="https://content.staatsbibliothek-berlin.de/dc/769122639.ocr.zip"/>
    <s v="yes"/>
    <m/>
    <x v="2033"/>
    <s v="0130"/>
    <n v="1"/>
  </r>
  <r>
    <s v="J. Staubs Bilderwerk zum Anschauungsunterricht für jüngere Kinder"/>
    <s v="Staub, Johann; Fischer, H."/>
    <s v="Kinder- und Jugendbücher"/>
    <s v="Hindermann und Siebenmann"/>
    <s v="volume; text"/>
    <s v="PPN769122639"/>
    <s v="PPN28230486X"/>
    <s v="http://resolver.staatsbibliothek-berlin.de/SBB0000D82300040000"/>
    <s v="ger"/>
    <s v="1879"/>
    <s v="WegehauptDigital"/>
    <s v="Zürich"/>
    <s v="https://content.staatsbibliothek-berlin.de/dc/769122639.ocr.zip"/>
    <s v="yes"/>
    <m/>
    <x v="2034"/>
    <s v="0130"/>
    <n v="1"/>
  </r>
  <r>
    <s v="Kleine Bilder-Akademie für leselustige und lernbegierige Söhne und Töchter; Mit zwei und dreißig Kupfertafeln"/>
    <m/>
    <s v="Kinder- und Jugendbücher; Historische Drucke; VD18 digital"/>
    <s v="Felisch"/>
    <s v="monograph; text"/>
    <s v="PPN769515339"/>
    <s v="PPN157145409"/>
    <s v="http://resolver.staatsbibliothek-berlin.de/SBB0000F9A600000000"/>
    <s v="ger"/>
    <s v="1793"/>
    <s v="WegehauptDigital; VD18 digital"/>
    <s v="Berlin"/>
    <s v="https://content.staatsbibliothek-berlin.de/dc/769515339.ocr.zip"/>
    <s v="yes"/>
    <m/>
    <x v="2035"/>
    <s v="0086"/>
    <n v="1"/>
  </r>
  <r>
    <s v="Kleine Bilder-Akademie für leselustige und lernbegierige Söhne und Töchter; Mit zwei und dreißig Kupfertafeln"/>
    <m/>
    <s v="Kinder- und Jugendbücher; Historische Drucke; VD18 digital"/>
    <s v="Felisch"/>
    <s v="monograph; text"/>
    <s v="PPN769515339"/>
    <s v="PPN157145409"/>
    <s v="http://resolver.staatsbibliothek-berlin.de/SBB0000F9A600000000"/>
    <s v="ger"/>
    <s v="1793"/>
    <s v="WegehauptDigital; VD18 digital"/>
    <s v="Berlin"/>
    <s v="https://content.staatsbibliothek-berlin.de/dc/769515339.ocr.zip"/>
    <s v="yes"/>
    <m/>
    <x v="1215"/>
    <s v="0086"/>
    <n v="1"/>
  </r>
  <r>
    <s v="Kleine Bilder-Akademie für leselustige und lernbegierige Söhne und Töchter; Mit zwei und dreißig Kupfertafeln"/>
    <m/>
    <s v="Kinder- und Jugendbücher; Historische Drucke; VD18 digital"/>
    <s v="Felisch"/>
    <s v="monograph; text"/>
    <s v="PPN769515339"/>
    <s v="PPN157145409"/>
    <s v="http://resolver.staatsbibliothek-berlin.de/SBB0000F9A600000000"/>
    <s v="ger"/>
    <s v="1793"/>
    <s v="WegehauptDigital; VD18 digital"/>
    <s v="Berlin"/>
    <s v="https://content.staatsbibliothek-berlin.de/dc/769515339.ocr.zip"/>
    <s v="yes"/>
    <m/>
    <x v="2036"/>
    <s v="0086"/>
    <n v="1"/>
  </r>
  <r>
    <s v="Kleine Bilder-Akademie für leselustige und lernbegierige Söhne und Töchter; Mit zwei und dreißig Kupfertafeln"/>
    <m/>
    <s v="Kinder- und Jugendbücher; Historische Drucke; VD18 digital"/>
    <s v="Felisch"/>
    <s v="monograph; text"/>
    <s v="PPN769515339"/>
    <s v="PPN157145409"/>
    <s v="http://resolver.staatsbibliothek-berlin.de/SBB0000F9A600000000"/>
    <s v="ger"/>
    <s v="1793"/>
    <s v="WegehauptDigital; VD18 digital"/>
    <s v="Berlin"/>
    <s v="https://content.staatsbibliothek-berlin.de/dc/769515339.ocr.zip"/>
    <s v="yes"/>
    <m/>
    <x v="2037"/>
    <s v="0086"/>
    <n v="1"/>
  </r>
  <r>
    <s v="Kleine Bilder-Akademie für leselustige und lernbegierige Söhne und Töchter; Mit zwei und dreißig Kupfertafeln"/>
    <m/>
    <s v="Kinder- und Jugendbücher; Historische Drucke; VD18 digital"/>
    <s v="Felisch"/>
    <s v="monograph; text"/>
    <s v="PPN769515339"/>
    <s v="PPN157145409"/>
    <s v="http://resolver.staatsbibliothek-berlin.de/SBB0000F9A600000000"/>
    <s v="ger"/>
    <s v="1793"/>
    <s v="WegehauptDigital; VD18 digital"/>
    <s v="Berlin"/>
    <s v="https://content.staatsbibliothek-berlin.de/dc/769515339.ocr.zip"/>
    <s v="yes"/>
    <m/>
    <x v="2038"/>
    <s v="0086"/>
    <n v="1"/>
  </r>
  <r>
    <s v="Kleine Bilder-Akademie für leselustige und lernbegierige Söhne und Töchter; Mit zwei und dreißig Kupfertafeln"/>
    <m/>
    <s v="Kinder- und Jugendbücher; Historische Drucke; VD18 digital"/>
    <s v="Felisch"/>
    <s v="monograph; text"/>
    <s v="PPN769515339"/>
    <s v="PPN157145409"/>
    <s v="http://resolver.staatsbibliothek-berlin.de/SBB0000F9A600000000"/>
    <s v="ger"/>
    <s v="1793"/>
    <s v="WegehauptDigital; VD18 digital"/>
    <s v="Berlin"/>
    <s v="https://content.staatsbibliothek-berlin.de/dc/769515339.ocr.zip"/>
    <s v="yes"/>
    <m/>
    <x v="2039"/>
    <s v="0086"/>
    <n v="1"/>
  </r>
  <r>
    <s v="Der Gewerbefleiß; ein belehrendes Bilderbuch für artige Kinder"/>
    <s v="Dietrich, Ewald"/>
    <s v="Kinder- und Jugendbücher; Historische Drucke"/>
    <s v="Fechner"/>
    <s v="monograph; text"/>
    <s v="PPN769745482"/>
    <s v="PPN653896557"/>
    <s v="http://resolver.staatsbibliothek-berlin.de/SBB0000FA2A00000000"/>
    <s v="ger"/>
    <s v="1860"/>
    <s v="WegehauptDigital"/>
    <s v="Guben"/>
    <s v="https://content.staatsbibliothek-berlin.de/dc/769745482.ocr.zip"/>
    <s v="yes"/>
    <m/>
    <x v="2040"/>
    <s v="0006"/>
    <n v="1"/>
  </r>
  <r>
    <s v="Der Gewerbefleiß; ein belehrendes Bilderbuch für artige Kinder"/>
    <s v="Dietrich, Ewald"/>
    <s v="Kinder- und Jugendbücher; Historische Drucke"/>
    <s v="Fechner"/>
    <s v="monograph; text"/>
    <s v="PPN769745482"/>
    <s v="PPN653896557"/>
    <s v="http://resolver.staatsbibliothek-berlin.de/SBB0000FA2A00000000"/>
    <s v="ger"/>
    <s v="1860"/>
    <s v="WegehauptDigital"/>
    <s v="Guben"/>
    <s v="https://content.staatsbibliothek-berlin.de/dc/769745482.ocr.zip"/>
    <s v="yes"/>
    <m/>
    <x v="2041"/>
    <s v="0006"/>
    <n v="1"/>
  </r>
  <r>
    <s v="Der Gewerbefleiß; ein belehrendes Bilderbuch für artige Kinder"/>
    <s v="Dietrich, Ewald"/>
    <s v="Kinder- und Jugendbücher; Historische Drucke"/>
    <s v="Fechner"/>
    <s v="monograph; text"/>
    <s v="PPN769745482"/>
    <s v="PPN653896557"/>
    <s v="http://resolver.staatsbibliothek-berlin.de/SBB0000FA2A00000000"/>
    <s v="ger"/>
    <s v="1860"/>
    <s v="WegehauptDigital"/>
    <s v="Guben"/>
    <s v="https://content.staatsbibliothek-berlin.de/dc/769745482.ocr.zip"/>
    <s v="yes"/>
    <m/>
    <x v="2042"/>
    <s v="0011"/>
    <n v="1"/>
  </r>
  <r>
    <s v="Der Gewerbefleiß; ein belehrendes Bilderbuch für artige Kinder"/>
    <s v="Dietrich, Ewald"/>
    <s v="Kinder- und Jugendbücher; Historische Drucke"/>
    <s v="Fechner"/>
    <s v="monograph; text"/>
    <s v="PPN769745482"/>
    <s v="PPN653896557"/>
    <s v="http://resolver.staatsbibliothek-berlin.de/SBB0000FA2A00000000"/>
    <s v="ger"/>
    <s v="1860"/>
    <s v="WegehauptDigital"/>
    <s v="Guben"/>
    <s v="https://content.staatsbibliothek-berlin.de/dc/769745482.ocr.zip"/>
    <s v="yes"/>
    <m/>
    <x v="2043"/>
    <s v="0011"/>
    <n v="1"/>
  </r>
  <r>
    <s v="Der Gewerbefleiß; ein belehrendes Bilderbuch für artige Kinder"/>
    <s v="Dietrich, Ewald"/>
    <s v="Kinder- und Jugendbücher; Historische Drucke"/>
    <s v="Fechner"/>
    <s v="monograph; text"/>
    <s v="PPN769745482"/>
    <s v="PPN653896557"/>
    <s v="http://resolver.staatsbibliothek-berlin.de/SBB0000FA2A00000000"/>
    <s v="ger"/>
    <s v="1860"/>
    <s v="WegehauptDigital"/>
    <s v="Guben"/>
    <s v="https://content.staatsbibliothek-berlin.de/dc/769745482.ocr.zip"/>
    <s v="yes"/>
    <m/>
    <x v="2044"/>
    <s v="0011"/>
    <n v="1"/>
  </r>
  <r>
    <s v="Der Gewerbefleiß; ein belehrendes Bilderbuch für artige Kinder"/>
    <s v="Dietrich, Ewald"/>
    <s v="Kinder- und Jugendbücher; Historische Drucke"/>
    <s v="Fechner"/>
    <s v="monograph; text"/>
    <s v="PPN769745482"/>
    <s v="PPN653896557"/>
    <s v="http://resolver.staatsbibliothek-berlin.de/SBB0000FA2A00000000"/>
    <s v="ger"/>
    <s v="1860"/>
    <s v="WegehauptDigital"/>
    <s v="Guben"/>
    <s v="https://content.staatsbibliothek-berlin.de/dc/769745482.ocr.zip"/>
    <s v="yes"/>
    <m/>
    <x v="2045"/>
    <s v="0011"/>
    <n v="1"/>
  </r>
  <r>
    <s v="Der Gewerbefleiß; ein belehrendes Bilderbuch für artige Kinder"/>
    <s v="Dietrich, Ewald"/>
    <s v="Kinder- und Jugendbücher; Historische Drucke"/>
    <s v="Fechner"/>
    <s v="monograph; text"/>
    <s v="PPN769745482"/>
    <s v="PPN653896557"/>
    <s v="http://resolver.staatsbibliothek-berlin.de/SBB0000FA2A00000000"/>
    <s v="ger"/>
    <s v="1860"/>
    <s v="WegehauptDigital"/>
    <s v="Guben"/>
    <s v="https://content.staatsbibliothek-berlin.de/dc/769745482.ocr.zip"/>
    <s v="yes"/>
    <m/>
    <x v="1625"/>
    <s v="0015"/>
    <n v="1"/>
  </r>
  <r>
    <s v="Der Gewerbefleiß; ein belehrendes Bilderbuch für artige Kinder"/>
    <s v="Dietrich, Ewald"/>
    <s v="Kinder- und Jugendbücher; Historische Drucke"/>
    <s v="Fechner"/>
    <s v="monograph; text"/>
    <s v="PPN769745482"/>
    <s v="PPN653896557"/>
    <s v="http://resolver.staatsbibliothek-berlin.de/SBB0000FA2A00000000"/>
    <s v="ger"/>
    <s v="1860"/>
    <s v="WegehauptDigital"/>
    <s v="Guben"/>
    <s v="https://content.staatsbibliothek-berlin.de/dc/769745482.ocr.zip"/>
    <s v="yes"/>
    <m/>
    <x v="2046"/>
    <s v="0015"/>
    <n v="1"/>
  </r>
  <r>
    <s v="Der Gewerbefleiß; ein belehrendes Bilderbuch für artige Kinder"/>
    <s v="Dietrich, Ewald"/>
    <s v="Kinder- und Jugendbücher; Historische Drucke"/>
    <s v="Fechner"/>
    <s v="monograph; text"/>
    <s v="PPN769745482"/>
    <s v="PPN653896557"/>
    <s v="http://resolver.staatsbibliothek-berlin.de/SBB0000FA2A00000000"/>
    <s v="ger"/>
    <s v="1860"/>
    <s v="WegehauptDigital"/>
    <s v="Guben"/>
    <s v="https://content.staatsbibliothek-berlin.de/dc/769745482.ocr.zip"/>
    <s v="yes"/>
    <m/>
    <x v="2047"/>
    <s v="0015"/>
    <n v="1"/>
  </r>
  <r>
    <s v="Der Gewerbefleiß; ein belehrendes Bilderbuch für artige Kinder"/>
    <s v="Dietrich, Ewald"/>
    <s v="Kinder- und Jugendbücher; Historische Drucke"/>
    <s v="Fechner"/>
    <s v="monograph; text"/>
    <s v="PPN769745482"/>
    <s v="PPN653896557"/>
    <s v="http://resolver.staatsbibliothek-berlin.de/SBB0000FA2A00000000"/>
    <s v="ger"/>
    <s v="1860"/>
    <s v="WegehauptDigital"/>
    <s v="Guben"/>
    <s v="https://content.staatsbibliothek-berlin.de/dc/769745482.ocr.zip"/>
    <s v="yes"/>
    <m/>
    <x v="2048"/>
    <s v="0019"/>
    <n v="1"/>
  </r>
  <r>
    <s v="Der Gewerbefleiß; ein belehrendes Bilderbuch für artige Kinder"/>
    <s v="Dietrich, Ewald"/>
    <s v="Kinder- und Jugendbücher; Historische Drucke"/>
    <s v="Fechner"/>
    <s v="monograph; text"/>
    <s v="PPN769745482"/>
    <s v="PPN653896557"/>
    <s v="http://resolver.staatsbibliothek-berlin.de/SBB0000FA2A00000000"/>
    <s v="ger"/>
    <s v="1860"/>
    <s v="WegehauptDigital"/>
    <s v="Guben"/>
    <s v="https://content.staatsbibliothek-berlin.de/dc/769745482.ocr.zip"/>
    <s v="yes"/>
    <m/>
    <x v="2049"/>
    <s v="0027"/>
    <n v="1"/>
  </r>
  <r>
    <s v="Der Gewerbefleiß; ein belehrendes Bilderbuch für artige Kinder"/>
    <s v="Dietrich, Ewald"/>
    <s v="Kinder- und Jugendbücher; Historische Drucke"/>
    <s v="Fechner"/>
    <s v="monograph; text"/>
    <s v="PPN769745482"/>
    <s v="PPN653896557"/>
    <s v="http://resolver.staatsbibliothek-berlin.de/SBB0000FA2A00000000"/>
    <s v="ger"/>
    <s v="1860"/>
    <s v="WegehauptDigital"/>
    <s v="Guben"/>
    <s v="https://content.staatsbibliothek-berlin.de/dc/769745482.ocr.zip"/>
    <s v="yes"/>
    <m/>
    <x v="2050"/>
    <s v="0027"/>
    <n v="1"/>
  </r>
  <r>
    <s v="Der Gewerbefleiß; ein belehrendes Bilderbuch für artige Kinder"/>
    <s v="Dietrich, Ewald"/>
    <s v="Kinder- und Jugendbücher; Historische Drucke"/>
    <s v="Fechner"/>
    <s v="monograph; text"/>
    <s v="PPN769745482"/>
    <s v="PPN653896557"/>
    <s v="http://resolver.staatsbibliothek-berlin.de/SBB0000FA2A00000000"/>
    <s v="ger"/>
    <s v="1860"/>
    <s v="WegehauptDigital"/>
    <s v="Guben"/>
    <s v="https://content.staatsbibliothek-berlin.de/dc/769745482.ocr.zip"/>
    <s v="yes"/>
    <m/>
    <x v="2051"/>
    <s v="0031"/>
    <n v="1"/>
  </r>
  <r>
    <s v="Der Gewerbefleiß; ein belehrendes Bilderbuch für artige Kinder"/>
    <s v="Dietrich, Ewald"/>
    <s v="Kinder- und Jugendbücher; Historische Drucke"/>
    <s v="Fechner"/>
    <s v="monograph; text"/>
    <s v="PPN769745482"/>
    <s v="PPN653896557"/>
    <s v="http://resolver.staatsbibliothek-berlin.de/SBB0000FA2A00000000"/>
    <s v="ger"/>
    <s v="1860"/>
    <s v="WegehauptDigital"/>
    <s v="Guben"/>
    <s v="https://content.staatsbibliothek-berlin.de/dc/769745482.ocr.zip"/>
    <s v="yes"/>
    <m/>
    <x v="110"/>
    <s v="0031"/>
    <n v="1"/>
  </r>
  <r>
    <s v="Der Gewerbefleiß; ein belehrendes Bilderbuch für artige Kinder"/>
    <s v="Dietrich, Ewald"/>
    <s v="Kinder- und Jugendbücher; Historische Drucke"/>
    <s v="Fechner"/>
    <s v="monograph; text"/>
    <s v="PPN769745482"/>
    <s v="PPN653896557"/>
    <s v="http://resolver.staatsbibliothek-berlin.de/SBB0000FA2A00000000"/>
    <s v="ger"/>
    <s v="1860"/>
    <s v="WegehauptDigital"/>
    <s v="Guben"/>
    <s v="https://content.staatsbibliothek-berlin.de/dc/769745482.ocr.zip"/>
    <s v="yes"/>
    <m/>
    <x v="2052"/>
    <s v="0031"/>
    <n v="1"/>
  </r>
  <r>
    <s v="Fünfzig Sylben-Räthsel aus der Naturgeschichte"/>
    <s v="Meyer, H.; Corrodi, W."/>
    <s v="Kinder- und Jugendbücher"/>
    <s v="Scholz"/>
    <s v="monograph; text"/>
    <s v="PPN769889549"/>
    <s v="PPN58334626X"/>
    <s v="http://resolver.staatsbibliothek-berlin.de/SBB000101FE00000000"/>
    <s v="ger"/>
    <s v="1850"/>
    <s v="WegehauptDigital"/>
    <s v="Mainz"/>
    <s v="https://content.staatsbibliothek-berlin.de/dc/769889549.ocr.zip"/>
    <s v="yes"/>
    <m/>
    <x v="2053"/>
    <s v="0011"/>
    <n v="1"/>
  </r>
  <r>
    <s v="Fünfzig Sylben-Räthsel aus der Naturgeschichte"/>
    <s v="Meyer, H.; Corrodi, W."/>
    <s v="Kinder- und Jugendbücher"/>
    <s v="Scholz"/>
    <s v="monograph; text"/>
    <s v="PPN769889549"/>
    <s v="PPN58334626X"/>
    <s v="http://resolver.staatsbibliothek-berlin.de/SBB000101FE00000000"/>
    <s v="ger"/>
    <s v="1850"/>
    <s v="WegehauptDigital"/>
    <s v="Mainz"/>
    <s v="https://content.staatsbibliothek-berlin.de/dc/769889549.ocr.zip"/>
    <s v="yes"/>
    <m/>
    <x v="2054"/>
    <s v="0039"/>
    <n v="1"/>
  </r>
  <r>
    <s v="Fünfzig Sylben-Räthsel aus der Naturgeschichte"/>
    <s v="Meyer, H.; Corrodi, W."/>
    <s v="Kinder- und Jugendbücher"/>
    <s v="Scholz"/>
    <s v="monograph; text"/>
    <s v="PPN769889549"/>
    <s v="PPN58334626X"/>
    <s v="http://resolver.staatsbibliothek-berlin.de/SBB000101FE00000000"/>
    <s v="ger"/>
    <s v="1850"/>
    <s v="WegehauptDigital"/>
    <s v="Mainz"/>
    <s v="https://content.staatsbibliothek-berlin.de/dc/769889549.ocr.zip"/>
    <s v="yes"/>
    <m/>
    <x v="2055"/>
    <s v="0059"/>
    <n v="1"/>
  </r>
  <r>
    <s v="Fünfzig Sylben-Räthsel aus der Naturgeschichte"/>
    <s v="Meyer, H.; Corrodi, W."/>
    <s v="Kinder- und Jugendbücher"/>
    <s v="Scholz"/>
    <s v="monograph; text"/>
    <s v="PPN769889549"/>
    <s v="PPN58334626X"/>
    <s v="http://resolver.staatsbibliothek-berlin.de/SBB000101FE00000000"/>
    <s v="ger"/>
    <s v="1850"/>
    <s v="WegehauptDigital"/>
    <s v="Mainz"/>
    <s v="https://content.staatsbibliothek-berlin.de/dc/769889549.ocr.zip"/>
    <s v="yes"/>
    <m/>
    <x v="2056"/>
    <s v="0071"/>
    <n v="1"/>
  </r>
  <r>
    <s v="Der kleine Rechenmeister in Bildern; zur Unterhaltung und Beschäftigung der Kinder"/>
    <m/>
    <s v="Kinder- und Jugendbücher"/>
    <s v="Nitzschke"/>
    <s v="monograph; text"/>
    <s v="PPN769901565"/>
    <s v="PPN616816413"/>
    <s v="http://resolver.staatsbibliothek-berlin.de/SBB0001021300000000"/>
    <s v="ger"/>
    <s v="1860"/>
    <s v="WegehauptDigital"/>
    <s v="Stuttgart"/>
    <s v="https://content.staatsbibliothek-berlin.de/dc/769901565.ocr.zip"/>
    <s v="yes"/>
    <m/>
    <x v="2057"/>
    <s v="0013"/>
    <n v="1"/>
  </r>
  <r>
    <s v="Der kleine Rechenmeister in Bildern; zur Unterhaltung und Beschäftigung der Kinder"/>
    <m/>
    <s v="Kinder- und Jugendbücher"/>
    <s v="Nitzschke"/>
    <s v="monograph; text"/>
    <s v="PPN769901565"/>
    <s v="PPN616816413"/>
    <s v="http://resolver.staatsbibliothek-berlin.de/SBB0001021300000000"/>
    <s v="ger"/>
    <s v="1860"/>
    <s v="WegehauptDigital"/>
    <s v="Stuttgart"/>
    <s v="https://content.staatsbibliothek-berlin.de/dc/769901565.ocr.zip"/>
    <s v="yes"/>
    <m/>
    <x v="1268"/>
    <s v="0013"/>
    <n v="1"/>
  </r>
  <r>
    <s v="Der kleine Rechenmeister in Bildern; zur Unterhaltung und Beschäftigung der Kinder"/>
    <m/>
    <s v="Kinder- und Jugendbücher"/>
    <s v="Nitzschke"/>
    <s v="monograph; text"/>
    <s v="PPN769901565"/>
    <s v="PPN616816413"/>
    <s v="http://resolver.staatsbibliothek-berlin.de/SBB0001021300000000"/>
    <s v="ger"/>
    <s v="1860"/>
    <s v="WegehauptDigital"/>
    <s v="Stuttgart"/>
    <s v="https://content.staatsbibliothek-berlin.de/dc/769901565.ocr.zip"/>
    <s v="yes"/>
    <m/>
    <x v="1257"/>
    <s v="0013"/>
    <n v="1"/>
  </r>
  <r>
    <s v="Der kleine Rechenmeister in Bildern; zur Unterhaltung und Beschäftigung der Kinder"/>
    <m/>
    <s v="Kinder- und Jugendbücher"/>
    <s v="Nitzschke"/>
    <s v="monograph; text"/>
    <s v="PPN769901565"/>
    <s v="PPN616816413"/>
    <s v="http://resolver.staatsbibliothek-berlin.de/SBB0001021300000000"/>
    <s v="ger"/>
    <s v="1860"/>
    <s v="WegehauptDigital"/>
    <s v="Stuttgart"/>
    <s v="https://content.staatsbibliothek-berlin.de/dc/769901565.ocr.zip"/>
    <s v="yes"/>
    <m/>
    <x v="169"/>
    <s v="0027"/>
    <n v="1"/>
  </r>
  <r>
    <s v="Der kleine Rechenmeister in Bildern; zur Unterhaltung und Beschäftigung der Kinder"/>
    <m/>
    <s v="Kinder- und Jugendbücher"/>
    <s v="Nitzschke"/>
    <s v="monograph; text"/>
    <s v="PPN769901565"/>
    <s v="PPN616816413"/>
    <s v="http://resolver.staatsbibliothek-berlin.de/SBB0001021300000000"/>
    <s v="ger"/>
    <s v="1860"/>
    <s v="WegehauptDigital"/>
    <s v="Stuttgart"/>
    <s v="https://content.staatsbibliothek-berlin.de/dc/769901565.ocr.zip"/>
    <s v="yes"/>
    <m/>
    <x v="284"/>
    <s v="0031"/>
    <n v="1"/>
  </r>
  <r>
    <s v="Der kleine Rechenmeister in Bildern; zur Unterhaltung und Beschäftigung der Kinder"/>
    <m/>
    <s v="Kinder- und Jugendbücher"/>
    <s v="Nitzschke"/>
    <s v="monograph; text"/>
    <s v="PPN769901565"/>
    <s v="PPN616816413"/>
    <s v="http://resolver.staatsbibliothek-berlin.de/SBB0001021300000000"/>
    <s v="ger"/>
    <s v="1860"/>
    <s v="WegehauptDigital"/>
    <s v="Stuttgart"/>
    <s v="https://content.staatsbibliothek-berlin.de/dc/769901565.ocr.zip"/>
    <s v="yes"/>
    <m/>
    <x v="2058"/>
    <s v="0031"/>
    <n v="1"/>
  </r>
  <r>
    <s v="Der kleine Rechenmeister in Bildern; zur Unterhaltung und Beschäftigung der Kinder"/>
    <m/>
    <s v="Kinder- und Jugendbücher"/>
    <s v="Nitzschke"/>
    <s v="monograph; text"/>
    <s v="PPN769901565"/>
    <s v="PPN616816413"/>
    <s v="http://resolver.staatsbibliothek-berlin.de/SBB0001021300000000"/>
    <s v="ger"/>
    <s v="1860"/>
    <s v="WegehauptDigital"/>
    <s v="Stuttgart"/>
    <s v="https://content.staatsbibliothek-berlin.de/dc/769901565.ocr.zip"/>
    <s v="yes"/>
    <m/>
    <x v="1472"/>
    <s v="0031"/>
    <n v="1"/>
  </r>
  <r>
    <s v="Der kleine Rechenmeister in Bildern; zur Unterhaltung und Beschäftigung der Kinder"/>
    <m/>
    <s v="Kinder- und Jugendbücher"/>
    <s v="Nitzschke"/>
    <s v="monograph; text"/>
    <s v="PPN769901565"/>
    <s v="PPN616816413"/>
    <s v="http://resolver.staatsbibliothek-berlin.de/SBB0001021300000000"/>
    <s v="ger"/>
    <s v="1860"/>
    <s v="WegehauptDigital"/>
    <s v="Stuttgart"/>
    <s v="https://content.staatsbibliothek-berlin.de/dc/769901565.ocr.zip"/>
    <s v="yes"/>
    <m/>
    <x v="2059"/>
    <s v="0033"/>
    <n v="1"/>
  </r>
  <r>
    <s v="Ein Sack Nüsse; Rätsel für Jung und Alt"/>
    <s v="Goßlar, Stephanie"/>
    <s v="Kinder- und Jugendbücher; Historische Drucke"/>
    <s v="Schriftenvertriebsanst."/>
    <s v="monograph; text"/>
    <s v="PPN769904386"/>
    <s v="PPN434475114"/>
    <s v="http://resolver.staatsbibliothek-berlin.de/SBB0001021A00000000"/>
    <s v="ger"/>
    <s v="1900"/>
    <s v="WegehauptDigital"/>
    <s v="Berlin"/>
    <s v="https://content.staatsbibliothek-berlin.de/dc/769904386.ocr.zip"/>
    <s v="yes"/>
    <m/>
    <x v="2060"/>
    <s v="0001"/>
    <n v="1"/>
  </r>
  <r>
    <s v="Blicke in das Leben der Thiere oder Forschungen über die Thierseele"/>
    <s v="Jarisch, H. Anton"/>
    <s v="Kinder- und Jugendbücher"/>
    <s v="Sommer"/>
    <s v="monograph; text"/>
    <s v="PPN769906591"/>
    <s v="PPN48774876X"/>
    <s v="http://resolver.staatsbibliothek-berlin.de/SBB0001022000000000"/>
    <s v="ger"/>
    <s v="1851"/>
    <s v="WegehauptDigital"/>
    <s v="Wien"/>
    <s v="https://content.staatsbibliothek-berlin.de/dc/769906591.ocr.zip"/>
    <s v="yes"/>
    <m/>
    <x v="2061"/>
    <s v="0059"/>
    <n v="1"/>
  </r>
  <r>
    <s v="Blicke in das Leben der Thiere oder Forschungen über die Thierseele"/>
    <s v="Jarisch, H. Anton"/>
    <s v="Kinder- und Jugendbücher"/>
    <s v="Sommer"/>
    <s v="monograph; text"/>
    <s v="PPN769906591"/>
    <s v="PPN48774876X"/>
    <s v="http://resolver.staatsbibliothek-berlin.de/SBB0001022000000000"/>
    <s v="ger"/>
    <s v="1851"/>
    <s v="WegehauptDigital"/>
    <s v="Wien"/>
    <s v="https://content.staatsbibliothek-berlin.de/dc/769906591.ocr.zip"/>
    <s v="yes"/>
    <m/>
    <x v="169"/>
    <s v="0148"/>
    <n v="1"/>
  </r>
  <r>
    <s v="Blicke in das Leben der Thiere oder Forschungen über die Thierseele"/>
    <s v="Jarisch, H. Anton"/>
    <s v="Kinder- und Jugendbücher"/>
    <s v="Sommer"/>
    <s v="monograph; text"/>
    <s v="PPN769906591"/>
    <s v="PPN48774876X"/>
    <s v="http://resolver.staatsbibliothek-berlin.de/SBB0001022000000000"/>
    <s v="ger"/>
    <s v="1851"/>
    <s v="WegehauptDigital"/>
    <s v="Wien"/>
    <s v="https://content.staatsbibliothek-berlin.de/dc/769906591.ocr.zip"/>
    <s v="yes"/>
    <m/>
    <x v="2062"/>
    <s v="0171"/>
    <n v="1"/>
  </r>
  <r>
    <s v="Liebet die Thiere!; Lehrreiche und unterhaltende Geschichten aus dem Leben der Thiere für Jung und Alt"/>
    <s v="Marion, Antoine Fortuné"/>
    <s v="Kinder- und Jugendbücher"/>
    <s v="Scholz"/>
    <s v="monograph; text"/>
    <s v="PPN769910424"/>
    <s v="PPN484596438"/>
    <s v="http://resolver.staatsbibliothek-berlin.de/SBB0001022800000000"/>
    <s v="ger"/>
    <s v="1860"/>
    <s v="WegehauptDigital"/>
    <s v="Mainz"/>
    <s v="https://content.staatsbibliothek-berlin.de/dc/769910424.ocr.zip"/>
    <s v="yes"/>
    <m/>
    <x v="169"/>
    <s v="0006"/>
    <n v="1"/>
  </r>
  <r>
    <s v="Liebet die Thiere!; Lehrreiche und unterhaltende Geschichten aus dem Leben der Thiere für Jung und Alt"/>
    <s v="Marion, Antoine Fortuné"/>
    <s v="Kinder- und Jugendbücher"/>
    <s v="Scholz"/>
    <s v="monograph; text"/>
    <s v="PPN769910424"/>
    <s v="PPN484596438"/>
    <s v="http://resolver.staatsbibliothek-berlin.de/SBB0001022800000000"/>
    <s v="ger"/>
    <s v="1860"/>
    <s v="WegehauptDigital"/>
    <s v="Mainz"/>
    <s v="https://content.staatsbibliothek-berlin.de/dc/769910424.ocr.zip"/>
    <s v="yes"/>
    <m/>
    <x v="2063"/>
    <s v="0006"/>
    <n v="1"/>
  </r>
  <r>
    <s v="Liebet die Thiere!; Lehrreiche und unterhaltende Geschichten aus dem Leben der Thiere für Jung und Alt"/>
    <s v="Marion, Antoine Fortuné"/>
    <s v="Kinder- und Jugendbücher"/>
    <s v="Scholz"/>
    <s v="monograph; text"/>
    <s v="PPN769910424"/>
    <s v="PPN484596438"/>
    <s v="http://resolver.staatsbibliothek-berlin.de/SBB0001022800000000"/>
    <s v="ger"/>
    <s v="1860"/>
    <s v="WegehauptDigital"/>
    <s v="Mainz"/>
    <s v="https://content.staatsbibliothek-berlin.de/dc/769910424.ocr.zip"/>
    <s v="yes"/>
    <m/>
    <x v="2064"/>
    <s v="0006"/>
    <n v="1"/>
  </r>
  <r>
    <s v="Liebet die Thiere!; Lehrreiche und unterhaltende Geschichten aus dem Leben der Thiere für Jung und Alt"/>
    <s v="Marion, Antoine Fortuné"/>
    <s v="Kinder- und Jugendbücher"/>
    <s v="Scholz"/>
    <s v="monograph; text"/>
    <s v="PPN769910424"/>
    <s v="PPN484596438"/>
    <s v="http://resolver.staatsbibliothek-berlin.de/SBB0001022800000000"/>
    <s v="ger"/>
    <s v="1860"/>
    <s v="WegehauptDigital"/>
    <s v="Mainz"/>
    <s v="https://content.staatsbibliothek-berlin.de/dc/769910424.ocr.zip"/>
    <s v="yes"/>
    <m/>
    <x v="2065"/>
    <s v="0006"/>
    <n v="1"/>
  </r>
  <r>
    <s v="Liebet die Thiere!; Lehrreiche und unterhaltende Geschichten aus dem Leben der Thiere für Jung und Alt"/>
    <s v="Marion, Antoine Fortuné"/>
    <s v="Kinder- und Jugendbücher"/>
    <s v="Scholz"/>
    <s v="monograph; text"/>
    <s v="PPN769910424"/>
    <s v="PPN484596438"/>
    <s v="http://resolver.staatsbibliothek-berlin.de/SBB0001022800000000"/>
    <s v="ger"/>
    <s v="1860"/>
    <s v="WegehauptDigital"/>
    <s v="Mainz"/>
    <s v="https://content.staatsbibliothek-berlin.de/dc/769910424.ocr.zip"/>
    <s v="yes"/>
    <m/>
    <x v="2066"/>
    <s v="0006"/>
    <n v="1"/>
  </r>
  <r>
    <s v="Liebet die Thiere!; Lehrreiche und unterhaltende Geschichten aus dem Leben der Thiere für Jung und Alt"/>
    <s v="Marion, Antoine Fortuné"/>
    <s v="Kinder- und Jugendbücher"/>
    <s v="Scholz"/>
    <s v="monograph; text"/>
    <s v="PPN769910424"/>
    <s v="PPN484596438"/>
    <s v="http://resolver.staatsbibliothek-berlin.de/SBB0001022800000000"/>
    <s v="ger"/>
    <s v="1860"/>
    <s v="WegehauptDigital"/>
    <s v="Mainz"/>
    <s v="https://content.staatsbibliothek-berlin.de/dc/769910424.ocr.zip"/>
    <s v="yes"/>
    <m/>
    <x v="1777"/>
    <s v="0006"/>
    <n v="1"/>
  </r>
  <r>
    <s v="Liebet die Thiere!; Lehrreiche und unterhaltende Geschichten aus dem Leben der Thiere für Jung und Alt"/>
    <s v="Marion, Antoine Fortuné"/>
    <s v="Kinder- und Jugendbücher"/>
    <s v="Scholz"/>
    <s v="monograph; text"/>
    <s v="PPN769910424"/>
    <s v="PPN484596438"/>
    <s v="http://resolver.staatsbibliothek-berlin.de/SBB0001022800000000"/>
    <s v="ger"/>
    <s v="1860"/>
    <s v="WegehauptDigital"/>
    <s v="Mainz"/>
    <s v="https://content.staatsbibliothek-berlin.de/dc/769910424.ocr.zip"/>
    <s v="yes"/>
    <m/>
    <x v="1783"/>
    <s v="0006"/>
    <n v="1"/>
  </r>
  <r>
    <s v="Liebet die Thiere!; Lehrreiche und unterhaltende Geschichten aus dem Leben der Thiere für Jung und Alt"/>
    <s v="Marion, Antoine Fortuné"/>
    <s v="Kinder- und Jugendbücher"/>
    <s v="Scholz"/>
    <s v="monograph; text"/>
    <s v="PPN769910424"/>
    <s v="PPN484596438"/>
    <s v="http://resolver.staatsbibliothek-berlin.de/SBB0001022800000000"/>
    <s v="ger"/>
    <s v="1860"/>
    <s v="WegehauptDigital"/>
    <s v="Mainz"/>
    <s v="https://content.staatsbibliothek-berlin.de/dc/769910424.ocr.zip"/>
    <s v="yes"/>
    <m/>
    <x v="2067"/>
    <s v="0039"/>
    <n v="1"/>
  </r>
  <r>
    <s v="Liebet die Thiere!; Lehrreiche und unterhaltende Geschichten aus dem Leben der Thiere für Jung und Alt"/>
    <s v="Marion, Antoine Fortuné"/>
    <s v="Kinder- und Jugendbücher"/>
    <s v="Scholz"/>
    <s v="monograph; text"/>
    <s v="PPN769910424"/>
    <s v="PPN484596438"/>
    <s v="http://resolver.staatsbibliothek-berlin.de/SBB0001022800000000"/>
    <s v="ger"/>
    <s v="1860"/>
    <s v="WegehauptDigital"/>
    <s v="Mainz"/>
    <s v="https://content.staatsbibliothek-berlin.de/dc/769910424.ocr.zip"/>
    <s v="yes"/>
    <m/>
    <x v="2068"/>
    <s v="0097"/>
    <n v="1"/>
  </r>
  <r>
    <s v="Liebet die Thiere!; Lehrreiche und unterhaltende Geschichten aus dem Leben der Thiere für Jung und Alt"/>
    <s v="Marion, Antoine Fortuné"/>
    <s v="Kinder- und Jugendbücher"/>
    <s v="Scholz"/>
    <s v="monograph; text"/>
    <s v="PPN769910424"/>
    <s v="PPN484596438"/>
    <s v="http://resolver.staatsbibliothek-berlin.de/SBB0001022800000000"/>
    <s v="ger"/>
    <s v="1860"/>
    <s v="WegehauptDigital"/>
    <s v="Mainz"/>
    <s v="https://content.staatsbibliothek-berlin.de/dc/769910424.ocr.zip"/>
    <s v="yes"/>
    <m/>
    <x v="2069"/>
    <s v="0105"/>
    <n v="1"/>
  </r>
  <r>
    <s v="Liebet die Thiere!; Lehrreiche und unterhaltende Geschichten aus dem Leben der Thiere für Jung und Alt"/>
    <s v="Marion, Antoine Fortuné"/>
    <s v="Kinder- und Jugendbücher"/>
    <s v="Scholz"/>
    <s v="monograph; text"/>
    <s v="PPN769910424"/>
    <s v="PPN484596438"/>
    <s v="http://resolver.staatsbibliothek-berlin.de/SBB0001022800000000"/>
    <s v="ger"/>
    <s v="1860"/>
    <s v="WegehauptDigital"/>
    <s v="Mainz"/>
    <s v="https://content.staatsbibliothek-berlin.de/dc/769910424.ocr.zip"/>
    <s v="yes"/>
    <m/>
    <x v="171"/>
    <s v="0105"/>
    <n v="1"/>
  </r>
  <r>
    <s v="Liebet die Thiere!; Lehrreiche und unterhaltende Geschichten aus dem Leben der Thiere für Jung und Alt"/>
    <s v="Marion, Antoine Fortuné"/>
    <s v="Kinder- und Jugendbücher"/>
    <s v="Scholz"/>
    <s v="monograph; text"/>
    <s v="PPN769910424"/>
    <s v="PPN484596438"/>
    <s v="http://resolver.staatsbibliothek-berlin.de/SBB0001022800000000"/>
    <s v="ger"/>
    <s v="1860"/>
    <s v="WegehauptDigital"/>
    <s v="Mainz"/>
    <s v="https://content.staatsbibliothek-berlin.de/dc/769910424.ocr.zip"/>
    <s v="yes"/>
    <m/>
    <x v="1935"/>
    <s v="0113"/>
    <n v="1"/>
  </r>
  <r>
    <s v="Liebet die Thiere!; Lehrreiche und unterhaltende Geschichten aus dem Leben der Thiere für Jung und Alt"/>
    <s v="Marion, Antoine Fortuné"/>
    <s v="Kinder- und Jugendbücher"/>
    <s v="Scholz"/>
    <s v="monograph; text"/>
    <s v="PPN769910424"/>
    <s v="PPN484596438"/>
    <s v="http://resolver.staatsbibliothek-berlin.de/SBB0001022800000000"/>
    <s v="ger"/>
    <s v="1860"/>
    <s v="WegehauptDigital"/>
    <s v="Mainz"/>
    <s v="https://content.staatsbibliothek-berlin.de/dc/769910424.ocr.zip"/>
    <s v="yes"/>
    <m/>
    <x v="2070"/>
    <s v="0121"/>
    <n v="1"/>
  </r>
  <r>
    <s v="Liebet die Thiere!; Lehrreiche und unterhaltende Geschichten aus dem Leben der Thiere für Jung und Alt"/>
    <s v="Marion, Antoine Fortuné"/>
    <s v="Kinder- und Jugendbücher"/>
    <s v="Scholz"/>
    <s v="monograph; text"/>
    <s v="PPN769910424"/>
    <s v="PPN484596438"/>
    <s v="http://resolver.staatsbibliothek-berlin.de/SBB0001022800000000"/>
    <s v="ger"/>
    <s v="1860"/>
    <s v="WegehauptDigital"/>
    <s v="Mainz"/>
    <s v="https://content.staatsbibliothek-berlin.de/dc/769910424.ocr.zip"/>
    <s v="yes"/>
    <m/>
    <x v="2071"/>
    <s v="0165"/>
    <n v="1"/>
  </r>
  <r>
    <s v="Kinder, habt die Thiere lieb!; ein Bilderbuch"/>
    <s v="Perner, Ignaz; Löschke, Johann Traugott"/>
    <s v="Kinder- und Jugendbücher"/>
    <s v="Münchener Verein gegen Thierquälerei"/>
    <s v="monograph; text"/>
    <s v="PPN770079598"/>
    <s v="PPN484497391"/>
    <s v="http://resolver.staatsbibliothek-berlin.de/SBB000102A900000000"/>
    <s v="ger"/>
    <s v="1850"/>
    <s v="WegehauptDigital"/>
    <s v="München"/>
    <s v="https://content.staatsbibliothek-berlin.de/dc/770079598.ocr.zip"/>
    <s v="yes"/>
    <m/>
    <x v="210"/>
    <s v="0014"/>
    <n v="1"/>
  </r>
  <r>
    <s v="Kinder, habt die Thiere lieb!; ein Bilderbuch"/>
    <s v="Perner, Ignaz; Löschke, Johann Traugott"/>
    <s v="Kinder- und Jugendbücher"/>
    <s v="Münchener Verein gegen Thierquälerei"/>
    <s v="monograph; text"/>
    <s v="PPN770079598"/>
    <s v="PPN484497391"/>
    <s v="http://resolver.staatsbibliothek-berlin.de/SBB000102A900000000"/>
    <s v="ger"/>
    <s v="1850"/>
    <s v="WegehauptDigital"/>
    <s v="München"/>
    <s v="https://content.staatsbibliothek-berlin.de/dc/770079598.ocr.zip"/>
    <s v="yes"/>
    <m/>
    <x v="2072"/>
    <s v="0014"/>
    <n v="1"/>
  </r>
  <r>
    <s v="Kinder, habt die Thiere lieb!; ein Bilderbuch"/>
    <s v="Perner, Ignaz; Löschke, Johann Traugott"/>
    <s v="Kinder- und Jugendbücher"/>
    <s v="Münchener Verein gegen Thierquälerei"/>
    <s v="monograph; text"/>
    <s v="PPN770079598"/>
    <s v="PPN484497391"/>
    <s v="http://resolver.staatsbibliothek-berlin.de/SBB000102A900000000"/>
    <s v="ger"/>
    <s v="1850"/>
    <s v="WegehauptDigital"/>
    <s v="München"/>
    <s v="https://content.staatsbibliothek-berlin.de/dc/770079598.ocr.zip"/>
    <s v="yes"/>
    <m/>
    <x v="319"/>
    <s v="0014"/>
    <n v="1"/>
  </r>
  <r>
    <s v="Kinder, habt die Thiere lieb!; ein Bilderbuch"/>
    <s v="Perner, Ignaz; Löschke, Johann Traugott"/>
    <s v="Kinder- und Jugendbücher"/>
    <s v="Münchener Verein gegen Thierquälerei"/>
    <s v="monograph; text"/>
    <s v="PPN770079598"/>
    <s v="PPN484497391"/>
    <s v="http://resolver.staatsbibliothek-berlin.de/SBB000102A900000000"/>
    <s v="ger"/>
    <s v="1850"/>
    <s v="WegehauptDigital"/>
    <s v="München"/>
    <s v="https://content.staatsbibliothek-berlin.de/dc/770079598.ocr.zip"/>
    <s v="yes"/>
    <m/>
    <x v="1135"/>
    <s v="0034"/>
    <n v="1"/>
  </r>
  <r>
    <s v="Kinder, habt die Thiere lieb!; ein Bilderbuch"/>
    <s v="Perner, Ignaz; Löschke, Johann Traugott"/>
    <s v="Kinder- und Jugendbücher"/>
    <s v="Münchener Verein gegen Thierquälerei"/>
    <s v="monograph; text"/>
    <s v="PPN770079598"/>
    <s v="PPN484497391"/>
    <s v="http://resolver.staatsbibliothek-berlin.de/SBB000102A900000000"/>
    <s v="ger"/>
    <s v="1850"/>
    <s v="WegehauptDigital"/>
    <s v="München"/>
    <s v="https://content.staatsbibliothek-berlin.de/dc/770079598.ocr.zip"/>
    <s v="yes"/>
    <m/>
    <x v="2073"/>
    <s v="0034"/>
    <n v="1"/>
  </r>
  <r>
    <s v="Kinder, habt die Thiere lieb!; ein Bilderbuch"/>
    <s v="Perner, Ignaz; Löschke, Johann Traugott"/>
    <s v="Kinder- und Jugendbücher"/>
    <s v="Münchener Verein gegen Thierquälerei"/>
    <s v="monograph; text"/>
    <s v="PPN770079598"/>
    <s v="PPN484497391"/>
    <s v="http://resolver.staatsbibliothek-berlin.de/SBB000102A900000000"/>
    <s v="ger"/>
    <s v="1850"/>
    <s v="WegehauptDigital"/>
    <s v="München"/>
    <s v="https://content.staatsbibliothek-berlin.de/dc/770079598.ocr.zip"/>
    <s v="yes"/>
    <m/>
    <x v="2074"/>
    <s v="0066"/>
    <n v="1"/>
  </r>
  <r>
    <s v="Der Kindergarten und alles was da lebt und webt; fünfzig kleine Erzählungen über Thiere und Pflanzen, für Kinder bis zum achten Jahre"/>
    <s v="Hosemann, Theodor; Ludwig, Karl"/>
    <s v="Kinder- und Jugendbücher; Historische Drucke"/>
    <s v="Winckelmann"/>
    <s v="monograph; text"/>
    <s v="PPN770156088"/>
    <s v="PPN419998373"/>
    <s v="http://resolver.staatsbibliothek-berlin.de/SBB0001033400000000"/>
    <s v="ger"/>
    <s v="1870"/>
    <s v="WegehauptDigital"/>
    <s v="Berlin"/>
    <s v="https://content.staatsbibliothek-berlin.de/dc/770156088.ocr.zip"/>
    <s v="yes"/>
    <m/>
    <x v="290"/>
    <s v="0077"/>
    <n v="1"/>
  </r>
  <r>
    <s v="Der Kindergarten und alles was da lebt und webt; fünfzig kleine Erzählungen über Thiere und Pflanzen, für Kinder bis zum achten Jahre"/>
    <s v="Hosemann, Theodor; Ludwig, Karl"/>
    <s v="Kinder- und Jugendbücher; Historische Drucke"/>
    <s v="Winckelmann"/>
    <s v="monograph; text"/>
    <s v="PPN770156088"/>
    <s v="PPN419998373"/>
    <s v="http://resolver.staatsbibliothek-berlin.de/SBB0001033400000000"/>
    <s v="ger"/>
    <s v="1870"/>
    <s v="WegehauptDigital"/>
    <s v="Berlin"/>
    <s v="https://content.staatsbibliothek-berlin.de/dc/770156088.ocr.zip"/>
    <s v="yes"/>
    <m/>
    <x v="2075"/>
    <s v="0077"/>
    <n v="1"/>
  </r>
  <r>
    <s v="Der Kindergarten und alles was da lebt und webt; fünfzig kleine Erzählungen über Thiere und Pflanzen, für Kinder bis zum achten Jahre"/>
    <s v="Hosemann, Theodor; Ludwig, Karl"/>
    <s v="Kinder- und Jugendbücher; Historische Drucke"/>
    <s v="Winckelmann"/>
    <s v="monograph; text"/>
    <s v="PPN770156088"/>
    <s v="PPN419998373"/>
    <s v="http://resolver.staatsbibliothek-berlin.de/SBB0001033400000000"/>
    <s v="ger"/>
    <s v="1870"/>
    <s v="WegehauptDigital"/>
    <s v="Berlin"/>
    <s v="https://content.staatsbibliothek-berlin.de/dc/770156088.ocr.zip"/>
    <s v="yes"/>
    <m/>
    <x v="2076"/>
    <s v="0077"/>
    <n v="1"/>
  </r>
  <r>
    <s v="Der Kindergarten und alles was da lebt und webt; fünfzig kleine Erzählungen über Thiere und Pflanzen, für Kinder bis zum achten Jahre"/>
    <s v="Hosemann, Theodor; Ludwig, Karl"/>
    <s v="Kinder- und Jugendbücher; Historische Drucke"/>
    <s v="Winckelmann"/>
    <s v="monograph; text"/>
    <s v="PPN770156088"/>
    <s v="PPN419998373"/>
    <s v="http://resolver.staatsbibliothek-berlin.de/SBB0001033400000000"/>
    <s v="ger"/>
    <s v="1870"/>
    <s v="WegehauptDigital"/>
    <s v="Berlin"/>
    <s v="https://content.staatsbibliothek-berlin.de/dc/770156088.ocr.zip"/>
    <s v="yes"/>
    <m/>
    <x v="2077"/>
    <s v="0077"/>
    <n v="1"/>
  </r>
  <r>
    <s v="Der Kindergarten und alles was da lebt und webt; fünfzig kleine Erzählungen über Thiere und Pflanzen, für Kinder bis zum achten Jahre"/>
    <s v="Hosemann, Theodor; Ludwig, Karl"/>
    <s v="Kinder- und Jugendbücher; Historische Drucke"/>
    <s v="Winckelmann"/>
    <s v="monograph; text"/>
    <s v="PPN770156088"/>
    <s v="PPN419998373"/>
    <s v="http://resolver.staatsbibliothek-berlin.de/SBB0001033400000000"/>
    <s v="ger"/>
    <s v="1870"/>
    <s v="WegehauptDigital"/>
    <s v="Berlin"/>
    <s v="https://content.staatsbibliothek-berlin.de/dc/770156088.ocr.zip"/>
    <s v="yes"/>
    <m/>
    <x v="2078"/>
    <s v="0125"/>
    <n v="1"/>
  </r>
  <r>
    <s v="Der Kindergarten und alles was da lebt und webt; fünfzig kleine Erzählungen über Thiere und Pflanzen, für Kinder bis zum achten Jahre"/>
    <s v="Hosemann, Theodor; Ludwig, Karl"/>
    <s v="Kinder- und Jugendbücher; Historische Drucke"/>
    <s v="Winckelmann"/>
    <s v="monograph; text"/>
    <s v="PPN770156088"/>
    <s v="PPN419998373"/>
    <s v="http://resolver.staatsbibliothek-berlin.de/SBB0001033400000000"/>
    <s v="ger"/>
    <s v="1870"/>
    <s v="WegehauptDigital"/>
    <s v="Berlin"/>
    <s v="https://content.staatsbibliothek-berlin.de/dc/770156088.ocr.zip"/>
    <s v="yes"/>
    <m/>
    <x v="1935"/>
    <s v="0125"/>
    <n v="1"/>
  </r>
  <r>
    <s v="Der Kindergarten und alles was da lebt und webt; fünfzig kleine Erzählungen über Thiere und Pflanzen, für Kinder bis zum achten Jahre"/>
    <s v="Hosemann, Theodor; Ludwig, Karl"/>
    <s v="Kinder- und Jugendbücher; Historische Drucke"/>
    <s v="Winckelmann"/>
    <s v="monograph; text"/>
    <s v="PPN770156088"/>
    <s v="PPN419998373"/>
    <s v="http://resolver.staatsbibliothek-berlin.de/SBB0001033400000000"/>
    <s v="ger"/>
    <s v="1870"/>
    <s v="WegehauptDigital"/>
    <s v="Berlin"/>
    <s v="https://content.staatsbibliothek-berlin.de/dc/770156088.ocr.zip"/>
    <s v="yes"/>
    <m/>
    <x v="2079"/>
    <s v="0137"/>
    <n v="1"/>
  </r>
  <r>
    <s v="Der Kindergarten und alles was da lebt und webt; fünfzig kleine Erzählungen über Thiere und Pflanzen, für Kinder bis zum achten Jahre"/>
    <s v="Hosemann, Theodor; Ludwig, Karl"/>
    <s v="Kinder- und Jugendbücher; Historische Drucke"/>
    <s v="Winckelmann"/>
    <s v="monograph; text"/>
    <s v="PPN770156088"/>
    <s v="PPN419998373"/>
    <s v="http://resolver.staatsbibliothek-berlin.de/SBB0001033400000000"/>
    <s v="ger"/>
    <s v="1870"/>
    <s v="WegehauptDigital"/>
    <s v="Berlin"/>
    <s v="https://content.staatsbibliothek-berlin.de/dc/770156088.ocr.zip"/>
    <s v="yes"/>
    <m/>
    <x v="2080"/>
    <s v="0207"/>
    <n v="1"/>
  </r>
  <r>
    <s v="Illustrierte Naturgeschichte des Tierreichs für die Jugend; enthaltend 263 Bilder in feinstem Farbendruck mit erläuterndem Text"/>
    <s v="Leutemann, Heinrich"/>
    <s v="Kinder- und Jugendbücher"/>
    <s v="Löwensohn"/>
    <s v="monograph; text"/>
    <s v="PPN770185266"/>
    <s v="PPN419089764"/>
    <s v="http://resolver.staatsbibliothek-berlin.de/SBB0001036200000000"/>
    <s v="ger"/>
    <s v="1887"/>
    <s v="WegehauptDigital"/>
    <s v="Fürth"/>
    <s v="https://content.staatsbibliothek-berlin.de/dc/770185266.ocr.zip"/>
    <s v="yes"/>
    <m/>
    <x v="2081"/>
    <s v="0011"/>
    <n v="1"/>
  </r>
  <r>
    <s v="Illustrierte Naturgeschichte des Tierreichs für die Jugend; enthaltend 263 Bilder in feinstem Farbendruck mit erläuterndem Text"/>
    <s v="Leutemann, Heinrich"/>
    <s v="Kinder- und Jugendbücher"/>
    <s v="Löwensohn"/>
    <s v="monograph; text"/>
    <s v="PPN770185266"/>
    <s v="PPN419089764"/>
    <s v="http://resolver.staatsbibliothek-berlin.de/SBB0001036200000000"/>
    <s v="ger"/>
    <s v="1887"/>
    <s v="WegehauptDigital"/>
    <s v="Fürth"/>
    <s v="https://content.staatsbibliothek-berlin.de/dc/770185266.ocr.zip"/>
    <s v="yes"/>
    <m/>
    <x v="2082"/>
    <s v="0011"/>
    <n v="1"/>
  </r>
  <r>
    <s v="Illustrierte Naturgeschichte des Tierreichs für die Jugend; enthaltend 263 Bilder in feinstem Farbendruck mit erläuterndem Text"/>
    <s v="Leutemann, Heinrich"/>
    <s v="Kinder- und Jugendbücher"/>
    <s v="Löwensohn"/>
    <s v="monograph; text"/>
    <s v="PPN770185266"/>
    <s v="PPN419089764"/>
    <s v="http://resolver.staatsbibliothek-berlin.de/SBB0001036200000000"/>
    <s v="ger"/>
    <s v="1887"/>
    <s v="WegehauptDigital"/>
    <s v="Fürth"/>
    <s v="https://content.staatsbibliothek-berlin.de/dc/770185266.ocr.zip"/>
    <s v="yes"/>
    <m/>
    <x v="1439"/>
    <s v="0011"/>
    <n v="1"/>
  </r>
  <r>
    <s v="Illustrierte Naturgeschichte des Tierreichs für die Jugend; enthaltend 263 Bilder in feinstem Farbendruck mit erläuterndem Text"/>
    <s v="Leutemann, Heinrich"/>
    <s v="Kinder- und Jugendbücher"/>
    <s v="Löwensohn"/>
    <s v="monograph; text"/>
    <s v="PPN770185266"/>
    <s v="PPN419089764"/>
    <s v="http://resolver.staatsbibliothek-berlin.de/SBB0001036200000000"/>
    <s v="ger"/>
    <s v="1887"/>
    <s v="WegehauptDigital"/>
    <s v="Fürth"/>
    <s v="https://content.staatsbibliothek-berlin.de/dc/770185266.ocr.zip"/>
    <s v="yes"/>
    <m/>
    <x v="2083"/>
    <s v="0011"/>
    <n v="1"/>
  </r>
  <r>
    <s v="Illustrierte Naturgeschichte des Tierreichs für die Jugend; enthaltend 263 Bilder in feinstem Farbendruck mit erläuterndem Text"/>
    <s v="Leutemann, Heinrich"/>
    <s v="Kinder- und Jugendbücher"/>
    <s v="Löwensohn"/>
    <s v="monograph; text"/>
    <s v="PPN770185266"/>
    <s v="PPN419089764"/>
    <s v="http://resolver.staatsbibliothek-berlin.de/SBB0001036200000000"/>
    <s v="ger"/>
    <s v="1887"/>
    <s v="WegehauptDigital"/>
    <s v="Fürth"/>
    <s v="https://content.staatsbibliothek-berlin.de/dc/770185266.ocr.zip"/>
    <s v="yes"/>
    <m/>
    <x v="2084"/>
    <s v="0011"/>
    <n v="1"/>
  </r>
  <r>
    <s v="Illustrierte Naturgeschichte des Tierreichs für die Jugend; enthaltend 263 Bilder in feinstem Farbendruck mit erläuterndem Text"/>
    <s v="Leutemann, Heinrich"/>
    <s v="Kinder- und Jugendbücher"/>
    <s v="Löwensohn"/>
    <s v="monograph; text"/>
    <s v="PPN770185266"/>
    <s v="PPN419089764"/>
    <s v="http://resolver.staatsbibliothek-berlin.de/SBB0001036200000000"/>
    <s v="ger"/>
    <s v="1887"/>
    <s v="WegehauptDigital"/>
    <s v="Fürth"/>
    <s v="https://content.staatsbibliothek-berlin.de/dc/770185266.ocr.zip"/>
    <s v="yes"/>
    <m/>
    <x v="2085"/>
    <s v="0011"/>
    <n v="1"/>
  </r>
  <r>
    <s v="Illustrierte Naturgeschichte des Tierreichs für die Jugend; enthaltend 263 Bilder in feinstem Farbendruck mit erläuterndem Text"/>
    <s v="Leutemann, Heinrich"/>
    <s v="Kinder- und Jugendbücher"/>
    <s v="Löwensohn"/>
    <s v="monograph; text"/>
    <s v="PPN770185266"/>
    <s v="PPN419089764"/>
    <s v="http://resolver.staatsbibliothek-berlin.de/SBB0001036200000000"/>
    <s v="ger"/>
    <s v="1887"/>
    <s v="WegehauptDigital"/>
    <s v="Fürth"/>
    <s v="https://content.staatsbibliothek-berlin.de/dc/770185266.ocr.zip"/>
    <s v="yes"/>
    <m/>
    <x v="2086"/>
    <s v="0011"/>
    <n v="1"/>
  </r>
  <r>
    <s v="Illustrierte Naturgeschichte des Tierreichs für die Jugend; enthaltend 263 Bilder in feinstem Farbendruck mit erläuterndem Text"/>
    <s v="Leutemann, Heinrich"/>
    <s v="Kinder- und Jugendbücher"/>
    <s v="Löwensohn"/>
    <s v="monograph; text"/>
    <s v="PPN770185266"/>
    <s v="PPN419089764"/>
    <s v="http://resolver.staatsbibliothek-berlin.de/SBB0001036200000000"/>
    <s v="ger"/>
    <s v="1887"/>
    <s v="WegehauptDigital"/>
    <s v="Fürth"/>
    <s v="https://content.staatsbibliothek-berlin.de/dc/770185266.ocr.zip"/>
    <s v="yes"/>
    <m/>
    <x v="2087"/>
    <s v="0011"/>
    <n v="1"/>
  </r>
  <r>
    <s v="Illustrierte Naturgeschichte des Tierreichs für die Jugend; enthaltend 263 Bilder in feinstem Farbendruck mit erläuterndem Text"/>
    <s v="Leutemann, Heinrich"/>
    <s v="Kinder- und Jugendbücher"/>
    <s v="Löwensohn"/>
    <s v="monograph; text"/>
    <s v="PPN770185266"/>
    <s v="PPN419089764"/>
    <s v="http://resolver.staatsbibliothek-berlin.de/SBB0001036200000000"/>
    <s v="ger"/>
    <s v="1887"/>
    <s v="WegehauptDigital"/>
    <s v="Fürth"/>
    <s v="https://content.staatsbibliothek-berlin.de/dc/770185266.ocr.zip"/>
    <s v="yes"/>
    <m/>
    <x v="2088"/>
    <s v="0100"/>
    <n v="1"/>
  </r>
  <r>
    <s v="Alräunchens Kräuterbuch"/>
    <s v="Reichlin-Meldegg, Adolfine"/>
    <s v="Kinder- und Jugendbücher; Historische Drucke"/>
    <s v="Huttler"/>
    <s v="volume; text"/>
    <s v="PPN770196632"/>
    <s v="PPN316154946"/>
    <s v="http://resolver.staatsbibliothek-berlin.de/SBB0001037700020000"/>
    <s v="ger"/>
    <s v="1883"/>
    <s v="WegehauptDigital"/>
    <s v="München"/>
    <s v="https://content.staatsbibliothek-berlin.de/dc/770196632.ocr.zip"/>
    <s v="yes"/>
    <m/>
    <x v="623"/>
    <s v="0084"/>
    <n v="1"/>
  </r>
  <r>
    <s v="Alräunchens Kräuterbuch"/>
    <s v="Reichlin-Meldegg, Adolfine"/>
    <s v="Kinder- und Jugendbücher; Historische Drucke"/>
    <s v="Huttler"/>
    <s v="volume; text"/>
    <s v="PPN770196632"/>
    <s v="PPN316154946"/>
    <s v="http://resolver.staatsbibliothek-berlin.de/SBB0001037700020000"/>
    <s v="ger"/>
    <s v="1883"/>
    <s v="WegehauptDigital"/>
    <s v="München"/>
    <s v="https://content.staatsbibliothek-berlin.de/dc/770196632.ocr.zip"/>
    <s v="yes"/>
    <m/>
    <x v="2089"/>
    <s v="0084"/>
    <n v="1"/>
  </r>
  <r>
    <s v="Alräunchens Kräuterbuch"/>
    <s v="Reichlin-Meldegg, Adolfine"/>
    <s v="Kinder- und Jugendbücher; Historische Drucke"/>
    <s v="Huttler"/>
    <s v="volume; text"/>
    <s v="PPN770196632"/>
    <s v="PPN316154946"/>
    <s v="http://resolver.staatsbibliothek-berlin.de/SBB0001037700020000"/>
    <s v="ger"/>
    <s v="1883"/>
    <s v="WegehauptDigital"/>
    <s v="München"/>
    <s v="https://content.staatsbibliothek-berlin.de/dc/770196632.ocr.zip"/>
    <s v="yes"/>
    <m/>
    <x v="2090"/>
    <s v="0084"/>
    <n v="1"/>
  </r>
  <r>
    <s v="Alräunchens Kräuterbuch"/>
    <s v="Reichlin-Meldegg, Adolfine"/>
    <s v="Kinder- und Jugendbücher; Historische Drucke"/>
    <s v="Huttler"/>
    <s v="volume; text"/>
    <s v="PPN770197698"/>
    <s v="PPN316154997"/>
    <s v="http://resolver.staatsbibliothek-berlin.de/SBB0001037700030000"/>
    <s v="ger"/>
    <s v="1884"/>
    <s v="WegehauptDigital"/>
    <s v="München"/>
    <s v="https://content.staatsbibliothek-berlin.de/dc/770197698.ocr.zip"/>
    <s v="yes"/>
    <m/>
    <x v="276"/>
    <s v="0018"/>
    <n v="1"/>
  </r>
  <r>
    <s v="Alräunchens Kräuterbuch"/>
    <s v="Reichlin-Meldegg, Adolfine"/>
    <s v="Kinder- und Jugendbücher; Historische Drucke"/>
    <s v="Huttler"/>
    <s v="volume; text"/>
    <s v="PPN770197698"/>
    <s v="PPN316154997"/>
    <s v="http://resolver.staatsbibliothek-berlin.de/SBB0001037700030000"/>
    <s v="ger"/>
    <s v="1884"/>
    <s v="WegehauptDigital"/>
    <s v="München"/>
    <s v="https://content.staatsbibliothek-berlin.de/dc/770197698.ocr.zip"/>
    <s v="yes"/>
    <m/>
    <x v="2091"/>
    <s v="0018"/>
    <n v="1"/>
  </r>
  <r>
    <s v="Alräunchens Kräuterbuch"/>
    <s v="Reichlin-Meldegg, Adolfine"/>
    <s v="Kinder- und Jugendbücher; Historische Drucke"/>
    <s v="Huttler"/>
    <s v="volume; text"/>
    <s v="PPN770197698"/>
    <s v="PPN316154997"/>
    <s v="http://resolver.staatsbibliothek-berlin.de/SBB0001037700030000"/>
    <s v="ger"/>
    <s v="1884"/>
    <s v="WegehauptDigital"/>
    <s v="München"/>
    <s v="https://content.staatsbibliothek-berlin.de/dc/770197698.ocr.zip"/>
    <s v="yes"/>
    <m/>
    <x v="2092"/>
    <s v="0018"/>
    <n v="1"/>
  </r>
  <r>
    <s v="Alräunchens Kräuterbuch"/>
    <s v="Reichlin-Meldegg, Adolfine"/>
    <s v="Kinder- und Jugendbücher; Historische Drucke"/>
    <s v="Huttler"/>
    <s v="volume; text"/>
    <s v="PPN770197698"/>
    <s v="PPN316154997"/>
    <s v="http://resolver.staatsbibliothek-berlin.de/SBB0001037700030000"/>
    <s v="ger"/>
    <s v="1884"/>
    <s v="WegehauptDigital"/>
    <s v="München"/>
    <s v="https://content.staatsbibliothek-berlin.de/dc/770197698.ocr.zip"/>
    <s v="yes"/>
    <m/>
    <x v="319"/>
    <s v="0018"/>
    <n v="1"/>
  </r>
  <r>
    <s v="Alräunchens Kräuterbuch"/>
    <s v="Reichlin-Meldegg, Adolfine"/>
    <s v="Kinder- und Jugendbücher; Historische Drucke"/>
    <s v="Huttler"/>
    <s v="volume; text"/>
    <s v="PPN770197698"/>
    <s v="PPN316154997"/>
    <s v="http://resolver.staatsbibliothek-berlin.de/SBB0001037700030000"/>
    <s v="ger"/>
    <s v="1884"/>
    <s v="WegehauptDigital"/>
    <s v="München"/>
    <s v="https://content.staatsbibliothek-berlin.de/dc/770197698.ocr.zip"/>
    <s v="yes"/>
    <m/>
    <x v="2093"/>
    <s v="0018"/>
    <n v="1"/>
  </r>
  <r>
    <s v="Alräunchens Kräuterbuch"/>
    <s v="Reichlin-Meldegg, Adolfine"/>
    <s v="Kinder- und Jugendbücher; Historische Drucke"/>
    <s v="Huttler"/>
    <s v="volume; text"/>
    <s v="PPN770197698"/>
    <s v="PPN316154997"/>
    <s v="http://resolver.staatsbibliothek-berlin.de/SBB0001037700030000"/>
    <s v="ger"/>
    <s v="1884"/>
    <s v="WegehauptDigital"/>
    <s v="München"/>
    <s v="https://content.staatsbibliothek-berlin.de/dc/770197698.ocr.zip"/>
    <s v="yes"/>
    <m/>
    <x v="2094"/>
    <s v="0018"/>
    <n v="1"/>
  </r>
  <r>
    <s v="Alräunchens Kräuterbuch"/>
    <s v="Reichlin-Meldegg, Adolfine"/>
    <s v="Kinder- und Jugendbücher; Historische Drucke"/>
    <s v="Huttler"/>
    <s v="volume; text"/>
    <s v="PPN770197698"/>
    <s v="PPN316154997"/>
    <s v="http://resolver.staatsbibliothek-berlin.de/SBB0001037700030000"/>
    <s v="ger"/>
    <s v="1884"/>
    <s v="WegehauptDigital"/>
    <s v="München"/>
    <s v="https://content.staatsbibliothek-berlin.de/dc/770197698.ocr.zip"/>
    <s v="yes"/>
    <m/>
    <x v="1935"/>
    <s v="0018"/>
    <n v="1"/>
  </r>
  <r>
    <s v="Alräunchens Kräuterbuch"/>
    <s v="Reichlin-Meldegg, Adolfine"/>
    <s v="Kinder- und Jugendbücher; Historische Drucke"/>
    <s v="Huttler"/>
    <s v="volume; text"/>
    <s v="PPN770198201"/>
    <s v="PPN373454295"/>
    <s v="http://resolver.staatsbibliothek-berlin.de/SBB0001037700040000"/>
    <s v="ger"/>
    <s v="1885"/>
    <s v="WegehauptDigital"/>
    <s v="München"/>
    <s v="https://content.staatsbibliothek-berlin.de/dc/770198201.ocr.zip"/>
    <s v="yes"/>
    <m/>
    <x v="2095"/>
    <s v="0021"/>
    <n v="1"/>
  </r>
  <r>
    <s v="Alräunchens Kräuterbuch"/>
    <s v="Reichlin-Meldegg, Adolfine"/>
    <s v="Kinder- und Jugendbücher; Historische Drucke"/>
    <s v="Huttler"/>
    <s v="volume; text"/>
    <s v="PPN770198201"/>
    <s v="PPN373454295"/>
    <s v="http://resolver.staatsbibliothek-berlin.de/SBB0001037700040000"/>
    <s v="ger"/>
    <s v="1885"/>
    <s v="WegehauptDigital"/>
    <s v="München"/>
    <s v="https://content.staatsbibliothek-berlin.de/dc/770198201.ocr.zip"/>
    <s v="yes"/>
    <m/>
    <x v="1127"/>
    <s v="0021"/>
    <n v="1"/>
  </r>
  <r>
    <s v="Alräunchens Kräuterbuch"/>
    <s v="Reichlin-Meldegg, Adolfine"/>
    <s v="Kinder- und Jugendbücher; Historische Drucke"/>
    <s v="Huttler"/>
    <s v="volume; text"/>
    <s v="PPN770198201"/>
    <s v="PPN373454295"/>
    <s v="http://resolver.staatsbibliothek-berlin.de/SBB0001037700040000"/>
    <s v="ger"/>
    <s v="1885"/>
    <s v="WegehauptDigital"/>
    <s v="München"/>
    <s v="https://content.staatsbibliothek-berlin.de/dc/770198201.ocr.zip"/>
    <s v="yes"/>
    <m/>
    <x v="2096"/>
    <s v="0021"/>
    <n v="1"/>
  </r>
  <r>
    <s v="Alräunchens Kräuterbuch"/>
    <s v="Reichlin-Meldegg, Adolfine"/>
    <s v="Kinder- und Jugendbücher; Historische Drucke"/>
    <s v="Huttler"/>
    <s v="volume; text"/>
    <s v="PPN770198201"/>
    <s v="PPN373454295"/>
    <s v="http://resolver.staatsbibliothek-berlin.de/SBB0001037700040000"/>
    <s v="ger"/>
    <s v="1885"/>
    <s v="WegehauptDigital"/>
    <s v="München"/>
    <s v="https://content.staatsbibliothek-berlin.de/dc/770198201.ocr.zip"/>
    <s v="yes"/>
    <m/>
    <x v="2097"/>
    <s v="0021"/>
    <n v="1"/>
  </r>
  <r>
    <s v="Alräunchens Kräuterbuch"/>
    <s v="Reichlin-Meldegg, Adolfine"/>
    <s v="Kinder- und Jugendbücher; Historische Drucke"/>
    <s v="Huttler"/>
    <s v="volume; text"/>
    <s v="PPN770198201"/>
    <s v="PPN373454295"/>
    <s v="http://resolver.staatsbibliothek-berlin.de/SBB0001037700040000"/>
    <s v="ger"/>
    <s v="1885"/>
    <s v="WegehauptDigital"/>
    <s v="München"/>
    <s v="https://content.staatsbibliothek-berlin.de/dc/770198201.ocr.zip"/>
    <s v="yes"/>
    <m/>
    <x v="2098"/>
    <s v="0021"/>
    <n v="1"/>
  </r>
  <r>
    <s v="Alräunchens Kräuterbuch"/>
    <s v="Reichlin-Meldegg, Adolfine"/>
    <s v="Kinder- und Jugendbücher; Historische Drucke"/>
    <s v="Huttler"/>
    <s v="volume; text"/>
    <s v="PPN770198201"/>
    <s v="PPN373454295"/>
    <s v="http://resolver.staatsbibliothek-berlin.de/SBB0001037700040000"/>
    <s v="ger"/>
    <s v="1885"/>
    <s v="WegehauptDigital"/>
    <s v="München"/>
    <s v="https://content.staatsbibliothek-berlin.de/dc/770198201.ocr.zip"/>
    <s v="yes"/>
    <m/>
    <x v="2090"/>
    <s v="0021"/>
    <n v="1"/>
  </r>
  <r>
    <s v="Alräunchens Kräuterbuch"/>
    <s v="Reichlin-Meldegg, Adolfine"/>
    <s v="Kinder- und Jugendbücher; Historische Drucke"/>
    <s v="Huttler"/>
    <s v="volume; text"/>
    <s v="PPN770198201"/>
    <s v="PPN373454295"/>
    <s v="http://resolver.staatsbibliothek-berlin.de/SBB0001037700040000"/>
    <s v="ger"/>
    <s v="1885"/>
    <s v="WegehauptDigital"/>
    <s v="München"/>
    <s v="https://content.staatsbibliothek-berlin.de/dc/770198201.ocr.zip"/>
    <s v="yes"/>
    <m/>
    <x v="2099"/>
    <s v="0043"/>
    <n v="1"/>
  </r>
  <r>
    <s v="F. Martin's Naturgeschichte für die Jugend"/>
    <s v="Kolb, C. F. A.; Martin, F."/>
    <s v="Kinder- und Jugendbücher; Historische Drucke"/>
    <s v="Schmidt &amp; Spring"/>
    <s v="monograph; text"/>
    <s v="PPN770272266"/>
    <s v="PPN356914739"/>
    <s v="http://resolver.staatsbibliothek-berlin.de/SBB000103CF00000000"/>
    <s v="ger"/>
    <s v="1885"/>
    <s v="WegehauptDigital"/>
    <s v="Leipzig; Stuttgart"/>
    <s v="https://content.staatsbibliothek-berlin.de/dc/770272266.ocr.zip"/>
    <s v="yes"/>
    <m/>
    <x v="71"/>
    <s v="0006"/>
    <n v="1"/>
  </r>
  <r>
    <s v="F. Martin's Naturgeschichte für die Jugend"/>
    <s v="Kolb, C. F. A.; Martin, F."/>
    <s v="Kinder- und Jugendbücher; Historische Drucke"/>
    <s v="Schmidt &amp; Spring"/>
    <s v="monograph; text"/>
    <s v="PPN770272266"/>
    <s v="PPN356914739"/>
    <s v="http://resolver.staatsbibliothek-berlin.de/SBB000103CF00000000"/>
    <s v="ger"/>
    <s v="1885"/>
    <s v="WegehauptDigital"/>
    <s v="Leipzig; Stuttgart"/>
    <s v="https://content.staatsbibliothek-berlin.de/dc/770272266.ocr.zip"/>
    <s v="yes"/>
    <m/>
    <x v="22"/>
    <s v="0006"/>
    <n v="1"/>
  </r>
  <r>
    <s v="F. Martin's Naturgeschichte für die Jugend"/>
    <s v="Kolb, C. F. A.; Martin, F."/>
    <s v="Kinder- und Jugendbücher; Historische Drucke"/>
    <s v="Schmidt &amp; Spring"/>
    <s v="monograph; text"/>
    <s v="PPN770272266"/>
    <s v="PPN356914739"/>
    <s v="http://resolver.staatsbibliothek-berlin.de/SBB000103CF00000000"/>
    <s v="ger"/>
    <s v="1885"/>
    <s v="WegehauptDigital"/>
    <s v="Leipzig; Stuttgart"/>
    <s v="https://content.staatsbibliothek-berlin.de/dc/770272266.ocr.zip"/>
    <s v="yes"/>
    <m/>
    <x v="2100"/>
    <s v="0006"/>
    <n v="1"/>
  </r>
  <r>
    <s v="F. Martin's Naturgeschichte für die Jugend"/>
    <s v="Kolb, C. F. A.; Martin, F."/>
    <s v="Kinder- und Jugendbücher; Historische Drucke"/>
    <s v="Schmidt &amp; Spring"/>
    <s v="monograph; text"/>
    <s v="PPN770272266"/>
    <s v="PPN356914739"/>
    <s v="http://resolver.staatsbibliothek-berlin.de/SBB000103CF00000000"/>
    <s v="ger"/>
    <s v="1885"/>
    <s v="WegehauptDigital"/>
    <s v="Leipzig; Stuttgart"/>
    <s v="https://content.staatsbibliothek-berlin.de/dc/770272266.ocr.zip"/>
    <s v="yes"/>
    <m/>
    <x v="2101"/>
    <s v="0006"/>
    <n v="1"/>
  </r>
  <r>
    <s v="F. Martin's Naturgeschichte für die Jugend"/>
    <s v="Kolb, C. F. A.; Martin, F."/>
    <s v="Kinder- und Jugendbücher; Historische Drucke"/>
    <s v="Schmidt &amp; Spring"/>
    <s v="monograph; text"/>
    <s v="PPN770272266"/>
    <s v="PPN356914739"/>
    <s v="http://resolver.staatsbibliothek-berlin.de/SBB000103CF00000000"/>
    <s v="ger"/>
    <s v="1885"/>
    <s v="WegehauptDigital"/>
    <s v="Leipzig; Stuttgart"/>
    <s v="https://content.staatsbibliothek-berlin.de/dc/770272266.ocr.zip"/>
    <s v="yes"/>
    <m/>
    <x v="2102"/>
    <s v="0006"/>
    <n v="1"/>
  </r>
  <r>
    <s v="F. Martin's Naturgeschichte für die Jugend"/>
    <s v="Kolb, C. F. A.; Martin, F."/>
    <s v="Kinder- und Jugendbücher; Historische Drucke"/>
    <s v="Schmidt &amp; Spring"/>
    <s v="monograph; text"/>
    <s v="PPN770272266"/>
    <s v="PPN356914739"/>
    <s v="http://resolver.staatsbibliothek-berlin.de/SBB000103CF00000000"/>
    <s v="ger"/>
    <s v="1885"/>
    <s v="WegehauptDigital"/>
    <s v="Leipzig; Stuttgart"/>
    <s v="https://content.staatsbibliothek-berlin.de/dc/770272266.ocr.zip"/>
    <s v="yes"/>
    <m/>
    <x v="2103"/>
    <s v="0059"/>
    <n v="1"/>
  </r>
  <r>
    <s v="F. Martin's Naturgeschichte für die Jugend"/>
    <s v="Kolb, C. F. A.; Martin, F."/>
    <s v="Kinder- und Jugendbücher; Historische Drucke"/>
    <s v="Schmidt &amp; Spring"/>
    <s v="monograph; text"/>
    <s v="PPN770272266"/>
    <s v="PPN356914739"/>
    <s v="http://resolver.staatsbibliothek-berlin.de/SBB000103CF00000000"/>
    <s v="ger"/>
    <s v="1885"/>
    <s v="WegehauptDigital"/>
    <s v="Leipzig; Stuttgart"/>
    <s v="https://content.staatsbibliothek-berlin.de/dc/770272266.ocr.zip"/>
    <s v="yes"/>
    <m/>
    <x v="91"/>
    <s v="0059"/>
    <n v="1"/>
  </r>
  <r>
    <s v="F. Martin's Naturgeschichte für die Jugend"/>
    <s v="Kolb, C. F. A.; Martin, F."/>
    <s v="Kinder- und Jugendbücher; Historische Drucke"/>
    <s v="Schmidt &amp; Spring"/>
    <s v="monograph; text"/>
    <s v="PPN770272266"/>
    <s v="PPN356914739"/>
    <s v="http://resolver.staatsbibliothek-berlin.de/SBB000103CF00000000"/>
    <s v="ger"/>
    <s v="1885"/>
    <s v="WegehauptDigital"/>
    <s v="Leipzig; Stuttgart"/>
    <s v="https://content.staatsbibliothek-berlin.de/dc/770272266.ocr.zip"/>
    <s v="yes"/>
    <m/>
    <x v="2104"/>
    <s v="0059"/>
    <n v="1"/>
  </r>
  <r>
    <s v="Die Hausthiere; in physischer und psychischer, ökonomischer und technologischer Hinsicht ; ein naturhistorisches Lesebuch für Schule und Haus"/>
    <s v="Schönke, Karl August"/>
    <s v="Kinder- und Jugendbücher"/>
    <s v="Koscky"/>
    <s v="monograph; text"/>
    <s v="PPN770291554"/>
    <s v="PPN388817941"/>
    <s v="http://resolver.staatsbibliothek-berlin.de/SBB000103F300000000"/>
    <s v="ger"/>
    <s v="1854"/>
    <s v="WegehauptDigital"/>
    <s v="Frankfurt a/Oder"/>
    <s v="https://content.staatsbibliothek-berlin.de/dc/770291554.ocr.zip"/>
    <s v="yes"/>
    <m/>
    <x v="2105"/>
    <s v="0006"/>
    <n v="1"/>
  </r>
  <r>
    <s v="Die Hausthiere; in physischer und psychischer, ökonomischer und technologischer Hinsicht ; ein naturhistorisches Lesebuch für Schule und Haus"/>
    <s v="Schönke, Karl August"/>
    <s v="Kinder- und Jugendbücher"/>
    <s v="Koscky"/>
    <s v="monograph; text"/>
    <s v="PPN770291554"/>
    <s v="PPN388817941"/>
    <s v="http://resolver.staatsbibliothek-berlin.de/SBB000103F300000000"/>
    <s v="ger"/>
    <s v="1854"/>
    <s v="WegehauptDigital"/>
    <s v="Frankfurt a/Oder"/>
    <s v="https://content.staatsbibliothek-berlin.de/dc/770291554.ocr.zip"/>
    <s v="yes"/>
    <m/>
    <x v="2106"/>
    <s v="0006"/>
    <n v="1"/>
  </r>
  <r>
    <s v="Die Hausthiere; in physischer und psychischer, ökonomischer und technologischer Hinsicht ; ein naturhistorisches Lesebuch für Schule und Haus"/>
    <s v="Schönke, Karl August"/>
    <s v="Kinder- und Jugendbücher"/>
    <s v="Koscky"/>
    <s v="monograph; text"/>
    <s v="PPN770291554"/>
    <s v="PPN388817941"/>
    <s v="http://resolver.staatsbibliothek-berlin.de/SBB000103F300000000"/>
    <s v="ger"/>
    <s v="1854"/>
    <s v="WegehauptDigital"/>
    <s v="Frankfurt a/Oder"/>
    <s v="https://content.staatsbibliothek-berlin.de/dc/770291554.ocr.zip"/>
    <s v="yes"/>
    <m/>
    <x v="2107"/>
    <s v="0041"/>
    <n v="1"/>
  </r>
  <r>
    <s v="Die Natur; ein Lesebuch für Schule und Haus"/>
    <s v="Tutschek, Lorenz; Berlin, Nils Johann"/>
    <s v="Kinder- und Jugendbücher"/>
    <s v="Cotta"/>
    <s v="monograph; text"/>
    <s v="PPN770334636"/>
    <s v="PPN326462023"/>
    <s v="http://resolver.staatsbibliothek-berlin.de/SBB0001043200000000"/>
    <s v="ger"/>
    <s v="1869"/>
    <s v="WegehauptDigital"/>
    <s v="München"/>
    <s v="https://content.staatsbibliothek-berlin.de/dc/770334636.ocr.zip"/>
    <s v="yes"/>
    <m/>
    <x v="1472"/>
    <s v="0075"/>
    <n v="1"/>
  </r>
  <r>
    <s v="Voigt &amp; Günther's Orbis pictus; Bilderbuch zur Anschauung und Belehrung"/>
    <s v="Lauckhard, Carl F."/>
    <s v="Kinder- und Jugendbücher; Historische Drucke"/>
    <s v="Voigt &amp; Günther"/>
    <s v="volume; text"/>
    <s v="PPN77034819X"/>
    <s v="PPN620951788"/>
    <s v="http://resolver.staatsbibliothek-berlin.de/SBB0000D82E00030000"/>
    <s v="ger"/>
    <s v="1857"/>
    <s v="WegehauptDigital"/>
    <s v="Leipzig"/>
    <s v="https://content.staatsbibliothek-berlin.de/dc/77034819X.ocr.zip"/>
    <s v="yes"/>
    <m/>
    <x v="205"/>
    <s v="0025"/>
    <n v="1"/>
  </r>
  <r>
    <s v="Voigt &amp; Günther's Orbis pictus; Bilderbuch zur Anschauung und Belehrung"/>
    <s v="Lauckhard, Carl F."/>
    <s v="Kinder- und Jugendbücher; Historische Drucke"/>
    <s v="Voigt &amp; Günther"/>
    <s v="volume; text"/>
    <s v="PPN77034819X"/>
    <s v="PPN620951788"/>
    <s v="http://resolver.staatsbibliothek-berlin.de/SBB0000D82E00030000"/>
    <s v="ger"/>
    <s v="1857"/>
    <s v="WegehauptDigital"/>
    <s v="Leipzig"/>
    <s v="https://content.staatsbibliothek-berlin.de/dc/77034819X.ocr.zip"/>
    <s v="yes"/>
    <m/>
    <x v="2108"/>
    <s v="0037"/>
    <n v="1"/>
  </r>
  <r>
    <s v="Voigt &amp; Günther's Orbis pictus; Bilderbuch zur Anschauung und Belehrung"/>
    <s v="Lauckhard, Carl F."/>
    <s v="Kinder- und Jugendbücher; Historische Drucke"/>
    <s v="Voigt &amp; Günther"/>
    <s v="volume; text"/>
    <s v="PPN77034819X"/>
    <s v="PPN620951788"/>
    <s v="http://resolver.staatsbibliothek-berlin.de/SBB0000D82E00030000"/>
    <s v="ger"/>
    <s v="1857"/>
    <s v="WegehauptDigital"/>
    <s v="Leipzig"/>
    <s v="https://content.staatsbibliothek-berlin.de/dc/77034819X.ocr.zip"/>
    <s v="yes"/>
    <m/>
    <x v="1268"/>
    <s v="0065"/>
    <n v="1"/>
  </r>
  <r>
    <s v="Voigt &amp; Günther's Orbis pictus; Bilderbuch zur Anschauung und Belehrung"/>
    <s v="Lauckhard, Carl F."/>
    <s v="Kinder- und Jugendbücher; Historische Drucke"/>
    <s v="Voigt &amp; Günther"/>
    <s v="volume; text"/>
    <s v="PPN77034819X"/>
    <s v="PPN620951788"/>
    <s v="http://resolver.staatsbibliothek-berlin.de/SBB0000D82E00030000"/>
    <s v="ger"/>
    <s v="1857"/>
    <s v="WegehauptDigital"/>
    <s v="Leipzig"/>
    <s v="https://content.staatsbibliothek-berlin.de/dc/77034819X.ocr.zip"/>
    <s v="yes"/>
    <m/>
    <x v="2109"/>
    <s v="0065"/>
    <n v="1"/>
  </r>
  <r>
    <s v="Voigt &amp; Günther's Orbis pictus; Bilderbuch zur Anschauung und Belehrung"/>
    <s v="Lauckhard, Carl F."/>
    <s v="Kinder- und Jugendbücher; Historische Drucke"/>
    <s v="Voigt &amp; Günther"/>
    <s v="volume; text"/>
    <s v="PPN77034819X"/>
    <s v="PPN620951788"/>
    <s v="http://resolver.staatsbibliothek-berlin.de/SBB0000D82E00030000"/>
    <s v="ger"/>
    <s v="1857"/>
    <s v="WegehauptDigital"/>
    <s v="Leipzig"/>
    <s v="https://content.staatsbibliothek-berlin.de/dc/77034819X.ocr.zip"/>
    <s v="yes"/>
    <m/>
    <x v="2110"/>
    <s v="0131"/>
    <n v="1"/>
  </r>
  <r>
    <s v="Voigt &amp; Günther's Orbis pictus; Bilderbuch zur Anschauung und Belehrung"/>
    <s v="Lauckhard, Carl F."/>
    <s v="Kinder- und Jugendbücher; Historische Drucke"/>
    <s v="Voigt &amp; Günther"/>
    <s v="volume; text"/>
    <s v="PPN77034819X"/>
    <s v="PPN620951788"/>
    <s v="http://resolver.staatsbibliothek-berlin.de/SBB0000D82E00030000"/>
    <s v="ger"/>
    <s v="1857"/>
    <s v="WegehauptDigital"/>
    <s v="Leipzig"/>
    <s v="https://content.staatsbibliothek-berlin.de/dc/77034819X.ocr.zip"/>
    <s v="yes"/>
    <m/>
    <x v="290"/>
    <s v="0159"/>
    <n v="1"/>
  </r>
  <r>
    <s v="Voigt &amp; Günther's Orbis pictus; Bilderbuch zur Anschauung und Belehrung"/>
    <s v="Lauckhard, Carl F."/>
    <s v="Kinder- und Jugendbücher; Historische Drucke"/>
    <s v="Voigt &amp; Günther"/>
    <s v="volume; text"/>
    <s v="PPN77034819X"/>
    <s v="PPN620951788"/>
    <s v="http://resolver.staatsbibliothek-berlin.de/SBB0000D82E00030000"/>
    <s v="ger"/>
    <s v="1857"/>
    <s v="WegehauptDigital"/>
    <s v="Leipzig"/>
    <s v="https://content.staatsbibliothek-berlin.de/dc/77034819X.ocr.zip"/>
    <s v="yes"/>
    <m/>
    <x v="171"/>
    <s v="0159, 0211"/>
    <n v="2"/>
  </r>
  <r>
    <s v="Voigt &amp; Günther's Orbis pictus; Bilderbuch zur Anschauung und Belehrung"/>
    <s v="Lauckhard, Carl F."/>
    <s v="Kinder- und Jugendbücher; Historische Drucke"/>
    <s v="Voigt &amp; Günther"/>
    <s v="volume; text"/>
    <s v="PPN77034819X"/>
    <s v="PPN620951788"/>
    <s v="http://resolver.staatsbibliothek-berlin.de/SBB0000D82E00030000"/>
    <s v="ger"/>
    <s v="1857"/>
    <s v="WegehauptDigital"/>
    <s v="Leipzig"/>
    <s v="https://content.staatsbibliothek-berlin.de/dc/77034819X.ocr.zip"/>
    <s v="yes"/>
    <m/>
    <x v="2111"/>
    <s v="0183"/>
    <n v="1"/>
  </r>
  <r>
    <s v="Voigt &amp; Günther's Orbis pictus; Bilderbuch zur Anschauung und Belehrung"/>
    <s v="Lauckhard, Carl F."/>
    <s v="Kinder- und Jugendbücher; Historische Drucke"/>
    <s v="Voigt &amp; Günther"/>
    <s v="volume; text"/>
    <s v="PPN77034819X"/>
    <s v="PPN620951788"/>
    <s v="http://resolver.staatsbibliothek-berlin.de/SBB0000D82E00030000"/>
    <s v="ger"/>
    <s v="1857"/>
    <s v="WegehauptDigital"/>
    <s v="Leipzig"/>
    <s v="https://content.staatsbibliothek-berlin.de/dc/77034819X.ocr.zip"/>
    <s v="yes"/>
    <m/>
    <x v="319"/>
    <s v="0211"/>
    <n v="1"/>
  </r>
  <r>
    <s v="Voigt &amp; Günther's Orbis pictus; Bilderbuch zur Anschauung und Belehrung"/>
    <s v="Lauckhard, Carl F."/>
    <s v="Kinder- und Jugendbücher; Historische Drucke"/>
    <s v="Voigt &amp; Günther"/>
    <s v="volume; text"/>
    <s v="PPN77034819X"/>
    <s v="PPN620951788"/>
    <s v="http://resolver.staatsbibliothek-berlin.de/SBB0000D82E00030000"/>
    <s v="ger"/>
    <s v="1857"/>
    <s v="WegehauptDigital"/>
    <s v="Leipzig"/>
    <s v="https://content.staatsbibliothek-berlin.de/dc/77034819X.ocr.zip"/>
    <s v="yes"/>
    <m/>
    <x v="2112"/>
    <s v="0211"/>
    <n v="1"/>
  </r>
  <r>
    <s v="Voigt &amp; Günther's Orbis pictus; Bilderbuch zur Anschauung und Belehrung"/>
    <s v="Lauckhard, Carl F."/>
    <s v="Kinder- und Jugendbücher; Historische Drucke"/>
    <s v="Voigt &amp; Günther"/>
    <s v="volume; text"/>
    <s v="PPN77034819X"/>
    <s v="PPN620951788"/>
    <s v="http://resolver.staatsbibliothek-berlin.de/SBB0000D82E00030000"/>
    <s v="ger"/>
    <s v="1857"/>
    <s v="WegehauptDigital"/>
    <s v="Leipzig"/>
    <s v="https://content.staatsbibliothek-berlin.de/dc/77034819X.ocr.zip"/>
    <s v="yes"/>
    <m/>
    <x v="2113"/>
    <s v="0211"/>
    <n v="1"/>
  </r>
  <r>
    <s v="Voigt &amp; Günther's Orbis pictus; Bilderbuch zur Anschauung und Belehrung"/>
    <s v="Lauckhard, Carl F."/>
    <s v="Kinder- und Jugendbücher; Historische Drucke"/>
    <s v="Voigt &amp; Günther"/>
    <s v="volume; text"/>
    <s v="PPN77034819X"/>
    <s v="PPN620951788"/>
    <s v="http://resolver.staatsbibliothek-berlin.de/SBB0000D82E00030000"/>
    <s v="ger"/>
    <s v="1857"/>
    <s v="WegehauptDigital"/>
    <s v="Leipzig"/>
    <s v="https://content.staatsbibliothek-berlin.de/dc/77034819X.ocr.zip"/>
    <s v="yes"/>
    <m/>
    <x v="1956"/>
    <s v="0213"/>
    <n v="1"/>
  </r>
  <r>
    <s v="Voigt &amp; Günther's Orbis pictus; Bilderbuch zur Anschauung und Belehrung"/>
    <s v="Lauckhard, Carl F."/>
    <s v="Kinder- und Jugendbücher; Historische Drucke"/>
    <s v="Voigt &amp; Günther"/>
    <s v="volume; text"/>
    <s v="PPN77034819X"/>
    <s v="PPN620951788"/>
    <s v="http://resolver.staatsbibliothek-berlin.de/SBB0000D82E00030000"/>
    <s v="ger"/>
    <s v="1857"/>
    <s v="WegehauptDigital"/>
    <s v="Leipzig"/>
    <s v="https://content.staatsbibliothek-berlin.de/dc/77034819X.ocr.zip"/>
    <s v="yes"/>
    <m/>
    <x v="1957"/>
    <s v="0213"/>
    <n v="1"/>
  </r>
  <r>
    <s v="Stuttgarter Bilderbuch; zum Anschauungsunterricht für Kinder von drei bis acht Jahren"/>
    <s v="Offterdinger, Karl; Leutemann, Heinrich; Kolb, Karl; Lehrer, Chr. F."/>
    <s v="Kinder- und Jugendbücher; Historische Drucke"/>
    <s v="Thienemann"/>
    <s v="monograph; text"/>
    <s v="PPN770363806"/>
    <s v="PPN418923418"/>
    <s v="http://resolver.staatsbibliothek-berlin.de/SBB0001044800000000"/>
    <s v="ger"/>
    <s v="1865"/>
    <s v="WegehauptDigital"/>
    <s v="Stuttgart"/>
    <s v="https://content.staatsbibliothek-berlin.de/dc/770363806.ocr.zip"/>
    <s v="yes"/>
    <m/>
    <x v="1411"/>
    <s v="0007"/>
    <n v="1"/>
  </r>
  <r>
    <s v="Stuttgarter Bilderbuch; zum Anschauungsunterricht für Kinder von drei bis acht Jahren"/>
    <s v="Offterdinger, Karl; Leutemann, Heinrich; Kolb, Karl; Lehrer, Chr. F."/>
    <s v="Kinder- und Jugendbücher; Historische Drucke"/>
    <s v="Thienemann"/>
    <s v="monograph; text"/>
    <s v="PPN770363806"/>
    <s v="PPN418923418"/>
    <s v="http://resolver.staatsbibliothek-berlin.de/SBB0001044800000000"/>
    <s v="ger"/>
    <s v="1865"/>
    <s v="WegehauptDigital"/>
    <s v="Stuttgart"/>
    <s v="https://content.staatsbibliothek-berlin.de/dc/770363806.ocr.zip"/>
    <s v="yes"/>
    <m/>
    <x v="107"/>
    <s v="0008, 0011, 0042"/>
    <n v="3"/>
  </r>
  <r>
    <s v="Stuttgarter Bilderbuch; zum Anschauungsunterricht für Kinder von drei bis acht Jahren"/>
    <s v="Offterdinger, Karl; Leutemann, Heinrich; Kolb, Karl; Lehrer, Chr. F."/>
    <s v="Kinder- und Jugendbücher; Historische Drucke"/>
    <s v="Thienemann"/>
    <s v="monograph; text"/>
    <s v="PPN770363806"/>
    <s v="PPN418923418"/>
    <s v="http://resolver.staatsbibliothek-berlin.de/SBB0001044800000000"/>
    <s v="ger"/>
    <s v="1865"/>
    <s v="WegehauptDigital"/>
    <s v="Stuttgart"/>
    <s v="https://content.staatsbibliothek-berlin.de/dc/770363806.ocr.zip"/>
    <s v="yes"/>
    <m/>
    <x v="194"/>
    <s v="0008, 0011"/>
    <n v="2"/>
  </r>
  <r>
    <s v="Stuttgarter Bilderbuch; zum Anschauungsunterricht für Kinder von drei bis acht Jahren"/>
    <s v="Offterdinger, Karl; Leutemann, Heinrich; Kolb, Karl; Lehrer, Chr. F."/>
    <s v="Kinder- und Jugendbücher; Historische Drucke"/>
    <s v="Thienemann"/>
    <s v="monograph; text"/>
    <s v="PPN770363806"/>
    <s v="PPN418923418"/>
    <s v="http://resolver.staatsbibliothek-berlin.de/SBB0001044800000000"/>
    <s v="ger"/>
    <s v="1865"/>
    <s v="WegehauptDigital"/>
    <s v="Stuttgart"/>
    <s v="https://content.staatsbibliothek-berlin.de/dc/770363806.ocr.zip"/>
    <s v="yes"/>
    <m/>
    <x v="3"/>
    <s v="0011"/>
    <n v="1"/>
  </r>
  <r>
    <s v="Stuttgarter Bilderbuch; zum Anschauungsunterricht für Kinder von drei bis acht Jahren"/>
    <s v="Offterdinger, Karl; Leutemann, Heinrich; Kolb, Karl; Lehrer, Chr. F."/>
    <s v="Kinder- und Jugendbücher; Historische Drucke"/>
    <s v="Thienemann"/>
    <s v="monograph; text"/>
    <s v="PPN770363806"/>
    <s v="PPN418923418"/>
    <s v="http://resolver.staatsbibliothek-berlin.de/SBB0001044800000000"/>
    <s v="ger"/>
    <s v="1865"/>
    <s v="WegehauptDigital"/>
    <s v="Stuttgart"/>
    <s v="https://content.staatsbibliothek-berlin.de/dc/770363806.ocr.zip"/>
    <s v="yes"/>
    <m/>
    <x v="1351"/>
    <s v="0011, 0012"/>
    <n v="2"/>
  </r>
  <r>
    <s v="Stuttgarter Bilderbuch; zum Anschauungsunterricht für Kinder von drei bis acht Jahren"/>
    <s v="Offterdinger, Karl; Leutemann, Heinrich; Kolb, Karl; Lehrer, Chr. F."/>
    <s v="Kinder- und Jugendbücher; Historische Drucke"/>
    <s v="Thienemann"/>
    <s v="monograph; text"/>
    <s v="PPN770363806"/>
    <s v="PPN418923418"/>
    <s v="http://resolver.staatsbibliothek-berlin.de/SBB0001044800000000"/>
    <s v="ger"/>
    <s v="1865"/>
    <s v="WegehauptDigital"/>
    <s v="Stuttgart"/>
    <s v="https://content.staatsbibliothek-berlin.de/dc/770363806.ocr.zip"/>
    <s v="yes"/>
    <m/>
    <x v="2114"/>
    <s v="0011"/>
    <n v="1"/>
  </r>
  <r>
    <s v="Stuttgarter Bilderbuch; zum Anschauungsunterricht für Kinder von drei bis acht Jahren"/>
    <s v="Offterdinger, Karl; Leutemann, Heinrich; Kolb, Karl; Lehrer, Chr. F."/>
    <s v="Kinder- und Jugendbücher; Historische Drucke"/>
    <s v="Thienemann"/>
    <s v="monograph; text"/>
    <s v="PPN770363806"/>
    <s v="PPN418923418"/>
    <s v="http://resolver.staatsbibliothek-berlin.de/SBB0001044800000000"/>
    <s v="ger"/>
    <s v="1865"/>
    <s v="WegehauptDigital"/>
    <s v="Stuttgart"/>
    <s v="https://content.staatsbibliothek-berlin.de/dc/770363806.ocr.zip"/>
    <s v="yes"/>
    <m/>
    <x v="105"/>
    <s v="0011"/>
    <n v="1"/>
  </r>
  <r>
    <s v="Stuttgarter Bilderbuch; zum Anschauungsunterricht für Kinder von drei bis acht Jahren"/>
    <s v="Offterdinger, Karl; Leutemann, Heinrich; Kolb, Karl; Lehrer, Chr. F."/>
    <s v="Kinder- und Jugendbücher; Historische Drucke"/>
    <s v="Thienemann"/>
    <s v="monograph; text"/>
    <s v="PPN770363806"/>
    <s v="PPN418923418"/>
    <s v="http://resolver.staatsbibliothek-berlin.de/SBB0001044800000000"/>
    <s v="ger"/>
    <s v="1865"/>
    <s v="WegehauptDigital"/>
    <s v="Stuttgart"/>
    <s v="https://content.staatsbibliothek-berlin.de/dc/770363806.ocr.zip"/>
    <s v="yes"/>
    <m/>
    <x v="113"/>
    <s v="0011"/>
    <n v="1"/>
  </r>
  <r>
    <s v="Stuttgarter Bilderbuch; zum Anschauungsunterricht für Kinder von drei bis acht Jahren"/>
    <s v="Offterdinger, Karl; Leutemann, Heinrich; Kolb, Karl; Lehrer, Chr. F."/>
    <s v="Kinder- und Jugendbücher; Historische Drucke"/>
    <s v="Thienemann"/>
    <s v="monograph; text"/>
    <s v="PPN770363806"/>
    <s v="PPN418923418"/>
    <s v="http://resolver.staatsbibliothek-berlin.de/SBB0001044800000000"/>
    <s v="ger"/>
    <s v="1865"/>
    <s v="WegehauptDigital"/>
    <s v="Stuttgart"/>
    <s v="https://content.staatsbibliothek-berlin.de/dc/770363806.ocr.zip"/>
    <s v="yes"/>
    <m/>
    <x v="1"/>
    <s v="0012"/>
    <n v="1"/>
  </r>
  <r>
    <s v="Stuttgarter Bilderbuch; zum Anschauungsunterricht für Kinder von drei bis acht Jahren"/>
    <s v="Offterdinger, Karl; Leutemann, Heinrich; Kolb, Karl; Lehrer, Chr. F."/>
    <s v="Kinder- und Jugendbücher; Historische Drucke"/>
    <s v="Thienemann"/>
    <s v="monograph; text"/>
    <s v="PPN770363806"/>
    <s v="PPN418923418"/>
    <s v="http://resolver.staatsbibliothek-berlin.de/SBB0001044800000000"/>
    <s v="ger"/>
    <s v="1865"/>
    <s v="WegehauptDigital"/>
    <s v="Stuttgart"/>
    <s v="https://content.staatsbibliothek-berlin.de/dc/770363806.ocr.zip"/>
    <s v="yes"/>
    <m/>
    <x v="2115"/>
    <s v="0012"/>
    <n v="1"/>
  </r>
  <r>
    <s v="Stuttgarter Bilderbuch; zum Anschauungsunterricht für Kinder von drei bis acht Jahren"/>
    <s v="Offterdinger, Karl; Leutemann, Heinrich; Kolb, Karl; Lehrer, Chr. F."/>
    <s v="Kinder- und Jugendbücher; Historische Drucke"/>
    <s v="Thienemann"/>
    <s v="monograph; text"/>
    <s v="PPN770363806"/>
    <s v="PPN418923418"/>
    <s v="http://resolver.staatsbibliothek-berlin.de/SBB0001044800000000"/>
    <s v="ger"/>
    <s v="1865"/>
    <s v="WegehauptDigital"/>
    <s v="Stuttgart"/>
    <s v="https://content.staatsbibliothek-berlin.de/dc/770363806.ocr.zip"/>
    <s v="yes"/>
    <m/>
    <x v="2116"/>
    <s v="0020"/>
    <n v="1"/>
  </r>
  <r>
    <s v="Stuttgarter Bilderbuch; zum Anschauungsunterricht für Kinder von drei bis acht Jahren"/>
    <s v="Offterdinger, Karl; Leutemann, Heinrich; Kolb, Karl; Lehrer, Chr. F."/>
    <s v="Kinder- und Jugendbücher; Historische Drucke"/>
    <s v="Thienemann"/>
    <s v="monograph; text"/>
    <s v="PPN770363806"/>
    <s v="PPN418923418"/>
    <s v="http://resolver.staatsbibliothek-berlin.de/SBB0001044800000000"/>
    <s v="ger"/>
    <s v="1865"/>
    <s v="WegehauptDigital"/>
    <s v="Stuttgart"/>
    <s v="https://content.staatsbibliothek-berlin.de/dc/770363806.ocr.zip"/>
    <s v="yes"/>
    <m/>
    <x v="2117"/>
    <s v="0020"/>
    <n v="1"/>
  </r>
  <r>
    <s v="Stuttgarter Bilderbuch; zum Anschauungsunterricht für Kinder von drei bis acht Jahren"/>
    <s v="Offterdinger, Karl; Leutemann, Heinrich; Kolb, Karl; Lehrer, Chr. F."/>
    <s v="Kinder- und Jugendbücher; Historische Drucke"/>
    <s v="Thienemann"/>
    <s v="monograph; text"/>
    <s v="PPN770363806"/>
    <s v="PPN418923418"/>
    <s v="http://resolver.staatsbibliothek-berlin.de/SBB0001044800000000"/>
    <s v="ger"/>
    <s v="1865"/>
    <s v="WegehauptDigital"/>
    <s v="Stuttgart"/>
    <s v="https://content.staatsbibliothek-berlin.de/dc/770363806.ocr.zip"/>
    <s v="yes"/>
    <m/>
    <x v="1226"/>
    <s v="0026"/>
    <n v="1"/>
  </r>
  <r>
    <s v="Stuttgarter Bilderbuch; zum Anschauungsunterricht für Kinder von drei bis acht Jahren"/>
    <s v="Offterdinger, Karl; Leutemann, Heinrich; Kolb, Karl; Lehrer, Chr. F."/>
    <s v="Kinder- und Jugendbücher; Historische Drucke"/>
    <s v="Thienemann"/>
    <s v="monograph; text"/>
    <s v="PPN770363806"/>
    <s v="PPN418923418"/>
    <s v="http://resolver.staatsbibliothek-berlin.de/SBB0001044800000000"/>
    <s v="ger"/>
    <s v="1865"/>
    <s v="WegehauptDigital"/>
    <s v="Stuttgart"/>
    <s v="https://content.staatsbibliothek-berlin.de/dc/770363806.ocr.zip"/>
    <s v="yes"/>
    <m/>
    <x v="660"/>
    <s v="0026"/>
    <n v="1"/>
  </r>
  <r>
    <s v="Stuttgarter Bilderbuch; zum Anschauungsunterricht für Kinder von drei bis acht Jahren"/>
    <s v="Offterdinger, Karl; Leutemann, Heinrich; Kolb, Karl; Lehrer, Chr. F."/>
    <s v="Kinder- und Jugendbücher; Historische Drucke"/>
    <s v="Thienemann"/>
    <s v="monograph; text"/>
    <s v="PPN770363806"/>
    <s v="PPN418923418"/>
    <s v="http://resolver.staatsbibliothek-berlin.de/SBB0001044800000000"/>
    <s v="ger"/>
    <s v="1865"/>
    <s v="WegehauptDigital"/>
    <s v="Stuttgart"/>
    <s v="https://content.staatsbibliothek-berlin.de/dc/770363806.ocr.zip"/>
    <s v="yes"/>
    <m/>
    <x v="112"/>
    <s v="0030"/>
    <n v="1"/>
  </r>
  <r>
    <s v="Stuttgarter Bilderbuch; zum Anschauungsunterricht für Kinder von drei bis acht Jahren"/>
    <s v="Offterdinger, Karl; Leutemann, Heinrich; Kolb, Karl; Lehrer, Chr. F."/>
    <s v="Kinder- und Jugendbücher; Historische Drucke"/>
    <s v="Thienemann"/>
    <s v="monograph; text"/>
    <s v="PPN770363806"/>
    <s v="PPN418923418"/>
    <s v="http://resolver.staatsbibliothek-berlin.de/SBB0001044800000000"/>
    <s v="ger"/>
    <s v="1865"/>
    <s v="WegehauptDigital"/>
    <s v="Stuttgart"/>
    <s v="https://content.staatsbibliothek-berlin.de/dc/770363806.ocr.zip"/>
    <s v="yes"/>
    <m/>
    <x v="2118"/>
    <s v="0030"/>
    <n v="1"/>
  </r>
  <r>
    <s v="Stuttgarter Bilderbuch; zum Anschauungsunterricht für Kinder von drei bis acht Jahren"/>
    <s v="Offterdinger, Karl; Leutemann, Heinrich; Kolb, Karl; Lehrer, Chr. F."/>
    <s v="Kinder- und Jugendbücher; Historische Drucke"/>
    <s v="Thienemann"/>
    <s v="monograph; text"/>
    <s v="PPN770363806"/>
    <s v="PPN418923418"/>
    <s v="http://resolver.staatsbibliothek-berlin.de/SBB0001044800000000"/>
    <s v="ger"/>
    <s v="1865"/>
    <s v="WegehauptDigital"/>
    <s v="Stuttgart"/>
    <s v="https://content.staatsbibliothek-berlin.de/dc/770363806.ocr.zip"/>
    <s v="yes"/>
    <m/>
    <x v="2119"/>
    <s v="0034"/>
    <n v="1"/>
  </r>
  <r>
    <s v="Stuttgarter Bilderbuch; zum Anschauungsunterricht für Kinder von drei bis acht Jahren"/>
    <s v="Offterdinger, Karl; Leutemann, Heinrich; Kolb, Karl; Lehrer, Chr. F."/>
    <s v="Kinder- und Jugendbücher; Historische Drucke"/>
    <s v="Thienemann"/>
    <s v="monograph; text"/>
    <s v="PPN770363806"/>
    <s v="PPN418923418"/>
    <s v="http://resolver.staatsbibliothek-berlin.de/SBB0001044800000000"/>
    <s v="ger"/>
    <s v="1865"/>
    <s v="WegehauptDigital"/>
    <s v="Stuttgart"/>
    <s v="https://content.staatsbibliothek-berlin.de/dc/770363806.ocr.zip"/>
    <s v="yes"/>
    <m/>
    <x v="2120"/>
    <s v="0034"/>
    <n v="1"/>
  </r>
  <r>
    <s v="Stuttgarter Bilderbuch; zum Anschauungsunterricht für Kinder von drei bis acht Jahren"/>
    <s v="Offterdinger, Karl; Leutemann, Heinrich; Kolb, Karl; Lehrer, Chr. F."/>
    <s v="Kinder- und Jugendbücher; Historische Drucke"/>
    <s v="Thienemann"/>
    <s v="monograph; text"/>
    <s v="PPN770363806"/>
    <s v="PPN418923418"/>
    <s v="http://resolver.staatsbibliothek-berlin.de/SBB0001044800000000"/>
    <s v="ger"/>
    <s v="1865"/>
    <s v="WegehauptDigital"/>
    <s v="Stuttgart"/>
    <s v="https://content.staatsbibliothek-berlin.de/dc/770363806.ocr.zip"/>
    <s v="yes"/>
    <m/>
    <x v="2121"/>
    <s v="0061"/>
    <n v="1"/>
  </r>
  <r>
    <s v="Stuttgarter Bilderbuch; zum Anschauungsunterricht für Kinder von drei bis acht Jahren"/>
    <s v="Offterdinger, Karl; Leutemann, Heinrich; Kolb, Karl; Lehrer, Chr. F."/>
    <s v="Kinder- und Jugendbücher; Historische Drucke"/>
    <s v="Thienemann"/>
    <s v="monograph; text"/>
    <s v="PPN770363806"/>
    <s v="PPN418923418"/>
    <s v="http://resolver.staatsbibliothek-berlin.de/SBB0001044800000000"/>
    <s v="ger"/>
    <s v="1865"/>
    <s v="WegehauptDigital"/>
    <s v="Stuttgart"/>
    <s v="https://content.staatsbibliothek-berlin.de/dc/770363806.ocr.zip"/>
    <s v="yes"/>
    <m/>
    <x v="2122"/>
    <s v="0062"/>
    <n v="1"/>
  </r>
  <r>
    <s v="Stuttgarter Bilderbuch; zum Anschauungsunterricht für Kinder von drei bis acht Jahren"/>
    <s v="Offterdinger, Karl; Leutemann, Heinrich; Kolb, Karl; Lehrer, Chr. F."/>
    <s v="Kinder- und Jugendbücher; Historische Drucke"/>
    <s v="Thienemann"/>
    <s v="monograph; text"/>
    <s v="PPN770363806"/>
    <s v="PPN418923418"/>
    <s v="http://resolver.staatsbibliothek-berlin.de/SBB0001044800000000"/>
    <s v="ger"/>
    <s v="1865"/>
    <s v="WegehauptDigital"/>
    <s v="Stuttgart"/>
    <s v="https://content.staatsbibliothek-berlin.de/dc/770363806.ocr.zip"/>
    <s v="yes"/>
    <m/>
    <x v="2123"/>
    <s v="0062"/>
    <n v="1"/>
  </r>
  <r>
    <s v="Stuttgarter Bilderbuch; zum Anschauungsunterricht für Kinder von drei bis acht Jahren"/>
    <s v="Offterdinger, Karl; Leutemann, Heinrich; Kolb, Karl; Lehrer, Chr. F."/>
    <s v="Kinder- und Jugendbücher; Historische Drucke"/>
    <s v="Thienemann"/>
    <s v="monograph; text"/>
    <s v="PPN770363806"/>
    <s v="PPN418923418"/>
    <s v="http://resolver.staatsbibliothek-berlin.de/SBB0001044800000000"/>
    <s v="ger"/>
    <s v="1865"/>
    <s v="WegehauptDigital"/>
    <s v="Stuttgart"/>
    <s v="https://content.staatsbibliothek-berlin.de/dc/770363806.ocr.zip"/>
    <s v="yes"/>
    <m/>
    <x v="319"/>
    <s v="0062"/>
    <n v="1"/>
  </r>
  <r>
    <s v="Das Turnen im Spiel oder lustige Bewegungsspiele für muntere Knaben; eine Auswahl der einfacheren Jugend- und Turnspiele zur geistigen und körperlichen Erholung des jüngeren Alters. Als Festgeschenk und als Beitrag zu einer naturgemäßen Jugenderziehung bearbeitet"/>
    <s v="Kloss, Moritz"/>
    <s v="Kinder- und Jugendbücher"/>
    <s v="Schönfeld"/>
    <s v="monograph; text"/>
    <s v="PPN770371299"/>
    <s v="PPN432505644"/>
    <s v="http://resolver.staatsbibliothek-berlin.de/SBB0001045800000000"/>
    <s v="ger"/>
    <s v="1869"/>
    <s v="WegehauptDigital"/>
    <s v="Dresden"/>
    <s v="https://content.staatsbibliothek-berlin.de/dc/770371299.ocr.zip"/>
    <s v="yes"/>
    <m/>
    <x v="2124"/>
    <s v="0109"/>
    <n v="1"/>
  </r>
  <r>
    <s v="Der gelehrte Spielkamerad oder der kleine Naturforscher, Thierfreund und Sammler, Anleitung für kleine Physiker, Chemiker, Botaniker u. Naturfreunde zum Experimentiren,... ; ein Suppl. zum &quot;Spielbuch für Knaben&quot; ; mit über 200 Text-Abb., 6 Abth.-Frontispicen, sowie 1 Titelb."/>
    <s v="Wagner, Hermann"/>
    <s v="Kinder- und Jugendbücher"/>
    <s v="Spamer"/>
    <s v="monograph; text"/>
    <s v="PPN770449964"/>
    <s v="PPN579551342"/>
    <s v="http://resolver.staatsbibliothek-berlin.de/SBB0001048B00000000"/>
    <s v="ger"/>
    <s v="1871"/>
    <s v="WegehauptDigital"/>
    <s v="Leipzig"/>
    <s v="https://content.staatsbibliothek-berlin.de/dc/770449964.ocr.zip"/>
    <s v="yes"/>
    <m/>
    <x v="0"/>
    <s v="0008"/>
    <n v="1"/>
  </r>
  <r>
    <s v="Der gelehrte Spielkamerad oder der kleine Naturforscher, Thierfreund und Sammler, Anleitung für kleine Physiker, Chemiker, Botaniker u. Naturfreunde zum Experimentiren,... ; ein Suppl. zum &quot;Spielbuch für Knaben&quot; ; mit über 200 Text-Abb., 6 Abth.-Frontispicen, sowie 1 Titelb."/>
    <s v="Wagner, Hermann"/>
    <s v="Kinder- und Jugendbücher"/>
    <s v="Spamer"/>
    <s v="monograph; text"/>
    <s v="PPN770449964"/>
    <s v="PPN579551342"/>
    <s v="http://resolver.staatsbibliothek-berlin.de/SBB0001048B00000000"/>
    <s v="ger"/>
    <s v="1871"/>
    <s v="WegehauptDigital"/>
    <s v="Leipzig"/>
    <s v="https://content.staatsbibliothek-berlin.de/dc/770449964.ocr.zip"/>
    <s v="yes"/>
    <m/>
    <x v="2125"/>
    <s v="0008"/>
    <n v="1"/>
  </r>
  <r>
    <s v="Der gelehrte Spielkamerad oder der kleine Naturforscher, Thierfreund und Sammler, Anleitung für kleine Physiker, Chemiker, Botaniker u. Naturfreunde zum Experimentiren,... ; ein Suppl. zum &quot;Spielbuch für Knaben&quot; ; mit über 200 Text-Abb., 6 Abth.-Frontispicen, sowie 1 Titelb."/>
    <s v="Wagner, Hermann"/>
    <s v="Kinder- und Jugendbücher"/>
    <s v="Spamer"/>
    <s v="monograph; text"/>
    <s v="PPN770449964"/>
    <s v="PPN579551342"/>
    <s v="http://resolver.staatsbibliothek-berlin.de/SBB0001048B00000000"/>
    <s v="ger"/>
    <s v="1871"/>
    <s v="WegehauptDigital"/>
    <s v="Leipzig"/>
    <s v="https://content.staatsbibliothek-berlin.de/dc/770449964.ocr.zip"/>
    <s v="yes"/>
    <m/>
    <x v="2126"/>
    <s v="0008"/>
    <n v="1"/>
  </r>
  <r>
    <s v="Der gelehrte Spielkamerad oder der kleine Naturforscher, Thierfreund und Sammler, Anleitung für kleine Physiker, Chemiker, Botaniker u. Naturfreunde zum Experimentiren,... ; ein Suppl. zum &quot;Spielbuch für Knaben&quot; ; mit über 200 Text-Abb., 6 Abth.-Frontispicen, sowie 1 Titelb."/>
    <s v="Wagner, Hermann"/>
    <s v="Kinder- und Jugendbücher"/>
    <s v="Spamer"/>
    <s v="monograph; text"/>
    <s v="PPN770449964"/>
    <s v="PPN579551342"/>
    <s v="http://resolver.staatsbibliothek-berlin.de/SBB0001048B00000000"/>
    <s v="ger"/>
    <s v="1871"/>
    <s v="WegehauptDigital"/>
    <s v="Leipzig"/>
    <s v="https://content.staatsbibliothek-berlin.de/dc/770449964.ocr.zip"/>
    <s v="yes"/>
    <m/>
    <x v="477"/>
    <s v="0008"/>
    <n v="1"/>
  </r>
  <r>
    <s v="Der gelehrte Spielkamerad oder der kleine Naturforscher, Thierfreund und Sammler, Anleitung für kleine Physiker, Chemiker, Botaniker u. Naturfreunde zum Experimentiren,... ; ein Suppl. zum &quot;Spielbuch für Knaben&quot; ; mit über 200 Text-Abb., 6 Abth.-Frontispicen, sowie 1 Titelb."/>
    <s v="Wagner, Hermann"/>
    <s v="Kinder- und Jugendbücher"/>
    <s v="Spamer"/>
    <s v="monograph; text"/>
    <s v="PPN770449964"/>
    <s v="PPN579551342"/>
    <s v="http://resolver.staatsbibliothek-berlin.de/SBB0001048B00000000"/>
    <s v="ger"/>
    <s v="1871"/>
    <s v="WegehauptDigital"/>
    <s v="Leipzig"/>
    <s v="https://content.staatsbibliothek-berlin.de/dc/770449964.ocr.zip"/>
    <s v="yes"/>
    <m/>
    <x v="2127"/>
    <s v="0047"/>
    <n v="1"/>
  </r>
  <r>
    <s v="Der gelehrte Spielkamerad oder der kleine Naturforscher, Thierfreund und Sammler, Anleitung für kleine Physiker, Chemiker, Botaniker u. Naturfreunde zum Experimentiren,... ; ein Suppl. zum &quot;Spielbuch für Knaben&quot; ; mit über 200 Text-Abb., 6 Abth.-Frontispicen, sowie 1 Titelb."/>
    <s v="Wagner, Hermann"/>
    <s v="Kinder- und Jugendbücher"/>
    <s v="Spamer"/>
    <s v="monograph; text"/>
    <s v="PPN770449964"/>
    <s v="PPN579551342"/>
    <s v="http://resolver.staatsbibliothek-berlin.de/SBB0001048B00000000"/>
    <s v="ger"/>
    <s v="1871"/>
    <s v="WegehauptDigital"/>
    <s v="Leipzig"/>
    <s v="https://content.staatsbibliothek-berlin.de/dc/770449964.ocr.zip"/>
    <s v="yes"/>
    <m/>
    <x v="2128"/>
    <s v="0091"/>
    <n v="1"/>
  </r>
  <r>
    <s v="Der gelehrte Spielkamerad oder der kleine Naturforscher, Thierfreund und Sammler, Anleitung für kleine Physiker, Chemiker, Botaniker u. Naturfreunde zum Experimentiren,... ; ein Suppl. zum &quot;Spielbuch für Knaben&quot; ; mit über 200 Text-Abb., 6 Abth.-Frontispicen, sowie 1 Titelb."/>
    <s v="Wagner, Hermann"/>
    <s v="Kinder- und Jugendbücher"/>
    <s v="Spamer"/>
    <s v="monograph; text"/>
    <s v="PPN770449964"/>
    <s v="PPN579551342"/>
    <s v="http://resolver.staatsbibliothek-berlin.de/SBB0001048B00000000"/>
    <s v="ger"/>
    <s v="1871"/>
    <s v="WegehauptDigital"/>
    <s v="Leipzig"/>
    <s v="https://content.staatsbibliothek-berlin.de/dc/770449964.ocr.zip"/>
    <s v="yes"/>
    <m/>
    <x v="171"/>
    <s v="0091, 0108"/>
    <n v="2"/>
  </r>
  <r>
    <s v="Der gelehrte Spielkamerad oder der kleine Naturforscher, Thierfreund und Sammler, Anleitung für kleine Physiker, Chemiker, Botaniker u. Naturfreunde zum Experimentiren,... ; ein Suppl. zum &quot;Spielbuch für Knaben&quot; ; mit über 200 Text-Abb., 6 Abth.-Frontispicen, sowie 1 Titelb."/>
    <s v="Wagner, Hermann"/>
    <s v="Kinder- und Jugendbücher"/>
    <s v="Spamer"/>
    <s v="monograph; text"/>
    <s v="PPN770449964"/>
    <s v="PPN579551342"/>
    <s v="http://resolver.staatsbibliothek-berlin.de/SBB0001048B00000000"/>
    <s v="ger"/>
    <s v="1871"/>
    <s v="WegehauptDigital"/>
    <s v="Leipzig"/>
    <s v="https://content.staatsbibliothek-berlin.de/dc/770449964.ocr.zip"/>
    <s v="yes"/>
    <m/>
    <x v="2129"/>
    <s v="0187"/>
    <n v="1"/>
  </r>
  <r>
    <s v="Der gelehrte Spielkamerad oder der kleine Naturforscher, Thierfreund und Sammler, Anleitung für kleine Physiker, Chemiker, Botaniker u. Naturfreunde zum Experimentiren,... ; ein Suppl. zum &quot;Spielbuch für Knaben&quot; ; mit über 200 Text-Abb., 6 Abth.-Frontispicen, sowie 1 Titelb."/>
    <s v="Wagner, Hermann"/>
    <s v="Kinder- und Jugendbücher"/>
    <s v="Spamer"/>
    <s v="monograph; text"/>
    <s v="PPN770449964"/>
    <s v="PPN579551342"/>
    <s v="http://resolver.staatsbibliothek-berlin.de/SBB0001048B00000000"/>
    <s v="ger"/>
    <s v="1871"/>
    <s v="WegehauptDigital"/>
    <s v="Leipzig"/>
    <s v="https://content.staatsbibliothek-berlin.de/dc/770449964.ocr.zip"/>
    <s v="yes"/>
    <m/>
    <x v="2130"/>
    <s v="0187"/>
    <n v="1"/>
  </r>
  <r>
    <s v="Das Fahnenspiel; ein Festgeschenk zur Unterhaltung für lebensfrohe Knaben, zugleich ein Leitfaden für Lehrer der Gymnastik oder Turnkunst ; erläutert durch 100 fein colorirte Figuren"/>
    <s v="Werner, Johann Adolph Ludwig"/>
    <s v="Kinder- und Jugendbücher"/>
    <s v="Katz"/>
    <s v="monograph; text"/>
    <s v="PPN770454720"/>
    <s v="PPN408813180"/>
    <s v="http://resolver.staatsbibliothek-berlin.de/SBB0001049000000000"/>
    <s v="ger"/>
    <s v="1852"/>
    <s v="WegehauptDigital"/>
    <s v="Dessau"/>
    <s v="https://content.staatsbibliothek-berlin.de/dc/770454720.ocr.zip"/>
    <s v="yes"/>
    <m/>
    <x v="2131"/>
    <s v="0001"/>
    <n v="1"/>
  </r>
  <r>
    <s v="Das Fahnenspiel; ein Festgeschenk zur Unterhaltung für lebensfrohe Knaben, zugleich ein Leitfaden für Lehrer der Gymnastik oder Turnkunst ; erläutert durch 100 fein colorirte Figuren"/>
    <s v="Werner, Johann Adolph Ludwig"/>
    <s v="Kinder- und Jugendbücher"/>
    <s v="Katz"/>
    <s v="monograph; text"/>
    <s v="PPN770454720"/>
    <s v="PPN408813180"/>
    <s v="http://resolver.staatsbibliothek-berlin.de/SBB0001049000000000"/>
    <s v="ger"/>
    <s v="1852"/>
    <s v="WegehauptDigital"/>
    <s v="Dessau"/>
    <s v="https://content.staatsbibliothek-berlin.de/dc/770454720.ocr.zip"/>
    <s v="yes"/>
    <m/>
    <x v="2132"/>
    <s v="0001"/>
    <n v="1"/>
  </r>
  <r>
    <s v="Das Fahnenspiel; ein Festgeschenk zur Unterhaltung für lebensfrohe Knaben, zugleich ein Leitfaden für Lehrer der Gymnastik oder Turnkunst ; erläutert durch 100 fein colorirte Figuren"/>
    <s v="Werner, Johann Adolph Ludwig"/>
    <s v="Kinder- und Jugendbücher"/>
    <s v="Katz"/>
    <s v="monograph; text"/>
    <s v="PPN770454720"/>
    <s v="PPN408813180"/>
    <s v="http://resolver.staatsbibliothek-berlin.de/SBB0001049000000000"/>
    <s v="ger"/>
    <s v="1852"/>
    <s v="WegehauptDigital"/>
    <s v="Dessau"/>
    <s v="https://content.staatsbibliothek-berlin.de/dc/770454720.ocr.zip"/>
    <s v="yes"/>
    <m/>
    <x v="2133"/>
    <s v="0001"/>
    <n v="1"/>
  </r>
  <r>
    <s v="Räthselbuch mit Lösungen in Bildern"/>
    <s v="Winter, Amalie"/>
    <s v="Kinder- und Jugendbücher; Historische Drucke"/>
    <s v="Bagel"/>
    <s v="monograph; text"/>
    <s v="PPN770455190"/>
    <s v="PPN38661797X"/>
    <s v="http://resolver.staatsbibliothek-berlin.de/SBB0001049200000000"/>
    <s v="ger"/>
    <s v="1850"/>
    <s v="WegehauptDigital"/>
    <s v="Wesel"/>
    <s v="https://content.staatsbibliothek-berlin.de/dc/770455190.ocr.zip"/>
    <s v="yes"/>
    <m/>
    <x v="703"/>
    <s v="0024"/>
    <n v="1"/>
  </r>
  <r>
    <s v="Der Bauerknabe als Mechaniker oder Was Nachdenken thut"/>
    <s v="Heubner, Otto Leonhard; Mayhew, Henry"/>
    <s v="Kinder- und Jugendbücher"/>
    <s v="Kuntze"/>
    <s v="monograph; text"/>
    <s v="PPN770455565"/>
    <s v="PPN321900251"/>
    <s v="http://resolver.staatsbibliothek-berlin.de/SBB0001049300000000"/>
    <s v="ger"/>
    <s v="1859"/>
    <s v="WegehauptDigital"/>
    <s v="Dresden"/>
    <s v="https://content.staatsbibliothek-berlin.de/dc/770455565.ocr.zip"/>
    <s v="yes"/>
    <m/>
    <x v="2134"/>
    <s v="0001"/>
    <n v="1"/>
  </r>
  <r>
    <s v="Der Bauerknabe als Mechaniker oder Was Nachdenken thut"/>
    <s v="Heubner, Otto Leonhard; Mayhew, Henry"/>
    <s v="Kinder- und Jugendbücher"/>
    <s v="Kuntze"/>
    <s v="monograph; text"/>
    <s v="PPN770455565"/>
    <s v="PPN321900251"/>
    <s v="http://resolver.staatsbibliothek-berlin.de/SBB0001049300000000"/>
    <s v="ger"/>
    <s v="1859"/>
    <s v="WegehauptDigital"/>
    <s v="Dresden"/>
    <s v="https://content.staatsbibliothek-berlin.de/dc/770455565.ocr.zip"/>
    <s v="yes"/>
    <m/>
    <x v="2135"/>
    <s v="0001"/>
    <n v="1"/>
  </r>
  <r>
    <s v="Der Bauerknabe als Mechaniker oder Was Nachdenken thut"/>
    <s v="Heubner, Otto Leonhard; Mayhew, Henry"/>
    <s v="Kinder- und Jugendbücher"/>
    <s v="Kuntze"/>
    <s v="monograph; text"/>
    <s v="PPN770455565"/>
    <s v="PPN321900251"/>
    <s v="http://resolver.staatsbibliothek-berlin.de/SBB0001049300000000"/>
    <s v="ger"/>
    <s v="1859"/>
    <s v="WegehauptDigital"/>
    <s v="Dresden"/>
    <s v="https://content.staatsbibliothek-berlin.de/dc/770455565.ocr.zip"/>
    <s v="yes"/>
    <m/>
    <x v="2136"/>
    <s v="0006"/>
    <n v="1"/>
  </r>
  <r>
    <s v="Der Bauerknabe als Mechaniker oder Was Nachdenken thut"/>
    <s v="Heubner, Otto Leonhard; Mayhew, Henry"/>
    <s v="Kinder- und Jugendbücher"/>
    <s v="Kuntze"/>
    <s v="monograph; text"/>
    <s v="PPN770455565"/>
    <s v="PPN321900251"/>
    <s v="http://resolver.staatsbibliothek-berlin.de/SBB0001049300000000"/>
    <s v="ger"/>
    <s v="1859"/>
    <s v="WegehauptDigital"/>
    <s v="Dresden"/>
    <s v="https://content.staatsbibliothek-berlin.de/dc/770455565.ocr.zip"/>
    <s v="yes"/>
    <m/>
    <x v="2137"/>
    <s v="0006"/>
    <n v="1"/>
  </r>
  <r>
    <s v="Entdeckungsreisen im Wald und auf der Heide; mit seinen lieben jungen Freunden und Freundinnen unternommen ; mit 130 Textabb, 4 Tonbildern, 2 Taf. Naturselbstdr. u. 1 Buntbilde"/>
    <s v="Wagner, Hermann"/>
    <s v="Kinder- und Jugendbücher"/>
    <s v="Spamer"/>
    <s v="monograph; text"/>
    <s v="PPN770456723"/>
    <s v="PPN408013508"/>
    <s v="http://resolver.staatsbibliothek-berlin.de/SBB0001049400000000"/>
    <s v="ger"/>
    <s v="1873"/>
    <s v="WegehauptDigital"/>
    <s v="Leipzig"/>
    <s v="https://content.staatsbibliothek-berlin.de/dc/770456723.ocr.zip"/>
    <s v="yes"/>
    <m/>
    <x v="2138"/>
    <s v="0044"/>
    <n v="1"/>
  </r>
  <r>
    <s v="Entdeckungsreisen im Wald und auf der Heide; mit seinen lieben jungen Freunden und Freundinnen unternommen ; mit 130 Textabb, 4 Tonbildern, 2 Taf. Naturselbstdr. u. 1 Buntbilde"/>
    <s v="Wagner, Hermann"/>
    <s v="Kinder- und Jugendbücher"/>
    <s v="Spamer"/>
    <s v="monograph; text"/>
    <s v="PPN770456723"/>
    <s v="PPN408013508"/>
    <s v="http://resolver.staatsbibliothek-berlin.de/SBB0001049400000000"/>
    <s v="ger"/>
    <s v="1873"/>
    <s v="WegehauptDigital"/>
    <s v="Leipzig"/>
    <s v="https://content.staatsbibliothek-berlin.de/dc/770456723.ocr.zip"/>
    <s v="yes"/>
    <m/>
    <x v="2139"/>
    <s v="0059"/>
    <n v="1"/>
  </r>
  <r>
    <s v="Entdeckungsreisen im Wald und auf der Heide; mit seinen lieben jungen Freunden und Freundinnen unternommen ; mit 130 Textabb, 4 Tonbildern, 2 Taf. Naturselbstdr. u. 1 Buntbilde"/>
    <s v="Wagner, Hermann"/>
    <s v="Kinder- und Jugendbücher"/>
    <s v="Spamer"/>
    <s v="monograph; text"/>
    <s v="PPN770456723"/>
    <s v="PPN408013508"/>
    <s v="http://resolver.staatsbibliothek-berlin.de/SBB0001049400000000"/>
    <s v="ger"/>
    <s v="1873"/>
    <s v="WegehauptDigital"/>
    <s v="Leipzig"/>
    <s v="https://content.staatsbibliothek-berlin.de/dc/770456723.ocr.zip"/>
    <s v="yes"/>
    <m/>
    <x v="2140"/>
    <s v="0059"/>
    <n v="1"/>
  </r>
  <r>
    <s v="Entdeckungsreisen im Wald und auf der Heide; mit seinen lieben jungen Freunden und Freundinnen unternommen ; mit 130 Textabb, 4 Tonbildern, 2 Taf. Naturselbstdr. u. 1 Buntbilde"/>
    <s v="Wagner, Hermann"/>
    <s v="Kinder- und Jugendbücher"/>
    <s v="Spamer"/>
    <s v="monograph; text"/>
    <s v="PPN770456723"/>
    <s v="PPN408013508"/>
    <s v="http://resolver.staatsbibliothek-berlin.de/SBB0001049400000000"/>
    <s v="ger"/>
    <s v="1873"/>
    <s v="WegehauptDigital"/>
    <s v="Leipzig"/>
    <s v="https://content.staatsbibliothek-berlin.de/dc/770456723.ocr.zip"/>
    <s v="yes"/>
    <m/>
    <x v="2141"/>
    <s v="0059"/>
    <n v="1"/>
  </r>
  <r>
    <s v="Der Thiergarten; eine Aufforderung an die Jugend zu heiterer Betrachtung der lebendigen Natur : in 16 Bildern entworfen u. auf Stein gez. durch Gustav Canton ; Text nach den neuesten und besten Hilfsquellen der Naturwissenschaft"/>
    <s v="Canton, Gustav"/>
    <s v="Kinder- und Jugendbücher"/>
    <s v="Chelius"/>
    <s v="monograph; text"/>
    <s v="PPN770468217"/>
    <s v="PPN550414614"/>
    <s v="http://resolver.staatsbibliothek-berlin.de/SBB000104AC00000000"/>
    <s v="ger"/>
    <s v="1854"/>
    <s v="WegehauptDigital"/>
    <s v="Stuttgart"/>
    <s v="https://content.staatsbibliothek-berlin.de/dc/770468217.ocr.zip"/>
    <s v="yes"/>
    <m/>
    <x v="1778"/>
    <s v="0043"/>
    <n v="1"/>
  </r>
  <r>
    <s v="Der Thiergarten; eine Aufforderung an die Jugend zu heiterer Betrachtung der lebendigen Natur : in 16 Bildern entworfen u. auf Stein gez. durch Gustav Canton ; Text nach den neuesten und besten Hilfsquellen der Naturwissenschaft"/>
    <s v="Canton, Gustav"/>
    <s v="Kinder- und Jugendbücher"/>
    <s v="Chelius"/>
    <s v="monograph; text"/>
    <s v="PPN770468217"/>
    <s v="PPN550414614"/>
    <s v="http://resolver.staatsbibliothek-berlin.de/SBB000104AC00000000"/>
    <s v="ger"/>
    <s v="1854"/>
    <s v="WegehauptDigital"/>
    <s v="Stuttgart"/>
    <s v="https://content.staatsbibliothek-berlin.de/dc/770468217.ocr.zip"/>
    <s v="yes"/>
    <m/>
    <x v="1780"/>
    <s v="0043"/>
    <n v="1"/>
  </r>
  <r>
    <s v="Der Thiergarten; eine Aufforderung an die Jugend zu heiterer Betrachtung der lebendigen Natur : in 16 Bildern entworfen u. auf Stein gez. durch Gustav Canton ; Text nach den neuesten und besten Hilfsquellen der Naturwissenschaft"/>
    <s v="Canton, Gustav"/>
    <s v="Kinder- und Jugendbücher"/>
    <s v="Chelius"/>
    <s v="monograph; text"/>
    <s v="PPN770468217"/>
    <s v="PPN550414614"/>
    <s v="http://resolver.staatsbibliothek-berlin.de/SBB000104AC00000000"/>
    <s v="ger"/>
    <s v="1854"/>
    <s v="WegehauptDigital"/>
    <s v="Stuttgart"/>
    <s v="https://content.staatsbibliothek-berlin.de/dc/770468217.ocr.zip"/>
    <s v="yes"/>
    <m/>
    <x v="1774"/>
    <s v="0129"/>
    <n v="1"/>
  </r>
  <r>
    <s v="Der Thiergarten; eine Aufforderung an die Jugend zu heiterer Betrachtung der lebendigen Natur : in 16 Bildern entworfen u. auf Stein gez. durch Gustav Canton ; Text nach den neuesten und besten Hilfsquellen der Naturwissenschaft"/>
    <s v="Canton, Gustav"/>
    <s v="Kinder- und Jugendbücher"/>
    <s v="Chelius"/>
    <s v="monograph; text"/>
    <s v="PPN770468217"/>
    <s v="PPN550414614"/>
    <s v="http://resolver.staatsbibliothek-berlin.de/SBB000104AC00000000"/>
    <s v="ger"/>
    <s v="1854"/>
    <s v="WegehauptDigital"/>
    <s v="Stuttgart"/>
    <s v="https://content.staatsbibliothek-berlin.de/dc/770468217.ocr.zip"/>
    <s v="yes"/>
    <m/>
    <x v="1777"/>
    <s v="0129"/>
    <n v="1"/>
  </r>
  <r>
    <s v="Der Thiergarten; eine Aufforderung an die Jugend zu heiterer Betrachtung der lebendigen Natur : in 16 Bildern entworfen u. auf Stein gez. durch Gustav Canton ; Text nach den neuesten und besten Hilfsquellen der Naturwissenschaft"/>
    <s v="Canton, Gustav"/>
    <s v="Kinder- und Jugendbücher"/>
    <s v="Chelius"/>
    <s v="monograph; text"/>
    <s v="PPN770468217"/>
    <s v="PPN550414614"/>
    <s v="http://resolver.staatsbibliothek-berlin.de/SBB000104AC00000000"/>
    <s v="ger"/>
    <s v="1854"/>
    <s v="WegehauptDigital"/>
    <s v="Stuttgart"/>
    <s v="https://content.staatsbibliothek-berlin.de/dc/770468217.ocr.zip"/>
    <s v="yes"/>
    <m/>
    <x v="2142"/>
    <s v="0129"/>
    <n v="1"/>
  </r>
  <r>
    <s v="Unzerreissbares Bilderbuch mit Bildern, Geschichten und Reimen; Illustr. von L[ina] Burger, Guido Hammer, Ernst Hartmann, H[einrich] Leutemann, C[arl] Offterdinger, Oscar Pletsch, J[ulius] Sohnorr u.a."/>
    <s v="Burger, Lina; Hammer, Guido; Hartmann, Ernst; Leutemann, Heinrich; Offterdinger, Karl; Pletsch, Oskar; Sohnorr, Julius"/>
    <s v="Kinder- und Jugendbücher; Historische Drucke"/>
    <s v="Thiemann"/>
    <s v="monograph; text"/>
    <s v="PPN770469434"/>
    <s v="PPN445549025"/>
    <s v="http://resolver.staatsbibliothek-berlin.de/SBB000104AF00000000"/>
    <s v="ger"/>
    <s v="1868"/>
    <s v="WegehauptDigital"/>
    <s v="Stuttgart"/>
    <s v="https://content.staatsbibliothek-berlin.de/dc/770469434.ocr.zip"/>
    <s v="yes"/>
    <m/>
    <x v="2143"/>
    <s v="0007"/>
    <n v="1"/>
  </r>
  <r>
    <s v="Unzerreissbares Bilderbuch mit Bildern, Geschichten und Reimen; Illustr. von L[ina] Burger, Guido Hammer, Ernst Hartmann, H[einrich] Leutemann, C[arl] Offterdinger, Oscar Pletsch, J[ulius] Sohnorr u.a."/>
    <s v="Burger, Lina; Hammer, Guido; Hartmann, Ernst; Leutemann, Heinrich; Offterdinger, Karl; Pletsch, Oskar; Sohnorr, Julius"/>
    <s v="Kinder- und Jugendbücher; Historische Drucke"/>
    <s v="Thiemann"/>
    <s v="monograph; text"/>
    <s v="PPN770469434"/>
    <s v="PPN445549025"/>
    <s v="http://resolver.staatsbibliothek-berlin.de/SBB000104AF00000000"/>
    <s v="ger"/>
    <s v="1868"/>
    <s v="WegehauptDigital"/>
    <s v="Stuttgart"/>
    <s v="https://content.staatsbibliothek-berlin.de/dc/770469434.ocr.zip"/>
    <s v="yes"/>
    <m/>
    <x v="380"/>
    <s v="0007"/>
    <n v="1"/>
  </r>
  <r>
    <s v="Unzerreissbares Bilderbuch mit Bildern, Geschichten und Reimen; Illustr. von L[ina] Burger, Guido Hammer, Ernst Hartmann, H[einrich] Leutemann, C[arl] Offterdinger, Oscar Pletsch, J[ulius] Sohnorr u.a."/>
    <s v="Burger, Lina; Hammer, Guido; Hartmann, Ernst; Leutemann, Heinrich; Offterdinger, Karl; Pletsch, Oskar; Sohnorr, Julius"/>
    <s v="Kinder- und Jugendbücher; Historische Drucke"/>
    <s v="Thiemann"/>
    <s v="monograph; text"/>
    <s v="PPN770469434"/>
    <s v="PPN445549025"/>
    <s v="http://resolver.staatsbibliothek-berlin.de/SBB000104AF00000000"/>
    <s v="ger"/>
    <s v="1868"/>
    <s v="WegehauptDigital"/>
    <s v="Stuttgart"/>
    <s v="https://content.staatsbibliothek-berlin.de/dc/770469434.ocr.zip"/>
    <s v="yes"/>
    <m/>
    <x v="2144"/>
    <s v="0007"/>
    <n v="1"/>
  </r>
  <r>
    <s v="Unzerreissbares Bilderbuch mit Bildern, Geschichten und Reimen; Illustr. von L[ina] Burger, Guido Hammer, Ernst Hartmann, H[einrich] Leutemann, C[arl] Offterdinger, Oscar Pletsch, J[ulius] Sohnorr u.a."/>
    <s v="Burger, Lina; Hammer, Guido; Hartmann, Ernst; Leutemann, Heinrich; Offterdinger, Karl; Pletsch, Oskar; Sohnorr, Julius"/>
    <s v="Kinder- und Jugendbücher; Historische Drucke"/>
    <s v="Thiemann"/>
    <s v="monograph; text"/>
    <s v="PPN770469434"/>
    <s v="PPN445549025"/>
    <s v="http://resolver.staatsbibliothek-berlin.de/SBB000104AF00000000"/>
    <s v="ger"/>
    <s v="1868"/>
    <s v="WegehauptDigital"/>
    <s v="Stuttgart"/>
    <s v="https://content.staatsbibliothek-berlin.de/dc/770469434.ocr.zip"/>
    <s v="yes"/>
    <m/>
    <x v="194"/>
    <s v="0007, 0033"/>
    <n v="2"/>
  </r>
  <r>
    <s v="Unzerreissbares Bilderbuch mit Bildern, Geschichten und Reimen; Illustr. von L[ina] Burger, Guido Hammer, Ernst Hartmann, H[einrich] Leutemann, C[arl] Offterdinger, Oscar Pletsch, J[ulius] Sohnorr u.a."/>
    <s v="Burger, Lina; Hammer, Guido; Hartmann, Ernst; Leutemann, Heinrich; Offterdinger, Karl; Pletsch, Oskar; Sohnorr, Julius"/>
    <s v="Kinder- und Jugendbücher; Historische Drucke"/>
    <s v="Thiemann"/>
    <s v="monograph; text"/>
    <s v="PPN770469434"/>
    <s v="PPN445549025"/>
    <s v="http://resolver.staatsbibliothek-berlin.de/SBB000104AF00000000"/>
    <s v="ger"/>
    <s v="1868"/>
    <s v="WegehauptDigital"/>
    <s v="Stuttgart"/>
    <s v="https://content.staatsbibliothek-berlin.de/dc/770469434.ocr.zip"/>
    <s v="yes"/>
    <m/>
    <x v="1351"/>
    <s v="0007, 0027, 0033"/>
    <n v="3"/>
  </r>
  <r>
    <s v="Unzerreissbares Bilderbuch mit Bildern, Geschichten und Reimen; Illustr. von L[ina] Burger, Guido Hammer, Ernst Hartmann, H[einrich] Leutemann, C[arl] Offterdinger, Oscar Pletsch, J[ulius] Sohnorr u.a."/>
    <s v="Burger, Lina; Hammer, Guido; Hartmann, Ernst; Leutemann, Heinrich; Offterdinger, Karl; Pletsch, Oskar; Sohnorr, Julius"/>
    <s v="Kinder- und Jugendbücher; Historische Drucke"/>
    <s v="Thiemann"/>
    <s v="monograph; text"/>
    <s v="PPN770469434"/>
    <s v="PPN445549025"/>
    <s v="http://resolver.staatsbibliothek-berlin.de/SBB000104AF00000000"/>
    <s v="ger"/>
    <s v="1868"/>
    <s v="WegehauptDigital"/>
    <s v="Stuttgart"/>
    <s v="https://content.staatsbibliothek-berlin.de/dc/770469434.ocr.zip"/>
    <s v="yes"/>
    <m/>
    <x v="187"/>
    <s v="0007"/>
    <n v="1"/>
  </r>
  <r>
    <s v="Unzerreissbares Bilderbuch mit Bildern, Geschichten und Reimen; Illustr. von L[ina] Burger, Guido Hammer, Ernst Hartmann, H[einrich] Leutemann, C[arl] Offterdinger, Oscar Pletsch, J[ulius] Sohnorr u.a."/>
    <s v="Burger, Lina; Hammer, Guido; Hartmann, Ernst; Leutemann, Heinrich; Offterdinger, Karl; Pletsch, Oskar; Sohnorr, Julius"/>
    <s v="Kinder- und Jugendbücher; Historische Drucke"/>
    <s v="Thiemann"/>
    <s v="monograph; text"/>
    <s v="PPN770469434"/>
    <s v="PPN445549025"/>
    <s v="http://resolver.staatsbibliothek-berlin.de/SBB000104AF00000000"/>
    <s v="ger"/>
    <s v="1868"/>
    <s v="WegehauptDigital"/>
    <s v="Stuttgart"/>
    <s v="https://content.staatsbibliothek-berlin.de/dc/770469434.ocr.zip"/>
    <s v="yes"/>
    <m/>
    <x v="2145"/>
    <s v="0007"/>
    <n v="1"/>
  </r>
  <r>
    <s v="Unzerreissbares Bilderbuch mit Bildern, Geschichten und Reimen; Illustr. von L[ina] Burger, Guido Hammer, Ernst Hartmann, H[einrich] Leutemann, C[arl] Offterdinger, Oscar Pletsch, J[ulius] Sohnorr u.a."/>
    <s v="Burger, Lina; Hammer, Guido; Hartmann, Ernst; Leutemann, Heinrich; Offterdinger, Karl; Pletsch, Oskar; Sohnorr, Julius"/>
    <s v="Kinder- und Jugendbücher; Historische Drucke"/>
    <s v="Thiemann"/>
    <s v="monograph; text"/>
    <s v="PPN770469434"/>
    <s v="PPN445549025"/>
    <s v="http://resolver.staatsbibliothek-berlin.de/SBB000104AF00000000"/>
    <s v="ger"/>
    <s v="1868"/>
    <s v="WegehauptDigital"/>
    <s v="Stuttgart"/>
    <s v="https://content.staatsbibliothek-berlin.de/dc/770469434.ocr.zip"/>
    <s v="yes"/>
    <m/>
    <x v="1226"/>
    <s v="0007"/>
    <n v="1"/>
  </r>
  <r>
    <s v="Unzerreissbares Bilderbuch mit Bildern, Geschichten und Reimen; Illustr. von L[ina] Burger, Guido Hammer, Ernst Hartmann, H[einrich] Leutemann, C[arl] Offterdinger, Oscar Pletsch, J[ulius] Sohnorr u.a."/>
    <s v="Burger, Lina; Hammer, Guido; Hartmann, Ernst; Leutemann, Heinrich; Offterdinger, Karl; Pletsch, Oskar; Sohnorr, Julius"/>
    <s v="Kinder- und Jugendbücher; Historische Drucke"/>
    <s v="Thiemann"/>
    <s v="monograph; text"/>
    <s v="PPN770469434"/>
    <s v="PPN445549025"/>
    <s v="http://resolver.staatsbibliothek-berlin.de/SBB000104AF00000000"/>
    <s v="ger"/>
    <s v="1868"/>
    <s v="WegehauptDigital"/>
    <s v="Stuttgart"/>
    <s v="https://content.staatsbibliothek-berlin.de/dc/770469434.ocr.zip"/>
    <s v="yes"/>
    <m/>
    <x v="107"/>
    <s v="0007, 0033"/>
    <n v="2"/>
  </r>
  <r>
    <s v="Unzerreissbares Bilderbuch mit Bildern, Geschichten und Reimen; Illustr. von L[ina] Burger, Guido Hammer, Ernst Hartmann, H[einrich] Leutemann, C[arl] Offterdinger, Oscar Pletsch, J[ulius] Sohnorr u.a."/>
    <s v="Burger, Lina; Hammer, Guido; Hartmann, Ernst; Leutemann, Heinrich; Offterdinger, Karl; Pletsch, Oskar; Sohnorr, Julius"/>
    <s v="Kinder- und Jugendbücher; Historische Drucke"/>
    <s v="Thiemann"/>
    <s v="monograph; text"/>
    <s v="PPN770469434"/>
    <s v="PPN445549025"/>
    <s v="http://resolver.staatsbibliothek-berlin.de/SBB000104AF00000000"/>
    <s v="ger"/>
    <s v="1868"/>
    <s v="WegehauptDigital"/>
    <s v="Stuttgart"/>
    <s v="https://content.staatsbibliothek-berlin.de/dc/770469434.ocr.zip"/>
    <s v="yes"/>
    <m/>
    <x v="3"/>
    <s v="0007"/>
    <n v="1"/>
  </r>
  <r>
    <s v="Unzerreissbares Bilderbuch mit Bildern, Geschichten und Reimen; Illustr. von L[ina] Burger, Guido Hammer, Ernst Hartmann, H[einrich] Leutemann, C[arl] Offterdinger, Oscar Pletsch, J[ulius] Sohnorr u.a."/>
    <s v="Burger, Lina; Hammer, Guido; Hartmann, Ernst; Leutemann, Heinrich; Offterdinger, Karl; Pletsch, Oskar; Sohnorr, Julius"/>
    <s v="Kinder- und Jugendbücher; Historische Drucke"/>
    <s v="Thiemann"/>
    <s v="monograph; text"/>
    <s v="PPN770469434"/>
    <s v="PPN445549025"/>
    <s v="http://resolver.staatsbibliothek-berlin.de/SBB000104AF00000000"/>
    <s v="ger"/>
    <s v="1868"/>
    <s v="WegehauptDigital"/>
    <s v="Stuttgart"/>
    <s v="https://content.staatsbibliothek-berlin.de/dc/770469434.ocr.zip"/>
    <s v="yes"/>
    <m/>
    <x v="1314"/>
    <s v="0009"/>
    <n v="1"/>
  </r>
  <r>
    <s v="Unzerreissbares Bilderbuch mit Bildern, Geschichten und Reimen; Illustr. von L[ina] Burger, Guido Hammer, Ernst Hartmann, H[einrich] Leutemann, C[arl] Offterdinger, Oscar Pletsch, J[ulius] Sohnorr u.a."/>
    <s v="Burger, Lina; Hammer, Guido; Hartmann, Ernst; Leutemann, Heinrich; Offterdinger, Karl; Pletsch, Oskar; Sohnorr, Julius"/>
    <s v="Kinder- und Jugendbücher; Historische Drucke"/>
    <s v="Thiemann"/>
    <s v="monograph; text"/>
    <s v="PPN770469434"/>
    <s v="PPN445549025"/>
    <s v="http://resolver.staatsbibliothek-berlin.de/SBB000104AF00000000"/>
    <s v="ger"/>
    <s v="1868"/>
    <s v="WegehauptDigital"/>
    <s v="Stuttgart"/>
    <s v="https://content.staatsbibliothek-berlin.de/dc/770469434.ocr.zip"/>
    <s v="yes"/>
    <m/>
    <x v="2146"/>
    <s v="0009"/>
    <n v="1"/>
  </r>
  <r>
    <s v="Unzerreissbares Bilderbuch mit Bildern, Geschichten und Reimen; Illustr. von L[ina] Burger, Guido Hammer, Ernst Hartmann, H[einrich] Leutemann, C[arl] Offterdinger, Oscar Pletsch, J[ulius] Sohnorr u.a."/>
    <s v="Burger, Lina; Hammer, Guido; Hartmann, Ernst; Leutemann, Heinrich; Offterdinger, Karl; Pletsch, Oskar; Sohnorr, Julius"/>
    <s v="Kinder- und Jugendbücher; Historische Drucke"/>
    <s v="Thiemann"/>
    <s v="monograph; text"/>
    <s v="PPN770469434"/>
    <s v="PPN445549025"/>
    <s v="http://resolver.staatsbibliothek-berlin.de/SBB000104AF00000000"/>
    <s v="ger"/>
    <s v="1868"/>
    <s v="WegehauptDigital"/>
    <s v="Stuttgart"/>
    <s v="https://content.staatsbibliothek-berlin.de/dc/770469434.ocr.zip"/>
    <s v="yes"/>
    <m/>
    <x v="2147"/>
    <s v="0015"/>
    <n v="1"/>
  </r>
  <r>
    <s v="Unzerreissbares Bilderbuch mit Bildern, Geschichten und Reimen; Illustr. von L[ina] Burger, Guido Hammer, Ernst Hartmann, H[einrich] Leutemann, C[arl] Offterdinger, Oscar Pletsch, J[ulius] Sohnorr u.a."/>
    <s v="Burger, Lina; Hammer, Guido; Hartmann, Ernst; Leutemann, Heinrich; Offterdinger, Karl; Pletsch, Oskar; Sohnorr, Julius"/>
    <s v="Kinder- und Jugendbücher; Historische Drucke"/>
    <s v="Thiemann"/>
    <s v="monograph; text"/>
    <s v="PPN770469434"/>
    <s v="PPN445549025"/>
    <s v="http://resolver.staatsbibliothek-berlin.de/SBB000104AF00000000"/>
    <s v="ger"/>
    <s v="1868"/>
    <s v="WegehauptDigital"/>
    <s v="Stuttgart"/>
    <s v="https://content.staatsbibliothek-berlin.de/dc/770469434.ocr.zip"/>
    <s v="yes"/>
    <m/>
    <x v="2148"/>
    <s v="0015"/>
    <n v="1"/>
  </r>
  <r>
    <s v="Unzerreissbares Bilderbuch mit Bildern, Geschichten und Reimen; Illustr. von L[ina] Burger, Guido Hammer, Ernst Hartmann, H[einrich] Leutemann, C[arl] Offterdinger, Oscar Pletsch, J[ulius] Sohnorr u.a."/>
    <s v="Burger, Lina; Hammer, Guido; Hartmann, Ernst; Leutemann, Heinrich; Offterdinger, Karl; Pletsch, Oskar; Sohnorr, Julius"/>
    <s v="Kinder- und Jugendbücher; Historische Drucke"/>
    <s v="Thiemann"/>
    <s v="monograph; text"/>
    <s v="PPN770469434"/>
    <s v="PPN445549025"/>
    <s v="http://resolver.staatsbibliothek-berlin.de/SBB000104AF00000000"/>
    <s v="ger"/>
    <s v="1868"/>
    <s v="WegehauptDigital"/>
    <s v="Stuttgart"/>
    <s v="https://content.staatsbibliothek-berlin.de/dc/770469434.ocr.zip"/>
    <s v="yes"/>
    <m/>
    <x v="1876"/>
    <s v="0015"/>
    <n v="1"/>
  </r>
  <r>
    <s v="Unzerreissbares Bilderbuch mit Bildern, Geschichten und Reimen; Illustr. von L[ina] Burger, Guido Hammer, Ernst Hartmann, H[einrich] Leutemann, C[arl] Offterdinger, Oscar Pletsch, J[ulius] Sohnorr u.a."/>
    <s v="Burger, Lina; Hammer, Guido; Hartmann, Ernst; Leutemann, Heinrich; Offterdinger, Karl; Pletsch, Oskar; Sohnorr, Julius"/>
    <s v="Kinder- und Jugendbücher; Historische Drucke"/>
    <s v="Thiemann"/>
    <s v="monograph; text"/>
    <s v="PPN770469434"/>
    <s v="PPN445549025"/>
    <s v="http://resolver.staatsbibliothek-berlin.de/SBB000104AF00000000"/>
    <s v="ger"/>
    <s v="1868"/>
    <s v="WegehauptDigital"/>
    <s v="Stuttgart"/>
    <s v="https://content.staatsbibliothek-berlin.de/dc/770469434.ocr.zip"/>
    <s v="yes"/>
    <m/>
    <x v="2149"/>
    <s v="0015"/>
    <n v="1"/>
  </r>
  <r>
    <s v="Unzerreissbares Bilderbuch mit Bildern, Geschichten und Reimen; Illustr. von L[ina] Burger, Guido Hammer, Ernst Hartmann, H[einrich] Leutemann, C[arl] Offterdinger, Oscar Pletsch, J[ulius] Sohnorr u.a."/>
    <s v="Burger, Lina; Hammer, Guido; Hartmann, Ernst; Leutemann, Heinrich; Offterdinger, Karl; Pletsch, Oskar; Sohnorr, Julius"/>
    <s v="Kinder- und Jugendbücher; Historische Drucke"/>
    <s v="Thiemann"/>
    <s v="monograph; text"/>
    <s v="PPN770469434"/>
    <s v="PPN445549025"/>
    <s v="http://resolver.staatsbibliothek-berlin.de/SBB000104AF00000000"/>
    <s v="ger"/>
    <s v="1868"/>
    <s v="WegehauptDigital"/>
    <s v="Stuttgart"/>
    <s v="https://content.staatsbibliothek-berlin.de/dc/770469434.ocr.zip"/>
    <s v="yes"/>
    <m/>
    <x v="2150"/>
    <s v="0015"/>
    <n v="1"/>
  </r>
  <r>
    <s v="Unzerreissbares Bilderbuch mit Bildern, Geschichten und Reimen; Illustr. von L[ina] Burger, Guido Hammer, Ernst Hartmann, H[einrich] Leutemann, C[arl] Offterdinger, Oscar Pletsch, J[ulius] Sohnorr u.a."/>
    <s v="Burger, Lina; Hammer, Guido; Hartmann, Ernst; Leutemann, Heinrich; Offterdinger, Karl; Pletsch, Oskar; Sohnorr, Julius"/>
    <s v="Kinder- und Jugendbücher; Historische Drucke"/>
    <s v="Thiemann"/>
    <s v="monograph; text"/>
    <s v="PPN770469434"/>
    <s v="PPN445549025"/>
    <s v="http://resolver.staatsbibliothek-berlin.de/SBB000104AF00000000"/>
    <s v="ger"/>
    <s v="1868"/>
    <s v="WegehauptDigital"/>
    <s v="Stuttgart"/>
    <s v="https://content.staatsbibliothek-berlin.de/dc/770469434.ocr.zip"/>
    <s v="yes"/>
    <m/>
    <x v="2151"/>
    <s v="0015"/>
    <n v="1"/>
  </r>
  <r>
    <s v="Unzerreissbares Bilderbuch mit Bildern, Geschichten und Reimen; Illustr. von L[ina] Burger, Guido Hammer, Ernst Hartmann, H[einrich] Leutemann, C[arl] Offterdinger, Oscar Pletsch, J[ulius] Sohnorr u.a."/>
    <s v="Burger, Lina; Hammer, Guido; Hartmann, Ernst; Leutemann, Heinrich; Offterdinger, Karl; Pletsch, Oskar; Sohnorr, Julius"/>
    <s v="Kinder- und Jugendbücher; Historische Drucke"/>
    <s v="Thiemann"/>
    <s v="monograph; text"/>
    <s v="PPN770469434"/>
    <s v="PPN445549025"/>
    <s v="http://resolver.staatsbibliothek-berlin.de/SBB000104AF00000000"/>
    <s v="ger"/>
    <s v="1868"/>
    <s v="WegehauptDigital"/>
    <s v="Stuttgart"/>
    <s v="https://content.staatsbibliothek-berlin.de/dc/770469434.ocr.zip"/>
    <s v="yes"/>
    <m/>
    <x v="1472"/>
    <s v="0015, 0033"/>
    <n v="2"/>
  </r>
  <r>
    <s v="Unzerreissbares Bilderbuch mit Bildern, Geschichten und Reimen; Illustr. von L[ina] Burger, Guido Hammer, Ernst Hartmann, H[einrich] Leutemann, C[arl] Offterdinger, Oscar Pletsch, J[ulius] Sohnorr u.a."/>
    <s v="Burger, Lina; Hammer, Guido; Hartmann, Ernst; Leutemann, Heinrich; Offterdinger, Karl; Pletsch, Oskar; Sohnorr, Julius"/>
    <s v="Kinder- und Jugendbücher; Historische Drucke"/>
    <s v="Thiemann"/>
    <s v="monograph; text"/>
    <s v="PPN770469434"/>
    <s v="PPN445549025"/>
    <s v="http://resolver.staatsbibliothek-berlin.de/SBB000104AF00000000"/>
    <s v="ger"/>
    <s v="1868"/>
    <s v="WegehauptDigital"/>
    <s v="Stuttgart"/>
    <s v="https://content.staatsbibliothek-berlin.de/dc/770469434.ocr.zip"/>
    <s v="yes"/>
    <m/>
    <x v="2152"/>
    <s v="0021"/>
    <n v="1"/>
  </r>
  <r>
    <s v="Unzerreissbares Bilderbuch mit Bildern, Geschichten und Reimen; Illustr. von L[ina] Burger, Guido Hammer, Ernst Hartmann, H[einrich] Leutemann, C[arl] Offterdinger, Oscar Pletsch, J[ulius] Sohnorr u.a."/>
    <s v="Burger, Lina; Hammer, Guido; Hartmann, Ernst; Leutemann, Heinrich; Offterdinger, Karl; Pletsch, Oskar; Sohnorr, Julius"/>
    <s v="Kinder- und Jugendbücher; Historische Drucke"/>
    <s v="Thiemann"/>
    <s v="monograph; text"/>
    <s v="PPN770469434"/>
    <s v="PPN445549025"/>
    <s v="http://resolver.staatsbibliothek-berlin.de/SBB000104AF00000000"/>
    <s v="ger"/>
    <s v="1868"/>
    <s v="WegehauptDigital"/>
    <s v="Stuttgart"/>
    <s v="https://content.staatsbibliothek-berlin.de/dc/770469434.ocr.zip"/>
    <s v="yes"/>
    <m/>
    <x v="2153"/>
    <s v="0023"/>
    <n v="1"/>
  </r>
  <r>
    <s v="Unzerreissbares Bilderbuch mit Bildern, Geschichten und Reimen; Illustr. von L[ina] Burger, Guido Hammer, Ernst Hartmann, H[einrich] Leutemann, C[arl] Offterdinger, Oscar Pletsch, J[ulius] Sohnorr u.a."/>
    <s v="Burger, Lina; Hammer, Guido; Hartmann, Ernst; Leutemann, Heinrich; Offterdinger, Karl; Pletsch, Oskar; Sohnorr, Julius"/>
    <s v="Kinder- und Jugendbücher; Historische Drucke"/>
    <s v="Thiemann"/>
    <s v="monograph; text"/>
    <s v="PPN770469434"/>
    <s v="PPN445549025"/>
    <s v="http://resolver.staatsbibliothek-berlin.de/SBB000104AF00000000"/>
    <s v="ger"/>
    <s v="1868"/>
    <s v="WegehauptDigital"/>
    <s v="Stuttgart"/>
    <s v="https://content.staatsbibliothek-berlin.de/dc/770469434.ocr.zip"/>
    <s v="yes"/>
    <m/>
    <x v="2154"/>
    <s v="0027"/>
    <n v="1"/>
  </r>
  <r>
    <s v="Unzerreissbares Bilderbuch mit Bildern, Geschichten und Reimen; Illustr. von L[ina] Burger, Guido Hammer, Ernst Hartmann, H[einrich] Leutemann, C[arl] Offterdinger, Oscar Pletsch, J[ulius] Sohnorr u.a."/>
    <s v="Burger, Lina; Hammer, Guido; Hartmann, Ernst; Leutemann, Heinrich; Offterdinger, Karl; Pletsch, Oskar; Sohnorr, Julius"/>
    <s v="Kinder- und Jugendbücher; Historische Drucke"/>
    <s v="Thiemann"/>
    <s v="monograph; text"/>
    <s v="PPN770469434"/>
    <s v="PPN445549025"/>
    <s v="http://resolver.staatsbibliothek-berlin.de/SBB000104AF00000000"/>
    <s v="ger"/>
    <s v="1868"/>
    <s v="WegehauptDigital"/>
    <s v="Stuttgart"/>
    <s v="https://content.staatsbibliothek-berlin.de/dc/770469434.ocr.zip"/>
    <s v="yes"/>
    <m/>
    <x v="2033"/>
    <s v="0027"/>
    <n v="1"/>
  </r>
  <r>
    <s v="Unzerreissbares Bilderbuch mit Bildern, Geschichten und Reimen; Illustr. von L[ina] Burger, Guido Hammer, Ernst Hartmann, H[einrich] Leutemann, C[arl] Offterdinger, Oscar Pletsch, J[ulius] Sohnorr u.a."/>
    <s v="Burger, Lina; Hammer, Guido; Hartmann, Ernst; Leutemann, Heinrich; Offterdinger, Karl; Pletsch, Oskar; Sohnorr, Julius"/>
    <s v="Kinder- und Jugendbücher; Historische Drucke"/>
    <s v="Thiemann"/>
    <s v="monograph; text"/>
    <s v="PPN770469434"/>
    <s v="PPN445549025"/>
    <s v="http://resolver.staatsbibliothek-berlin.de/SBB000104AF00000000"/>
    <s v="ger"/>
    <s v="1868"/>
    <s v="WegehauptDigital"/>
    <s v="Stuttgart"/>
    <s v="https://content.staatsbibliothek-berlin.de/dc/770469434.ocr.zip"/>
    <s v="yes"/>
    <m/>
    <x v="2155"/>
    <s v="0035"/>
    <n v="1"/>
  </r>
  <r>
    <s v="Im Walde"/>
    <s v="Zähler, Julius; Sachsse, Emil"/>
    <s v="Kinder- und Jugendbücher"/>
    <s v="Meinhold"/>
    <s v="monograph; text"/>
    <s v="PPN770494404"/>
    <s v="PPN410083569"/>
    <s v="http://resolver.staatsbibliothek-berlin.de/SBB000104D600000000"/>
    <s v="ger"/>
    <s v="1858"/>
    <s v="WegehauptDigital"/>
    <s v="Dresden"/>
    <s v="https://content.staatsbibliothek-berlin.de/dc/770494404.ocr.zip"/>
    <s v="yes"/>
    <m/>
    <x v="2156"/>
    <s v="0029"/>
    <n v="1"/>
  </r>
  <r>
    <s v="Im Walde"/>
    <s v="Zähler, Julius; Sachsse, Emil"/>
    <s v="Kinder- und Jugendbücher"/>
    <s v="Meinhold"/>
    <s v="monograph; text"/>
    <s v="PPN770494404"/>
    <s v="PPN410083569"/>
    <s v="http://resolver.staatsbibliothek-berlin.de/SBB000104D600000000"/>
    <s v="ger"/>
    <s v="1858"/>
    <s v="WegehauptDigital"/>
    <s v="Dresden"/>
    <s v="https://content.staatsbibliothek-berlin.de/dc/770494404.ocr.zip"/>
    <s v="yes"/>
    <m/>
    <x v="2157"/>
    <s v="0029"/>
    <n v="1"/>
  </r>
  <r>
    <s v="Im Walde"/>
    <s v="Zähler, Julius; Sachsse, Emil"/>
    <s v="Kinder- und Jugendbücher"/>
    <s v="Meinhold"/>
    <s v="monograph; text"/>
    <s v="PPN770494404"/>
    <s v="PPN410083569"/>
    <s v="http://resolver.staatsbibliothek-berlin.de/SBB000104D600000000"/>
    <s v="ger"/>
    <s v="1858"/>
    <s v="WegehauptDigital"/>
    <s v="Dresden"/>
    <s v="https://content.staatsbibliothek-berlin.de/dc/770494404.ocr.zip"/>
    <s v="yes"/>
    <m/>
    <x v="2158"/>
    <s v="0029"/>
    <n v="1"/>
  </r>
  <r>
    <s v="Im Walde"/>
    <s v="Zähler, Julius; Sachsse, Emil"/>
    <s v="Kinder- und Jugendbücher"/>
    <s v="Meinhold"/>
    <s v="monograph; text"/>
    <s v="PPN770494404"/>
    <s v="PPN410083569"/>
    <s v="http://resolver.staatsbibliothek-berlin.de/SBB000104D600000000"/>
    <s v="ger"/>
    <s v="1858"/>
    <s v="WegehauptDigital"/>
    <s v="Dresden"/>
    <s v="https://content.staatsbibliothek-berlin.de/dc/770494404.ocr.zip"/>
    <s v="yes"/>
    <m/>
    <x v="2159"/>
    <s v="0029"/>
    <n v="1"/>
  </r>
  <r>
    <s v="Im Walde"/>
    <s v="Zähler, Julius; Sachsse, Emil"/>
    <s v="Kinder- und Jugendbücher"/>
    <s v="Meinhold"/>
    <s v="monograph; text"/>
    <s v="PPN770494404"/>
    <s v="PPN410083569"/>
    <s v="http://resolver.staatsbibliothek-berlin.de/SBB000104D600000000"/>
    <s v="ger"/>
    <s v="1858"/>
    <s v="WegehauptDigital"/>
    <s v="Dresden"/>
    <s v="https://content.staatsbibliothek-berlin.de/dc/770494404.ocr.zip"/>
    <s v="yes"/>
    <m/>
    <x v="2158"/>
    <s v="0029"/>
    <n v="1"/>
  </r>
  <r>
    <s v="Im Walde"/>
    <s v="Zähler, Julius; Sachsse, Emil"/>
    <s v="Kinder- und Jugendbücher"/>
    <s v="Meinhold"/>
    <s v="monograph; text"/>
    <s v="PPN770494404"/>
    <s v="PPN410083569"/>
    <s v="http://resolver.staatsbibliothek-berlin.de/SBB000104D600000000"/>
    <s v="ger"/>
    <s v="1858"/>
    <s v="WegehauptDigital"/>
    <s v="Dresden"/>
    <s v="https://content.staatsbibliothek-berlin.de/dc/770494404.ocr.zip"/>
    <s v="yes"/>
    <m/>
    <x v="1472"/>
    <s v="0029"/>
    <n v="1"/>
  </r>
  <r>
    <s v="Im Walde"/>
    <s v="Zähler, Julius; Sachsse, Emil"/>
    <s v="Kinder- und Jugendbücher"/>
    <s v="Meinhold"/>
    <s v="monograph; text"/>
    <s v="PPN770494404"/>
    <s v="PPN410083569"/>
    <s v="http://resolver.staatsbibliothek-berlin.de/SBB000104D600000000"/>
    <s v="ger"/>
    <s v="1858"/>
    <s v="WegehauptDigital"/>
    <s v="Dresden"/>
    <s v="https://content.staatsbibliothek-berlin.de/dc/770494404.ocr.zip"/>
    <s v="yes"/>
    <m/>
    <x v="2160"/>
    <s v="0045"/>
    <n v="1"/>
  </r>
  <r>
    <s v="Im Walde"/>
    <s v="Zähler, Julius; Sachsse, Emil"/>
    <s v="Kinder- und Jugendbücher"/>
    <s v="Meinhold"/>
    <s v="monograph; text"/>
    <s v="PPN770494404"/>
    <s v="PPN410083569"/>
    <s v="http://resolver.staatsbibliothek-berlin.de/SBB000104D600000000"/>
    <s v="ger"/>
    <s v="1858"/>
    <s v="WegehauptDigital"/>
    <s v="Dresden"/>
    <s v="https://content.staatsbibliothek-berlin.de/dc/770494404.ocr.zip"/>
    <s v="yes"/>
    <m/>
    <x v="2161"/>
    <s v="0045"/>
    <n v="1"/>
  </r>
  <r>
    <s v="Im Walde"/>
    <s v="Zähler, Julius; Sachsse, Emil"/>
    <s v="Kinder- und Jugendbücher"/>
    <s v="Meinhold"/>
    <s v="monograph; text"/>
    <s v="PPN770494404"/>
    <s v="PPN410083569"/>
    <s v="http://resolver.staatsbibliothek-berlin.de/SBB000104D600000000"/>
    <s v="ger"/>
    <s v="1858"/>
    <s v="WegehauptDigital"/>
    <s v="Dresden"/>
    <s v="https://content.staatsbibliothek-berlin.de/dc/770494404.ocr.zip"/>
    <s v="yes"/>
    <m/>
    <x v="2162"/>
    <s v="0045"/>
    <n v="1"/>
  </r>
  <r>
    <s v="Im Walde"/>
    <s v="Zähler, Julius; Sachsse, Emil"/>
    <s v="Kinder- und Jugendbücher"/>
    <s v="Meinhold"/>
    <s v="monograph; text"/>
    <s v="PPN770494404"/>
    <s v="PPN410083569"/>
    <s v="http://resolver.staatsbibliothek-berlin.de/SBB000104D600000000"/>
    <s v="ger"/>
    <s v="1858"/>
    <s v="WegehauptDigital"/>
    <s v="Dresden"/>
    <s v="https://content.staatsbibliothek-berlin.de/dc/770494404.ocr.zip"/>
    <s v="yes"/>
    <m/>
    <x v="2163"/>
    <s v="0045"/>
    <n v="1"/>
  </r>
  <r>
    <s v="Im Walde"/>
    <s v="Zähler, Julius; Sachsse, Emil"/>
    <s v="Kinder- und Jugendbücher"/>
    <s v="Meinhold"/>
    <s v="monograph; text"/>
    <s v="PPN770494404"/>
    <s v="PPN410083569"/>
    <s v="http://resolver.staatsbibliothek-berlin.de/SBB000104D600000000"/>
    <s v="ger"/>
    <s v="1858"/>
    <s v="WegehauptDigital"/>
    <s v="Dresden"/>
    <s v="https://content.staatsbibliothek-berlin.de/dc/770494404.ocr.zip"/>
    <s v="yes"/>
    <m/>
    <x v="2164"/>
    <s v="0051"/>
    <n v="1"/>
  </r>
  <r>
    <s v="Im Walde"/>
    <s v="Zähler, Julius; Sachsse, Emil"/>
    <s v="Kinder- und Jugendbücher"/>
    <s v="Meinhold"/>
    <s v="monograph; text"/>
    <s v="PPN770494404"/>
    <s v="PPN410083569"/>
    <s v="http://resolver.staatsbibliothek-berlin.de/SBB000104D600000000"/>
    <s v="ger"/>
    <s v="1858"/>
    <s v="WegehauptDigital"/>
    <s v="Dresden"/>
    <s v="https://content.staatsbibliothek-berlin.de/dc/770494404.ocr.zip"/>
    <s v="yes"/>
    <m/>
    <x v="2165"/>
    <s v="0051"/>
    <n v="1"/>
  </r>
  <r>
    <s v="Im Walde"/>
    <s v="Zähler, Julius; Sachsse, Emil"/>
    <s v="Kinder- und Jugendbücher"/>
    <s v="Meinhold"/>
    <s v="monograph; text"/>
    <s v="PPN770494404"/>
    <s v="PPN410083569"/>
    <s v="http://resolver.staatsbibliothek-berlin.de/SBB000104D600000000"/>
    <s v="ger"/>
    <s v="1858"/>
    <s v="WegehauptDigital"/>
    <s v="Dresden"/>
    <s v="https://content.staatsbibliothek-berlin.de/dc/770494404.ocr.zip"/>
    <s v="yes"/>
    <m/>
    <x v="2166"/>
    <s v="0051"/>
    <n v="1"/>
  </r>
  <r>
    <s v="Der zoologische Garten mit Tieren aller Arten in Bildern und Gedichten und vielen Geschichten"/>
    <s v="Hammer, Guido; Wegener, Wilhelm; Zähler, Julius"/>
    <s v="Kinder- und Jugendbücher"/>
    <s v="Kaufmann"/>
    <s v="monograph; text"/>
    <s v="PPN770495117"/>
    <s v="PPN452906571"/>
    <s v="http://resolver.staatsbibliothek-berlin.de/SBB000104D800000000"/>
    <s v="ger"/>
    <s v="1868"/>
    <s v="WegehauptDigital"/>
    <s v="Dresden"/>
    <s v="https://content.staatsbibliothek-berlin.de/dc/770495117.ocr.zip"/>
    <s v="yes"/>
    <m/>
    <x v="2167"/>
    <s v="0031"/>
    <n v="1"/>
  </r>
  <r>
    <s v="Der zoologische Garten mit Tieren aller Arten in Bildern und Gedichten und vielen Geschichten"/>
    <s v="Hammer, Guido; Wegener, Wilhelm; Zähler, Julius"/>
    <s v="Kinder- und Jugendbücher"/>
    <s v="Kaufmann"/>
    <s v="monograph; text"/>
    <s v="PPN770495117"/>
    <s v="PPN452906571"/>
    <s v="http://resolver.staatsbibliothek-berlin.de/SBB000104D800000000"/>
    <s v="ger"/>
    <s v="1868"/>
    <s v="WegehauptDigital"/>
    <s v="Dresden"/>
    <s v="https://content.staatsbibliothek-berlin.de/dc/770495117.ocr.zip"/>
    <s v="yes"/>
    <m/>
    <x v="2168"/>
    <s v="0031"/>
    <n v="1"/>
  </r>
  <r>
    <s v="Der zoologische Garten mit Tieren aller Arten in Bildern und Gedichten und vielen Geschichten"/>
    <s v="Hammer, Guido; Wegener, Wilhelm; Zähler, Julius"/>
    <s v="Kinder- und Jugendbücher"/>
    <s v="Kaufmann"/>
    <s v="monograph; text"/>
    <s v="PPN770495117"/>
    <s v="PPN452906571"/>
    <s v="http://resolver.staatsbibliothek-berlin.de/SBB000104D800000000"/>
    <s v="ger"/>
    <s v="1868"/>
    <s v="WegehauptDigital"/>
    <s v="Dresden"/>
    <s v="https://content.staatsbibliothek-berlin.de/dc/770495117.ocr.zip"/>
    <s v="yes"/>
    <m/>
    <x v="2169"/>
    <s v="0031"/>
    <n v="1"/>
  </r>
  <r>
    <s v="Der zoologische Garten mit Tieren aller Arten in Bildern und Gedichten und vielen Geschichten"/>
    <s v="Hammer, Guido; Wegener, Wilhelm; Zähler, Julius"/>
    <s v="Kinder- und Jugendbücher"/>
    <s v="Kaufmann"/>
    <s v="monograph; text"/>
    <s v="PPN770495117"/>
    <s v="PPN452906571"/>
    <s v="http://resolver.staatsbibliothek-berlin.de/SBB000104D800000000"/>
    <s v="ger"/>
    <s v="1868"/>
    <s v="WegehauptDigital"/>
    <s v="Dresden"/>
    <s v="https://content.staatsbibliothek-berlin.de/dc/770495117.ocr.zip"/>
    <s v="yes"/>
    <m/>
    <x v="480"/>
    <s v="0063"/>
    <n v="1"/>
  </r>
  <r>
    <s v="Der zoologische Garten mit Tieren aller Arten in Bildern und Gedichten und vielen Geschichten"/>
    <s v="Hammer, Guido; Wegener, Wilhelm; Zähler, Julius"/>
    <s v="Kinder- und Jugendbücher"/>
    <s v="Kaufmann"/>
    <s v="monograph; text"/>
    <s v="PPN770495117"/>
    <s v="PPN452906571"/>
    <s v="http://resolver.staatsbibliothek-berlin.de/SBB000104D800000000"/>
    <s v="ger"/>
    <s v="1868"/>
    <s v="WegehauptDigital"/>
    <s v="Dresden"/>
    <s v="https://content.staatsbibliothek-berlin.de/dc/770495117.ocr.zip"/>
    <s v="yes"/>
    <m/>
    <x v="2170"/>
    <s v="0063"/>
    <n v="1"/>
  </r>
  <r>
    <s v="Der Thiergarten zu Lilienthal; Ein unterhaltendes naturgeschichtliches Bilder- und Lesebuch für die Jugend ... (Mit 12 großen u. 82 kleineren Abbildungen in schönem Farbendruck.)"/>
    <s v="Beumer, Philipp Jakob"/>
    <s v="Kinder- und Jugendbücher; Historische Drucke"/>
    <s v="Bagel"/>
    <s v="monograph; text"/>
    <s v="PPN770507050"/>
    <s v="PPN44513125X"/>
    <s v="http://resolver.staatsbibliothek-berlin.de/SBB000104E500000000"/>
    <s v="ger"/>
    <s v="1850"/>
    <s v="WegehauptDigital"/>
    <s v="Wesel"/>
    <s v="https://content.staatsbibliothek-berlin.de/dc/770507050.ocr.zip"/>
    <s v="yes"/>
    <m/>
    <x v="2171"/>
    <s v="0025"/>
    <n v="1"/>
  </r>
  <r>
    <s v="Der Thiergarten zu Lilienthal; Ein unterhaltendes naturgeschichtliches Bilder- und Lesebuch für die Jugend ... (Mit 12 großen u. 82 kleineren Abbildungen in schönem Farbendruck.)"/>
    <s v="Beumer, Philipp Jakob"/>
    <s v="Kinder- und Jugendbücher; Historische Drucke"/>
    <s v="Bagel"/>
    <s v="monograph; text"/>
    <s v="PPN770507050"/>
    <s v="PPN44513125X"/>
    <s v="http://resolver.staatsbibliothek-berlin.de/SBB000104E500000000"/>
    <s v="ger"/>
    <s v="1850"/>
    <s v="WegehauptDigital"/>
    <s v="Wesel"/>
    <s v="https://content.staatsbibliothek-berlin.de/dc/770507050.ocr.zip"/>
    <s v="yes"/>
    <m/>
    <x v="2172"/>
    <s v="0025"/>
    <n v="1"/>
  </r>
  <r>
    <s v="Der Thiergarten zu Lilienthal; Ein unterhaltendes naturgeschichtliches Bilder- und Lesebuch für die Jugend ... (Mit 12 großen u. 82 kleineren Abbildungen in schönem Farbendruck.)"/>
    <s v="Beumer, Philipp Jakob"/>
    <s v="Kinder- und Jugendbücher; Historische Drucke"/>
    <s v="Bagel"/>
    <s v="monograph; text"/>
    <s v="PPN770507050"/>
    <s v="PPN44513125X"/>
    <s v="http://resolver.staatsbibliothek-berlin.de/SBB000104E500000000"/>
    <s v="ger"/>
    <s v="1850"/>
    <s v="WegehauptDigital"/>
    <s v="Wesel"/>
    <s v="https://content.staatsbibliothek-berlin.de/dc/770507050.ocr.zip"/>
    <s v="yes"/>
    <m/>
    <x v="1940"/>
    <s v="0025"/>
    <n v="1"/>
  </r>
  <r>
    <s v="Der Thiergarten zu Lilienthal; Ein unterhaltendes naturgeschichtliches Bilder- und Lesebuch für die Jugend ... (Mit 12 großen u. 82 kleineren Abbildungen in schönem Farbendruck.)"/>
    <s v="Beumer, Philipp Jakob"/>
    <s v="Kinder- und Jugendbücher; Historische Drucke"/>
    <s v="Bagel"/>
    <s v="monograph; text"/>
    <s v="PPN770507050"/>
    <s v="PPN44513125X"/>
    <s v="http://resolver.staatsbibliothek-berlin.de/SBB000104E500000000"/>
    <s v="ger"/>
    <s v="1850"/>
    <s v="WegehauptDigital"/>
    <s v="Wesel"/>
    <s v="https://content.staatsbibliothek-berlin.de/dc/770507050.ocr.zip"/>
    <s v="yes"/>
    <m/>
    <x v="2173"/>
    <s v="0031"/>
    <n v="1"/>
  </r>
  <r>
    <s v="Der Thiergarten zu Lilienthal; Ein unterhaltendes naturgeschichtliches Bilder- und Lesebuch für die Jugend ... (Mit 12 großen u. 82 kleineren Abbildungen in schönem Farbendruck.)"/>
    <s v="Beumer, Philipp Jakob"/>
    <s v="Kinder- und Jugendbücher; Historische Drucke"/>
    <s v="Bagel"/>
    <s v="monograph; text"/>
    <s v="PPN770507050"/>
    <s v="PPN44513125X"/>
    <s v="http://resolver.staatsbibliothek-berlin.de/SBB000104E500000000"/>
    <s v="ger"/>
    <s v="1850"/>
    <s v="WegehauptDigital"/>
    <s v="Wesel"/>
    <s v="https://content.staatsbibliothek-berlin.de/dc/770507050.ocr.zip"/>
    <s v="yes"/>
    <m/>
    <x v="116"/>
    <s v="0049"/>
    <n v="1"/>
  </r>
  <r>
    <s v="Der Thiergarten zu Lilienthal; Ein unterhaltendes naturgeschichtliches Bilder- und Lesebuch für die Jugend ... (Mit 12 großen u. 82 kleineren Abbildungen in schönem Farbendruck.)"/>
    <s v="Beumer, Philipp Jakob"/>
    <s v="Kinder- und Jugendbücher; Historische Drucke"/>
    <s v="Bagel"/>
    <s v="monograph; text"/>
    <s v="PPN770507050"/>
    <s v="PPN44513125X"/>
    <s v="http://resolver.staatsbibliothek-berlin.de/SBB000104E500000000"/>
    <s v="ger"/>
    <s v="1850"/>
    <s v="WegehauptDigital"/>
    <s v="Wesel"/>
    <s v="https://content.staatsbibliothek-berlin.de/dc/770507050.ocr.zip"/>
    <s v="yes"/>
    <m/>
    <x v="2174"/>
    <s v="0049"/>
    <n v="1"/>
  </r>
  <r>
    <s v="Der Thiergarten zu Lilienthal; Ein unterhaltendes naturgeschichtliches Bilder- und Lesebuch für die Jugend ... (Mit 12 großen u. 82 kleineren Abbildungen in schönem Farbendruck.)"/>
    <s v="Beumer, Philipp Jakob"/>
    <s v="Kinder- und Jugendbücher; Historische Drucke"/>
    <s v="Bagel"/>
    <s v="monograph; text"/>
    <s v="PPN770507050"/>
    <s v="PPN44513125X"/>
    <s v="http://resolver.staatsbibliothek-berlin.de/SBB000104E500000000"/>
    <s v="ger"/>
    <s v="1850"/>
    <s v="WegehauptDigital"/>
    <s v="Wesel"/>
    <s v="https://content.staatsbibliothek-berlin.de/dc/770507050.ocr.zip"/>
    <s v="yes"/>
    <m/>
    <x v="2175"/>
    <s v="0049"/>
    <n v="1"/>
  </r>
  <r>
    <s v="Der Thiergarten zu Lilienthal; Ein unterhaltendes naturgeschichtliches Bilder- und Lesebuch für die Jugend ... (Mit 12 großen u. 82 kleineren Abbildungen in schönem Farbendruck.)"/>
    <s v="Beumer, Philipp Jakob"/>
    <s v="Kinder- und Jugendbücher; Historische Drucke"/>
    <s v="Bagel"/>
    <s v="monograph; text"/>
    <s v="PPN770507050"/>
    <s v="PPN44513125X"/>
    <s v="http://resolver.staatsbibliothek-berlin.de/SBB000104E500000000"/>
    <s v="ger"/>
    <s v="1850"/>
    <s v="WegehauptDigital"/>
    <s v="Wesel"/>
    <s v="https://content.staatsbibliothek-berlin.de/dc/770507050.ocr.zip"/>
    <s v="yes"/>
    <m/>
    <x v="740"/>
    <s v="0049"/>
    <n v="1"/>
  </r>
  <r>
    <s v="Der Thiergarten zu Lilienthal; Ein unterhaltendes naturgeschichtliches Bilder- und Lesebuch für die Jugend ... (Mit 12 großen u. 82 kleineren Abbildungen in schönem Farbendruck.)"/>
    <s v="Beumer, Philipp Jakob"/>
    <s v="Kinder- und Jugendbücher; Historische Drucke"/>
    <s v="Bagel"/>
    <s v="monograph; text"/>
    <s v="PPN770507050"/>
    <s v="PPN44513125X"/>
    <s v="http://resolver.staatsbibliothek-berlin.de/SBB000104E500000000"/>
    <s v="ger"/>
    <s v="1850"/>
    <s v="WegehauptDigital"/>
    <s v="Wesel"/>
    <s v="https://content.staatsbibliothek-berlin.de/dc/770507050.ocr.zip"/>
    <s v="yes"/>
    <m/>
    <x v="803"/>
    <s v="0049"/>
    <n v="1"/>
  </r>
  <r>
    <s v="Wanderungen durch den Zoologischen Garten; dargestellt in naturgetreuen Abbildungen der Thiergruppen des Zoologischen Gartens zu Berlin"/>
    <s v="Beumer, Ph. Jac.; Bernhardt, ..."/>
    <s v="Kinder- und Jugendbücher"/>
    <s v="Bagel]"/>
    <s v="monograph; text"/>
    <s v="PPN770552722"/>
    <s v="PPN323640613"/>
    <s v="http://resolver.staatsbibliothek-berlin.de/SBB0001053D00000000"/>
    <s v="ger"/>
    <s v="1860"/>
    <s v="WegehauptDigital"/>
    <s v="[Wesel"/>
    <s v="https://content.staatsbibliothek-berlin.de/dc/770552722.ocr.zip"/>
    <s v="yes"/>
    <m/>
    <x v="2176"/>
    <s v="0007"/>
    <n v="1"/>
  </r>
  <r>
    <s v="Wanderungen durch den Zoologischen Garten; dargestellt in naturgetreuen Abbildungen der Thiergruppen des Zoologischen Gartens zu Berlin"/>
    <s v="Beumer, Ph. Jac.; Bernhardt, ..."/>
    <s v="Kinder- und Jugendbücher"/>
    <s v="Bagel]"/>
    <s v="monograph; text"/>
    <s v="PPN770552722"/>
    <s v="PPN323640613"/>
    <s v="http://resolver.staatsbibliothek-berlin.de/SBB0001053D00000000"/>
    <s v="ger"/>
    <s v="1860"/>
    <s v="WegehauptDigital"/>
    <s v="[Wesel"/>
    <s v="https://content.staatsbibliothek-berlin.de/dc/770552722.ocr.zip"/>
    <s v="yes"/>
    <m/>
    <x v="2177"/>
    <s v="0007"/>
    <n v="1"/>
  </r>
  <r>
    <s v="Wanderungen durch den Zoologischen Garten; dargestellt in naturgetreuen Abbildungen der Thiergruppen des Zoologischen Gartens zu Berlin"/>
    <s v="Beumer, Ph. Jac.; Bernhardt, ..."/>
    <s v="Kinder- und Jugendbücher"/>
    <s v="Bagel]"/>
    <s v="monograph; text"/>
    <s v="PPN770552722"/>
    <s v="PPN323640613"/>
    <s v="http://resolver.staatsbibliothek-berlin.de/SBB0001053D00000000"/>
    <s v="ger"/>
    <s v="1860"/>
    <s v="WegehauptDigital"/>
    <s v="[Wesel"/>
    <s v="https://content.staatsbibliothek-berlin.de/dc/770552722.ocr.zip"/>
    <s v="yes"/>
    <m/>
    <x v="1937"/>
    <s v="0007"/>
    <n v="1"/>
  </r>
  <r>
    <s v="Wanderungen durch den Zoologischen Garten; dargestellt in naturgetreuen Abbildungen der Thiergruppen des Zoologischen Gartens zu Berlin"/>
    <s v="Beumer, Ph. Jac.; Bernhardt, ..."/>
    <s v="Kinder- und Jugendbücher"/>
    <s v="Bagel]"/>
    <s v="monograph; text"/>
    <s v="PPN770552722"/>
    <s v="PPN323640613"/>
    <s v="http://resolver.staatsbibliothek-berlin.de/SBB0001053D00000000"/>
    <s v="ger"/>
    <s v="1860"/>
    <s v="WegehauptDigital"/>
    <s v="[Wesel"/>
    <s v="https://content.staatsbibliothek-berlin.de/dc/770552722.ocr.zip"/>
    <s v="yes"/>
    <m/>
    <x v="2178"/>
    <s v="0015"/>
    <n v="1"/>
  </r>
  <r>
    <s v="Wanderungen durch den Zoologischen Garten; dargestellt in naturgetreuen Abbildungen der Thiergruppen des Zoologischen Gartens zu Berlin"/>
    <s v="Beumer, Ph. Jac.; Bernhardt, ..."/>
    <s v="Kinder- und Jugendbücher"/>
    <s v="Bagel]"/>
    <s v="monograph; text"/>
    <s v="PPN770552722"/>
    <s v="PPN323640613"/>
    <s v="http://resolver.staatsbibliothek-berlin.de/SBB0001053D00000000"/>
    <s v="ger"/>
    <s v="1860"/>
    <s v="WegehauptDigital"/>
    <s v="[Wesel"/>
    <s v="https://content.staatsbibliothek-berlin.de/dc/770552722.ocr.zip"/>
    <s v="yes"/>
    <m/>
    <x v="2179"/>
    <s v="0015"/>
    <n v="1"/>
  </r>
  <r>
    <s v="Wanderungen durch den Zoologischen Garten; dargestellt in naturgetreuen Abbildungen der Thiergruppen des Zoologischen Gartens zu Berlin"/>
    <s v="Beumer, Ph. Jac.; Bernhardt, ..."/>
    <s v="Kinder- und Jugendbücher"/>
    <s v="Bagel]"/>
    <s v="monograph; text"/>
    <s v="PPN770552722"/>
    <s v="PPN323640613"/>
    <s v="http://resolver.staatsbibliothek-berlin.de/SBB0001053D00000000"/>
    <s v="ger"/>
    <s v="1860"/>
    <s v="WegehauptDigital"/>
    <s v="[Wesel"/>
    <s v="https://content.staatsbibliothek-berlin.de/dc/770552722.ocr.zip"/>
    <s v="yes"/>
    <m/>
    <x v="2180"/>
    <s v="0023"/>
    <n v="1"/>
  </r>
  <r>
    <s v="Wanderungen durch den Zoologischen Garten; dargestellt in naturgetreuen Abbildungen der Thiergruppen des Zoologischen Gartens zu Berlin"/>
    <s v="Beumer, Ph. Jac.; Bernhardt, ..."/>
    <s v="Kinder- und Jugendbücher"/>
    <s v="Bagel]"/>
    <s v="monograph; text"/>
    <s v="PPN770552722"/>
    <s v="PPN323640613"/>
    <s v="http://resolver.staatsbibliothek-berlin.de/SBB0001053D00000000"/>
    <s v="ger"/>
    <s v="1860"/>
    <s v="WegehauptDigital"/>
    <s v="[Wesel"/>
    <s v="https://content.staatsbibliothek-berlin.de/dc/770552722.ocr.zip"/>
    <s v="yes"/>
    <m/>
    <x v="56"/>
    <s v="0031"/>
    <n v="1"/>
  </r>
  <r>
    <s v="Wanderungen durch den Zoologischen Garten; dargestellt in naturgetreuen Abbildungen der Thiergruppen des Zoologischen Gartens zu Berlin"/>
    <s v="Beumer, Ph. Jac.; Bernhardt, ..."/>
    <s v="Kinder- und Jugendbücher"/>
    <s v="Bagel]"/>
    <s v="monograph; text"/>
    <s v="PPN770552722"/>
    <s v="PPN323640613"/>
    <s v="http://resolver.staatsbibliothek-berlin.de/SBB0001053D00000000"/>
    <s v="ger"/>
    <s v="1860"/>
    <s v="WegehauptDigital"/>
    <s v="[Wesel"/>
    <s v="https://content.staatsbibliothek-berlin.de/dc/770552722.ocr.zip"/>
    <s v="yes"/>
    <m/>
    <x v="1772"/>
    <s v="0031"/>
    <n v="1"/>
  </r>
  <r>
    <s v="Wanderungen durch den Zoologischen Garten; dargestellt in naturgetreuen Abbildungen der Thiergruppen des Zoologischen Gartens zu Berlin"/>
    <s v="Beumer, Ph. Jac.; Bernhardt, ..."/>
    <s v="Kinder- und Jugendbücher"/>
    <s v="Bagel]"/>
    <s v="monograph; text"/>
    <s v="PPN770552722"/>
    <s v="PPN323640613"/>
    <s v="http://resolver.staatsbibliothek-berlin.de/SBB0001053D00000000"/>
    <s v="ger"/>
    <s v="1860"/>
    <s v="WegehauptDigital"/>
    <s v="[Wesel"/>
    <s v="https://content.staatsbibliothek-berlin.de/dc/770552722.ocr.zip"/>
    <s v="yes"/>
    <m/>
    <x v="363"/>
    <s v="0031"/>
    <n v="1"/>
  </r>
  <r>
    <s v="Wanderungen durch den Zoologischen Garten; dargestellt in naturgetreuen Abbildungen der Thiergruppen des Zoologischen Gartens zu Berlin"/>
    <s v="Beumer, Ph. Jac.; Bernhardt, ..."/>
    <s v="Kinder- und Jugendbücher"/>
    <s v="Bagel]"/>
    <s v="monograph; text"/>
    <s v="PPN770552722"/>
    <s v="PPN323640613"/>
    <s v="http://resolver.staatsbibliothek-berlin.de/SBB0001053D00000000"/>
    <s v="ger"/>
    <s v="1860"/>
    <s v="WegehauptDigital"/>
    <s v="[Wesel"/>
    <s v="https://content.staatsbibliothek-berlin.de/dc/770552722.ocr.zip"/>
    <s v="yes"/>
    <m/>
    <x v="1855"/>
    <s v="0031"/>
    <n v="1"/>
  </r>
  <r>
    <s v="Wanderungen durch den Zoologischen Garten; dargestellt in naturgetreuen Abbildungen der Thiergruppen des Zoologischen Gartens zu Berlin"/>
    <s v="Beumer, Ph. Jac.; Bernhardt, ..."/>
    <s v="Kinder- und Jugendbücher"/>
    <s v="Bagel]"/>
    <s v="monograph; text"/>
    <s v="PPN770552722"/>
    <s v="PPN323640613"/>
    <s v="http://resolver.staatsbibliothek-berlin.de/SBB0001053D00000000"/>
    <s v="ger"/>
    <s v="1860"/>
    <s v="WegehauptDigital"/>
    <s v="[Wesel"/>
    <s v="https://content.staatsbibliothek-berlin.de/dc/770552722.ocr.zip"/>
    <s v="yes"/>
    <m/>
    <x v="2181"/>
    <s v="0031"/>
    <n v="1"/>
  </r>
  <r>
    <s v="Wanderungen durch den Zoologischen Garten; dargestellt in naturgetreuen Abbildungen der Thiergruppen des Zoologischen Gartens zu Berlin"/>
    <s v="Beumer, Ph. Jac.; Bernhardt, ..."/>
    <s v="Kinder- und Jugendbücher"/>
    <s v="Bagel]"/>
    <s v="monograph; text"/>
    <s v="PPN770552722"/>
    <s v="PPN323640613"/>
    <s v="http://resolver.staatsbibliothek-berlin.de/SBB0001053D00000000"/>
    <s v="ger"/>
    <s v="1860"/>
    <s v="WegehauptDigital"/>
    <s v="[Wesel"/>
    <s v="https://content.staatsbibliothek-berlin.de/dc/770552722.ocr.zip"/>
    <s v="yes"/>
    <m/>
    <x v="2182"/>
    <s v="0035"/>
    <n v="1"/>
  </r>
  <r>
    <s v="Wanderungen durch den Zoologischen Garten; dargestellt in naturgetreuen Abbildungen der Thiergruppen des Zoologischen Gartens zu Berlin"/>
    <s v="Beumer, Ph. Jac.; Bernhardt, ..."/>
    <s v="Kinder- und Jugendbücher"/>
    <s v="Bagel]"/>
    <s v="monograph; text"/>
    <s v="PPN770552722"/>
    <s v="PPN323640613"/>
    <s v="http://resolver.staatsbibliothek-berlin.de/SBB0001053D00000000"/>
    <s v="ger"/>
    <s v="1860"/>
    <s v="WegehauptDigital"/>
    <s v="[Wesel"/>
    <s v="https://content.staatsbibliothek-berlin.de/dc/770552722.ocr.zip"/>
    <s v="yes"/>
    <m/>
    <x v="1932"/>
    <s v="0035"/>
    <n v="1"/>
  </r>
  <r>
    <s v="Wanderungen durch den Zoologischen Garten; dargestellt in naturgetreuen Abbildungen der Thiergruppen des Zoologischen Gartens zu Berlin"/>
    <s v="Beumer, Ph. Jac.; Bernhardt, ..."/>
    <s v="Kinder- und Jugendbücher"/>
    <s v="Bagel]"/>
    <s v="monograph; text"/>
    <s v="PPN770552722"/>
    <s v="PPN323640613"/>
    <s v="http://resolver.staatsbibliothek-berlin.de/SBB0001053D00000000"/>
    <s v="ger"/>
    <s v="1860"/>
    <s v="WegehauptDigital"/>
    <s v="[Wesel"/>
    <s v="https://content.staatsbibliothek-berlin.de/dc/770552722.ocr.zip"/>
    <s v="yes"/>
    <m/>
    <x v="2183"/>
    <s v="0035"/>
    <n v="1"/>
  </r>
  <r>
    <s v="Wanderungen durch den Zoologischen Garten; dargestellt in naturgetreuen Abbildungen der Thiergruppen des Zoologischen Gartens zu Berlin"/>
    <s v="Beumer, Ph. Jac.; Bernhardt, ..."/>
    <s v="Kinder- und Jugendbücher"/>
    <s v="Bagel]"/>
    <s v="monograph; text"/>
    <s v="PPN770552722"/>
    <s v="PPN323640613"/>
    <s v="http://resolver.staatsbibliothek-berlin.de/SBB0001053D00000000"/>
    <s v="ger"/>
    <s v="1860"/>
    <s v="WegehauptDigital"/>
    <s v="[Wesel"/>
    <s v="https://content.staatsbibliothek-berlin.de/dc/770552722.ocr.zip"/>
    <s v="yes"/>
    <m/>
    <x v="1975"/>
    <s v="0035"/>
    <n v="1"/>
  </r>
  <r>
    <s v="Wanderungen durch den Zoologischen Garten; dargestellt in naturgetreuen Abbildungen der Thiergruppen des Zoologischen Gartens zu Berlin"/>
    <s v="Beumer, Ph. Jac.; Bernhardt, ..."/>
    <s v="Kinder- und Jugendbücher"/>
    <s v="Bagel]"/>
    <s v="monograph; text"/>
    <s v="PPN770552722"/>
    <s v="PPN323640613"/>
    <s v="http://resolver.staatsbibliothek-berlin.de/SBB0001053D00000000"/>
    <s v="ger"/>
    <s v="1860"/>
    <s v="WegehauptDigital"/>
    <s v="[Wesel"/>
    <s v="https://content.staatsbibliothek-berlin.de/dc/770552722.ocr.zip"/>
    <s v="yes"/>
    <m/>
    <x v="2184"/>
    <s v="0035"/>
    <n v="1"/>
  </r>
  <r>
    <s v="Wanderungen durch den Zoologischen Garten; dargestellt in naturgetreuen Abbildungen der Thiergruppen des Zoologischen Gartens zu Berlin"/>
    <s v="Beumer, Ph. Jac.; Bernhardt, ..."/>
    <s v="Kinder- und Jugendbücher"/>
    <s v="Bagel]"/>
    <s v="monograph; text"/>
    <s v="PPN770552722"/>
    <s v="PPN323640613"/>
    <s v="http://resolver.staatsbibliothek-berlin.de/SBB0001053D00000000"/>
    <s v="ger"/>
    <s v="1860"/>
    <s v="WegehauptDigital"/>
    <s v="[Wesel"/>
    <s v="https://content.staatsbibliothek-berlin.de/dc/770552722.ocr.zip"/>
    <s v="yes"/>
    <m/>
    <x v="2185"/>
    <s v="0035"/>
    <n v="1"/>
  </r>
  <r>
    <s v="Wanderungen durch den Zoologischen Garten; dargestellt in naturgetreuen Abbildungen der Thiergruppen des Zoologischen Gartens zu Berlin"/>
    <s v="Beumer, Ph. Jac.; Bernhardt, ..."/>
    <s v="Kinder- und Jugendbücher"/>
    <s v="Bagel]"/>
    <s v="monograph; text"/>
    <s v="PPN770552722"/>
    <s v="PPN323640613"/>
    <s v="http://resolver.staatsbibliothek-berlin.de/SBB0001053D00000000"/>
    <s v="ger"/>
    <s v="1860"/>
    <s v="WegehauptDigital"/>
    <s v="[Wesel"/>
    <s v="https://content.staatsbibliothek-berlin.de/dc/770552722.ocr.zip"/>
    <s v="yes"/>
    <m/>
    <x v="2186"/>
    <s v="0035"/>
    <n v="1"/>
  </r>
  <r>
    <s v="Wanderungen durch den Zoologischen Garten; dargestellt in naturgetreuen Abbildungen der Thiergruppen des Zoologischen Gartens zu Berlin"/>
    <s v="Beumer, Ph. Jac.; Bernhardt, ..."/>
    <s v="Kinder- und Jugendbücher"/>
    <s v="Bagel]"/>
    <s v="monograph; text"/>
    <s v="PPN770552722"/>
    <s v="PPN323640613"/>
    <s v="http://resolver.staatsbibliothek-berlin.de/SBB0001053D00000000"/>
    <s v="ger"/>
    <s v="1860"/>
    <s v="WegehauptDigital"/>
    <s v="[Wesel"/>
    <s v="https://content.staatsbibliothek-berlin.de/dc/770552722.ocr.zip"/>
    <s v="yes"/>
    <m/>
    <x v="278"/>
    <s v="0035"/>
    <n v="1"/>
  </r>
  <r>
    <s v="Wanderungen durch den Zoologischen Garten; dargestellt in naturgetreuen Abbildungen der Thiergruppen des Zoologischen Gartens zu Berlin"/>
    <s v="Beumer, Ph. Jac.; Bernhardt, ..."/>
    <s v="Kinder- und Jugendbücher"/>
    <s v="Bagel]"/>
    <s v="monograph; text"/>
    <s v="PPN770552722"/>
    <s v="PPN323640613"/>
    <s v="http://resolver.staatsbibliothek-berlin.de/SBB0001053D00000000"/>
    <s v="ger"/>
    <s v="1860"/>
    <s v="WegehauptDigital"/>
    <s v="[Wesel"/>
    <s v="https://content.staatsbibliothek-berlin.de/dc/770552722.ocr.zip"/>
    <s v="yes"/>
    <m/>
    <x v="2187"/>
    <s v="0039"/>
    <n v="1"/>
  </r>
  <r>
    <s v="Wanderungen durch den Zoologischen Garten; dargestellt in naturgetreuen Abbildungen der Thiergruppen des Zoologischen Gartens zu Berlin"/>
    <s v="Beumer, Ph. Jac.; Bernhardt, ..."/>
    <s v="Kinder- und Jugendbücher"/>
    <s v="Bagel]"/>
    <s v="monograph; text"/>
    <s v="PPN770552722"/>
    <s v="PPN323640613"/>
    <s v="http://resolver.staatsbibliothek-berlin.de/SBB0001053D00000000"/>
    <s v="ger"/>
    <s v="1860"/>
    <s v="WegehauptDigital"/>
    <s v="[Wesel"/>
    <s v="https://content.staatsbibliothek-berlin.de/dc/770552722.ocr.zip"/>
    <s v="yes"/>
    <m/>
    <x v="178"/>
    <s v="0039"/>
    <n v="1"/>
  </r>
  <r>
    <s v="Wanderungen durch den Zoologischen Garten; dargestellt in naturgetreuen Abbildungen der Thiergruppen des Zoologischen Gartens zu Berlin"/>
    <s v="Beumer, Ph. Jac.; Bernhardt, ..."/>
    <s v="Kinder- und Jugendbücher"/>
    <s v="Bagel]"/>
    <s v="monograph; text"/>
    <s v="PPN770552722"/>
    <s v="PPN323640613"/>
    <s v="http://resolver.staatsbibliothek-berlin.de/SBB0001053D00000000"/>
    <s v="ger"/>
    <s v="1860"/>
    <s v="WegehauptDigital"/>
    <s v="[Wesel"/>
    <s v="https://content.staatsbibliothek-berlin.de/dc/770552722.ocr.zip"/>
    <s v="yes"/>
    <m/>
    <x v="2188"/>
    <s v="0039"/>
    <n v="1"/>
  </r>
  <r>
    <s v="Wanderungen durch den Zoologischen Garten; dargestellt in naturgetreuen Abbildungen der Thiergruppen des Zoologischen Gartens zu Berlin"/>
    <s v="Beumer, Ph. Jac.; Bernhardt, ..."/>
    <s v="Kinder- und Jugendbücher"/>
    <s v="Bagel]"/>
    <s v="monograph; text"/>
    <s v="PPN770552722"/>
    <s v="PPN323640613"/>
    <s v="http://resolver.staatsbibliothek-berlin.de/SBB0001053D00000000"/>
    <s v="ger"/>
    <s v="1860"/>
    <s v="WegehauptDigital"/>
    <s v="[Wesel"/>
    <s v="https://content.staatsbibliothek-berlin.de/dc/770552722.ocr.zip"/>
    <s v="yes"/>
    <m/>
    <x v="2189"/>
    <s v="0039"/>
    <n v="1"/>
  </r>
  <r>
    <s v="Wanderungen durch den Zoologischen Garten; dargestellt in naturgetreuen Abbildungen der Thiergruppen des Zoologischen Gartens zu Berlin"/>
    <s v="Beumer, Ph. Jac.; Bernhardt, ..."/>
    <s v="Kinder- und Jugendbücher"/>
    <s v="Bagel]"/>
    <s v="monograph; text"/>
    <s v="PPN770552722"/>
    <s v="PPN323640613"/>
    <s v="http://resolver.staatsbibliothek-berlin.de/SBB0001053D00000000"/>
    <s v="ger"/>
    <s v="1860"/>
    <s v="WegehauptDigital"/>
    <s v="[Wesel"/>
    <s v="https://content.staatsbibliothek-berlin.de/dc/770552722.ocr.zip"/>
    <s v="yes"/>
    <m/>
    <x v="171"/>
    <s v="0039, 0051, 0063"/>
    <n v="3"/>
  </r>
  <r>
    <s v="Wanderungen durch den Zoologischen Garten; dargestellt in naturgetreuen Abbildungen der Thiergruppen des Zoologischen Gartens zu Berlin"/>
    <s v="Beumer, Ph. Jac.; Bernhardt, ..."/>
    <s v="Kinder- und Jugendbücher"/>
    <s v="Bagel]"/>
    <s v="monograph; text"/>
    <s v="PPN770552722"/>
    <s v="PPN323640613"/>
    <s v="http://resolver.staatsbibliothek-berlin.de/SBB0001053D00000000"/>
    <s v="ger"/>
    <s v="1860"/>
    <s v="WegehauptDigital"/>
    <s v="[Wesel"/>
    <s v="https://content.staatsbibliothek-berlin.de/dc/770552722.ocr.zip"/>
    <s v="yes"/>
    <m/>
    <x v="2190"/>
    <s v="0047"/>
    <n v="1"/>
  </r>
  <r>
    <s v="Wanderungen durch den Zoologischen Garten; dargestellt in naturgetreuen Abbildungen der Thiergruppen des Zoologischen Gartens zu Berlin"/>
    <s v="Beumer, Ph. Jac.; Bernhardt, ..."/>
    <s v="Kinder- und Jugendbücher"/>
    <s v="Bagel]"/>
    <s v="monograph; text"/>
    <s v="PPN770552722"/>
    <s v="PPN323640613"/>
    <s v="http://resolver.staatsbibliothek-berlin.de/SBB0001053D00000000"/>
    <s v="ger"/>
    <s v="1860"/>
    <s v="WegehauptDigital"/>
    <s v="[Wesel"/>
    <s v="https://content.staatsbibliothek-berlin.de/dc/770552722.ocr.zip"/>
    <s v="yes"/>
    <m/>
    <x v="2191"/>
    <s v="0047"/>
    <n v="1"/>
  </r>
  <r>
    <s v="Wanderungen durch den Zoologischen Garten; dargestellt in naturgetreuen Abbildungen der Thiergruppen des Zoologischen Gartens zu Berlin"/>
    <s v="Beumer, Ph. Jac.; Bernhardt, ..."/>
    <s v="Kinder- und Jugendbücher"/>
    <s v="Bagel]"/>
    <s v="monograph; text"/>
    <s v="PPN770552722"/>
    <s v="PPN323640613"/>
    <s v="http://resolver.staatsbibliothek-berlin.de/SBB0001053D00000000"/>
    <s v="ger"/>
    <s v="1860"/>
    <s v="WegehauptDigital"/>
    <s v="[Wesel"/>
    <s v="https://content.staatsbibliothek-berlin.de/dc/770552722.ocr.zip"/>
    <s v="yes"/>
    <m/>
    <x v="2192"/>
    <s v="0047"/>
    <n v="1"/>
  </r>
  <r>
    <s v="Wanderungen durch den Zoologischen Garten; dargestellt in naturgetreuen Abbildungen der Thiergruppen des Zoologischen Gartens zu Berlin"/>
    <s v="Beumer, Ph. Jac.; Bernhardt, ..."/>
    <s v="Kinder- und Jugendbücher"/>
    <s v="Bagel]"/>
    <s v="monograph; text"/>
    <s v="PPN770552722"/>
    <s v="PPN323640613"/>
    <s v="http://resolver.staatsbibliothek-berlin.de/SBB0001053D00000000"/>
    <s v="ger"/>
    <s v="1860"/>
    <s v="WegehauptDigital"/>
    <s v="[Wesel"/>
    <s v="https://content.staatsbibliothek-berlin.de/dc/770552722.ocr.zip"/>
    <s v="yes"/>
    <m/>
    <x v="1758"/>
    <s v="0047"/>
    <n v="1"/>
  </r>
  <r>
    <s v="Wanderungen durch den Zoologischen Garten; dargestellt in naturgetreuen Abbildungen der Thiergruppen des Zoologischen Gartens zu Berlin"/>
    <s v="Beumer, Ph. Jac.; Bernhardt, ..."/>
    <s v="Kinder- und Jugendbücher"/>
    <s v="Bagel]"/>
    <s v="monograph; text"/>
    <s v="PPN770552722"/>
    <s v="PPN323640613"/>
    <s v="http://resolver.staatsbibliothek-berlin.de/SBB0001053D00000000"/>
    <s v="ger"/>
    <s v="1860"/>
    <s v="WegehauptDigital"/>
    <s v="[Wesel"/>
    <s v="https://content.staatsbibliothek-berlin.de/dc/770552722.ocr.zip"/>
    <s v="yes"/>
    <m/>
    <x v="2193"/>
    <s v="0047"/>
    <n v="1"/>
  </r>
  <r>
    <s v="Wanderungen durch den Zoologischen Garten; dargestellt in naturgetreuen Abbildungen der Thiergruppen des Zoologischen Gartens zu Berlin"/>
    <s v="Beumer, Ph. Jac.; Bernhardt, ..."/>
    <s v="Kinder- und Jugendbücher"/>
    <s v="Bagel]"/>
    <s v="monograph; text"/>
    <s v="PPN770552722"/>
    <s v="PPN323640613"/>
    <s v="http://resolver.staatsbibliothek-berlin.de/SBB0001053D00000000"/>
    <s v="ger"/>
    <s v="1860"/>
    <s v="WegehauptDigital"/>
    <s v="[Wesel"/>
    <s v="https://content.staatsbibliothek-berlin.de/dc/770552722.ocr.zip"/>
    <s v="yes"/>
    <m/>
    <x v="2194"/>
    <s v="0047"/>
    <n v="1"/>
  </r>
  <r>
    <s v="Wanderungen durch den Zoologischen Garten; dargestellt in naturgetreuen Abbildungen der Thiergruppen des Zoologischen Gartens zu Berlin"/>
    <s v="Beumer, Ph. Jac.; Bernhardt, ..."/>
    <s v="Kinder- und Jugendbücher"/>
    <s v="Bagel]"/>
    <s v="monograph; text"/>
    <s v="PPN770552722"/>
    <s v="PPN323640613"/>
    <s v="http://resolver.staatsbibliothek-berlin.de/SBB0001053D00000000"/>
    <s v="ger"/>
    <s v="1860"/>
    <s v="WegehauptDigital"/>
    <s v="[Wesel"/>
    <s v="https://content.staatsbibliothek-berlin.de/dc/770552722.ocr.zip"/>
    <s v="yes"/>
    <m/>
    <x v="2195"/>
    <s v="0063"/>
    <n v="1"/>
  </r>
  <r>
    <s v="Wanderungen durch den Zoologischen Garten; dargestellt in naturgetreuen Abbildungen der Thiergruppen des Zoologischen Gartens zu Berlin"/>
    <s v="Beumer, Ph. Jac.; Bernhardt, ..."/>
    <s v="Kinder- und Jugendbücher"/>
    <s v="Bagel]"/>
    <s v="monograph; text"/>
    <s v="PPN770552722"/>
    <s v="PPN323640613"/>
    <s v="http://resolver.staatsbibliothek-berlin.de/SBB0001053D00000000"/>
    <s v="ger"/>
    <s v="1860"/>
    <s v="WegehauptDigital"/>
    <s v="[Wesel"/>
    <s v="https://content.staatsbibliothek-berlin.de/dc/770552722.ocr.zip"/>
    <s v="yes"/>
    <m/>
    <x v="657"/>
    <s v="0063"/>
    <n v="1"/>
  </r>
  <r>
    <s v="Wanderungen durch den Zoologischen Garten; dargestellt in naturgetreuen Abbildungen der Thiergruppen des Zoologischen Gartens zu Berlin"/>
    <s v="Beumer, Ph. Jac.; Bernhardt, ..."/>
    <s v="Kinder- und Jugendbücher"/>
    <s v="Bagel]"/>
    <s v="monograph; text"/>
    <s v="PPN770552722"/>
    <s v="PPN323640613"/>
    <s v="http://resolver.staatsbibliothek-berlin.de/SBB0001053D00000000"/>
    <s v="ger"/>
    <s v="1860"/>
    <s v="WegehauptDigital"/>
    <s v="[Wesel"/>
    <s v="https://content.staatsbibliothek-berlin.de/dc/770552722.ocr.zip"/>
    <s v="yes"/>
    <m/>
    <x v="2196"/>
    <s v="0063"/>
    <n v="1"/>
  </r>
  <r>
    <s v="Wanderungen durch den Zoologischen Garten; dargestellt in naturgetreuen Abbildungen der Thiergruppen des Zoologischen Gartens zu Berlin"/>
    <s v="Beumer, Ph. Jac.; Bernhardt, ..."/>
    <s v="Kinder- und Jugendbücher"/>
    <s v="Bagel]"/>
    <s v="monograph; text"/>
    <s v="PPN770552722"/>
    <s v="PPN323640613"/>
    <s v="http://resolver.staatsbibliothek-berlin.de/SBB0001053D00000000"/>
    <s v="ger"/>
    <s v="1860"/>
    <s v="WegehauptDigital"/>
    <s v="[Wesel"/>
    <s v="https://content.staatsbibliothek-berlin.de/dc/770552722.ocr.zip"/>
    <s v="yes"/>
    <m/>
    <x v="2197"/>
    <s v="0063"/>
    <n v="1"/>
  </r>
  <r>
    <s v="Wanderungen durch den Zoologischen Garten; dargestellt in naturgetreuen Abbildungen der Thiergruppen des Zoologischen Gartens zu Berlin"/>
    <s v="Beumer, Ph. Jac.; Bernhardt, ..."/>
    <s v="Kinder- und Jugendbücher"/>
    <s v="Bagel]"/>
    <s v="monograph; text"/>
    <s v="PPN770552722"/>
    <s v="PPN323640613"/>
    <s v="http://resolver.staatsbibliothek-berlin.de/SBB0001053D00000000"/>
    <s v="ger"/>
    <s v="1860"/>
    <s v="WegehauptDigital"/>
    <s v="[Wesel"/>
    <s v="https://content.staatsbibliothek-berlin.de/dc/770552722.ocr.zip"/>
    <s v="yes"/>
    <m/>
    <x v="3"/>
    <s v="0063"/>
    <n v="1"/>
  </r>
  <r>
    <s v="Wanderungen durch den Zoologischen Garten; dargestellt in naturgetreuen Abbildungen der Thiergruppen des Zoologischen Gartens zu Berlin"/>
    <s v="Beumer, Ph. Jac.; Bernhardt, ..."/>
    <s v="Kinder- und Jugendbücher"/>
    <s v="Bagel]"/>
    <s v="monograph; text"/>
    <s v="PPN770552722"/>
    <s v="PPN323640613"/>
    <s v="http://resolver.staatsbibliothek-berlin.de/SBB0001053D00000000"/>
    <s v="ger"/>
    <s v="1860"/>
    <s v="WegehauptDigital"/>
    <s v="[Wesel"/>
    <s v="https://content.staatsbibliothek-berlin.de/dc/770552722.ocr.zip"/>
    <s v="yes"/>
    <m/>
    <x v="1583"/>
    <s v="0063"/>
    <n v="1"/>
  </r>
  <r>
    <s v="Wanderungen durch den Zoologischen Garten; dargestellt in naturgetreuen Abbildungen der Thiergruppen des Zoologischen Gartens zu Berlin"/>
    <s v="Beumer, Ph. Jac.; Bernhardt, ..."/>
    <s v="Kinder- und Jugendbücher"/>
    <s v="Bagel]"/>
    <s v="monograph; text"/>
    <s v="PPN770552722"/>
    <s v="PPN323640613"/>
    <s v="http://resolver.staatsbibliothek-berlin.de/SBB0001053D00000000"/>
    <s v="ger"/>
    <s v="1860"/>
    <s v="WegehauptDigital"/>
    <s v="[Wesel"/>
    <s v="https://content.staatsbibliothek-berlin.de/dc/770552722.ocr.zip"/>
    <s v="yes"/>
    <m/>
    <x v="2198"/>
    <s v="0063"/>
    <n v="1"/>
  </r>
  <r>
    <s v="Wanderungen durch den Zoologischen Garten; dargestellt in naturgetreuen Abbildungen der Thiergruppen des Zoologischen Gartens zu Berlin"/>
    <s v="Beumer, Ph. Jac.; Bernhardt, ..."/>
    <s v="Kinder- und Jugendbücher"/>
    <s v="Bagel]"/>
    <s v="monograph; text"/>
    <s v="PPN770552722"/>
    <s v="PPN323640613"/>
    <s v="http://resolver.staatsbibliothek-berlin.de/SBB0001053D00000000"/>
    <s v="ger"/>
    <s v="1860"/>
    <s v="WegehauptDigital"/>
    <s v="[Wesel"/>
    <s v="https://content.staatsbibliothek-berlin.de/dc/770552722.ocr.zip"/>
    <s v="yes"/>
    <m/>
    <x v="2199"/>
    <s v="0063"/>
    <n v="1"/>
  </r>
  <r>
    <s v="Wilde Thiere; nach den Beobachtungen und Erzählungen von Naturforschern und Reisenden beschrieben"/>
    <s v="Brandt, Eduard"/>
    <s v="Kinder- und Jugendbücher"/>
    <s v="Chelius"/>
    <s v="monograph; text"/>
    <s v="PPN770572731"/>
    <s v="PPN446462837"/>
    <s v="http://resolver.staatsbibliothek-berlin.de/SBB0001056E00000000"/>
    <s v="ger"/>
    <s v="1860"/>
    <s v="WegehauptDigital"/>
    <s v="Stuttgart"/>
    <s v="https://content.staatsbibliothek-berlin.de/dc/770572731.ocr.zip"/>
    <s v="yes"/>
    <m/>
    <x v="2200"/>
    <s v="0006"/>
    <n v="1"/>
  </r>
  <r>
    <s v="Wilde Thiere; nach den Beobachtungen und Erzählungen von Naturforschern und Reisenden beschrieben"/>
    <s v="Brandt, Eduard"/>
    <s v="Kinder- und Jugendbücher"/>
    <s v="Chelius"/>
    <s v="monograph; text"/>
    <s v="PPN770572731"/>
    <s v="PPN446462837"/>
    <s v="http://resolver.staatsbibliothek-berlin.de/SBB0001056E00000000"/>
    <s v="ger"/>
    <s v="1860"/>
    <s v="WegehauptDigital"/>
    <s v="Stuttgart"/>
    <s v="https://content.staatsbibliothek-berlin.de/dc/770572731.ocr.zip"/>
    <s v="yes"/>
    <m/>
    <x v="2201"/>
    <s v="0006"/>
    <n v="1"/>
  </r>
  <r>
    <s v="Wilde Thiere; nach den Beobachtungen und Erzählungen von Naturforschern und Reisenden beschrieben"/>
    <s v="Brandt, Eduard"/>
    <s v="Kinder- und Jugendbücher"/>
    <s v="Chelius"/>
    <s v="monograph; text"/>
    <s v="PPN770572731"/>
    <s v="PPN446462837"/>
    <s v="http://resolver.staatsbibliothek-berlin.de/SBB0001056E00000000"/>
    <s v="ger"/>
    <s v="1860"/>
    <s v="WegehauptDigital"/>
    <s v="Stuttgart"/>
    <s v="https://content.staatsbibliothek-berlin.de/dc/770572731.ocr.zip"/>
    <s v="yes"/>
    <m/>
    <x v="2202"/>
    <s v="0006"/>
    <n v="1"/>
  </r>
  <r>
    <s v="Wilde Thiere; nach den Beobachtungen und Erzählungen von Naturforschern und Reisenden beschrieben"/>
    <s v="Brandt, Eduard"/>
    <s v="Kinder- und Jugendbücher"/>
    <s v="Chelius"/>
    <s v="monograph; text"/>
    <s v="PPN770572731"/>
    <s v="PPN446462837"/>
    <s v="http://resolver.staatsbibliothek-berlin.de/SBB0001056E00000000"/>
    <s v="ger"/>
    <s v="1860"/>
    <s v="WegehauptDigital"/>
    <s v="Stuttgart"/>
    <s v="https://content.staatsbibliothek-berlin.de/dc/770572731.ocr.zip"/>
    <s v="yes"/>
    <m/>
    <x v="1324"/>
    <s v="0006"/>
    <n v="1"/>
  </r>
  <r>
    <s v="Wilde Thiere; nach den Beobachtungen und Erzählungen von Naturforschern und Reisenden beschrieben"/>
    <s v="Brandt, Eduard"/>
    <s v="Kinder- und Jugendbücher"/>
    <s v="Chelius"/>
    <s v="monograph; text"/>
    <s v="PPN770572731"/>
    <s v="PPN446462837"/>
    <s v="http://resolver.staatsbibliothek-berlin.de/SBB0001056E00000000"/>
    <s v="ger"/>
    <s v="1860"/>
    <s v="WegehauptDigital"/>
    <s v="Stuttgart"/>
    <s v="https://content.staatsbibliothek-berlin.de/dc/770572731.ocr.zip"/>
    <s v="yes"/>
    <m/>
    <x v="365"/>
    <s v="0089"/>
    <n v="1"/>
  </r>
  <r>
    <s v="Wilde Thiere; nach den Beobachtungen und Erzählungen von Naturforschern und Reisenden beschrieben"/>
    <s v="Brandt, Eduard"/>
    <s v="Kinder- und Jugendbücher"/>
    <s v="Chelius"/>
    <s v="monograph; text"/>
    <s v="PPN770572731"/>
    <s v="PPN446462837"/>
    <s v="http://resolver.staatsbibliothek-berlin.de/SBB0001056E00000000"/>
    <s v="ger"/>
    <s v="1860"/>
    <s v="WegehauptDigital"/>
    <s v="Stuttgart"/>
    <s v="https://content.staatsbibliothek-berlin.de/dc/770572731.ocr.zip"/>
    <s v="yes"/>
    <m/>
    <x v="2203"/>
    <s v="0155"/>
    <n v="1"/>
  </r>
  <r>
    <s v="Wilde Thiere; nach den Beobachtungen und Erzählungen von Naturforschern und Reisenden beschrieben"/>
    <s v="Brandt, Eduard"/>
    <s v="Kinder- und Jugendbücher"/>
    <s v="Chelius"/>
    <s v="monograph; text"/>
    <s v="PPN770572731"/>
    <s v="PPN446462837"/>
    <s v="http://resolver.staatsbibliothek-berlin.de/SBB0001056E00000000"/>
    <s v="ger"/>
    <s v="1860"/>
    <s v="WegehauptDigital"/>
    <s v="Stuttgart"/>
    <s v="https://content.staatsbibliothek-berlin.de/dc/770572731.ocr.zip"/>
    <s v="yes"/>
    <m/>
    <x v="2204"/>
    <s v="0155"/>
    <n v="1"/>
  </r>
  <r>
    <s v="Wilde Thiere; nach den Beobachtungen und Erzählungen von Naturforschern und Reisenden beschrieben"/>
    <s v="Brandt, Eduard"/>
    <s v="Kinder- und Jugendbücher"/>
    <s v="Chelius"/>
    <s v="monograph; text"/>
    <s v="PPN770572731"/>
    <s v="PPN446462837"/>
    <s v="http://resolver.staatsbibliothek-berlin.de/SBB0001056E00000000"/>
    <s v="ger"/>
    <s v="1860"/>
    <s v="WegehauptDigital"/>
    <s v="Stuttgart"/>
    <s v="https://content.staatsbibliothek-berlin.de/dc/770572731.ocr.zip"/>
    <s v="yes"/>
    <m/>
    <x v="2205"/>
    <s v="0155"/>
    <n v="1"/>
  </r>
  <r>
    <s v="Wilde Thiere; nach den Beobachtungen und Erzählungen von Naturforschern und Reisenden beschrieben"/>
    <s v="Brandt, Eduard"/>
    <s v="Kinder- und Jugendbücher"/>
    <s v="Chelius"/>
    <s v="monograph; text"/>
    <s v="PPN770572731"/>
    <s v="PPN446462837"/>
    <s v="http://resolver.staatsbibliothek-berlin.de/SBB0001056E00000000"/>
    <s v="ger"/>
    <s v="1860"/>
    <s v="WegehauptDigital"/>
    <s v="Stuttgart"/>
    <s v="https://content.staatsbibliothek-berlin.de/dc/770572731.ocr.zip"/>
    <s v="yes"/>
    <m/>
    <x v="2206"/>
    <s v="0155"/>
    <n v="1"/>
  </r>
  <r>
    <s v="Wilde Thiere; nach den Beobachtungen und Erzählungen von Naturforschern und Reisenden beschrieben"/>
    <s v="Brandt, Eduard"/>
    <s v="Kinder- und Jugendbücher"/>
    <s v="Chelius"/>
    <s v="monograph; text"/>
    <s v="PPN770572731"/>
    <s v="PPN446462837"/>
    <s v="http://resolver.staatsbibliothek-berlin.de/SBB0001056E00000000"/>
    <s v="ger"/>
    <s v="1860"/>
    <s v="WegehauptDigital"/>
    <s v="Stuttgart"/>
    <s v="https://content.staatsbibliothek-berlin.de/dc/770572731.ocr.zip"/>
    <s v="yes"/>
    <m/>
    <x v="2207"/>
    <s v="0155"/>
    <n v="1"/>
  </r>
  <r>
    <s v="Wilde Thiere; nach den Beobachtungen und Erzählungen von Naturforschern und Reisenden beschrieben"/>
    <s v="Brandt, Eduard"/>
    <s v="Kinder- und Jugendbücher"/>
    <s v="Chelius"/>
    <s v="monograph; text"/>
    <s v="PPN770572731"/>
    <s v="PPN446462837"/>
    <s v="http://resolver.staatsbibliothek-berlin.de/SBB0001056E00000000"/>
    <s v="ger"/>
    <s v="1860"/>
    <s v="WegehauptDigital"/>
    <s v="Stuttgart"/>
    <s v="https://content.staatsbibliothek-berlin.de/dc/770572731.ocr.zip"/>
    <s v="yes"/>
    <m/>
    <x v="2208"/>
    <s v="0155"/>
    <n v="1"/>
  </r>
  <r>
    <s v="Reisebeschreibungen, Naturschilderungen und Erfindungen mit eingeflochtenen Erzählungen; für die Jugend bearbeitet"/>
    <s v="Rau, Heribert"/>
    <s v="Kinder- und Jugendbücher"/>
    <s v="Chelius"/>
    <s v="monograph; text"/>
    <s v="PPN770601154"/>
    <s v="PPN767936728"/>
    <s v="http://resolver.staatsbibliothek-berlin.de/SBB000105AE00000000"/>
    <s v="ger"/>
    <s v="1855"/>
    <s v="WegehauptDigital"/>
    <s v="Stuttgart"/>
    <s v="https://content.staatsbibliothek-berlin.de/dc/770601154.ocr.zip"/>
    <s v="yes"/>
    <m/>
    <x v="187"/>
    <s v="0099, 0157"/>
    <n v="2"/>
  </r>
  <r>
    <s v="Reisebeschreibungen, Naturschilderungen und Erfindungen mit eingeflochtenen Erzählungen; für die Jugend bearbeitet"/>
    <s v="Rau, Heribert"/>
    <s v="Kinder- und Jugendbücher"/>
    <s v="Chelius"/>
    <s v="monograph; text"/>
    <s v="PPN770601154"/>
    <s v="PPN767936728"/>
    <s v="http://resolver.staatsbibliothek-berlin.de/SBB000105AE00000000"/>
    <s v="ger"/>
    <s v="1855"/>
    <s v="WegehauptDigital"/>
    <s v="Stuttgart"/>
    <s v="https://content.staatsbibliothek-berlin.de/dc/770601154.ocr.zip"/>
    <s v="yes"/>
    <m/>
    <x v="1909"/>
    <s v="0157"/>
    <n v="1"/>
  </r>
  <r>
    <s v="Reisebeschreibungen, Naturschilderungen und Erfindungen mit eingeflochtenen Erzählungen; für die Jugend bearbeitet"/>
    <s v="Rau, Heribert"/>
    <s v="Kinder- und Jugendbücher"/>
    <s v="Chelius"/>
    <s v="monograph; text"/>
    <s v="PPN770601154"/>
    <s v="PPN767936728"/>
    <s v="http://resolver.staatsbibliothek-berlin.de/SBB000105AE00000000"/>
    <s v="ger"/>
    <s v="1855"/>
    <s v="WegehauptDigital"/>
    <s v="Stuttgart"/>
    <s v="https://content.staatsbibliothek-berlin.de/dc/770601154.ocr.zip"/>
    <s v="yes"/>
    <m/>
    <x v="2209"/>
    <s v="0157"/>
    <n v="1"/>
  </r>
  <r>
    <s v="Reisebeschreibungen, Naturschilderungen und Erfindungen mit eingeflochtenen Erzählungen; für die Jugend bearbeitet"/>
    <s v="Rau, Heribert"/>
    <s v="Kinder- und Jugendbücher"/>
    <s v="Chelius"/>
    <s v="monograph; text"/>
    <s v="PPN770601154"/>
    <s v="PPN767936728"/>
    <s v="http://resolver.staatsbibliothek-berlin.de/SBB000105AE00000000"/>
    <s v="ger"/>
    <s v="1855"/>
    <s v="WegehauptDigital"/>
    <s v="Stuttgart"/>
    <s v="https://content.staatsbibliothek-berlin.de/dc/770601154.ocr.zip"/>
    <s v="yes"/>
    <m/>
    <x v="2210"/>
    <s v="0157"/>
    <n v="1"/>
  </r>
  <r>
    <s v="Reisebeschreibungen, Naturschilderungen und Erfindungen mit eingeflochtenen Erzählungen; für die Jugend bearbeitet"/>
    <s v="Rau, Heribert"/>
    <s v="Kinder- und Jugendbücher"/>
    <s v="Chelius"/>
    <s v="monograph; text"/>
    <s v="PPN770601154"/>
    <s v="PPN767936728"/>
    <s v="http://resolver.staatsbibliothek-berlin.de/SBB000105AE00000000"/>
    <s v="ger"/>
    <s v="1855"/>
    <s v="WegehauptDigital"/>
    <s v="Stuttgart"/>
    <s v="https://content.staatsbibliothek-berlin.de/dc/770601154.ocr.zip"/>
    <s v="yes"/>
    <m/>
    <x v="2211"/>
    <s v="0223"/>
    <n v="1"/>
  </r>
  <r>
    <s v="Die Jahreszeiten; in Bildern zum Anschauungs-Unterricht für die Jugend in Schule und Haus ; 30 in feinstem Farbendr. ausgeführte Doppelfolio-Taf."/>
    <s v="Streich, Tr. Fr.; Mehl, Hermann"/>
    <s v="Kinder- und Jugendbücher; Historische Drucke"/>
    <s v="Schreiber"/>
    <s v="monograph; text"/>
    <s v="PPN770849091"/>
    <s v="PPN412648490"/>
    <s v="http://resolver.staatsbibliothek-berlin.de/SBB000106FD00000000"/>
    <s v="ger"/>
    <s v="1877"/>
    <s v="WegehauptDigital"/>
    <s v="Eßlingen"/>
    <s v="https://content.staatsbibliothek-berlin.de/dc/770849091.ocr.zip"/>
    <s v="yes"/>
    <m/>
    <x v="2212"/>
    <s v="0112"/>
    <n v="1"/>
  </r>
  <r>
    <s v="China, das Land und seine Bewohner"/>
    <s v="Allanson, John; Gerstäcker, Friedrich"/>
    <s v="Kinder- und Jugendbücher"/>
    <m/>
    <s v="monograph; text"/>
    <s v="PPN770948545"/>
    <s v="PPN55798162X"/>
    <s v="http://resolver.staatsbibliothek-berlin.de/SBB000109F900000000"/>
    <s v="ger"/>
    <s v="1850"/>
    <s v="WegehauptDigital"/>
    <s v="[S.l.]"/>
    <s v="https://content.staatsbibliothek-berlin.de/dc/770948545.ocr.zip"/>
    <s v="yes"/>
    <m/>
    <x v="2213"/>
    <s v="0040"/>
    <n v="1"/>
  </r>
  <r>
    <s v="China, das Land und seine Bewohner"/>
    <s v="Allanson, John; Gerstäcker, Friedrich"/>
    <s v="Kinder- und Jugendbücher"/>
    <m/>
    <s v="monograph; text"/>
    <s v="PPN770948545"/>
    <s v="PPN55798162X"/>
    <s v="http://resolver.staatsbibliothek-berlin.de/SBB000109F900000000"/>
    <s v="ger"/>
    <s v="1850"/>
    <s v="WegehauptDigital"/>
    <s v="[S.l.]"/>
    <s v="https://content.staatsbibliothek-berlin.de/dc/770948545.ocr.zip"/>
    <s v="yes"/>
    <m/>
    <x v="2214"/>
    <s v="0040"/>
    <n v="1"/>
  </r>
  <r>
    <s v="China, das Land und seine Bewohner"/>
    <s v="Allanson, John; Gerstäcker, Friedrich"/>
    <s v="Kinder- und Jugendbücher"/>
    <m/>
    <s v="monograph; text"/>
    <s v="PPN770948545"/>
    <s v="PPN55798162X"/>
    <s v="http://resolver.staatsbibliothek-berlin.de/SBB000109F900000000"/>
    <s v="ger"/>
    <s v="1850"/>
    <s v="WegehauptDigital"/>
    <s v="[S.l.]"/>
    <s v="https://content.staatsbibliothek-berlin.de/dc/770948545.ocr.zip"/>
    <s v="yes"/>
    <m/>
    <x v="2215"/>
    <s v="0040"/>
    <n v="1"/>
  </r>
  <r>
    <s v="China, das Land und seine Bewohner"/>
    <s v="Allanson, John; Gerstäcker, Friedrich"/>
    <s v="Kinder- und Jugendbücher"/>
    <m/>
    <s v="monograph; text"/>
    <s v="PPN770948545"/>
    <s v="PPN55798162X"/>
    <s v="http://resolver.staatsbibliothek-berlin.de/SBB000109F900000000"/>
    <s v="ger"/>
    <s v="1850"/>
    <s v="WegehauptDigital"/>
    <s v="[S.l.]"/>
    <s v="https://content.staatsbibliothek-berlin.de/dc/770948545.ocr.zip"/>
    <s v="yes"/>
    <m/>
    <x v="2216"/>
    <s v="0040"/>
    <n v="1"/>
  </r>
  <r>
    <s v="China, das Land und seine Bewohner"/>
    <s v="Allanson, John; Gerstäcker, Friedrich"/>
    <s v="Kinder- und Jugendbücher"/>
    <m/>
    <s v="monograph; text"/>
    <s v="PPN770948545"/>
    <s v="PPN55798162X"/>
    <s v="http://resolver.staatsbibliothek-berlin.de/SBB000109F900000000"/>
    <s v="ger"/>
    <s v="1850"/>
    <s v="WegehauptDigital"/>
    <s v="[S.l.]"/>
    <s v="https://content.staatsbibliothek-berlin.de/dc/770948545.ocr.zip"/>
    <s v="yes"/>
    <m/>
    <x v="2217"/>
    <s v="0040"/>
    <n v="1"/>
  </r>
  <r>
    <s v="China, das Land und seine Bewohner"/>
    <s v="Allanson, John; Gerstäcker, Friedrich"/>
    <s v="Kinder- und Jugendbücher"/>
    <m/>
    <s v="monograph; text"/>
    <s v="PPN770948545"/>
    <s v="PPN55798162X"/>
    <s v="http://resolver.staatsbibliothek-berlin.de/SBB000109F900000000"/>
    <s v="ger"/>
    <s v="1850"/>
    <s v="WegehauptDigital"/>
    <s v="[S.l.]"/>
    <s v="https://content.staatsbibliothek-berlin.de/dc/770948545.ocr.zip"/>
    <s v="yes"/>
    <m/>
    <x v="2218"/>
    <s v="0040"/>
    <n v="1"/>
  </r>
  <r>
    <s v="China, das Land und seine Bewohner"/>
    <s v="Allanson, John; Gerstäcker, Friedrich"/>
    <s v="Kinder- und Jugendbücher"/>
    <m/>
    <s v="monograph; text"/>
    <s v="PPN770948545"/>
    <s v="PPN55798162X"/>
    <s v="http://resolver.staatsbibliothek-berlin.de/SBB000109F900000000"/>
    <s v="ger"/>
    <s v="1850"/>
    <s v="WegehauptDigital"/>
    <s v="[S.l.]"/>
    <s v="https://content.staatsbibliothek-berlin.de/dc/770948545.ocr.zip"/>
    <s v="yes"/>
    <m/>
    <x v="2219"/>
    <s v="0040"/>
    <n v="1"/>
  </r>
  <r>
    <s v="China, das Land und seine Bewohner"/>
    <s v="Allanson, John; Gerstäcker, Friedrich"/>
    <s v="Kinder- und Jugendbücher"/>
    <m/>
    <s v="monograph; text"/>
    <s v="PPN770948545"/>
    <s v="PPN55798162X"/>
    <s v="http://resolver.staatsbibliothek-berlin.de/SBB000109F900000000"/>
    <s v="ger"/>
    <s v="1850"/>
    <s v="WegehauptDigital"/>
    <s v="[S.l.]"/>
    <s v="https://content.staatsbibliothek-berlin.de/dc/770948545.ocr.zip"/>
    <s v="yes"/>
    <m/>
    <x v="2220"/>
    <s v="0109"/>
    <n v="1"/>
  </r>
  <r>
    <s v="China, das Land und seine Bewohner"/>
    <s v="Allanson, John; Gerstäcker, Friedrich"/>
    <s v="Kinder- und Jugendbücher"/>
    <m/>
    <s v="monograph; text"/>
    <s v="PPN770948545"/>
    <s v="PPN55798162X"/>
    <s v="http://resolver.staatsbibliothek-berlin.de/SBB000109F900000000"/>
    <s v="ger"/>
    <s v="1850"/>
    <s v="WegehauptDigital"/>
    <s v="[S.l.]"/>
    <s v="https://content.staatsbibliothek-berlin.de/dc/770948545.ocr.zip"/>
    <s v="yes"/>
    <m/>
    <x v="2221"/>
    <s v="0109"/>
    <n v="1"/>
  </r>
  <r>
    <s v="China, das Land und seine Bewohner"/>
    <s v="Allanson, John; Gerstäcker, Friedrich"/>
    <s v="Kinder- und Jugendbücher"/>
    <m/>
    <s v="monograph; text"/>
    <s v="PPN770948545"/>
    <s v="PPN55798162X"/>
    <s v="http://resolver.staatsbibliothek-berlin.de/SBB000109F900000000"/>
    <s v="ger"/>
    <s v="1850"/>
    <s v="WegehauptDigital"/>
    <s v="[S.l.]"/>
    <s v="https://content.staatsbibliothek-berlin.de/dc/770948545.ocr.zip"/>
    <s v="yes"/>
    <m/>
    <x v="2222"/>
    <s v="0109"/>
    <n v="1"/>
  </r>
  <r>
    <s v="China, das Land und seine Bewohner"/>
    <s v="Allanson, John; Gerstäcker, Friedrich"/>
    <s v="Kinder- und Jugendbücher"/>
    <m/>
    <s v="monograph; text"/>
    <s v="PPN770948545"/>
    <s v="PPN55798162X"/>
    <s v="http://resolver.staatsbibliothek-berlin.de/SBB000109F900000000"/>
    <s v="ger"/>
    <s v="1850"/>
    <s v="WegehauptDigital"/>
    <s v="[S.l.]"/>
    <s v="https://content.staatsbibliothek-berlin.de/dc/770948545.ocr.zip"/>
    <s v="yes"/>
    <m/>
    <x v="2223"/>
    <s v="0169"/>
    <n v="1"/>
  </r>
  <r>
    <s v="China, das Land und seine Bewohner"/>
    <s v="Allanson, John; Gerstäcker, Friedrich"/>
    <s v="Kinder- und Jugendbücher"/>
    <m/>
    <s v="monograph; text"/>
    <s v="PPN770948545"/>
    <s v="PPN55798162X"/>
    <s v="http://resolver.staatsbibliothek-berlin.de/SBB000109F900000000"/>
    <s v="ger"/>
    <s v="1850"/>
    <s v="WegehauptDigital"/>
    <s v="[S.l.]"/>
    <s v="https://content.staatsbibliothek-berlin.de/dc/770948545.ocr.zip"/>
    <s v="yes"/>
    <m/>
    <x v="171"/>
    <s v="0173"/>
    <n v="1"/>
  </r>
  <r>
    <s v="China, das Land und seine Bewohner"/>
    <s v="Allanson, John; Gerstäcker, Friedrich"/>
    <s v="Kinder- und Jugendbücher"/>
    <m/>
    <s v="monograph; text"/>
    <s v="PPN770948545"/>
    <s v="PPN55798162X"/>
    <s v="http://resolver.staatsbibliothek-berlin.de/SBB000109F900000000"/>
    <s v="ger"/>
    <s v="1850"/>
    <s v="WegehauptDigital"/>
    <s v="[S.l.]"/>
    <s v="https://content.staatsbibliothek-berlin.de/dc/770948545.ocr.zip"/>
    <s v="yes"/>
    <m/>
    <x v="2224"/>
    <s v="0204"/>
    <n v="1"/>
  </r>
  <r>
    <s v="Neues Skizzenbuch; bunte Bilder aus der Natur und dem Menschenleben ; zur Belehrung und Unterhaltung für die reifere Jugend"/>
    <s v="Pietsch, Ludwig; Kletke, Hermann"/>
    <s v="Kinder- und Jugendbücher"/>
    <s v="Springer"/>
    <s v="monograph; text"/>
    <s v="PPN770952127"/>
    <s v="PPN278994644"/>
    <s v="http://resolver.staatsbibliothek-berlin.de/SBB00010A0200000000"/>
    <s v="ger"/>
    <s v="1859"/>
    <s v="WegehauptDigital"/>
    <s v="Berlin"/>
    <s v="https://content.staatsbibliothek-berlin.de/dc/770952127.ocr.zip"/>
    <s v="yes"/>
    <m/>
    <x v="171"/>
    <s v="0091"/>
    <n v="1"/>
  </r>
  <r>
    <s v="Neues Skizzenbuch; bunte Bilder aus der Natur und dem Menschenleben ; zur Belehrung und Unterhaltung für die reifere Jugend"/>
    <s v="Pietsch, Ludwig; Kletke, Hermann"/>
    <s v="Kinder- und Jugendbücher"/>
    <s v="Springer"/>
    <s v="monograph; text"/>
    <s v="PPN770952127"/>
    <s v="PPN278994644"/>
    <s v="http://resolver.staatsbibliothek-berlin.de/SBB00010A0200000000"/>
    <s v="ger"/>
    <s v="1859"/>
    <s v="WegehauptDigital"/>
    <s v="Berlin"/>
    <s v="https://content.staatsbibliothek-berlin.de/dc/770952127.ocr.zip"/>
    <s v="yes"/>
    <m/>
    <x v="2225"/>
    <s v="0243"/>
    <n v="1"/>
  </r>
  <r>
    <s v="Natur-, Reise- und Lebensbilder aus Unter-Aegypten, Ceylon und Vorder-Indien"/>
    <s v="Kutzner, J. G.; Haun, A."/>
    <s v="Kinder- und Jugendbücher"/>
    <s v="Oehmigke"/>
    <s v="monograph; text"/>
    <s v="PPN770963641"/>
    <s v="PPN279392346"/>
    <s v="http://resolver.staatsbibliothek-berlin.de/SBB00010A1200000000"/>
    <s v="ger"/>
    <s v="1860"/>
    <s v="WegehauptDigital"/>
    <s v="Leipzig"/>
    <s v="https://content.staatsbibliothek-berlin.de/dc/770963641.ocr.zip"/>
    <s v="yes"/>
    <m/>
    <x v="2226"/>
    <s v="0006"/>
    <n v="1"/>
  </r>
  <r>
    <s v="Natur-, Reise- und Lebensbilder aus Unter-Aegypten, Ceylon und Vorder-Indien"/>
    <s v="Kutzner, J. G.; Haun, A."/>
    <s v="Kinder- und Jugendbücher"/>
    <s v="Oehmigke"/>
    <s v="monograph; text"/>
    <s v="PPN770963641"/>
    <s v="PPN279392346"/>
    <s v="http://resolver.staatsbibliothek-berlin.de/SBB00010A1200000000"/>
    <s v="ger"/>
    <s v="1860"/>
    <s v="WegehauptDigital"/>
    <s v="Leipzig"/>
    <s v="https://content.staatsbibliothek-berlin.de/dc/770963641.ocr.zip"/>
    <s v="yes"/>
    <m/>
    <x v="2227"/>
    <s v="0006"/>
    <n v="1"/>
  </r>
  <r>
    <s v="Natur-, Reise- und Lebensbilder aus Unter-Aegypten, Ceylon und Vorder-Indien"/>
    <s v="Kutzner, J. G.; Haun, A."/>
    <s v="Kinder- und Jugendbücher"/>
    <s v="Oehmigke"/>
    <s v="monograph; text"/>
    <s v="PPN770963641"/>
    <s v="PPN279392346"/>
    <s v="http://resolver.staatsbibliothek-berlin.de/SBB00010A1200000000"/>
    <s v="ger"/>
    <s v="1860"/>
    <s v="WegehauptDigital"/>
    <s v="Leipzig"/>
    <s v="https://content.staatsbibliothek-berlin.de/dc/770963641.ocr.zip"/>
    <s v="yes"/>
    <m/>
    <x v="2228"/>
    <s v="0006"/>
    <n v="1"/>
  </r>
  <r>
    <s v="Natur-, Reise- und Lebensbilder aus Unter-Aegypten, Ceylon und Vorder-Indien"/>
    <s v="Kutzner, J. G.; Haun, A."/>
    <s v="Kinder- und Jugendbücher"/>
    <s v="Oehmigke"/>
    <s v="monograph; text"/>
    <s v="PPN770963641"/>
    <s v="PPN279392346"/>
    <s v="http://resolver.staatsbibliothek-berlin.de/SBB00010A1200000000"/>
    <s v="ger"/>
    <s v="1860"/>
    <s v="WegehauptDigital"/>
    <s v="Leipzig"/>
    <s v="https://content.staatsbibliothek-berlin.de/dc/770963641.ocr.zip"/>
    <s v="yes"/>
    <m/>
    <x v="2229"/>
    <s v="0006"/>
    <n v="1"/>
  </r>
  <r>
    <s v="Natur-, Reise- und Lebensbilder aus Unter-Aegypten, Ceylon und Vorder-Indien"/>
    <s v="Kutzner, J. G.; Haun, A."/>
    <s v="Kinder- und Jugendbücher"/>
    <s v="Oehmigke"/>
    <s v="monograph; text"/>
    <s v="PPN770963641"/>
    <s v="PPN279392346"/>
    <s v="http://resolver.staatsbibliothek-berlin.de/SBB00010A1200000000"/>
    <s v="ger"/>
    <s v="1860"/>
    <s v="WegehauptDigital"/>
    <s v="Leipzig"/>
    <s v="https://content.staatsbibliothek-berlin.de/dc/770963641.ocr.zip"/>
    <s v="yes"/>
    <m/>
    <x v="2230"/>
    <s v="0006"/>
    <n v="1"/>
  </r>
  <r>
    <s v="Natur-, Reise- und Lebensbilder aus Unter-Aegypten, Ceylon und Vorder-Indien"/>
    <s v="Kutzner, J. G.; Haun, A."/>
    <s v="Kinder- und Jugendbücher"/>
    <s v="Oehmigke"/>
    <s v="monograph; text"/>
    <s v="PPN770963641"/>
    <s v="PPN279392346"/>
    <s v="http://resolver.staatsbibliothek-berlin.de/SBB00010A1200000000"/>
    <s v="ger"/>
    <s v="1860"/>
    <s v="WegehauptDigital"/>
    <s v="Leipzig"/>
    <s v="https://content.staatsbibliothek-berlin.de/dc/770963641.ocr.zip"/>
    <s v="yes"/>
    <m/>
    <x v="2231"/>
    <s v="0299"/>
    <n v="1"/>
  </r>
  <r>
    <s v="Länder und Völker Europa's; In charakteristischen Darstellungen zur bildenden Lektüre für die reifere Jugend u. Freunde d. Länder- und Völkerkunde"/>
    <s v="Nisle, Julius; Gsell, F.; Fels, J. G."/>
    <s v="Kinder- und Jugendbücher; Historische Drucke"/>
    <s v="Grubenmann"/>
    <s v="monograph; text"/>
    <s v="PPN770967787"/>
    <s v="PPN557179246"/>
    <s v="http://resolver.staatsbibliothek-berlin.de/SBB00010A1C00000000"/>
    <s v="ger"/>
    <s v="1853"/>
    <s v="WegehauptDigital"/>
    <s v="Leipzig; Chur"/>
    <s v="https://content.staatsbibliothek-berlin.de/dc/770967787.ocr.zip"/>
    <s v="yes"/>
    <m/>
    <x v="2232"/>
    <s v="0008"/>
    <n v="1"/>
  </r>
  <r>
    <s v="Länder und Völker Europa's; In charakteristischen Darstellungen zur bildenden Lektüre für die reifere Jugend u. Freunde d. Länder- und Völkerkunde"/>
    <s v="Nisle, Julius; Gsell, F.; Fels, J. G."/>
    <s v="Kinder- und Jugendbücher; Historische Drucke"/>
    <s v="Grubenmann"/>
    <s v="monograph; text"/>
    <s v="PPN770967787"/>
    <s v="PPN557179246"/>
    <s v="http://resolver.staatsbibliothek-berlin.de/SBB00010A1C00000000"/>
    <s v="ger"/>
    <s v="1853"/>
    <s v="WegehauptDigital"/>
    <s v="Leipzig; Chur"/>
    <s v="https://content.staatsbibliothek-berlin.de/dc/770967787.ocr.zip"/>
    <s v="yes"/>
    <m/>
    <x v="2233"/>
    <s v="0008"/>
    <n v="1"/>
  </r>
  <r>
    <s v="Länder und Völker Europa's; In charakteristischen Darstellungen zur bildenden Lektüre für die reifere Jugend u. Freunde d. Länder- und Völkerkunde"/>
    <s v="Nisle, Julius; Gsell, F.; Fels, J. G."/>
    <s v="Kinder- und Jugendbücher; Historische Drucke"/>
    <s v="Grubenmann"/>
    <s v="monograph; text"/>
    <s v="PPN770967787"/>
    <s v="PPN557179246"/>
    <s v="http://resolver.staatsbibliothek-berlin.de/SBB00010A1C00000000"/>
    <s v="ger"/>
    <s v="1853"/>
    <s v="WegehauptDigital"/>
    <s v="Leipzig; Chur"/>
    <s v="https://content.staatsbibliothek-berlin.de/dc/770967787.ocr.zip"/>
    <s v="yes"/>
    <m/>
    <x v="2234"/>
    <s v="0008"/>
    <n v="1"/>
  </r>
  <r>
    <s v="Länder und Völker Europa's; In charakteristischen Darstellungen zur bildenden Lektüre für die reifere Jugend u. Freunde d. Länder- und Völkerkunde"/>
    <s v="Nisle, Julius; Gsell, F.; Fels, J. G."/>
    <s v="Kinder- und Jugendbücher; Historische Drucke"/>
    <s v="Grubenmann"/>
    <s v="monograph; text"/>
    <s v="PPN770967787"/>
    <s v="PPN557179246"/>
    <s v="http://resolver.staatsbibliothek-berlin.de/SBB00010A1C00000000"/>
    <s v="ger"/>
    <s v="1853"/>
    <s v="WegehauptDigital"/>
    <s v="Leipzig; Chur"/>
    <s v="https://content.staatsbibliothek-berlin.de/dc/770967787.ocr.zip"/>
    <s v="yes"/>
    <m/>
    <x v="2235"/>
    <s v="0043"/>
    <n v="1"/>
  </r>
  <r>
    <s v="Länder und Völker Europa's; In charakteristischen Darstellungen zur bildenden Lektüre für die reifere Jugend u. Freunde d. Länder- und Völkerkunde"/>
    <s v="Nisle, Julius; Gsell, F.; Fels, J. G."/>
    <s v="Kinder- und Jugendbücher; Historische Drucke"/>
    <s v="Grubenmann"/>
    <s v="monograph; text"/>
    <s v="PPN770967787"/>
    <s v="PPN557179246"/>
    <s v="http://resolver.staatsbibliothek-berlin.de/SBB00010A1C00000000"/>
    <s v="ger"/>
    <s v="1853"/>
    <s v="WegehauptDigital"/>
    <s v="Leipzig; Chur"/>
    <s v="https://content.staatsbibliothek-berlin.de/dc/770967787.ocr.zip"/>
    <s v="yes"/>
    <m/>
    <x v="2236"/>
    <s v="0043"/>
    <n v="1"/>
  </r>
  <r>
    <s v="Länder und Völker Europa's; In charakteristischen Darstellungen zur bildenden Lektüre für die reifere Jugend u. Freunde d. Länder- und Völkerkunde"/>
    <s v="Nisle, Julius; Gsell, F.; Fels, J. G."/>
    <s v="Kinder- und Jugendbücher; Historische Drucke"/>
    <s v="Grubenmann"/>
    <s v="monograph; text"/>
    <s v="PPN770967787"/>
    <s v="PPN557179246"/>
    <s v="http://resolver.staatsbibliothek-berlin.de/SBB00010A1C00000000"/>
    <s v="ger"/>
    <s v="1853"/>
    <s v="WegehauptDigital"/>
    <s v="Leipzig; Chur"/>
    <s v="https://content.staatsbibliothek-berlin.de/dc/770967787.ocr.zip"/>
    <s v="yes"/>
    <m/>
    <x v="2237"/>
    <s v="0059"/>
    <n v="1"/>
  </r>
  <r>
    <s v="Länder und Völker Europa's; In charakteristischen Darstellungen zur bildenden Lektüre für die reifere Jugend u. Freunde d. Länder- und Völkerkunde"/>
    <s v="Nisle, Julius; Gsell, F.; Fels, J. G."/>
    <s v="Kinder- und Jugendbücher; Historische Drucke"/>
    <s v="Grubenmann"/>
    <s v="monograph; text"/>
    <s v="PPN770967787"/>
    <s v="PPN557179246"/>
    <s v="http://resolver.staatsbibliothek-berlin.de/SBB00010A1C00000000"/>
    <s v="ger"/>
    <s v="1853"/>
    <s v="WegehauptDigital"/>
    <s v="Leipzig; Chur"/>
    <s v="https://content.staatsbibliothek-berlin.de/dc/770967787.ocr.zip"/>
    <s v="yes"/>
    <m/>
    <x v="2238"/>
    <s v="0059"/>
    <n v="1"/>
  </r>
  <r>
    <s v="Länder und Völker Europa's; In charakteristischen Darstellungen zur bildenden Lektüre für die reifere Jugend u. Freunde d. Länder- und Völkerkunde"/>
    <s v="Nisle, Julius; Gsell, F.; Fels, J. G."/>
    <s v="Kinder- und Jugendbücher; Historische Drucke"/>
    <s v="Grubenmann"/>
    <s v="monograph; text"/>
    <s v="PPN770967787"/>
    <s v="PPN557179246"/>
    <s v="http://resolver.staatsbibliothek-berlin.de/SBB00010A1C00000000"/>
    <s v="ger"/>
    <s v="1853"/>
    <s v="WegehauptDigital"/>
    <s v="Leipzig; Chur"/>
    <s v="https://content.staatsbibliothek-berlin.de/dc/770967787.ocr.zip"/>
    <s v="yes"/>
    <m/>
    <x v="2239"/>
    <s v="0059"/>
    <n v="1"/>
  </r>
  <r>
    <s v="Länder und Völker Europa's; In charakteristischen Darstellungen zur bildenden Lektüre für die reifere Jugend u. Freunde d. Länder- und Völkerkunde"/>
    <s v="Nisle, Julius; Gsell, F.; Fels, J. G."/>
    <s v="Kinder- und Jugendbücher; Historische Drucke"/>
    <s v="Grubenmann"/>
    <s v="monograph; text"/>
    <s v="PPN770967787"/>
    <s v="PPN557179246"/>
    <s v="http://resolver.staatsbibliothek-berlin.de/SBB00010A1C00000000"/>
    <s v="ger"/>
    <s v="1853"/>
    <s v="WegehauptDigital"/>
    <s v="Leipzig; Chur"/>
    <s v="https://content.staatsbibliothek-berlin.de/dc/770967787.ocr.zip"/>
    <s v="yes"/>
    <m/>
    <x v="2240"/>
    <s v="0059"/>
    <n v="1"/>
  </r>
  <r>
    <s v="Länder und Völker Europa's; In charakteristischen Darstellungen zur bildenden Lektüre für die reifere Jugend u. Freunde d. Länder- und Völkerkunde"/>
    <s v="Nisle, Julius; Gsell, F.; Fels, J. G."/>
    <s v="Kinder- und Jugendbücher; Historische Drucke"/>
    <s v="Grubenmann"/>
    <s v="monograph; text"/>
    <s v="PPN770967787"/>
    <s v="PPN557179246"/>
    <s v="http://resolver.staatsbibliothek-berlin.de/SBB00010A1C00000000"/>
    <s v="ger"/>
    <s v="1853"/>
    <s v="WegehauptDigital"/>
    <s v="Leipzig; Chur"/>
    <s v="https://content.staatsbibliothek-berlin.de/dc/770967787.ocr.zip"/>
    <s v="yes"/>
    <m/>
    <x v="1933"/>
    <s v="0059"/>
    <n v="1"/>
  </r>
  <r>
    <s v="Länder und Völker Europa's; In charakteristischen Darstellungen zur bildenden Lektüre für die reifere Jugend u. Freunde d. Länder- und Völkerkunde"/>
    <s v="Nisle, Julius; Gsell, F.; Fels, J. G."/>
    <s v="Kinder- und Jugendbücher; Historische Drucke"/>
    <s v="Grubenmann"/>
    <s v="monograph; text"/>
    <s v="PPN770967787"/>
    <s v="PPN557179246"/>
    <s v="http://resolver.staatsbibliothek-berlin.de/SBB00010A1C00000000"/>
    <s v="ger"/>
    <s v="1853"/>
    <s v="WegehauptDigital"/>
    <s v="Leipzig; Chur"/>
    <s v="https://content.staatsbibliothek-berlin.de/dc/770967787.ocr.zip"/>
    <s v="yes"/>
    <m/>
    <x v="1472"/>
    <s v="0059"/>
    <n v="1"/>
  </r>
  <r>
    <s v="Länder und Völker Europa's; In charakteristischen Darstellungen zur bildenden Lektüre für die reifere Jugend u. Freunde d. Länder- und Völkerkunde"/>
    <s v="Nisle, Julius; Gsell, F.; Fels, J. G."/>
    <s v="Kinder- und Jugendbücher; Historische Drucke"/>
    <s v="Grubenmann"/>
    <s v="monograph; text"/>
    <s v="PPN770967787"/>
    <s v="PPN557179246"/>
    <s v="http://resolver.staatsbibliothek-berlin.de/SBB00010A1C00000000"/>
    <s v="ger"/>
    <s v="1853"/>
    <s v="WegehauptDigital"/>
    <s v="Leipzig; Chur"/>
    <s v="https://content.staatsbibliothek-berlin.de/dc/770967787.ocr.zip"/>
    <s v="yes"/>
    <m/>
    <x v="2241"/>
    <s v="0093"/>
    <n v="1"/>
  </r>
  <r>
    <s v="Länder und Völker Europa's; In charakteristischen Darstellungen zur bildenden Lektüre für die reifere Jugend u. Freunde d. Länder- und Völkerkunde"/>
    <s v="Nisle, Julius; Gsell, F.; Fels, J. G."/>
    <s v="Kinder- und Jugendbücher; Historische Drucke"/>
    <s v="Grubenmann"/>
    <s v="monograph; text"/>
    <s v="PPN770967787"/>
    <s v="PPN557179246"/>
    <s v="http://resolver.staatsbibliothek-berlin.de/SBB00010A1C00000000"/>
    <s v="ger"/>
    <s v="1853"/>
    <s v="WegehauptDigital"/>
    <s v="Leipzig; Chur"/>
    <s v="https://content.staatsbibliothek-berlin.de/dc/770967787.ocr.zip"/>
    <s v="yes"/>
    <m/>
    <x v="2242"/>
    <s v="0093"/>
    <n v="1"/>
  </r>
  <r>
    <s v="Länder und Völker Europa's; In charakteristischen Darstellungen zur bildenden Lektüre für die reifere Jugend u. Freunde d. Länder- und Völkerkunde"/>
    <s v="Nisle, Julius; Gsell, F.; Fels, J. G."/>
    <s v="Kinder- und Jugendbücher; Historische Drucke"/>
    <s v="Grubenmann"/>
    <s v="monograph; text"/>
    <s v="PPN770967787"/>
    <s v="PPN557179246"/>
    <s v="http://resolver.staatsbibliothek-berlin.de/SBB00010A1C00000000"/>
    <s v="ger"/>
    <s v="1853"/>
    <s v="WegehauptDigital"/>
    <s v="Leipzig; Chur"/>
    <s v="https://content.staatsbibliothek-berlin.de/dc/770967787.ocr.zip"/>
    <s v="yes"/>
    <m/>
    <x v="108"/>
    <s v="0093"/>
    <n v="1"/>
  </r>
  <r>
    <s v="Länder und Völker Europa's; In charakteristischen Darstellungen zur bildenden Lektüre für die reifere Jugend u. Freunde d. Länder- und Völkerkunde"/>
    <s v="Nisle, Julius; Gsell, F.; Fels, J. G."/>
    <s v="Kinder- und Jugendbücher; Historische Drucke"/>
    <s v="Grubenmann"/>
    <s v="monograph; text"/>
    <s v="PPN770967787"/>
    <s v="PPN557179246"/>
    <s v="http://resolver.staatsbibliothek-berlin.de/SBB00010A1C00000000"/>
    <s v="ger"/>
    <s v="1853"/>
    <s v="WegehauptDigital"/>
    <s v="Leipzig; Chur"/>
    <s v="https://content.staatsbibliothek-berlin.de/dc/770967787.ocr.zip"/>
    <s v="yes"/>
    <m/>
    <x v="2243"/>
    <s v="0093"/>
    <n v="1"/>
  </r>
  <r>
    <s v="Länder und Völker Europa's; In charakteristischen Darstellungen zur bildenden Lektüre für die reifere Jugend u. Freunde d. Länder- und Völkerkunde"/>
    <s v="Nisle, Julius; Gsell, F.; Fels, J. G."/>
    <s v="Kinder- und Jugendbücher; Historische Drucke"/>
    <s v="Grubenmann"/>
    <s v="monograph; text"/>
    <s v="PPN770967787"/>
    <s v="PPN557179246"/>
    <s v="http://resolver.staatsbibliothek-berlin.de/SBB00010A1C00000000"/>
    <s v="ger"/>
    <s v="1853"/>
    <s v="WegehauptDigital"/>
    <s v="Leipzig; Chur"/>
    <s v="https://content.staatsbibliothek-berlin.de/dc/770967787.ocr.zip"/>
    <s v="yes"/>
    <m/>
    <x v="2244"/>
    <s v="0093"/>
    <n v="1"/>
  </r>
  <r>
    <s v="Länder und Völker Europa's; In charakteristischen Darstellungen zur bildenden Lektüre für die reifere Jugend u. Freunde d. Länder- und Völkerkunde"/>
    <s v="Nisle, Julius; Gsell, F.; Fels, J. G."/>
    <s v="Kinder- und Jugendbücher; Historische Drucke"/>
    <s v="Grubenmann"/>
    <s v="monograph; text"/>
    <s v="PPN770967787"/>
    <s v="PPN557179246"/>
    <s v="http://resolver.staatsbibliothek-berlin.de/SBB00010A1C00000000"/>
    <s v="ger"/>
    <s v="1853"/>
    <s v="WegehauptDigital"/>
    <s v="Leipzig; Chur"/>
    <s v="https://content.staatsbibliothek-berlin.de/dc/770967787.ocr.zip"/>
    <s v="yes"/>
    <m/>
    <x v="2245"/>
    <s v="0111"/>
    <n v="1"/>
  </r>
  <r>
    <s v="Länder und Völker Europa's; In charakteristischen Darstellungen zur bildenden Lektüre für die reifere Jugend u. Freunde d. Länder- und Völkerkunde"/>
    <s v="Nisle, Julius; Gsell, F.; Fels, J. G."/>
    <s v="Kinder- und Jugendbücher; Historische Drucke"/>
    <s v="Grubenmann"/>
    <s v="monograph; text"/>
    <s v="PPN770967787"/>
    <s v="PPN557179246"/>
    <s v="http://resolver.staatsbibliothek-berlin.de/SBB00010A1C00000000"/>
    <s v="ger"/>
    <s v="1853"/>
    <s v="WegehauptDigital"/>
    <s v="Leipzig; Chur"/>
    <s v="https://content.staatsbibliothek-berlin.de/dc/770967787.ocr.zip"/>
    <s v="yes"/>
    <m/>
    <x v="2246"/>
    <s v="0111"/>
    <n v="1"/>
  </r>
  <r>
    <s v="Länder und Völker Europa's; In charakteristischen Darstellungen zur bildenden Lektüre für die reifere Jugend u. Freunde d. Länder- und Völkerkunde"/>
    <s v="Nisle, Julius; Gsell, F.; Fels, J. G."/>
    <s v="Kinder- und Jugendbücher; Historische Drucke"/>
    <s v="Grubenmann"/>
    <s v="monograph; text"/>
    <s v="PPN770967787"/>
    <s v="PPN557179246"/>
    <s v="http://resolver.staatsbibliothek-berlin.de/SBB00010A1C00000000"/>
    <s v="ger"/>
    <s v="1853"/>
    <s v="WegehauptDigital"/>
    <s v="Leipzig; Chur"/>
    <s v="https://content.staatsbibliothek-berlin.de/dc/770967787.ocr.zip"/>
    <s v="yes"/>
    <m/>
    <x v="2247"/>
    <s v="0171"/>
    <n v="1"/>
  </r>
  <r>
    <s v="Länder und Völker Europa's; In charakteristischen Darstellungen zur bildenden Lektüre für die reifere Jugend u. Freunde d. Länder- und Völkerkunde"/>
    <s v="Nisle, Julius; Gsell, F.; Fels, J. G."/>
    <s v="Kinder- und Jugendbücher; Historische Drucke"/>
    <s v="Grubenmann"/>
    <s v="monograph; text"/>
    <s v="PPN770967787"/>
    <s v="PPN557179246"/>
    <s v="http://resolver.staatsbibliothek-berlin.de/SBB00010A1C00000000"/>
    <s v="ger"/>
    <s v="1853"/>
    <s v="WegehauptDigital"/>
    <s v="Leipzig; Chur"/>
    <s v="https://content.staatsbibliothek-berlin.de/dc/770967787.ocr.zip"/>
    <s v="yes"/>
    <m/>
    <x v="2248"/>
    <s v="0239"/>
    <n v="1"/>
  </r>
  <r>
    <s v="Länder und Völker Europa's; In charakteristischen Darstellungen zur bildenden Lektüre für die reifere Jugend u. Freunde d. Länder- und Völkerkunde"/>
    <s v="Nisle, Julius; Gsell, F.; Fels, J. G."/>
    <s v="Kinder- und Jugendbücher; Historische Drucke"/>
    <s v="Grubenmann"/>
    <s v="monograph; text"/>
    <s v="PPN770967787"/>
    <s v="PPN557179246"/>
    <s v="http://resolver.staatsbibliothek-berlin.de/SBB00010A1C00000000"/>
    <s v="ger"/>
    <s v="1853"/>
    <s v="WegehauptDigital"/>
    <s v="Leipzig; Chur"/>
    <s v="https://content.staatsbibliothek-berlin.de/dc/770967787.ocr.zip"/>
    <s v="yes"/>
    <m/>
    <x v="2249"/>
    <s v="0317"/>
    <n v="1"/>
  </r>
  <r>
    <s v="Länder und Völker Europa's; In charakteristischen Darstellungen zur bildenden Lektüre für die reifere Jugend u. Freunde d. Länder- und Völkerkunde"/>
    <s v="Nisle, Julius; Gsell, F.; Fels, J. G."/>
    <s v="Kinder- und Jugendbücher; Historische Drucke"/>
    <s v="Grubenmann"/>
    <s v="monograph; text"/>
    <s v="PPN770967787"/>
    <s v="PPN557179246"/>
    <s v="http://resolver.staatsbibliothek-berlin.de/SBB00010A1C00000000"/>
    <s v="ger"/>
    <s v="1853"/>
    <s v="WegehauptDigital"/>
    <s v="Leipzig; Chur"/>
    <s v="https://content.staatsbibliothek-berlin.de/dc/770967787.ocr.zip"/>
    <s v="yes"/>
    <m/>
    <x v="193"/>
    <s v="0329"/>
    <n v="1"/>
  </r>
  <r>
    <s v="Länder und Völker Europa's; In charakteristischen Darstellungen zur bildenden Lektüre für die reifere Jugend u. Freunde d. Länder- und Völkerkunde"/>
    <s v="Nisle, Julius; Gsell, F.; Fels, J. G."/>
    <s v="Kinder- und Jugendbücher; Historische Drucke"/>
    <s v="Grubenmann"/>
    <s v="monograph; text"/>
    <s v="PPN770967787"/>
    <s v="PPN557179246"/>
    <s v="http://resolver.staatsbibliothek-berlin.de/SBB00010A1C00000000"/>
    <s v="ger"/>
    <s v="1853"/>
    <s v="WegehauptDigital"/>
    <s v="Leipzig; Chur"/>
    <s v="https://content.staatsbibliothek-berlin.de/dc/770967787.ocr.zip"/>
    <s v="yes"/>
    <m/>
    <x v="2250"/>
    <s v="0329"/>
    <n v="1"/>
  </r>
  <r>
    <s v="Länder und Völker Europa's; In charakteristischen Darstellungen zur bildenden Lektüre für die reifere Jugend u. Freunde d. Länder- und Völkerkunde"/>
    <s v="Nisle, Julius; Gsell, F.; Fels, J. G."/>
    <s v="Kinder- und Jugendbücher; Historische Drucke"/>
    <s v="Grubenmann"/>
    <s v="monograph; text"/>
    <s v="PPN770967787"/>
    <s v="PPN557179246"/>
    <s v="http://resolver.staatsbibliothek-berlin.de/SBB00010A1C00000000"/>
    <s v="ger"/>
    <s v="1853"/>
    <s v="WegehauptDigital"/>
    <s v="Leipzig; Chur"/>
    <s v="https://content.staatsbibliothek-berlin.de/dc/770967787.ocr.zip"/>
    <s v="yes"/>
    <m/>
    <x v="2251"/>
    <s v="0357"/>
    <n v="1"/>
  </r>
  <r>
    <s v="Länder und Völker Europa's; In charakteristischen Darstellungen zur bildenden Lektüre für die reifere Jugend u. Freunde d. Länder- und Völkerkunde"/>
    <s v="Nisle, Julius; Gsell, F.; Fels, J. G."/>
    <s v="Kinder- und Jugendbücher; Historische Drucke"/>
    <s v="Grubenmann"/>
    <s v="monograph; text"/>
    <s v="PPN770967787"/>
    <s v="PPN557179246"/>
    <s v="http://resolver.staatsbibliothek-berlin.de/SBB00010A1C00000000"/>
    <s v="ger"/>
    <s v="1853"/>
    <s v="WegehauptDigital"/>
    <s v="Leipzig; Chur"/>
    <s v="https://content.staatsbibliothek-berlin.de/dc/770967787.ocr.zip"/>
    <s v="yes"/>
    <m/>
    <x v="2252"/>
    <s v="0357"/>
    <n v="1"/>
  </r>
  <r>
    <s v="Länder und Völker Europa's; In charakteristischen Darstellungen zur bildenden Lektüre für die reifere Jugend u. Freunde d. Länder- und Völkerkunde"/>
    <s v="Nisle, Julius; Gsell, F.; Fels, J. G."/>
    <s v="Kinder- und Jugendbücher; Historische Drucke"/>
    <s v="Grubenmann"/>
    <s v="monograph; text"/>
    <s v="PPN770967787"/>
    <s v="PPN557179246"/>
    <s v="http://resolver.staatsbibliothek-berlin.de/SBB00010A1C00000000"/>
    <s v="ger"/>
    <s v="1853"/>
    <s v="WegehauptDigital"/>
    <s v="Leipzig; Chur"/>
    <s v="https://content.staatsbibliothek-berlin.de/dc/770967787.ocr.zip"/>
    <s v="yes"/>
    <m/>
    <x v="2253"/>
    <s v="0357"/>
    <n v="1"/>
  </r>
  <r>
    <s v="Länder und Völker Europa's; In charakteristischen Darstellungen zur bildenden Lektüre für die reifere Jugend u. Freunde d. Länder- und Völkerkunde"/>
    <s v="Nisle, Julius; Gsell, F.; Fels, J. G."/>
    <s v="Kinder- und Jugendbücher; Historische Drucke"/>
    <s v="Grubenmann"/>
    <s v="monograph; text"/>
    <s v="PPN770967787"/>
    <s v="PPN557179246"/>
    <s v="http://resolver.staatsbibliothek-berlin.de/SBB00010A1C00000000"/>
    <s v="ger"/>
    <s v="1853"/>
    <s v="WegehauptDigital"/>
    <s v="Leipzig; Chur"/>
    <s v="https://content.staatsbibliothek-berlin.de/dc/770967787.ocr.zip"/>
    <s v="yes"/>
    <m/>
    <x v="171"/>
    <s v="0371"/>
    <n v="1"/>
  </r>
  <r>
    <s v="Länder und Völker Europa's; In charakteristischen Darstellungen zur bildenden Lektüre für die reifere Jugend u. Freunde d. Länder- und Völkerkunde"/>
    <s v="Nisle, Julius; Gsell, F.; Fels, J. G."/>
    <s v="Kinder- und Jugendbücher; Historische Drucke"/>
    <s v="Grubenmann"/>
    <s v="monograph; text"/>
    <s v="PPN770967787"/>
    <s v="PPN557179246"/>
    <s v="http://resolver.staatsbibliothek-berlin.de/SBB00010A1C00000000"/>
    <s v="ger"/>
    <s v="1853"/>
    <s v="WegehauptDigital"/>
    <s v="Leipzig; Chur"/>
    <s v="https://content.staatsbibliothek-berlin.de/dc/770967787.ocr.zip"/>
    <s v="yes"/>
    <m/>
    <x v="379"/>
    <s v="0431"/>
    <n v="1"/>
  </r>
  <r>
    <s v="Länder und Völker Europa's; In charakteristischen Darstellungen zur bildenden Lektüre für die reifere Jugend u. Freunde d. Länder- und Völkerkunde"/>
    <s v="Nisle, Julius; Gsell, F.; Fels, J. G."/>
    <s v="Kinder- und Jugendbücher; Historische Drucke"/>
    <s v="Grubenmann"/>
    <s v="monograph; text"/>
    <s v="PPN770967787"/>
    <s v="PPN557179246"/>
    <s v="http://resolver.staatsbibliothek-berlin.de/SBB00010A1C00000000"/>
    <s v="ger"/>
    <s v="1853"/>
    <s v="WegehauptDigital"/>
    <s v="Leipzig; Chur"/>
    <s v="https://content.staatsbibliothek-berlin.de/dc/770967787.ocr.zip"/>
    <s v="yes"/>
    <m/>
    <x v="2254"/>
    <s v="0435"/>
    <n v="1"/>
  </r>
  <r>
    <s v="Die Wunder des Glaspalastes; ein Festgeschenk für die Jugend"/>
    <s v="Vogel, Carl; Wieck, Friedrich Georg"/>
    <s v="Kinder- und Jugendbücher"/>
    <s v="Weber"/>
    <s v="monograph; text"/>
    <s v="PPN771013175"/>
    <s v="PPN350492328"/>
    <s v="http://resolver.staatsbibliothek-berlin.de/SBB00010A6100000000"/>
    <s v="ger"/>
    <s v="1852"/>
    <s v="WegehauptDigital"/>
    <s v="Leipzig"/>
    <s v="https://content.staatsbibliothek-berlin.de/dc/771013175.ocr.zip"/>
    <s v="yes"/>
    <m/>
    <x v="2255"/>
    <s v="0029, 0049, 0130, 0174, 0229, 0234, 0264, 0265"/>
    <n v="8"/>
  </r>
  <r>
    <s v="Die Wunder des Glaspalastes; ein Festgeschenk für die Jugend"/>
    <s v="Vogel, Carl; Wieck, Friedrich Georg"/>
    <s v="Kinder- und Jugendbücher"/>
    <s v="Weber"/>
    <s v="monograph; text"/>
    <s v="PPN771013175"/>
    <s v="PPN350492328"/>
    <s v="http://resolver.staatsbibliothek-berlin.de/SBB00010A6100000000"/>
    <s v="ger"/>
    <s v="1852"/>
    <s v="WegehauptDigital"/>
    <s v="Leipzig"/>
    <s v="https://content.staatsbibliothek-berlin.de/dc/771013175.ocr.zip"/>
    <s v="yes"/>
    <m/>
    <x v="2256"/>
    <s v="0029, 0234, 0253"/>
    <n v="3"/>
  </r>
  <r>
    <s v="Die Wunder des Glaspalastes; ein Festgeschenk für die Jugend"/>
    <s v="Vogel, Carl; Wieck, Friedrich Georg"/>
    <s v="Kinder- und Jugendbücher"/>
    <s v="Weber"/>
    <s v="monograph; text"/>
    <s v="PPN771013175"/>
    <s v="PPN350492328"/>
    <s v="http://resolver.staatsbibliothek-berlin.de/SBB00010A6100000000"/>
    <s v="ger"/>
    <s v="1852"/>
    <s v="WegehauptDigital"/>
    <s v="Leipzig"/>
    <s v="https://content.staatsbibliothek-berlin.de/dc/771013175.ocr.zip"/>
    <s v="yes"/>
    <m/>
    <x v="379"/>
    <s v="0029"/>
    <n v="1"/>
  </r>
  <r>
    <s v="Die Wunder des Glaspalastes; ein Festgeschenk für die Jugend"/>
    <s v="Vogel, Carl; Wieck, Friedrich Georg"/>
    <s v="Kinder- und Jugendbücher"/>
    <s v="Weber"/>
    <s v="monograph; text"/>
    <s v="PPN771013175"/>
    <s v="PPN350492328"/>
    <s v="http://resolver.staatsbibliothek-berlin.de/SBB00010A6100000000"/>
    <s v="ger"/>
    <s v="1852"/>
    <s v="WegehauptDigital"/>
    <s v="Leipzig"/>
    <s v="https://content.staatsbibliothek-berlin.de/dc/771013175.ocr.zip"/>
    <s v="yes"/>
    <m/>
    <x v="117"/>
    <s v="0029"/>
    <n v="1"/>
  </r>
  <r>
    <s v="Die Wunder des Glaspalastes; ein Festgeschenk für die Jugend"/>
    <s v="Vogel, Carl; Wieck, Friedrich Georg"/>
    <s v="Kinder- und Jugendbücher"/>
    <s v="Weber"/>
    <s v="monograph; text"/>
    <s v="PPN771013175"/>
    <s v="PPN350492328"/>
    <s v="http://resolver.staatsbibliothek-berlin.de/SBB00010A6100000000"/>
    <s v="ger"/>
    <s v="1852"/>
    <s v="WegehauptDigital"/>
    <s v="Leipzig"/>
    <s v="https://content.staatsbibliothek-berlin.de/dc/771013175.ocr.zip"/>
    <s v="yes"/>
    <m/>
    <x v="2257"/>
    <s v="0030"/>
    <n v="1"/>
  </r>
  <r>
    <s v="Die Wunder des Glaspalastes; ein Festgeschenk für die Jugend"/>
    <s v="Vogel, Carl; Wieck, Friedrich Georg"/>
    <s v="Kinder- und Jugendbücher"/>
    <s v="Weber"/>
    <s v="monograph; text"/>
    <s v="PPN771013175"/>
    <s v="PPN350492328"/>
    <s v="http://resolver.staatsbibliothek-berlin.de/SBB00010A6100000000"/>
    <s v="ger"/>
    <s v="1852"/>
    <s v="WegehauptDigital"/>
    <s v="Leipzig"/>
    <s v="https://content.staatsbibliothek-berlin.de/dc/771013175.ocr.zip"/>
    <s v="yes"/>
    <m/>
    <x v="2258"/>
    <s v="0061"/>
    <n v="1"/>
  </r>
  <r>
    <s v="Die Wunder des Glaspalastes; ein Festgeschenk für die Jugend"/>
    <s v="Vogel, Carl; Wieck, Friedrich Georg"/>
    <s v="Kinder- und Jugendbücher"/>
    <s v="Weber"/>
    <s v="monograph; text"/>
    <s v="PPN771013175"/>
    <s v="PPN350492328"/>
    <s v="http://resolver.staatsbibliothek-berlin.de/SBB00010A6100000000"/>
    <s v="ger"/>
    <s v="1852"/>
    <s v="WegehauptDigital"/>
    <s v="Leipzig"/>
    <s v="https://content.staatsbibliothek-berlin.de/dc/771013175.ocr.zip"/>
    <s v="yes"/>
    <m/>
    <x v="2259"/>
    <s v="0061"/>
    <n v="1"/>
  </r>
  <r>
    <s v="Die Wunder des Glaspalastes; ein Festgeschenk für die Jugend"/>
    <s v="Vogel, Carl; Wieck, Friedrich Georg"/>
    <s v="Kinder- und Jugendbücher"/>
    <s v="Weber"/>
    <s v="monograph; text"/>
    <s v="PPN771013175"/>
    <s v="PPN350492328"/>
    <s v="http://resolver.staatsbibliothek-berlin.de/SBB00010A6100000000"/>
    <s v="ger"/>
    <s v="1852"/>
    <s v="WegehauptDigital"/>
    <s v="Leipzig"/>
    <s v="https://content.staatsbibliothek-berlin.de/dc/771013175.ocr.zip"/>
    <s v="yes"/>
    <m/>
    <x v="2260"/>
    <s v="0061"/>
    <n v="1"/>
  </r>
  <r>
    <s v="Die Wunder des Glaspalastes; ein Festgeschenk für die Jugend"/>
    <s v="Vogel, Carl; Wieck, Friedrich Georg"/>
    <s v="Kinder- und Jugendbücher"/>
    <s v="Weber"/>
    <s v="monograph; text"/>
    <s v="PPN771013175"/>
    <s v="PPN350492328"/>
    <s v="http://resolver.staatsbibliothek-berlin.de/SBB00010A6100000000"/>
    <s v="ger"/>
    <s v="1852"/>
    <s v="WegehauptDigital"/>
    <s v="Leipzig"/>
    <s v="https://content.staatsbibliothek-berlin.de/dc/771013175.ocr.zip"/>
    <s v="yes"/>
    <m/>
    <x v="2261"/>
    <s v="0061"/>
    <n v="1"/>
  </r>
  <r>
    <s v="Die Wunder des Glaspalastes; ein Festgeschenk für die Jugend"/>
    <s v="Vogel, Carl; Wieck, Friedrich Georg"/>
    <s v="Kinder- und Jugendbücher"/>
    <s v="Weber"/>
    <s v="monograph; text"/>
    <s v="PPN771013175"/>
    <s v="PPN350492328"/>
    <s v="http://resolver.staatsbibliothek-berlin.de/SBB00010A6100000000"/>
    <s v="ger"/>
    <s v="1852"/>
    <s v="WegehauptDigital"/>
    <s v="Leipzig"/>
    <s v="https://content.staatsbibliothek-berlin.de/dc/771013175.ocr.zip"/>
    <s v="yes"/>
    <m/>
    <x v="2262"/>
    <s v="0061, 0076, 0130"/>
    <n v="3"/>
  </r>
  <r>
    <s v="Die Wunder des Glaspalastes; ein Festgeschenk für die Jugend"/>
    <s v="Vogel, Carl; Wieck, Friedrich Georg"/>
    <s v="Kinder- und Jugendbücher"/>
    <s v="Weber"/>
    <s v="monograph; text"/>
    <s v="PPN771013175"/>
    <s v="PPN350492328"/>
    <s v="http://resolver.staatsbibliothek-berlin.de/SBB00010A6100000000"/>
    <s v="ger"/>
    <s v="1852"/>
    <s v="WegehauptDigital"/>
    <s v="Leipzig"/>
    <s v="https://content.staatsbibliothek-berlin.de/dc/771013175.ocr.zip"/>
    <s v="yes"/>
    <m/>
    <x v="354"/>
    <s v="0076"/>
    <n v="1"/>
  </r>
  <r>
    <s v="Die Wunder des Glaspalastes; ein Festgeschenk für die Jugend"/>
    <s v="Vogel, Carl; Wieck, Friedrich Georg"/>
    <s v="Kinder- und Jugendbücher"/>
    <s v="Weber"/>
    <s v="monograph; text"/>
    <s v="PPN771013175"/>
    <s v="PPN350492328"/>
    <s v="http://resolver.staatsbibliothek-berlin.de/SBB00010A6100000000"/>
    <s v="ger"/>
    <s v="1852"/>
    <s v="WegehauptDigital"/>
    <s v="Leipzig"/>
    <s v="https://content.staatsbibliothek-berlin.de/dc/771013175.ocr.zip"/>
    <s v="yes"/>
    <m/>
    <x v="330"/>
    <s v="0112"/>
    <n v="1"/>
  </r>
  <r>
    <s v="Die Wunder des Glaspalastes; ein Festgeschenk für die Jugend"/>
    <s v="Vogel, Carl; Wieck, Friedrich Georg"/>
    <s v="Kinder- und Jugendbücher"/>
    <s v="Weber"/>
    <s v="monograph; text"/>
    <s v="PPN771013175"/>
    <s v="PPN350492328"/>
    <s v="http://resolver.staatsbibliothek-berlin.de/SBB00010A6100000000"/>
    <s v="ger"/>
    <s v="1852"/>
    <s v="WegehauptDigital"/>
    <s v="Leipzig"/>
    <s v="https://content.staatsbibliothek-berlin.de/dc/771013175.ocr.zip"/>
    <s v="yes"/>
    <m/>
    <x v="2165"/>
    <s v="0112"/>
    <n v="1"/>
  </r>
  <r>
    <s v="Die Wunder des Glaspalastes; ein Festgeschenk für die Jugend"/>
    <s v="Vogel, Carl; Wieck, Friedrich Georg"/>
    <s v="Kinder- und Jugendbücher"/>
    <s v="Weber"/>
    <s v="monograph; text"/>
    <s v="PPN771013175"/>
    <s v="PPN350492328"/>
    <s v="http://resolver.staatsbibliothek-berlin.de/SBB00010A6100000000"/>
    <s v="ger"/>
    <s v="1852"/>
    <s v="WegehauptDigital"/>
    <s v="Leipzig"/>
    <s v="https://content.staatsbibliothek-berlin.de/dc/771013175.ocr.zip"/>
    <s v="yes"/>
    <m/>
    <x v="33"/>
    <s v="0112"/>
    <n v="1"/>
  </r>
  <r>
    <s v="Die Wunder des Glaspalastes; ein Festgeschenk für die Jugend"/>
    <s v="Vogel, Carl; Wieck, Friedrich Georg"/>
    <s v="Kinder- und Jugendbücher"/>
    <s v="Weber"/>
    <s v="monograph; text"/>
    <s v="PPN771013175"/>
    <s v="PPN350492328"/>
    <s v="http://resolver.staatsbibliothek-berlin.de/SBB00010A6100000000"/>
    <s v="ger"/>
    <s v="1852"/>
    <s v="WegehauptDigital"/>
    <s v="Leipzig"/>
    <s v="https://content.staatsbibliothek-berlin.de/dc/771013175.ocr.zip"/>
    <s v="yes"/>
    <m/>
    <x v="2263"/>
    <s v="0130"/>
    <n v="1"/>
  </r>
  <r>
    <s v="Die Wunder des Glaspalastes; ein Festgeschenk für die Jugend"/>
    <s v="Vogel, Carl; Wieck, Friedrich Georg"/>
    <s v="Kinder- und Jugendbücher"/>
    <s v="Weber"/>
    <s v="monograph; text"/>
    <s v="PPN771013175"/>
    <s v="PPN350492328"/>
    <s v="http://resolver.staatsbibliothek-berlin.de/SBB00010A6100000000"/>
    <s v="ger"/>
    <s v="1852"/>
    <s v="WegehauptDigital"/>
    <s v="Leipzig"/>
    <s v="https://content.staatsbibliothek-berlin.de/dc/771013175.ocr.zip"/>
    <s v="yes"/>
    <m/>
    <x v="1472"/>
    <s v="0130"/>
    <n v="1"/>
  </r>
  <r>
    <s v="Die Wunder des Glaspalastes; ein Festgeschenk für die Jugend"/>
    <s v="Vogel, Carl; Wieck, Friedrich Georg"/>
    <s v="Kinder- und Jugendbücher"/>
    <s v="Weber"/>
    <s v="monograph; text"/>
    <s v="PPN771013175"/>
    <s v="PPN350492328"/>
    <s v="http://resolver.staatsbibliothek-berlin.de/SBB00010A6100000000"/>
    <s v="ger"/>
    <s v="1852"/>
    <s v="WegehauptDigital"/>
    <s v="Leipzig"/>
    <s v="https://content.staatsbibliothek-berlin.de/dc/771013175.ocr.zip"/>
    <s v="yes"/>
    <m/>
    <x v="2264"/>
    <s v="0154"/>
    <n v="1"/>
  </r>
  <r>
    <s v="Die Wunder des Glaspalastes; ein Festgeschenk für die Jugend"/>
    <s v="Vogel, Carl; Wieck, Friedrich Georg"/>
    <s v="Kinder- und Jugendbücher"/>
    <s v="Weber"/>
    <s v="monograph; text"/>
    <s v="PPN771013175"/>
    <s v="PPN350492328"/>
    <s v="http://resolver.staatsbibliothek-berlin.de/SBB00010A6100000000"/>
    <s v="ger"/>
    <s v="1852"/>
    <s v="WegehauptDigital"/>
    <s v="Leipzig"/>
    <s v="https://content.staatsbibliothek-berlin.de/dc/771013175.ocr.zip"/>
    <s v="yes"/>
    <m/>
    <x v="2265"/>
    <s v="0159"/>
    <n v="1"/>
  </r>
  <r>
    <s v="Die Wunder des Glaspalastes; ein Festgeschenk für die Jugend"/>
    <s v="Vogel, Carl; Wieck, Friedrich Georg"/>
    <s v="Kinder- und Jugendbücher"/>
    <s v="Weber"/>
    <s v="monograph; text"/>
    <s v="PPN771013175"/>
    <s v="PPN350492328"/>
    <s v="http://resolver.staatsbibliothek-berlin.de/SBB00010A6100000000"/>
    <s v="ger"/>
    <s v="1852"/>
    <s v="WegehauptDigital"/>
    <s v="Leipzig"/>
    <s v="https://content.staatsbibliothek-berlin.de/dc/771013175.ocr.zip"/>
    <s v="yes"/>
    <m/>
    <x v="2266"/>
    <s v="0159"/>
    <n v="1"/>
  </r>
  <r>
    <s v="Die Wunder des Glaspalastes; ein Festgeschenk für die Jugend"/>
    <s v="Vogel, Carl; Wieck, Friedrich Georg"/>
    <s v="Kinder- und Jugendbücher"/>
    <s v="Weber"/>
    <s v="monograph; text"/>
    <s v="PPN771013175"/>
    <s v="PPN350492328"/>
    <s v="http://resolver.staatsbibliothek-berlin.de/SBB00010A6100000000"/>
    <s v="ger"/>
    <s v="1852"/>
    <s v="WegehauptDigital"/>
    <s v="Leipzig"/>
    <s v="https://content.staatsbibliothek-berlin.de/dc/771013175.ocr.zip"/>
    <s v="yes"/>
    <m/>
    <x v="2267"/>
    <s v="0159"/>
    <n v="1"/>
  </r>
  <r>
    <s v="Die Wunder des Glaspalastes; ein Festgeschenk für die Jugend"/>
    <s v="Vogel, Carl; Wieck, Friedrich Georg"/>
    <s v="Kinder- und Jugendbücher"/>
    <s v="Weber"/>
    <s v="monograph; text"/>
    <s v="PPN771013175"/>
    <s v="PPN350492328"/>
    <s v="http://resolver.staatsbibliothek-berlin.de/SBB00010A6100000000"/>
    <s v="ger"/>
    <s v="1852"/>
    <s v="WegehauptDigital"/>
    <s v="Leipzig"/>
    <s v="https://content.staatsbibliothek-berlin.de/dc/771013175.ocr.zip"/>
    <s v="yes"/>
    <m/>
    <x v="2268"/>
    <s v="0159"/>
    <n v="1"/>
  </r>
  <r>
    <s v="Die Wunder des Glaspalastes; ein Festgeschenk für die Jugend"/>
    <s v="Vogel, Carl; Wieck, Friedrich Georg"/>
    <s v="Kinder- und Jugendbücher"/>
    <s v="Weber"/>
    <s v="monograph; text"/>
    <s v="PPN771013175"/>
    <s v="PPN350492328"/>
    <s v="http://resolver.staatsbibliothek-berlin.de/SBB00010A6100000000"/>
    <s v="ger"/>
    <s v="1852"/>
    <s v="WegehauptDigital"/>
    <s v="Leipzig"/>
    <s v="https://content.staatsbibliothek-berlin.de/dc/771013175.ocr.zip"/>
    <s v="yes"/>
    <m/>
    <x v="2269"/>
    <s v="0159"/>
    <n v="1"/>
  </r>
  <r>
    <s v="Die Wunder des Glaspalastes; ein Festgeschenk für die Jugend"/>
    <s v="Vogel, Carl; Wieck, Friedrich Georg"/>
    <s v="Kinder- und Jugendbücher"/>
    <s v="Weber"/>
    <s v="monograph; text"/>
    <s v="PPN771013175"/>
    <s v="PPN350492328"/>
    <s v="http://resolver.staatsbibliothek-berlin.de/SBB00010A6100000000"/>
    <s v="ger"/>
    <s v="1852"/>
    <s v="WegehauptDigital"/>
    <s v="Leipzig"/>
    <s v="https://content.staatsbibliothek-berlin.de/dc/771013175.ocr.zip"/>
    <s v="yes"/>
    <m/>
    <x v="2270"/>
    <s v="0159"/>
    <n v="1"/>
  </r>
  <r>
    <s v="Die Wunder des Glaspalastes; ein Festgeschenk für die Jugend"/>
    <s v="Vogel, Carl; Wieck, Friedrich Georg"/>
    <s v="Kinder- und Jugendbücher"/>
    <s v="Weber"/>
    <s v="monograph; text"/>
    <s v="PPN771013175"/>
    <s v="PPN350492328"/>
    <s v="http://resolver.staatsbibliothek-berlin.de/SBB00010A6100000000"/>
    <s v="ger"/>
    <s v="1852"/>
    <s v="WegehauptDigital"/>
    <s v="Leipzig"/>
    <s v="https://content.staatsbibliothek-berlin.de/dc/771013175.ocr.zip"/>
    <s v="yes"/>
    <m/>
    <x v="2271"/>
    <s v="0174"/>
    <n v="1"/>
  </r>
  <r>
    <s v="Die Wunder des Glaspalastes; ein Festgeschenk für die Jugend"/>
    <s v="Vogel, Carl; Wieck, Friedrich Georg"/>
    <s v="Kinder- und Jugendbücher"/>
    <s v="Weber"/>
    <s v="monograph; text"/>
    <s v="PPN771013175"/>
    <s v="PPN350492328"/>
    <s v="http://resolver.staatsbibliothek-berlin.de/SBB00010A6100000000"/>
    <s v="ger"/>
    <s v="1852"/>
    <s v="WegehauptDigital"/>
    <s v="Leipzig"/>
    <s v="https://content.staatsbibliothek-berlin.de/dc/771013175.ocr.zip"/>
    <s v="yes"/>
    <m/>
    <x v="2233"/>
    <s v="0174"/>
    <n v="1"/>
  </r>
  <r>
    <s v="Die Wunder des Glaspalastes; ein Festgeschenk für die Jugend"/>
    <s v="Vogel, Carl; Wieck, Friedrich Georg"/>
    <s v="Kinder- und Jugendbücher"/>
    <s v="Weber"/>
    <s v="monograph; text"/>
    <s v="PPN771013175"/>
    <s v="PPN350492328"/>
    <s v="http://resolver.staatsbibliothek-berlin.de/SBB00010A6100000000"/>
    <s v="ger"/>
    <s v="1852"/>
    <s v="WegehauptDigital"/>
    <s v="Leipzig"/>
    <s v="https://content.staatsbibliothek-berlin.de/dc/771013175.ocr.zip"/>
    <s v="yes"/>
    <m/>
    <x v="112"/>
    <s v="0174"/>
    <n v="1"/>
  </r>
  <r>
    <s v="Die Wunder des Glaspalastes; ein Festgeschenk für die Jugend"/>
    <s v="Vogel, Carl; Wieck, Friedrich Georg"/>
    <s v="Kinder- und Jugendbücher"/>
    <s v="Weber"/>
    <s v="monograph; text"/>
    <s v="PPN771013175"/>
    <s v="PPN350492328"/>
    <s v="http://resolver.staatsbibliothek-berlin.de/SBB00010A6100000000"/>
    <s v="ger"/>
    <s v="1852"/>
    <s v="WegehauptDigital"/>
    <s v="Leipzig"/>
    <s v="https://content.staatsbibliothek-berlin.de/dc/771013175.ocr.zip"/>
    <s v="yes"/>
    <m/>
    <x v="2272"/>
    <s v="0195"/>
    <n v="1"/>
  </r>
  <r>
    <s v="Die Wunder des Glaspalastes; ein Festgeschenk für die Jugend"/>
    <s v="Vogel, Carl; Wieck, Friedrich Georg"/>
    <s v="Kinder- und Jugendbücher"/>
    <s v="Weber"/>
    <s v="monograph; text"/>
    <s v="PPN771013175"/>
    <s v="PPN350492328"/>
    <s v="http://resolver.staatsbibliothek-berlin.de/SBB00010A6100000000"/>
    <s v="ger"/>
    <s v="1852"/>
    <s v="WegehauptDigital"/>
    <s v="Leipzig"/>
    <s v="https://content.staatsbibliothek-berlin.de/dc/771013175.ocr.zip"/>
    <s v="yes"/>
    <m/>
    <x v="2273"/>
    <s v="0195"/>
    <n v="1"/>
  </r>
  <r>
    <s v="Die Wunder des Glaspalastes; ein Festgeschenk für die Jugend"/>
    <s v="Vogel, Carl; Wieck, Friedrich Georg"/>
    <s v="Kinder- und Jugendbücher"/>
    <s v="Weber"/>
    <s v="monograph; text"/>
    <s v="PPN771013175"/>
    <s v="PPN350492328"/>
    <s v="http://resolver.staatsbibliothek-berlin.de/SBB00010A6100000000"/>
    <s v="ger"/>
    <s v="1852"/>
    <s v="WegehauptDigital"/>
    <s v="Leipzig"/>
    <s v="https://content.staatsbibliothek-berlin.de/dc/771013175.ocr.zip"/>
    <s v="yes"/>
    <m/>
    <x v="2274"/>
    <s v="0234"/>
    <n v="1"/>
  </r>
  <r>
    <s v="Die Wunder des Glaspalastes; ein Festgeschenk für die Jugend"/>
    <s v="Vogel, Carl; Wieck, Friedrich Georg"/>
    <s v="Kinder- und Jugendbücher"/>
    <s v="Weber"/>
    <s v="monograph; text"/>
    <s v="PPN771013175"/>
    <s v="PPN350492328"/>
    <s v="http://resolver.staatsbibliothek-berlin.de/SBB00010A6100000000"/>
    <s v="ger"/>
    <s v="1852"/>
    <s v="WegehauptDigital"/>
    <s v="Leipzig"/>
    <s v="https://content.staatsbibliothek-berlin.de/dc/771013175.ocr.zip"/>
    <s v="yes"/>
    <m/>
    <x v="2275"/>
    <s v="0234"/>
    <n v="1"/>
  </r>
  <r>
    <s v="Die Wunder des Glaspalastes; ein Festgeschenk für die Jugend"/>
    <s v="Vogel, Carl; Wieck, Friedrich Georg"/>
    <s v="Kinder- und Jugendbücher"/>
    <s v="Weber"/>
    <s v="monograph; text"/>
    <s v="PPN771013175"/>
    <s v="PPN350492328"/>
    <s v="http://resolver.staatsbibliothek-berlin.de/SBB00010A6100000000"/>
    <s v="ger"/>
    <s v="1852"/>
    <s v="WegehauptDigital"/>
    <s v="Leipzig"/>
    <s v="https://content.staatsbibliothek-berlin.de/dc/771013175.ocr.zip"/>
    <s v="yes"/>
    <m/>
    <x v="2276"/>
    <s v="0253"/>
    <n v="1"/>
  </r>
  <r>
    <s v="Die Wunder des Glaspalastes; ein Festgeschenk für die Jugend"/>
    <s v="Vogel, Carl; Wieck, Friedrich Georg"/>
    <s v="Kinder- und Jugendbücher"/>
    <s v="Weber"/>
    <s v="monograph; text"/>
    <s v="PPN771013175"/>
    <s v="PPN350492328"/>
    <s v="http://resolver.staatsbibliothek-berlin.de/SBB00010A6100000000"/>
    <s v="ger"/>
    <s v="1852"/>
    <s v="WegehauptDigital"/>
    <s v="Leipzig"/>
    <s v="https://content.staatsbibliothek-berlin.de/dc/771013175.ocr.zip"/>
    <s v="yes"/>
    <m/>
    <x v="6"/>
    <s v="0253"/>
    <n v="1"/>
  </r>
  <r>
    <s v="Die Wunder des Glaspalastes; ein Festgeschenk für die Jugend"/>
    <s v="Vogel, Carl; Wieck, Friedrich Georg"/>
    <s v="Kinder- und Jugendbücher"/>
    <s v="Weber"/>
    <s v="monograph; text"/>
    <s v="PPN771013175"/>
    <s v="PPN350492328"/>
    <s v="http://resolver.staatsbibliothek-berlin.de/SBB00010A6100000000"/>
    <s v="ger"/>
    <s v="1852"/>
    <s v="WegehauptDigital"/>
    <s v="Leipzig"/>
    <s v="https://content.staatsbibliothek-berlin.de/dc/771013175.ocr.zip"/>
    <s v="yes"/>
    <m/>
    <x v="852"/>
    <s v="0253"/>
    <n v="1"/>
  </r>
  <r>
    <s v="Die Wunder des Glaspalastes; ein Festgeschenk für die Jugend"/>
    <s v="Vogel, Carl; Wieck, Friedrich Georg"/>
    <s v="Kinder- und Jugendbücher"/>
    <s v="Weber"/>
    <s v="monograph; text"/>
    <s v="PPN771013175"/>
    <s v="PPN350492328"/>
    <s v="http://resolver.staatsbibliothek-berlin.de/SBB00010A6100000000"/>
    <s v="ger"/>
    <s v="1852"/>
    <s v="WegehauptDigital"/>
    <s v="Leipzig"/>
    <s v="https://content.staatsbibliothek-berlin.de/dc/771013175.ocr.zip"/>
    <s v="yes"/>
    <m/>
    <x v="2277"/>
    <s v="0261"/>
    <n v="1"/>
  </r>
  <r>
    <s v="Die Wunder des Glaspalastes; ein Festgeschenk für die Jugend"/>
    <s v="Vogel, Carl; Wieck, Friedrich Georg"/>
    <s v="Kinder- und Jugendbücher"/>
    <s v="Weber"/>
    <s v="monograph; text"/>
    <s v="PPN771013175"/>
    <s v="PPN350492328"/>
    <s v="http://resolver.staatsbibliothek-berlin.de/SBB00010A6100000000"/>
    <s v="ger"/>
    <s v="1852"/>
    <s v="WegehauptDigital"/>
    <s v="Leipzig"/>
    <s v="https://content.staatsbibliothek-berlin.de/dc/771013175.ocr.zip"/>
    <s v="yes"/>
    <m/>
    <x v="2278"/>
    <s v="0261"/>
    <n v="1"/>
  </r>
  <r>
    <s v="Europäische Bilder und Skizzen; zur Belehrung für die reifere Jugend"/>
    <s v="Hoffmann, Julius; Hosemann, Theodor"/>
    <s v="Kinder- und Jugendbücher"/>
    <s v="Trewendt"/>
    <s v="monograph; text"/>
    <s v="PPN771014600"/>
    <s v="PPN265186358"/>
    <s v="http://resolver.staatsbibliothek-berlin.de/SBB00010A6400000000"/>
    <s v="ger"/>
    <s v="1858"/>
    <s v="WegehauptDigital"/>
    <s v="Breslau"/>
    <s v="https://content.staatsbibliothek-berlin.de/dc/771014600.ocr.zip"/>
    <s v="yes"/>
    <m/>
    <x v="2279"/>
    <s v="0043"/>
    <n v="1"/>
  </r>
  <r>
    <s v="Europäische Bilder und Skizzen; zur Belehrung für die reifere Jugend"/>
    <s v="Hoffmann, Julius; Hosemann, Theodor"/>
    <s v="Kinder- und Jugendbücher"/>
    <s v="Trewendt"/>
    <s v="monograph; text"/>
    <s v="PPN771014600"/>
    <s v="PPN265186358"/>
    <s v="http://resolver.staatsbibliothek-berlin.de/SBB00010A6400000000"/>
    <s v="ger"/>
    <s v="1858"/>
    <s v="WegehauptDigital"/>
    <s v="Breslau"/>
    <s v="https://content.staatsbibliothek-berlin.de/dc/771014600.ocr.zip"/>
    <s v="yes"/>
    <m/>
    <x v="2280"/>
    <s v="0053"/>
    <n v="1"/>
  </r>
  <r>
    <s v="Europäische Bilder und Skizzen; zur Belehrung für die reifere Jugend"/>
    <s v="Hoffmann, Julius; Hosemann, Theodor"/>
    <s v="Kinder- und Jugendbücher"/>
    <s v="Trewendt"/>
    <s v="monograph; text"/>
    <s v="PPN771014600"/>
    <s v="PPN265186358"/>
    <s v="http://resolver.staatsbibliothek-berlin.de/SBB00010A6400000000"/>
    <s v="ger"/>
    <s v="1858"/>
    <s v="WegehauptDigital"/>
    <s v="Breslau"/>
    <s v="https://content.staatsbibliothek-berlin.de/dc/771014600.ocr.zip"/>
    <s v="yes"/>
    <m/>
    <x v="171"/>
    <s v="0119"/>
    <n v="1"/>
  </r>
  <r>
    <s v="Livingstone der Missionär; Erforschungsreisen im Innern Afrikas ; in Schilderungen der bekanntesten älteren und neueren Reisen insbesondere der großen Entdeckungen im südlichen Afrika währen der Jahre 1840 - 1856 durch Dr. David Livingstone"/>
    <s v="Kiesewetter, Fr."/>
    <s v="Kinder- und Jugendbücher"/>
    <s v="Spamer"/>
    <s v="monograph; text"/>
    <s v="PPN771049552"/>
    <s v="PPN565851357"/>
    <s v="http://resolver.staatsbibliothek-berlin.de/SBB00010A9D00000000"/>
    <s v="ger"/>
    <s v="1859"/>
    <s v="WegehauptDigital"/>
    <s v="Leipzig"/>
    <s v="https://content.staatsbibliothek-berlin.de/dc/771049552.ocr.zip"/>
    <s v="yes"/>
    <m/>
    <x v="2281"/>
    <s v="0009"/>
    <n v="1"/>
  </r>
  <r>
    <s v="Livingstone der Missionär; Erforschungsreisen im Innern Afrikas ; in Schilderungen der bekanntesten älteren und neueren Reisen insbesondere der großen Entdeckungen im südlichen Afrika währen der Jahre 1840 - 1856 durch Dr. David Livingstone"/>
    <s v="Kiesewetter, Fr."/>
    <s v="Kinder- und Jugendbücher"/>
    <s v="Spamer"/>
    <s v="monograph; text"/>
    <s v="PPN771049552"/>
    <s v="PPN565851357"/>
    <s v="http://resolver.staatsbibliothek-berlin.de/SBB00010A9D00000000"/>
    <s v="ger"/>
    <s v="1859"/>
    <s v="WegehauptDigital"/>
    <s v="Leipzig"/>
    <s v="https://content.staatsbibliothek-berlin.de/dc/771049552.ocr.zip"/>
    <s v="yes"/>
    <m/>
    <x v="0"/>
    <s v="0009"/>
    <n v="1"/>
  </r>
  <r>
    <s v="Livingstone der Missionär; Erforschungsreisen im Innern Afrikas ; in Schilderungen der bekanntesten älteren und neueren Reisen insbesondere der großen Entdeckungen im südlichen Afrika währen der Jahre 1840 - 1856 durch Dr. David Livingstone"/>
    <s v="Kiesewetter, Fr."/>
    <s v="Kinder- und Jugendbücher"/>
    <s v="Spamer"/>
    <s v="monograph; text"/>
    <s v="PPN771049552"/>
    <s v="PPN565851357"/>
    <s v="http://resolver.staatsbibliothek-berlin.de/SBB00010A9D00000000"/>
    <s v="ger"/>
    <s v="1859"/>
    <s v="WegehauptDigital"/>
    <s v="Leipzig"/>
    <s v="https://content.staatsbibliothek-berlin.de/dc/771049552.ocr.zip"/>
    <s v="yes"/>
    <m/>
    <x v="2282"/>
    <s v="0015"/>
    <n v="1"/>
  </r>
  <r>
    <s v="Livingstone der Missionär; Erforschungsreisen im Innern Afrikas ; in Schilderungen der bekanntesten älteren und neueren Reisen insbesondere der großen Entdeckungen im südlichen Afrika währen der Jahre 1840 - 1856 durch Dr. David Livingstone"/>
    <s v="Kiesewetter, Fr."/>
    <s v="Kinder- und Jugendbücher"/>
    <s v="Spamer"/>
    <s v="monograph; text"/>
    <s v="PPN771049552"/>
    <s v="PPN565851357"/>
    <s v="http://resolver.staatsbibliothek-berlin.de/SBB00010A9D00000000"/>
    <s v="ger"/>
    <s v="1859"/>
    <s v="WegehauptDigital"/>
    <s v="Leipzig"/>
    <s v="https://content.staatsbibliothek-berlin.de/dc/771049552.ocr.zip"/>
    <s v="yes"/>
    <m/>
    <x v="2283"/>
    <s v="0015"/>
    <n v="1"/>
  </r>
  <r>
    <s v="Livingstone der Missionär; Erforschungsreisen im Innern Afrikas ; in Schilderungen der bekanntesten älteren und neueren Reisen insbesondere der großen Entdeckungen im südlichen Afrika währen der Jahre 1840 - 1856 durch Dr. David Livingstone"/>
    <s v="Kiesewetter, Fr."/>
    <s v="Kinder- und Jugendbücher"/>
    <s v="Spamer"/>
    <s v="monograph; text"/>
    <s v="PPN771049552"/>
    <s v="PPN565851357"/>
    <s v="http://resolver.staatsbibliothek-berlin.de/SBB00010A9D00000000"/>
    <s v="ger"/>
    <s v="1859"/>
    <s v="WegehauptDigital"/>
    <s v="Leipzig"/>
    <s v="https://content.staatsbibliothek-berlin.de/dc/771049552.ocr.zip"/>
    <s v="yes"/>
    <m/>
    <x v="109"/>
    <s v="0015"/>
    <n v="1"/>
  </r>
  <r>
    <s v="Livingstone der Missionär; Erforschungsreisen im Innern Afrikas ; in Schilderungen der bekanntesten älteren und neueren Reisen insbesondere der großen Entdeckungen im südlichen Afrika währen der Jahre 1840 - 1856 durch Dr. David Livingstone"/>
    <s v="Kiesewetter, Fr."/>
    <s v="Kinder- und Jugendbücher"/>
    <s v="Spamer"/>
    <s v="monograph; text"/>
    <s v="PPN771049552"/>
    <s v="PPN565851357"/>
    <s v="http://resolver.staatsbibliothek-berlin.de/SBB00010A9D00000000"/>
    <s v="ger"/>
    <s v="1859"/>
    <s v="WegehauptDigital"/>
    <s v="Leipzig"/>
    <s v="https://content.staatsbibliothek-berlin.de/dc/771049552.ocr.zip"/>
    <s v="yes"/>
    <m/>
    <x v="2284"/>
    <s v="0015"/>
    <n v="1"/>
  </r>
  <r>
    <s v="Livingstone der Missionär; Erforschungsreisen im Innern Afrikas ; in Schilderungen der bekanntesten älteren und neueren Reisen insbesondere der großen Entdeckungen im südlichen Afrika währen der Jahre 1840 - 1856 durch Dr. David Livingstone"/>
    <s v="Kiesewetter, Fr."/>
    <s v="Kinder- und Jugendbücher"/>
    <s v="Spamer"/>
    <s v="monograph; text"/>
    <s v="PPN771049552"/>
    <s v="PPN565851357"/>
    <s v="http://resolver.staatsbibliothek-berlin.de/SBB00010A9D00000000"/>
    <s v="ger"/>
    <s v="1859"/>
    <s v="WegehauptDigital"/>
    <s v="Leipzig"/>
    <s v="https://content.staatsbibliothek-berlin.de/dc/771049552.ocr.zip"/>
    <s v="yes"/>
    <m/>
    <x v="2285"/>
    <s v="0015"/>
    <n v="1"/>
  </r>
  <r>
    <s v="Livingstone der Missionär; Erforschungsreisen im Innern Afrikas ; in Schilderungen der bekanntesten älteren und neueren Reisen insbesondere der großen Entdeckungen im südlichen Afrika währen der Jahre 1840 - 1856 durch Dr. David Livingstone"/>
    <s v="Kiesewetter, Fr."/>
    <s v="Kinder- und Jugendbücher"/>
    <s v="Spamer"/>
    <s v="monograph; text"/>
    <s v="PPN771049552"/>
    <s v="PPN565851357"/>
    <s v="http://resolver.staatsbibliothek-berlin.de/SBB00010A9D00000000"/>
    <s v="ger"/>
    <s v="1859"/>
    <s v="WegehauptDigital"/>
    <s v="Leipzig"/>
    <s v="https://content.staatsbibliothek-berlin.de/dc/771049552.ocr.zip"/>
    <s v="yes"/>
    <m/>
    <x v="2286"/>
    <s v="0051"/>
    <n v="1"/>
  </r>
  <r>
    <s v="Livingstone der Missionär; Erforschungsreisen im Innern Afrikas ; in Schilderungen der bekanntesten älteren und neueren Reisen insbesondere der großen Entdeckungen im südlichen Afrika währen der Jahre 1840 - 1856 durch Dr. David Livingstone"/>
    <s v="Kiesewetter, Fr."/>
    <s v="Kinder- und Jugendbücher"/>
    <s v="Spamer"/>
    <s v="monograph; text"/>
    <s v="PPN771049552"/>
    <s v="PPN565851357"/>
    <s v="http://resolver.staatsbibliothek-berlin.de/SBB00010A9D00000000"/>
    <s v="ger"/>
    <s v="1859"/>
    <s v="WegehauptDigital"/>
    <s v="Leipzig"/>
    <s v="https://content.staatsbibliothek-berlin.de/dc/771049552.ocr.zip"/>
    <s v="yes"/>
    <m/>
    <x v="2287"/>
    <s v="0051, 0057, 0069"/>
    <n v="3"/>
  </r>
  <r>
    <s v="Livingstone der Missionär; Erforschungsreisen im Innern Afrikas ; in Schilderungen der bekanntesten älteren und neueren Reisen insbesondere der großen Entdeckungen im südlichen Afrika währen der Jahre 1840 - 1856 durch Dr. David Livingstone"/>
    <s v="Kiesewetter, Fr."/>
    <s v="Kinder- und Jugendbücher"/>
    <s v="Spamer"/>
    <s v="monograph; text"/>
    <s v="PPN771049552"/>
    <s v="PPN565851357"/>
    <s v="http://resolver.staatsbibliothek-berlin.de/SBB00010A9D00000000"/>
    <s v="ger"/>
    <s v="1859"/>
    <s v="WegehauptDigital"/>
    <s v="Leipzig"/>
    <s v="https://content.staatsbibliothek-berlin.de/dc/771049552.ocr.zip"/>
    <s v="yes"/>
    <m/>
    <x v="288"/>
    <s v="0051, 0057, 0069, 0109"/>
    <n v="4"/>
  </r>
  <r>
    <s v="Livingstone der Missionär; Erforschungsreisen im Innern Afrikas ; in Schilderungen der bekanntesten älteren und neueren Reisen insbesondere der großen Entdeckungen im südlichen Afrika währen der Jahre 1840 - 1856 durch Dr. David Livingstone"/>
    <s v="Kiesewetter, Fr."/>
    <s v="Kinder- und Jugendbücher"/>
    <s v="Spamer"/>
    <s v="monograph; text"/>
    <s v="PPN771049552"/>
    <s v="PPN565851357"/>
    <s v="http://resolver.staatsbibliothek-berlin.de/SBB00010A9D00000000"/>
    <s v="ger"/>
    <s v="1859"/>
    <s v="WegehauptDigital"/>
    <s v="Leipzig"/>
    <s v="https://content.staatsbibliothek-berlin.de/dc/771049552.ocr.zip"/>
    <s v="yes"/>
    <m/>
    <x v="2288"/>
    <s v="0069"/>
    <n v="1"/>
  </r>
  <r>
    <s v="Livingstone der Missionär; Erforschungsreisen im Innern Afrikas ; in Schilderungen der bekanntesten älteren und neueren Reisen insbesondere der großen Entdeckungen im südlichen Afrika währen der Jahre 1840 - 1856 durch Dr. David Livingstone"/>
    <s v="Kiesewetter, Fr."/>
    <s v="Kinder- und Jugendbücher"/>
    <s v="Spamer"/>
    <s v="monograph; text"/>
    <s v="PPN771049552"/>
    <s v="PPN565851357"/>
    <s v="http://resolver.staatsbibliothek-berlin.de/SBB00010A9D00000000"/>
    <s v="ger"/>
    <s v="1859"/>
    <s v="WegehauptDigital"/>
    <s v="Leipzig"/>
    <s v="https://content.staatsbibliothek-berlin.de/dc/771049552.ocr.zip"/>
    <s v="yes"/>
    <m/>
    <x v="718"/>
    <s v="0069"/>
    <n v="1"/>
  </r>
  <r>
    <s v="Livingstone der Missionär; Erforschungsreisen im Innern Afrikas ; in Schilderungen der bekanntesten älteren und neueren Reisen insbesondere der großen Entdeckungen im südlichen Afrika währen der Jahre 1840 - 1856 durch Dr. David Livingstone"/>
    <s v="Kiesewetter, Fr."/>
    <s v="Kinder- und Jugendbücher"/>
    <s v="Spamer"/>
    <s v="monograph; text"/>
    <s v="PPN771049552"/>
    <s v="PPN565851357"/>
    <s v="http://resolver.staatsbibliothek-berlin.de/SBB00010A9D00000000"/>
    <s v="ger"/>
    <s v="1859"/>
    <s v="WegehauptDigital"/>
    <s v="Leipzig"/>
    <s v="https://content.staatsbibliothek-berlin.de/dc/771049552.ocr.zip"/>
    <s v="yes"/>
    <m/>
    <x v="2289"/>
    <s v="0069"/>
    <n v="1"/>
  </r>
  <r>
    <s v="Livingstone der Missionär; Erforschungsreisen im Innern Afrikas ; in Schilderungen der bekanntesten älteren und neueren Reisen insbesondere der großen Entdeckungen im südlichen Afrika währen der Jahre 1840 - 1856 durch Dr. David Livingstone"/>
    <s v="Kiesewetter, Fr."/>
    <s v="Kinder- und Jugendbücher"/>
    <s v="Spamer"/>
    <s v="monograph; text"/>
    <s v="PPN771049552"/>
    <s v="PPN565851357"/>
    <s v="http://resolver.staatsbibliothek-berlin.de/SBB00010A9D00000000"/>
    <s v="ger"/>
    <s v="1859"/>
    <s v="WegehauptDigital"/>
    <s v="Leipzig"/>
    <s v="https://content.staatsbibliothek-berlin.de/dc/771049552.ocr.zip"/>
    <s v="yes"/>
    <m/>
    <x v="2290"/>
    <s v="0069"/>
    <n v="1"/>
  </r>
  <r>
    <s v="Livingstone der Missionär; Erforschungsreisen im Innern Afrikas ; in Schilderungen der bekanntesten älteren und neueren Reisen insbesondere der großen Entdeckungen im südlichen Afrika währen der Jahre 1840 - 1856 durch Dr. David Livingstone"/>
    <s v="Kiesewetter, Fr."/>
    <s v="Kinder- und Jugendbücher"/>
    <s v="Spamer"/>
    <s v="monograph; text"/>
    <s v="PPN771049552"/>
    <s v="PPN565851357"/>
    <s v="http://resolver.staatsbibliothek-berlin.de/SBB00010A9D00000000"/>
    <s v="ger"/>
    <s v="1859"/>
    <s v="WegehauptDigital"/>
    <s v="Leipzig"/>
    <s v="https://content.staatsbibliothek-berlin.de/dc/771049552.ocr.zip"/>
    <s v="yes"/>
    <m/>
    <x v="2291"/>
    <s v="0069"/>
    <n v="1"/>
  </r>
  <r>
    <s v="Livingstone der Missionär; Erforschungsreisen im Innern Afrikas ; in Schilderungen der bekanntesten älteren und neueren Reisen insbesondere der großen Entdeckungen im südlichen Afrika währen der Jahre 1840 - 1856 durch Dr. David Livingstone"/>
    <s v="Kiesewetter, Fr."/>
    <s v="Kinder- und Jugendbücher"/>
    <s v="Spamer"/>
    <s v="monograph; text"/>
    <s v="PPN771049552"/>
    <s v="PPN565851357"/>
    <s v="http://resolver.staatsbibliothek-berlin.de/SBB00010A9D00000000"/>
    <s v="ger"/>
    <s v="1859"/>
    <s v="WegehauptDigital"/>
    <s v="Leipzig"/>
    <s v="https://content.staatsbibliothek-berlin.de/dc/771049552.ocr.zip"/>
    <s v="yes"/>
    <m/>
    <x v="2292"/>
    <s v="0069"/>
    <n v="1"/>
  </r>
  <r>
    <s v="Livingstone der Missionär; Erforschungsreisen im Innern Afrikas ; in Schilderungen der bekanntesten älteren und neueren Reisen insbesondere der großen Entdeckungen im südlichen Afrika währen der Jahre 1840 - 1856 durch Dr. David Livingstone"/>
    <s v="Kiesewetter, Fr."/>
    <s v="Kinder- und Jugendbücher"/>
    <s v="Spamer"/>
    <s v="monograph; text"/>
    <s v="PPN771049552"/>
    <s v="PPN565851357"/>
    <s v="http://resolver.staatsbibliothek-berlin.de/SBB00010A9D00000000"/>
    <s v="ger"/>
    <s v="1859"/>
    <s v="WegehauptDigital"/>
    <s v="Leipzig"/>
    <s v="https://content.staatsbibliothek-berlin.de/dc/771049552.ocr.zip"/>
    <s v="yes"/>
    <m/>
    <x v="2293"/>
    <s v="0081"/>
    <n v="1"/>
  </r>
  <r>
    <s v="Livingstone der Missionär; Erforschungsreisen im Innern Afrikas ; in Schilderungen der bekanntesten älteren und neueren Reisen insbesondere der großen Entdeckungen im südlichen Afrika währen der Jahre 1840 - 1856 durch Dr. David Livingstone"/>
    <s v="Kiesewetter, Fr."/>
    <s v="Kinder- und Jugendbücher"/>
    <s v="Spamer"/>
    <s v="monograph; text"/>
    <s v="PPN771049552"/>
    <s v="PPN565851357"/>
    <s v="http://resolver.staatsbibliothek-berlin.de/SBB00010A9D00000000"/>
    <s v="ger"/>
    <s v="1859"/>
    <s v="WegehauptDigital"/>
    <s v="Leipzig"/>
    <s v="https://content.staatsbibliothek-berlin.de/dc/771049552.ocr.zip"/>
    <s v="yes"/>
    <m/>
    <x v="2294"/>
    <s v="0156"/>
    <n v="1"/>
  </r>
  <r>
    <s v="Livingstone der Missionär; Erforschungsreisen im Innern Afrikas ; in Schilderungen der bekanntesten älteren und neueren Reisen insbesondere der großen Entdeckungen im südlichen Afrika währen der Jahre 1840 - 1856 durch Dr. David Livingstone"/>
    <s v="Kiesewetter, Fr."/>
    <s v="Kinder- und Jugendbücher"/>
    <s v="Spamer"/>
    <s v="monograph; text"/>
    <s v="PPN771049552"/>
    <s v="PPN565851357"/>
    <s v="http://resolver.staatsbibliothek-berlin.de/SBB00010A9D00000000"/>
    <s v="ger"/>
    <s v="1859"/>
    <s v="WegehauptDigital"/>
    <s v="Leipzig"/>
    <s v="https://content.staatsbibliothek-berlin.de/dc/771049552.ocr.zip"/>
    <s v="yes"/>
    <m/>
    <x v="2295"/>
    <s v="0177"/>
    <n v="1"/>
  </r>
  <r>
    <s v="Livingstone der Missionär; Erforschungsreisen im Innern Afrikas ; in Schilderungen der bekanntesten älteren und neueren Reisen insbesondere der großen Entdeckungen im südlichen Afrika währen der Jahre 1840 - 1856 durch Dr. David Livingstone"/>
    <s v="Kiesewetter, Fr."/>
    <s v="Kinder- und Jugendbücher"/>
    <s v="Spamer"/>
    <s v="monograph; text"/>
    <s v="PPN771049552"/>
    <s v="PPN565851357"/>
    <s v="http://resolver.staatsbibliothek-berlin.de/SBB00010A9D00000000"/>
    <s v="ger"/>
    <s v="1859"/>
    <s v="WegehauptDigital"/>
    <s v="Leipzig"/>
    <s v="https://content.staatsbibliothek-berlin.de/dc/771049552.ocr.zip"/>
    <s v="yes"/>
    <m/>
    <x v="2296"/>
    <s v="0179, 0201, 0209"/>
    <n v="3"/>
  </r>
  <r>
    <s v="Livingstone der Missionär; Erforschungsreisen im Innern Afrikas ; in Schilderungen der bekanntesten älteren und neueren Reisen insbesondere der großen Entdeckungen im südlichen Afrika währen der Jahre 1840 - 1856 durch Dr. David Livingstone"/>
    <s v="Kiesewetter, Fr."/>
    <s v="Kinder- und Jugendbücher"/>
    <s v="Spamer"/>
    <s v="monograph; text"/>
    <s v="PPN771049552"/>
    <s v="PPN565851357"/>
    <s v="http://resolver.staatsbibliothek-berlin.de/SBB00010A9D00000000"/>
    <s v="ger"/>
    <s v="1859"/>
    <s v="WegehauptDigital"/>
    <s v="Leipzig"/>
    <s v="https://content.staatsbibliothek-berlin.de/dc/771049552.ocr.zip"/>
    <s v="yes"/>
    <m/>
    <x v="2297"/>
    <s v="0179"/>
    <n v="1"/>
  </r>
  <r>
    <s v="Livingstone der Missionär; Erforschungsreisen im Innern Afrikas ; in Schilderungen der bekanntesten älteren und neueren Reisen insbesondere der großen Entdeckungen im südlichen Afrika währen der Jahre 1840 - 1856 durch Dr. David Livingstone"/>
    <s v="Kiesewetter, Fr."/>
    <s v="Kinder- und Jugendbücher"/>
    <s v="Spamer"/>
    <s v="monograph; text"/>
    <s v="PPN771049552"/>
    <s v="PPN565851357"/>
    <s v="http://resolver.staatsbibliothek-berlin.de/SBB00010A9D00000000"/>
    <s v="ger"/>
    <s v="1859"/>
    <s v="WegehauptDigital"/>
    <s v="Leipzig"/>
    <s v="https://content.staatsbibliothek-berlin.de/dc/771049552.ocr.zip"/>
    <s v="yes"/>
    <m/>
    <x v="2298"/>
    <s v="0179"/>
    <n v="1"/>
  </r>
  <r>
    <s v="Livingstone der Missionär; Erforschungsreisen im Innern Afrikas ; in Schilderungen der bekanntesten älteren und neueren Reisen insbesondere der großen Entdeckungen im südlichen Afrika währen der Jahre 1840 - 1856 durch Dr. David Livingstone"/>
    <s v="Kiesewetter, Fr."/>
    <s v="Kinder- und Jugendbücher"/>
    <s v="Spamer"/>
    <s v="monograph; text"/>
    <s v="PPN771049552"/>
    <s v="PPN565851357"/>
    <s v="http://resolver.staatsbibliothek-berlin.de/SBB00010A9D00000000"/>
    <s v="ger"/>
    <s v="1859"/>
    <s v="WegehauptDigital"/>
    <s v="Leipzig"/>
    <s v="https://content.staatsbibliothek-berlin.de/dc/771049552.ocr.zip"/>
    <s v="yes"/>
    <m/>
    <x v="2299"/>
    <s v="0187, 0196"/>
    <n v="2"/>
  </r>
  <r>
    <s v="Livingstone der Missionär; Erforschungsreisen im Innern Afrikas ; in Schilderungen der bekanntesten älteren und neueren Reisen insbesondere der großen Entdeckungen im südlichen Afrika währen der Jahre 1840 - 1856 durch Dr. David Livingstone"/>
    <s v="Kiesewetter, Fr."/>
    <s v="Kinder- und Jugendbücher"/>
    <s v="Spamer"/>
    <s v="monograph; text"/>
    <s v="PPN771049552"/>
    <s v="PPN565851357"/>
    <s v="http://resolver.staatsbibliothek-berlin.de/SBB00010A9D00000000"/>
    <s v="ger"/>
    <s v="1859"/>
    <s v="WegehauptDigital"/>
    <s v="Leipzig"/>
    <s v="https://content.staatsbibliothek-berlin.de/dc/771049552.ocr.zip"/>
    <s v="yes"/>
    <m/>
    <x v="2300"/>
    <s v="0187"/>
    <n v="1"/>
  </r>
  <r>
    <s v="Livingstone der Missionär; Erforschungsreisen im Innern Afrikas ; in Schilderungen der bekanntesten älteren und neueren Reisen insbesondere der großen Entdeckungen im südlichen Afrika währen der Jahre 1840 - 1856 durch Dr. David Livingstone"/>
    <s v="Kiesewetter, Fr."/>
    <s v="Kinder- und Jugendbücher"/>
    <s v="Spamer"/>
    <s v="monograph; text"/>
    <s v="PPN771049552"/>
    <s v="PPN565851357"/>
    <s v="http://resolver.staatsbibliothek-berlin.de/SBB00010A9D00000000"/>
    <s v="ger"/>
    <s v="1859"/>
    <s v="WegehauptDigital"/>
    <s v="Leipzig"/>
    <s v="https://content.staatsbibliothek-berlin.de/dc/771049552.ocr.zip"/>
    <s v="yes"/>
    <m/>
    <x v="2301"/>
    <s v="0199"/>
    <n v="1"/>
  </r>
  <r>
    <s v="Livingstone der Missionär; Erforschungsreisen im Innern Afrikas ; in Schilderungen der bekanntesten älteren und neueren Reisen insbesondere der großen Entdeckungen im südlichen Afrika währen der Jahre 1840 - 1856 durch Dr. David Livingstone"/>
    <s v="Kiesewetter, Fr."/>
    <s v="Kinder- und Jugendbücher"/>
    <s v="Spamer"/>
    <s v="monograph; text"/>
    <s v="PPN771049552"/>
    <s v="PPN565851357"/>
    <s v="http://resolver.staatsbibliothek-berlin.de/SBB00010A9D00000000"/>
    <s v="ger"/>
    <s v="1859"/>
    <s v="WegehauptDigital"/>
    <s v="Leipzig"/>
    <s v="https://content.staatsbibliothek-berlin.de/dc/771049552.ocr.zip"/>
    <s v="yes"/>
    <m/>
    <x v="2302"/>
    <s v="0199, 0213"/>
    <n v="2"/>
  </r>
  <r>
    <s v="Livingstone der Missionär; Erforschungsreisen im Innern Afrikas ; in Schilderungen der bekanntesten älteren und neueren Reisen insbesondere der großen Entdeckungen im südlichen Afrika währen der Jahre 1840 - 1856 durch Dr. David Livingstone"/>
    <s v="Kiesewetter, Fr."/>
    <s v="Kinder- und Jugendbücher"/>
    <s v="Spamer"/>
    <s v="monograph; text"/>
    <s v="PPN771049552"/>
    <s v="PPN565851357"/>
    <s v="http://resolver.staatsbibliothek-berlin.de/SBB00010A9D00000000"/>
    <s v="ger"/>
    <s v="1859"/>
    <s v="WegehauptDigital"/>
    <s v="Leipzig"/>
    <s v="https://content.staatsbibliothek-berlin.de/dc/771049552.ocr.zip"/>
    <s v="yes"/>
    <m/>
    <x v="2303"/>
    <s v="0201, 0213, 0249"/>
    <n v="3"/>
  </r>
  <r>
    <s v="Livingstone der Missionär; Erforschungsreisen im Innern Afrikas ; in Schilderungen der bekanntesten älteren und neueren Reisen insbesondere der großen Entdeckungen im südlichen Afrika währen der Jahre 1840 - 1856 durch Dr. David Livingstone"/>
    <s v="Kiesewetter, Fr."/>
    <s v="Kinder- und Jugendbücher"/>
    <s v="Spamer"/>
    <s v="monograph; text"/>
    <s v="PPN771049552"/>
    <s v="PPN565851357"/>
    <s v="http://resolver.staatsbibliothek-berlin.de/SBB00010A9D00000000"/>
    <s v="ger"/>
    <s v="1859"/>
    <s v="WegehauptDigital"/>
    <s v="Leipzig"/>
    <s v="https://content.staatsbibliothek-berlin.de/dc/771049552.ocr.zip"/>
    <s v="yes"/>
    <m/>
    <x v="2304"/>
    <s v="0201"/>
    <n v="1"/>
  </r>
  <r>
    <s v="Livingstone der Missionär; Erforschungsreisen im Innern Afrikas ; in Schilderungen der bekanntesten älteren und neueren Reisen insbesondere der großen Entdeckungen im südlichen Afrika währen der Jahre 1840 - 1856 durch Dr. David Livingstone"/>
    <s v="Kiesewetter, Fr."/>
    <s v="Kinder- und Jugendbücher"/>
    <s v="Spamer"/>
    <s v="monograph; text"/>
    <s v="PPN771049552"/>
    <s v="PPN565851357"/>
    <s v="http://resolver.staatsbibliothek-berlin.de/SBB00010A9D00000000"/>
    <s v="ger"/>
    <s v="1859"/>
    <s v="WegehauptDigital"/>
    <s v="Leipzig"/>
    <s v="https://content.staatsbibliothek-berlin.de/dc/771049552.ocr.zip"/>
    <s v="yes"/>
    <m/>
    <x v="2305"/>
    <s v="0205"/>
    <n v="1"/>
  </r>
  <r>
    <s v="Livingstone der Missionär; Erforschungsreisen im Innern Afrikas ; in Schilderungen der bekanntesten älteren und neueren Reisen insbesondere der großen Entdeckungen im südlichen Afrika währen der Jahre 1840 - 1856 durch Dr. David Livingstone"/>
    <s v="Kiesewetter, Fr."/>
    <s v="Kinder- und Jugendbücher"/>
    <s v="Spamer"/>
    <s v="monograph; text"/>
    <s v="PPN771049552"/>
    <s v="PPN565851357"/>
    <s v="http://resolver.staatsbibliothek-berlin.de/SBB00010A9D00000000"/>
    <s v="ger"/>
    <s v="1859"/>
    <s v="WegehauptDigital"/>
    <s v="Leipzig"/>
    <s v="https://content.staatsbibliothek-berlin.de/dc/771049552.ocr.zip"/>
    <s v="yes"/>
    <m/>
    <x v="2306"/>
    <s v="0209"/>
    <n v="1"/>
  </r>
  <r>
    <s v="Livingstone der Missionär; Erforschungsreisen im Innern Afrikas ; in Schilderungen der bekanntesten älteren und neueren Reisen insbesondere der großen Entdeckungen im südlichen Afrika währen der Jahre 1840 - 1856 durch Dr. David Livingstone"/>
    <s v="Kiesewetter, Fr."/>
    <s v="Kinder- und Jugendbücher"/>
    <s v="Spamer"/>
    <s v="monograph; text"/>
    <s v="PPN771049552"/>
    <s v="PPN565851357"/>
    <s v="http://resolver.staatsbibliothek-berlin.de/SBB00010A9D00000000"/>
    <s v="ger"/>
    <s v="1859"/>
    <s v="WegehauptDigital"/>
    <s v="Leipzig"/>
    <s v="https://content.staatsbibliothek-berlin.de/dc/771049552.ocr.zip"/>
    <s v="yes"/>
    <m/>
    <x v="171"/>
    <s v="0209, 0213, 0229"/>
    <n v="3"/>
  </r>
  <r>
    <s v="Livingstone der Missionär; Erforschungsreisen im Innern Afrikas ; in Schilderungen der bekanntesten älteren und neueren Reisen insbesondere der großen Entdeckungen im südlichen Afrika währen der Jahre 1840 - 1856 durch Dr. David Livingstone"/>
    <s v="Kiesewetter, Fr."/>
    <s v="Kinder- und Jugendbücher"/>
    <s v="Spamer"/>
    <s v="monograph; text"/>
    <s v="PPN771049552"/>
    <s v="PPN565851357"/>
    <s v="http://resolver.staatsbibliothek-berlin.de/SBB00010A9D00000000"/>
    <s v="ger"/>
    <s v="1859"/>
    <s v="WegehauptDigital"/>
    <s v="Leipzig"/>
    <s v="https://content.staatsbibliothek-berlin.de/dc/771049552.ocr.zip"/>
    <s v="yes"/>
    <m/>
    <x v="2307"/>
    <s v="0209"/>
    <n v="1"/>
  </r>
  <r>
    <s v="Livingstone der Missionär; Erforschungsreisen im Innern Afrikas ; in Schilderungen der bekanntesten älteren und neueren Reisen insbesondere der großen Entdeckungen im südlichen Afrika währen der Jahre 1840 - 1856 durch Dr. David Livingstone"/>
    <s v="Kiesewetter, Fr."/>
    <s v="Kinder- und Jugendbücher"/>
    <s v="Spamer"/>
    <s v="monograph; text"/>
    <s v="PPN771049552"/>
    <s v="PPN565851357"/>
    <s v="http://resolver.staatsbibliothek-berlin.de/SBB00010A9D00000000"/>
    <s v="ger"/>
    <s v="1859"/>
    <s v="WegehauptDigital"/>
    <s v="Leipzig"/>
    <s v="https://content.staatsbibliothek-berlin.de/dc/771049552.ocr.zip"/>
    <s v="yes"/>
    <m/>
    <x v="2308"/>
    <s v="0213"/>
    <n v="1"/>
  </r>
  <r>
    <s v="Livingstone der Missionär; Erforschungsreisen im Innern Afrikas ; in Schilderungen der bekanntesten älteren und neueren Reisen insbesondere der großen Entdeckungen im südlichen Afrika währen der Jahre 1840 - 1856 durch Dr. David Livingstone"/>
    <s v="Kiesewetter, Fr."/>
    <s v="Kinder- und Jugendbücher"/>
    <s v="Spamer"/>
    <s v="monograph; text"/>
    <s v="PPN771049552"/>
    <s v="PPN565851357"/>
    <s v="http://resolver.staatsbibliothek-berlin.de/SBB00010A9D00000000"/>
    <s v="ger"/>
    <s v="1859"/>
    <s v="WegehauptDigital"/>
    <s v="Leipzig"/>
    <s v="https://content.staatsbibliothek-berlin.de/dc/771049552.ocr.zip"/>
    <s v="yes"/>
    <m/>
    <x v="2309"/>
    <s v="0229"/>
    <n v="1"/>
  </r>
  <r>
    <s v="Livingstone der Missionär; Erforschungsreisen im Innern Afrikas ; in Schilderungen der bekanntesten älteren und neueren Reisen insbesondere der großen Entdeckungen im südlichen Afrika währen der Jahre 1840 - 1856 durch Dr. David Livingstone"/>
    <s v="Kiesewetter, Fr."/>
    <s v="Kinder- und Jugendbücher"/>
    <s v="Spamer"/>
    <s v="monograph; text"/>
    <s v="PPN771049552"/>
    <s v="PPN565851357"/>
    <s v="http://resolver.staatsbibliothek-berlin.de/SBB00010A9D00000000"/>
    <s v="ger"/>
    <s v="1859"/>
    <s v="WegehauptDigital"/>
    <s v="Leipzig"/>
    <s v="https://content.staatsbibliothek-berlin.de/dc/771049552.ocr.zip"/>
    <s v="yes"/>
    <m/>
    <x v="2310"/>
    <s v="0229"/>
    <n v="1"/>
  </r>
  <r>
    <s v="Livingstone der Missionär; Erforschungsreisen im Innern Afrikas ; in Schilderungen der bekanntesten älteren und neueren Reisen insbesondere der großen Entdeckungen im südlichen Afrika währen der Jahre 1840 - 1856 durch Dr. David Livingstone"/>
    <s v="Kiesewetter, Fr."/>
    <s v="Kinder- und Jugendbücher"/>
    <s v="Spamer"/>
    <s v="monograph; text"/>
    <s v="PPN771049552"/>
    <s v="PPN565851357"/>
    <s v="http://resolver.staatsbibliothek-berlin.de/SBB00010A9D00000000"/>
    <s v="ger"/>
    <s v="1859"/>
    <s v="WegehauptDigital"/>
    <s v="Leipzig"/>
    <s v="https://content.staatsbibliothek-berlin.de/dc/771049552.ocr.zip"/>
    <s v="yes"/>
    <m/>
    <x v="2311"/>
    <s v="0251"/>
    <n v="1"/>
  </r>
  <r>
    <s v="Livingstone der Missionär; Erforschungsreisen im Innern Afrikas ; in Schilderungen der bekanntesten älteren und neueren Reisen insbesondere der großen Entdeckungen im südlichen Afrika währen der Jahre 1840 - 1856 durch Dr. David Livingstone"/>
    <s v="Kiesewetter, Fr."/>
    <s v="Kinder- und Jugendbücher"/>
    <s v="Spamer"/>
    <s v="monograph; text"/>
    <s v="PPN771049552"/>
    <s v="PPN565851357"/>
    <s v="http://resolver.staatsbibliothek-berlin.de/SBB00010A9D00000000"/>
    <s v="ger"/>
    <s v="1859"/>
    <s v="WegehauptDigital"/>
    <s v="Leipzig"/>
    <s v="https://content.staatsbibliothek-berlin.de/dc/771049552.ocr.zip"/>
    <s v="yes"/>
    <m/>
    <x v="2312"/>
    <s v="0251"/>
    <n v="1"/>
  </r>
  <r>
    <s v="Livingstone der Missionär; Erforschungsreisen im Innern Afrikas ; in Schilderungen der bekanntesten älteren und neueren Reisen insbesondere der großen Entdeckungen im südlichen Afrika währen der Jahre 1840 - 1856 durch Dr. David Livingstone"/>
    <s v="Kiesewetter, Fr."/>
    <s v="Kinder- und Jugendbücher"/>
    <s v="Spamer"/>
    <s v="monograph; text"/>
    <s v="PPN771049552"/>
    <s v="PPN565851357"/>
    <s v="http://resolver.staatsbibliothek-berlin.de/SBB00010A9D00000000"/>
    <s v="ger"/>
    <s v="1859"/>
    <s v="WegehauptDigital"/>
    <s v="Leipzig"/>
    <s v="https://content.staatsbibliothek-berlin.de/dc/771049552.ocr.zip"/>
    <s v="yes"/>
    <m/>
    <x v="2313"/>
    <s v="0299"/>
    <n v="1"/>
  </r>
  <r>
    <s v="Livingstone der Missionär; Erforschungsreisen im Innern Afrikas ; in Schilderungen der bekanntesten älteren und neueren Reisen insbesondere der großen Entdeckungen im südlichen Afrika währen der Jahre 1840 - 1856 durch Dr. David Livingstone"/>
    <s v="Kiesewetter, Fr."/>
    <s v="Kinder- und Jugendbücher"/>
    <s v="Spamer"/>
    <s v="monograph; text"/>
    <s v="PPN771049552"/>
    <s v="PPN565851357"/>
    <s v="http://resolver.staatsbibliothek-berlin.de/SBB00010A9D00000000"/>
    <s v="ger"/>
    <s v="1859"/>
    <s v="WegehauptDigital"/>
    <s v="Leipzig"/>
    <s v="https://content.staatsbibliothek-berlin.de/dc/771049552.ocr.zip"/>
    <s v="yes"/>
    <m/>
    <x v="2314"/>
    <s v="0304"/>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15"/>
    <s v="0019"/>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16"/>
    <s v="0019"/>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17"/>
    <s v="0019"/>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18"/>
    <s v="0019"/>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19"/>
    <s v="0019"/>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1581"/>
    <s v="0019"/>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20"/>
    <s v="0019"/>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21"/>
    <s v="0019"/>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22"/>
    <s v="0025"/>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23"/>
    <s v="0025"/>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24"/>
    <s v="0025"/>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25"/>
    <s v="0025"/>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26"/>
    <s v="0025"/>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27"/>
    <s v="0025"/>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28"/>
    <s v="0025"/>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29"/>
    <s v="0025"/>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30"/>
    <s v="0025"/>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31"/>
    <s v="0025"/>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32"/>
    <s v="0025"/>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33"/>
    <s v="0025"/>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34"/>
    <s v="0025"/>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35"/>
    <s v="0025"/>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36"/>
    <s v="0025"/>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37"/>
    <s v="0025"/>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38"/>
    <s v="0025"/>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39"/>
    <s v="0025"/>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40"/>
    <s v="0025"/>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41"/>
    <s v="0025"/>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42"/>
    <s v="0025"/>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43"/>
    <s v="0025"/>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44"/>
    <s v="0045"/>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287"/>
    <s v="0045, 0051"/>
    <n v="2"/>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88"/>
    <s v="0045, 0051, 0103"/>
    <n v="3"/>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45"/>
    <s v="0061"/>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64"/>
    <s v="0061"/>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46"/>
    <s v="0061"/>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47"/>
    <s v="0061"/>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290"/>
    <s v="0061"/>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48"/>
    <s v="0061"/>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49"/>
    <s v="0061"/>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299"/>
    <s v="0061, 0202"/>
    <n v="2"/>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03"/>
    <s v="0061, 0192"/>
    <n v="2"/>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02"/>
    <s v="0061"/>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296"/>
    <s v="0061, 0164, 0268, 0290, 0300"/>
    <n v="5"/>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50"/>
    <s v="0083"/>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1039"/>
    <s v="0083"/>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51"/>
    <s v="0103"/>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52"/>
    <s v="0121"/>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53"/>
    <s v="0121"/>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294"/>
    <s v="0151"/>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54"/>
    <s v="0168, 0169"/>
    <n v="2"/>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298"/>
    <s v="0168, 0169"/>
    <n v="2"/>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55"/>
    <s v="0176"/>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56"/>
    <s v="0176"/>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299"/>
    <s v="0187"/>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57"/>
    <s v="0187"/>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58"/>
    <s v="0192"/>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171"/>
    <s v="0202, 0242"/>
    <n v="2"/>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59"/>
    <s v="0242"/>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60"/>
    <s v="0244"/>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11"/>
    <s v="0244"/>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12"/>
    <s v="0244"/>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61"/>
    <s v="0244"/>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62"/>
    <s v="0268"/>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63"/>
    <s v="0268"/>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64"/>
    <s v="0268"/>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65"/>
    <s v="0290"/>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66"/>
    <s v="0290"/>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67"/>
    <s v="0290"/>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68"/>
    <s v="0290"/>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84"/>
    <s v="0300"/>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69"/>
    <s v="0300"/>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70"/>
    <s v="0300"/>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71"/>
    <s v="0300"/>
    <n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m/>
    <x v="2372"/>
    <s v="0305"/>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373"/>
    <s v="0007"/>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374"/>
    <s v="0007"/>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375"/>
    <s v="0007"/>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1109"/>
    <s v="0007, 0127, 0219, 0258, 0329"/>
    <n v="5"/>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1903"/>
    <s v="0007"/>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376"/>
    <s v="0030"/>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377"/>
    <s v="0030"/>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378"/>
    <s v="0039"/>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379"/>
    <s v="0039"/>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380"/>
    <s v="0039"/>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522"/>
    <s v="0039"/>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381"/>
    <s v="0039"/>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382"/>
    <s v="0039"/>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383"/>
    <s v="0039"/>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335"/>
    <s v="0039"/>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384"/>
    <s v="0053"/>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385"/>
    <s v="0053"/>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386"/>
    <s v="0053"/>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387"/>
    <s v="0053"/>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287"/>
    <s v="0053"/>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88"/>
    <s v="0053"/>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388"/>
    <s v="0053"/>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389"/>
    <s v="0053"/>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390"/>
    <s v="0053"/>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391"/>
    <s v="0053"/>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392"/>
    <s v="0053"/>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393"/>
    <s v="0067"/>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394"/>
    <s v="0067"/>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395"/>
    <s v="0071"/>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396"/>
    <s v="0083"/>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397"/>
    <s v="0127"/>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398"/>
    <s v="0127"/>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399"/>
    <s v="0127"/>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400"/>
    <s v="0127"/>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401"/>
    <s v="0127, 0219"/>
    <n v="2"/>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402"/>
    <s v="0219"/>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403"/>
    <s v="0219"/>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404"/>
    <s v="0245"/>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405"/>
    <s v="0258"/>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406"/>
    <s v="0258"/>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407"/>
    <s v="0258"/>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408"/>
    <s v="0258"/>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409"/>
    <s v="0258"/>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410"/>
    <s v="0258"/>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411"/>
    <s v="0258"/>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412"/>
    <s v="0258"/>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413"/>
    <s v="0258"/>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414"/>
    <s v="0258"/>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415"/>
    <s v="0258"/>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416"/>
    <s v="0258"/>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417"/>
    <s v="0323"/>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418"/>
    <s v="0323"/>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419"/>
    <s v="0323"/>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420"/>
    <s v="0329"/>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421"/>
    <s v="0329"/>
    <n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m/>
    <x v="2422"/>
    <s v="0329"/>
    <n v="1"/>
  </r>
  <r>
    <s v="Amerikanische Reisebilder; für die Jugend bearbeitet"/>
    <s v="Dielitz, Theodor; Hosemann, Theodor"/>
    <s v="Kinder- und Jugendbücher"/>
    <s v="Winckelmann"/>
    <s v="monograph; text"/>
    <s v="PPN771057520"/>
    <s v="PPN190893060"/>
    <s v="http://resolver.staatsbibliothek-berlin.de/SBB00010AA700000000"/>
    <s v="ger"/>
    <s v="1853"/>
    <s v="WegehauptDigital"/>
    <s v="Berlin"/>
    <s v="https://content.staatsbibliothek-berlin.de/dc/771057520.ocr.zip"/>
    <s v="yes"/>
    <m/>
    <x v="2423"/>
    <s v="0006, 0007"/>
    <n v="2"/>
  </r>
  <r>
    <s v="Amerikanische Reisebilder; für die Jugend bearbeitet"/>
    <s v="Dielitz, Theodor; Hosemann, Theodor"/>
    <s v="Kinder- und Jugendbücher"/>
    <s v="Winckelmann"/>
    <s v="monograph; text"/>
    <s v="PPN771057520"/>
    <s v="PPN190893060"/>
    <s v="http://resolver.staatsbibliothek-berlin.de/SBB00010AA700000000"/>
    <s v="ger"/>
    <s v="1853"/>
    <s v="WegehauptDigital"/>
    <s v="Berlin"/>
    <s v="https://content.staatsbibliothek-berlin.de/dc/771057520.ocr.zip"/>
    <s v="yes"/>
    <m/>
    <x v="2424"/>
    <s v="0075"/>
    <n v="1"/>
  </r>
  <r>
    <s v="Amerikanische Reisebilder; für die Jugend bearbeitet"/>
    <s v="Dielitz, Theodor; Hosemann, Theodor"/>
    <s v="Kinder- und Jugendbücher"/>
    <s v="Winckelmann"/>
    <s v="monograph; text"/>
    <s v="PPN771057520"/>
    <s v="PPN190893060"/>
    <s v="http://resolver.staatsbibliothek-berlin.de/SBB00010AA700000000"/>
    <s v="ger"/>
    <s v="1853"/>
    <s v="WegehauptDigital"/>
    <s v="Berlin"/>
    <s v="https://content.staatsbibliothek-berlin.de/dc/771057520.ocr.zip"/>
    <s v="yes"/>
    <m/>
    <x v="2425"/>
    <s v="0075"/>
    <n v="1"/>
  </r>
  <r>
    <s v="Amerikanische Reisebilder; für die Jugend bearbeitet"/>
    <s v="Dielitz, Theodor; Hosemann, Theodor"/>
    <s v="Kinder- und Jugendbücher"/>
    <s v="Winckelmann"/>
    <s v="monograph; text"/>
    <s v="PPN771057520"/>
    <s v="PPN190893060"/>
    <s v="http://resolver.staatsbibliothek-berlin.de/SBB00010AA700000000"/>
    <s v="ger"/>
    <s v="1853"/>
    <s v="WegehauptDigital"/>
    <s v="Berlin"/>
    <s v="https://content.staatsbibliothek-berlin.de/dc/771057520.ocr.zip"/>
    <s v="yes"/>
    <m/>
    <x v="171"/>
    <s v="0105"/>
    <n v="1"/>
  </r>
  <r>
    <s v="Amerikanische Reisebilder; für die Jugend bearbeitet"/>
    <s v="Dielitz, Theodor; Hosemann, Theodor"/>
    <s v="Kinder- und Jugendbücher"/>
    <s v="Winckelmann"/>
    <s v="monograph; text"/>
    <s v="PPN771057520"/>
    <s v="PPN190893060"/>
    <s v="http://resolver.staatsbibliothek-berlin.de/SBB00010AA700000000"/>
    <s v="ger"/>
    <s v="1853"/>
    <s v="WegehauptDigital"/>
    <s v="Berlin"/>
    <s v="https://content.staatsbibliothek-berlin.de/dc/771057520.ocr.zip"/>
    <s v="yes"/>
    <m/>
    <x v="2426"/>
    <s v="0163"/>
    <n v="1"/>
  </r>
  <r>
    <s v="I. Vaterländische Bilder aus Schlesien und Posen. II. Vaterländische Bilder aus Pommern"/>
    <s v="Körner, Friedrich"/>
    <s v="Kinder- und Jugendbücher; Historische Drucke"/>
    <s v="Spamer"/>
    <s v="volume; text"/>
    <s v="PPN771241984"/>
    <s v="PPN330322117"/>
    <s v="http://resolver.staatsbibliothek-berlin.de/SBB00012BAC00000000"/>
    <s v="ger"/>
    <s v="1857"/>
    <s v="WegehauptDigital"/>
    <s v="Leipzig"/>
    <s v="https://content.staatsbibliothek-berlin.de/dc/771241984.ocr.zip"/>
    <s v="yes"/>
    <m/>
    <x v="2427"/>
    <s v="0006"/>
    <n v="1"/>
  </r>
  <r>
    <s v="I. Vaterländische Bilder aus Schlesien und Posen. II. Vaterländische Bilder aus Pommern"/>
    <s v="Körner, Friedrich"/>
    <s v="Kinder- und Jugendbücher; Historische Drucke"/>
    <s v="Spamer"/>
    <s v="volume; text"/>
    <s v="PPN771241984"/>
    <s v="PPN330322117"/>
    <s v="http://resolver.staatsbibliothek-berlin.de/SBB00012BAC00000000"/>
    <s v="ger"/>
    <s v="1857"/>
    <s v="WegehauptDigital"/>
    <s v="Leipzig"/>
    <s v="https://content.staatsbibliothek-berlin.de/dc/771241984.ocr.zip"/>
    <s v="yes"/>
    <m/>
    <x v="2428"/>
    <s v="0006"/>
    <n v="1"/>
  </r>
  <r>
    <s v="I. Vaterländische Bilder aus Schlesien und Posen. II. Vaterländische Bilder aus Pommern"/>
    <s v="Körner, Friedrich"/>
    <s v="Kinder- und Jugendbücher; Historische Drucke"/>
    <s v="Spamer"/>
    <s v="volume; text"/>
    <s v="PPN771241984"/>
    <s v="PPN330322117"/>
    <s v="http://resolver.staatsbibliothek-berlin.de/SBB00012BAC00000000"/>
    <s v="ger"/>
    <s v="1857"/>
    <s v="WegehauptDigital"/>
    <s v="Leipzig"/>
    <s v="https://content.staatsbibliothek-berlin.de/dc/771241984.ocr.zip"/>
    <s v="yes"/>
    <m/>
    <x v="2429"/>
    <s v="0006"/>
    <n v="1"/>
  </r>
  <r>
    <s v="I. Vaterländische Bilder aus Schlesien und Posen. II. Vaterländische Bilder aus Pommern"/>
    <s v="Körner, Friedrich"/>
    <s v="Kinder- und Jugendbücher; Historische Drucke"/>
    <s v="Spamer"/>
    <s v="volume; text"/>
    <s v="PPN771241984"/>
    <s v="PPN330322117"/>
    <s v="http://resolver.staatsbibliothek-berlin.de/SBB00012BAC00000000"/>
    <s v="ger"/>
    <s v="1857"/>
    <s v="WegehauptDigital"/>
    <s v="Leipzig"/>
    <s v="https://content.staatsbibliothek-berlin.de/dc/771241984.ocr.zip"/>
    <s v="yes"/>
    <m/>
    <x v="2430"/>
    <s v="0006"/>
    <n v="1"/>
  </r>
  <r>
    <s v="I. Vaterländische Bilder aus Schlesien und Posen. II. Vaterländische Bilder aus Pommern"/>
    <s v="Körner, Friedrich"/>
    <s v="Kinder- und Jugendbücher; Historische Drucke"/>
    <s v="Spamer"/>
    <s v="volume; text"/>
    <s v="PPN771241984"/>
    <s v="PPN330322117"/>
    <s v="http://resolver.staatsbibliothek-berlin.de/SBB00012BAC00000000"/>
    <s v="ger"/>
    <s v="1857"/>
    <s v="WegehauptDigital"/>
    <s v="Leipzig"/>
    <s v="https://content.staatsbibliothek-berlin.de/dc/771241984.ocr.zip"/>
    <s v="yes"/>
    <m/>
    <x v="2431"/>
    <s v="0006"/>
    <n v="1"/>
  </r>
  <r>
    <s v="I. Vaterländische Bilder aus Schlesien und Posen. II. Vaterländische Bilder aus Pommern"/>
    <s v="Körner, Friedrich"/>
    <s v="Kinder- und Jugendbücher; Historische Drucke"/>
    <s v="Spamer"/>
    <s v="volume; text"/>
    <s v="PPN771241984"/>
    <s v="PPN330322117"/>
    <s v="http://resolver.staatsbibliothek-berlin.de/SBB00012BAC00000000"/>
    <s v="ger"/>
    <s v="1857"/>
    <s v="WegehauptDigital"/>
    <s v="Leipzig"/>
    <s v="https://content.staatsbibliothek-berlin.de/dc/771241984.ocr.zip"/>
    <s v="yes"/>
    <m/>
    <x v="2432"/>
    <s v="0013"/>
    <n v="1"/>
  </r>
  <r>
    <s v="I. Vaterländische Bilder aus Schlesien und Posen. II. Vaterländische Bilder aus Pommern"/>
    <s v="Körner, Friedrich"/>
    <s v="Kinder- und Jugendbücher; Historische Drucke"/>
    <s v="Spamer"/>
    <s v="volume; text"/>
    <s v="PPN771241984"/>
    <s v="PPN330322117"/>
    <s v="http://resolver.staatsbibliothek-berlin.de/SBB00012BAC00000000"/>
    <s v="ger"/>
    <s v="1857"/>
    <s v="WegehauptDigital"/>
    <s v="Leipzig"/>
    <s v="https://content.staatsbibliothek-berlin.de/dc/771241984.ocr.zip"/>
    <s v="yes"/>
    <m/>
    <x v="2433"/>
    <s v="0037"/>
    <n v="1"/>
  </r>
  <r>
    <s v="I. Vaterländische Bilder aus Schlesien und Posen. II. Vaterländische Bilder aus Pommern"/>
    <s v="Körner, Friedrich"/>
    <s v="Kinder- und Jugendbücher; Historische Drucke"/>
    <s v="Spamer"/>
    <s v="volume; text"/>
    <s v="PPN771241984"/>
    <s v="PPN330322117"/>
    <s v="http://resolver.staatsbibliothek-berlin.de/SBB00012BAC00000000"/>
    <s v="ger"/>
    <s v="1857"/>
    <s v="WegehauptDigital"/>
    <s v="Leipzig"/>
    <s v="https://content.staatsbibliothek-berlin.de/dc/771241984.ocr.zip"/>
    <s v="yes"/>
    <m/>
    <x v="644"/>
    <s v="0037"/>
    <n v="1"/>
  </r>
  <r>
    <s v="I. Vaterländische Bilder aus Schlesien und Posen. II. Vaterländische Bilder aus Pommern"/>
    <s v="Körner, Friedrich"/>
    <s v="Kinder- und Jugendbücher; Historische Drucke"/>
    <s v="Spamer"/>
    <s v="volume; text"/>
    <s v="PPN771241984"/>
    <s v="PPN330322117"/>
    <s v="http://resolver.staatsbibliothek-berlin.de/SBB00012BAC00000000"/>
    <s v="ger"/>
    <s v="1857"/>
    <s v="WegehauptDigital"/>
    <s v="Leipzig"/>
    <s v="https://content.staatsbibliothek-berlin.de/dc/771241984.ocr.zip"/>
    <s v="yes"/>
    <m/>
    <x v="2434"/>
    <s v="0037"/>
    <n v="1"/>
  </r>
  <r>
    <s v="I. Vaterländische Bilder aus Schlesien und Posen. II. Vaterländische Bilder aus Pommern"/>
    <s v="Körner, Friedrich"/>
    <s v="Kinder- und Jugendbücher; Historische Drucke"/>
    <s v="Spamer"/>
    <s v="volume; text"/>
    <s v="PPN771241984"/>
    <s v="PPN330322117"/>
    <s v="http://resolver.staatsbibliothek-berlin.de/SBB00012BAC00000000"/>
    <s v="ger"/>
    <s v="1857"/>
    <s v="WegehauptDigital"/>
    <s v="Leipzig"/>
    <s v="https://content.staatsbibliothek-berlin.de/dc/771241984.ocr.zip"/>
    <s v="yes"/>
    <m/>
    <x v="649"/>
    <s v="0037"/>
    <n v="1"/>
  </r>
  <r>
    <s v="I. Vaterländische Bilder aus Schlesien und Posen. II. Vaterländische Bilder aus Pommern"/>
    <s v="Körner, Friedrich"/>
    <s v="Kinder- und Jugendbücher; Historische Drucke"/>
    <s v="Spamer"/>
    <s v="volume; text"/>
    <s v="PPN771241984"/>
    <s v="PPN330322117"/>
    <s v="http://resolver.staatsbibliothek-berlin.de/SBB00012BAC00000000"/>
    <s v="ger"/>
    <s v="1857"/>
    <s v="WegehauptDigital"/>
    <s v="Leipzig"/>
    <s v="https://content.staatsbibliothek-berlin.de/dc/771241984.ocr.zip"/>
    <s v="yes"/>
    <m/>
    <x v="2435"/>
    <s v="0046"/>
    <n v="1"/>
  </r>
  <r>
    <s v="I. Vaterländische Bilder aus Schlesien und Posen. II. Vaterländische Bilder aus Pommern"/>
    <s v="Körner, Friedrich"/>
    <s v="Kinder- und Jugendbücher; Historische Drucke"/>
    <s v="Spamer"/>
    <s v="volume; text"/>
    <s v="PPN771241984"/>
    <s v="PPN330322117"/>
    <s v="http://resolver.staatsbibliothek-berlin.de/SBB00012BAC00000000"/>
    <s v="ger"/>
    <s v="1857"/>
    <s v="WegehauptDigital"/>
    <s v="Leipzig"/>
    <s v="https://content.staatsbibliothek-berlin.de/dc/771241984.ocr.zip"/>
    <s v="yes"/>
    <m/>
    <x v="2436"/>
    <s v="0081"/>
    <n v="1"/>
  </r>
  <r>
    <s v="I. Vaterländische Bilder aus Schlesien und Posen. II. Vaterländische Bilder aus Pommern"/>
    <s v="Körner, Friedrich"/>
    <s v="Kinder- und Jugendbücher; Historische Drucke"/>
    <s v="Spamer"/>
    <s v="volume; text"/>
    <s v="PPN771241984"/>
    <s v="PPN330322117"/>
    <s v="http://resolver.staatsbibliothek-berlin.de/SBB00012BAC00000000"/>
    <s v="ger"/>
    <s v="1857"/>
    <s v="WegehauptDigital"/>
    <s v="Leipzig"/>
    <s v="https://content.staatsbibliothek-berlin.de/dc/771241984.ocr.zip"/>
    <s v="yes"/>
    <m/>
    <x v="2437"/>
    <s v="0081"/>
    <n v="1"/>
  </r>
  <r>
    <s v="I. Vaterländische Bilder aus Schlesien und Posen. II. Vaterländische Bilder aus Pommern"/>
    <s v="Körner, Friedrich"/>
    <s v="Kinder- und Jugendbücher; Historische Drucke"/>
    <s v="Spamer"/>
    <s v="volume; text"/>
    <s v="PPN771241984"/>
    <s v="PPN330322117"/>
    <s v="http://resolver.staatsbibliothek-berlin.de/SBB00012BAC00000000"/>
    <s v="ger"/>
    <s v="1857"/>
    <s v="WegehauptDigital"/>
    <s v="Leipzig"/>
    <s v="https://content.staatsbibliothek-berlin.de/dc/771241984.ocr.zip"/>
    <s v="yes"/>
    <m/>
    <x v="2438"/>
    <s v="0081"/>
    <n v="1"/>
  </r>
  <r>
    <s v="I. Vaterländische Bilder aus Schlesien und Posen. II. Vaterländische Bilder aus Pommern"/>
    <s v="Körner, Friedrich"/>
    <s v="Kinder- und Jugendbücher; Historische Drucke"/>
    <s v="Spamer"/>
    <s v="volume; text"/>
    <s v="PPN771241984"/>
    <s v="PPN330322117"/>
    <s v="http://resolver.staatsbibliothek-berlin.de/SBB00012BAC00000000"/>
    <s v="ger"/>
    <s v="1857"/>
    <s v="WegehauptDigital"/>
    <s v="Leipzig"/>
    <s v="https://content.staatsbibliothek-berlin.de/dc/771241984.ocr.zip"/>
    <s v="yes"/>
    <m/>
    <x v="2439"/>
    <s v="0081"/>
    <n v="1"/>
  </r>
  <r>
    <s v="I. Vaterländische Bilder aus Schlesien und Posen. II. Vaterländische Bilder aus Pommern"/>
    <s v="Körner, Friedrich"/>
    <s v="Kinder- und Jugendbücher; Historische Drucke"/>
    <s v="Spamer"/>
    <s v="volume; text"/>
    <s v="PPN771241984"/>
    <s v="PPN330322117"/>
    <s v="http://resolver.staatsbibliothek-berlin.de/SBB00012BAC00000000"/>
    <s v="ger"/>
    <s v="1857"/>
    <s v="WegehauptDigital"/>
    <s v="Leipzig"/>
    <s v="https://content.staatsbibliothek-berlin.de/dc/771241984.ocr.zip"/>
    <s v="yes"/>
    <m/>
    <x v="2440"/>
    <s v="0124"/>
    <n v="1"/>
  </r>
  <r>
    <s v="I. Vaterländische Bilder aus Schlesien und Posen. II. Vaterländische Bilder aus Pommern"/>
    <s v="Körner, Friedrich"/>
    <s v="Kinder- und Jugendbücher; Historische Drucke"/>
    <s v="Spamer"/>
    <s v="volume; text"/>
    <s v="PPN771241984"/>
    <s v="PPN330322117"/>
    <s v="http://resolver.staatsbibliothek-berlin.de/SBB00012BAC00000000"/>
    <s v="ger"/>
    <s v="1857"/>
    <s v="WegehauptDigital"/>
    <s v="Leipzig"/>
    <s v="https://content.staatsbibliothek-berlin.de/dc/771241984.ocr.zip"/>
    <s v="yes"/>
    <m/>
    <x v="2441"/>
    <s v="0124"/>
    <n v="1"/>
  </r>
  <r>
    <s v="I. Vaterländische Bilder aus Schlesien und Posen. II. Vaterländische Bilder aus Pommern"/>
    <s v="Körner, Friedrich"/>
    <s v="Kinder- und Jugendbücher; Historische Drucke"/>
    <s v="Spamer"/>
    <s v="volume; text"/>
    <s v="PPN771241984"/>
    <s v="PPN330322117"/>
    <s v="http://resolver.staatsbibliothek-berlin.de/SBB00012BAC00000000"/>
    <s v="ger"/>
    <s v="1857"/>
    <s v="WegehauptDigital"/>
    <s v="Leipzig"/>
    <s v="https://content.staatsbibliothek-berlin.de/dc/771241984.ocr.zip"/>
    <s v="yes"/>
    <m/>
    <x v="2442"/>
    <s v="0124"/>
    <n v="1"/>
  </r>
  <r>
    <s v="I. Vaterländische Bilder aus Schlesien und Posen. II. Vaterländische Bilder aus Pommern"/>
    <s v="Körner, Friedrich"/>
    <s v="Kinder- und Jugendbücher; Historische Drucke"/>
    <s v="Spamer"/>
    <s v="volume; text"/>
    <s v="PPN771241984"/>
    <s v="PPN330322117"/>
    <s v="http://resolver.staatsbibliothek-berlin.de/SBB00012BAC00000000"/>
    <s v="ger"/>
    <s v="1857"/>
    <s v="WegehauptDigital"/>
    <s v="Leipzig"/>
    <s v="https://content.staatsbibliothek-berlin.de/dc/771241984.ocr.zip"/>
    <s v="yes"/>
    <m/>
    <x v="2443"/>
    <s v="0124"/>
    <n v="1"/>
  </r>
  <r>
    <s v="I. Vaterländische Bilder aus Schlesien und Posen. II. Vaterländische Bilder aus Pommern"/>
    <s v="Körner, Friedrich"/>
    <s v="Kinder- und Jugendbücher; Historische Drucke"/>
    <s v="Spamer"/>
    <s v="volume; text"/>
    <s v="PPN771241984"/>
    <s v="PPN330322117"/>
    <s v="http://resolver.staatsbibliothek-berlin.de/SBB00012BAC00000000"/>
    <s v="ger"/>
    <s v="1857"/>
    <s v="WegehauptDigital"/>
    <s v="Leipzig"/>
    <s v="https://content.staatsbibliothek-berlin.de/dc/771241984.ocr.zip"/>
    <s v="yes"/>
    <m/>
    <x v="319"/>
    <s v="0124"/>
    <n v="1"/>
  </r>
  <r>
    <s v="I. Vaterländische Bilder aus Schlesien und Posen. II. Vaterländische Bilder aus Pommern"/>
    <s v="Körner, Friedrich"/>
    <s v="Kinder- und Jugendbücher; Historische Drucke"/>
    <s v="Spamer"/>
    <s v="volume; text"/>
    <s v="PPN771241984"/>
    <s v="PPN330322117"/>
    <s v="http://resolver.staatsbibliothek-berlin.de/SBB00012BAC00000000"/>
    <s v="ger"/>
    <s v="1857"/>
    <s v="WegehauptDigital"/>
    <s v="Leipzig"/>
    <s v="https://content.staatsbibliothek-berlin.de/dc/771241984.ocr.zip"/>
    <s v="yes"/>
    <m/>
    <x v="113"/>
    <s v="0129"/>
    <n v="1"/>
  </r>
  <r>
    <s v="I. Vaterländische Bilder aus Schlesien und Posen. II. Vaterländische Bilder aus Pommern"/>
    <s v="Körner, Friedrich"/>
    <s v="Kinder- und Jugendbücher; Historische Drucke"/>
    <s v="Spamer"/>
    <s v="volume; text"/>
    <s v="PPN771241984"/>
    <s v="PPN330322117"/>
    <s v="http://resolver.staatsbibliothek-berlin.de/SBB00012BAC00000000"/>
    <s v="ger"/>
    <s v="1857"/>
    <s v="WegehauptDigital"/>
    <s v="Leipzig"/>
    <s v="https://content.staatsbibliothek-berlin.de/dc/771241984.ocr.zip"/>
    <s v="yes"/>
    <m/>
    <x v="2444"/>
    <s v="0135"/>
    <n v="1"/>
  </r>
  <r>
    <s v="I. Vaterländische Bilder aus Schlesien und Posen. II. Vaterländische Bilder aus Pommern"/>
    <s v="Körner, Friedrich"/>
    <s v="Kinder- und Jugendbücher; Historische Drucke"/>
    <s v="Spamer"/>
    <s v="volume; text"/>
    <s v="PPN771241984"/>
    <s v="PPN330322117"/>
    <s v="http://resolver.staatsbibliothek-berlin.de/SBB00012BAC00000000"/>
    <s v="ger"/>
    <s v="1857"/>
    <s v="WegehauptDigital"/>
    <s v="Leipzig"/>
    <s v="https://content.staatsbibliothek-berlin.de/dc/771241984.ocr.zip"/>
    <s v="yes"/>
    <m/>
    <x v="0"/>
    <s v="0135"/>
    <n v="1"/>
  </r>
  <r>
    <s v="I. Vaterländische Bilder aus Schlesien und Posen. II. Vaterländische Bilder aus Pommern"/>
    <s v="Körner, Friedrich"/>
    <s v="Kinder- und Jugendbücher; Historische Drucke"/>
    <s v="Spamer"/>
    <s v="volume; text"/>
    <s v="PPN771241984"/>
    <s v="PPN330322117"/>
    <s v="http://resolver.staatsbibliothek-berlin.de/SBB00012BAC00000000"/>
    <s v="ger"/>
    <s v="1857"/>
    <s v="WegehauptDigital"/>
    <s v="Leipzig"/>
    <s v="https://content.staatsbibliothek-berlin.de/dc/771241984.ocr.zip"/>
    <s v="yes"/>
    <m/>
    <x v="2445"/>
    <s v="0182"/>
    <n v="1"/>
  </r>
  <r>
    <s v="I. Vaterländische Bilder aus Schlesien und Posen. II. Vaterländische Bilder aus Pommern"/>
    <s v="Körner, Friedrich"/>
    <s v="Kinder- und Jugendbücher; Historische Drucke"/>
    <s v="Spamer"/>
    <s v="volume; text"/>
    <s v="PPN771241984"/>
    <s v="PPN330322117"/>
    <s v="http://resolver.staatsbibliothek-berlin.de/SBB00012BAC00000000"/>
    <s v="ger"/>
    <s v="1857"/>
    <s v="WegehauptDigital"/>
    <s v="Leipzig"/>
    <s v="https://content.staatsbibliothek-berlin.de/dc/771241984.ocr.zip"/>
    <s v="yes"/>
    <m/>
    <x v="2446"/>
    <s v="0182"/>
    <n v="1"/>
  </r>
  <r>
    <s v="I. Vaterländische Bilder aus Schlesien und Posen. II. Vaterländische Bilder aus Pommern"/>
    <s v="Körner, Friedrich"/>
    <s v="Kinder- und Jugendbücher; Historische Drucke"/>
    <s v="Spamer"/>
    <s v="volume; text"/>
    <s v="PPN771241984"/>
    <s v="PPN330322117"/>
    <s v="http://resolver.staatsbibliothek-berlin.de/SBB00012BAC00000000"/>
    <s v="ger"/>
    <s v="1857"/>
    <s v="WegehauptDigital"/>
    <s v="Leipzig"/>
    <s v="https://content.staatsbibliothek-berlin.de/dc/771241984.ocr.zip"/>
    <s v="yes"/>
    <m/>
    <x v="2447"/>
    <s v="0182"/>
    <n v="1"/>
  </r>
  <r>
    <s v="I. Vaterländische Bilder aus Schlesien und Posen. II. Vaterländische Bilder aus Pommern"/>
    <s v="Körner, Friedrich"/>
    <s v="Kinder- und Jugendbücher; Historische Drucke"/>
    <s v="Spamer"/>
    <s v="volume; text"/>
    <s v="PPN771241984"/>
    <s v="PPN330322117"/>
    <s v="http://resolver.staatsbibliothek-berlin.de/SBB00012BAC00000000"/>
    <s v="ger"/>
    <s v="1857"/>
    <s v="WegehauptDigital"/>
    <s v="Leipzig"/>
    <s v="https://content.staatsbibliothek-berlin.de/dc/771241984.ocr.zip"/>
    <s v="yes"/>
    <m/>
    <x v="2448"/>
    <s v="0182"/>
    <n v="1"/>
  </r>
  <r>
    <s v="I. Vaterländische Bilder aus Schlesien und Posen. II. Vaterländische Bilder aus Pommern"/>
    <s v="Körner, Friedrich"/>
    <s v="Kinder- und Jugendbücher; Historische Drucke"/>
    <s v="Spamer"/>
    <s v="volume; text"/>
    <s v="PPN771241984"/>
    <s v="PPN330322117"/>
    <s v="http://resolver.staatsbibliothek-berlin.de/SBB00012BAC00000000"/>
    <s v="ger"/>
    <s v="1857"/>
    <s v="WegehauptDigital"/>
    <s v="Leipzig"/>
    <s v="https://content.staatsbibliothek-berlin.de/dc/771241984.ocr.zip"/>
    <s v="yes"/>
    <m/>
    <x v="2449"/>
    <s v="0188"/>
    <n v="1"/>
  </r>
  <r>
    <s v="I. Vaterländische Bilder aus Schlesien und Posen. II. Vaterländische Bilder aus Pommern"/>
    <s v="Körner, Friedrich"/>
    <s v="Kinder- und Jugendbücher; Historische Drucke"/>
    <s v="Spamer"/>
    <s v="volume; text"/>
    <s v="PPN771241984"/>
    <s v="PPN330322117"/>
    <s v="http://resolver.staatsbibliothek-berlin.de/SBB00012BAC00000000"/>
    <s v="ger"/>
    <s v="1857"/>
    <s v="WegehauptDigital"/>
    <s v="Leipzig"/>
    <s v="https://content.staatsbibliothek-berlin.de/dc/771241984.ocr.zip"/>
    <s v="yes"/>
    <m/>
    <x v="1472"/>
    <s v="0188"/>
    <n v="1"/>
  </r>
  <r>
    <s v="I. Vaterländische Bilder aus Schlesien und Posen. II. Vaterländische Bilder aus Pommern"/>
    <s v="Körner, Friedrich"/>
    <s v="Kinder- und Jugendbücher; Historische Drucke"/>
    <s v="Spamer"/>
    <s v="volume; text"/>
    <s v="PPN771241984"/>
    <s v="PPN330322117"/>
    <s v="http://resolver.staatsbibliothek-berlin.de/SBB00012BAC00000000"/>
    <s v="ger"/>
    <s v="1857"/>
    <s v="WegehauptDigital"/>
    <s v="Leipzig"/>
    <s v="https://content.staatsbibliothek-berlin.de/dc/771241984.ocr.zip"/>
    <s v="yes"/>
    <m/>
    <x v="2450"/>
    <s v="0188"/>
    <n v="1"/>
  </r>
  <r>
    <s v="I. Vaterländische Bilder aus Schlesien und Posen. II. Vaterländische Bilder aus Pommern"/>
    <s v="Körner, Friedrich"/>
    <s v="Kinder- und Jugendbücher; Historische Drucke"/>
    <s v="Spamer"/>
    <s v="volume; text"/>
    <s v="PPN771241984"/>
    <s v="PPN330322117"/>
    <s v="http://resolver.staatsbibliothek-berlin.de/SBB00012BAC00000000"/>
    <s v="ger"/>
    <s v="1857"/>
    <s v="WegehauptDigital"/>
    <s v="Leipzig"/>
    <s v="https://content.staatsbibliothek-berlin.de/dc/771241984.ocr.zip"/>
    <s v="yes"/>
    <m/>
    <x v="2451"/>
    <s v="0194"/>
    <n v="1"/>
  </r>
  <r>
    <s v="I. Vaterländische Bilder aus Schlesien und Posen. II. Vaterländische Bilder aus Pommern"/>
    <s v="Körner, Friedrich"/>
    <s v="Kinder- und Jugendbücher; Historische Drucke"/>
    <s v="Spamer"/>
    <s v="volume; text"/>
    <s v="PPN771241984"/>
    <s v="PPN330322117"/>
    <s v="http://resolver.staatsbibliothek-berlin.de/SBB00012BAC00000000"/>
    <s v="ger"/>
    <s v="1857"/>
    <s v="WegehauptDigital"/>
    <s v="Leipzig"/>
    <s v="https://content.staatsbibliothek-berlin.de/dc/771241984.ocr.zip"/>
    <s v="yes"/>
    <m/>
    <x v="2452"/>
    <s v="0194"/>
    <n v="1"/>
  </r>
  <r>
    <s v="I. Vaterländische Bilder aus Schlesien und Posen. II. Vaterländische Bilder aus Pommern"/>
    <s v="Körner, Friedrich"/>
    <s v="Kinder- und Jugendbücher; Historische Drucke"/>
    <s v="Spamer"/>
    <s v="volume; text"/>
    <s v="PPN771241984"/>
    <s v="PPN330322117"/>
    <s v="http://resolver.staatsbibliothek-berlin.de/SBB00012BAC00000000"/>
    <s v="ger"/>
    <s v="1857"/>
    <s v="WegehauptDigital"/>
    <s v="Leipzig"/>
    <s v="https://content.staatsbibliothek-berlin.de/dc/771241984.ocr.zip"/>
    <s v="yes"/>
    <m/>
    <x v="2453"/>
    <s v="0194"/>
    <n v="1"/>
  </r>
  <r>
    <s v="I. Vaterländische Bilder aus Schlesien und Posen. II. Vaterländische Bilder aus Pommern"/>
    <s v="Körner, Friedrich"/>
    <s v="Kinder- und Jugendbücher; Historische Drucke"/>
    <s v="Spamer"/>
    <s v="volume; text"/>
    <s v="PPN771241984"/>
    <s v="PPN330322117"/>
    <s v="http://resolver.staatsbibliothek-berlin.de/SBB00012BAC00000000"/>
    <s v="ger"/>
    <s v="1857"/>
    <s v="WegehauptDigital"/>
    <s v="Leipzig"/>
    <s v="https://content.staatsbibliothek-berlin.de/dc/771241984.ocr.zip"/>
    <s v="yes"/>
    <m/>
    <x v="3"/>
    <s v="0194"/>
    <n v="1"/>
  </r>
  <r>
    <s v="I. Vaterländische Bilder aus Schlesien und Posen. II. Vaterländische Bilder aus Pommern"/>
    <s v="Körner, Friedrich"/>
    <s v="Kinder- und Jugendbücher; Historische Drucke"/>
    <s v="Spamer"/>
    <s v="volume; text"/>
    <s v="PPN771241984"/>
    <s v="PPN330322117"/>
    <s v="http://resolver.staatsbibliothek-berlin.de/SBB00012BAC00000000"/>
    <s v="ger"/>
    <s v="1857"/>
    <s v="WegehauptDigital"/>
    <s v="Leipzig"/>
    <s v="https://content.staatsbibliothek-berlin.de/dc/771241984.ocr.zip"/>
    <s v="yes"/>
    <m/>
    <x v="1474"/>
    <s v="0194"/>
    <n v="1"/>
  </r>
  <r>
    <s v="I. Vaterländische Bilder aus Schlesien und Posen. II. Vaterländische Bilder aus Pommern"/>
    <s v="Körner, Friedrich"/>
    <s v="Kinder- und Jugendbücher; Historische Drucke"/>
    <s v="Spamer"/>
    <s v="volume; text"/>
    <s v="PPN771241984"/>
    <s v="PPN330322117"/>
    <s v="http://resolver.staatsbibliothek-berlin.de/SBB00012BAC00000000"/>
    <s v="ger"/>
    <s v="1857"/>
    <s v="WegehauptDigital"/>
    <s v="Leipzig"/>
    <s v="https://content.staatsbibliothek-berlin.de/dc/771241984.ocr.zip"/>
    <s v="yes"/>
    <m/>
    <x v="2454"/>
    <s v="0194"/>
    <n v="1"/>
  </r>
  <r>
    <s v="I. Vaterländische Bilder aus Schlesien und Posen. II. Vaterländische Bilder aus Pommern"/>
    <s v="Körner, Friedrich"/>
    <s v="Kinder- und Jugendbücher; Historische Drucke"/>
    <s v="Spamer"/>
    <s v="volume; text"/>
    <s v="PPN771241984"/>
    <s v="PPN330322117"/>
    <s v="http://resolver.staatsbibliothek-berlin.de/SBB00012BAC00000000"/>
    <s v="ger"/>
    <s v="1857"/>
    <s v="WegehauptDigital"/>
    <s v="Leipzig"/>
    <s v="https://content.staatsbibliothek-berlin.de/dc/771241984.ocr.zip"/>
    <s v="yes"/>
    <m/>
    <x v="1215"/>
    <s v="0194"/>
    <n v="1"/>
  </r>
  <r>
    <s v="Erheiterungen und Belehrungen aus dem Natur-, Kunst- und Völkerleben; für die reifere Jugend"/>
    <s v="Liebholdt, Christian"/>
    <s v="Kinder- und Jugendbücher"/>
    <s v="Weik"/>
    <s v="monograph; text"/>
    <s v="PPN780594185"/>
    <s v="PPN565769448"/>
    <s v="http://resolver.staatsbibliothek-berlin.de/SBB0001546D00000000"/>
    <s v="ger"/>
    <s v="1850"/>
    <s v="WegehauptDigital"/>
    <s v="Philadelphia"/>
    <s v="https://content.staatsbibliothek-berlin.de/dc/780594185.ocr.zip"/>
    <s v="yes"/>
    <m/>
    <x v="2455"/>
    <s v="0223"/>
    <n v="1"/>
  </r>
  <r>
    <s v="Erheiterungen und Belehrungen aus dem Natur-, Kunst- und Völkerleben; für die reifere Jugend"/>
    <s v="Liebholdt, Christian"/>
    <s v="Kinder- und Jugendbücher"/>
    <s v="Weik"/>
    <s v="monograph; text"/>
    <s v="PPN780594185"/>
    <s v="PPN565769448"/>
    <s v="http://resolver.staatsbibliothek-berlin.de/SBB0001546D00000000"/>
    <s v="ger"/>
    <s v="1850"/>
    <s v="WegehauptDigital"/>
    <s v="Philadelphia"/>
    <s v="https://content.staatsbibliothek-berlin.de/dc/780594185.ocr.zip"/>
    <s v="yes"/>
    <m/>
    <x v="2250"/>
    <s v="0270"/>
    <n v="1"/>
  </r>
  <r>
    <s v="Erheiterungen und Belehrungen aus dem Natur-, Kunst- und Völkerleben; für die reifere Jugend"/>
    <s v="Liebholdt, Christian"/>
    <s v="Kinder- und Jugendbücher"/>
    <s v="Weik"/>
    <s v="monograph; text"/>
    <s v="PPN780594185"/>
    <s v="PPN565769448"/>
    <s v="http://resolver.staatsbibliothek-berlin.de/SBB0001546D00000000"/>
    <s v="ger"/>
    <s v="1850"/>
    <s v="WegehauptDigital"/>
    <s v="Philadelphia"/>
    <s v="https://content.staatsbibliothek-berlin.de/dc/780594185.ocr.zip"/>
    <s v="yes"/>
    <m/>
    <x v="2456"/>
    <s v="0307"/>
    <n v="1"/>
  </r>
  <r>
    <s v="Erheiterungen und Belehrungen aus dem Natur-, Kunst- und Völkerleben; für die reifere Jugend"/>
    <s v="Liebholdt, Christian"/>
    <s v="Kinder- und Jugendbücher"/>
    <s v="Weik"/>
    <s v="monograph; text"/>
    <s v="PPN780594185"/>
    <s v="PPN565769448"/>
    <s v="http://resolver.staatsbibliothek-berlin.de/SBB0001546D00000000"/>
    <s v="ger"/>
    <s v="1850"/>
    <s v="WegehauptDigital"/>
    <s v="Philadelphia"/>
    <s v="https://content.staatsbibliothek-berlin.de/dc/780594185.ocr.zip"/>
    <s v="yes"/>
    <m/>
    <x v="1772"/>
    <s v="0337"/>
    <n v="1"/>
  </r>
  <r>
    <s v="Das Buch der denkwürdigsten Entdeckungen auf dem Gebiete der Länder- und Völkerkunde in Erzählungen für die reifere Jugend"/>
    <s v="Thomas, Louis"/>
    <s v="Kinder- und Jugendbücher"/>
    <s v="Spamer"/>
    <s v="monograph; text"/>
    <s v="PPN781540208"/>
    <s v="PPN377861693"/>
    <s v="http://resolver.staatsbibliothek-berlin.de/SBB000155E500000000"/>
    <s v="ger"/>
    <s v="1855"/>
    <s v="WegehauptDigital"/>
    <s v="Leipzig"/>
    <s v="https://content.staatsbibliothek-berlin.de/dc/781540208.ocr.zip"/>
    <s v="yes"/>
    <m/>
    <x v="701"/>
    <s v="0013"/>
    <n v="1"/>
  </r>
  <r>
    <s v="Das Buch der denkwürdigsten Entdeckungen auf dem Gebiete der Länder- und Völkerkunde in Erzählungen für die reifere Jugend"/>
    <s v="Thomas, Louis"/>
    <s v="Kinder- und Jugendbücher"/>
    <s v="Spamer"/>
    <s v="monograph; text"/>
    <s v="PPN781540208"/>
    <s v="PPN377861693"/>
    <s v="http://resolver.staatsbibliothek-berlin.de/SBB000155E500000000"/>
    <s v="ger"/>
    <s v="1855"/>
    <s v="WegehauptDigital"/>
    <s v="Leipzig"/>
    <s v="https://content.staatsbibliothek-berlin.de/dc/781540208.ocr.zip"/>
    <s v="yes"/>
    <m/>
    <x v="2457"/>
    <s v="0013"/>
    <n v="1"/>
  </r>
  <r>
    <s v="Das Buch der denkwürdigsten Entdeckungen auf dem Gebiete der Länder- und Völkerkunde in Erzählungen für die reifere Jugend"/>
    <s v="Thomas, Louis"/>
    <s v="Kinder- und Jugendbücher"/>
    <s v="Spamer"/>
    <s v="monograph; text"/>
    <s v="PPN781540208"/>
    <s v="PPN377861693"/>
    <s v="http://resolver.staatsbibliothek-berlin.de/SBB000155E500000000"/>
    <s v="ger"/>
    <s v="1855"/>
    <s v="WegehauptDigital"/>
    <s v="Leipzig"/>
    <s v="https://content.staatsbibliothek-berlin.de/dc/781540208.ocr.zip"/>
    <s v="yes"/>
    <m/>
    <x v="2458"/>
    <s v="0013"/>
    <n v="1"/>
  </r>
  <r>
    <s v="Das Buch der denkwürdigsten Entdeckungen auf dem Gebiete der Länder- und Völkerkunde in Erzählungen für die reifere Jugend"/>
    <s v="Thomas, Louis"/>
    <s v="Kinder- und Jugendbücher"/>
    <s v="Spamer"/>
    <s v="monograph; text"/>
    <s v="PPN781540208"/>
    <s v="PPN377861693"/>
    <s v="http://resolver.staatsbibliothek-berlin.de/SBB000155E500000000"/>
    <s v="ger"/>
    <s v="1855"/>
    <s v="WegehauptDigital"/>
    <s v="Leipzig"/>
    <s v="https://content.staatsbibliothek-berlin.de/dc/781540208.ocr.zip"/>
    <s v="yes"/>
    <m/>
    <x v="2459"/>
    <s v="0133"/>
    <n v="1"/>
  </r>
  <r>
    <s v="Das Buch der denkwürdigsten Entdeckungen auf dem Gebiete der Länder- und Völkerkunde in Erzählungen für die reifere Jugend"/>
    <s v="Thomas, Louis"/>
    <s v="Kinder- und Jugendbücher"/>
    <s v="Spamer"/>
    <s v="monograph; text"/>
    <s v="PPN781540208"/>
    <s v="PPN377861693"/>
    <s v="http://resolver.staatsbibliothek-berlin.de/SBB000155E500000000"/>
    <s v="ger"/>
    <s v="1855"/>
    <s v="WegehauptDigital"/>
    <s v="Leipzig"/>
    <s v="https://content.staatsbibliothek-berlin.de/dc/781540208.ocr.zip"/>
    <s v="yes"/>
    <m/>
    <x v="2460"/>
    <s v="0133"/>
    <n v="1"/>
  </r>
  <r>
    <s v="Das Buch der denkwürdigsten Entdeckungen auf dem Gebiete der Länder- und Völkerkunde in Erzählungen für die reifere Jugend"/>
    <s v="Thomas, Louis"/>
    <s v="Kinder- und Jugendbücher"/>
    <s v="Spamer"/>
    <s v="monograph; text"/>
    <s v="PPN781540208"/>
    <s v="PPN377861693"/>
    <s v="http://resolver.staatsbibliothek-berlin.de/SBB000155E500000000"/>
    <s v="ger"/>
    <s v="1855"/>
    <s v="WegehauptDigital"/>
    <s v="Leipzig"/>
    <s v="https://content.staatsbibliothek-berlin.de/dc/781540208.ocr.zip"/>
    <s v="yes"/>
    <m/>
    <x v="2461"/>
    <s v="0133"/>
    <n v="1"/>
  </r>
  <r>
    <s v="Das Buch der denkwürdigsten Entdeckungen auf dem Gebiete der Länder- und Völkerkunde in Erzählungen für die reifere Jugend"/>
    <s v="Thomas, Louis"/>
    <s v="Kinder- und Jugendbücher"/>
    <s v="Spamer"/>
    <s v="monograph; text"/>
    <s v="PPN781540208"/>
    <s v="PPN377861693"/>
    <s v="http://resolver.staatsbibliothek-berlin.de/SBB000155E500000000"/>
    <s v="ger"/>
    <s v="1855"/>
    <s v="WegehauptDigital"/>
    <s v="Leipzig"/>
    <s v="https://content.staatsbibliothek-berlin.de/dc/781540208.ocr.zip"/>
    <s v="yes"/>
    <m/>
    <x v="2462"/>
    <s v="0133"/>
    <n v="1"/>
  </r>
  <r>
    <s v="Das Buch der denkwürdigsten Entdeckungen auf dem Gebiete der Länder- und Völkerkunde in Erzählungen für die reifere Jugend"/>
    <s v="Thomas, Louis"/>
    <s v="Kinder- und Jugendbücher"/>
    <s v="Spamer"/>
    <s v="monograph; text"/>
    <s v="PPN781540208"/>
    <s v="PPN377861693"/>
    <s v="http://resolver.staatsbibliothek-berlin.de/SBB000155E500000000"/>
    <s v="ger"/>
    <s v="1855"/>
    <s v="WegehauptDigital"/>
    <s v="Leipzig"/>
    <s v="https://content.staatsbibliothek-berlin.de/dc/781540208.ocr.zip"/>
    <s v="yes"/>
    <m/>
    <x v="2463"/>
    <s v="0149"/>
    <n v="1"/>
  </r>
  <r>
    <s v="Das Buch der denkwürdigsten Entdeckungen auf dem Gebiete der Länder- und Völkerkunde in Erzählungen für die reifere Jugend"/>
    <s v="Thomas, Louis"/>
    <s v="Kinder- und Jugendbücher"/>
    <s v="Spamer"/>
    <s v="monograph; text"/>
    <s v="PPN781540208"/>
    <s v="PPN377861693"/>
    <s v="http://resolver.staatsbibliothek-berlin.de/SBB000155E500000000"/>
    <s v="ger"/>
    <s v="1855"/>
    <s v="WegehauptDigital"/>
    <s v="Leipzig"/>
    <s v="https://content.staatsbibliothek-berlin.de/dc/781540208.ocr.zip"/>
    <s v="yes"/>
    <m/>
    <x v="178"/>
    <s v="0157"/>
    <n v="1"/>
  </r>
  <r>
    <s v="Das Buch der denkwürdigsten Entdeckungen auf dem Gebiete der Länder- und Völkerkunde in Erzählungen für die reifere Jugend"/>
    <s v="Thomas, Louis"/>
    <s v="Kinder- und Jugendbücher"/>
    <s v="Spamer"/>
    <s v="monograph; text"/>
    <s v="PPN781540208"/>
    <s v="PPN377861693"/>
    <s v="http://resolver.staatsbibliothek-berlin.de/SBB000155E500000000"/>
    <s v="ger"/>
    <s v="1855"/>
    <s v="WegehauptDigital"/>
    <s v="Leipzig"/>
    <s v="https://content.staatsbibliothek-berlin.de/dc/781540208.ocr.zip"/>
    <s v="yes"/>
    <m/>
    <x v="2464"/>
    <s v="0160"/>
    <n v="1"/>
  </r>
  <r>
    <s v="Das Buch der denkwürdigsten Entdeckungen auf dem Gebiete der Länder- und Völkerkunde in Erzählungen für die reifere Jugend"/>
    <s v="Thomas, Louis"/>
    <s v="Kinder- und Jugendbücher"/>
    <s v="Spamer"/>
    <s v="monograph; text"/>
    <s v="PPN781540208"/>
    <s v="PPN377861693"/>
    <s v="http://resolver.staatsbibliothek-berlin.de/SBB000155E500000000"/>
    <s v="ger"/>
    <s v="1855"/>
    <s v="WegehauptDigital"/>
    <s v="Leipzig"/>
    <s v="https://content.staatsbibliothek-berlin.de/dc/781540208.ocr.zip"/>
    <s v="yes"/>
    <m/>
    <x v="2465"/>
    <s v="0168"/>
    <n v="1"/>
  </r>
  <r>
    <s v="Das Buch der denkwürdigsten Entdeckungen auf dem Gebiete der Länder- und Völkerkunde in Erzählungen für die reifere Jugend"/>
    <s v="Thomas, Louis"/>
    <s v="Kinder- und Jugendbücher"/>
    <s v="Spamer"/>
    <s v="monograph; text"/>
    <s v="PPN781540208"/>
    <s v="PPN377861693"/>
    <s v="http://resolver.staatsbibliothek-berlin.de/SBB000155E500000000"/>
    <s v="ger"/>
    <s v="1855"/>
    <s v="WegehauptDigital"/>
    <s v="Leipzig"/>
    <s v="https://content.staatsbibliothek-berlin.de/dc/781540208.ocr.zip"/>
    <s v="yes"/>
    <m/>
    <x v="2466"/>
    <s v="0168"/>
    <n v="1"/>
  </r>
  <r>
    <s v="Das Buch der denkwürdigsten Entdeckungen auf dem Gebiete der Länder- und Völkerkunde in Erzählungen für die reifere Jugend"/>
    <s v="Thomas, Louis"/>
    <s v="Kinder- und Jugendbücher"/>
    <s v="Spamer"/>
    <s v="monograph; text"/>
    <s v="PPN781540208"/>
    <s v="PPN377861693"/>
    <s v="http://resolver.staatsbibliothek-berlin.de/SBB000155E500000000"/>
    <s v="ger"/>
    <s v="1855"/>
    <s v="WegehauptDigital"/>
    <s v="Leipzig"/>
    <s v="https://content.staatsbibliothek-berlin.de/dc/781540208.ocr.zip"/>
    <s v="yes"/>
    <m/>
    <x v="1846"/>
    <s v="0187"/>
    <n v="1"/>
  </r>
  <r>
    <s v="Zonen-Bilder; Natur- und Sittengemälde für die reifere Jugend"/>
    <s v="Hoffmann, Franz"/>
    <s v="Kinder- und Jugendbücher"/>
    <s v="Stoppani"/>
    <s v="monograph; text"/>
    <s v="PPN781610877"/>
    <s v="PPN559632398"/>
    <s v="http://resolver.staatsbibliothek-berlin.de/SBB0001560F00000000"/>
    <s v="ger"/>
    <s v="1860"/>
    <s v="WegehauptDigital"/>
    <s v="Stuttgart"/>
    <s v="https://content.staatsbibliothek-berlin.de/dc/781610877.ocr.zip"/>
    <s v="yes"/>
    <m/>
    <x v="2467"/>
    <s v="0053"/>
    <n v="1"/>
  </r>
  <r>
    <s v="Zonen-Bilder; Natur- und Sittengemälde für die reifere Jugend"/>
    <s v="Hoffmann, Franz"/>
    <s v="Kinder- und Jugendbücher"/>
    <s v="Stoppani"/>
    <s v="monograph; text"/>
    <s v="PPN781610877"/>
    <s v="PPN559632398"/>
    <s v="http://resolver.staatsbibliothek-berlin.de/SBB0001560F00000000"/>
    <s v="ger"/>
    <s v="1860"/>
    <s v="WegehauptDigital"/>
    <s v="Stuttgart"/>
    <s v="https://content.staatsbibliothek-berlin.de/dc/781610877.ocr.zip"/>
    <s v="yes"/>
    <m/>
    <x v="2468"/>
    <s v="0213"/>
    <n v="1"/>
  </r>
  <r>
    <s v="Bilder und Scenen aus Afrika; nach vorzüglichen Reisebeschreibungen für die Jugend"/>
    <s v="Grube, A.W."/>
    <s v="Kinder- und Jugendbücher"/>
    <s v="Steinkopf"/>
    <s v="volume; text"/>
    <s v="PPN781814782"/>
    <s v="PPN558872212"/>
    <s v="http://resolver.staatsbibliothek-berlin.de/SBB0001565700020000"/>
    <s v="ger"/>
    <s v="1854"/>
    <s v="WegehauptDigital"/>
    <s v="Stuttgart"/>
    <s v="https://content.staatsbibliothek-berlin.de/dc/781814782.ocr.zip"/>
    <s v="yes"/>
    <m/>
    <x v="2469"/>
    <s v="0007"/>
    <n v="1"/>
  </r>
  <r>
    <s v="Bilder und Scenen aus Afrika; nach vorzüglichen Reisebeschreibungen für die Jugend"/>
    <s v="Grube, A.W."/>
    <s v="Kinder- und Jugendbücher"/>
    <s v="Steinkopf"/>
    <s v="volume; text"/>
    <s v="PPN781814782"/>
    <s v="PPN558872212"/>
    <s v="http://resolver.staatsbibliothek-berlin.de/SBB0001565700020000"/>
    <s v="ger"/>
    <s v="1854"/>
    <s v="WegehauptDigital"/>
    <s v="Stuttgart"/>
    <s v="https://content.staatsbibliothek-berlin.de/dc/781814782.ocr.zip"/>
    <s v="yes"/>
    <m/>
    <x v="2470"/>
    <s v="0007"/>
    <n v="1"/>
  </r>
  <r>
    <s v="Bilder und Scenen aus Afrika; nach vorzüglichen Reisebeschreibungen für die Jugend"/>
    <s v="Grube, A.W."/>
    <s v="Kinder- und Jugendbücher"/>
    <s v="Steinkopf"/>
    <s v="volume; text"/>
    <s v="PPN781814782"/>
    <s v="PPN558872212"/>
    <s v="http://resolver.staatsbibliothek-berlin.de/SBB0001565700020000"/>
    <s v="ger"/>
    <s v="1854"/>
    <s v="WegehauptDigital"/>
    <s v="Stuttgart"/>
    <s v="https://content.staatsbibliothek-berlin.de/dc/781814782.ocr.zip"/>
    <s v="yes"/>
    <m/>
    <x v="2471"/>
    <s v="0007"/>
    <n v="1"/>
  </r>
  <r>
    <s v="Reisen der Engländer zur Entdeckung einer nordwestlichen Durchfahrt aus dem nördlichen Polarmeere nach dem Stillen Ocean; für die Jugend bearbeitet; mit Stahlstichen"/>
    <s v="Kell, Julius"/>
    <s v="Kinder- und Jugendbücher"/>
    <s v="Meißner"/>
    <s v="volume; text"/>
    <s v="PPN781829666"/>
    <s v="PPN557550416"/>
    <s v="http://resolver.staatsbibliothek-berlin.de/SBB0001566B00030000"/>
    <s v="ger"/>
    <s v="1851"/>
    <s v="WegehauptDigital"/>
    <s v="Leipzig"/>
    <s v="https://content.staatsbibliothek-berlin.de/dc/781829666.ocr.zip"/>
    <s v="yes"/>
    <m/>
    <x v="2472"/>
    <s v="0089"/>
    <n v="1"/>
  </r>
  <r>
    <s v="Reisen der Engländer zur Entdeckung einer nordwestlichen Durchfahrt aus dem nördlichen Polarmeere nach dem Stillen Ocean; für die Jugend bearbeitet; mit Stahlstichen"/>
    <s v="Kell, Julius"/>
    <s v="Kinder- und Jugendbücher"/>
    <s v="Meißner"/>
    <s v="volume; text"/>
    <s v="PPN781829666"/>
    <s v="PPN557550416"/>
    <s v="http://resolver.staatsbibliothek-berlin.de/SBB0001566B00030000"/>
    <s v="ger"/>
    <s v="1851"/>
    <s v="WegehauptDigital"/>
    <s v="Leipzig"/>
    <s v="https://content.staatsbibliothek-berlin.de/dc/781829666.ocr.zip"/>
    <s v="yes"/>
    <m/>
    <x v="2473"/>
    <s v="0089"/>
    <n v="1"/>
  </r>
  <r>
    <s v="Reisen der Engländer zur Entdeckung einer nordwestlichen Durchfahrt aus dem nördlichen Polarmeere nach dem Stillen Ocean; für die Jugend bearbeitet; mit Stahlstichen"/>
    <s v="Kell, Julius"/>
    <s v="Kinder- und Jugendbücher"/>
    <s v="Meißner"/>
    <s v="volume; text"/>
    <s v="PPN781829666"/>
    <s v="PPN557550416"/>
    <s v="http://resolver.staatsbibliothek-berlin.de/SBB0001566B00030000"/>
    <s v="ger"/>
    <s v="1851"/>
    <s v="WegehauptDigital"/>
    <s v="Leipzig"/>
    <s v="https://content.staatsbibliothek-berlin.de/dc/781829666.ocr.zip"/>
    <s v="yes"/>
    <m/>
    <x v="2474"/>
    <s v="0089"/>
    <n v="1"/>
  </r>
  <r>
    <s v="Reisen der Engländer zur Entdeckung einer nordwestlichen Durchfahrt aus dem nördlichen Polarmeere nach dem Stillen Ocean; für die Jugend bearbeitet; mit Stahlstichen"/>
    <s v="Kell, Julius"/>
    <s v="Kinder- und Jugendbücher"/>
    <s v="Meißner"/>
    <s v="volume; text"/>
    <s v="PPN781829666"/>
    <s v="PPN557550416"/>
    <s v="http://resolver.staatsbibliothek-berlin.de/SBB0001566B00030000"/>
    <s v="ger"/>
    <s v="1851"/>
    <s v="WegehauptDigital"/>
    <s v="Leipzig"/>
    <s v="https://content.staatsbibliothek-berlin.de/dc/781829666.ocr.zip"/>
    <s v="yes"/>
    <m/>
    <x v="2475"/>
    <s v="0089"/>
    <n v="1"/>
  </r>
  <r>
    <s v="Reisen der Engländer zur Entdeckung einer nordwestlichen Durchfahrt aus dem nördlichen Polarmeere nach dem Stillen Ocean; für die Jugend bearbeitet; mit Stahlstichen"/>
    <s v="Kell, Julius"/>
    <s v="Kinder- und Jugendbücher"/>
    <s v="Meißner"/>
    <s v="volume; text"/>
    <s v="PPN781829666"/>
    <s v="PPN557550416"/>
    <s v="http://resolver.staatsbibliothek-berlin.de/SBB0001566B00030000"/>
    <s v="ger"/>
    <s v="1851"/>
    <s v="WegehauptDigital"/>
    <s v="Leipzig"/>
    <s v="https://content.staatsbibliothek-berlin.de/dc/781829666.ocr.zip"/>
    <s v="yes"/>
    <m/>
    <x v="2476"/>
    <s v="0089"/>
    <n v="1"/>
  </r>
  <r>
    <s v="Kosmos für die Jugend; Blicke in die Schöpfung der Welt und in die Kulturgeschichte der Menschheit vom Anfang bis zur Gegenwart"/>
    <s v="Perlberg, G.; Körber, Philipp"/>
    <s v="Kinder- und Jugendbücher"/>
    <s v="Lotzbeck"/>
    <s v="monograph; text"/>
    <s v="PPN781914949"/>
    <s v="PPN075912287"/>
    <s v="http://resolver.staatsbibliothek-berlin.de/SBB000156B200000000"/>
    <s v="ger"/>
    <s v="1859"/>
    <s v="WegehauptDigital"/>
    <s v="Nürnberg"/>
    <s v="https://content.staatsbibliothek-berlin.de/dc/781914949.ocr.zip"/>
    <s v="yes"/>
    <m/>
    <x v="2477"/>
    <s v="0518"/>
    <n v="1"/>
  </r>
  <r>
    <s v="Das Buch wunderbarer Erfindungen; in Erzählungen für die reifere Jugend"/>
    <s v="Thomas, Louis"/>
    <s v="Historische Drucke"/>
    <s v="Spamer"/>
    <s v="monograph; text"/>
    <s v="PPN81792714X"/>
    <s v="PPN578154544"/>
    <s v="http://resolver.staatsbibliothek-berlin.de/SBB0001915700000000"/>
    <s v="ger"/>
    <s v="1854"/>
    <s v="WegehauptDigital"/>
    <s v="Leipzig"/>
    <s v="https://content.staatsbibliothek-berlin.de/dc/81792714X.ocr.zip"/>
    <s v="yes"/>
    <m/>
    <x v="1823"/>
    <s v="0016"/>
    <n v="1"/>
  </r>
  <r>
    <s v="Das Buch wunderbarer Erfindungen; in Erzählungen für die reifere Jugend"/>
    <s v="Thomas, Louis"/>
    <s v="Historische Drucke"/>
    <s v="Spamer"/>
    <s v="monograph; text"/>
    <s v="PPN81792714X"/>
    <s v="PPN578154544"/>
    <s v="http://resolver.staatsbibliothek-berlin.de/SBB0001915700000000"/>
    <s v="ger"/>
    <s v="1854"/>
    <s v="WegehauptDigital"/>
    <s v="Leipzig"/>
    <s v="https://content.staatsbibliothek-berlin.de/dc/81792714X.ocr.zip"/>
    <s v="yes"/>
    <m/>
    <x v="2478"/>
    <s v="0028"/>
    <n v="1"/>
  </r>
  <r>
    <s v="Das Buch wunderbarer Erfindungen; in Erzählungen für die reifere Jugend"/>
    <s v="Thomas, Louis"/>
    <s v="Historische Drucke"/>
    <s v="Spamer"/>
    <s v="monograph; text"/>
    <s v="PPN81792714X"/>
    <s v="PPN578154544"/>
    <s v="http://resolver.staatsbibliothek-berlin.de/SBB0001915700000000"/>
    <s v="ger"/>
    <s v="1854"/>
    <s v="WegehauptDigital"/>
    <s v="Leipzig"/>
    <s v="https://content.staatsbibliothek-berlin.de/dc/81792714X.ocr.zip"/>
    <s v="yes"/>
    <m/>
    <x v="2479"/>
    <s v="0028"/>
    <n v="1"/>
  </r>
  <r>
    <s v="Das Buch wunderbarer Erfindungen; in Erzählungen für die reifere Jugend"/>
    <s v="Thomas, Louis"/>
    <s v="Historische Drucke"/>
    <s v="Spamer"/>
    <s v="monograph; text"/>
    <s v="PPN81792714X"/>
    <s v="PPN578154544"/>
    <s v="http://resolver.staatsbibliothek-berlin.de/SBB0001915700000000"/>
    <s v="ger"/>
    <s v="1854"/>
    <s v="WegehauptDigital"/>
    <s v="Leipzig"/>
    <s v="https://content.staatsbibliothek-berlin.de/dc/81792714X.ocr.zip"/>
    <s v="yes"/>
    <m/>
    <x v="2480"/>
    <s v="0030"/>
    <n v="1"/>
  </r>
  <r>
    <s v="Das Buch wunderbarer Erfindungen; in Erzählungen für die reifere Jugend"/>
    <s v="Thomas, Louis"/>
    <s v="Historische Drucke"/>
    <s v="Spamer"/>
    <s v="monograph; text"/>
    <s v="PPN81792714X"/>
    <s v="PPN578154544"/>
    <s v="http://resolver.staatsbibliothek-berlin.de/SBB0001915700000000"/>
    <s v="ger"/>
    <s v="1854"/>
    <s v="WegehauptDigital"/>
    <s v="Leipzig"/>
    <s v="https://content.staatsbibliothek-berlin.de/dc/81792714X.ocr.zip"/>
    <s v="yes"/>
    <m/>
    <x v="2481"/>
    <s v="0165"/>
    <n v="1"/>
  </r>
  <r>
    <s v="Das Buch wunderbarer Erfindungen; in Erzählungen für die reifere Jugend"/>
    <s v="Thomas, Louis"/>
    <s v="Historische Drucke"/>
    <s v="Spamer"/>
    <s v="monograph; text"/>
    <s v="PPN81792714X"/>
    <s v="PPN578154544"/>
    <s v="http://resolver.staatsbibliothek-berlin.de/SBB0001915700000000"/>
    <s v="ger"/>
    <s v="1854"/>
    <s v="WegehauptDigital"/>
    <s v="Leipzig"/>
    <s v="https://content.staatsbibliothek-berlin.de/dc/81792714X.ocr.zip"/>
    <s v="yes"/>
    <m/>
    <x v="2482"/>
    <s v="0188"/>
    <n v="1"/>
  </r>
  <r>
    <s v="Das Buch wunderbarer Erfindungen; in Erzählungen für die reifere Jugend"/>
    <s v="Thomas, Louis"/>
    <s v="Historische Drucke"/>
    <s v="Spamer"/>
    <s v="monograph; text"/>
    <s v="PPN81792714X"/>
    <s v="PPN578154544"/>
    <s v="http://resolver.staatsbibliothek-berlin.de/SBB0001915700000000"/>
    <s v="ger"/>
    <s v="1854"/>
    <s v="WegehauptDigital"/>
    <s v="Leipzig"/>
    <s v="https://content.staatsbibliothek-berlin.de/dc/81792714X.ocr.zip"/>
    <s v="yes"/>
    <m/>
    <x v="953"/>
    <s v="0188"/>
    <n v="1"/>
  </r>
  <r>
    <s v="Das Buch wunderbarer Erfindungen; in Erzählungen für die reifere Jugend"/>
    <s v="Thomas, Louis"/>
    <s v="Historische Drucke"/>
    <s v="Spamer"/>
    <s v="monograph; text"/>
    <s v="PPN81792714X"/>
    <s v="PPN578154544"/>
    <s v="http://resolver.staatsbibliothek-berlin.de/SBB0001915700000000"/>
    <s v="ger"/>
    <s v="1854"/>
    <s v="WegehauptDigital"/>
    <s v="Leipzig"/>
    <s v="https://content.staatsbibliothek-berlin.de/dc/81792714X.ocr.zip"/>
    <s v="yes"/>
    <m/>
    <x v="1833"/>
    <s v="0188"/>
    <n v="1"/>
  </r>
  <r>
    <s v="Das Buch wunderbarer Erfindungen; in Erzählungen für die reifere Jugend"/>
    <s v="Thomas, Louis"/>
    <s v="Historische Drucke"/>
    <s v="Spamer"/>
    <s v="monograph; text"/>
    <s v="PPN81792714X"/>
    <s v="PPN578154544"/>
    <s v="http://resolver.staatsbibliothek-berlin.de/SBB0001915700000000"/>
    <s v="ger"/>
    <s v="1854"/>
    <s v="WegehauptDigital"/>
    <s v="Leipzig"/>
    <s v="https://content.staatsbibliothek-berlin.de/dc/81792714X.ocr.zip"/>
    <s v="yes"/>
    <m/>
    <x v="1834"/>
    <s v="0188"/>
    <n v="1"/>
  </r>
  <r>
    <s v="Das Buch wunderbarer Erfindungen; in Erzählungen für die reifere Jugend"/>
    <s v="Thomas, Louis"/>
    <s v="Historische Drucke"/>
    <s v="Spamer"/>
    <s v="monograph; text"/>
    <s v="PPN81792714X"/>
    <s v="PPN578154544"/>
    <s v="http://resolver.staatsbibliothek-berlin.de/SBB0001915700000000"/>
    <s v="ger"/>
    <s v="1854"/>
    <s v="WegehauptDigital"/>
    <s v="Leipzig"/>
    <s v="https://content.staatsbibliothek-berlin.de/dc/81792714X.ocr.zip"/>
    <s v="yes"/>
    <m/>
    <x v="2483"/>
    <s v="0188"/>
    <n v="1"/>
  </r>
  <r>
    <s v="Das Buch wunderbarer Erfindungen; in Erzählungen für die reifere Jugend"/>
    <s v="Thomas, Louis"/>
    <s v="Historische Drucke"/>
    <s v="Spamer"/>
    <s v="monograph; text"/>
    <s v="PPN81792714X"/>
    <s v="PPN578154544"/>
    <s v="http://resolver.staatsbibliothek-berlin.de/SBB0001915700000000"/>
    <s v="ger"/>
    <s v="1854"/>
    <s v="WegehauptDigital"/>
    <s v="Leipzig"/>
    <s v="https://content.staatsbibliothek-berlin.de/dc/81792714X.ocr.zip"/>
    <s v="yes"/>
    <m/>
    <x v="342"/>
    <s v="0188"/>
    <n v="1"/>
  </r>
  <r>
    <s v="Das Buch wunderbarer Erfindungen; in Erzählungen für die reifere Jugend"/>
    <s v="Thomas, Louis"/>
    <s v="Historische Drucke"/>
    <s v="Spamer"/>
    <s v="monograph; text"/>
    <s v="PPN81792714X"/>
    <s v="PPN578154544"/>
    <s v="http://resolver.staatsbibliothek-berlin.de/SBB0001915700000000"/>
    <s v="ger"/>
    <s v="1854"/>
    <s v="WegehauptDigital"/>
    <s v="Leipzig"/>
    <s v="https://content.staatsbibliothek-berlin.de/dc/81792714X.ocr.zip"/>
    <s v="yes"/>
    <m/>
    <x v="2183"/>
    <s v="0224"/>
    <n v="1"/>
  </r>
  <r>
    <m/>
    <m/>
    <m/>
    <m/>
    <m/>
    <m/>
    <m/>
    <m/>
    <m/>
    <m/>
    <m/>
    <m/>
    <m/>
    <m/>
    <m/>
    <x v="2484"/>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120001-AF00-43E2-9B41-E5F059900177}" name="PivotTable1" cacheId="2" applyNumberFormats="0" applyBorderFormats="0" applyFontFormats="0" applyPatternFormats="0" applyAlignmentFormats="0" applyWidthHeightFormats="1" dataCaption="Werte" updatedVersion="7" minRefreshableVersion="3" useAutoFormatting="1" itemPrintTitles="1" createdVersion="7" indent="0" outline="1" outlineData="1" multipleFieldFilters="0" chartFormat="1">
  <location ref="Y1:Z2487"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sortType="descending">
      <items count="2486">
        <item x="192"/>
        <item x="624"/>
        <item x="2201"/>
        <item x="1586"/>
        <item x="1787"/>
        <item x="166"/>
        <item x="2012"/>
        <item x="302"/>
        <item x="1361"/>
        <item x="1357"/>
        <item x="265"/>
        <item x="1306"/>
        <item x="889"/>
        <item x="184"/>
        <item x="2046"/>
        <item x="525"/>
        <item x="2352"/>
        <item x="2182"/>
        <item x="1332"/>
        <item x="1563"/>
        <item x="279"/>
        <item x="2121"/>
        <item x="1710"/>
        <item x="2357"/>
        <item x="671"/>
        <item x="669"/>
        <item x="1039"/>
        <item x="1397"/>
        <item x="1931"/>
        <item x="195"/>
        <item x="920"/>
        <item x="1391"/>
        <item x="244"/>
        <item x="2205"/>
        <item x="1976"/>
        <item x="1977"/>
        <item x="2035"/>
        <item x="594"/>
        <item x="712"/>
        <item x="366"/>
        <item x="481"/>
        <item x="333"/>
        <item x="1970"/>
        <item x="1277"/>
        <item x="741"/>
        <item x="469"/>
        <item x="527"/>
        <item x="852"/>
        <item x="2013"/>
        <item x="33"/>
        <item x="6"/>
        <item x="1514"/>
        <item x="1355"/>
        <item x="1646"/>
        <item x="2177"/>
        <item x="271"/>
        <item x="1642"/>
        <item x="2181"/>
        <item x="1631"/>
        <item x="48"/>
        <item x="1629"/>
        <item x="97"/>
        <item x="101"/>
        <item x="776"/>
        <item x="646"/>
        <item x="2237"/>
        <item x="389"/>
        <item x="2110"/>
        <item x="866"/>
        <item x="2350"/>
        <item x="2288"/>
        <item x="2340"/>
        <item x="2458"/>
        <item x="2069"/>
        <item x="460"/>
        <item x="778"/>
        <item x="793"/>
        <item x="774"/>
        <item x="794"/>
        <item x="2152"/>
        <item x="2368"/>
        <item x="656"/>
        <item x="2317"/>
        <item x="168"/>
        <item x="569"/>
        <item x="711"/>
        <item x="2073"/>
        <item x="972"/>
        <item x="690"/>
        <item x="909"/>
        <item x="1983"/>
        <item x="347"/>
        <item x="2299"/>
        <item x="621"/>
        <item x="1296"/>
        <item x="1984"/>
        <item x="290"/>
        <item x="90"/>
        <item x="1630"/>
        <item x="1942"/>
        <item x="191"/>
        <item x="172"/>
        <item x="1265"/>
        <item x="1473"/>
        <item x="1697"/>
        <item x="2353"/>
        <item x="187"/>
        <item x="1768"/>
        <item x="1587"/>
        <item x="1536"/>
        <item x="593"/>
        <item x="1874"/>
        <item x="1392"/>
        <item x="2044"/>
        <item x="2160"/>
        <item x="1564"/>
        <item x="611"/>
        <item x="2087"/>
        <item x="668"/>
        <item x="614"/>
        <item x="934"/>
        <item x="935"/>
        <item x="1692"/>
        <item x="1318"/>
        <item x="1658"/>
        <item x="122"/>
        <item x="883"/>
        <item x="2250"/>
        <item x="268"/>
        <item x="1411"/>
        <item x="357"/>
        <item x="1011"/>
        <item x="1004"/>
        <item x="650"/>
        <item x="826"/>
        <item x="1590"/>
        <item x="825"/>
        <item x="2153"/>
        <item x="832"/>
        <item x="1569"/>
        <item x="459"/>
        <item x="369"/>
        <item x="1722"/>
        <item x="376"/>
        <item x="2169"/>
        <item x="1402"/>
        <item x="2125"/>
        <item x="1035"/>
        <item x="61"/>
        <item x="317"/>
        <item x="1501"/>
        <item x="2268"/>
        <item x="1726"/>
        <item x="1254"/>
        <item x="1086"/>
        <item x="1077"/>
        <item x="1362"/>
        <item x="1358"/>
        <item x="544"/>
        <item x="1477"/>
        <item x="2407"/>
        <item x="1460"/>
        <item x="2295"/>
        <item x="1453"/>
        <item x="848"/>
        <item x="1404"/>
        <item x="1487"/>
        <item x="196"/>
        <item x="548"/>
        <item x="1488"/>
        <item x="801"/>
        <item x="1764"/>
        <item x="858"/>
        <item x="1780"/>
        <item x="288"/>
        <item x="2385"/>
        <item x="1509"/>
        <item x="730"/>
        <item x="2279"/>
        <item x="1415"/>
        <item x="2404"/>
        <item x="1964"/>
        <item x="568"/>
        <item x="248"/>
        <item x="1723"/>
        <item x="2341"/>
        <item x="1997"/>
        <item x="299"/>
        <item x="819"/>
        <item x="2284"/>
        <item x="1102"/>
        <item x="2191"/>
        <item x="822"/>
        <item x="914"/>
        <item x="518"/>
        <item x="1369"/>
        <item x="1045"/>
        <item x="73"/>
        <item x="1080"/>
        <item x="1155"/>
        <item x="2255"/>
        <item x="1263"/>
        <item x="1302"/>
        <item x="1431"/>
        <item x="978"/>
        <item x="976"/>
        <item x="977"/>
        <item x="948"/>
        <item x="949"/>
        <item x="573"/>
        <item x="572"/>
        <item x="570"/>
        <item x="562"/>
        <item x="39"/>
        <item x="2259"/>
        <item x="1463"/>
        <item x="693"/>
        <item x="1009"/>
        <item x="1595"/>
        <item x="2080"/>
        <item x="627"/>
        <item x="1334"/>
        <item x="992"/>
        <item x="2149"/>
        <item x="1641"/>
        <item x="46"/>
        <item x="676"/>
        <item x="2168"/>
        <item x="2167"/>
        <item x="1963"/>
        <item x="1179"/>
        <item x="2247"/>
        <item x="1951"/>
        <item x="636"/>
        <item x="635"/>
        <item x="1246"/>
        <item x="1446"/>
        <item x="749"/>
        <item x="891"/>
        <item x="1948"/>
        <item x="1407"/>
        <item x="2434"/>
        <item x="239"/>
        <item x="1114"/>
        <item x="2098"/>
        <item x="2377"/>
        <item x="217"/>
        <item x="1496"/>
        <item x="2346"/>
        <item x="2345"/>
        <item x="1700"/>
        <item x="294"/>
        <item x="1622"/>
        <item x="242"/>
        <item x="1146"/>
        <item x="1394"/>
        <item x="1515"/>
        <item x="249"/>
        <item x="533"/>
        <item x="531"/>
        <item x="1826"/>
        <item x="155"/>
        <item x="1502"/>
        <item x="980"/>
        <item x="1619"/>
        <item x="1709"/>
        <item x="1900"/>
        <item x="828"/>
        <item x="943"/>
        <item x="771"/>
        <item x="2331"/>
        <item x="1454"/>
        <item x="1455"/>
        <item x="1456"/>
        <item x="558"/>
        <item x="860"/>
        <item x="1556"/>
        <item x="601"/>
        <item x="1156"/>
        <item x="862"/>
        <item x="900"/>
        <item x="1250"/>
        <item x="476"/>
        <item x="2436"/>
        <item x="664"/>
        <item x="897"/>
        <item x="620"/>
        <item x="2126"/>
        <item x="731"/>
        <item x="1268"/>
        <item x="467"/>
        <item x="1763"/>
        <item x="2057"/>
        <item x="468"/>
        <item x="1892"/>
        <item x="575"/>
        <item x="1918"/>
        <item x="2278"/>
        <item x="1083"/>
        <item x="1687"/>
        <item x="2376"/>
        <item x="1440"/>
        <item x="1464"/>
        <item x="91"/>
        <item x="141"/>
        <item x="2252"/>
        <item x="240"/>
        <item x="2308"/>
        <item x="1578"/>
        <item x="530"/>
        <item x="1733"/>
        <item x="551"/>
        <item x="534"/>
        <item x="69"/>
        <item x="1360"/>
        <item x="88"/>
        <item x="816"/>
        <item x="167"/>
        <item x="1359"/>
        <item x="2369"/>
        <item x="2327"/>
        <item x="2242"/>
        <item x="1774"/>
        <item x="2463"/>
        <item x="1854"/>
        <item x="1886"/>
        <item x="846"/>
        <item x="678"/>
        <item x="770"/>
        <item x="1850"/>
        <item x="1765"/>
        <item x="1766"/>
        <item x="2049"/>
        <item x="2146"/>
        <item x="1734"/>
        <item x="230"/>
        <item x="1841"/>
        <item x="1457"/>
        <item x="754"/>
        <item x="11"/>
        <item x="202"/>
        <item x="353"/>
        <item x="2269"/>
        <item x="1879"/>
        <item x="2373"/>
        <item x="1721"/>
        <item x="1809"/>
        <item x="1208"/>
        <item x="1634"/>
        <item x="987"/>
        <item x="984"/>
        <item x="1862"/>
        <item x="813"/>
        <item x="1860"/>
        <item x="986"/>
        <item x="1345"/>
        <item x="1941"/>
        <item x="612"/>
        <item x="263"/>
        <item x="2218"/>
        <item x="710"/>
        <item x="2213"/>
        <item x="2219"/>
        <item x="1524"/>
        <item x="2214"/>
        <item x="1945"/>
        <item x="68"/>
        <item x="2215"/>
        <item x="102"/>
        <item x="701"/>
        <item x="2163"/>
        <item x="1017"/>
        <item x="1566"/>
        <item x="1707"/>
        <item x="15"/>
        <item x="2240"/>
        <item x="1803"/>
        <item x="160"/>
        <item x="993"/>
        <item x="1782"/>
        <item x="2333"/>
        <item x="2380"/>
        <item x="969"/>
        <item x="556"/>
        <item x="1234"/>
        <item x="841"/>
        <item x="1002"/>
        <item x="884"/>
        <item x="827"/>
        <item x="2359"/>
        <item x="2225"/>
        <item x="795"/>
        <item x="2366"/>
        <item x="724"/>
        <item x="1848"/>
        <item x="1969"/>
        <item x="542"/>
        <item x="1530"/>
        <item x="1851"/>
        <item x="178"/>
        <item x="1752"/>
        <item x="1003"/>
        <item x="1580"/>
        <item x="1386"/>
        <item x="1134"/>
        <item x="1458"/>
        <item x="177"/>
        <item x="2178"/>
        <item x="2303"/>
        <item x="186"/>
        <item x="1913"/>
        <item x="643"/>
        <item x="960"/>
        <item x="134"/>
        <item x="1720"/>
        <item x="1476"/>
        <item x="1356"/>
        <item x="535"/>
        <item x="1755"/>
        <item x="971"/>
        <item x="599"/>
        <item x="608"/>
        <item x="1830"/>
        <item x="1870"/>
        <item x="517"/>
        <item x="45"/>
        <item x="1968"/>
        <item x="493"/>
        <item x="1202"/>
        <item x="2356"/>
        <item x="1822"/>
        <item x="975"/>
        <item x="1495"/>
        <item x="1491"/>
        <item x="2096"/>
        <item x="2244"/>
        <item x="204"/>
        <item x="1858"/>
        <item x="1542"/>
        <item x="241"/>
        <item x="243"/>
        <item x="36"/>
        <item x="2281"/>
        <item x="936"/>
        <item x="1371"/>
        <item x="1529"/>
        <item x="1375"/>
        <item x="2412"/>
        <item x="951"/>
        <item x="2274"/>
        <item x="1747"/>
        <item x="144"/>
        <item x="1985"/>
        <item x="173"/>
        <item x="7"/>
        <item x="1376"/>
        <item x="903"/>
        <item x="1294"/>
        <item x="2336"/>
        <item x="1459"/>
        <item x="343"/>
        <item x="1699"/>
        <item x="922"/>
        <item x="882"/>
        <item x="2275"/>
        <item x="2335"/>
        <item x="1403"/>
        <item x="807"/>
        <item x="637"/>
        <item x="1754"/>
        <item x="1320"/>
        <item x="1183"/>
        <item x="1888"/>
        <item x="213"/>
        <item x="1541"/>
        <item x="927"/>
        <item x="1560"/>
        <item x="2113"/>
        <item x="226"/>
        <item x="2406"/>
        <item x="1270"/>
        <item x="487"/>
        <item x="1354"/>
        <item x="893"/>
        <item x="40"/>
        <item x="1805"/>
        <item x="31"/>
        <item x="2264"/>
        <item x="529"/>
        <item x="386"/>
        <item x="200"/>
        <item x="237"/>
        <item x="2474"/>
        <item x="1591"/>
        <item x="1441"/>
        <item x="2122"/>
        <item x="516"/>
        <item x="1589"/>
        <item x="1628"/>
        <item x="1649"/>
        <item x="1638"/>
        <item x="1627"/>
        <item x="2258"/>
        <item x="1955"/>
        <item x="283"/>
        <item x="17"/>
        <item x="1863"/>
        <item x="1737"/>
        <item x="1652"/>
        <item x="2329"/>
        <item x="2221"/>
        <item x="1785"/>
        <item x="2040"/>
        <item x="161"/>
        <item x="947"/>
        <item x="2052"/>
        <item x="1435"/>
        <item x="1545"/>
        <item x="879"/>
        <item x="2175"/>
        <item x="1703"/>
        <item x="580"/>
        <item x="2129"/>
        <item x="1902"/>
        <item x="1399"/>
        <item x="2130"/>
        <item x="1153"/>
        <item x="140"/>
        <item x="873"/>
        <item x="1103"/>
        <item x="874"/>
        <item x="1330"/>
        <item x="2253"/>
        <item x="2251"/>
        <item x="1285"/>
        <item x="1685"/>
        <item x="2210"/>
        <item x="782"/>
        <item x="1282"/>
        <item x="1384"/>
        <item x="1176"/>
        <item x="511"/>
        <item x="1390"/>
        <item x="1416"/>
        <item x="1467"/>
        <item x="95"/>
        <item x="945"/>
        <item x="1244"/>
        <item x="2076"/>
        <item x="2202"/>
        <item x="176"/>
        <item x="2432"/>
        <item x="2206"/>
        <item x="1789"/>
        <item x="2078"/>
        <item x="2209"/>
        <item x="800"/>
        <item x="775"/>
        <item x="799"/>
        <item x="779"/>
        <item x="2472"/>
        <item x="321"/>
        <item x="740"/>
        <item x="1236"/>
        <item x="483"/>
        <item x="484"/>
        <item x="2265"/>
        <item x="2119"/>
        <item x="912"/>
        <item x="156"/>
        <item x="100"/>
        <item x="2301"/>
        <item x="56"/>
        <item x="1000"/>
        <item x="1701"/>
        <item x="1991"/>
        <item x="1581"/>
        <item x="1328"/>
        <item x="887"/>
        <item x="1881"/>
        <item x="1823"/>
        <item x="1099"/>
        <item x="1895"/>
        <item x="2084"/>
        <item x="2468"/>
        <item x="138"/>
        <item x="2157"/>
        <item x="837"/>
        <item x="2159"/>
        <item x="595"/>
        <item x="1849"/>
        <item x="345"/>
        <item x="2066"/>
        <item x="154"/>
        <item x="1793"/>
        <item x="113"/>
        <item x="65"/>
        <item x="1480"/>
        <item x="1466"/>
        <item x="760"/>
        <item x="2223"/>
        <item x="709"/>
        <item x="923"/>
        <item x="2476"/>
        <item x="1326"/>
        <item x="1730"/>
        <item x="600"/>
        <item x="1193"/>
        <item x="2273"/>
        <item x="1040"/>
        <item x="1693"/>
        <item x="164"/>
        <item x="137"/>
        <item x="2008"/>
        <item x="86"/>
        <item x="71"/>
        <item x="77"/>
        <item x="557"/>
        <item x="1347"/>
        <item x="552"/>
        <item x="2471"/>
        <item x="2022"/>
        <item x="591"/>
        <item x="1119"/>
        <item x="536"/>
        <item x="2143"/>
        <item x="23"/>
        <item x="1437"/>
        <item x="906"/>
        <item x="880"/>
        <item x="881"/>
        <item x="1645"/>
        <item x="1335"/>
        <item x="1382"/>
        <item x="1872"/>
        <item x="25"/>
        <item x="2041"/>
        <item x="2151"/>
        <item x="739"/>
        <item x="2023"/>
        <item x="2437"/>
        <item x="1690"/>
        <item x="519"/>
        <item x="522"/>
        <item x="1636"/>
        <item x="110"/>
        <item x="933"/>
        <item x="2319"/>
        <item x="1708"/>
        <item x="1117"/>
        <item x="295"/>
        <item x="2289"/>
        <item x="515"/>
        <item x="1298"/>
        <item x="492"/>
        <item x="689"/>
        <item x="1761"/>
        <item x="1843"/>
        <item x="1817"/>
        <item x="1998"/>
        <item x="349"/>
        <item x="2241"/>
        <item x="631"/>
        <item x="639"/>
        <item x="1845"/>
        <item x="2207"/>
        <item x="2024"/>
        <item x="1522"/>
        <item x="1341"/>
        <item x="1261"/>
        <item x="1689"/>
        <item x="791"/>
        <item x="1338"/>
        <item x="876"/>
        <item x="112"/>
        <item x="1950"/>
        <item x="654"/>
        <item x="2197"/>
        <item x="628"/>
        <item x="2010"/>
        <item x="1050"/>
        <item x="692"/>
        <item x="1683"/>
        <item x="258"/>
        <item x="257"/>
        <item x="259"/>
        <item x="1544"/>
        <item x="625"/>
        <item x="626"/>
        <item x="182"/>
        <item x="649"/>
        <item x="648"/>
        <item x="761"/>
        <item x="1192"/>
        <item x="1469"/>
        <item x="2427"/>
        <item x="1054"/>
        <item x="647"/>
        <item x="630"/>
        <item x="1572"/>
        <item x="644"/>
        <item x="1062"/>
        <item x="743"/>
        <item x="2454"/>
        <item x="1989"/>
        <item x="1987"/>
        <item x="1567"/>
        <item x="726"/>
        <item x="1896"/>
        <item x="107"/>
        <item x="2154"/>
        <item x="1167"/>
        <item x="571"/>
        <item x="1924"/>
        <item x="642"/>
        <item x="520"/>
        <item x="521"/>
        <item x="1909"/>
        <item x="1374"/>
        <item x="2304"/>
        <item x="1211"/>
        <item x="578"/>
        <item x="1212"/>
        <item x="235"/>
        <item x="2097"/>
        <item x="1092"/>
        <item x="1232"/>
        <item x="1237"/>
        <item x="1233"/>
        <item x="588"/>
        <item x="526"/>
        <item x="1130"/>
        <item x="1239"/>
        <item x="2416"/>
        <item x="2231"/>
        <item x="2156"/>
        <item x="1373"/>
        <item x="2030"/>
        <item x="1401"/>
        <item x="209"/>
        <item x="1095"/>
        <item x="1227"/>
        <item x="849"/>
        <item x="1059"/>
        <item x="1049"/>
        <item x="2132"/>
        <item x="2339"/>
        <item x="1247"/>
        <item x="2063"/>
        <item x="2017"/>
        <item x="783"/>
        <item x="1940"/>
        <item x="931"/>
        <item x="2172"/>
        <item x="684"/>
        <item x="2315"/>
        <item x="227"/>
        <item x="950"/>
        <item x="955"/>
        <item x="1216"/>
        <item x="2092"/>
        <item x="1438"/>
        <item x="2091"/>
        <item x="2398"/>
        <item x="1110"/>
        <item x="717"/>
        <item x="706"/>
        <item x="1869"/>
        <item x="2245"/>
        <item x="370"/>
        <item x="2112"/>
        <item x="856"/>
        <item x="20"/>
        <item x="812"/>
        <item x="2283"/>
        <item x="1142"/>
        <item x="1452"/>
        <item x="222"/>
        <item x="1820"/>
        <item x="49"/>
        <item x="1434"/>
        <item x="1621"/>
        <item x="1626"/>
        <item x="1592"/>
        <item x="16"/>
        <item x="2431"/>
        <item x="2072"/>
        <item x="2310"/>
        <item x="974"/>
        <item x="1235"/>
        <item x="662"/>
        <item x="1079"/>
        <item x="1447"/>
        <item x="1907"/>
        <item x="219"/>
        <item x="37"/>
        <item x="808"/>
        <item x="2358"/>
        <item x="821"/>
        <item x="1067"/>
        <item x="319"/>
        <item x="2099"/>
        <item x="1262"/>
        <item x="1518"/>
        <item x="2145"/>
        <item x="314"/>
        <item x="589"/>
        <item x="583"/>
        <item x="2001"/>
        <item x="851"/>
        <item x="1962"/>
        <item x="1475"/>
        <item x="1561"/>
        <item x="823"/>
        <item x="581"/>
        <item x="1219"/>
        <item x="1735"/>
        <item x="1429"/>
        <item x="1430"/>
        <item x="1218"/>
        <item x="1352"/>
        <item x="1255"/>
        <item x="1042"/>
        <item x="504"/>
        <item x="475"/>
        <item x="490"/>
        <item x="1060"/>
        <item x="1248"/>
        <item x="1074"/>
        <item x="1025"/>
        <item x="1129"/>
        <item x="1957"/>
        <item x="1949"/>
        <item x="194"/>
        <item x="655"/>
        <item x="1301"/>
        <item x="339"/>
        <item x="766"/>
        <item x="1551"/>
        <item x="2395"/>
        <item x="629"/>
        <item x="892"/>
        <item x="767"/>
        <item x="1508"/>
        <item x="8"/>
        <item x="567"/>
        <item x="2208"/>
        <item x="1053"/>
        <item x="2014"/>
        <item x="2088"/>
        <item x="1788"/>
        <item x="238"/>
        <item x="246"/>
        <item x="1120"/>
        <item x="2059"/>
        <item x="597"/>
        <item x="959"/>
        <item x="234"/>
        <item x="539"/>
        <item x="1483"/>
        <item x="142"/>
        <item x="2217"/>
        <item x="247"/>
        <item x="1444"/>
        <item x="2349"/>
        <item x="2229"/>
        <item x="2144"/>
        <item x="1055"/>
        <item x="145"/>
        <item x="116"/>
        <item x="2174"/>
        <item x="381"/>
        <item x="2034"/>
        <item x="2391"/>
        <item x="2075"/>
        <item x="477"/>
        <item x="930"/>
        <item x="466"/>
        <item x="2020"/>
        <item x="1944"/>
        <item x="719"/>
        <item x="836"/>
        <item x="1348"/>
        <item x="1883"/>
        <item x="619"/>
        <item x="2042"/>
        <item x="2123"/>
        <item x="665"/>
        <item x="1911"/>
        <item x="623"/>
        <item x="763"/>
        <item x="2282"/>
        <item x="1579"/>
        <item x="2198"/>
        <item x="1583"/>
        <item x="1974"/>
        <item x="497"/>
        <item x="1337"/>
        <item x="245"/>
        <item x="702"/>
        <item x="1691"/>
        <item x="1271"/>
        <item x="855"/>
        <item x="840"/>
        <item x="1523"/>
        <item x="878"/>
        <item x="19"/>
        <item x="2136"/>
        <item x="1316"/>
        <item x="829"/>
        <item x="2"/>
        <item x="332"/>
        <item x="318"/>
        <item x="272"/>
        <item x="494"/>
        <item x="495"/>
        <item x="346"/>
        <item x="2374"/>
        <item x="1133"/>
        <item x="1033"/>
        <item x="789"/>
        <item x="2481"/>
        <item x="1972"/>
        <item x="1713"/>
        <item x="1550"/>
        <item x="1539"/>
        <item x="133"/>
        <item x="2445"/>
        <item x="1959"/>
        <item x="135"/>
        <item x="1756"/>
        <item x="1842"/>
        <item x="70"/>
        <item x="1897"/>
        <item x="1967"/>
        <item x="1231"/>
        <item x="228"/>
        <item x="1925"/>
        <item x="2183"/>
        <item x="2036"/>
        <item x="996"/>
        <item x="908"/>
        <item x="2053"/>
        <item x="1106"/>
        <item x="136"/>
        <item x="890"/>
        <item x="498"/>
        <item x="198"/>
        <item x="1741"/>
        <item x="1795"/>
        <item x="479"/>
        <item x="1032"/>
        <item x="1798"/>
        <item x="755"/>
        <item x="764"/>
        <item x="331"/>
        <item x="651"/>
        <item x="1824"/>
        <item x="1827"/>
        <item x="1100"/>
        <item x="1041"/>
        <item x="2166"/>
        <item x="1532"/>
        <item x="1161"/>
        <item x="2127"/>
        <item x="875"/>
        <item x="274"/>
        <item x="124"/>
        <item x="528"/>
        <item x="2324"/>
        <item x="532"/>
        <item x="937"/>
        <item x="938"/>
        <item x="334"/>
        <item x="752"/>
        <item x="1893"/>
        <item x="111"/>
        <item x="2466"/>
        <item x="1206"/>
        <item x="1946"/>
        <item x="705"/>
        <item x="212"/>
        <item x="1303"/>
        <item x="1304"/>
        <item x="2332"/>
        <item x="704"/>
        <item x="641"/>
        <item x="681"/>
        <item x="126"/>
        <item x="236"/>
        <item x="2233"/>
        <item x="2187"/>
        <item x="1215"/>
        <item x="211"/>
        <item x="1056"/>
        <item x="1275"/>
        <item x="1260"/>
        <item x="2227"/>
        <item x="1613"/>
        <item x="1513"/>
        <item x="1615"/>
        <item x="1624"/>
        <item x="1633"/>
        <item x="2260"/>
        <item x="482"/>
        <item x="1596"/>
        <item x="1593"/>
        <item x="1610"/>
        <item x="509"/>
        <item x="1801"/>
        <item x="1794"/>
        <item x="183"/>
        <item x="251"/>
        <item x="221"/>
        <item x="1837"/>
        <item x="153"/>
        <item x="1917"/>
        <item x="831"/>
        <item x="2372"/>
        <item x="22"/>
        <item x="566"/>
        <item x="280"/>
        <item x="350"/>
        <item x="999"/>
        <item x="1813"/>
        <item x="1812"/>
        <item x="729"/>
        <item x="607"/>
        <item x="1814"/>
        <item x="2330"/>
        <item x="910"/>
        <item x="218"/>
        <item x="1493"/>
        <item x="1492"/>
        <item x="1046"/>
        <item x="616"/>
        <item x="2108"/>
        <item x="1001"/>
        <item x="1400"/>
        <item x="491"/>
        <item x="1889"/>
        <item x="973"/>
        <item x="1715"/>
        <item x="663"/>
        <item x="1168"/>
        <item x="1662"/>
        <item x="1671"/>
        <item x="1669"/>
        <item x="1676"/>
        <item x="1635"/>
        <item x="1677"/>
        <item x="1855"/>
        <item x="725"/>
        <item x="1377"/>
        <item x="506"/>
        <item x="2464"/>
        <item x="970"/>
        <item x="260"/>
        <item x="939"/>
        <item x="1535"/>
        <item x="1150"/>
        <item x="1370"/>
        <item x="1069"/>
        <item x="1990"/>
        <item x="1932"/>
        <item x="838"/>
        <item x="835"/>
        <item x="341"/>
        <item x="2318"/>
        <item x="2482"/>
        <item x="342"/>
        <item x="1214"/>
        <item x="1584"/>
        <item x="773"/>
        <item x="2190"/>
        <item x="886"/>
        <item x="473"/>
        <item x="1810"/>
        <item x="1081"/>
        <item x="1094"/>
        <item x="1087"/>
        <item x="1840"/>
        <item x="2393"/>
        <item x="1387"/>
        <item x="1486"/>
        <item x="335"/>
        <item x="1808"/>
        <item x="2194"/>
        <item x="2192"/>
        <item x="2188"/>
        <item x="162"/>
        <item x="151"/>
        <item x="2475"/>
        <item x="253"/>
        <item x="1759"/>
        <item x="53"/>
        <item x="1381"/>
        <item x="1329"/>
        <item x="1166"/>
        <item x="1758"/>
        <item x="2477"/>
        <item x="1784"/>
        <item x="622"/>
        <item x="1406"/>
        <item x="1048"/>
        <item x="921"/>
        <item x="289"/>
        <item x="917"/>
        <item x="954"/>
        <item x="1380"/>
        <item x="2184"/>
        <item x="181"/>
        <item x="210"/>
        <item x="2133"/>
        <item x="1253"/>
        <item x="109"/>
        <item x="1016"/>
        <item x="264"/>
        <item x="1876"/>
        <item x="2467"/>
        <item x="1777"/>
        <item x="18"/>
        <item x="1128"/>
        <item x="1875"/>
        <item x="1519"/>
        <item x="1222"/>
        <item x="232"/>
        <item x="1465"/>
        <item x="1695"/>
        <item x="688"/>
        <item x="106"/>
        <item x="2457"/>
        <item x="2067"/>
        <item x="1008"/>
        <item x="1521"/>
        <item x="383"/>
        <item x="2037"/>
        <item x="1639"/>
        <item x="1654"/>
        <item x="1657"/>
        <item x="1655"/>
        <item x="472"/>
        <item x="1679"/>
        <item x="1084"/>
        <item x="1552"/>
        <item x="1534"/>
        <item x="2277"/>
        <item x="1510"/>
        <item x="2105"/>
        <item x="304"/>
        <item x="2104"/>
        <item x="1673"/>
        <item x="1428"/>
        <item x="2003"/>
        <item x="81"/>
        <item x="207"/>
        <item x="1625"/>
        <item x="1682"/>
        <item x="1331"/>
        <item x="392"/>
        <item x="2411"/>
        <item x="170"/>
        <item x="734"/>
        <item x="1137"/>
        <item x="1714"/>
        <item x="393"/>
        <item x="2083"/>
        <item x="394"/>
        <item x="3"/>
        <item x="214"/>
        <item x="1323"/>
        <item x="657"/>
        <item x="2196"/>
        <item x="2451"/>
        <item x="2195"/>
        <item x="634"/>
        <item x="2433"/>
        <item x="375"/>
        <item x="1312"/>
        <item x="2313"/>
        <item x="1582"/>
        <item x="328"/>
        <item x="1499"/>
        <item x="507"/>
        <item x="1138"/>
        <item x="2351"/>
        <item x="2371"/>
        <item x="54"/>
        <item x="1076"/>
        <item x="185"/>
        <item x="1191"/>
        <item x="1209"/>
        <item x="27"/>
        <item x="269"/>
        <item x="325"/>
        <item x="2355"/>
        <item x="1196"/>
        <item x="1738"/>
        <item x="2381"/>
        <item x="1650"/>
        <item x="1005"/>
        <item x="680"/>
        <item x="397"/>
        <item x="115"/>
        <item x="2367"/>
        <item x="785"/>
        <item x="1670"/>
        <item x="1910"/>
        <item x="114"/>
        <item x="1220"/>
        <item x="1749"/>
        <item x="395"/>
        <item x="1568"/>
        <item x="1141"/>
        <item x="1152"/>
        <item x="1934"/>
        <item x="1198"/>
        <item x="574"/>
        <item x="1353"/>
        <item x="1445"/>
        <item x="610"/>
        <item x="751"/>
        <item x="2450"/>
        <item x="78"/>
        <item x="2297"/>
        <item x="38"/>
        <item x="34"/>
        <item x="203"/>
        <item x="1200"/>
        <item x="1828"/>
        <item x="2106"/>
        <item x="1601"/>
        <item x="2272"/>
        <item x="979"/>
        <item x="1609"/>
        <item x="833"/>
        <item x="735"/>
        <item x="1565"/>
        <item x="363"/>
        <item x="2004"/>
        <item x="2026"/>
        <item x="661"/>
        <item x="2033"/>
        <item x="1947"/>
        <item x="1528"/>
        <item x="830"/>
        <item x="2440"/>
        <item x="1915"/>
        <item x="2290"/>
        <item x="762"/>
        <item x="1994"/>
        <item x="865"/>
        <item x="867"/>
        <item x="2479"/>
        <item x="1163"/>
        <item x="1082"/>
        <item x="1238"/>
        <item x="396"/>
        <item x="577"/>
        <item x="645"/>
        <item x="1585"/>
        <item x="489"/>
        <item x="579"/>
        <item x="2228"/>
        <item x="2403"/>
        <item x="1923"/>
        <item x="188"/>
        <item x="2328"/>
        <item x="117"/>
        <item x="1603"/>
        <item x="2027"/>
        <item x="1554"/>
        <item x="1036"/>
        <item x="1555"/>
        <item x="87"/>
        <item x="1904"/>
        <item x="66"/>
        <item x="2100"/>
        <item x="1174"/>
        <item x="337"/>
        <item x="1490"/>
        <item x="559"/>
        <item x="1184"/>
        <item x="2342"/>
        <item x="139"/>
        <item x="2338"/>
        <item x="1305"/>
        <item x="2186"/>
        <item x="2337"/>
        <item x="1344"/>
        <item x="282"/>
        <item x="157"/>
        <item x="2095"/>
        <item x="1815"/>
        <item x="1807"/>
        <item x="1573"/>
        <item x="1075"/>
        <item x="2455"/>
        <item x="399"/>
        <item x="1252"/>
        <item x="398"/>
        <item x="2246"/>
        <item x="1920"/>
        <item x="1859"/>
        <item x="1064"/>
        <item x="1533"/>
        <item x="199"/>
        <item x="1506"/>
        <item x="864"/>
        <item x="926"/>
        <item x="863"/>
        <item x="351"/>
        <item x="2323"/>
        <item x="968"/>
        <item x="1665"/>
        <item x="1143"/>
        <item x="1223"/>
        <item x="2261"/>
        <item x="485"/>
        <item x="1938"/>
        <item x="130"/>
        <item x="2138"/>
        <item x="1213"/>
        <item x="2074"/>
        <item x="2068"/>
        <item x="1599"/>
        <item x="1597"/>
        <item x="871"/>
        <item x="1698"/>
        <item x="480"/>
        <item x="696"/>
        <item x="2453"/>
        <item x="190"/>
        <item x="1449"/>
        <item x="2039"/>
        <item x="733"/>
        <item x="1739"/>
        <item x="824"/>
        <item x="400"/>
        <item x="510"/>
        <item x="513"/>
        <item x="2456"/>
        <item x="798"/>
        <item x="1283"/>
        <item x="119"/>
        <item x="1742"/>
        <item x="1197"/>
        <item x="84"/>
        <item x="41"/>
        <item x="2077"/>
        <item x="2021"/>
        <item x="281"/>
        <item x="854"/>
        <item x="2147"/>
        <item x="44"/>
        <item x="1688"/>
        <item x="1648"/>
        <item x="1226"/>
        <item x="1172"/>
        <item x="4"/>
        <item x="1107"/>
        <item x="1498"/>
        <item x="1767"/>
        <item x="2442"/>
        <item x="2360"/>
        <item x="2296"/>
        <item x="2354"/>
        <item x="911"/>
        <item x="1300"/>
        <item x="2388"/>
        <item x="80"/>
        <item x="768"/>
        <item x="42"/>
        <item x="814"/>
        <item x="2483"/>
        <item x="1321"/>
        <item x="658"/>
        <item x="1571"/>
        <item x="1637"/>
        <item x="1257"/>
        <item x="998"/>
        <item x="1170"/>
        <item x="1819"/>
        <item x="2320"/>
        <item x="2140"/>
        <item x="1732"/>
        <item x="698"/>
        <item x="1836"/>
        <item x="2015"/>
        <item x="1914"/>
        <item x="1366"/>
        <item x="687"/>
        <item x="1368"/>
        <item x="55"/>
        <item x="51"/>
        <item x="1419"/>
        <item x="1884"/>
        <item x="2322"/>
        <item x="2089"/>
        <item x="772"/>
        <item x="1517"/>
        <item x="1164"/>
        <item x="1546"/>
        <item x="197"/>
        <item x="1482"/>
        <item x="1675"/>
        <item x="1668"/>
        <item x="1702"/>
        <item x="1507"/>
        <item x="1286"/>
        <item x="62"/>
        <item x="1614"/>
        <item x="2045"/>
        <item x="1684"/>
        <item x="1396"/>
        <item x="250"/>
        <item x="76"/>
        <item x="1097"/>
        <item x="895"/>
        <item x="75"/>
        <item x="842"/>
        <item x="1140"/>
        <item x="2415"/>
        <item x="377"/>
        <item x="804"/>
        <item x="2422"/>
        <item x="1996"/>
        <item x="1224"/>
        <item x="1135"/>
        <item x="2421"/>
        <item x="2235"/>
        <item x="414"/>
        <item x="505"/>
        <item x="67"/>
        <item x="1058"/>
        <item x="1425"/>
        <item x="2236"/>
        <item x="2019"/>
        <item x="1292"/>
        <item x="845"/>
        <item x="1868"/>
        <item x="83"/>
        <item x="2294"/>
        <item x="1678"/>
        <item x="1937"/>
        <item x="367"/>
        <item x="715"/>
        <item x="121"/>
        <item x="92"/>
        <item x="361"/>
        <item x="1194"/>
        <item x="1651"/>
        <item x="231"/>
        <item x="2266"/>
        <item x="2409"/>
        <item x="496"/>
        <item x="417"/>
        <item x="312"/>
        <item x="981"/>
        <item x="1221"/>
        <item x="309"/>
        <item x="716"/>
        <item x="1173"/>
        <item x="667"/>
        <item x="1127"/>
        <item x="1960"/>
        <item x="1470"/>
        <item x="1468"/>
        <item x="30"/>
        <item x="1276"/>
        <item x="1485"/>
        <item x="1484"/>
        <item x="2064"/>
        <item x="2199"/>
        <item x="416"/>
        <item x="315"/>
        <item x="2016"/>
        <item x="2462"/>
        <item x="553"/>
        <item x="1935"/>
        <item x="276"/>
        <item x="2093"/>
        <item x="1207"/>
        <item x="2348"/>
        <item x="1899"/>
        <item x="1661"/>
        <item x="1667"/>
        <item x="1660"/>
        <item x="368"/>
        <item x="13"/>
        <item x="415"/>
        <item x="2364"/>
        <item x="2032"/>
        <item x="2065"/>
        <item x="2071"/>
        <item x="2361"/>
        <item x="2419"/>
        <item x="2238"/>
        <item x="1433"/>
        <item x="896"/>
        <item x="105"/>
        <item x="1177"/>
        <item x="1189"/>
        <item x="1760"/>
        <item x="1288"/>
        <item x="1549"/>
        <item x="499"/>
        <item x="1333"/>
        <item x="146"/>
        <item x="1866"/>
        <item x="1867"/>
        <item x="2082"/>
        <item x="1489"/>
        <item x="1078"/>
        <item x="384"/>
        <item x="2410"/>
        <item x="1943"/>
        <item x="2005"/>
        <item x="586"/>
        <item x="2150"/>
        <item x="418"/>
        <item x="419"/>
        <item x="1880"/>
        <item x="888"/>
        <item x="653"/>
        <item x="670"/>
        <item x="2248"/>
        <item x="2441"/>
        <item x="9"/>
        <item x="96"/>
        <item x="1674"/>
        <item x="834"/>
        <item x="275"/>
        <item x="340"/>
        <item x="21"/>
        <item x="1643"/>
        <item x="1632"/>
        <item x="1314"/>
        <item x="721"/>
        <item x="1088"/>
        <item x="1132"/>
        <item x="1225"/>
        <item x="1249"/>
        <item x="1101"/>
        <item x="1228"/>
        <item x="707"/>
        <item x="1154"/>
        <item x="1656"/>
        <item x="1653"/>
        <item x="1873"/>
        <item x="1607"/>
        <item x="291"/>
        <item x="2400"/>
        <item x="1856"/>
        <item x="1831"/>
        <item x="961"/>
        <item x="1139"/>
        <item x="613"/>
        <item x="839"/>
        <item x="582"/>
        <item x="672"/>
        <item x="1471"/>
        <item x="1672"/>
        <item x="2103"/>
        <item x="540"/>
        <item x="708"/>
        <item x="1538"/>
        <item x="985"/>
        <item x="1577"/>
        <item x="2139"/>
        <item x="2408"/>
        <item x="1834"/>
        <item x="1816"/>
        <item x="420"/>
        <item x="2230"/>
        <item x="2131"/>
        <item x="962"/>
        <item x="1070"/>
        <item x="2173"/>
        <item x="1975"/>
        <item x="1663"/>
        <item x="700"/>
        <item x="1243"/>
        <item x="2389"/>
        <item x="847"/>
        <item x="261"/>
        <item x="2267"/>
        <item x="2220"/>
        <item x="1229"/>
        <item x="2000"/>
        <item x="1420"/>
        <item x="1832"/>
        <item x="953"/>
        <item x="2107"/>
        <item x="660"/>
        <item x="1500"/>
        <item x="74"/>
        <item x="2141"/>
        <item x="1417"/>
        <item x="946"/>
        <item x="2397"/>
        <item x="1926"/>
        <item x="2401"/>
        <item x="1472"/>
        <item x="474"/>
        <item x="1068"/>
        <item x="1398"/>
        <item x="1745"/>
        <item x="127"/>
        <item x="1160"/>
        <item x="1278"/>
        <item x="1279"/>
        <item x="1838"/>
        <item x="1031"/>
        <item x="640"/>
        <item x="1448"/>
        <item x="1540"/>
        <item x="1706"/>
        <item x="2363"/>
        <item x="262"/>
        <item x="330"/>
        <item x="388"/>
        <item x="201"/>
        <item x="546"/>
        <item x="1145"/>
        <item x="584"/>
        <item x="1022"/>
        <item x="1264"/>
        <item x="1740"/>
        <item x="409"/>
        <item x="1063"/>
        <item x="788"/>
        <item x="2047"/>
        <item x="1413"/>
        <item x="2435"/>
        <item x="1853"/>
        <item x="1751"/>
        <item x="1290"/>
        <item x="2449"/>
        <item x="1210"/>
        <item x="576"/>
        <item x="550"/>
        <item x="1647"/>
        <item x="2384"/>
        <item x="2344"/>
        <item x="1829"/>
        <item x="2094"/>
        <item x="293"/>
        <item x="1147"/>
        <item x="2234"/>
        <item x="1186"/>
        <item x="541"/>
        <item x="1043"/>
        <item x="89"/>
        <item x="1072"/>
        <item x="379"/>
        <item x="1659"/>
        <item x="1921"/>
        <item x="524"/>
        <item x="2124"/>
        <item x="2134"/>
        <item x="1158"/>
        <item x="1719"/>
        <item x="2018"/>
        <item x="390"/>
        <item x="1115"/>
        <item x="590"/>
        <item x="898"/>
        <item x="606"/>
        <item x="385"/>
        <item x="1201"/>
        <item x="103"/>
        <item x="1961"/>
        <item x="1993"/>
        <item x="82"/>
        <item x="695"/>
        <item x="587"/>
        <item x="2307"/>
        <item x="402"/>
        <item x="563"/>
        <item x="1144"/>
        <item x="1274"/>
        <item x="941"/>
        <item x="805"/>
        <item x="1531"/>
        <item x="326"/>
        <item x="301"/>
        <item x="2055"/>
        <item x="1418"/>
        <item x="2383"/>
        <item x="2306"/>
        <item x="1718"/>
        <item x="193"/>
        <item x="270"/>
        <item x="1887"/>
        <item x="1903"/>
        <item x="57"/>
        <item x="0"/>
        <item x="994"/>
        <item x="1503"/>
        <item x="2379"/>
        <item x="2334"/>
        <item x="401"/>
        <item x="1157"/>
        <item x="2300"/>
        <item x="2392"/>
        <item x="2287"/>
        <item x="598"/>
        <item x="1112"/>
        <item x="320"/>
        <item x="1023"/>
        <item x="303"/>
        <item x="1505"/>
        <item x="2443"/>
        <item x="1378"/>
        <item x="158"/>
        <item x="1165"/>
        <item x="995"/>
        <item x="1570"/>
        <item x="1526"/>
        <item x="2120"/>
        <item x="143"/>
        <item x="638"/>
        <item x="1018"/>
        <item x="714"/>
        <item x="308"/>
        <item x="311"/>
        <item x="802"/>
        <item x="1562"/>
        <item x="1790"/>
        <item x="844"/>
        <item x="1162"/>
        <item x="1864"/>
        <item x="615"/>
        <item x="1293"/>
        <item x="1351"/>
        <item x="1169"/>
        <item x="298"/>
        <item x="1090"/>
        <item x="899"/>
        <item x="765"/>
        <item x="682"/>
        <item x="2171"/>
        <item x="403"/>
        <item x="404"/>
        <item x="2326"/>
        <item x="98"/>
        <item x="406"/>
        <item x="256"/>
        <item x="1159"/>
        <item x="1802"/>
        <item x="165"/>
        <item x="380"/>
        <item x="1014"/>
        <item x="359"/>
        <item x="233"/>
        <item x="1992"/>
        <item x="1007"/>
        <item x="362"/>
        <item x="1010"/>
        <item x="596"/>
        <item x="378"/>
        <item x="803"/>
        <item x="1736"/>
        <item x="2270"/>
        <item x="907"/>
        <item x="407"/>
        <item x="602"/>
        <item x="1230"/>
        <item x="1182"/>
        <item x="2117"/>
        <item x="159"/>
        <item x="1051"/>
        <item x="1071"/>
        <item x="2161"/>
        <item x="2239"/>
        <item x="1118"/>
        <item x="982"/>
        <item x="405"/>
        <item x="373"/>
        <item x="2204"/>
        <item x="747"/>
        <item x="1908"/>
        <item x="2448"/>
        <item x="1891"/>
        <item x="585"/>
        <item x="2203"/>
        <item x="72"/>
        <item x="2271"/>
        <item x="1383"/>
        <item x="313"/>
        <item x="2365"/>
        <item x="1029"/>
        <item x="1916"/>
        <item x="408"/>
        <item x="1195"/>
        <item x="1979"/>
        <item x="944"/>
        <item x="2452"/>
        <item x="1409"/>
        <item x="1857"/>
        <item x="2254"/>
        <item x="2426"/>
        <item x="964"/>
        <item x="1612"/>
        <item x="1954"/>
        <item x="2347"/>
        <item x="758"/>
        <item x="131"/>
        <item x="1547"/>
        <item x="296"/>
        <item x="1423"/>
        <item x="310"/>
        <item x="1424"/>
        <item x="2170"/>
        <item x="470"/>
        <item x="1093"/>
        <item x="659"/>
        <item x="1797"/>
        <item x="1558"/>
        <item x="942"/>
        <item x="132"/>
        <item x="1280"/>
        <item x="1696"/>
        <item x="1015"/>
        <item x="223"/>
        <item x="1281"/>
        <item x="2085"/>
        <item x="1704"/>
        <item x="753"/>
        <item x="123"/>
        <item x="2414"/>
        <item x="1611"/>
        <item x="1861"/>
        <item x="391"/>
        <item x="2362"/>
        <item x="1927"/>
        <item x="2461"/>
        <item x="2164"/>
        <item x="120"/>
        <item x="502"/>
        <item x="501"/>
        <item x="1123"/>
        <item x="2396"/>
        <item x="958"/>
        <item x="5"/>
        <item x="1273"/>
        <item x="2291"/>
        <item x="1779"/>
        <item x="2193"/>
        <item x="699"/>
        <item x="1762"/>
        <item x="809"/>
        <item x="1511"/>
        <item x="1317"/>
        <item x="175"/>
        <item x="174"/>
        <item x="1936"/>
        <item x="1284"/>
        <item x="43"/>
        <item x="2179"/>
        <item x="686"/>
        <item x="2316"/>
        <item x="26"/>
        <item x="1287"/>
        <item x="2286"/>
        <item x="2387"/>
        <item x="1266"/>
        <item x="1012"/>
        <item x="1365"/>
        <item x="2050"/>
        <item x="549"/>
        <item x="560"/>
        <item x="1388"/>
        <item x="1414"/>
        <item x="1410"/>
        <item x="93"/>
        <item x="1073"/>
        <item x="1912"/>
        <item x="1013"/>
        <item x="1773"/>
        <item x="966"/>
        <item x="28"/>
        <item x="988"/>
        <item x="278"/>
        <item x="277"/>
        <item x="10"/>
        <item x="928"/>
        <item x="14"/>
        <item x="2305"/>
        <item x="787"/>
        <item x="148"/>
        <item x="1405"/>
        <item x="990"/>
        <item x="2447"/>
        <item x="1750"/>
        <item x="2043"/>
        <item x="2002"/>
        <item x="1258"/>
        <item x="1187"/>
        <item x="2180"/>
        <item x="1309"/>
        <item x="64"/>
        <item x="2309"/>
        <item x="411"/>
        <item x="1245"/>
        <item x="1450"/>
        <item x="1443"/>
        <item x="410"/>
        <item x="413"/>
        <item x="412"/>
        <item x="348"/>
        <item x="2135"/>
        <item x="2137"/>
        <item x="147"/>
        <item x="1324"/>
        <item x="1716"/>
        <item x="1712"/>
        <item x="1319"/>
        <item x="894"/>
        <item x="1481"/>
        <item x="63"/>
        <item x="1604"/>
        <item x="1594"/>
        <item x="2109"/>
        <item x="956"/>
        <item x="1180"/>
        <item x="1825"/>
        <item x="1494"/>
        <item x="1894"/>
        <item x="128"/>
        <item x="1727"/>
        <item x="1588"/>
        <item x="421"/>
        <item x="344"/>
        <item x="1525"/>
        <item x="422"/>
        <item x="1267"/>
        <item x="1516"/>
        <item x="2460"/>
        <item x="2459"/>
        <item x="364"/>
        <item x="877"/>
        <item x="152"/>
        <item x="1372"/>
        <item x="1877"/>
        <item x="2473"/>
        <item x="861"/>
        <item x="885"/>
        <item x="843"/>
        <item x="811"/>
        <item x="810"/>
        <item x="423"/>
        <item x="925"/>
        <item x="424"/>
        <item x="1436"/>
        <item x="1021"/>
        <item x="1047"/>
        <item x="1770"/>
        <item x="2142"/>
        <item x="1906"/>
        <item x="1421"/>
        <item x="820"/>
        <item x="1205"/>
        <item x="327"/>
        <item x="1839"/>
        <item x="543"/>
        <item x="2386"/>
        <item x="425"/>
        <item x="35"/>
        <item x="2378"/>
        <item x="1666"/>
        <item x="806"/>
        <item x="426"/>
        <item x="324"/>
        <item x="1971"/>
        <item x="252"/>
        <item x="2429"/>
        <item x="1395"/>
        <item x="104"/>
        <item x="902"/>
        <item x="2115"/>
        <item x="1251"/>
        <item x="1412"/>
        <item x="503"/>
        <item x="1783"/>
        <item x="2292"/>
        <item x="633"/>
        <item x="427"/>
        <item x="1336"/>
        <item x="604"/>
        <item x="292"/>
        <item x="286"/>
        <item x="150"/>
        <item x="748"/>
        <item x="1136"/>
        <item x="322"/>
        <item x="2028"/>
        <item x="1451"/>
        <item x="2249"/>
        <item x="1905"/>
        <item x="429"/>
        <item x="99"/>
        <item x="2438"/>
        <item x="2439"/>
        <item x="1576"/>
        <item x="428"/>
        <item x="1350"/>
        <item x="2394"/>
        <item x="431"/>
        <item x="266"/>
        <item x="12"/>
        <item x="2222"/>
        <item x="2314"/>
        <item x="2311"/>
        <item x="336"/>
        <item x="1844"/>
        <item x="737"/>
        <item x="605"/>
        <item x="430"/>
        <item x="780"/>
        <item x="60"/>
        <item x="1929"/>
        <item x="792"/>
        <item x="781"/>
        <item x="1753"/>
        <item x="1664"/>
        <item x="432"/>
        <item x="1890"/>
        <item x="1204"/>
        <item x="2148"/>
        <item x="2444"/>
        <item x="2101"/>
        <item x="1919"/>
        <item x="387"/>
        <item x="79"/>
        <item x="592"/>
        <item x="1461"/>
        <item x="1462"/>
        <item x="125"/>
        <item x="2298"/>
        <item x="24"/>
        <item x="691"/>
        <item x="1776"/>
        <item x="1680"/>
        <item x="149"/>
        <item x="2162"/>
        <item x="85"/>
        <item x="1325"/>
        <item x="1061"/>
        <item x="609"/>
        <item x="2185"/>
        <item x="2312"/>
        <item x="206"/>
        <item x="471"/>
        <item x="1982"/>
        <item x="727"/>
        <item x="904"/>
        <item x="815"/>
        <item x="1724"/>
        <item x="2343"/>
        <item x="1151"/>
        <item x="433"/>
        <item x="179"/>
        <item x="1148"/>
        <item x="1149"/>
        <item x="2056"/>
        <item x="2070"/>
        <item x="1537"/>
        <item x="2262"/>
        <item x="2417"/>
        <item x="32"/>
        <item x="356"/>
        <item x="1089"/>
        <item x="2224"/>
        <item x="508"/>
        <item x="1799"/>
        <item x="1705"/>
        <item x="1439"/>
        <item x="434"/>
        <item x="1126"/>
        <item x="1792"/>
        <item x="1065"/>
        <item x="1379"/>
        <item x="720"/>
        <item x="352"/>
        <item x="1185"/>
        <item x="285"/>
        <item x="859"/>
        <item x="2480"/>
        <item x="1178"/>
        <item x="738"/>
        <item x="52"/>
        <item x="818"/>
        <item x="435"/>
        <item x="1681"/>
        <item x="1026"/>
        <item x="901"/>
        <item x="957"/>
        <item x="1800"/>
        <item x="1995"/>
        <item x="1363"/>
        <item x="2081"/>
        <item x="1122"/>
        <item x="679"/>
        <item x="1364"/>
        <item x="769"/>
        <item x="674"/>
        <item x="1543"/>
        <item x="1313"/>
        <item x="1037"/>
        <item x="2086"/>
        <item x="1367"/>
        <item x="932"/>
        <item x="2009"/>
        <item x="1757"/>
        <item x="545"/>
        <item x="538"/>
        <item x="537"/>
        <item x="1307"/>
        <item x="2111"/>
        <item x="1111"/>
        <item x="1623"/>
        <item x="1618"/>
        <item x="1608"/>
        <item x="1786"/>
        <item x="488"/>
        <item x="2263"/>
        <item x="436"/>
        <item x="2029"/>
        <item x="1898"/>
        <item x="547"/>
        <item x="1878"/>
        <item x="1729"/>
        <item x="2399"/>
        <item x="1020"/>
        <item x="756"/>
        <item x="983"/>
        <item x="989"/>
        <item x="1408"/>
        <item x="564"/>
        <item x="2060"/>
        <item x="2423"/>
        <item x="284"/>
        <item x="2058"/>
        <item x="1474"/>
        <item x="205"/>
        <item x="1711"/>
        <item x="952"/>
        <item x="2470"/>
        <item x="967"/>
        <item x="316"/>
        <item x="108"/>
        <item x="916"/>
        <item x="1806"/>
        <item x="1602"/>
        <item x="1034"/>
        <item x="1958"/>
        <item x="1769"/>
        <item x="171"/>
        <item x="1978"/>
        <item x="1922"/>
        <item x="169"/>
        <item x="2293"/>
        <item x="1952"/>
        <item x="718"/>
        <item x="2465"/>
        <item x="329"/>
        <item x="94"/>
        <item x="229"/>
        <item x="437"/>
        <item x="438"/>
        <item x="439"/>
        <item x="1933"/>
        <item x="1385"/>
        <item x="1574"/>
        <item x="2116"/>
        <item x="1901"/>
        <item x="2128"/>
        <item x="742"/>
        <item x="1728"/>
        <item x="1121"/>
        <item x="1339"/>
        <item x="273"/>
        <item x="440"/>
        <item x="1085"/>
        <item x="1098"/>
        <item x="1315"/>
        <item x="1124"/>
        <item x="1125"/>
        <item x="1240"/>
        <item x="2382"/>
        <item x="441"/>
        <item x="442"/>
        <item x="1548"/>
        <item x="1527"/>
        <item x="338"/>
        <item x="267"/>
        <item x="443"/>
        <item x="1804"/>
        <item x="1322"/>
        <item x="47"/>
        <item x="2425"/>
        <item x="2424"/>
        <item x="444"/>
        <item x="445"/>
        <item x="50"/>
        <item x="1349"/>
        <item x="29"/>
        <item x="446"/>
        <item x="1038"/>
        <item x="1640"/>
        <item x="732"/>
        <item x="2216"/>
        <item x="371"/>
        <item x="523"/>
        <item x="2418"/>
        <item x="1310"/>
        <item x="447"/>
        <item x="2325"/>
        <item x="736"/>
        <item x="1346"/>
        <item x="1343"/>
        <item x="997"/>
        <item x="1242"/>
        <item x="2413"/>
        <item x="746"/>
        <item x="1871"/>
        <item x="2102"/>
        <item x="1743"/>
        <item x="1818"/>
        <item x="2031"/>
        <item x="216"/>
        <item x="784"/>
        <item x="2212"/>
        <item x="1520"/>
        <item x="817"/>
        <item x="683"/>
        <item x="694"/>
        <item x="786"/>
        <item x="777"/>
        <item x="797"/>
        <item x="796"/>
        <item x="358"/>
        <item x="374"/>
        <item x="2276"/>
        <item x="2370"/>
        <item x="2478"/>
        <item x="1057"/>
        <item x="448"/>
        <item x="449"/>
        <item x="2390"/>
        <item x="163"/>
        <item x="1986"/>
        <item x="1512"/>
        <item x="323"/>
        <item x="1308"/>
        <item x="1559"/>
        <item x="745"/>
        <item x="2430"/>
        <item x="675"/>
        <item x="1188"/>
        <item x="1504"/>
        <item x="1939"/>
        <item x="225"/>
        <item x="1019"/>
        <item x="129"/>
        <item x="1066"/>
        <item x="2285"/>
        <item x="2428"/>
        <item x="1096"/>
        <item x="58"/>
        <item x="180"/>
        <item x="1811"/>
        <item x="652"/>
        <item x="929"/>
        <item x="224"/>
        <item x="1865"/>
        <item x="2165"/>
        <item x="486"/>
        <item x="1847"/>
        <item x="1203"/>
        <item x="2062"/>
        <item x="963"/>
        <item x="300"/>
        <item x="2038"/>
        <item x="1006"/>
        <item x="450"/>
        <item x="118"/>
        <item x="1479"/>
        <item x="1606"/>
        <item x="1746"/>
        <item x="2402"/>
        <item x="1109"/>
        <item x="1311"/>
        <item x="1478"/>
        <item x="355"/>
        <item x="1956"/>
        <item x="1965"/>
        <item x="2321"/>
        <item x="1553"/>
        <item x="1116"/>
        <item x="677"/>
        <item x="1171"/>
        <item x="1557"/>
        <item x="1598"/>
        <item x="913"/>
        <item x="2226"/>
        <item x="918"/>
        <item x="2054"/>
        <item x="1725"/>
        <item x="1030"/>
        <item x="673"/>
        <item x="618"/>
        <item x="514"/>
        <item x="2469"/>
        <item x="305"/>
        <item x="750"/>
        <item x="2118"/>
        <item x="2025"/>
        <item x="451"/>
        <item x="1694"/>
        <item x="1605"/>
        <item x="1"/>
        <item x="1327"/>
        <item x="2176"/>
        <item x="2302"/>
        <item x="1928"/>
        <item x="2007"/>
        <item x="2006"/>
        <item x="1973"/>
        <item x="452"/>
        <item x="1256"/>
        <item x="1340"/>
        <item x="905"/>
        <item x="1796"/>
        <item x="2189"/>
        <item x="2114"/>
        <item x="1113"/>
        <item x="2405"/>
        <item x="1269"/>
        <item x="2420"/>
        <item x="603"/>
        <item x="1833"/>
        <item x="1999"/>
        <item x="1432"/>
        <item x="1389"/>
        <item x="722"/>
        <item x="1852"/>
        <item x="1297"/>
        <item x="2051"/>
        <item x="255"/>
        <item x="728"/>
        <item x="723"/>
        <item x="1217"/>
        <item x="1778"/>
        <item x="2446"/>
        <item x="1024"/>
        <item x="703"/>
        <item x="554"/>
        <item x="453"/>
        <item x="850"/>
        <item x="1027"/>
        <item x="1028"/>
        <item x="940"/>
        <item x="220"/>
        <item x="1930"/>
        <item x="1981"/>
        <item x="1241"/>
        <item x="632"/>
        <item x="924"/>
        <item x="1289"/>
        <item x="872"/>
        <item x="215"/>
        <item x="2158"/>
        <item x="500"/>
        <item x="354"/>
        <item x="915"/>
        <item x="666"/>
        <item x="2280"/>
        <item x="1686"/>
        <item x="254"/>
        <item x="1846"/>
        <item x="306"/>
        <item x="2011"/>
        <item x="759"/>
        <item x="685"/>
        <item x="2257"/>
        <item x="1791"/>
        <item x="307"/>
        <item x="965"/>
        <item x="2200"/>
        <item x="2256"/>
        <item x="1181"/>
        <item x="208"/>
        <item x="454"/>
        <item x="455"/>
        <item x="1272"/>
        <item x="1620"/>
        <item x="1616"/>
        <item x="1617"/>
        <item x="857"/>
        <item x="1393"/>
        <item x="1717"/>
        <item x="59"/>
        <item x="790"/>
        <item x="365"/>
        <item x="919"/>
        <item x="372"/>
        <item x="1291"/>
        <item x="853"/>
        <item x="1190"/>
        <item x="287"/>
        <item x="2211"/>
        <item x="1731"/>
        <item x="1600"/>
        <item x="456"/>
        <item x="561"/>
        <item x="1821"/>
        <item x="1259"/>
        <item x="869"/>
        <item x="870"/>
        <item x="1744"/>
        <item x="697"/>
        <item x="1772"/>
        <item x="2061"/>
        <item x="457"/>
        <item x="555"/>
        <item x="512"/>
        <item x="1885"/>
        <item x="1422"/>
        <item x="2155"/>
        <item x="1980"/>
        <item x="1426"/>
        <item x="1953"/>
        <item x="1575"/>
        <item x="1781"/>
        <item x="189"/>
        <item x="1966"/>
        <item x="458"/>
        <item x="1052"/>
        <item x="1775"/>
        <item x="297"/>
        <item x="2232"/>
        <item x="1771"/>
        <item x="1835"/>
        <item x="991"/>
        <item x="757"/>
        <item x="478"/>
        <item x="461"/>
        <item x="1442"/>
        <item x="462"/>
        <item x="1299"/>
        <item x="1295"/>
        <item x="382"/>
        <item x="2090"/>
        <item x="2243"/>
        <item x="2048"/>
        <item x="1748"/>
        <item x="1988"/>
        <item x="1105"/>
        <item x="744"/>
        <item x="464"/>
        <item x="463"/>
        <item x="465"/>
        <item x="617"/>
        <item x="1882"/>
        <item x="1104"/>
        <item x="1175"/>
        <item x="1644"/>
        <item x="1497"/>
        <item x="2079"/>
        <item x="1131"/>
        <item x="868"/>
        <item x="1108"/>
        <item x="1199"/>
        <item x="1091"/>
        <item x="1342"/>
        <item x="713"/>
        <item x="360"/>
        <item x="1044"/>
        <item x="565"/>
        <item x="2375"/>
        <item x="1427"/>
        <item x="2484"/>
        <item t="default"/>
      </items>
      <autoSortScope>
        <pivotArea dataOnly="0" outline="0" fieldPosition="0">
          <references count="1">
            <reference field="4294967294" count="1" selected="0">
              <x v="0"/>
            </reference>
          </references>
        </pivotArea>
      </autoSortScope>
    </pivotField>
    <pivotField showAll="0"/>
    <pivotField showAll="0"/>
  </pivotFields>
  <rowFields count="1">
    <field x="15"/>
  </rowFields>
  <rowItems count="2486">
    <i>
      <x v="1697"/>
    </i>
    <i>
      <x v="2159"/>
    </i>
    <i>
      <x v="1902"/>
    </i>
    <i>
      <x v="1168"/>
    </i>
    <i>
      <x v="800"/>
    </i>
    <i>
      <x v="106"/>
    </i>
    <i>
      <x v="869"/>
    </i>
    <i>
      <x v="709"/>
    </i>
    <i>
      <x v="2323"/>
    </i>
    <i>
      <x v="1603"/>
    </i>
    <i>
      <x v="1620"/>
    </i>
    <i>
      <x v="889"/>
    </i>
    <i>
      <x v="674"/>
    </i>
    <i>
      <x v="595"/>
    </i>
    <i>
      <x v="2162"/>
    </i>
    <i>
      <x v="1842"/>
    </i>
    <i>
      <x v="1347"/>
    </i>
    <i>
      <x v="50"/>
    </i>
    <i>
      <x v="96"/>
    </i>
    <i>
      <x v="2376"/>
    </i>
    <i>
      <x v="1884"/>
    </i>
    <i>
      <x v="1752"/>
    </i>
    <i>
      <x v="910"/>
    </i>
    <i>
      <x v="687"/>
    </i>
    <i>
      <x v="174"/>
    </i>
    <i>
      <x v="26"/>
    </i>
    <i>
      <x v="2406"/>
    </i>
    <i>
      <x v="1979"/>
    </i>
    <i>
      <x v="2165"/>
    </i>
    <i>
      <x v="1696"/>
    </i>
    <i>
      <x v="1850"/>
    </i>
    <i>
      <x v="1692"/>
    </i>
    <i>
      <x v="1594"/>
    </i>
    <i>
      <x v="1479"/>
    </i>
    <i>
      <x v="1500"/>
    </i>
    <i>
      <x v="1655"/>
    </i>
    <i>
      <x v="1354"/>
    </i>
    <i>
      <x v="833"/>
    </i>
    <i>
      <x v="791"/>
    </i>
    <i>
      <x v="593"/>
    </i>
    <i>
      <x v="672"/>
    </i>
    <i>
      <x v="805"/>
    </i>
    <i>
      <x v="711"/>
    </i>
    <i>
      <x v="399"/>
    </i>
    <i>
      <x v="369"/>
    </i>
    <i>
      <x v="61"/>
    </i>
    <i>
      <x v="148"/>
    </i>
    <i>
      <x v="149"/>
    </i>
    <i>
      <x v="49"/>
    </i>
    <i>
      <x v="1"/>
    </i>
    <i>
      <x v="2424"/>
    </i>
    <i>
      <x v="2420"/>
    </i>
    <i>
      <x v="1982"/>
    </i>
    <i>
      <x v="2146"/>
    </i>
    <i>
      <x v="2145"/>
    </i>
    <i>
      <x v="2126"/>
    </i>
    <i>
      <x v="2169"/>
    </i>
    <i>
      <x v="2143"/>
    </i>
    <i>
      <x v="2173"/>
    </i>
    <i>
      <x v="1706"/>
    </i>
    <i>
      <x v="1735"/>
    </i>
    <i>
      <x v="1537"/>
    </i>
    <i>
      <x v="1498"/>
    </i>
    <i>
      <x v="1596"/>
    </i>
    <i>
      <x v="1480"/>
    </i>
    <i>
      <x v="1468"/>
    </i>
    <i>
      <x v="1111"/>
    </i>
    <i>
      <x v="1171"/>
    </i>
    <i>
      <x v="1112"/>
    </i>
    <i>
      <x v="1330"/>
    </i>
    <i>
      <x v="1120"/>
    </i>
    <i>
      <x v="1122"/>
    </i>
    <i>
      <x v="1357"/>
    </i>
    <i>
      <x v="905"/>
    </i>
    <i>
      <x v="844"/>
    </i>
    <i>
      <x v="1070"/>
    </i>
    <i>
      <x v="992"/>
    </i>
    <i>
      <x v="1019"/>
    </i>
    <i>
      <x v="899"/>
    </i>
    <i>
      <x v="1064"/>
    </i>
    <i>
      <x v="609"/>
    </i>
    <i>
      <x v="717"/>
    </i>
    <i>
      <x v="676"/>
    </i>
    <i>
      <x v="739"/>
    </i>
    <i>
      <x v="761"/>
    </i>
    <i>
      <x v="690"/>
    </i>
    <i>
      <x v="289"/>
    </i>
    <i>
      <x v="547"/>
    </i>
    <i>
      <x v="92"/>
    </i>
    <i>
      <x v="47"/>
    </i>
    <i>
      <x v="203"/>
    </i>
    <i>
      <x v="2372"/>
    </i>
    <i>
      <x v="2382"/>
    </i>
    <i>
      <x v="2293"/>
    </i>
    <i>
      <x v="2326"/>
    </i>
    <i>
      <x v="2297"/>
    </i>
    <i>
      <x v="2332"/>
    </i>
    <i>
      <x v="2374"/>
    </i>
    <i>
      <x v="2335"/>
    </i>
    <i>
      <x v="2381"/>
    </i>
    <i>
      <x v="2408"/>
    </i>
    <i>
      <x v="2394"/>
    </i>
    <i>
      <x v="2278"/>
    </i>
    <i>
      <x v="2240"/>
    </i>
    <i>
      <x v="2455"/>
    </i>
    <i>
      <x v="2343"/>
    </i>
    <i>
      <x v="2448"/>
    </i>
    <i>
      <x v="2355"/>
    </i>
    <i>
      <x v="2461"/>
    </i>
    <i>
      <x v="2358"/>
    </i>
    <i>
      <x v="2345"/>
    </i>
    <i>
      <x v="2152"/>
    </i>
    <i>
      <x v="2052"/>
    </i>
    <i>
      <x v="2042"/>
    </i>
    <i>
      <x v="1955"/>
    </i>
    <i>
      <x v="2087"/>
    </i>
    <i>
      <x v="1974"/>
    </i>
    <i>
      <x v="2040"/>
    </i>
    <i>
      <x v="1983"/>
    </i>
    <i>
      <x v="2047"/>
    </i>
    <i>
      <x v="1985"/>
    </i>
    <i>
      <x v="2078"/>
    </i>
    <i>
      <x v="1991"/>
    </i>
    <i>
      <x v="2150"/>
    </i>
    <i>
      <x v="1996"/>
    </i>
    <i>
      <x v="2170"/>
    </i>
    <i>
      <x v="2014"/>
    </i>
    <i>
      <x v="1950"/>
    </i>
    <i>
      <x v="1915"/>
    </i>
    <i>
      <x v="1898"/>
    </i>
    <i>
      <x v="1674"/>
    </i>
    <i>
      <x v="1738"/>
    </i>
    <i>
      <x v="1691"/>
    </i>
    <i>
      <x v="1875"/>
    </i>
    <i>
      <x v="1722"/>
    </i>
    <i>
      <x v="1885"/>
    </i>
    <i>
      <x v="1911"/>
    </i>
    <i>
      <x v="1892"/>
    </i>
    <i>
      <x v="1758"/>
    </i>
    <i>
      <x v="1695"/>
    </i>
    <i>
      <x v="1762"/>
    </i>
    <i>
      <x v="1765"/>
    </i>
    <i>
      <x v="1914"/>
    </i>
    <i>
      <x v="1442"/>
    </i>
    <i>
      <x v="1592"/>
    </i>
    <i>
      <x v="1571"/>
    </i>
    <i>
      <x v="1464"/>
    </i>
    <i>
      <x v="1463"/>
    </i>
    <i>
      <x v="1467"/>
    </i>
    <i>
      <x v="1561"/>
    </i>
    <i>
      <x v="1619"/>
    </i>
    <i>
      <x v="1579"/>
    </i>
    <i>
      <x v="1637"/>
    </i>
    <i>
      <x v="1444"/>
    </i>
    <i>
      <x v="1419"/>
    </i>
    <i>
      <x v="1428"/>
    </i>
    <i>
      <x v="1469"/>
    </i>
    <i>
      <x v="1658"/>
    </i>
    <i>
      <x v="1118"/>
    </i>
    <i>
      <x v="1329"/>
    </i>
    <i>
      <x v="1272"/>
    </i>
    <i>
      <x v="1114"/>
    </i>
    <i>
      <x v="1156"/>
    </i>
    <i>
      <x v="1115"/>
    </i>
    <i>
      <x v="1268"/>
    </i>
    <i>
      <x v="1365"/>
    </i>
    <i>
      <x v="1299"/>
    </i>
    <i>
      <x v="1379"/>
    </i>
    <i>
      <x v="1133"/>
    </i>
    <i>
      <x v="1381"/>
    </i>
    <i>
      <x v="1352"/>
    </i>
    <i>
      <x v="1248"/>
    </i>
    <i>
      <x v="1266"/>
    </i>
    <i>
      <x v="1225"/>
    </i>
    <i>
      <x v="1372"/>
    </i>
    <i>
      <x v="1238"/>
    </i>
    <i>
      <x v="1242"/>
    </i>
    <i>
      <x v="840"/>
    </i>
    <i>
      <x v="971"/>
    </i>
    <i>
      <x v="1102"/>
    </i>
    <i>
      <x v="875"/>
    </i>
    <i>
      <x v="990"/>
    </i>
    <i>
      <x v="909"/>
    </i>
    <i>
      <x v="901"/>
    </i>
    <i>
      <x v="834"/>
    </i>
    <i>
      <x v="831"/>
    </i>
    <i>
      <x v="1051"/>
    </i>
    <i>
      <x v="983"/>
    </i>
    <i>
      <x v="837"/>
    </i>
    <i>
      <x v="894"/>
    </i>
    <i>
      <x v="918"/>
    </i>
    <i>
      <x v="1043"/>
    </i>
    <i>
      <x v="919"/>
    </i>
    <i>
      <x v="938"/>
    </i>
    <i>
      <x v="913"/>
    </i>
    <i>
      <x v="914"/>
    </i>
    <i>
      <x v="1099"/>
    </i>
    <i>
      <x v="561"/>
    </i>
    <i>
      <x v="780"/>
    </i>
    <i>
      <x v="700"/>
    </i>
    <i>
      <x v="572"/>
    </i>
    <i>
      <x v="650"/>
    </i>
    <i>
      <x v="576"/>
    </i>
    <i>
      <x v="694"/>
    </i>
    <i>
      <x v="580"/>
    </i>
    <i>
      <x v="751"/>
    </i>
    <i>
      <x v="601"/>
    </i>
    <i>
      <x v="813"/>
    </i>
    <i>
      <x v="557"/>
    </i>
    <i>
      <x v="686"/>
    </i>
    <i>
      <x v="614"/>
    </i>
    <i>
      <x v="688"/>
    </i>
    <i>
      <x v="615"/>
    </i>
    <i>
      <x v="697"/>
    </i>
    <i>
      <x v="626"/>
    </i>
    <i>
      <x v="562"/>
    </i>
    <i>
      <x v="627"/>
    </i>
    <i>
      <x v="752"/>
    </i>
    <i>
      <x v="630"/>
    </i>
    <i>
      <x v="795"/>
    </i>
    <i>
      <x v="643"/>
    </i>
    <i>
      <x v="818"/>
    </i>
    <i>
      <x v="645"/>
    </i>
    <i>
      <x v="570"/>
    </i>
    <i>
      <x v="535"/>
    </i>
    <i>
      <x v="463"/>
    </i>
    <i>
      <x v="441"/>
    </i>
    <i>
      <x v="303"/>
    </i>
    <i>
      <x v="511"/>
    </i>
    <i>
      <x v="322"/>
    </i>
    <i>
      <x v="436"/>
    </i>
    <i>
      <x v="327"/>
    </i>
    <i>
      <x v="460"/>
    </i>
    <i>
      <x v="391"/>
    </i>
    <i>
      <x v="465"/>
    </i>
    <i>
      <x v="408"/>
    </i>
    <i>
      <x v="516"/>
    </i>
    <i>
      <x v="409"/>
    </i>
    <i>
      <x v="281"/>
    </i>
    <i>
      <x v="543"/>
    </i>
    <i>
      <x v="153"/>
    </i>
    <i>
      <x v="193"/>
    </i>
    <i>
      <x v="173"/>
    </i>
    <i>
      <x v="204"/>
    </i>
    <i>
      <x v="75"/>
    </i>
    <i>
      <x v="5"/>
    </i>
    <i>
      <x v="159"/>
    </i>
    <i>
      <x v="127"/>
    </i>
    <i>
      <x v="55"/>
    </i>
    <i>
      <x v="141"/>
    </i>
    <i>
      <x v="63"/>
    </i>
    <i>
      <x v="255"/>
    </i>
    <i>
      <x v="238"/>
    </i>
    <i>
      <x v="3"/>
    </i>
    <i>
      <x v="112"/>
    </i>
    <i>
      <x v="129"/>
    </i>
    <i>
      <x v="2368"/>
    </i>
    <i>
      <x v="2432"/>
    </i>
    <i>
      <x v="2400"/>
    </i>
    <i>
      <x v="2242"/>
    </i>
    <i>
      <x v="2464"/>
    </i>
    <i>
      <x v="2243"/>
    </i>
    <i>
      <x v="2384"/>
    </i>
    <i>
      <x v="2244"/>
    </i>
    <i>
      <x v="2416"/>
    </i>
    <i>
      <x v="2245"/>
    </i>
    <i>
      <x v="2238"/>
    </i>
    <i>
      <x v="2246"/>
    </i>
    <i>
      <x v="2360"/>
    </i>
    <i>
      <x v="2247"/>
    </i>
    <i>
      <x v="2230"/>
    </i>
    <i>
      <x v="2248"/>
    </i>
    <i>
      <x v="2392"/>
    </i>
    <i>
      <x v="2249"/>
    </i>
    <i>
      <x v="2235"/>
    </i>
    <i>
      <x v="2250"/>
    </i>
    <i>
      <x v="2237"/>
    </i>
    <i>
      <x v="2251"/>
    </i>
    <i>
      <x v="2440"/>
    </i>
    <i>
      <x v="2252"/>
    </i>
    <i>
      <x v="2456"/>
    </i>
    <i>
      <x v="2253"/>
    </i>
    <i>
      <x v="2472"/>
    </i>
    <i>
      <x v="2254"/>
    </i>
    <i>
      <x v="2364"/>
    </i>
    <i>
      <x v="2255"/>
    </i>
    <i>
      <x v="2228"/>
    </i>
    <i>
      <x v="2256"/>
    </i>
    <i>
      <x v="2380"/>
    </i>
    <i>
      <x v="2257"/>
    </i>
    <i>
      <x v="2388"/>
    </i>
    <i>
      <x v="2258"/>
    </i>
    <i>
      <x v="2396"/>
    </i>
    <i>
      <x v="2259"/>
    </i>
    <i>
      <x v="2404"/>
    </i>
    <i>
      <x v="2260"/>
    </i>
    <i>
      <x v="2412"/>
    </i>
    <i>
      <x v="2261"/>
    </i>
    <i>
      <x v="2236"/>
    </i>
    <i>
      <x v="2262"/>
    </i>
    <i>
      <x v="2428"/>
    </i>
    <i>
      <x v="2263"/>
    </i>
    <i>
      <x v="2436"/>
    </i>
    <i>
      <x v="2264"/>
    </i>
    <i>
      <x v="2444"/>
    </i>
    <i>
      <x v="2265"/>
    </i>
    <i>
      <x v="2452"/>
    </i>
    <i>
      <x v="2266"/>
    </i>
    <i>
      <x v="2460"/>
    </i>
    <i>
      <x v="2267"/>
    </i>
    <i>
      <x v="2468"/>
    </i>
    <i>
      <x v="2268"/>
    </i>
    <i>
      <x v="2241"/>
    </i>
    <i>
      <x v="2269"/>
    </i>
    <i>
      <x v="2362"/>
    </i>
    <i>
      <x v="2270"/>
    </i>
    <i>
      <x v="2366"/>
    </i>
    <i>
      <x v="2271"/>
    </i>
    <i>
      <x v="2370"/>
    </i>
    <i>
      <x v="2272"/>
    </i>
    <i>
      <x v="2229"/>
    </i>
    <i>
      <x v="2273"/>
    </i>
    <i>
      <x v="2378"/>
    </i>
    <i>
      <x v="2274"/>
    </i>
    <i>
      <x v="2232"/>
    </i>
    <i>
      <x v="2275"/>
    </i>
    <i>
      <x v="2386"/>
    </i>
    <i>
      <x v="2276"/>
    </i>
    <i>
      <x v="2390"/>
    </i>
    <i>
      <x v="2277"/>
    </i>
    <i>
      <x v="2233"/>
    </i>
    <i>
      <x v="2218"/>
    </i>
    <i>
      <x v="2398"/>
    </i>
    <i>
      <x v="2279"/>
    </i>
    <i>
      <x v="2402"/>
    </i>
    <i>
      <x v="2280"/>
    </i>
    <i>
      <x v="2234"/>
    </i>
    <i>
      <x v="2281"/>
    </i>
    <i>
      <x v="2410"/>
    </i>
    <i>
      <x v="2282"/>
    </i>
    <i>
      <x v="2414"/>
    </i>
    <i>
      <x v="2283"/>
    </i>
    <i>
      <x v="2418"/>
    </i>
    <i>
      <x v="2284"/>
    </i>
    <i>
      <x v="2422"/>
    </i>
    <i>
      <x v="2285"/>
    </i>
    <i>
      <x v="2426"/>
    </i>
    <i>
      <x v="2286"/>
    </i>
    <i>
      <x v="2430"/>
    </i>
    <i>
      <x v="2287"/>
    </i>
    <i>
      <x v="2434"/>
    </i>
    <i>
      <x v="2288"/>
    </i>
    <i>
      <x v="2438"/>
    </i>
    <i>
      <x v="2289"/>
    </i>
    <i>
      <x v="2442"/>
    </i>
    <i>
      <x v="2290"/>
    </i>
    <i>
      <x v="2446"/>
    </i>
    <i>
      <x v="2291"/>
    </i>
    <i>
      <x v="2450"/>
    </i>
    <i>
      <x v="2292"/>
    </i>
    <i>
      <x v="2454"/>
    </i>
    <i>
      <x v="2219"/>
    </i>
    <i>
      <x v="2458"/>
    </i>
    <i>
      <x v="2294"/>
    </i>
    <i>
      <x v="2462"/>
    </i>
    <i>
      <x v="2295"/>
    </i>
    <i>
      <x v="2466"/>
    </i>
    <i>
      <x v="2296"/>
    </i>
    <i>
      <x v="2470"/>
    </i>
    <i>
      <x v="2220"/>
    </i>
    <i>
      <x v="2474"/>
    </i>
    <i>
      <x v="2298"/>
    </i>
    <i>
      <x v="2359"/>
    </i>
    <i>
      <x v="2299"/>
    </i>
    <i>
      <x v="2361"/>
    </i>
    <i>
      <x v="2300"/>
    </i>
    <i>
      <x v="2363"/>
    </i>
    <i>
      <x v="2301"/>
    </i>
    <i>
      <x v="2365"/>
    </i>
    <i>
      <x v="2302"/>
    </i>
    <i>
      <x v="2367"/>
    </i>
    <i>
      <x v="2303"/>
    </i>
    <i>
      <x v="2369"/>
    </i>
    <i>
      <x v="2304"/>
    </i>
    <i>
      <x v="2371"/>
    </i>
    <i>
      <x v="2305"/>
    </i>
    <i>
      <x v="2373"/>
    </i>
    <i>
      <x v="2306"/>
    </i>
    <i>
      <x v="2375"/>
    </i>
    <i>
      <x v="2307"/>
    </i>
    <i>
      <x v="2377"/>
    </i>
    <i>
      <x v="2308"/>
    </i>
    <i>
      <x v="2379"/>
    </i>
    <i>
      <x v="2309"/>
    </i>
    <i>
      <x v="2231"/>
    </i>
    <i>
      <x v="2310"/>
    </i>
    <i>
      <x v="2383"/>
    </i>
    <i>
      <x v="2311"/>
    </i>
    <i>
      <x v="2385"/>
    </i>
    <i>
      <x v="2312"/>
    </i>
    <i>
      <x v="2387"/>
    </i>
    <i>
      <x v="2313"/>
    </i>
    <i>
      <x v="2389"/>
    </i>
    <i>
      <x v="2314"/>
    </i>
    <i>
      <x v="2391"/>
    </i>
    <i>
      <x v="2315"/>
    </i>
    <i>
      <x v="2393"/>
    </i>
    <i>
      <x v="2316"/>
    </i>
    <i>
      <x v="2395"/>
    </i>
    <i>
      <x v="2317"/>
    </i>
    <i>
      <x v="2397"/>
    </i>
    <i>
      <x v="2318"/>
    </i>
    <i>
      <x v="2399"/>
    </i>
    <i>
      <x v="2319"/>
    </i>
    <i>
      <x v="2401"/>
    </i>
    <i>
      <x v="2320"/>
    </i>
    <i>
      <x v="2403"/>
    </i>
    <i>
      <x v="2321"/>
    </i>
    <i>
      <x v="2405"/>
    </i>
    <i>
      <x v="2322"/>
    </i>
    <i>
      <x v="2407"/>
    </i>
    <i>
      <x v="2221"/>
    </i>
    <i>
      <x v="2409"/>
    </i>
    <i>
      <x v="2324"/>
    </i>
    <i>
      <x v="2411"/>
    </i>
    <i>
      <x v="2325"/>
    </i>
    <i>
      <x v="2413"/>
    </i>
    <i>
      <x v="2222"/>
    </i>
    <i>
      <x v="2415"/>
    </i>
    <i>
      <x v="2327"/>
    </i>
    <i>
      <x v="2417"/>
    </i>
    <i>
      <x v="2328"/>
    </i>
    <i>
      <x v="2419"/>
    </i>
    <i>
      <x v="2329"/>
    </i>
    <i>
      <x v="2421"/>
    </i>
    <i>
      <x v="2330"/>
    </i>
    <i>
      <x v="2423"/>
    </i>
    <i>
      <x v="2331"/>
    </i>
    <i>
      <x v="2425"/>
    </i>
    <i>
      <x v="2223"/>
    </i>
    <i>
      <x v="2427"/>
    </i>
    <i>
      <x v="2333"/>
    </i>
    <i>
      <x v="2429"/>
    </i>
    <i>
      <x v="2334"/>
    </i>
    <i>
      <x v="2431"/>
    </i>
    <i>
      <x v="2224"/>
    </i>
    <i>
      <x v="2433"/>
    </i>
    <i>
      <x v="2336"/>
    </i>
    <i>
      <x v="2435"/>
    </i>
    <i>
      <x v="2337"/>
    </i>
    <i>
      <x v="2437"/>
    </i>
    <i>
      <x v="2338"/>
    </i>
    <i>
      <x v="2439"/>
    </i>
    <i>
      <x v="2339"/>
    </i>
    <i>
      <x v="2441"/>
    </i>
    <i>
      <x v="2340"/>
    </i>
    <i>
      <x v="2443"/>
    </i>
    <i>
      <x v="2341"/>
    </i>
    <i>
      <x v="2445"/>
    </i>
    <i>
      <x v="2342"/>
    </i>
    <i>
      <x v="2447"/>
    </i>
    <i>
      <x v="2225"/>
    </i>
    <i>
      <x v="2449"/>
    </i>
    <i>
      <x v="2344"/>
    </i>
    <i>
      <x v="2451"/>
    </i>
    <i>
      <x v="2476"/>
    </i>
    <i>
      <x v="2453"/>
    </i>
    <i>
      <x v="2477"/>
    </i>
    <i>
      <x v="2239"/>
    </i>
    <i>
      <x v="2479"/>
    </i>
    <i>
      <x v="2457"/>
    </i>
    <i>
      <x v="2481"/>
    </i>
    <i>
      <x v="2459"/>
    </i>
    <i>
      <x v="2483"/>
    </i>
    <i>
      <x v="2217"/>
    </i>
    <i>
      <x v="2216"/>
    </i>
    <i>
      <x v="2463"/>
    </i>
    <i>
      <x v="2351"/>
    </i>
    <i>
      <x v="2465"/>
    </i>
    <i>
      <x v="2352"/>
    </i>
    <i>
      <x v="2467"/>
    </i>
    <i>
      <x v="2353"/>
    </i>
    <i>
      <x v="2469"/>
    </i>
    <i>
      <x v="2354"/>
    </i>
    <i>
      <x v="2471"/>
    </i>
    <i>
      <x v="2226"/>
    </i>
    <i>
      <x v="2473"/>
    </i>
    <i>
      <x v="2356"/>
    </i>
    <i>
      <x v="2475"/>
    </i>
    <i>
      <x v="2357"/>
    </i>
    <i>
      <x v="2227"/>
    </i>
    <i>
      <x v="2478"/>
    </i>
    <i>
      <x v="2346"/>
    </i>
    <i>
      <x v="2480"/>
    </i>
    <i>
      <x v="2347"/>
    </i>
    <i>
      <x v="2482"/>
    </i>
    <i>
      <x v="2348"/>
    </i>
    <i>
      <x v="2349"/>
    </i>
    <i>
      <x v="2350"/>
    </i>
    <i>
      <x v="2094"/>
    </i>
    <i>
      <x v="2158"/>
    </i>
    <i>
      <x v="1942"/>
    </i>
    <i>
      <x v="1968"/>
    </i>
    <i>
      <x v="1962"/>
    </i>
    <i>
      <x v="1969"/>
    </i>
    <i>
      <x v="2110"/>
    </i>
    <i>
      <x v="1970"/>
    </i>
    <i>
      <x v="2142"/>
    </i>
    <i>
      <x v="1971"/>
    </i>
    <i>
      <x v="2202"/>
    </i>
    <i>
      <x v="1972"/>
    </i>
    <i>
      <x v="2086"/>
    </i>
    <i>
      <x v="1973"/>
    </i>
    <i>
      <x v="2102"/>
    </i>
    <i>
      <x v="1952"/>
    </i>
    <i>
      <x v="2118"/>
    </i>
    <i>
      <x v="1975"/>
    </i>
    <i>
      <x v="2134"/>
    </i>
    <i>
      <x v="1976"/>
    </i>
    <i>
      <x v="1964"/>
    </i>
    <i>
      <x v="1977"/>
    </i>
    <i>
      <x v="2166"/>
    </i>
    <i>
      <x v="1978"/>
    </i>
    <i>
      <x v="2210"/>
    </i>
    <i>
      <x v="1940"/>
    </i>
    <i>
      <x v="2082"/>
    </i>
    <i>
      <x v="1980"/>
    </i>
    <i>
      <x v="2090"/>
    </i>
    <i>
      <x v="1981"/>
    </i>
    <i>
      <x v="2098"/>
    </i>
    <i>
      <x v="1941"/>
    </i>
    <i>
      <x v="2106"/>
    </i>
    <i>
      <x v="1953"/>
    </i>
    <i>
      <x v="2114"/>
    </i>
    <i>
      <x v="1984"/>
    </i>
    <i>
      <x v="2122"/>
    </i>
    <i>
      <x v="1954"/>
    </i>
    <i>
      <x v="2130"/>
    </i>
    <i>
      <x v="1986"/>
    </i>
    <i>
      <x v="2138"/>
    </i>
    <i>
      <x v="1987"/>
    </i>
    <i>
      <x v="1945"/>
    </i>
    <i>
      <x v="1988"/>
    </i>
    <i>
      <x v="2154"/>
    </i>
    <i>
      <x v="1989"/>
    </i>
    <i>
      <x v="1947"/>
    </i>
    <i>
      <x v="1990"/>
    </i>
    <i>
      <x v="1966"/>
    </i>
    <i>
      <x v="1951"/>
    </i>
    <i>
      <x v="2206"/>
    </i>
    <i>
      <x v="1992"/>
    </i>
    <i>
      <x v="2214"/>
    </i>
    <i>
      <x v="1993"/>
    </i>
    <i>
      <x v="2080"/>
    </i>
    <i>
      <x v="1994"/>
    </i>
    <i>
      <x v="2084"/>
    </i>
    <i>
      <x v="1995"/>
    </i>
    <i>
      <x v="2088"/>
    </i>
    <i>
      <x v="1956"/>
    </i>
    <i>
      <x v="2092"/>
    </i>
    <i>
      <x v="1997"/>
    </i>
    <i>
      <x v="2096"/>
    </i>
    <i>
      <x v="1998"/>
    </i>
    <i>
      <x v="2100"/>
    </i>
    <i>
      <x v="1999"/>
    </i>
    <i>
      <x v="2104"/>
    </i>
    <i>
      <x v="2000"/>
    </i>
    <i>
      <x v="2108"/>
    </i>
    <i>
      <x v="2001"/>
    </i>
    <i>
      <x v="2112"/>
    </i>
    <i>
      <x v="2002"/>
    </i>
    <i>
      <x v="2116"/>
    </i>
    <i>
      <x v="2003"/>
    </i>
    <i>
      <x v="2120"/>
    </i>
    <i>
      <x v="2004"/>
    </i>
    <i>
      <x v="2124"/>
    </i>
    <i>
      <x v="2005"/>
    </i>
    <i>
      <x v="2128"/>
    </i>
    <i>
      <x v="2006"/>
    </i>
    <i>
      <x v="2132"/>
    </i>
    <i>
      <x v="2007"/>
    </i>
    <i>
      <x v="2136"/>
    </i>
    <i>
      <x v="2008"/>
    </i>
    <i>
      <x v="2140"/>
    </i>
    <i>
      <x v="2009"/>
    </i>
    <i>
      <x v="2144"/>
    </i>
    <i>
      <x v="2010"/>
    </i>
    <i>
      <x v="2148"/>
    </i>
    <i>
      <x v="2011"/>
    </i>
    <i>
      <x v="1965"/>
    </i>
    <i>
      <x v="2012"/>
    </i>
    <i>
      <x v="2156"/>
    </i>
    <i>
      <x v="2013"/>
    </i>
    <i>
      <x v="2160"/>
    </i>
    <i>
      <x v="1957"/>
    </i>
    <i>
      <x v="2164"/>
    </i>
    <i>
      <x v="2015"/>
    </i>
    <i>
      <x v="2168"/>
    </i>
    <i>
      <x v="2016"/>
    </i>
    <i>
      <x v="2200"/>
    </i>
    <i>
      <x v="2017"/>
    </i>
    <i>
      <x v="2204"/>
    </i>
    <i>
      <x v="2018"/>
    </i>
    <i>
      <x v="2208"/>
    </i>
    <i>
      <x v="2019"/>
    </i>
    <i>
      <x v="2212"/>
    </i>
    <i>
      <x v="2020"/>
    </i>
    <i>
      <x v="1939"/>
    </i>
    <i>
      <x v="2021"/>
    </i>
    <i>
      <x v="2079"/>
    </i>
    <i>
      <x v="2022"/>
    </i>
    <i>
      <x v="2081"/>
    </i>
    <i>
      <x v="2023"/>
    </i>
    <i>
      <x v="2083"/>
    </i>
    <i>
      <x v="2024"/>
    </i>
    <i>
      <x v="2085"/>
    </i>
    <i>
      <x v="2025"/>
    </i>
    <i>
      <x v="1963"/>
    </i>
    <i>
      <x v="2026"/>
    </i>
    <i>
      <x v="2089"/>
    </i>
    <i>
      <x v="2027"/>
    </i>
    <i>
      <x v="2091"/>
    </i>
    <i>
      <x v="2028"/>
    </i>
    <i>
      <x v="2093"/>
    </i>
    <i>
      <x v="2029"/>
    </i>
    <i>
      <x v="2095"/>
    </i>
    <i>
      <x v="2030"/>
    </i>
    <i>
      <x v="2097"/>
    </i>
    <i>
      <x v="2031"/>
    </i>
    <i>
      <x v="2099"/>
    </i>
    <i>
      <x v="2032"/>
    </i>
    <i>
      <x v="2101"/>
    </i>
    <i>
      <x v="2033"/>
    </i>
    <i>
      <x v="2103"/>
    </i>
    <i>
      <x v="2034"/>
    </i>
    <i>
      <x v="2105"/>
    </i>
    <i>
      <x v="2035"/>
    </i>
    <i>
      <x v="2107"/>
    </i>
    <i>
      <x v="2036"/>
    </i>
    <i>
      <x v="2109"/>
    </i>
    <i>
      <x v="2037"/>
    </i>
    <i>
      <x v="2111"/>
    </i>
    <i>
      <x v="2038"/>
    </i>
    <i>
      <x v="2113"/>
    </i>
    <i>
      <x v="2039"/>
    </i>
    <i>
      <x v="2115"/>
    </i>
    <i>
      <x v="1958"/>
    </i>
    <i>
      <x v="2117"/>
    </i>
    <i>
      <x v="2041"/>
    </i>
    <i>
      <x v="2119"/>
    </i>
    <i>
      <x v="1959"/>
    </i>
    <i>
      <x v="2121"/>
    </i>
    <i>
      <x v="2043"/>
    </i>
    <i>
      <x v="2123"/>
    </i>
    <i>
      <x v="2044"/>
    </i>
    <i>
      <x v="2125"/>
    </i>
    <i>
      <x v="2045"/>
    </i>
    <i>
      <x v="2127"/>
    </i>
    <i>
      <x v="2046"/>
    </i>
    <i>
      <x v="2129"/>
    </i>
    <i>
      <x v="1960"/>
    </i>
    <i>
      <x v="2131"/>
    </i>
    <i>
      <x v="2048"/>
    </i>
    <i>
      <x v="2133"/>
    </i>
    <i>
      <x v="2049"/>
    </i>
    <i>
      <x v="2135"/>
    </i>
    <i>
      <x v="2050"/>
    </i>
    <i>
      <x v="2137"/>
    </i>
    <i>
      <x v="2051"/>
    </i>
    <i>
      <x v="2139"/>
    </i>
    <i>
      <x v="1961"/>
    </i>
    <i>
      <x v="2141"/>
    </i>
    <i>
      <x v="2053"/>
    </i>
    <i>
      <x v="1943"/>
    </i>
    <i>
      <x v="2054"/>
    </i>
    <i>
      <x v="1944"/>
    </i>
    <i>
      <x v="2172"/>
    </i>
    <i>
      <x v="2147"/>
    </i>
    <i>
      <x v="2174"/>
    </i>
    <i>
      <x v="2149"/>
    </i>
    <i>
      <x v="2176"/>
    </i>
    <i>
      <x v="2151"/>
    </i>
    <i>
      <x v="2178"/>
    </i>
    <i>
      <x v="2153"/>
    </i>
    <i>
      <x v="2180"/>
    </i>
    <i>
      <x v="2155"/>
    </i>
    <i>
      <x v="2171"/>
    </i>
    <i>
      <x v="2157"/>
    </i>
    <i>
      <x v="2184"/>
    </i>
    <i>
      <x v="1946"/>
    </i>
    <i>
      <x v="2186"/>
    </i>
    <i>
      <x v="2161"/>
    </i>
    <i>
      <x v="2188"/>
    </i>
    <i>
      <x v="2163"/>
    </i>
    <i>
      <x v="2190"/>
    </i>
    <i>
      <x v="1948"/>
    </i>
    <i>
      <x v="2192"/>
    </i>
    <i>
      <x v="2167"/>
    </i>
    <i>
      <x v="2194"/>
    </i>
    <i>
      <x v="1949"/>
    </i>
    <i>
      <x v="2196"/>
    </i>
    <i>
      <x v="1967"/>
    </i>
    <i>
      <x v="2198"/>
    </i>
    <i>
      <x v="2182"/>
    </i>
    <i>
      <x v="2055"/>
    </i>
    <i>
      <x v="2175"/>
    </i>
    <i>
      <x v="2056"/>
    </i>
    <i>
      <x v="2177"/>
    </i>
    <i>
      <x v="2057"/>
    </i>
    <i>
      <x v="2179"/>
    </i>
    <i>
      <x v="2058"/>
    </i>
    <i>
      <x v="2181"/>
    </i>
    <i>
      <x v="2059"/>
    </i>
    <i>
      <x v="2183"/>
    </i>
    <i>
      <x v="2060"/>
    </i>
    <i>
      <x v="2185"/>
    </i>
    <i>
      <x v="2061"/>
    </i>
    <i>
      <x v="2187"/>
    </i>
    <i>
      <x v="2062"/>
    </i>
    <i>
      <x v="2189"/>
    </i>
    <i>
      <x v="2063"/>
    </i>
    <i>
      <x v="2191"/>
    </i>
    <i>
      <x v="2064"/>
    </i>
    <i>
      <x v="2193"/>
    </i>
    <i>
      <x v="2065"/>
    </i>
    <i>
      <x v="2195"/>
    </i>
    <i>
      <x v="2066"/>
    </i>
    <i>
      <x v="2197"/>
    </i>
    <i>
      <x v="2067"/>
    </i>
    <i>
      <x v="2199"/>
    </i>
    <i>
      <x v="2068"/>
    </i>
    <i>
      <x v="2201"/>
    </i>
    <i>
      <x v="2069"/>
    </i>
    <i>
      <x v="2203"/>
    </i>
    <i>
      <x v="2070"/>
    </i>
    <i>
      <x v="2205"/>
    </i>
    <i>
      <x v="2071"/>
    </i>
    <i>
      <x v="2207"/>
    </i>
    <i>
      <x v="2072"/>
    </i>
    <i>
      <x v="2209"/>
    </i>
    <i>
      <x v="2073"/>
    </i>
    <i>
      <x v="2211"/>
    </i>
    <i>
      <x v="2074"/>
    </i>
    <i>
      <x v="2213"/>
    </i>
    <i>
      <x v="2075"/>
    </i>
    <i>
      <x v="2215"/>
    </i>
    <i>
      <x v="2076"/>
    </i>
    <i>
      <x v="2077"/>
    </i>
    <i>
      <x v="1814"/>
    </i>
    <i>
      <x v="1878"/>
    </i>
    <i>
      <x v="1846"/>
    </i>
    <i>
      <x v="1688"/>
    </i>
    <i>
      <x v="1910"/>
    </i>
    <i>
      <x v="1689"/>
    </i>
    <i>
      <x v="1830"/>
    </i>
    <i>
      <x v="1690"/>
    </i>
    <i>
      <x v="1862"/>
    </i>
    <i>
      <x v="1664"/>
    </i>
    <i>
      <x v="1894"/>
    </i>
    <i>
      <x v="1665"/>
    </i>
    <i>
      <x v="1806"/>
    </i>
    <i>
      <x v="1693"/>
    </i>
    <i>
      <x v="1822"/>
    </i>
    <i>
      <x v="1694"/>
    </i>
    <i>
      <x v="1838"/>
    </i>
    <i>
      <x v="1666"/>
    </i>
    <i>
      <x v="1854"/>
    </i>
    <i>
      <x v="1667"/>
    </i>
    <i>
      <x v="1870"/>
    </i>
    <i>
      <x v="1668"/>
    </i>
    <i>
      <x v="1886"/>
    </i>
    <i>
      <x v="1698"/>
    </i>
    <i>
      <x v="1685"/>
    </i>
    <i>
      <x v="1699"/>
    </i>
    <i>
      <x v="1802"/>
    </i>
    <i>
      <x v="1700"/>
    </i>
    <i>
      <x v="1810"/>
    </i>
    <i>
      <x v="1701"/>
    </i>
    <i>
      <x v="1818"/>
    </i>
    <i>
      <x v="1702"/>
    </i>
    <i>
      <x v="1826"/>
    </i>
    <i>
      <x v="1703"/>
    </i>
    <i>
      <x v="1834"/>
    </i>
    <i>
      <x v="1704"/>
    </i>
    <i>
      <x v="1678"/>
    </i>
    <i>
      <x v="1705"/>
    </i>
    <i>
      <x v="1679"/>
    </i>
    <i>
      <x v="1669"/>
    </i>
    <i>
      <x v="1858"/>
    </i>
    <i>
      <x v="1707"/>
    </i>
    <i>
      <x v="1866"/>
    </i>
    <i>
      <x v="1708"/>
    </i>
    <i>
      <x v="1874"/>
    </i>
    <i>
      <x v="1709"/>
    </i>
    <i>
      <x v="1882"/>
    </i>
    <i>
      <x v="1710"/>
    </i>
    <i>
      <x v="1890"/>
    </i>
    <i>
      <x v="1711"/>
    </i>
    <i>
      <x v="1684"/>
    </i>
    <i>
      <x v="1712"/>
    </i>
    <i>
      <x v="1906"/>
    </i>
    <i>
      <x v="1713"/>
    </i>
    <i>
      <x v="1662"/>
    </i>
    <i>
      <x v="1714"/>
    </i>
    <i>
      <x v="1804"/>
    </i>
    <i>
      <x v="1715"/>
    </i>
    <i>
      <x v="1808"/>
    </i>
    <i>
      <x v="1716"/>
    </i>
    <i>
      <x v="1812"/>
    </i>
    <i>
      <x v="1717"/>
    </i>
    <i>
      <x v="1816"/>
    </i>
    <i>
      <x v="1718"/>
    </i>
    <i>
      <x v="1820"/>
    </i>
    <i>
      <x v="1719"/>
    </i>
    <i>
      <x v="1824"/>
    </i>
    <i>
      <x v="1720"/>
    </i>
    <i>
      <x v="1828"/>
    </i>
    <i>
      <x v="1721"/>
    </i>
    <i>
      <x v="1832"/>
    </i>
    <i>
      <x v="1670"/>
    </i>
    <i>
      <x v="1836"/>
    </i>
    <i>
      <x v="1723"/>
    </i>
    <i>
      <x v="1840"/>
    </i>
    <i>
      <x v="1724"/>
    </i>
    <i>
      <x v="1844"/>
    </i>
    <i>
      <x v="1725"/>
    </i>
    <i>
      <x v="1848"/>
    </i>
    <i>
      <x v="1726"/>
    </i>
    <i>
      <x v="1852"/>
    </i>
    <i>
      <x v="1727"/>
    </i>
    <i>
      <x v="1856"/>
    </i>
    <i>
      <x v="1728"/>
    </i>
    <i>
      <x v="1860"/>
    </i>
    <i>
      <x v="1729"/>
    </i>
    <i>
      <x v="1864"/>
    </i>
    <i>
      <x v="1730"/>
    </i>
    <i>
      <x v="1868"/>
    </i>
    <i>
      <x v="1731"/>
    </i>
    <i>
      <x v="1872"/>
    </i>
    <i>
      <x v="1732"/>
    </i>
    <i>
      <x v="1876"/>
    </i>
    <i>
      <x v="1733"/>
    </i>
    <i>
      <x v="1880"/>
    </i>
    <i>
      <x v="1734"/>
    </i>
    <i>
      <x v="1681"/>
    </i>
    <i>
      <x v="1671"/>
    </i>
    <i>
      <x v="1888"/>
    </i>
    <i>
      <x v="1736"/>
    </i>
    <i>
      <x v="1683"/>
    </i>
    <i>
      <x v="1737"/>
    </i>
    <i>
      <x v="1896"/>
    </i>
    <i>
      <x v="1672"/>
    </i>
    <i>
      <x v="1900"/>
    </i>
    <i>
      <x v="1739"/>
    </i>
    <i>
      <x v="1904"/>
    </i>
    <i>
      <x v="1740"/>
    </i>
    <i>
      <x v="1908"/>
    </i>
    <i>
      <x v="1741"/>
    </i>
    <i>
      <x v="1912"/>
    </i>
    <i>
      <x v="1742"/>
    </i>
    <i>
      <x v="1801"/>
    </i>
    <i>
      <x v="1743"/>
    </i>
    <i>
      <x v="1803"/>
    </i>
    <i>
      <x v="1744"/>
    </i>
    <i>
      <x v="1805"/>
    </i>
    <i>
      <x v="1745"/>
    </i>
    <i>
      <x v="1807"/>
    </i>
    <i>
      <x v="1746"/>
    </i>
    <i>
      <x v="1809"/>
    </i>
    <i>
      <x v="1747"/>
    </i>
    <i>
      <x v="1811"/>
    </i>
    <i>
      <x v="1748"/>
    </i>
    <i>
      <x v="1813"/>
    </i>
    <i>
      <x v="1749"/>
    </i>
    <i>
      <x v="1815"/>
    </i>
    <i>
      <x v="1750"/>
    </i>
    <i>
      <x v="1817"/>
    </i>
    <i>
      <x v="1751"/>
    </i>
    <i>
      <x v="1819"/>
    </i>
    <i>
      <x v="1673"/>
    </i>
    <i>
      <x v="1821"/>
    </i>
    <i>
      <x v="1753"/>
    </i>
    <i>
      <x v="1823"/>
    </i>
    <i>
      <x v="1754"/>
    </i>
    <i>
      <x v="1825"/>
    </i>
    <i>
      <x v="1755"/>
    </i>
    <i>
      <x v="1827"/>
    </i>
    <i>
      <x v="1756"/>
    </i>
    <i>
      <x v="1829"/>
    </i>
    <i>
      <x v="1757"/>
    </i>
    <i>
      <x v="1831"/>
    </i>
    <i>
      <x v="1663"/>
    </i>
    <i>
      <x v="1833"/>
    </i>
    <i>
      <x v="1759"/>
    </i>
    <i>
      <x v="1835"/>
    </i>
    <i>
      <x v="1760"/>
    </i>
    <i>
      <x v="1837"/>
    </i>
    <i>
      <x v="1761"/>
    </i>
    <i>
      <x v="1839"/>
    </i>
    <i>
      <x v="1675"/>
    </i>
    <i>
      <x v="1841"/>
    </i>
    <i>
      <x v="1763"/>
    </i>
    <i>
      <x v="1843"/>
    </i>
    <i>
      <x v="1764"/>
    </i>
    <i>
      <x v="1845"/>
    </i>
    <i>
      <x v="1676"/>
    </i>
    <i>
      <x v="1847"/>
    </i>
    <i>
      <x v="1766"/>
    </i>
    <i>
      <x v="1849"/>
    </i>
    <i>
      <x v="1767"/>
    </i>
    <i>
      <x v="1851"/>
    </i>
    <i>
      <x v="1768"/>
    </i>
    <i>
      <x v="1853"/>
    </i>
    <i>
      <x v="1769"/>
    </i>
    <i>
      <x v="1855"/>
    </i>
    <i>
      <x v="1770"/>
    </i>
    <i>
      <x v="1857"/>
    </i>
    <i>
      <x v="1771"/>
    </i>
    <i>
      <x v="1859"/>
    </i>
    <i>
      <x v="1772"/>
    </i>
    <i>
      <x v="1861"/>
    </i>
    <i>
      <x v="1773"/>
    </i>
    <i>
      <x v="1863"/>
    </i>
    <i>
      <x v="1774"/>
    </i>
    <i>
      <x v="1865"/>
    </i>
    <i>
      <x v="1775"/>
    </i>
    <i>
      <x v="1867"/>
    </i>
    <i>
      <x v="1776"/>
    </i>
    <i>
      <x v="1869"/>
    </i>
    <i>
      <x v="1777"/>
    </i>
    <i>
      <x v="1871"/>
    </i>
    <i>
      <x v="1778"/>
    </i>
    <i>
      <x v="1873"/>
    </i>
    <i>
      <x v="1779"/>
    </i>
    <i>
      <x v="1680"/>
    </i>
    <i>
      <x v="1780"/>
    </i>
    <i>
      <x v="1877"/>
    </i>
    <i>
      <x v="1781"/>
    </i>
    <i>
      <x v="1879"/>
    </i>
    <i>
      <x v="1782"/>
    </i>
    <i>
      <x v="1881"/>
    </i>
    <i>
      <x v="1783"/>
    </i>
    <i>
      <x v="1883"/>
    </i>
    <i>
      <x v="1784"/>
    </i>
    <i>
      <x v="1682"/>
    </i>
    <i>
      <x v="1785"/>
    </i>
    <i>
      <x v="1887"/>
    </i>
    <i>
      <x v="1786"/>
    </i>
    <i>
      <x v="1889"/>
    </i>
    <i>
      <x v="1913"/>
    </i>
    <i>
      <x v="1891"/>
    </i>
    <i>
      <x v="1677"/>
    </i>
    <i>
      <x v="1893"/>
    </i>
    <i>
      <x v="1917"/>
    </i>
    <i>
      <x v="1895"/>
    </i>
    <i>
      <x v="1919"/>
    </i>
    <i>
      <x v="1897"/>
    </i>
    <i>
      <x v="1921"/>
    </i>
    <i>
      <x v="1899"/>
    </i>
    <i>
      <x v="1923"/>
    </i>
    <i>
      <x v="1901"/>
    </i>
    <i>
      <x v="1925"/>
    </i>
    <i>
      <x v="1903"/>
    </i>
    <i>
      <x v="1927"/>
    </i>
    <i>
      <x v="1905"/>
    </i>
    <i>
      <x v="1929"/>
    </i>
    <i>
      <x v="1907"/>
    </i>
    <i>
      <x v="1931"/>
    </i>
    <i>
      <x v="1909"/>
    </i>
    <i>
      <x v="1933"/>
    </i>
    <i>
      <x v="1686"/>
    </i>
    <i>
      <x v="1935"/>
    </i>
    <i>
      <x v="1687"/>
    </i>
    <i>
      <x v="1937"/>
    </i>
    <i>
      <x v="1787"/>
    </i>
    <i>
      <x v="1916"/>
    </i>
    <i>
      <x v="1788"/>
    </i>
    <i>
      <x v="1918"/>
    </i>
    <i>
      <x v="1789"/>
    </i>
    <i>
      <x v="1920"/>
    </i>
    <i>
      <x v="1790"/>
    </i>
    <i>
      <x v="1922"/>
    </i>
    <i>
      <x v="1791"/>
    </i>
    <i>
      <x v="1924"/>
    </i>
    <i>
      <x v="1792"/>
    </i>
    <i>
      <x v="1926"/>
    </i>
    <i>
      <x v="1793"/>
    </i>
    <i>
      <x v="1928"/>
    </i>
    <i>
      <x v="1794"/>
    </i>
    <i>
      <x v="1930"/>
    </i>
    <i>
      <x v="1795"/>
    </i>
    <i>
      <x v="1932"/>
    </i>
    <i>
      <x v="1796"/>
    </i>
    <i>
      <x v="1934"/>
    </i>
    <i>
      <x v="1797"/>
    </i>
    <i>
      <x v="1936"/>
    </i>
    <i>
      <x v="1798"/>
    </i>
    <i>
      <x v="1938"/>
    </i>
    <i>
      <x v="1799"/>
    </i>
    <i>
      <x v="1800"/>
    </i>
    <i>
      <x v="1538"/>
    </i>
    <i>
      <x v="1602"/>
    </i>
    <i>
      <x v="1570"/>
    </i>
    <i>
      <x v="1412"/>
    </i>
    <i>
      <x v="1634"/>
    </i>
    <i>
      <x v="1413"/>
    </i>
    <i>
      <x v="1554"/>
    </i>
    <i>
      <x v="1414"/>
    </i>
    <i>
      <x v="1586"/>
    </i>
    <i>
      <x v="1415"/>
    </i>
    <i>
      <x v="1618"/>
    </i>
    <i>
      <x v="1416"/>
    </i>
    <i>
      <x v="1650"/>
    </i>
    <i>
      <x v="1417"/>
    </i>
    <i>
      <x v="1546"/>
    </i>
    <i>
      <x v="1418"/>
    </i>
    <i>
      <x v="1562"/>
    </i>
    <i>
      <x v="1392"/>
    </i>
    <i>
      <x v="1578"/>
    </i>
    <i>
      <x v="1420"/>
    </i>
    <i>
      <x v="1388"/>
    </i>
    <i>
      <x v="1421"/>
    </i>
    <i>
      <x v="1610"/>
    </i>
    <i>
      <x v="1422"/>
    </i>
    <i>
      <x v="1626"/>
    </i>
    <i>
      <x v="1423"/>
    </i>
    <i>
      <x v="1642"/>
    </i>
    <i>
      <x v="1424"/>
    </i>
    <i>
      <x v="1534"/>
    </i>
    <i>
      <x v="1425"/>
    </i>
    <i>
      <x v="1542"/>
    </i>
    <i>
      <x v="1426"/>
    </i>
    <i>
      <x v="1550"/>
    </i>
    <i>
      <x v="1427"/>
    </i>
    <i>
      <x v="1558"/>
    </i>
    <i>
      <x v="1393"/>
    </i>
    <i>
      <x v="1566"/>
    </i>
    <i>
      <x v="1429"/>
    </i>
    <i>
      <x v="1574"/>
    </i>
    <i>
      <x v="1430"/>
    </i>
    <i>
      <x v="1582"/>
    </i>
    <i>
      <x v="1431"/>
    </i>
    <i>
      <x v="1590"/>
    </i>
    <i>
      <x v="1432"/>
    </i>
    <i>
      <x v="1598"/>
    </i>
    <i>
      <x v="1433"/>
    </i>
    <i>
      <x v="1606"/>
    </i>
    <i>
      <x v="1434"/>
    </i>
    <i>
      <x v="1614"/>
    </i>
    <i>
      <x v="1435"/>
    </i>
    <i>
      <x v="1622"/>
    </i>
    <i>
      <x v="1436"/>
    </i>
    <i>
      <x v="1630"/>
    </i>
    <i>
      <x v="1437"/>
    </i>
    <i>
      <x v="1638"/>
    </i>
    <i>
      <x v="1438"/>
    </i>
    <i>
      <x v="1646"/>
    </i>
    <i>
      <x v="1439"/>
    </i>
    <i>
      <x v="1532"/>
    </i>
    <i>
      <x v="1440"/>
    </i>
    <i>
      <x v="1536"/>
    </i>
    <i>
      <x v="1441"/>
    </i>
    <i>
      <x v="1540"/>
    </i>
    <i>
      <x v="1394"/>
    </i>
    <i>
      <x v="1544"/>
    </i>
    <i>
      <x v="1443"/>
    </i>
    <i>
      <x v="1548"/>
    </i>
    <i>
      <x v="1395"/>
    </i>
    <i>
      <x v="1552"/>
    </i>
    <i>
      <x v="1445"/>
    </i>
    <i>
      <x v="1556"/>
    </i>
    <i>
      <x v="1446"/>
    </i>
    <i>
      <x v="1560"/>
    </i>
    <i>
      <x v="1447"/>
    </i>
    <i>
      <x v="1564"/>
    </i>
    <i>
      <x v="1448"/>
    </i>
    <i>
      <x v="1568"/>
    </i>
    <i>
      <x v="1449"/>
    </i>
    <i>
      <x v="1572"/>
    </i>
    <i>
      <x v="1450"/>
    </i>
    <i>
      <x v="1576"/>
    </i>
    <i>
      <x v="1451"/>
    </i>
    <i>
      <x v="1580"/>
    </i>
    <i>
      <x v="1452"/>
    </i>
    <i>
      <x v="1584"/>
    </i>
    <i>
      <x v="1453"/>
    </i>
    <i>
      <x v="1588"/>
    </i>
    <i>
      <x v="1454"/>
    </i>
    <i>
      <x v="1407"/>
    </i>
    <i>
      <x v="1455"/>
    </i>
    <i>
      <x v="1408"/>
    </i>
    <i>
      <x v="1456"/>
    </i>
    <i>
      <x v="1600"/>
    </i>
    <i>
      <x v="1457"/>
    </i>
    <i>
      <x v="1604"/>
    </i>
    <i>
      <x v="1458"/>
    </i>
    <i>
      <x v="1608"/>
    </i>
    <i>
      <x v="1459"/>
    </i>
    <i>
      <x v="1612"/>
    </i>
    <i>
      <x v="1460"/>
    </i>
    <i>
      <x v="1616"/>
    </i>
    <i>
      <x v="1461"/>
    </i>
    <i>
      <x v="1390"/>
    </i>
    <i>
      <x v="1462"/>
    </i>
    <i>
      <x v="1624"/>
    </i>
    <i>
      <x v="1396"/>
    </i>
    <i>
      <x v="1628"/>
    </i>
    <i>
      <x v="1397"/>
    </i>
    <i>
      <x v="1632"/>
    </i>
    <i>
      <x v="1465"/>
    </i>
    <i>
      <x v="1636"/>
    </i>
    <i>
      <x v="1466"/>
    </i>
    <i>
      <x v="1640"/>
    </i>
    <i>
      <x v="1398"/>
    </i>
    <i>
      <x v="1644"/>
    </i>
    <i>
      <x v="1399"/>
    </i>
    <i>
      <x v="1648"/>
    </i>
    <i>
      <x v="1400"/>
    </i>
    <i>
      <x v="1652"/>
    </i>
    <i>
      <x v="1470"/>
    </i>
    <i>
      <x v="1533"/>
    </i>
    <i>
      <x v="1471"/>
    </i>
    <i>
      <x v="1535"/>
    </i>
    <i>
      <x v="1472"/>
    </i>
    <i>
      <x v="1403"/>
    </i>
    <i>
      <x v="1473"/>
    </i>
    <i>
      <x v="1539"/>
    </i>
    <i>
      <x v="1474"/>
    </i>
    <i>
      <x v="1541"/>
    </i>
    <i>
      <x v="1475"/>
    </i>
    <i>
      <x v="1543"/>
    </i>
    <i>
      <x v="1476"/>
    </i>
    <i>
      <x v="1545"/>
    </i>
    <i>
      <x v="1477"/>
    </i>
    <i>
      <x v="1547"/>
    </i>
    <i>
      <x v="1478"/>
    </i>
    <i>
      <x v="1549"/>
    </i>
    <i>
      <x v="1386"/>
    </i>
    <i>
      <x v="1551"/>
    </i>
    <i>
      <x v="1401"/>
    </i>
    <i>
      <x v="1553"/>
    </i>
    <i>
      <x v="1481"/>
    </i>
    <i>
      <x v="1555"/>
    </i>
    <i>
      <x v="1482"/>
    </i>
    <i>
      <x v="1557"/>
    </i>
    <i>
      <x v="1483"/>
    </i>
    <i>
      <x v="1559"/>
    </i>
    <i>
      <x v="1484"/>
    </i>
    <i>
      <x v="1404"/>
    </i>
    <i>
      <x v="1485"/>
    </i>
    <i>
      <x v="1563"/>
    </i>
    <i>
      <x v="1486"/>
    </i>
    <i>
      <x v="1565"/>
    </i>
    <i>
      <x v="1487"/>
    </i>
    <i>
      <x v="1567"/>
    </i>
    <i>
      <x v="1488"/>
    </i>
    <i>
      <x v="1569"/>
    </i>
    <i>
      <x v="1489"/>
    </i>
    <i>
      <x v="1405"/>
    </i>
    <i>
      <x v="1490"/>
    </i>
    <i>
      <x v="1573"/>
    </i>
    <i>
      <x v="1491"/>
    </i>
    <i>
      <x v="1575"/>
    </i>
    <i>
      <x v="1492"/>
    </i>
    <i>
      <x v="1577"/>
    </i>
    <i>
      <x v="1493"/>
    </i>
    <i>
      <x v="1406"/>
    </i>
    <i>
      <x v="1494"/>
    </i>
    <i>
      <x v="1581"/>
    </i>
    <i>
      <x v="1495"/>
    </i>
    <i>
      <x v="1583"/>
    </i>
    <i>
      <x v="1496"/>
    </i>
    <i>
      <x v="1585"/>
    </i>
    <i>
      <x v="1497"/>
    </i>
    <i>
      <x v="1587"/>
    </i>
    <i>
      <x v="1402"/>
    </i>
    <i>
      <x v="1589"/>
    </i>
    <i>
      <x v="1499"/>
    </i>
    <i>
      <x v="1591"/>
    </i>
    <i>
      <x v="1387"/>
    </i>
    <i>
      <x v="1593"/>
    </i>
    <i>
      <x v="1501"/>
    </i>
    <i>
      <x v="1595"/>
    </i>
    <i>
      <x v="1502"/>
    </i>
    <i>
      <x v="1597"/>
    </i>
    <i>
      <x v="1503"/>
    </i>
    <i>
      <x v="1599"/>
    </i>
    <i>
      <x v="1504"/>
    </i>
    <i>
      <x v="1601"/>
    </i>
    <i>
      <x v="1505"/>
    </i>
    <i>
      <x v="1389"/>
    </i>
    <i>
      <x v="1506"/>
    </i>
    <i>
      <x v="1605"/>
    </i>
    <i>
      <x v="1507"/>
    </i>
    <i>
      <x v="1607"/>
    </i>
    <i>
      <x v="1508"/>
    </i>
    <i>
      <x v="1609"/>
    </i>
    <i>
      <x v="1509"/>
    </i>
    <i>
      <x v="1611"/>
    </i>
    <i>
      <x v="1510"/>
    </i>
    <i>
      <x v="1613"/>
    </i>
    <i>
      <x v="1511"/>
    </i>
    <i>
      <x v="1615"/>
    </i>
    <i>
      <x v="1512"/>
    </i>
    <i>
      <x v="1617"/>
    </i>
    <i>
      <x v="1513"/>
    </i>
    <i>
      <x v="1409"/>
    </i>
    <i>
      <x v="1514"/>
    </i>
    <i>
      <x v="1621"/>
    </i>
    <i>
      <x v="1515"/>
    </i>
    <i>
      <x v="1623"/>
    </i>
    <i>
      <x v="1516"/>
    </i>
    <i>
      <x v="1625"/>
    </i>
    <i>
      <x v="1517"/>
    </i>
    <i>
      <x v="1627"/>
    </i>
    <i>
      <x v="1518"/>
    </i>
    <i>
      <x v="1629"/>
    </i>
    <i>
      <x v="1654"/>
    </i>
    <i>
      <x v="1631"/>
    </i>
    <i>
      <x v="1656"/>
    </i>
    <i>
      <x v="1633"/>
    </i>
    <i>
      <x v="1653"/>
    </i>
    <i>
      <x v="1635"/>
    </i>
    <i>
      <x v="1391"/>
    </i>
    <i>
      <x v="1410"/>
    </i>
    <i>
      <x v="1385"/>
    </i>
    <i>
      <x v="1639"/>
    </i>
    <i>
      <x v="1524"/>
    </i>
    <i>
      <x v="1641"/>
    </i>
    <i>
      <x v="1525"/>
    </i>
    <i>
      <x v="1643"/>
    </i>
    <i>
      <x v="1526"/>
    </i>
    <i>
      <x v="1645"/>
    </i>
    <i>
      <x v="1527"/>
    </i>
    <i>
      <x v="1647"/>
    </i>
    <i>
      <x v="1528"/>
    </i>
    <i>
      <x v="1649"/>
    </i>
    <i>
      <x v="1529"/>
    </i>
    <i>
      <x v="1651"/>
    </i>
    <i>
      <x v="1530"/>
    </i>
    <i>
      <x v="1411"/>
    </i>
    <i>
      <x v="1531"/>
    </i>
    <i>
      <x v="1660"/>
    </i>
    <i>
      <x v="1519"/>
    </i>
    <i>
      <x v="1657"/>
    </i>
    <i>
      <x v="1520"/>
    </i>
    <i>
      <x v="1659"/>
    </i>
    <i>
      <x v="1521"/>
    </i>
    <i>
      <x v="1661"/>
    </i>
    <i>
      <x v="1522"/>
    </i>
    <i>
      <x v="1523"/>
    </i>
    <i>
      <x v="1264"/>
    </i>
    <i>
      <x v="1328"/>
    </i>
    <i>
      <x v="1296"/>
    </i>
    <i>
      <x v="1138"/>
    </i>
    <i>
      <x v="1360"/>
    </i>
    <i>
      <x v="1139"/>
    </i>
    <i>
      <x v="1280"/>
    </i>
    <i>
      <x v="1140"/>
    </i>
    <i>
      <x v="1312"/>
    </i>
    <i>
      <x v="1141"/>
    </i>
    <i>
      <x v="1344"/>
    </i>
    <i>
      <x v="1142"/>
    </i>
    <i>
      <x v="1376"/>
    </i>
    <i>
      <x v="1143"/>
    </i>
    <i>
      <x v="1127"/>
    </i>
    <i>
      <x v="1144"/>
    </i>
    <i>
      <x v="1288"/>
    </i>
    <i>
      <x v="1145"/>
    </i>
    <i>
      <x v="1304"/>
    </i>
    <i>
      <x v="1146"/>
    </i>
    <i>
      <x v="1320"/>
    </i>
    <i>
      <x v="1147"/>
    </i>
    <i>
      <x v="1336"/>
    </i>
    <i>
      <x v="1148"/>
    </i>
    <i>
      <x v="1132"/>
    </i>
    <i>
      <x v="1149"/>
    </i>
    <i>
      <x v="1368"/>
    </i>
    <i>
      <x v="1150"/>
    </i>
    <i>
      <x v="1260"/>
    </i>
    <i>
      <x v="1151"/>
    </i>
    <i>
      <x v="1126"/>
    </i>
    <i>
      <x v="1152"/>
    </i>
    <i>
      <x v="1276"/>
    </i>
    <i>
      <x v="1153"/>
    </i>
    <i>
      <x v="1284"/>
    </i>
    <i>
      <x v="1154"/>
    </i>
    <i>
      <x v="1292"/>
    </i>
    <i>
      <x v="1155"/>
    </i>
    <i>
      <x v="1300"/>
    </i>
    <i>
      <x v="1117"/>
    </i>
    <i>
      <x v="1308"/>
    </i>
    <i>
      <x v="1157"/>
    </i>
    <i>
      <x v="1316"/>
    </i>
    <i>
      <x v="1158"/>
    </i>
    <i>
      <x v="1324"/>
    </i>
    <i>
      <x v="1159"/>
    </i>
    <i>
      <x v="1332"/>
    </i>
    <i>
      <x v="1160"/>
    </i>
    <i>
      <x v="1340"/>
    </i>
    <i>
      <x v="1161"/>
    </i>
    <i>
      <x v="1348"/>
    </i>
    <i>
      <x v="1162"/>
    </i>
    <i>
      <x v="1356"/>
    </i>
    <i>
      <x v="1163"/>
    </i>
    <i>
      <x v="1364"/>
    </i>
    <i>
      <x v="1164"/>
    </i>
    <i>
      <x v="1136"/>
    </i>
    <i>
      <x v="1165"/>
    </i>
    <i>
      <x v="1258"/>
    </i>
    <i>
      <x v="1166"/>
    </i>
    <i>
      <x v="1262"/>
    </i>
    <i>
      <x v="1167"/>
    </i>
    <i>
      <x v="1125"/>
    </i>
    <i>
      <x v="1113"/>
    </i>
    <i>
      <x v="1270"/>
    </i>
    <i>
      <x v="1169"/>
    </i>
    <i>
      <x v="1274"/>
    </i>
    <i>
      <x v="1170"/>
    </i>
    <i>
      <x v="1278"/>
    </i>
    <i>
      <x v="1119"/>
    </i>
    <i>
      <x v="1282"/>
    </i>
    <i>
      <x v="1172"/>
    </i>
    <i>
      <x v="1286"/>
    </i>
    <i>
      <x v="1173"/>
    </i>
    <i>
      <x v="1290"/>
    </i>
    <i>
      <x v="1174"/>
    </i>
    <i>
      <x v="1294"/>
    </i>
    <i>
      <x v="1175"/>
    </i>
    <i>
      <x v="1298"/>
    </i>
    <i>
      <x v="1176"/>
    </i>
    <i>
      <x v="1302"/>
    </i>
    <i>
      <x v="1177"/>
    </i>
    <i>
      <x v="1306"/>
    </i>
    <i>
      <x v="1178"/>
    </i>
    <i>
      <x v="1310"/>
    </i>
    <i>
      <x v="1179"/>
    </i>
    <i>
      <x v="1314"/>
    </i>
    <i>
      <x v="1180"/>
    </i>
    <i>
      <x v="1318"/>
    </i>
    <i>
      <x v="1181"/>
    </i>
    <i>
      <x v="1322"/>
    </i>
    <i>
      <x v="1182"/>
    </i>
    <i>
      <x v="1326"/>
    </i>
    <i>
      <x v="1183"/>
    </i>
    <i>
      <x v="1130"/>
    </i>
    <i>
      <x v="1184"/>
    </i>
    <i>
      <x v="1334"/>
    </i>
    <i>
      <x v="1185"/>
    </i>
    <i>
      <x v="1338"/>
    </i>
    <i>
      <x v="1186"/>
    </i>
    <i>
      <x v="1342"/>
    </i>
    <i>
      <x v="1187"/>
    </i>
    <i>
      <x v="1346"/>
    </i>
    <i>
      <x v="1188"/>
    </i>
    <i>
      <x v="1350"/>
    </i>
    <i>
      <x v="1189"/>
    </i>
    <i>
      <x v="1116"/>
    </i>
    <i>
      <x v="1190"/>
    </i>
    <i>
      <x v="1358"/>
    </i>
    <i>
      <x v="1191"/>
    </i>
    <i>
      <x v="1362"/>
    </i>
    <i>
      <x v="1192"/>
    </i>
    <i>
      <x v="1366"/>
    </i>
    <i>
      <x v="1193"/>
    </i>
    <i>
      <x v="1370"/>
    </i>
    <i>
      <x v="1194"/>
    </i>
    <i>
      <x v="1374"/>
    </i>
    <i>
      <x v="1195"/>
    </i>
    <i>
      <x v="1137"/>
    </i>
    <i>
      <x v="1196"/>
    </i>
    <i>
      <x v="1259"/>
    </i>
    <i>
      <x v="1197"/>
    </i>
    <i>
      <x v="1261"/>
    </i>
    <i>
      <x v="1198"/>
    </i>
    <i>
      <x v="1263"/>
    </i>
    <i>
      <x v="1199"/>
    </i>
    <i>
      <x v="1265"/>
    </i>
    <i>
      <x v="1200"/>
    </i>
    <i>
      <x v="1267"/>
    </i>
    <i>
      <x v="1201"/>
    </i>
    <i>
      <x v="1269"/>
    </i>
    <i>
      <x v="1202"/>
    </i>
    <i>
      <x v="1271"/>
    </i>
    <i>
      <x v="1203"/>
    </i>
    <i>
      <x v="1273"/>
    </i>
    <i>
      <x v="1204"/>
    </i>
    <i>
      <x v="1275"/>
    </i>
    <i>
      <x v="1205"/>
    </i>
    <i>
      <x v="1277"/>
    </i>
    <i>
      <x v="1206"/>
    </i>
    <i>
      <x v="1279"/>
    </i>
    <i>
      <x v="1207"/>
    </i>
    <i>
      <x v="1281"/>
    </i>
    <i>
      <x v="1208"/>
    </i>
    <i>
      <x v="1283"/>
    </i>
    <i>
      <x v="1209"/>
    </i>
    <i>
      <x v="1285"/>
    </i>
    <i>
      <x v="1210"/>
    </i>
    <i>
      <x v="1287"/>
    </i>
    <i>
      <x v="1211"/>
    </i>
    <i>
      <x v="1289"/>
    </i>
    <i>
      <x v="1212"/>
    </i>
    <i>
      <x v="1291"/>
    </i>
    <i>
      <x v="1213"/>
    </i>
    <i>
      <x v="1293"/>
    </i>
    <i>
      <x v="1214"/>
    </i>
    <i>
      <x v="1295"/>
    </i>
    <i>
      <x v="1215"/>
    </i>
    <i>
      <x v="1297"/>
    </i>
    <i>
      <x v="1216"/>
    </i>
    <i>
      <x v="1128"/>
    </i>
    <i>
      <x v="1217"/>
    </i>
    <i>
      <x v="1301"/>
    </i>
    <i>
      <x v="1218"/>
    </i>
    <i>
      <x v="1303"/>
    </i>
    <i>
      <x v="1219"/>
    </i>
    <i>
      <x v="1305"/>
    </i>
    <i>
      <x v="1220"/>
    </i>
    <i>
      <x v="1307"/>
    </i>
    <i>
      <x v="1221"/>
    </i>
    <i>
      <x v="1309"/>
    </i>
    <i>
      <x v="1222"/>
    </i>
    <i>
      <x v="1311"/>
    </i>
    <i>
      <x v="1223"/>
    </i>
    <i>
      <x v="1313"/>
    </i>
    <i>
      <x v="1224"/>
    </i>
    <i>
      <x v="1315"/>
    </i>
    <i>
      <x v="1109"/>
    </i>
    <i>
      <x v="1317"/>
    </i>
    <i>
      <x v="1226"/>
    </i>
    <i>
      <x v="1319"/>
    </i>
    <i>
      <x v="1227"/>
    </i>
    <i>
      <x v="1321"/>
    </i>
    <i>
      <x v="1228"/>
    </i>
    <i>
      <x v="1323"/>
    </i>
    <i>
      <x v="1229"/>
    </i>
    <i>
      <x v="1325"/>
    </i>
    <i>
      <x v="1230"/>
    </i>
    <i>
      <x v="1327"/>
    </i>
    <i>
      <x v="1231"/>
    </i>
    <i>
      <x v="1129"/>
    </i>
    <i>
      <x v="1232"/>
    </i>
    <i>
      <x v="1331"/>
    </i>
    <i>
      <x v="1233"/>
    </i>
    <i>
      <x v="1333"/>
    </i>
    <i>
      <x v="1234"/>
    </i>
    <i>
      <x v="1335"/>
    </i>
    <i>
      <x v="1235"/>
    </i>
    <i>
      <x v="1337"/>
    </i>
    <i>
      <x v="1236"/>
    </i>
    <i>
      <x v="1339"/>
    </i>
    <i>
      <x v="1237"/>
    </i>
    <i>
      <x v="1341"/>
    </i>
    <i>
      <x v="1121"/>
    </i>
    <i>
      <x v="1343"/>
    </i>
    <i>
      <x v="1239"/>
    </i>
    <i>
      <x v="1345"/>
    </i>
    <i>
      <x v="1240"/>
    </i>
    <i>
      <x v="1131"/>
    </i>
    <i>
      <x v="1241"/>
    </i>
    <i>
      <x v="1349"/>
    </i>
    <i>
      <x v="1378"/>
    </i>
    <i>
      <x v="1351"/>
    </i>
    <i>
      <x v="1110"/>
    </i>
    <i>
      <x v="1353"/>
    </i>
    <i>
      <x v="1123"/>
    </i>
    <i>
      <x v="1355"/>
    </i>
    <i>
      <x v="1383"/>
    </i>
    <i>
      <x v="1134"/>
    </i>
    <i>
      <x v="1108"/>
    </i>
    <i>
      <x v="1359"/>
    </i>
    <i>
      <x v="1247"/>
    </i>
    <i>
      <x v="1361"/>
    </i>
    <i>
      <x v="1124"/>
    </i>
    <i>
      <x v="1363"/>
    </i>
    <i>
      <x v="1249"/>
    </i>
    <i>
      <x v="1135"/>
    </i>
    <i>
      <x v="1250"/>
    </i>
    <i>
      <x v="1367"/>
    </i>
    <i>
      <x v="1251"/>
    </i>
    <i>
      <x v="1369"/>
    </i>
    <i>
      <x v="1252"/>
    </i>
    <i>
      <x v="1371"/>
    </i>
    <i>
      <x v="1253"/>
    </i>
    <i>
      <x v="1373"/>
    </i>
    <i>
      <x v="1254"/>
    </i>
    <i>
      <x v="1375"/>
    </i>
    <i>
      <x v="1255"/>
    </i>
    <i>
      <x v="1377"/>
    </i>
    <i>
      <x v="1256"/>
    </i>
    <i>
      <x v="1257"/>
    </i>
    <i>
      <x v="1380"/>
    </i>
    <i>
      <x v="1243"/>
    </i>
    <i>
      <x v="1382"/>
    </i>
    <i>
      <x v="1244"/>
    </i>
    <i>
      <x v="1384"/>
    </i>
    <i>
      <x v="1245"/>
    </i>
    <i>
      <x v="1246"/>
    </i>
    <i>
      <x v="989"/>
    </i>
    <i>
      <x v="1053"/>
    </i>
    <i>
      <x v="1021"/>
    </i>
    <i>
      <x v="863"/>
    </i>
    <i>
      <x v="1085"/>
    </i>
    <i>
      <x v="864"/>
    </i>
    <i>
      <x v="1005"/>
    </i>
    <i>
      <x v="865"/>
    </i>
    <i>
      <x v="1037"/>
    </i>
    <i>
      <x v="866"/>
    </i>
    <i>
      <x v="1069"/>
    </i>
    <i>
      <x v="867"/>
    </i>
    <i>
      <x v="981"/>
    </i>
    <i>
      <x v="868"/>
    </i>
    <i>
      <x v="997"/>
    </i>
    <i>
      <x v="832"/>
    </i>
    <i>
      <x v="1013"/>
    </i>
    <i>
      <x v="870"/>
    </i>
    <i>
      <x v="1029"/>
    </i>
    <i>
      <x v="871"/>
    </i>
    <i>
      <x v="1045"/>
    </i>
    <i>
      <x v="872"/>
    </i>
    <i>
      <x v="1061"/>
    </i>
    <i>
      <x v="873"/>
    </i>
    <i>
      <x v="1077"/>
    </i>
    <i>
      <x v="874"/>
    </i>
    <i>
      <x v="1093"/>
    </i>
    <i>
      <x v="838"/>
    </i>
    <i>
      <x v="985"/>
    </i>
    <i>
      <x v="876"/>
    </i>
    <i>
      <x v="993"/>
    </i>
    <i>
      <x v="877"/>
    </i>
    <i>
      <x v="1001"/>
    </i>
    <i>
      <x v="878"/>
    </i>
    <i>
      <x v="1009"/>
    </i>
    <i>
      <x v="879"/>
    </i>
    <i>
      <x v="1017"/>
    </i>
    <i>
      <x v="880"/>
    </i>
    <i>
      <x v="1025"/>
    </i>
    <i>
      <x v="881"/>
    </i>
    <i>
      <x v="1033"/>
    </i>
    <i>
      <x v="882"/>
    </i>
    <i>
      <x v="1041"/>
    </i>
    <i>
      <x v="883"/>
    </i>
    <i>
      <x v="1049"/>
    </i>
    <i>
      <x v="884"/>
    </i>
    <i>
      <x v="1057"/>
    </i>
    <i>
      <x v="885"/>
    </i>
    <i>
      <x v="1065"/>
    </i>
    <i>
      <x v="886"/>
    </i>
    <i>
      <x v="1073"/>
    </i>
    <i>
      <x v="887"/>
    </i>
    <i>
      <x v="1081"/>
    </i>
    <i>
      <x v="888"/>
    </i>
    <i>
      <x v="1089"/>
    </i>
    <i>
      <x v="839"/>
    </i>
    <i>
      <x v="1097"/>
    </i>
    <i>
      <x v="890"/>
    </i>
    <i>
      <x v="854"/>
    </i>
    <i>
      <x v="891"/>
    </i>
    <i>
      <x v="987"/>
    </i>
    <i>
      <x v="892"/>
    </i>
    <i>
      <x v="991"/>
    </i>
    <i>
      <x v="893"/>
    </i>
    <i>
      <x v="995"/>
    </i>
    <i>
      <x v="835"/>
    </i>
    <i>
      <x v="999"/>
    </i>
    <i>
      <x v="895"/>
    </i>
    <i>
      <x v="1003"/>
    </i>
    <i>
      <x v="896"/>
    </i>
    <i>
      <x v="1007"/>
    </i>
    <i>
      <x v="897"/>
    </i>
    <i>
      <x v="1011"/>
    </i>
    <i>
      <x v="898"/>
    </i>
    <i>
      <x v="1015"/>
    </i>
    <i>
      <x v="841"/>
    </i>
    <i>
      <x v="857"/>
    </i>
    <i>
      <x v="900"/>
    </i>
    <i>
      <x v="1023"/>
    </i>
    <i>
      <x v="842"/>
    </i>
    <i>
      <x v="1027"/>
    </i>
    <i>
      <x v="902"/>
    </i>
    <i>
      <x v="1031"/>
    </i>
    <i>
      <x v="903"/>
    </i>
    <i>
      <x v="1035"/>
    </i>
    <i>
      <x v="904"/>
    </i>
    <i>
      <x v="1039"/>
    </i>
    <i>
      <x v="843"/>
    </i>
    <i>
      <x v="858"/>
    </i>
    <i>
      <x v="906"/>
    </i>
    <i>
      <x v="1047"/>
    </i>
    <i>
      <x v="907"/>
    </i>
    <i>
      <x v="859"/>
    </i>
    <i>
      <x v="908"/>
    </i>
    <i>
      <x v="1055"/>
    </i>
    <i>
      <x v="836"/>
    </i>
    <i>
      <x v="1059"/>
    </i>
    <i>
      <x v="845"/>
    </i>
    <i>
      <x v="1063"/>
    </i>
    <i>
      <x v="911"/>
    </i>
    <i>
      <x v="1067"/>
    </i>
    <i>
      <x v="912"/>
    </i>
    <i>
      <x v="1071"/>
    </i>
    <i>
      <x v="846"/>
    </i>
    <i>
      <x v="1075"/>
    </i>
    <i>
      <x v="847"/>
    </i>
    <i>
      <x v="1079"/>
    </i>
    <i>
      <x v="915"/>
    </i>
    <i>
      <x v="1083"/>
    </i>
    <i>
      <x v="916"/>
    </i>
    <i>
      <x v="1087"/>
    </i>
    <i>
      <x v="917"/>
    </i>
    <i>
      <x v="1091"/>
    </i>
    <i>
      <x v="848"/>
    </i>
    <i>
      <x v="1095"/>
    </i>
    <i>
      <x v="849"/>
    </i>
    <i>
      <x v="980"/>
    </i>
    <i>
      <x v="920"/>
    </i>
    <i>
      <x v="982"/>
    </i>
    <i>
      <x v="921"/>
    </i>
    <i>
      <x v="984"/>
    </i>
    <i>
      <x v="922"/>
    </i>
    <i>
      <x v="986"/>
    </i>
    <i>
      <x v="923"/>
    </i>
    <i>
      <x v="988"/>
    </i>
    <i>
      <x v="924"/>
    </i>
    <i>
      <x v="855"/>
    </i>
    <i>
      <x v="925"/>
    </i>
    <i>
      <x v="856"/>
    </i>
    <i>
      <x v="926"/>
    </i>
    <i>
      <x v="994"/>
    </i>
    <i>
      <x v="927"/>
    </i>
    <i>
      <x v="996"/>
    </i>
    <i>
      <x v="928"/>
    </i>
    <i>
      <x v="998"/>
    </i>
    <i>
      <x v="929"/>
    </i>
    <i>
      <x v="1000"/>
    </i>
    <i>
      <x v="930"/>
    </i>
    <i>
      <x v="1002"/>
    </i>
    <i>
      <x v="931"/>
    </i>
    <i>
      <x v="1004"/>
    </i>
    <i>
      <x v="932"/>
    </i>
    <i>
      <x v="1006"/>
    </i>
    <i>
      <x v="933"/>
    </i>
    <i>
      <x v="1008"/>
    </i>
    <i>
      <x v="934"/>
    </i>
    <i>
      <x v="1010"/>
    </i>
    <i>
      <x v="935"/>
    </i>
    <i>
      <x v="1012"/>
    </i>
    <i>
      <x v="936"/>
    </i>
    <i>
      <x v="1014"/>
    </i>
    <i>
      <x v="937"/>
    </i>
    <i>
      <x v="1016"/>
    </i>
    <i>
      <x v="850"/>
    </i>
    <i>
      <x v="1018"/>
    </i>
    <i>
      <x v="939"/>
    </i>
    <i>
      <x v="1020"/>
    </i>
    <i>
      <x v="940"/>
    </i>
    <i>
      <x v="1022"/>
    </i>
    <i>
      <x v="941"/>
    </i>
    <i>
      <x v="1024"/>
    </i>
    <i>
      <x v="942"/>
    </i>
    <i>
      <x v="1026"/>
    </i>
    <i>
      <x v="943"/>
    </i>
    <i>
      <x v="1028"/>
    </i>
    <i>
      <x v="944"/>
    </i>
    <i>
      <x v="1030"/>
    </i>
    <i>
      <x v="945"/>
    </i>
    <i>
      <x v="1032"/>
    </i>
    <i>
      <x v="946"/>
    </i>
    <i>
      <x v="1034"/>
    </i>
    <i>
      <x v="947"/>
    </i>
    <i>
      <x v="1036"/>
    </i>
    <i>
      <x v="948"/>
    </i>
    <i>
      <x v="1038"/>
    </i>
    <i>
      <x v="949"/>
    </i>
    <i>
      <x v="1040"/>
    </i>
    <i>
      <x v="950"/>
    </i>
    <i>
      <x v="1042"/>
    </i>
    <i>
      <x v="951"/>
    </i>
    <i>
      <x v="1044"/>
    </i>
    <i>
      <x v="952"/>
    </i>
    <i>
      <x v="1046"/>
    </i>
    <i>
      <x v="953"/>
    </i>
    <i>
      <x v="1048"/>
    </i>
    <i>
      <x v="954"/>
    </i>
    <i>
      <x v="1050"/>
    </i>
    <i>
      <x v="955"/>
    </i>
    <i>
      <x v="1052"/>
    </i>
    <i>
      <x v="956"/>
    </i>
    <i>
      <x v="1054"/>
    </i>
    <i>
      <x v="957"/>
    </i>
    <i>
      <x v="1056"/>
    </i>
    <i>
      <x v="958"/>
    </i>
    <i>
      <x v="1058"/>
    </i>
    <i>
      <x v="959"/>
    </i>
    <i>
      <x v="1060"/>
    </i>
    <i>
      <x v="960"/>
    </i>
    <i>
      <x v="1062"/>
    </i>
    <i>
      <x v="961"/>
    </i>
    <i>
      <x v="860"/>
    </i>
    <i>
      <x v="962"/>
    </i>
    <i>
      <x v="1066"/>
    </i>
    <i>
      <x v="963"/>
    </i>
    <i>
      <x v="1068"/>
    </i>
    <i>
      <x v="1098"/>
    </i>
    <i>
      <x v="861"/>
    </i>
    <i>
      <x v="1100"/>
    </i>
    <i>
      <x v="1072"/>
    </i>
    <i>
      <x v="851"/>
    </i>
    <i>
      <x v="1074"/>
    </i>
    <i>
      <x v="1104"/>
    </i>
    <i>
      <x v="1076"/>
    </i>
    <i>
      <x v="1106"/>
    </i>
    <i>
      <x v="1078"/>
    </i>
    <i>
      <x v="852"/>
    </i>
    <i>
      <x v="1080"/>
    </i>
    <i>
      <x v="970"/>
    </i>
    <i>
      <x v="1082"/>
    </i>
    <i>
      <x v="853"/>
    </i>
    <i>
      <x v="1084"/>
    </i>
    <i>
      <x v="972"/>
    </i>
    <i>
      <x v="1086"/>
    </i>
    <i>
      <x v="973"/>
    </i>
    <i>
      <x v="1088"/>
    </i>
    <i>
      <x v="974"/>
    </i>
    <i>
      <x v="1090"/>
    </i>
    <i>
      <x v="975"/>
    </i>
    <i>
      <x v="1092"/>
    </i>
    <i>
      <x v="976"/>
    </i>
    <i>
      <x v="1094"/>
    </i>
    <i>
      <x v="977"/>
    </i>
    <i>
      <x v="1096"/>
    </i>
    <i>
      <x v="978"/>
    </i>
    <i>
      <x v="862"/>
    </i>
    <i>
      <x v="979"/>
    </i>
    <i>
      <x v="964"/>
    </i>
    <i>
      <x v="1101"/>
    </i>
    <i>
      <x v="965"/>
    </i>
    <i>
      <x v="1103"/>
    </i>
    <i>
      <x v="966"/>
    </i>
    <i>
      <x v="1105"/>
    </i>
    <i>
      <x v="967"/>
    </i>
    <i>
      <x v="1107"/>
    </i>
    <i>
      <x v="968"/>
    </i>
    <i>
      <x v="969"/>
    </i>
    <i>
      <x v="724"/>
    </i>
    <i>
      <x v="788"/>
    </i>
    <i>
      <x v="756"/>
    </i>
    <i>
      <x v="598"/>
    </i>
    <i>
      <x v="820"/>
    </i>
    <i>
      <x v="599"/>
    </i>
    <i>
      <x v="740"/>
    </i>
    <i>
      <x v="600"/>
    </i>
    <i>
      <x v="772"/>
    </i>
    <i>
      <x v="574"/>
    </i>
    <i>
      <x v="804"/>
    </i>
    <i>
      <x v="602"/>
    </i>
    <i>
      <x v="716"/>
    </i>
    <i>
      <x v="603"/>
    </i>
    <i>
      <x v="732"/>
    </i>
    <i>
      <x v="604"/>
    </i>
    <i>
      <x v="748"/>
    </i>
    <i>
      <x v="605"/>
    </i>
    <i>
      <x v="764"/>
    </i>
    <i>
      <x v="606"/>
    </i>
    <i>
      <x v="555"/>
    </i>
    <i>
      <x v="607"/>
    </i>
    <i>
      <x v="796"/>
    </i>
    <i>
      <x v="608"/>
    </i>
    <i>
      <x v="812"/>
    </i>
    <i>
      <x v="575"/>
    </i>
    <i>
      <x v="712"/>
    </i>
    <i>
      <x v="610"/>
    </i>
    <i>
      <x v="720"/>
    </i>
    <i>
      <x v="611"/>
    </i>
    <i>
      <x v="728"/>
    </i>
    <i>
      <x v="612"/>
    </i>
    <i>
      <x v="736"/>
    </i>
    <i>
      <x v="613"/>
    </i>
    <i>
      <x v="744"/>
    </i>
    <i>
      <x v="571"/>
    </i>
    <i>
      <x v="592"/>
    </i>
    <i>
      <x v="577"/>
    </i>
    <i>
      <x v="760"/>
    </i>
    <i>
      <x v="616"/>
    </i>
    <i>
      <x v="768"/>
    </i>
    <i>
      <x v="617"/>
    </i>
    <i>
      <x v="776"/>
    </i>
    <i>
      <x v="618"/>
    </i>
    <i>
      <x v="784"/>
    </i>
    <i>
      <x v="619"/>
    </i>
    <i>
      <x v="792"/>
    </i>
    <i>
      <x v="620"/>
    </i>
    <i>
      <x v="568"/>
    </i>
    <i>
      <x v="621"/>
    </i>
    <i>
      <x v="808"/>
    </i>
    <i>
      <x v="622"/>
    </i>
    <i>
      <x v="816"/>
    </i>
    <i>
      <x v="623"/>
    </i>
    <i>
      <x v="824"/>
    </i>
    <i>
      <x v="624"/>
    </i>
    <i>
      <x v="714"/>
    </i>
    <i>
      <x v="625"/>
    </i>
    <i>
      <x v="718"/>
    </i>
    <i>
      <x v="578"/>
    </i>
    <i>
      <x v="722"/>
    </i>
    <i>
      <x v="579"/>
    </i>
    <i>
      <x v="726"/>
    </i>
    <i>
      <x v="628"/>
    </i>
    <i>
      <x v="730"/>
    </i>
    <i>
      <x v="629"/>
    </i>
    <i>
      <x v="734"/>
    </i>
    <i>
      <x v="573"/>
    </i>
    <i>
      <x v="738"/>
    </i>
    <i>
      <x v="631"/>
    </i>
    <i>
      <x v="742"/>
    </i>
    <i>
      <x v="632"/>
    </i>
    <i>
      <x v="746"/>
    </i>
    <i>
      <x v="633"/>
    </i>
    <i>
      <x v="750"/>
    </i>
    <i>
      <x v="634"/>
    </i>
    <i>
      <x v="754"/>
    </i>
    <i>
      <x v="635"/>
    </i>
    <i>
      <x v="758"/>
    </i>
    <i>
      <x v="636"/>
    </i>
    <i>
      <x v="762"/>
    </i>
    <i>
      <x v="637"/>
    </i>
    <i>
      <x v="766"/>
    </i>
    <i>
      <x v="638"/>
    </i>
    <i>
      <x v="770"/>
    </i>
    <i>
      <x v="639"/>
    </i>
    <i>
      <x v="774"/>
    </i>
    <i>
      <x v="640"/>
    </i>
    <i>
      <x v="778"/>
    </i>
    <i>
      <x v="641"/>
    </i>
    <i>
      <x v="782"/>
    </i>
    <i>
      <x v="642"/>
    </i>
    <i>
      <x v="786"/>
    </i>
    <i>
      <x v="581"/>
    </i>
    <i>
      <x v="790"/>
    </i>
    <i>
      <x v="644"/>
    </i>
    <i>
      <x v="794"/>
    </i>
    <i>
      <x v="582"/>
    </i>
    <i>
      <x v="798"/>
    </i>
    <i>
      <x v="646"/>
    </i>
    <i>
      <x v="802"/>
    </i>
    <i>
      <x v="647"/>
    </i>
    <i>
      <x v="806"/>
    </i>
    <i>
      <x v="648"/>
    </i>
    <i>
      <x v="810"/>
    </i>
    <i>
      <x v="649"/>
    </i>
    <i>
      <x v="814"/>
    </i>
    <i>
      <x v="583"/>
    </i>
    <i>
      <x v="596"/>
    </i>
    <i>
      <x v="651"/>
    </i>
    <i>
      <x v="822"/>
    </i>
    <i>
      <x v="652"/>
    </i>
    <i>
      <x v="826"/>
    </i>
    <i>
      <x v="653"/>
    </i>
    <i>
      <x v="713"/>
    </i>
    <i>
      <x v="654"/>
    </i>
    <i>
      <x v="715"/>
    </i>
    <i>
      <x v="655"/>
    </i>
    <i>
      <x v="564"/>
    </i>
    <i>
      <x v="656"/>
    </i>
    <i>
      <x v="719"/>
    </i>
    <i>
      <x v="657"/>
    </i>
    <i>
      <x v="721"/>
    </i>
    <i>
      <x v="658"/>
    </i>
    <i>
      <x v="723"/>
    </i>
    <i>
      <x v="659"/>
    </i>
    <i>
      <x v="725"/>
    </i>
    <i>
      <x v="660"/>
    </i>
    <i>
      <x v="727"/>
    </i>
    <i>
      <x v="661"/>
    </i>
    <i>
      <x v="729"/>
    </i>
    <i>
      <x v="662"/>
    </i>
    <i>
      <x v="731"/>
    </i>
    <i>
      <x v="663"/>
    </i>
    <i>
      <x v="733"/>
    </i>
    <i>
      <x v="664"/>
    </i>
    <i>
      <x v="735"/>
    </i>
    <i>
      <x v="665"/>
    </i>
    <i>
      <x v="737"/>
    </i>
    <i>
      <x v="666"/>
    </i>
    <i>
      <x v="565"/>
    </i>
    <i>
      <x v="667"/>
    </i>
    <i>
      <x v="741"/>
    </i>
    <i>
      <x v="668"/>
    </i>
    <i>
      <x v="743"/>
    </i>
    <i>
      <x v="669"/>
    </i>
    <i>
      <x v="745"/>
    </i>
    <i>
      <x v="670"/>
    </i>
    <i>
      <x v="747"/>
    </i>
    <i>
      <x v="671"/>
    </i>
    <i>
      <x v="749"/>
    </i>
    <i>
      <x v="558"/>
    </i>
    <i>
      <x v="591"/>
    </i>
    <i>
      <x v="673"/>
    </i>
    <i>
      <x v="753"/>
    </i>
    <i>
      <x v="559"/>
    </i>
    <i>
      <x v="755"/>
    </i>
    <i>
      <x v="675"/>
    </i>
    <i>
      <x v="757"/>
    </i>
    <i>
      <x v="560"/>
    </i>
    <i>
      <x v="759"/>
    </i>
    <i>
      <x v="677"/>
    </i>
    <i>
      <x v="566"/>
    </i>
    <i>
      <x v="678"/>
    </i>
    <i>
      <x v="763"/>
    </i>
    <i>
      <x v="679"/>
    </i>
    <i>
      <x v="765"/>
    </i>
    <i>
      <x v="680"/>
    </i>
    <i>
      <x v="767"/>
    </i>
    <i>
      <x v="681"/>
    </i>
    <i>
      <x v="769"/>
    </i>
    <i>
      <x v="682"/>
    </i>
    <i>
      <x v="771"/>
    </i>
    <i>
      <x v="683"/>
    </i>
    <i>
      <x v="773"/>
    </i>
    <i>
      <x v="684"/>
    </i>
    <i>
      <x v="775"/>
    </i>
    <i>
      <x v="685"/>
    </i>
    <i>
      <x v="777"/>
    </i>
    <i>
      <x v="584"/>
    </i>
    <i>
      <x v="779"/>
    </i>
    <i>
      <x v="585"/>
    </i>
    <i>
      <x v="781"/>
    </i>
    <i>
      <x v="586"/>
    </i>
    <i>
      <x v="783"/>
    </i>
    <i>
      <x v="689"/>
    </i>
    <i>
      <x v="785"/>
    </i>
    <i>
      <x v="828"/>
    </i>
    <i>
      <x v="787"/>
    </i>
    <i>
      <x v="829"/>
    </i>
    <i>
      <x v="789"/>
    </i>
    <i>
      <x v="554"/>
    </i>
    <i>
      <x v="567"/>
    </i>
    <i>
      <x v="693"/>
    </i>
    <i>
      <x v="793"/>
    </i>
    <i>
      <x v="587"/>
    </i>
    <i>
      <x v="594"/>
    </i>
    <i>
      <x v="695"/>
    </i>
    <i>
      <x v="797"/>
    </i>
    <i>
      <x v="696"/>
    </i>
    <i>
      <x v="799"/>
    </i>
    <i>
      <x v="588"/>
    </i>
    <i>
      <x v="801"/>
    </i>
    <i>
      <x v="827"/>
    </i>
    <i>
      <x v="803"/>
    </i>
    <i>
      <x v="699"/>
    </i>
    <i>
      <x v="569"/>
    </i>
    <i>
      <x v="589"/>
    </i>
    <i>
      <x v="807"/>
    </i>
    <i>
      <x v="701"/>
    </i>
    <i>
      <x v="809"/>
    </i>
    <i>
      <x v="702"/>
    </i>
    <i>
      <x v="811"/>
    </i>
    <i>
      <x v="703"/>
    </i>
    <i>
      <x v="556"/>
    </i>
    <i>
      <x v="704"/>
    </i>
    <i>
      <x v="815"/>
    </i>
    <i>
      <x v="705"/>
    </i>
    <i>
      <x v="817"/>
    </i>
    <i>
      <x v="706"/>
    </i>
    <i>
      <x v="819"/>
    </i>
    <i>
      <x v="707"/>
    </i>
    <i>
      <x v="821"/>
    </i>
    <i>
      <x v="708"/>
    </i>
    <i>
      <x v="823"/>
    </i>
    <i>
      <x v="590"/>
    </i>
    <i>
      <x v="825"/>
    </i>
    <i>
      <x v="710"/>
    </i>
    <i>
      <x v="597"/>
    </i>
    <i>
      <x v="563"/>
    </i>
    <i>
      <x v="698"/>
    </i>
    <i>
      <x v="830"/>
    </i>
    <i>
      <x v="691"/>
    </i>
    <i>
      <x v="692"/>
    </i>
    <i>
      <x v="424"/>
    </i>
    <i>
      <x v="488"/>
    </i>
    <i>
      <x v="456"/>
    </i>
    <i>
      <x v="298"/>
    </i>
    <i>
      <x v="520"/>
    </i>
    <i>
      <x v="299"/>
    </i>
    <i>
      <x v="440"/>
    </i>
    <i>
      <x v="300"/>
    </i>
    <i>
      <x v="472"/>
    </i>
    <i>
      <x v="301"/>
    </i>
    <i>
      <x v="504"/>
    </i>
    <i>
      <x v="302"/>
    </i>
    <i>
      <x v="536"/>
    </i>
    <i>
      <x v="282"/>
    </i>
    <i>
      <x v="432"/>
    </i>
    <i>
      <x v="304"/>
    </i>
    <i>
      <x v="448"/>
    </i>
    <i>
      <x v="305"/>
    </i>
    <i>
      <x v="464"/>
    </i>
    <i>
      <x v="306"/>
    </i>
    <i>
      <x v="480"/>
    </i>
    <i>
      <x v="307"/>
    </i>
    <i>
      <x v="496"/>
    </i>
    <i>
      <x v="308"/>
    </i>
    <i>
      <x v="512"/>
    </i>
    <i>
      <x v="309"/>
    </i>
    <i>
      <x v="528"/>
    </i>
    <i>
      <x v="310"/>
    </i>
    <i>
      <x v="420"/>
    </i>
    <i>
      <x v="311"/>
    </i>
    <i>
      <x v="428"/>
    </i>
    <i>
      <x v="312"/>
    </i>
    <i>
      <x v="278"/>
    </i>
    <i>
      <x v="313"/>
    </i>
    <i>
      <x v="444"/>
    </i>
    <i>
      <x v="314"/>
    </i>
    <i>
      <x v="452"/>
    </i>
    <i>
      <x v="315"/>
    </i>
    <i>
      <x v="291"/>
    </i>
    <i>
      <x v="316"/>
    </i>
    <i>
      <x v="468"/>
    </i>
    <i>
      <x v="317"/>
    </i>
    <i>
      <x v="476"/>
    </i>
    <i>
      <x v="318"/>
    </i>
    <i>
      <x v="484"/>
    </i>
    <i>
      <x v="319"/>
    </i>
    <i>
      <x v="492"/>
    </i>
    <i>
      <x v="320"/>
    </i>
    <i>
      <x v="500"/>
    </i>
    <i>
      <x v="321"/>
    </i>
    <i>
      <x v="508"/>
    </i>
    <i>
      <x v="283"/>
    </i>
    <i>
      <x v="295"/>
    </i>
    <i>
      <x v="323"/>
    </i>
    <i>
      <x v="524"/>
    </i>
    <i>
      <x v="324"/>
    </i>
    <i>
      <x v="532"/>
    </i>
    <i>
      <x v="325"/>
    </i>
    <i>
      <x v="540"/>
    </i>
    <i>
      <x v="326"/>
    </i>
    <i>
      <x v="422"/>
    </i>
    <i>
      <x v="284"/>
    </i>
    <i>
      <x v="426"/>
    </i>
    <i>
      <x v="328"/>
    </i>
    <i>
      <x v="430"/>
    </i>
    <i>
      <x v="329"/>
    </i>
    <i>
      <x v="434"/>
    </i>
    <i>
      <x v="330"/>
    </i>
    <i>
      <x v="438"/>
    </i>
    <i>
      <x v="331"/>
    </i>
    <i>
      <x v="442"/>
    </i>
    <i>
      <x v="332"/>
    </i>
    <i>
      <x v="446"/>
    </i>
    <i>
      <x v="333"/>
    </i>
    <i>
      <x v="450"/>
    </i>
    <i>
      <x v="334"/>
    </i>
    <i>
      <x v="454"/>
    </i>
    <i>
      <x v="335"/>
    </i>
    <i>
      <x v="458"/>
    </i>
    <i>
      <x v="336"/>
    </i>
    <i>
      <x v="462"/>
    </i>
    <i>
      <x v="337"/>
    </i>
    <i>
      <x v="466"/>
    </i>
    <i>
      <x v="338"/>
    </i>
    <i>
      <x v="470"/>
    </i>
    <i>
      <x v="339"/>
    </i>
    <i>
      <x v="474"/>
    </i>
    <i>
      <x v="340"/>
    </i>
    <i>
      <x v="478"/>
    </i>
    <i>
      <x v="341"/>
    </i>
    <i>
      <x v="482"/>
    </i>
    <i>
      <x v="342"/>
    </i>
    <i>
      <x v="486"/>
    </i>
    <i>
      <x v="343"/>
    </i>
    <i>
      <x v="490"/>
    </i>
    <i>
      <x v="344"/>
    </i>
    <i>
      <x v="494"/>
    </i>
    <i>
      <x v="345"/>
    </i>
    <i>
      <x v="498"/>
    </i>
    <i>
      <x v="346"/>
    </i>
    <i>
      <x v="502"/>
    </i>
    <i>
      <x v="347"/>
    </i>
    <i>
      <x v="506"/>
    </i>
    <i>
      <x v="348"/>
    </i>
    <i>
      <x v="510"/>
    </i>
    <i>
      <x v="349"/>
    </i>
    <i>
      <x v="514"/>
    </i>
    <i>
      <x v="350"/>
    </i>
    <i>
      <x v="518"/>
    </i>
    <i>
      <x v="351"/>
    </i>
    <i>
      <x v="522"/>
    </i>
    <i>
      <x v="352"/>
    </i>
    <i>
      <x v="526"/>
    </i>
    <i>
      <x v="353"/>
    </i>
    <i>
      <x v="530"/>
    </i>
    <i>
      <x v="354"/>
    </i>
    <i>
      <x v="534"/>
    </i>
    <i>
      <x v="355"/>
    </i>
    <i>
      <x v="538"/>
    </i>
    <i>
      <x v="356"/>
    </i>
    <i>
      <x v="297"/>
    </i>
    <i>
      <x v="357"/>
    </i>
    <i>
      <x v="421"/>
    </i>
    <i>
      <x v="358"/>
    </i>
    <i>
      <x v="423"/>
    </i>
    <i>
      <x v="359"/>
    </i>
    <i>
      <x v="425"/>
    </i>
    <i>
      <x v="360"/>
    </i>
    <i>
      <x v="427"/>
    </i>
    <i>
      <x v="361"/>
    </i>
    <i>
      <x v="429"/>
    </i>
    <i>
      <x v="362"/>
    </i>
    <i>
      <x v="431"/>
    </i>
    <i>
      <x v="363"/>
    </i>
    <i>
      <x v="433"/>
    </i>
    <i>
      <x v="364"/>
    </i>
    <i>
      <x v="435"/>
    </i>
    <i>
      <x v="365"/>
    </i>
    <i>
      <x v="437"/>
    </i>
    <i>
      <x v="366"/>
    </i>
    <i>
      <x v="439"/>
    </i>
    <i>
      <x v="367"/>
    </i>
    <i>
      <x v="290"/>
    </i>
    <i>
      <x v="368"/>
    </i>
    <i>
      <x v="443"/>
    </i>
    <i>
      <x v="279"/>
    </i>
    <i>
      <x v="445"/>
    </i>
    <i>
      <x v="370"/>
    </i>
    <i>
      <x v="447"/>
    </i>
    <i>
      <x v="371"/>
    </i>
    <i>
      <x v="449"/>
    </i>
    <i>
      <x v="372"/>
    </i>
    <i>
      <x v="451"/>
    </i>
    <i>
      <x v="373"/>
    </i>
    <i>
      <x v="453"/>
    </i>
    <i>
      <x v="374"/>
    </i>
    <i>
      <x v="455"/>
    </i>
    <i>
      <x v="375"/>
    </i>
    <i>
      <x v="457"/>
    </i>
    <i>
      <x v="376"/>
    </i>
    <i>
      <x v="459"/>
    </i>
    <i>
      <x v="377"/>
    </i>
    <i>
      <x v="461"/>
    </i>
    <i>
      <x v="378"/>
    </i>
    <i>
      <x v="292"/>
    </i>
    <i>
      <x v="379"/>
    </i>
    <i>
      <x v="293"/>
    </i>
    <i>
      <x v="380"/>
    </i>
    <i>
      <x v="467"/>
    </i>
    <i>
      <x v="381"/>
    </i>
    <i>
      <x v="469"/>
    </i>
    <i>
      <x v="382"/>
    </i>
    <i>
      <x v="471"/>
    </i>
    <i>
      <x v="383"/>
    </i>
    <i>
      <x v="473"/>
    </i>
    <i>
      <x v="384"/>
    </i>
    <i>
      <x v="475"/>
    </i>
    <i>
      <x v="385"/>
    </i>
    <i>
      <x v="477"/>
    </i>
    <i>
      <x v="386"/>
    </i>
    <i>
      <x v="479"/>
    </i>
    <i>
      <x v="387"/>
    </i>
    <i>
      <x v="481"/>
    </i>
    <i>
      <x v="388"/>
    </i>
    <i>
      <x v="483"/>
    </i>
    <i>
      <x v="389"/>
    </i>
    <i>
      <x v="485"/>
    </i>
    <i>
      <x v="390"/>
    </i>
    <i>
      <x v="487"/>
    </i>
    <i>
      <x v="285"/>
    </i>
    <i>
      <x v="489"/>
    </i>
    <i>
      <x v="392"/>
    </i>
    <i>
      <x v="491"/>
    </i>
    <i>
      <x v="393"/>
    </i>
    <i>
      <x v="493"/>
    </i>
    <i>
      <x v="394"/>
    </i>
    <i>
      <x v="495"/>
    </i>
    <i>
      <x v="395"/>
    </i>
    <i>
      <x v="497"/>
    </i>
    <i>
      <x v="396"/>
    </i>
    <i>
      <x v="499"/>
    </i>
    <i>
      <x v="397"/>
    </i>
    <i>
      <x v="501"/>
    </i>
    <i>
      <x v="398"/>
    </i>
    <i>
      <x v="503"/>
    </i>
    <i>
      <x v="280"/>
    </i>
    <i>
      <x v="505"/>
    </i>
    <i>
      <x v="400"/>
    </i>
    <i>
      <x v="507"/>
    </i>
    <i>
      <x v="401"/>
    </i>
    <i>
      <x v="509"/>
    </i>
    <i>
      <x v="402"/>
    </i>
    <i>
      <x v="294"/>
    </i>
    <i>
      <x v="403"/>
    </i>
    <i>
      <x v="513"/>
    </i>
    <i>
      <x v="404"/>
    </i>
    <i>
      <x v="515"/>
    </i>
    <i>
      <x v="405"/>
    </i>
    <i>
      <x v="517"/>
    </i>
    <i>
      <x v="406"/>
    </i>
    <i>
      <x v="519"/>
    </i>
    <i>
      <x v="407"/>
    </i>
    <i>
      <x v="521"/>
    </i>
    <i>
      <x v="286"/>
    </i>
    <i>
      <x v="523"/>
    </i>
    <i>
      <x v="287"/>
    </i>
    <i>
      <x v="525"/>
    </i>
    <i>
      <x v="410"/>
    </i>
    <i>
      <x v="527"/>
    </i>
    <i>
      <x v="542"/>
    </i>
    <i>
      <x v="529"/>
    </i>
    <i>
      <x v="544"/>
    </i>
    <i>
      <x v="531"/>
    </i>
    <i>
      <x v="288"/>
    </i>
    <i>
      <x v="533"/>
    </i>
    <i>
      <x v="552"/>
    </i>
    <i>
      <x v="296"/>
    </i>
    <i>
      <x v="277"/>
    </i>
    <i>
      <x v="537"/>
    </i>
    <i>
      <x v="416"/>
    </i>
    <i>
      <x v="539"/>
    </i>
    <i>
      <x v="417"/>
    </i>
    <i>
      <x v="541"/>
    </i>
    <i>
      <x v="418"/>
    </i>
    <i>
      <x v="419"/>
    </i>
    <i>
      <x v="546"/>
    </i>
    <i>
      <x v="545"/>
    </i>
    <i>
      <x v="548"/>
    </i>
    <i>
      <x v="550"/>
    </i>
    <i>
      <x v="411"/>
    </i>
    <i>
      <x v="549"/>
    </i>
    <i>
      <x v="412"/>
    </i>
    <i>
      <x v="551"/>
    </i>
    <i>
      <x v="413"/>
    </i>
    <i>
      <x v="553"/>
    </i>
    <i>
      <x v="414"/>
    </i>
    <i>
      <x v="415"/>
    </i>
    <i>
      <x v="156"/>
    </i>
    <i>
      <x v="220"/>
    </i>
    <i>
      <x v="188"/>
    </i>
    <i>
      <x v="30"/>
    </i>
    <i>
      <x v="252"/>
    </i>
    <i>
      <x v="31"/>
    </i>
    <i>
      <x v="172"/>
    </i>
    <i>
      <x v="32"/>
    </i>
    <i>
      <x v="4"/>
    </i>
    <i>
      <x v="33"/>
    </i>
    <i>
      <x v="236"/>
    </i>
    <i>
      <x v="34"/>
    </i>
    <i>
      <x v="18"/>
    </i>
    <i>
      <x v="35"/>
    </i>
    <i>
      <x v="164"/>
    </i>
    <i>
      <x v="36"/>
    </i>
    <i>
      <x v="180"/>
    </i>
    <i>
      <x v="37"/>
    </i>
    <i>
      <x v="196"/>
    </i>
    <i>
      <x v="38"/>
    </i>
    <i>
      <x v="212"/>
    </i>
    <i>
      <x v="39"/>
    </i>
    <i>
      <x v="228"/>
    </i>
    <i>
      <x v="40"/>
    </i>
    <i>
      <x v="244"/>
    </i>
    <i>
      <x v="41"/>
    </i>
    <i>
      <x v="29"/>
    </i>
    <i>
      <x v="42"/>
    </i>
    <i>
      <x v="152"/>
    </i>
    <i>
      <x v="43"/>
    </i>
    <i>
      <x v="160"/>
    </i>
    <i>
      <x v="44"/>
    </i>
    <i>
      <x v="168"/>
    </i>
    <i>
      <x v="45"/>
    </i>
    <i>
      <x v="176"/>
    </i>
    <i>
      <x v="46"/>
    </i>
    <i>
      <x v="184"/>
    </i>
    <i>
      <x v="2"/>
    </i>
    <i>
      <x v="192"/>
    </i>
    <i>
      <x v="48"/>
    </i>
    <i>
      <x v="200"/>
    </i>
    <i>
      <x v="6"/>
    </i>
    <i>
      <x v="208"/>
    </i>
    <i>
      <x v="7"/>
    </i>
    <i>
      <x v="216"/>
    </i>
    <i>
      <x v="51"/>
    </i>
    <i>
      <x v="224"/>
    </i>
    <i>
      <x v="52"/>
    </i>
    <i>
      <x v="232"/>
    </i>
    <i>
      <x v="53"/>
    </i>
    <i>
      <x v="240"/>
    </i>
    <i>
      <x v="54"/>
    </i>
    <i>
      <x v="248"/>
    </i>
    <i>
      <x v="8"/>
    </i>
    <i>
      <x v="256"/>
    </i>
    <i>
      <x v="56"/>
    </i>
    <i>
      <x v="146"/>
    </i>
    <i>
      <x v="57"/>
    </i>
    <i>
      <x v="150"/>
    </i>
    <i>
      <x v="58"/>
    </i>
    <i>
      <x v="154"/>
    </i>
    <i>
      <x v="59"/>
    </i>
    <i>
      <x v="158"/>
    </i>
    <i>
      <x v="60"/>
    </i>
    <i>
      <x v="162"/>
    </i>
    <i>
      <x v="9"/>
    </i>
    <i>
      <x v="166"/>
    </i>
    <i>
      <x v="62"/>
    </i>
    <i>
      <x v="170"/>
    </i>
    <i>
      <x v="10"/>
    </i>
    <i>
      <x v="23"/>
    </i>
    <i>
      <x v="64"/>
    </i>
    <i>
      <x v="178"/>
    </i>
    <i>
      <x v="65"/>
    </i>
    <i>
      <x v="182"/>
    </i>
    <i>
      <x v="66"/>
    </i>
    <i>
      <x v="186"/>
    </i>
    <i>
      <x v="67"/>
    </i>
    <i>
      <x v="190"/>
    </i>
    <i>
      <x v="68"/>
    </i>
    <i>
      <x v="194"/>
    </i>
    <i>
      <x v="69"/>
    </i>
    <i>
      <x v="198"/>
    </i>
    <i>
      <x v="70"/>
    </i>
    <i>
      <x v="202"/>
    </i>
    <i>
      <x v="71"/>
    </i>
    <i>
      <x v="206"/>
    </i>
    <i>
      <x v="72"/>
    </i>
    <i>
      <x v="210"/>
    </i>
    <i>
      <x v="73"/>
    </i>
    <i>
      <x v="214"/>
    </i>
    <i>
      <x v="74"/>
    </i>
    <i>
      <x v="218"/>
    </i>
    <i>
      <x v="11"/>
    </i>
    <i>
      <x v="222"/>
    </i>
    <i>
      <x v="76"/>
    </i>
    <i>
      <x v="226"/>
    </i>
    <i>
      <x v="77"/>
    </i>
    <i>
      <x v="230"/>
    </i>
    <i>
      <x v="78"/>
    </i>
    <i>
      <x v="234"/>
    </i>
    <i>
      <x v="79"/>
    </i>
    <i>
      <x v="27"/>
    </i>
    <i>
      <x v="80"/>
    </i>
    <i>
      <x v="242"/>
    </i>
    <i>
      <x v="81"/>
    </i>
    <i>
      <x v="246"/>
    </i>
    <i>
      <x v="82"/>
    </i>
    <i>
      <x v="250"/>
    </i>
    <i>
      <x v="83"/>
    </i>
    <i>
      <x v="254"/>
    </i>
    <i>
      <x v="84"/>
    </i>
    <i>
      <x v="258"/>
    </i>
    <i>
      <x v="85"/>
    </i>
    <i>
      <x v="145"/>
    </i>
    <i>
      <x v="86"/>
    </i>
    <i>
      <x v="147"/>
    </i>
    <i>
      <x v="87"/>
    </i>
    <i>
      <x v="19"/>
    </i>
    <i>
      <x v="88"/>
    </i>
    <i>
      <x v="151"/>
    </i>
    <i>
      <x v="89"/>
    </i>
    <i>
      <x v="20"/>
    </i>
    <i>
      <x v="90"/>
    </i>
    <i>
      <x v="155"/>
    </i>
    <i>
      <x v="91"/>
    </i>
    <i>
      <x v="157"/>
    </i>
    <i>
      <x v="12"/>
    </i>
    <i>
      <x v="21"/>
    </i>
    <i>
      <x v="93"/>
    </i>
    <i>
      <x v="161"/>
    </i>
    <i>
      <x v="94"/>
    </i>
    <i>
      <x v="163"/>
    </i>
    <i>
      <x v="95"/>
    </i>
    <i>
      <x v="165"/>
    </i>
    <i>
      <x v="13"/>
    </i>
    <i>
      <x v="167"/>
    </i>
    <i>
      <x v="97"/>
    </i>
    <i>
      <x v="169"/>
    </i>
    <i>
      <x v="98"/>
    </i>
    <i>
      <x v="171"/>
    </i>
    <i>
      <x v="99"/>
    </i>
    <i>
      <x v="22"/>
    </i>
    <i>
      <x v="100"/>
    </i>
    <i>
      <x v="175"/>
    </i>
    <i>
      <x v="101"/>
    </i>
    <i>
      <x v="177"/>
    </i>
    <i>
      <x v="102"/>
    </i>
    <i>
      <x v="179"/>
    </i>
    <i>
      <x v="103"/>
    </i>
    <i>
      <x v="181"/>
    </i>
    <i>
      <x v="104"/>
    </i>
    <i>
      <x v="183"/>
    </i>
    <i>
      <x v="105"/>
    </i>
    <i>
      <x v="185"/>
    </i>
    <i>
      <x v="14"/>
    </i>
    <i>
      <x v="187"/>
    </i>
    <i>
      <x v="107"/>
    </i>
    <i>
      <x v="189"/>
    </i>
    <i>
      <x v="108"/>
    </i>
    <i>
      <x v="191"/>
    </i>
    <i>
      <x v="109"/>
    </i>
    <i>
      <x v="24"/>
    </i>
    <i>
      <x v="110"/>
    </i>
    <i>
      <x v="195"/>
    </i>
    <i>
      <x v="111"/>
    </i>
    <i>
      <x v="197"/>
    </i>
    <i>
      <x v="15"/>
    </i>
    <i>
      <x v="199"/>
    </i>
    <i>
      <x v="113"/>
    </i>
    <i>
      <x v="201"/>
    </i>
    <i>
      <x v="114"/>
    </i>
    <i>
      <x v="25"/>
    </i>
    <i>
      <x v="115"/>
    </i>
    <i>
      <x v="205"/>
    </i>
    <i>
      <x v="116"/>
    </i>
    <i>
      <x v="207"/>
    </i>
    <i>
      <x v="117"/>
    </i>
    <i>
      <x v="209"/>
    </i>
    <i>
      <x v="118"/>
    </i>
    <i>
      <x v="211"/>
    </i>
    <i>
      <x v="119"/>
    </i>
    <i>
      <x v="213"/>
    </i>
    <i>
      <x v="120"/>
    </i>
    <i>
      <x v="215"/>
    </i>
    <i>
      <x v="121"/>
    </i>
    <i>
      <x v="217"/>
    </i>
    <i>
      <x v="122"/>
    </i>
    <i>
      <x v="219"/>
    </i>
    <i>
      <x v="123"/>
    </i>
    <i>
      <x v="221"/>
    </i>
    <i>
      <x v="124"/>
    </i>
    <i>
      <x v="223"/>
    </i>
    <i>
      <x v="125"/>
    </i>
    <i>
      <x v="225"/>
    </i>
    <i>
      <x v="126"/>
    </i>
    <i>
      <x v="227"/>
    </i>
    <i>
      <x v="16"/>
    </i>
    <i>
      <x v="229"/>
    </i>
    <i>
      <x v="128"/>
    </i>
    <i>
      <x v="231"/>
    </i>
    <i>
      <x v="260"/>
    </i>
    <i>
      <x v="233"/>
    </i>
    <i>
      <x v="261"/>
    </i>
    <i>
      <x v="235"/>
    </i>
    <i>
      <x v="263"/>
    </i>
    <i>
      <x v="237"/>
    </i>
    <i>
      <x v="265"/>
    </i>
    <i>
      <x v="239"/>
    </i>
    <i>
      <x v="267"/>
    </i>
    <i>
      <x v="241"/>
    </i>
    <i>
      <x v="269"/>
    </i>
    <i>
      <x v="243"/>
    </i>
    <i>
      <x v="271"/>
    </i>
    <i>
      <x v="245"/>
    </i>
    <i>
      <x v="273"/>
    </i>
    <i>
      <x v="247"/>
    </i>
    <i>
      <x v="275"/>
    </i>
    <i>
      <x v="249"/>
    </i>
    <i>
      <x/>
    </i>
    <i>
      <x v="251"/>
    </i>
    <i>
      <x v="139"/>
    </i>
    <i>
      <x v="253"/>
    </i>
    <i>
      <x v="140"/>
    </i>
    <i>
      <x v="28"/>
    </i>
    <i>
      <x v="17"/>
    </i>
    <i>
      <x v="257"/>
    </i>
    <i>
      <x v="142"/>
    </i>
    <i>
      <x v="259"/>
    </i>
    <i>
      <x v="143"/>
    </i>
    <i>
      <x v="144"/>
    </i>
    <i>
      <x v="262"/>
    </i>
    <i>
      <x v="130"/>
    </i>
    <i>
      <x v="264"/>
    </i>
    <i>
      <x v="131"/>
    </i>
    <i>
      <x v="266"/>
    </i>
    <i>
      <x v="132"/>
    </i>
    <i>
      <x v="268"/>
    </i>
    <i>
      <x v="133"/>
    </i>
    <i>
      <x v="270"/>
    </i>
    <i>
      <x v="134"/>
    </i>
    <i>
      <x v="272"/>
    </i>
    <i>
      <x v="135"/>
    </i>
    <i>
      <x v="274"/>
    </i>
    <i>
      <x v="136"/>
    </i>
    <i>
      <x v="276"/>
    </i>
    <i>
      <x v="137"/>
    </i>
    <i>
      <x v="138"/>
    </i>
    <i>
      <x v="2484"/>
    </i>
    <i t="grand">
      <x/>
    </i>
  </rowItems>
  <colItems count="1">
    <i/>
  </colItems>
  <dataFields count="1">
    <dataField name="Anzahl von Illustrated person" fld="15"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10"/>
  <sheetViews>
    <sheetView workbookViewId="0"/>
  </sheetViews>
  <sheetFormatPr baseColWidth="10" defaultRowHeight="15" x14ac:dyDescent="0.25"/>
  <sheetData>
    <row r="1" spans="1:14" x14ac:dyDescent="0.25">
      <c r="A1" s="1" t="s">
        <v>0</v>
      </c>
      <c r="B1" s="1" t="s">
        <v>1</v>
      </c>
      <c r="C1" s="2" t="s">
        <v>2</v>
      </c>
      <c r="D1" s="1" t="s">
        <v>3</v>
      </c>
      <c r="E1" s="1" t="s">
        <v>4</v>
      </c>
      <c r="F1" s="1" t="s">
        <v>5</v>
      </c>
      <c r="G1" s="1" t="s">
        <v>6</v>
      </c>
      <c r="H1" s="1" t="s">
        <v>7</v>
      </c>
      <c r="I1" s="1" t="s">
        <v>8</v>
      </c>
      <c r="J1" s="1" t="s">
        <v>9</v>
      </c>
      <c r="K1" s="1" t="s">
        <v>10</v>
      </c>
      <c r="L1" s="1" t="s">
        <v>11</v>
      </c>
      <c r="M1" s="1" t="s">
        <v>12</v>
      </c>
      <c r="N1" s="1" t="s">
        <v>13</v>
      </c>
    </row>
    <row r="2" spans="1:14" x14ac:dyDescent="0.25">
      <c r="A2" t="s">
        <v>14</v>
      </c>
      <c r="B2" t="s">
        <v>15</v>
      </c>
      <c r="C2" t="s">
        <v>16</v>
      </c>
      <c r="D2" t="s">
        <v>17</v>
      </c>
      <c r="E2" t="s">
        <v>18</v>
      </c>
      <c r="F2" t="s">
        <v>19</v>
      </c>
      <c r="G2" t="s">
        <v>20</v>
      </c>
      <c r="H2" t="s">
        <v>21</v>
      </c>
      <c r="I2" t="s">
        <v>22</v>
      </c>
      <c r="J2" t="s">
        <v>23</v>
      </c>
      <c r="K2" t="s">
        <v>24</v>
      </c>
      <c r="L2" t="s">
        <v>25</v>
      </c>
      <c r="M2" t="s">
        <v>26</v>
      </c>
      <c r="N2" t="s">
        <v>27</v>
      </c>
    </row>
    <row r="3" spans="1:14" x14ac:dyDescent="0.25">
      <c r="A3" t="s">
        <v>28</v>
      </c>
      <c r="B3" t="s">
        <v>29</v>
      </c>
      <c r="C3" t="s">
        <v>16</v>
      </c>
      <c r="D3" t="s">
        <v>30</v>
      </c>
      <c r="E3" t="s">
        <v>18</v>
      </c>
      <c r="F3" t="s">
        <v>31</v>
      </c>
      <c r="G3" t="s">
        <v>32</v>
      </c>
      <c r="H3" s="6" t="s">
        <v>33</v>
      </c>
      <c r="I3" t="s">
        <v>34</v>
      </c>
      <c r="J3" t="s">
        <v>35</v>
      </c>
      <c r="K3" t="s">
        <v>24</v>
      </c>
      <c r="L3" t="s">
        <v>36</v>
      </c>
      <c r="M3" t="s">
        <v>26</v>
      </c>
      <c r="N3" t="s">
        <v>27</v>
      </c>
    </row>
    <row r="4" spans="1:14" x14ac:dyDescent="0.25">
      <c r="A4" t="s">
        <v>37</v>
      </c>
      <c r="B4" t="s">
        <v>38</v>
      </c>
      <c r="C4" t="s">
        <v>16</v>
      </c>
      <c r="D4" t="s">
        <v>39</v>
      </c>
      <c r="E4" t="s">
        <v>18</v>
      </c>
      <c r="F4" t="s">
        <v>40</v>
      </c>
      <c r="G4" t="s">
        <v>41</v>
      </c>
      <c r="H4" t="s">
        <v>42</v>
      </c>
      <c r="I4" t="s">
        <v>34</v>
      </c>
      <c r="J4" t="s">
        <v>43</v>
      </c>
      <c r="K4" t="s">
        <v>24</v>
      </c>
      <c r="L4" t="s">
        <v>44</v>
      </c>
      <c r="M4" t="s">
        <v>45</v>
      </c>
      <c r="N4" t="s">
        <v>46</v>
      </c>
    </row>
    <row r="5" spans="1:14" x14ac:dyDescent="0.25">
      <c r="A5" t="s">
        <v>47</v>
      </c>
      <c r="B5" t="s">
        <v>48</v>
      </c>
      <c r="C5" t="s">
        <v>16</v>
      </c>
      <c r="D5" t="s">
        <v>49</v>
      </c>
      <c r="E5" t="s">
        <v>18</v>
      </c>
      <c r="F5" t="s">
        <v>50</v>
      </c>
      <c r="G5" t="s">
        <v>51</v>
      </c>
      <c r="H5" t="s">
        <v>52</v>
      </c>
      <c r="I5" t="s">
        <v>34</v>
      </c>
      <c r="J5" t="s">
        <v>53</v>
      </c>
      <c r="K5" t="s">
        <v>24</v>
      </c>
      <c r="L5" t="s">
        <v>54</v>
      </c>
      <c r="M5" t="s">
        <v>55</v>
      </c>
      <c r="N5" t="s">
        <v>46</v>
      </c>
    </row>
    <row r="6" spans="1:14" x14ac:dyDescent="0.25">
      <c r="A6" t="s">
        <v>56</v>
      </c>
      <c r="B6" t="s">
        <v>57</v>
      </c>
      <c r="C6" t="s">
        <v>16</v>
      </c>
      <c r="D6" t="s">
        <v>58</v>
      </c>
      <c r="E6" t="s">
        <v>18</v>
      </c>
      <c r="F6" t="s">
        <v>59</v>
      </c>
      <c r="G6" t="s">
        <v>60</v>
      </c>
      <c r="H6" t="s">
        <v>61</v>
      </c>
      <c r="I6" t="s">
        <v>34</v>
      </c>
      <c r="J6" t="s">
        <v>62</v>
      </c>
      <c r="K6" t="s">
        <v>24</v>
      </c>
      <c r="L6" t="s">
        <v>63</v>
      </c>
      <c r="M6" t="s">
        <v>64</v>
      </c>
      <c r="N6" t="s">
        <v>46</v>
      </c>
    </row>
    <row r="7" spans="1:14" x14ac:dyDescent="0.25">
      <c r="A7" t="s">
        <v>65</v>
      </c>
      <c r="B7" t="s">
        <v>66</v>
      </c>
      <c r="C7" t="s">
        <v>16</v>
      </c>
      <c r="D7" t="s">
        <v>67</v>
      </c>
      <c r="E7" t="s">
        <v>18</v>
      </c>
      <c r="F7" t="s">
        <v>68</v>
      </c>
      <c r="G7" t="s">
        <v>69</v>
      </c>
      <c r="H7" t="s">
        <v>70</v>
      </c>
      <c r="I7" t="s">
        <v>34</v>
      </c>
      <c r="J7" t="s">
        <v>71</v>
      </c>
      <c r="K7" t="s">
        <v>24</v>
      </c>
      <c r="L7" t="s">
        <v>72</v>
      </c>
      <c r="M7" t="s">
        <v>73</v>
      </c>
      <c r="N7" t="s">
        <v>46</v>
      </c>
    </row>
    <row r="8" spans="1:14" x14ac:dyDescent="0.25">
      <c r="A8" t="s">
        <v>74</v>
      </c>
      <c r="B8" t="s">
        <v>75</v>
      </c>
      <c r="C8" t="s">
        <v>76</v>
      </c>
      <c r="D8" t="s">
        <v>77</v>
      </c>
      <c r="E8" t="s">
        <v>18</v>
      </c>
      <c r="F8" t="s">
        <v>78</v>
      </c>
      <c r="G8" t="s">
        <v>79</v>
      </c>
      <c r="H8" t="s">
        <v>80</v>
      </c>
      <c r="I8" t="s">
        <v>34</v>
      </c>
      <c r="J8" t="s">
        <v>81</v>
      </c>
      <c r="K8" t="s">
        <v>24</v>
      </c>
      <c r="L8" t="s">
        <v>82</v>
      </c>
      <c r="M8" t="s">
        <v>83</v>
      </c>
      <c r="N8" t="s">
        <v>46</v>
      </c>
    </row>
    <row r="9" spans="1:14" x14ac:dyDescent="0.25">
      <c r="A9" t="s">
        <v>84</v>
      </c>
      <c r="B9" t="s">
        <v>85</v>
      </c>
      <c r="C9" t="s">
        <v>16</v>
      </c>
      <c r="D9" t="s">
        <v>86</v>
      </c>
      <c r="E9" t="s">
        <v>18</v>
      </c>
      <c r="F9" t="s">
        <v>87</v>
      </c>
      <c r="G9" t="s">
        <v>88</v>
      </c>
      <c r="H9" t="s">
        <v>89</v>
      </c>
      <c r="I9" t="s">
        <v>22</v>
      </c>
      <c r="J9" t="s">
        <v>90</v>
      </c>
      <c r="K9" t="s">
        <v>24</v>
      </c>
      <c r="L9" t="s">
        <v>91</v>
      </c>
      <c r="M9" t="s">
        <v>92</v>
      </c>
      <c r="N9" t="s">
        <v>46</v>
      </c>
    </row>
    <row r="10" spans="1:14" x14ac:dyDescent="0.25">
      <c r="A10" t="s">
        <v>93</v>
      </c>
      <c r="C10" t="s">
        <v>16</v>
      </c>
      <c r="D10" t="s">
        <v>94</v>
      </c>
      <c r="E10" t="s">
        <v>18</v>
      </c>
      <c r="F10" t="s">
        <v>95</v>
      </c>
      <c r="G10" t="s">
        <v>96</v>
      </c>
      <c r="H10" s="6" t="s">
        <v>97</v>
      </c>
      <c r="I10" t="s">
        <v>34</v>
      </c>
      <c r="J10" t="s">
        <v>98</v>
      </c>
      <c r="K10" t="s">
        <v>24</v>
      </c>
      <c r="L10" t="s">
        <v>99</v>
      </c>
      <c r="M10" t="s">
        <v>26</v>
      </c>
      <c r="N10" t="s">
        <v>27</v>
      </c>
    </row>
    <row r="11" spans="1:14" x14ac:dyDescent="0.25">
      <c r="A11" t="s">
        <v>100</v>
      </c>
      <c r="B11" t="s">
        <v>101</v>
      </c>
      <c r="C11" t="s">
        <v>76</v>
      </c>
      <c r="D11" t="s">
        <v>102</v>
      </c>
      <c r="E11" t="s">
        <v>18</v>
      </c>
      <c r="F11" t="s">
        <v>103</v>
      </c>
      <c r="G11" t="s">
        <v>104</v>
      </c>
      <c r="H11" s="6" t="s">
        <v>105</v>
      </c>
      <c r="I11" t="s">
        <v>34</v>
      </c>
      <c r="J11" t="s">
        <v>106</v>
      </c>
      <c r="K11" t="s">
        <v>24</v>
      </c>
      <c r="L11" t="s">
        <v>82</v>
      </c>
      <c r="M11" t="s">
        <v>107</v>
      </c>
      <c r="N11" t="s">
        <v>46</v>
      </c>
    </row>
    <row r="12" spans="1:14" x14ac:dyDescent="0.25">
      <c r="A12" t="s">
        <v>108</v>
      </c>
      <c r="B12" t="s">
        <v>109</v>
      </c>
      <c r="C12" t="s">
        <v>76</v>
      </c>
      <c r="D12" t="s">
        <v>110</v>
      </c>
      <c r="E12" t="s">
        <v>18</v>
      </c>
      <c r="F12" t="s">
        <v>111</v>
      </c>
      <c r="G12" t="s">
        <v>112</v>
      </c>
      <c r="H12" t="s">
        <v>113</v>
      </c>
      <c r="I12" t="s">
        <v>34</v>
      </c>
      <c r="J12" t="s">
        <v>81</v>
      </c>
      <c r="K12" t="s">
        <v>24</v>
      </c>
      <c r="L12" t="s">
        <v>114</v>
      </c>
      <c r="M12" t="s">
        <v>115</v>
      </c>
      <c r="N12" t="s">
        <v>46</v>
      </c>
    </row>
    <row r="13" spans="1:14" x14ac:dyDescent="0.25">
      <c r="A13" t="s">
        <v>116</v>
      </c>
      <c r="B13" t="s">
        <v>101</v>
      </c>
      <c r="C13" t="s">
        <v>76</v>
      </c>
      <c r="D13" t="s">
        <v>102</v>
      </c>
      <c r="E13" t="s">
        <v>18</v>
      </c>
      <c r="F13" t="s">
        <v>117</v>
      </c>
      <c r="G13" t="s">
        <v>118</v>
      </c>
      <c r="H13" t="s">
        <v>119</v>
      </c>
      <c r="I13" t="s">
        <v>34</v>
      </c>
      <c r="J13" t="s">
        <v>120</v>
      </c>
      <c r="K13" t="s">
        <v>24</v>
      </c>
      <c r="L13" t="s">
        <v>82</v>
      </c>
      <c r="M13" t="s">
        <v>121</v>
      </c>
      <c r="N13" t="s">
        <v>46</v>
      </c>
    </row>
    <row r="14" spans="1:14" x14ac:dyDescent="0.25">
      <c r="A14" t="s">
        <v>122</v>
      </c>
      <c r="C14" t="s">
        <v>16</v>
      </c>
      <c r="D14" t="s">
        <v>123</v>
      </c>
      <c r="E14" t="s">
        <v>18</v>
      </c>
      <c r="F14" t="s">
        <v>124</v>
      </c>
      <c r="G14" t="s">
        <v>125</v>
      </c>
      <c r="H14" t="s">
        <v>126</v>
      </c>
      <c r="I14" t="s">
        <v>34</v>
      </c>
      <c r="J14" t="s">
        <v>127</v>
      </c>
      <c r="K14" t="s">
        <v>24</v>
      </c>
      <c r="L14" t="s">
        <v>128</v>
      </c>
      <c r="M14" t="s">
        <v>129</v>
      </c>
      <c r="N14" t="s">
        <v>46</v>
      </c>
    </row>
    <row r="15" spans="1:14" x14ac:dyDescent="0.25">
      <c r="A15" t="s">
        <v>130</v>
      </c>
      <c r="B15" t="s">
        <v>29</v>
      </c>
      <c r="C15" t="s">
        <v>16</v>
      </c>
      <c r="E15" t="s">
        <v>18</v>
      </c>
      <c r="F15" t="s">
        <v>131</v>
      </c>
      <c r="G15" t="s">
        <v>132</v>
      </c>
      <c r="H15" s="6" t="s">
        <v>133</v>
      </c>
      <c r="I15" t="s">
        <v>34</v>
      </c>
      <c r="J15" t="s">
        <v>134</v>
      </c>
      <c r="K15" t="s">
        <v>24</v>
      </c>
      <c r="L15" t="s">
        <v>135</v>
      </c>
      <c r="M15" t="s">
        <v>26</v>
      </c>
      <c r="N15" t="s">
        <v>27</v>
      </c>
    </row>
    <row r="16" spans="1:14" x14ac:dyDescent="0.25">
      <c r="A16" t="s">
        <v>136</v>
      </c>
      <c r="B16" t="s">
        <v>137</v>
      </c>
      <c r="C16" t="s">
        <v>16</v>
      </c>
      <c r="D16" t="s">
        <v>138</v>
      </c>
      <c r="E16" t="s">
        <v>18</v>
      </c>
      <c r="F16" t="s">
        <v>139</v>
      </c>
      <c r="G16" t="s">
        <v>140</v>
      </c>
      <c r="H16" s="6" t="s">
        <v>141</v>
      </c>
      <c r="I16" t="s">
        <v>34</v>
      </c>
      <c r="J16" t="s">
        <v>142</v>
      </c>
      <c r="K16" t="s">
        <v>24</v>
      </c>
      <c r="L16" t="s">
        <v>82</v>
      </c>
      <c r="M16" t="s">
        <v>26</v>
      </c>
      <c r="N16" t="s">
        <v>27</v>
      </c>
    </row>
    <row r="17" spans="1:14" x14ac:dyDescent="0.25">
      <c r="A17" t="s">
        <v>143</v>
      </c>
      <c r="C17" t="s">
        <v>76</v>
      </c>
      <c r="D17" t="s">
        <v>94</v>
      </c>
      <c r="E17" t="s">
        <v>18</v>
      </c>
      <c r="F17" t="s">
        <v>144</v>
      </c>
      <c r="G17" t="s">
        <v>145</v>
      </c>
      <c r="H17" t="s">
        <v>146</v>
      </c>
      <c r="I17" t="s">
        <v>34</v>
      </c>
      <c r="J17" t="s">
        <v>147</v>
      </c>
      <c r="K17" t="s">
        <v>24</v>
      </c>
      <c r="L17" t="s">
        <v>148</v>
      </c>
      <c r="M17" t="s">
        <v>26</v>
      </c>
      <c r="N17" t="s">
        <v>27</v>
      </c>
    </row>
    <row r="18" spans="1:14" x14ac:dyDescent="0.25">
      <c r="A18" t="s">
        <v>149</v>
      </c>
      <c r="B18" t="s">
        <v>150</v>
      </c>
      <c r="C18" t="s">
        <v>76</v>
      </c>
      <c r="D18" t="s">
        <v>151</v>
      </c>
      <c r="E18" t="s">
        <v>18</v>
      </c>
      <c r="F18" t="s">
        <v>152</v>
      </c>
      <c r="G18" t="s">
        <v>153</v>
      </c>
      <c r="H18" t="s">
        <v>154</v>
      </c>
      <c r="I18" t="s">
        <v>34</v>
      </c>
      <c r="J18" t="s">
        <v>155</v>
      </c>
      <c r="K18" t="s">
        <v>24</v>
      </c>
      <c r="L18" t="s">
        <v>114</v>
      </c>
      <c r="M18" t="s">
        <v>156</v>
      </c>
      <c r="N18" t="s">
        <v>46</v>
      </c>
    </row>
    <row r="19" spans="1:14" x14ac:dyDescent="0.25">
      <c r="A19" t="s">
        <v>157</v>
      </c>
      <c r="B19" t="s">
        <v>158</v>
      </c>
      <c r="C19" t="s">
        <v>16</v>
      </c>
      <c r="D19" t="s">
        <v>102</v>
      </c>
      <c r="E19" t="s">
        <v>18</v>
      </c>
      <c r="F19" t="s">
        <v>159</v>
      </c>
      <c r="G19" t="s">
        <v>160</v>
      </c>
      <c r="H19" t="s">
        <v>161</v>
      </c>
      <c r="I19" t="s">
        <v>34</v>
      </c>
      <c r="J19" t="s">
        <v>162</v>
      </c>
      <c r="K19" t="s">
        <v>24</v>
      </c>
      <c r="L19" t="s">
        <v>82</v>
      </c>
      <c r="M19" t="s">
        <v>163</v>
      </c>
      <c r="N19" t="s">
        <v>46</v>
      </c>
    </row>
    <row r="20" spans="1:14" x14ac:dyDescent="0.25">
      <c r="A20" t="s">
        <v>164</v>
      </c>
      <c r="B20" t="s">
        <v>165</v>
      </c>
      <c r="C20" t="s">
        <v>76</v>
      </c>
      <c r="D20" t="s">
        <v>166</v>
      </c>
      <c r="E20" t="s">
        <v>18</v>
      </c>
      <c r="F20" t="s">
        <v>167</v>
      </c>
      <c r="G20" t="s">
        <v>168</v>
      </c>
      <c r="H20" t="s">
        <v>169</v>
      </c>
      <c r="I20" t="s">
        <v>34</v>
      </c>
      <c r="J20" t="s">
        <v>170</v>
      </c>
      <c r="K20" t="s">
        <v>24</v>
      </c>
      <c r="L20" t="s">
        <v>82</v>
      </c>
      <c r="M20" t="s">
        <v>171</v>
      </c>
      <c r="N20" t="s">
        <v>46</v>
      </c>
    </row>
    <row r="21" spans="1:14" x14ac:dyDescent="0.25">
      <c r="A21" t="s">
        <v>172</v>
      </c>
      <c r="B21" t="s">
        <v>173</v>
      </c>
      <c r="C21" t="s">
        <v>16</v>
      </c>
      <c r="D21" t="s">
        <v>174</v>
      </c>
      <c r="E21" t="s">
        <v>18</v>
      </c>
      <c r="F21" t="s">
        <v>175</v>
      </c>
      <c r="G21" t="s">
        <v>176</v>
      </c>
      <c r="H21" t="s">
        <v>177</v>
      </c>
      <c r="I21" t="s">
        <v>22</v>
      </c>
      <c r="J21" t="s">
        <v>178</v>
      </c>
      <c r="K21" t="s">
        <v>24</v>
      </c>
      <c r="L21" t="s">
        <v>179</v>
      </c>
      <c r="M21" t="s">
        <v>26</v>
      </c>
      <c r="N21" t="s">
        <v>27</v>
      </c>
    </row>
    <row r="22" spans="1:14" x14ac:dyDescent="0.25">
      <c r="A22" t="s">
        <v>180</v>
      </c>
      <c r="C22" t="s">
        <v>76</v>
      </c>
      <c r="E22" t="s">
        <v>18</v>
      </c>
      <c r="F22" t="s">
        <v>181</v>
      </c>
      <c r="G22" t="s">
        <v>182</v>
      </c>
      <c r="H22" t="s">
        <v>183</v>
      </c>
      <c r="I22" t="s">
        <v>34</v>
      </c>
      <c r="J22" t="s">
        <v>162</v>
      </c>
      <c r="K22" t="s">
        <v>24</v>
      </c>
      <c r="L22" t="s">
        <v>184</v>
      </c>
      <c r="M22" t="s">
        <v>185</v>
      </c>
      <c r="N22" t="s">
        <v>46</v>
      </c>
    </row>
    <row r="23" spans="1:14" x14ac:dyDescent="0.25">
      <c r="A23" t="s">
        <v>186</v>
      </c>
      <c r="B23" t="s">
        <v>187</v>
      </c>
      <c r="C23" t="s">
        <v>16</v>
      </c>
      <c r="D23" t="s">
        <v>188</v>
      </c>
      <c r="E23" t="s">
        <v>18</v>
      </c>
      <c r="F23" t="s">
        <v>189</v>
      </c>
      <c r="G23" t="s">
        <v>190</v>
      </c>
      <c r="H23" t="s">
        <v>191</v>
      </c>
      <c r="I23" t="s">
        <v>34</v>
      </c>
      <c r="J23" t="s">
        <v>192</v>
      </c>
      <c r="K23" t="s">
        <v>24</v>
      </c>
      <c r="L23" t="s">
        <v>193</v>
      </c>
      <c r="M23" t="s">
        <v>194</v>
      </c>
      <c r="N23" t="s">
        <v>46</v>
      </c>
    </row>
    <row r="24" spans="1:14" x14ac:dyDescent="0.25">
      <c r="A24" t="s">
        <v>195</v>
      </c>
      <c r="B24" t="s">
        <v>196</v>
      </c>
      <c r="C24" t="s">
        <v>16</v>
      </c>
      <c r="D24" t="s">
        <v>197</v>
      </c>
      <c r="E24" t="s">
        <v>18</v>
      </c>
      <c r="F24" t="s">
        <v>198</v>
      </c>
      <c r="G24" t="s">
        <v>199</v>
      </c>
      <c r="H24" t="s">
        <v>200</v>
      </c>
      <c r="I24" t="s">
        <v>34</v>
      </c>
      <c r="J24" t="s">
        <v>201</v>
      </c>
      <c r="K24" t="s">
        <v>24</v>
      </c>
      <c r="L24" t="s">
        <v>202</v>
      </c>
      <c r="M24" t="s">
        <v>203</v>
      </c>
      <c r="N24" t="s">
        <v>46</v>
      </c>
    </row>
    <row r="25" spans="1:14" x14ac:dyDescent="0.25">
      <c r="A25" t="s">
        <v>204</v>
      </c>
      <c r="B25" t="s">
        <v>205</v>
      </c>
      <c r="C25" t="s">
        <v>76</v>
      </c>
      <c r="D25" t="s">
        <v>102</v>
      </c>
      <c r="E25" t="s">
        <v>18</v>
      </c>
      <c r="F25" t="s">
        <v>206</v>
      </c>
      <c r="G25" t="s">
        <v>207</v>
      </c>
      <c r="H25" t="s">
        <v>208</v>
      </c>
      <c r="I25" t="s">
        <v>34</v>
      </c>
      <c r="J25" t="s">
        <v>155</v>
      </c>
      <c r="K25" t="s">
        <v>24</v>
      </c>
      <c r="L25" t="s">
        <v>209</v>
      </c>
      <c r="M25" t="s">
        <v>210</v>
      </c>
      <c r="N25" t="s">
        <v>46</v>
      </c>
    </row>
    <row r="26" spans="1:14" x14ac:dyDescent="0.25">
      <c r="A26" t="s">
        <v>211</v>
      </c>
      <c r="B26" t="s">
        <v>212</v>
      </c>
      <c r="C26" t="s">
        <v>16</v>
      </c>
      <c r="D26" t="s">
        <v>213</v>
      </c>
      <c r="E26" t="s">
        <v>18</v>
      </c>
      <c r="F26" t="s">
        <v>214</v>
      </c>
      <c r="G26" t="s">
        <v>215</v>
      </c>
      <c r="H26" t="s">
        <v>216</v>
      </c>
      <c r="I26" t="s">
        <v>34</v>
      </c>
      <c r="J26" t="s">
        <v>217</v>
      </c>
      <c r="K26" t="s">
        <v>24</v>
      </c>
      <c r="L26" t="s">
        <v>218</v>
      </c>
      <c r="M26" t="s">
        <v>26</v>
      </c>
      <c r="N26" t="s">
        <v>27</v>
      </c>
    </row>
    <row r="27" spans="1:14" x14ac:dyDescent="0.25">
      <c r="A27" t="s">
        <v>219</v>
      </c>
      <c r="B27" t="s">
        <v>101</v>
      </c>
      <c r="C27" t="s">
        <v>76</v>
      </c>
      <c r="D27" t="s">
        <v>220</v>
      </c>
      <c r="E27" t="s">
        <v>18</v>
      </c>
      <c r="F27" t="s">
        <v>221</v>
      </c>
      <c r="G27" t="s">
        <v>222</v>
      </c>
      <c r="H27" t="s">
        <v>223</v>
      </c>
      <c r="I27" t="s">
        <v>34</v>
      </c>
      <c r="J27" t="s">
        <v>170</v>
      </c>
      <c r="K27" t="s">
        <v>24</v>
      </c>
      <c r="L27" t="s">
        <v>224</v>
      </c>
      <c r="M27" t="s">
        <v>225</v>
      </c>
      <c r="N27" t="s">
        <v>46</v>
      </c>
    </row>
    <row r="28" spans="1:14" x14ac:dyDescent="0.25">
      <c r="A28" t="s">
        <v>226</v>
      </c>
      <c r="B28" t="s">
        <v>227</v>
      </c>
      <c r="C28" t="s">
        <v>16</v>
      </c>
      <c r="D28" t="s">
        <v>228</v>
      </c>
      <c r="E28" t="s">
        <v>18</v>
      </c>
      <c r="F28" t="s">
        <v>229</v>
      </c>
      <c r="G28" t="s">
        <v>230</v>
      </c>
      <c r="H28" t="s">
        <v>231</v>
      </c>
      <c r="I28" t="s">
        <v>34</v>
      </c>
      <c r="J28" t="s">
        <v>232</v>
      </c>
      <c r="K28" t="s">
        <v>24</v>
      </c>
      <c r="L28" t="s">
        <v>233</v>
      </c>
      <c r="M28" t="s">
        <v>26</v>
      </c>
      <c r="N28" t="s">
        <v>27</v>
      </c>
    </row>
    <row r="29" spans="1:14" x14ac:dyDescent="0.25">
      <c r="A29" t="s">
        <v>234</v>
      </c>
      <c r="B29" t="s">
        <v>235</v>
      </c>
      <c r="C29" t="s">
        <v>16</v>
      </c>
      <c r="D29" t="s">
        <v>236</v>
      </c>
      <c r="E29" t="s">
        <v>18</v>
      </c>
      <c r="F29" t="s">
        <v>237</v>
      </c>
      <c r="G29" t="s">
        <v>238</v>
      </c>
      <c r="H29" t="s">
        <v>239</v>
      </c>
      <c r="I29" t="s">
        <v>34</v>
      </c>
      <c r="J29" t="s">
        <v>240</v>
      </c>
      <c r="K29" t="s">
        <v>24</v>
      </c>
      <c r="L29" t="s">
        <v>44</v>
      </c>
      <c r="M29" t="s">
        <v>26</v>
      </c>
      <c r="N29" t="s">
        <v>27</v>
      </c>
    </row>
    <row r="30" spans="1:14" x14ac:dyDescent="0.25">
      <c r="A30" t="s">
        <v>241</v>
      </c>
      <c r="B30" t="s">
        <v>242</v>
      </c>
      <c r="C30" t="s">
        <v>76</v>
      </c>
      <c r="D30" t="s">
        <v>243</v>
      </c>
      <c r="E30" t="s">
        <v>18</v>
      </c>
      <c r="F30" t="s">
        <v>244</v>
      </c>
      <c r="G30" t="s">
        <v>245</v>
      </c>
      <c r="H30" t="s">
        <v>246</v>
      </c>
      <c r="I30" t="s">
        <v>34</v>
      </c>
      <c r="J30" t="s">
        <v>247</v>
      </c>
      <c r="K30" t="s">
        <v>24</v>
      </c>
      <c r="L30" t="s">
        <v>248</v>
      </c>
      <c r="M30" t="s">
        <v>249</v>
      </c>
      <c r="N30" t="s">
        <v>46</v>
      </c>
    </row>
    <row r="31" spans="1:14" x14ac:dyDescent="0.25">
      <c r="A31" t="s">
        <v>250</v>
      </c>
      <c r="B31" t="s">
        <v>251</v>
      </c>
      <c r="C31" t="s">
        <v>16</v>
      </c>
      <c r="D31" t="s">
        <v>252</v>
      </c>
      <c r="E31" t="s">
        <v>18</v>
      </c>
      <c r="F31" t="s">
        <v>253</v>
      </c>
      <c r="G31" t="s">
        <v>254</v>
      </c>
      <c r="H31" t="s">
        <v>255</v>
      </c>
      <c r="I31" t="s">
        <v>34</v>
      </c>
      <c r="J31" t="s">
        <v>256</v>
      </c>
      <c r="K31" t="s">
        <v>24</v>
      </c>
      <c r="L31" t="s">
        <v>257</v>
      </c>
      <c r="M31" t="s">
        <v>26</v>
      </c>
      <c r="N31" t="s">
        <v>27</v>
      </c>
    </row>
    <row r="32" spans="1:14" x14ac:dyDescent="0.25">
      <c r="A32" t="s">
        <v>258</v>
      </c>
      <c r="C32" t="s">
        <v>16</v>
      </c>
      <c r="E32" t="s">
        <v>18</v>
      </c>
      <c r="F32" t="s">
        <v>259</v>
      </c>
      <c r="G32" t="s">
        <v>260</v>
      </c>
      <c r="H32" t="s">
        <v>261</v>
      </c>
      <c r="I32" t="s">
        <v>34</v>
      </c>
      <c r="K32" t="s">
        <v>24</v>
      </c>
      <c r="M32" t="s">
        <v>262</v>
      </c>
      <c r="N32" t="s">
        <v>46</v>
      </c>
    </row>
    <row r="33" spans="1:14" x14ac:dyDescent="0.25">
      <c r="A33" t="s">
        <v>263</v>
      </c>
      <c r="B33" t="s">
        <v>264</v>
      </c>
      <c r="C33" t="s">
        <v>16</v>
      </c>
      <c r="D33" t="s">
        <v>265</v>
      </c>
      <c r="E33" t="s">
        <v>18</v>
      </c>
      <c r="F33" t="s">
        <v>266</v>
      </c>
      <c r="G33" t="s">
        <v>267</v>
      </c>
      <c r="H33" t="s">
        <v>268</v>
      </c>
      <c r="I33" t="s">
        <v>34</v>
      </c>
      <c r="J33" t="s">
        <v>269</v>
      </c>
      <c r="K33" t="s">
        <v>24</v>
      </c>
      <c r="L33" t="s">
        <v>82</v>
      </c>
      <c r="M33" t="s">
        <v>26</v>
      </c>
      <c r="N33" t="s">
        <v>27</v>
      </c>
    </row>
    <row r="34" spans="1:14" x14ac:dyDescent="0.25">
      <c r="A34" t="s">
        <v>270</v>
      </c>
      <c r="B34" t="s">
        <v>271</v>
      </c>
      <c r="C34" t="s">
        <v>76</v>
      </c>
      <c r="D34" t="s">
        <v>272</v>
      </c>
      <c r="E34" t="s">
        <v>18</v>
      </c>
      <c r="F34" t="s">
        <v>273</v>
      </c>
      <c r="G34" t="s">
        <v>274</v>
      </c>
      <c r="H34" t="s">
        <v>275</v>
      </c>
      <c r="I34" t="s">
        <v>34</v>
      </c>
      <c r="J34" t="s">
        <v>276</v>
      </c>
      <c r="K34" t="s">
        <v>24</v>
      </c>
      <c r="L34" t="s">
        <v>277</v>
      </c>
      <c r="M34" t="s">
        <v>26</v>
      </c>
      <c r="N34" t="s">
        <v>27</v>
      </c>
    </row>
    <row r="35" spans="1:14" x14ac:dyDescent="0.25">
      <c r="A35" t="s">
        <v>278</v>
      </c>
      <c r="B35" t="s">
        <v>279</v>
      </c>
      <c r="C35" t="s">
        <v>16</v>
      </c>
      <c r="D35" t="s">
        <v>280</v>
      </c>
      <c r="E35" t="s">
        <v>18</v>
      </c>
      <c r="F35" t="s">
        <v>281</v>
      </c>
      <c r="G35" t="s">
        <v>282</v>
      </c>
      <c r="H35" t="s">
        <v>283</v>
      </c>
      <c r="I35" t="s">
        <v>34</v>
      </c>
      <c r="J35" t="s">
        <v>284</v>
      </c>
      <c r="K35" t="s">
        <v>24</v>
      </c>
      <c r="L35" t="s">
        <v>285</v>
      </c>
      <c r="M35" t="s">
        <v>26</v>
      </c>
      <c r="N35" t="s">
        <v>27</v>
      </c>
    </row>
    <row r="36" spans="1:14" x14ac:dyDescent="0.25">
      <c r="A36" t="s">
        <v>286</v>
      </c>
      <c r="B36" t="s">
        <v>287</v>
      </c>
      <c r="C36" t="s">
        <v>16</v>
      </c>
      <c r="D36" t="s">
        <v>288</v>
      </c>
      <c r="E36" t="s">
        <v>18</v>
      </c>
      <c r="F36" t="s">
        <v>289</v>
      </c>
      <c r="G36" t="s">
        <v>290</v>
      </c>
      <c r="H36" t="s">
        <v>291</v>
      </c>
      <c r="I36" t="s">
        <v>34</v>
      </c>
      <c r="J36" t="s">
        <v>90</v>
      </c>
      <c r="K36" t="s">
        <v>24</v>
      </c>
      <c r="L36" t="s">
        <v>224</v>
      </c>
      <c r="M36" t="s">
        <v>292</v>
      </c>
      <c r="N36" t="s">
        <v>46</v>
      </c>
    </row>
    <row r="37" spans="1:14" x14ac:dyDescent="0.25">
      <c r="A37" t="s">
        <v>293</v>
      </c>
      <c r="C37" t="s">
        <v>16</v>
      </c>
      <c r="D37" t="s">
        <v>294</v>
      </c>
      <c r="E37" t="s">
        <v>18</v>
      </c>
      <c r="F37" t="s">
        <v>295</v>
      </c>
      <c r="G37" t="s">
        <v>296</v>
      </c>
      <c r="H37" t="s">
        <v>297</v>
      </c>
      <c r="I37" t="s">
        <v>34</v>
      </c>
      <c r="J37" t="s">
        <v>298</v>
      </c>
      <c r="K37" t="s">
        <v>24</v>
      </c>
      <c r="L37" t="s">
        <v>299</v>
      </c>
      <c r="M37" t="s">
        <v>300</v>
      </c>
      <c r="N37" t="s">
        <v>46</v>
      </c>
    </row>
    <row r="38" spans="1:14" x14ac:dyDescent="0.25">
      <c r="A38" t="s">
        <v>301</v>
      </c>
      <c r="B38" t="s">
        <v>302</v>
      </c>
      <c r="C38" t="s">
        <v>16</v>
      </c>
      <c r="D38" t="s">
        <v>303</v>
      </c>
      <c r="E38" t="s">
        <v>18</v>
      </c>
      <c r="F38" t="s">
        <v>304</v>
      </c>
      <c r="G38" t="s">
        <v>305</v>
      </c>
      <c r="H38" t="s">
        <v>306</v>
      </c>
      <c r="I38" t="s">
        <v>34</v>
      </c>
      <c r="J38" t="s">
        <v>307</v>
      </c>
      <c r="K38" t="s">
        <v>24</v>
      </c>
      <c r="L38" t="s">
        <v>82</v>
      </c>
      <c r="M38" t="s">
        <v>26</v>
      </c>
      <c r="N38" t="s">
        <v>27</v>
      </c>
    </row>
    <row r="39" spans="1:14" x14ac:dyDescent="0.25">
      <c r="A39" t="s">
        <v>308</v>
      </c>
      <c r="B39" t="s">
        <v>309</v>
      </c>
      <c r="C39" t="s">
        <v>76</v>
      </c>
      <c r="D39" t="s">
        <v>310</v>
      </c>
      <c r="E39" t="s">
        <v>18</v>
      </c>
      <c r="F39" t="s">
        <v>311</v>
      </c>
      <c r="G39" t="s">
        <v>312</v>
      </c>
      <c r="H39" t="s">
        <v>313</v>
      </c>
      <c r="I39" t="s">
        <v>314</v>
      </c>
      <c r="J39" t="s">
        <v>315</v>
      </c>
      <c r="K39" t="s">
        <v>24</v>
      </c>
      <c r="L39" t="s">
        <v>316</v>
      </c>
      <c r="M39" t="s">
        <v>317</v>
      </c>
      <c r="N39" t="s">
        <v>46</v>
      </c>
    </row>
    <row r="40" spans="1:14" x14ac:dyDescent="0.25">
      <c r="A40" t="s">
        <v>318</v>
      </c>
      <c r="B40" t="s">
        <v>319</v>
      </c>
      <c r="C40" t="s">
        <v>16</v>
      </c>
      <c r="D40" t="s">
        <v>320</v>
      </c>
      <c r="E40" t="s">
        <v>18</v>
      </c>
      <c r="F40" t="s">
        <v>321</v>
      </c>
      <c r="G40" t="s">
        <v>322</v>
      </c>
      <c r="H40" t="s">
        <v>323</v>
      </c>
      <c r="I40" t="s">
        <v>34</v>
      </c>
      <c r="J40" t="s">
        <v>324</v>
      </c>
      <c r="K40" t="s">
        <v>24</v>
      </c>
      <c r="L40" t="s">
        <v>325</v>
      </c>
      <c r="M40" t="s">
        <v>326</v>
      </c>
      <c r="N40" t="s">
        <v>46</v>
      </c>
    </row>
    <row r="41" spans="1:14" x14ac:dyDescent="0.25">
      <c r="A41" t="s">
        <v>327</v>
      </c>
      <c r="B41" t="s">
        <v>328</v>
      </c>
      <c r="C41" t="s">
        <v>16</v>
      </c>
      <c r="D41" t="s">
        <v>329</v>
      </c>
      <c r="E41" t="s">
        <v>18</v>
      </c>
      <c r="F41" t="s">
        <v>330</v>
      </c>
      <c r="G41" t="s">
        <v>331</v>
      </c>
      <c r="H41" t="s">
        <v>332</v>
      </c>
      <c r="I41" t="s">
        <v>34</v>
      </c>
      <c r="J41" t="s">
        <v>333</v>
      </c>
      <c r="K41" t="s">
        <v>24</v>
      </c>
      <c r="L41" t="s">
        <v>334</v>
      </c>
      <c r="M41" t="s">
        <v>335</v>
      </c>
      <c r="N41" t="s">
        <v>46</v>
      </c>
    </row>
    <row r="42" spans="1:14" x14ac:dyDescent="0.25">
      <c r="A42" t="s">
        <v>336</v>
      </c>
      <c r="B42" t="s">
        <v>337</v>
      </c>
      <c r="C42" t="s">
        <v>76</v>
      </c>
      <c r="D42" t="s">
        <v>338</v>
      </c>
      <c r="E42" t="s">
        <v>18</v>
      </c>
      <c r="F42" t="s">
        <v>339</v>
      </c>
      <c r="G42" t="s">
        <v>340</v>
      </c>
      <c r="H42" t="s">
        <v>341</v>
      </c>
      <c r="I42" t="s">
        <v>34</v>
      </c>
      <c r="J42" t="s">
        <v>23</v>
      </c>
      <c r="K42" t="s">
        <v>24</v>
      </c>
      <c r="L42" t="s">
        <v>342</v>
      </c>
      <c r="M42" t="s">
        <v>26</v>
      </c>
      <c r="N42" t="s">
        <v>27</v>
      </c>
    </row>
    <row r="43" spans="1:14" x14ac:dyDescent="0.25">
      <c r="A43" t="s">
        <v>343</v>
      </c>
      <c r="C43" t="s">
        <v>76</v>
      </c>
      <c r="D43" t="s">
        <v>344</v>
      </c>
      <c r="E43" t="s">
        <v>18</v>
      </c>
      <c r="F43" t="s">
        <v>345</v>
      </c>
      <c r="G43" t="s">
        <v>346</v>
      </c>
      <c r="H43" t="s">
        <v>347</v>
      </c>
      <c r="I43" t="s">
        <v>348</v>
      </c>
      <c r="J43" t="s">
        <v>349</v>
      </c>
      <c r="K43" t="s">
        <v>24</v>
      </c>
      <c r="L43" t="s">
        <v>350</v>
      </c>
      <c r="M43" t="s">
        <v>351</v>
      </c>
      <c r="N43" t="s">
        <v>46</v>
      </c>
    </row>
    <row r="44" spans="1:14" x14ac:dyDescent="0.25">
      <c r="A44" t="s">
        <v>352</v>
      </c>
      <c r="B44" t="s">
        <v>353</v>
      </c>
      <c r="C44" t="s">
        <v>76</v>
      </c>
      <c r="D44" t="s">
        <v>354</v>
      </c>
      <c r="E44" t="s">
        <v>18</v>
      </c>
      <c r="F44" t="s">
        <v>355</v>
      </c>
      <c r="G44" t="s">
        <v>356</v>
      </c>
      <c r="H44" t="s">
        <v>357</v>
      </c>
      <c r="I44" t="s">
        <v>34</v>
      </c>
      <c r="J44" t="s">
        <v>358</v>
      </c>
      <c r="K44" t="s">
        <v>24</v>
      </c>
      <c r="L44" t="s">
        <v>114</v>
      </c>
      <c r="M44" t="s">
        <v>359</v>
      </c>
      <c r="N44" t="s">
        <v>46</v>
      </c>
    </row>
    <row r="45" spans="1:14" x14ac:dyDescent="0.25">
      <c r="A45" t="s">
        <v>360</v>
      </c>
      <c r="B45" t="s">
        <v>361</v>
      </c>
      <c r="C45" t="s">
        <v>76</v>
      </c>
      <c r="D45" t="s">
        <v>362</v>
      </c>
      <c r="E45" t="s">
        <v>18</v>
      </c>
      <c r="F45" t="s">
        <v>363</v>
      </c>
      <c r="G45" t="s">
        <v>364</v>
      </c>
      <c r="H45" t="s">
        <v>365</v>
      </c>
      <c r="I45" t="s">
        <v>34</v>
      </c>
      <c r="J45" t="s">
        <v>90</v>
      </c>
      <c r="K45" t="s">
        <v>24</v>
      </c>
      <c r="L45" t="s">
        <v>114</v>
      </c>
      <c r="M45" t="s">
        <v>366</v>
      </c>
      <c r="N45" t="s">
        <v>46</v>
      </c>
    </row>
    <row r="46" spans="1:14" x14ac:dyDescent="0.25">
      <c r="A46" t="s">
        <v>367</v>
      </c>
      <c r="B46" t="s">
        <v>368</v>
      </c>
      <c r="C46" t="s">
        <v>76</v>
      </c>
      <c r="D46" t="s">
        <v>197</v>
      </c>
      <c r="E46" t="s">
        <v>18</v>
      </c>
      <c r="F46" t="s">
        <v>369</v>
      </c>
      <c r="G46" t="s">
        <v>370</v>
      </c>
      <c r="H46" t="s">
        <v>371</v>
      </c>
      <c r="I46" t="s">
        <v>34</v>
      </c>
      <c r="J46" t="s">
        <v>372</v>
      </c>
      <c r="K46" t="s">
        <v>24</v>
      </c>
      <c r="L46" t="s">
        <v>373</v>
      </c>
      <c r="M46" t="s">
        <v>374</v>
      </c>
      <c r="N46" t="s">
        <v>46</v>
      </c>
    </row>
    <row r="47" spans="1:14" x14ac:dyDescent="0.25">
      <c r="A47" t="s">
        <v>375</v>
      </c>
      <c r="B47" t="s">
        <v>376</v>
      </c>
      <c r="C47" t="s">
        <v>76</v>
      </c>
      <c r="D47" t="s">
        <v>377</v>
      </c>
      <c r="E47" t="s">
        <v>18</v>
      </c>
      <c r="F47" t="s">
        <v>378</v>
      </c>
      <c r="G47" t="s">
        <v>379</v>
      </c>
      <c r="H47" t="s">
        <v>380</v>
      </c>
      <c r="I47" t="s">
        <v>34</v>
      </c>
      <c r="J47" t="s">
        <v>217</v>
      </c>
      <c r="K47" t="s">
        <v>24</v>
      </c>
      <c r="L47" t="s">
        <v>36</v>
      </c>
      <c r="M47" t="s">
        <v>26</v>
      </c>
      <c r="N47" t="s">
        <v>27</v>
      </c>
    </row>
    <row r="48" spans="1:14" x14ac:dyDescent="0.25">
      <c r="A48" t="s">
        <v>381</v>
      </c>
      <c r="B48" t="s">
        <v>382</v>
      </c>
      <c r="C48" t="s">
        <v>76</v>
      </c>
      <c r="D48" t="s">
        <v>197</v>
      </c>
      <c r="E48" t="s">
        <v>18</v>
      </c>
      <c r="F48" t="s">
        <v>383</v>
      </c>
      <c r="G48" t="s">
        <v>384</v>
      </c>
      <c r="H48" t="s">
        <v>385</v>
      </c>
      <c r="I48" t="s">
        <v>34</v>
      </c>
      <c r="J48" t="s">
        <v>298</v>
      </c>
      <c r="K48" t="s">
        <v>24</v>
      </c>
      <c r="L48" t="s">
        <v>82</v>
      </c>
      <c r="M48" t="s">
        <v>386</v>
      </c>
      <c r="N48" t="s">
        <v>46</v>
      </c>
    </row>
    <row r="49" spans="1:14" x14ac:dyDescent="0.25">
      <c r="A49" t="s">
        <v>387</v>
      </c>
      <c r="B49" t="s">
        <v>388</v>
      </c>
      <c r="C49" t="s">
        <v>16</v>
      </c>
      <c r="D49" t="s">
        <v>389</v>
      </c>
      <c r="E49" t="s">
        <v>18</v>
      </c>
      <c r="F49" t="s">
        <v>390</v>
      </c>
      <c r="G49" t="s">
        <v>391</v>
      </c>
      <c r="H49" t="s">
        <v>392</v>
      </c>
      <c r="I49" t="s">
        <v>348</v>
      </c>
      <c r="J49" t="s">
        <v>393</v>
      </c>
      <c r="K49" t="s">
        <v>24</v>
      </c>
      <c r="L49" t="s">
        <v>394</v>
      </c>
      <c r="M49" t="s">
        <v>26</v>
      </c>
      <c r="N49" t="s">
        <v>27</v>
      </c>
    </row>
    <row r="50" spans="1:14" x14ac:dyDescent="0.25">
      <c r="A50" t="s">
        <v>395</v>
      </c>
      <c r="B50" t="s">
        <v>396</v>
      </c>
      <c r="C50" t="s">
        <v>16</v>
      </c>
      <c r="D50" t="s">
        <v>397</v>
      </c>
      <c r="E50" t="s">
        <v>18</v>
      </c>
      <c r="F50" t="s">
        <v>398</v>
      </c>
      <c r="G50" t="s">
        <v>399</v>
      </c>
      <c r="H50" t="s">
        <v>400</v>
      </c>
      <c r="I50" t="s">
        <v>34</v>
      </c>
      <c r="J50" t="s">
        <v>284</v>
      </c>
      <c r="K50" t="s">
        <v>24</v>
      </c>
      <c r="L50" t="s">
        <v>401</v>
      </c>
      <c r="M50" t="s">
        <v>26</v>
      </c>
      <c r="N50" t="s">
        <v>27</v>
      </c>
    </row>
    <row r="51" spans="1:14" x14ac:dyDescent="0.25">
      <c r="A51" t="s">
        <v>402</v>
      </c>
      <c r="B51" t="s">
        <v>403</v>
      </c>
      <c r="C51" t="s">
        <v>16</v>
      </c>
      <c r="D51" t="s">
        <v>404</v>
      </c>
      <c r="E51" t="s">
        <v>18</v>
      </c>
      <c r="F51" t="s">
        <v>405</v>
      </c>
      <c r="G51" t="s">
        <v>406</v>
      </c>
      <c r="H51" t="s">
        <v>407</v>
      </c>
      <c r="I51" t="s">
        <v>34</v>
      </c>
      <c r="J51" t="s">
        <v>256</v>
      </c>
      <c r="K51" t="s">
        <v>24</v>
      </c>
      <c r="L51" t="s">
        <v>82</v>
      </c>
      <c r="M51" t="s">
        <v>26</v>
      </c>
      <c r="N51" t="s">
        <v>27</v>
      </c>
    </row>
    <row r="52" spans="1:14" x14ac:dyDescent="0.25">
      <c r="A52" t="s">
        <v>408</v>
      </c>
      <c r="B52" t="s">
        <v>158</v>
      </c>
      <c r="C52" t="s">
        <v>16</v>
      </c>
      <c r="D52" t="s">
        <v>102</v>
      </c>
      <c r="E52" t="s">
        <v>18</v>
      </c>
      <c r="F52" t="s">
        <v>409</v>
      </c>
      <c r="G52" t="s">
        <v>410</v>
      </c>
      <c r="H52" t="s">
        <v>411</v>
      </c>
      <c r="I52" t="s">
        <v>34</v>
      </c>
      <c r="J52" t="s">
        <v>412</v>
      </c>
      <c r="K52" t="s">
        <v>24</v>
      </c>
      <c r="L52" t="s">
        <v>82</v>
      </c>
      <c r="M52" t="s">
        <v>413</v>
      </c>
      <c r="N52" t="s">
        <v>46</v>
      </c>
    </row>
    <row r="53" spans="1:14" x14ac:dyDescent="0.25">
      <c r="A53" t="s">
        <v>414</v>
      </c>
      <c r="C53" t="s">
        <v>16</v>
      </c>
      <c r="D53" t="s">
        <v>415</v>
      </c>
      <c r="E53" t="s">
        <v>18</v>
      </c>
      <c r="F53" t="s">
        <v>416</v>
      </c>
      <c r="G53" t="s">
        <v>417</v>
      </c>
      <c r="H53" t="s">
        <v>418</v>
      </c>
      <c r="I53" t="s">
        <v>348</v>
      </c>
      <c r="J53" t="s">
        <v>419</v>
      </c>
      <c r="K53" t="s">
        <v>24</v>
      </c>
      <c r="L53" t="s">
        <v>394</v>
      </c>
      <c r="M53" t="s">
        <v>420</v>
      </c>
      <c r="N53" t="s">
        <v>46</v>
      </c>
    </row>
    <row r="54" spans="1:14" x14ac:dyDescent="0.25">
      <c r="A54" t="s">
        <v>421</v>
      </c>
      <c r="C54" t="s">
        <v>76</v>
      </c>
      <c r="D54" t="s">
        <v>422</v>
      </c>
      <c r="E54" t="s">
        <v>18</v>
      </c>
      <c r="F54" t="s">
        <v>423</v>
      </c>
      <c r="G54" t="s">
        <v>424</v>
      </c>
      <c r="H54" t="s">
        <v>425</v>
      </c>
      <c r="I54" t="s">
        <v>34</v>
      </c>
      <c r="J54" t="s">
        <v>426</v>
      </c>
      <c r="K54" t="s">
        <v>24</v>
      </c>
      <c r="L54" t="s">
        <v>427</v>
      </c>
      <c r="M54" t="s">
        <v>26</v>
      </c>
      <c r="N54" t="s">
        <v>27</v>
      </c>
    </row>
    <row r="55" spans="1:14" x14ac:dyDescent="0.25">
      <c r="A55" t="s">
        <v>28</v>
      </c>
      <c r="B55" t="s">
        <v>428</v>
      </c>
      <c r="C55" t="s">
        <v>16</v>
      </c>
      <c r="D55" t="s">
        <v>429</v>
      </c>
      <c r="E55" t="s">
        <v>18</v>
      </c>
      <c r="F55" t="s">
        <v>430</v>
      </c>
      <c r="G55" t="s">
        <v>431</v>
      </c>
      <c r="H55" t="s">
        <v>432</v>
      </c>
      <c r="I55" t="s">
        <v>34</v>
      </c>
      <c r="J55" t="s">
        <v>433</v>
      </c>
      <c r="K55" t="s">
        <v>24</v>
      </c>
      <c r="L55" t="s">
        <v>434</v>
      </c>
      <c r="M55" t="s">
        <v>26</v>
      </c>
      <c r="N55" t="s">
        <v>27</v>
      </c>
    </row>
    <row r="56" spans="1:14" x14ac:dyDescent="0.25">
      <c r="A56" t="s">
        <v>435</v>
      </c>
      <c r="B56" t="s">
        <v>436</v>
      </c>
      <c r="C56" t="s">
        <v>76</v>
      </c>
      <c r="D56" t="s">
        <v>437</v>
      </c>
      <c r="E56" t="s">
        <v>18</v>
      </c>
      <c r="F56" t="s">
        <v>438</v>
      </c>
      <c r="G56" t="s">
        <v>439</v>
      </c>
      <c r="H56" t="s">
        <v>440</v>
      </c>
      <c r="I56" t="s">
        <v>34</v>
      </c>
      <c r="J56" t="s">
        <v>155</v>
      </c>
      <c r="K56" t="s">
        <v>24</v>
      </c>
      <c r="L56" t="s">
        <v>441</v>
      </c>
      <c r="M56" t="s">
        <v>442</v>
      </c>
      <c r="N56" t="s">
        <v>46</v>
      </c>
    </row>
    <row r="57" spans="1:14" x14ac:dyDescent="0.25">
      <c r="A57" t="s">
        <v>443</v>
      </c>
      <c r="C57" t="s">
        <v>16</v>
      </c>
      <c r="D57" t="s">
        <v>444</v>
      </c>
      <c r="E57" t="s">
        <v>18</v>
      </c>
      <c r="F57" t="s">
        <v>445</v>
      </c>
      <c r="G57" t="s">
        <v>446</v>
      </c>
      <c r="H57" t="s">
        <v>447</v>
      </c>
      <c r="I57" t="s">
        <v>34</v>
      </c>
      <c r="J57" t="s">
        <v>448</v>
      </c>
      <c r="K57" t="s">
        <v>24</v>
      </c>
      <c r="L57" t="s">
        <v>449</v>
      </c>
      <c r="M57" t="s">
        <v>26</v>
      </c>
      <c r="N57" t="s">
        <v>27</v>
      </c>
    </row>
    <row r="58" spans="1:14" x14ac:dyDescent="0.25">
      <c r="A58" t="s">
        <v>450</v>
      </c>
      <c r="B58" t="s">
        <v>451</v>
      </c>
      <c r="C58" t="s">
        <v>16</v>
      </c>
      <c r="D58" t="s">
        <v>452</v>
      </c>
      <c r="E58" t="s">
        <v>18</v>
      </c>
      <c r="F58" t="s">
        <v>453</v>
      </c>
      <c r="G58" t="s">
        <v>454</v>
      </c>
      <c r="H58" t="s">
        <v>455</v>
      </c>
      <c r="I58" t="s">
        <v>34</v>
      </c>
      <c r="J58" t="s">
        <v>456</v>
      </c>
      <c r="K58" t="s">
        <v>24</v>
      </c>
      <c r="L58" t="s">
        <v>36</v>
      </c>
      <c r="M58" t="s">
        <v>457</v>
      </c>
      <c r="N58" t="s">
        <v>46</v>
      </c>
    </row>
    <row r="59" spans="1:14" x14ac:dyDescent="0.25">
      <c r="A59" t="s">
        <v>458</v>
      </c>
      <c r="B59" t="s">
        <v>459</v>
      </c>
      <c r="C59" t="s">
        <v>16</v>
      </c>
      <c r="D59" t="s">
        <v>329</v>
      </c>
      <c r="E59" t="s">
        <v>18</v>
      </c>
      <c r="F59" t="s">
        <v>460</v>
      </c>
      <c r="G59" t="s">
        <v>461</v>
      </c>
      <c r="H59" t="s">
        <v>462</v>
      </c>
      <c r="I59" t="s">
        <v>34</v>
      </c>
      <c r="J59" t="s">
        <v>463</v>
      </c>
      <c r="K59" t="s">
        <v>24</v>
      </c>
      <c r="L59" t="s">
        <v>334</v>
      </c>
      <c r="M59" t="s">
        <v>464</v>
      </c>
      <c r="N59" t="s">
        <v>46</v>
      </c>
    </row>
    <row r="60" spans="1:14" x14ac:dyDescent="0.25">
      <c r="A60" t="s">
        <v>465</v>
      </c>
      <c r="B60" t="s">
        <v>466</v>
      </c>
      <c r="C60" t="s">
        <v>76</v>
      </c>
      <c r="E60" t="s">
        <v>18</v>
      </c>
      <c r="F60" t="s">
        <v>467</v>
      </c>
      <c r="G60" t="s">
        <v>468</v>
      </c>
      <c r="H60" t="s">
        <v>469</v>
      </c>
      <c r="I60" t="s">
        <v>34</v>
      </c>
      <c r="J60" t="s">
        <v>147</v>
      </c>
      <c r="K60" t="s">
        <v>24</v>
      </c>
      <c r="L60" t="s">
        <v>470</v>
      </c>
      <c r="M60" t="s">
        <v>26</v>
      </c>
      <c r="N60" t="s">
        <v>27</v>
      </c>
    </row>
    <row r="61" spans="1:14" x14ac:dyDescent="0.25">
      <c r="A61" t="s">
        <v>471</v>
      </c>
      <c r="C61" t="s">
        <v>76</v>
      </c>
      <c r="D61" t="s">
        <v>472</v>
      </c>
      <c r="E61" t="s">
        <v>18</v>
      </c>
      <c r="F61" t="s">
        <v>473</v>
      </c>
      <c r="G61" t="s">
        <v>474</v>
      </c>
      <c r="H61" t="s">
        <v>475</v>
      </c>
      <c r="I61" t="s">
        <v>34</v>
      </c>
      <c r="J61" t="s">
        <v>476</v>
      </c>
      <c r="K61" t="s">
        <v>24</v>
      </c>
      <c r="L61" t="s">
        <v>477</v>
      </c>
      <c r="M61" t="s">
        <v>26</v>
      </c>
      <c r="N61" t="s">
        <v>27</v>
      </c>
    </row>
    <row r="62" spans="1:14" x14ac:dyDescent="0.25">
      <c r="A62" t="s">
        <v>478</v>
      </c>
      <c r="C62" t="s">
        <v>16</v>
      </c>
      <c r="D62" t="s">
        <v>479</v>
      </c>
      <c r="E62" t="s">
        <v>18</v>
      </c>
      <c r="F62" t="s">
        <v>480</v>
      </c>
      <c r="G62" t="s">
        <v>481</v>
      </c>
      <c r="H62" t="s">
        <v>482</v>
      </c>
      <c r="I62" t="s">
        <v>34</v>
      </c>
      <c r="J62" t="s">
        <v>358</v>
      </c>
      <c r="K62" t="s">
        <v>24</v>
      </c>
      <c r="L62" t="s">
        <v>483</v>
      </c>
      <c r="M62" t="s">
        <v>484</v>
      </c>
      <c r="N62" t="s">
        <v>46</v>
      </c>
    </row>
    <row r="63" spans="1:14" x14ac:dyDescent="0.25">
      <c r="A63" t="s">
        <v>485</v>
      </c>
      <c r="B63" t="s">
        <v>486</v>
      </c>
      <c r="C63" t="s">
        <v>76</v>
      </c>
      <c r="D63" t="s">
        <v>102</v>
      </c>
      <c r="E63" t="s">
        <v>18</v>
      </c>
      <c r="F63" t="s">
        <v>487</v>
      </c>
      <c r="G63" t="s">
        <v>488</v>
      </c>
      <c r="H63" t="s">
        <v>489</v>
      </c>
      <c r="I63" t="s">
        <v>34</v>
      </c>
      <c r="J63" t="s">
        <v>490</v>
      </c>
      <c r="K63" t="s">
        <v>24</v>
      </c>
      <c r="L63" t="s">
        <v>82</v>
      </c>
      <c r="M63" t="s">
        <v>491</v>
      </c>
      <c r="N63" t="s">
        <v>46</v>
      </c>
    </row>
    <row r="64" spans="1:14" x14ac:dyDescent="0.25">
      <c r="A64" t="s">
        <v>492</v>
      </c>
      <c r="C64" t="s">
        <v>16</v>
      </c>
      <c r="E64" t="s">
        <v>18</v>
      </c>
      <c r="F64" t="s">
        <v>493</v>
      </c>
      <c r="G64" t="s">
        <v>494</v>
      </c>
      <c r="H64" t="s">
        <v>495</v>
      </c>
      <c r="I64" t="s">
        <v>34</v>
      </c>
      <c r="J64" t="s">
        <v>276</v>
      </c>
      <c r="K64" t="s">
        <v>24</v>
      </c>
      <c r="L64" t="s">
        <v>184</v>
      </c>
      <c r="M64" t="s">
        <v>26</v>
      </c>
      <c r="N64" t="s">
        <v>27</v>
      </c>
    </row>
    <row r="65" spans="1:14" x14ac:dyDescent="0.25">
      <c r="A65" t="s">
        <v>496</v>
      </c>
      <c r="B65" t="s">
        <v>382</v>
      </c>
      <c r="C65" t="s">
        <v>76</v>
      </c>
      <c r="D65" t="s">
        <v>197</v>
      </c>
      <c r="E65" t="s">
        <v>18</v>
      </c>
      <c r="F65" t="s">
        <v>497</v>
      </c>
      <c r="G65" t="s">
        <v>498</v>
      </c>
      <c r="H65" t="s">
        <v>499</v>
      </c>
      <c r="I65" t="s">
        <v>34</v>
      </c>
      <c r="J65" t="s">
        <v>298</v>
      </c>
      <c r="K65" t="s">
        <v>24</v>
      </c>
      <c r="L65" t="s">
        <v>82</v>
      </c>
      <c r="M65" t="s">
        <v>500</v>
      </c>
      <c r="N65" t="s">
        <v>46</v>
      </c>
    </row>
    <row r="66" spans="1:14" x14ac:dyDescent="0.25">
      <c r="A66" t="s">
        <v>501</v>
      </c>
      <c r="B66" t="s">
        <v>502</v>
      </c>
      <c r="C66" t="s">
        <v>76</v>
      </c>
      <c r="D66" t="s">
        <v>503</v>
      </c>
      <c r="E66" t="s">
        <v>18</v>
      </c>
      <c r="F66" t="s">
        <v>504</v>
      </c>
      <c r="G66" t="s">
        <v>505</v>
      </c>
      <c r="H66" t="s">
        <v>506</v>
      </c>
      <c r="I66" t="s">
        <v>34</v>
      </c>
      <c r="J66" t="s">
        <v>358</v>
      </c>
      <c r="K66" t="s">
        <v>24</v>
      </c>
      <c r="L66" t="s">
        <v>224</v>
      </c>
      <c r="M66" t="s">
        <v>507</v>
      </c>
      <c r="N66" t="s">
        <v>46</v>
      </c>
    </row>
    <row r="67" spans="1:14" x14ac:dyDescent="0.25">
      <c r="A67" t="s">
        <v>508</v>
      </c>
      <c r="B67" t="s">
        <v>509</v>
      </c>
      <c r="C67" t="s">
        <v>76</v>
      </c>
      <c r="D67" t="s">
        <v>510</v>
      </c>
      <c r="E67" t="s">
        <v>18</v>
      </c>
      <c r="F67" t="s">
        <v>511</v>
      </c>
      <c r="G67" t="s">
        <v>512</v>
      </c>
      <c r="H67" t="s">
        <v>513</v>
      </c>
      <c r="I67" t="s">
        <v>34</v>
      </c>
      <c r="J67" t="s">
        <v>514</v>
      </c>
      <c r="K67" t="s">
        <v>24</v>
      </c>
      <c r="L67" t="s">
        <v>82</v>
      </c>
      <c r="M67" t="s">
        <v>26</v>
      </c>
      <c r="N67" t="s">
        <v>27</v>
      </c>
    </row>
    <row r="68" spans="1:14" x14ac:dyDescent="0.25">
      <c r="A68" t="s">
        <v>515</v>
      </c>
      <c r="B68" t="s">
        <v>516</v>
      </c>
      <c r="C68" t="s">
        <v>16</v>
      </c>
      <c r="D68" t="s">
        <v>517</v>
      </c>
      <c r="E68" t="s">
        <v>18</v>
      </c>
      <c r="F68" t="s">
        <v>518</v>
      </c>
      <c r="G68" t="s">
        <v>519</v>
      </c>
      <c r="H68" t="s">
        <v>520</v>
      </c>
      <c r="I68" t="s">
        <v>34</v>
      </c>
      <c r="J68" t="s">
        <v>521</v>
      </c>
      <c r="K68" t="s">
        <v>24</v>
      </c>
      <c r="L68" t="s">
        <v>82</v>
      </c>
      <c r="M68" t="s">
        <v>26</v>
      </c>
      <c r="N68" t="s">
        <v>27</v>
      </c>
    </row>
    <row r="69" spans="1:14" x14ac:dyDescent="0.25">
      <c r="A69" t="s">
        <v>522</v>
      </c>
      <c r="B69" t="s">
        <v>523</v>
      </c>
      <c r="C69" t="s">
        <v>76</v>
      </c>
      <c r="D69" t="s">
        <v>524</v>
      </c>
      <c r="E69" t="s">
        <v>18</v>
      </c>
      <c r="F69" t="s">
        <v>525</v>
      </c>
      <c r="G69" t="s">
        <v>526</v>
      </c>
      <c r="H69" t="s">
        <v>527</v>
      </c>
      <c r="I69" t="s">
        <v>34</v>
      </c>
      <c r="J69" t="s">
        <v>528</v>
      </c>
      <c r="K69" t="s">
        <v>24</v>
      </c>
      <c r="L69" t="s">
        <v>224</v>
      </c>
      <c r="M69" t="s">
        <v>529</v>
      </c>
      <c r="N69" t="s">
        <v>46</v>
      </c>
    </row>
    <row r="70" spans="1:14" x14ac:dyDescent="0.25">
      <c r="A70" t="s">
        <v>530</v>
      </c>
      <c r="B70" t="s">
        <v>531</v>
      </c>
      <c r="C70" t="s">
        <v>76</v>
      </c>
      <c r="D70" t="s">
        <v>532</v>
      </c>
      <c r="E70" t="s">
        <v>18</v>
      </c>
      <c r="F70" t="s">
        <v>533</v>
      </c>
      <c r="G70" t="s">
        <v>534</v>
      </c>
      <c r="H70" t="s">
        <v>535</v>
      </c>
      <c r="I70" t="s">
        <v>34</v>
      </c>
      <c r="J70" t="s">
        <v>536</v>
      </c>
      <c r="K70" t="s">
        <v>24</v>
      </c>
      <c r="L70" t="s">
        <v>537</v>
      </c>
      <c r="M70" t="s">
        <v>538</v>
      </c>
      <c r="N70" t="s">
        <v>46</v>
      </c>
    </row>
    <row r="71" spans="1:14" x14ac:dyDescent="0.25">
      <c r="A71" t="s">
        <v>539</v>
      </c>
      <c r="B71" t="s">
        <v>540</v>
      </c>
      <c r="C71" t="s">
        <v>76</v>
      </c>
      <c r="D71" t="s">
        <v>437</v>
      </c>
      <c r="E71" t="s">
        <v>18</v>
      </c>
      <c r="F71" t="s">
        <v>541</v>
      </c>
      <c r="G71" t="s">
        <v>542</v>
      </c>
      <c r="H71" t="s">
        <v>543</v>
      </c>
      <c r="I71" t="s">
        <v>34</v>
      </c>
      <c r="J71" t="s">
        <v>106</v>
      </c>
      <c r="K71" t="s">
        <v>24</v>
      </c>
      <c r="L71" t="s">
        <v>441</v>
      </c>
      <c r="M71" t="s">
        <v>544</v>
      </c>
      <c r="N71" t="s">
        <v>46</v>
      </c>
    </row>
    <row r="72" spans="1:14" x14ac:dyDescent="0.25">
      <c r="A72" t="s">
        <v>545</v>
      </c>
      <c r="B72" t="s">
        <v>546</v>
      </c>
      <c r="C72" t="s">
        <v>16</v>
      </c>
      <c r="D72" t="s">
        <v>547</v>
      </c>
      <c r="E72" t="s">
        <v>18</v>
      </c>
      <c r="F72" t="s">
        <v>548</v>
      </c>
      <c r="G72" t="s">
        <v>549</v>
      </c>
      <c r="H72" t="s">
        <v>550</v>
      </c>
      <c r="I72" t="s">
        <v>34</v>
      </c>
      <c r="J72" t="s">
        <v>551</v>
      </c>
      <c r="K72" t="s">
        <v>24</v>
      </c>
      <c r="L72" t="s">
        <v>552</v>
      </c>
      <c r="M72" t="s">
        <v>553</v>
      </c>
      <c r="N72" t="s">
        <v>46</v>
      </c>
    </row>
    <row r="73" spans="1:14" x14ac:dyDescent="0.25">
      <c r="A73" t="s">
        <v>554</v>
      </c>
      <c r="B73" t="s">
        <v>555</v>
      </c>
      <c r="C73" t="s">
        <v>16</v>
      </c>
      <c r="D73" t="s">
        <v>556</v>
      </c>
      <c r="E73" t="s">
        <v>18</v>
      </c>
      <c r="F73" t="s">
        <v>557</v>
      </c>
      <c r="G73" t="s">
        <v>558</v>
      </c>
      <c r="H73" t="s">
        <v>559</v>
      </c>
      <c r="I73" t="s">
        <v>22</v>
      </c>
      <c r="J73" t="s">
        <v>162</v>
      </c>
      <c r="K73" t="s">
        <v>24</v>
      </c>
      <c r="L73" t="s">
        <v>560</v>
      </c>
      <c r="M73" t="s">
        <v>561</v>
      </c>
      <c r="N73" t="s">
        <v>46</v>
      </c>
    </row>
    <row r="74" spans="1:14" x14ac:dyDescent="0.25">
      <c r="A74" t="s">
        <v>562</v>
      </c>
      <c r="B74" t="s">
        <v>563</v>
      </c>
      <c r="C74" t="s">
        <v>16</v>
      </c>
      <c r="D74" t="s">
        <v>564</v>
      </c>
      <c r="E74" t="s">
        <v>18</v>
      </c>
      <c r="F74" t="s">
        <v>565</v>
      </c>
      <c r="G74" t="s">
        <v>566</v>
      </c>
      <c r="H74" t="s">
        <v>567</v>
      </c>
      <c r="I74" t="s">
        <v>34</v>
      </c>
      <c r="J74" t="s">
        <v>568</v>
      </c>
      <c r="K74" t="s">
        <v>24</v>
      </c>
      <c r="L74" t="s">
        <v>224</v>
      </c>
      <c r="M74" t="s">
        <v>569</v>
      </c>
      <c r="N74" t="s">
        <v>46</v>
      </c>
    </row>
    <row r="75" spans="1:14" x14ac:dyDescent="0.25">
      <c r="A75" t="s">
        <v>570</v>
      </c>
      <c r="C75" t="s">
        <v>76</v>
      </c>
      <c r="D75" t="s">
        <v>571</v>
      </c>
      <c r="E75" t="s">
        <v>18</v>
      </c>
      <c r="F75" t="s">
        <v>572</v>
      </c>
      <c r="G75" t="s">
        <v>573</v>
      </c>
      <c r="H75" t="s">
        <v>574</v>
      </c>
      <c r="I75" t="s">
        <v>34</v>
      </c>
      <c r="J75" t="s">
        <v>575</v>
      </c>
      <c r="K75" t="s">
        <v>24</v>
      </c>
      <c r="L75" t="s">
        <v>63</v>
      </c>
      <c r="M75" t="s">
        <v>576</v>
      </c>
      <c r="N75" t="s">
        <v>46</v>
      </c>
    </row>
    <row r="76" spans="1:14" x14ac:dyDescent="0.25">
      <c r="A76" t="s">
        <v>577</v>
      </c>
      <c r="B76" t="s">
        <v>578</v>
      </c>
      <c r="C76" t="s">
        <v>16</v>
      </c>
      <c r="D76" t="s">
        <v>579</v>
      </c>
      <c r="E76" t="s">
        <v>18</v>
      </c>
      <c r="F76" t="s">
        <v>580</v>
      </c>
      <c r="G76" t="s">
        <v>581</v>
      </c>
      <c r="H76" t="s">
        <v>582</v>
      </c>
      <c r="I76" t="s">
        <v>348</v>
      </c>
      <c r="J76" t="s">
        <v>307</v>
      </c>
      <c r="K76" t="s">
        <v>24</v>
      </c>
      <c r="L76" t="s">
        <v>193</v>
      </c>
      <c r="M76" t="s">
        <v>26</v>
      </c>
      <c r="N76" t="s">
        <v>27</v>
      </c>
    </row>
    <row r="77" spans="1:14" x14ac:dyDescent="0.25">
      <c r="A77" t="s">
        <v>583</v>
      </c>
      <c r="B77" t="s">
        <v>584</v>
      </c>
      <c r="C77" t="s">
        <v>76</v>
      </c>
      <c r="D77" t="s">
        <v>585</v>
      </c>
      <c r="E77" t="s">
        <v>18</v>
      </c>
      <c r="F77" t="s">
        <v>586</v>
      </c>
      <c r="G77" t="s">
        <v>587</v>
      </c>
      <c r="H77" t="s">
        <v>588</v>
      </c>
      <c r="I77" t="s">
        <v>34</v>
      </c>
      <c r="J77" t="s">
        <v>589</v>
      </c>
      <c r="K77" t="s">
        <v>24</v>
      </c>
      <c r="L77" t="s">
        <v>590</v>
      </c>
      <c r="M77" t="s">
        <v>591</v>
      </c>
      <c r="N77" t="s">
        <v>46</v>
      </c>
    </row>
    <row r="78" spans="1:14" x14ac:dyDescent="0.25">
      <c r="A78" t="s">
        <v>592</v>
      </c>
      <c r="B78" t="s">
        <v>593</v>
      </c>
      <c r="C78" t="s">
        <v>16</v>
      </c>
      <c r="D78" t="s">
        <v>594</v>
      </c>
      <c r="E78" t="s">
        <v>18</v>
      </c>
      <c r="F78" t="s">
        <v>595</v>
      </c>
      <c r="G78" t="s">
        <v>596</v>
      </c>
      <c r="H78" t="s">
        <v>597</v>
      </c>
      <c r="I78" t="s">
        <v>34</v>
      </c>
      <c r="J78" t="s">
        <v>521</v>
      </c>
      <c r="K78" t="s">
        <v>24</v>
      </c>
      <c r="L78" t="s">
        <v>224</v>
      </c>
      <c r="M78" t="s">
        <v>26</v>
      </c>
      <c r="N78" t="s">
        <v>27</v>
      </c>
    </row>
    <row r="79" spans="1:14" x14ac:dyDescent="0.25">
      <c r="A79" t="s">
        <v>598</v>
      </c>
      <c r="B79" t="s">
        <v>599</v>
      </c>
      <c r="C79" t="s">
        <v>600</v>
      </c>
      <c r="D79" t="s">
        <v>601</v>
      </c>
      <c r="E79" t="s">
        <v>18</v>
      </c>
      <c r="F79" t="s">
        <v>602</v>
      </c>
      <c r="G79" t="s">
        <v>603</v>
      </c>
      <c r="H79" t="s">
        <v>604</v>
      </c>
      <c r="I79" t="s">
        <v>34</v>
      </c>
      <c r="J79" t="s">
        <v>605</v>
      </c>
      <c r="K79" t="s">
        <v>606</v>
      </c>
      <c r="L79" t="s">
        <v>607</v>
      </c>
      <c r="M79" t="s">
        <v>26</v>
      </c>
      <c r="N79" t="s">
        <v>27</v>
      </c>
    </row>
    <row r="80" spans="1:14" x14ac:dyDescent="0.25">
      <c r="A80" t="s">
        <v>608</v>
      </c>
      <c r="B80" t="s">
        <v>609</v>
      </c>
      <c r="C80" t="s">
        <v>16</v>
      </c>
      <c r="D80" t="s">
        <v>437</v>
      </c>
      <c r="E80" t="s">
        <v>18</v>
      </c>
      <c r="F80" t="s">
        <v>610</v>
      </c>
      <c r="G80" t="s">
        <v>611</v>
      </c>
      <c r="H80" t="s">
        <v>612</v>
      </c>
      <c r="I80" t="s">
        <v>22</v>
      </c>
      <c r="J80" t="s">
        <v>71</v>
      </c>
      <c r="K80" t="s">
        <v>24</v>
      </c>
      <c r="L80" t="s">
        <v>613</v>
      </c>
      <c r="M80" t="s">
        <v>614</v>
      </c>
      <c r="N80" t="s">
        <v>46</v>
      </c>
    </row>
    <row r="81" spans="1:14" x14ac:dyDescent="0.25">
      <c r="A81" t="s">
        <v>615</v>
      </c>
      <c r="C81" t="s">
        <v>16</v>
      </c>
      <c r="D81" t="s">
        <v>616</v>
      </c>
      <c r="E81" t="s">
        <v>18</v>
      </c>
      <c r="F81" t="s">
        <v>617</v>
      </c>
      <c r="G81" t="s">
        <v>618</v>
      </c>
      <c r="H81" t="s">
        <v>619</v>
      </c>
      <c r="I81" t="s">
        <v>34</v>
      </c>
      <c r="J81" t="s">
        <v>35</v>
      </c>
      <c r="K81" t="s">
        <v>24</v>
      </c>
      <c r="L81" t="s">
        <v>477</v>
      </c>
      <c r="M81" t="s">
        <v>26</v>
      </c>
      <c r="N81" t="s">
        <v>27</v>
      </c>
    </row>
    <row r="82" spans="1:14" x14ac:dyDescent="0.25">
      <c r="A82" t="s">
        <v>620</v>
      </c>
      <c r="B82" t="s">
        <v>621</v>
      </c>
      <c r="C82" t="s">
        <v>76</v>
      </c>
      <c r="D82" t="s">
        <v>622</v>
      </c>
      <c r="E82" t="s">
        <v>18</v>
      </c>
      <c r="F82" t="s">
        <v>623</v>
      </c>
      <c r="G82" t="s">
        <v>624</v>
      </c>
      <c r="H82" t="s">
        <v>625</v>
      </c>
      <c r="I82" t="s">
        <v>34</v>
      </c>
      <c r="J82" t="s">
        <v>626</v>
      </c>
      <c r="K82" t="s">
        <v>24</v>
      </c>
      <c r="L82" t="s">
        <v>627</v>
      </c>
      <c r="M82" t="s">
        <v>628</v>
      </c>
      <c r="N82" t="s">
        <v>46</v>
      </c>
    </row>
    <row r="83" spans="1:14" x14ac:dyDescent="0.25">
      <c r="A83" t="s">
        <v>629</v>
      </c>
      <c r="B83" t="s">
        <v>630</v>
      </c>
      <c r="C83" t="s">
        <v>16</v>
      </c>
      <c r="D83" t="s">
        <v>631</v>
      </c>
      <c r="E83" t="s">
        <v>18</v>
      </c>
      <c r="F83" t="s">
        <v>632</v>
      </c>
      <c r="G83" t="s">
        <v>633</v>
      </c>
      <c r="H83" t="s">
        <v>634</v>
      </c>
      <c r="I83" t="s">
        <v>34</v>
      </c>
      <c r="J83" t="s">
        <v>635</v>
      </c>
      <c r="K83" t="s">
        <v>24</v>
      </c>
      <c r="L83" t="s">
        <v>63</v>
      </c>
      <c r="M83" t="s">
        <v>636</v>
      </c>
      <c r="N83" t="s">
        <v>46</v>
      </c>
    </row>
    <row r="84" spans="1:14" x14ac:dyDescent="0.25">
      <c r="A84" t="s">
        <v>28</v>
      </c>
      <c r="B84" t="s">
        <v>637</v>
      </c>
      <c r="C84" t="s">
        <v>16</v>
      </c>
      <c r="D84" t="s">
        <v>638</v>
      </c>
      <c r="E84" t="s">
        <v>18</v>
      </c>
      <c r="F84" t="s">
        <v>639</v>
      </c>
      <c r="G84" t="s">
        <v>640</v>
      </c>
      <c r="H84" t="s">
        <v>641</v>
      </c>
      <c r="I84" t="s">
        <v>34</v>
      </c>
      <c r="J84" t="s">
        <v>433</v>
      </c>
      <c r="K84" t="s">
        <v>24</v>
      </c>
      <c r="L84" t="s">
        <v>82</v>
      </c>
      <c r="M84" t="s">
        <v>26</v>
      </c>
      <c r="N84" t="s">
        <v>27</v>
      </c>
    </row>
    <row r="85" spans="1:14" x14ac:dyDescent="0.25">
      <c r="A85" t="s">
        <v>642</v>
      </c>
      <c r="B85" t="s">
        <v>643</v>
      </c>
      <c r="C85" t="s">
        <v>16</v>
      </c>
      <c r="D85" t="s">
        <v>644</v>
      </c>
      <c r="E85" t="s">
        <v>18</v>
      </c>
      <c r="F85" t="s">
        <v>645</v>
      </c>
      <c r="G85" t="s">
        <v>646</v>
      </c>
      <c r="H85" t="s">
        <v>647</v>
      </c>
      <c r="I85" t="s">
        <v>34</v>
      </c>
      <c r="J85" t="s">
        <v>648</v>
      </c>
      <c r="K85" t="s">
        <v>24</v>
      </c>
      <c r="L85" t="s">
        <v>649</v>
      </c>
      <c r="M85" t="s">
        <v>650</v>
      </c>
      <c r="N85" t="s">
        <v>46</v>
      </c>
    </row>
    <row r="86" spans="1:14" x14ac:dyDescent="0.25">
      <c r="A86" t="s">
        <v>651</v>
      </c>
      <c r="B86" t="s">
        <v>652</v>
      </c>
      <c r="C86" t="s">
        <v>76</v>
      </c>
      <c r="D86" t="s">
        <v>220</v>
      </c>
      <c r="E86" t="s">
        <v>18</v>
      </c>
      <c r="F86" t="s">
        <v>653</v>
      </c>
      <c r="G86" t="s">
        <v>654</v>
      </c>
      <c r="H86" t="s">
        <v>655</v>
      </c>
      <c r="I86" t="s">
        <v>34</v>
      </c>
      <c r="J86" t="s">
        <v>349</v>
      </c>
      <c r="K86" t="s">
        <v>24</v>
      </c>
      <c r="L86" t="s">
        <v>224</v>
      </c>
      <c r="M86" t="s">
        <v>656</v>
      </c>
      <c r="N86" t="s">
        <v>46</v>
      </c>
    </row>
    <row r="87" spans="1:14" x14ac:dyDescent="0.25">
      <c r="A87" t="s">
        <v>657</v>
      </c>
      <c r="B87" t="s">
        <v>227</v>
      </c>
      <c r="C87" t="s">
        <v>16</v>
      </c>
      <c r="D87" t="s">
        <v>571</v>
      </c>
      <c r="E87" t="s">
        <v>18</v>
      </c>
      <c r="F87" t="s">
        <v>658</v>
      </c>
      <c r="G87" t="s">
        <v>659</v>
      </c>
      <c r="H87" t="s">
        <v>660</v>
      </c>
      <c r="I87" t="s">
        <v>34</v>
      </c>
      <c r="J87" t="s">
        <v>661</v>
      </c>
      <c r="K87" t="s">
        <v>24</v>
      </c>
      <c r="L87" t="s">
        <v>662</v>
      </c>
      <c r="M87" t="s">
        <v>26</v>
      </c>
      <c r="N87" t="s">
        <v>27</v>
      </c>
    </row>
    <row r="88" spans="1:14" x14ac:dyDescent="0.25">
      <c r="A88" t="s">
        <v>663</v>
      </c>
      <c r="B88" t="s">
        <v>664</v>
      </c>
      <c r="C88" t="s">
        <v>16</v>
      </c>
      <c r="D88" t="s">
        <v>665</v>
      </c>
      <c r="E88" t="s">
        <v>18</v>
      </c>
      <c r="F88" t="s">
        <v>666</v>
      </c>
      <c r="G88" t="s">
        <v>667</v>
      </c>
      <c r="H88" t="s">
        <v>668</v>
      </c>
      <c r="I88" t="s">
        <v>34</v>
      </c>
      <c r="J88" t="s">
        <v>669</v>
      </c>
      <c r="K88" t="s">
        <v>24</v>
      </c>
      <c r="L88" t="s">
        <v>44</v>
      </c>
      <c r="M88" t="s">
        <v>670</v>
      </c>
      <c r="N88" t="s">
        <v>46</v>
      </c>
    </row>
    <row r="89" spans="1:14" x14ac:dyDescent="0.25">
      <c r="A89" t="s">
        <v>671</v>
      </c>
      <c r="B89" t="s">
        <v>672</v>
      </c>
      <c r="C89" t="s">
        <v>16</v>
      </c>
      <c r="D89" t="s">
        <v>673</v>
      </c>
      <c r="E89" t="s">
        <v>18</v>
      </c>
      <c r="F89" t="s">
        <v>674</v>
      </c>
      <c r="G89" t="s">
        <v>675</v>
      </c>
      <c r="H89" t="s">
        <v>676</v>
      </c>
      <c r="I89" t="s">
        <v>34</v>
      </c>
      <c r="J89" t="s">
        <v>178</v>
      </c>
      <c r="K89" t="s">
        <v>24</v>
      </c>
      <c r="L89" t="s">
        <v>677</v>
      </c>
      <c r="M89" t="s">
        <v>26</v>
      </c>
      <c r="N89" t="s">
        <v>27</v>
      </c>
    </row>
    <row r="90" spans="1:14" x14ac:dyDescent="0.25">
      <c r="A90" t="s">
        <v>678</v>
      </c>
      <c r="B90" t="s">
        <v>679</v>
      </c>
      <c r="C90" t="s">
        <v>76</v>
      </c>
      <c r="D90" t="s">
        <v>680</v>
      </c>
      <c r="E90" t="s">
        <v>18</v>
      </c>
      <c r="F90" t="s">
        <v>681</v>
      </c>
      <c r="G90" t="s">
        <v>682</v>
      </c>
      <c r="H90" t="s">
        <v>683</v>
      </c>
      <c r="I90" t="s">
        <v>34</v>
      </c>
      <c r="J90" t="s">
        <v>463</v>
      </c>
      <c r="K90" t="s">
        <v>24</v>
      </c>
      <c r="L90" t="s">
        <v>82</v>
      </c>
      <c r="M90" t="s">
        <v>684</v>
      </c>
      <c r="N90" t="s">
        <v>46</v>
      </c>
    </row>
    <row r="91" spans="1:14" x14ac:dyDescent="0.25">
      <c r="A91" t="s">
        <v>685</v>
      </c>
      <c r="B91" t="s">
        <v>686</v>
      </c>
      <c r="C91" t="s">
        <v>76</v>
      </c>
      <c r="D91" t="s">
        <v>67</v>
      </c>
      <c r="E91" t="s">
        <v>687</v>
      </c>
      <c r="F91" t="s">
        <v>688</v>
      </c>
      <c r="G91" t="s">
        <v>689</v>
      </c>
      <c r="H91" t="s">
        <v>690</v>
      </c>
      <c r="I91" t="s">
        <v>34</v>
      </c>
      <c r="J91" t="s">
        <v>691</v>
      </c>
      <c r="K91" t="s">
        <v>24</v>
      </c>
      <c r="L91" t="s">
        <v>44</v>
      </c>
      <c r="M91" t="s">
        <v>26</v>
      </c>
      <c r="N91" t="s">
        <v>27</v>
      </c>
    </row>
    <row r="92" spans="1:14" x14ac:dyDescent="0.25">
      <c r="A92" t="s">
        <v>692</v>
      </c>
      <c r="B92" t="s">
        <v>693</v>
      </c>
      <c r="C92" t="s">
        <v>76</v>
      </c>
      <c r="D92" t="s">
        <v>694</v>
      </c>
      <c r="E92" t="s">
        <v>695</v>
      </c>
      <c r="F92" t="s">
        <v>696</v>
      </c>
      <c r="G92" t="s">
        <v>697</v>
      </c>
      <c r="H92" t="s">
        <v>698</v>
      </c>
      <c r="I92" t="s">
        <v>34</v>
      </c>
      <c r="J92" t="s">
        <v>699</v>
      </c>
      <c r="K92" t="s">
        <v>24</v>
      </c>
      <c r="L92" t="s">
        <v>700</v>
      </c>
      <c r="M92" t="s">
        <v>26</v>
      </c>
      <c r="N92" t="s">
        <v>27</v>
      </c>
    </row>
    <row r="93" spans="1:14" x14ac:dyDescent="0.25">
      <c r="A93" t="s">
        <v>701</v>
      </c>
      <c r="C93" t="s">
        <v>16</v>
      </c>
      <c r="D93" t="s">
        <v>702</v>
      </c>
      <c r="E93" t="s">
        <v>695</v>
      </c>
      <c r="F93" t="s">
        <v>703</v>
      </c>
      <c r="G93" t="s">
        <v>704</v>
      </c>
      <c r="H93" t="s">
        <v>705</v>
      </c>
      <c r="I93" t="s">
        <v>34</v>
      </c>
      <c r="J93" t="s">
        <v>256</v>
      </c>
      <c r="K93" t="s">
        <v>24</v>
      </c>
      <c r="L93" t="s">
        <v>706</v>
      </c>
      <c r="M93" t="s">
        <v>26</v>
      </c>
      <c r="N93" t="s">
        <v>27</v>
      </c>
    </row>
    <row r="94" spans="1:14" x14ac:dyDescent="0.25">
      <c r="A94" t="s">
        <v>707</v>
      </c>
      <c r="B94" t="s">
        <v>708</v>
      </c>
      <c r="C94" t="s">
        <v>16</v>
      </c>
      <c r="D94" t="s">
        <v>709</v>
      </c>
      <c r="E94" t="s">
        <v>687</v>
      </c>
      <c r="F94" t="s">
        <v>710</v>
      </c>
      <c r="G94" t="s">
        <v>711</v>
      </c>
      <c r="H94" t="s">
        <v>712</v>
      </c>
      <c r="I94" t="s">
        <v>34</v>
      </c>
      <c r="J94" t="s">
        <v>98</v>
      </c>
      <c r="K94" t="s">
        <v>24</v>
      </c>
      <c r="L94" t="s">
        <v>713</v>
      </c>
      <c r="M94" t="s">
        <v>26</v>
      </c>
      <c r="N94" t="s">
        <v>27</v>
      </c>
    </row>
    <row r="95" spans="1:14" x14ac:dyDescent="0.25">
      <c r="A95" t="s">
        <v>714</v>
      </c>
      <c r="B95" t="s">
        <v>715</v>
      </c>
      <c r="C95" t="s">
        <v>76</v>
      </c>
      <c r="D95" t="s">
        <v>716</v>
      </c>
      <c r="E95" t="s">
        <v>695</v>
      </c>
      <c r="F95" t="s">
        <v>717</v>
      </c>
      <c r="G95" t="s">
        <v>718</v>
      </c>
      <c r="H95" t="s">
        <v>719</v>
      </c>
      <c r="I95" t="s">
        <v>34</v>
      </c>
      <c r="J95" t="s">
        <v>269</v>
      </c>
      <c r="K95" t="s">
        <v>24</v>
      </c>
      <c r="L95" t="s">
        <v>720</v>
      </c>
      <c r="M95" t="s">
        <v>26</v>
      </c>
      <c r="N95" t="s">
        <v>27</v>
      </c>
    </row>
    <row r="96" spans="1:14" x14ac:dyDescent="0.25">
      <c r="A96" t="s">
        <v>721</v>
      </c>
      <c r="B96" t="s">
        <v>722</v>
      </c>
      <c r="C96" t="s">
        <v>76</v>
      </c>
      <c r="D96" t="s">
        <v>723</v>
      </c>
      <c r="E96" t="s">
        <v>695</v>
      </c>
      <c r="F96" t="s">
        <v>724</v>
      </c>
      <c r="G96" t="s">
        <v>725</v>
      </c>
      <c r="H96" t="s">
        <v>726</v>
      </c>
      <c r="I96" t="s">
        <v>34</v>
      </c>
      <c r="J96" t="s">
        <v>269</v>
      </c>
      <c r="K96" t="s">
        <v>24</v>
      </c>
      <c r="L96" t="s">
        <v>727</v>
      </c>
      <c r="M96" t="s">
        <v>26</v>
      </c>
      <c r="N96" t="s">
        <v>27</v>
      </c>
    </row>
    <row r="97" spans="1:14" x14ac:dyDescent="0.25">
      <c r="A97" t="s">
        <v>728</v>
      </c>
      <c r="B97" t="s">
        <v>729</v>
      </c>
      <c r="C97" t="s">
        <v>76</v>
      </c>
      <c r="D97" t="s">
        <v>730</v>
      </c>
      <c r="E97" t="s">
        <v>695</v>
      </c>
      <c r="F97" t="s">
        <v>731</v>
      </c>
      <c r="G97" t="s">
        <v>732</v>
      </c>
      <c r="H97" t="s">
        <v>733</v>
      </c>
      <c r="I97" t="s">
        <v>34</v>
      </c>
      <c r="J97" t="s">
        <v>448</v>
      </c>
      <c r="K97" t="s">
        <v>24</v>
      </c>
      <c r="L97" t="s">
        <v>82</v>
      </c>
      <c r="M97" t="s">
        <v>26</v>
      </c>
      <c r="N97" t="s">
        <v>27</v>
      </c>
    </row>
    <row r="98" spans="1:14" x14ac:dyDescent="0.25">
      <c r="A98" t="s">
        <v>734</v>
      </c>
      <c r="B98" t="s">
        <v>735</v>
      </c>
      <c r="C98" t="s">
        <v>16</v>
      </c>
      <c r="D98" t="s">
        <v>723</v>
      </c>
      <c r="E98" t="s">
        <v>695</v>
      </c>
      <c r="F98" t="s">
        <v>736</v>
      </c>
      <c r="G98" t="s">
        <v>737</v>
      </c>
      <c r="H98" t="s">
        <v>738</v>
      </c>
      <c r="I98" t="s">
        <v>34</v>
      </c>
      <c r="J98" t="s">
        <v>699</v>
      </c>
      <c r="K98" t="s">
        <v>24</v>
      </c>
      <c r="L98" t="s">
        <v>285</v>
      </c>
      <c r="M98" t="s">
        <v>26</v>
      </c>
      <c r="N98" t="s">
        <v>27</v>
      </c>
    </row>
    <row r="99" spans="1:14" x14ac:dyDescent="0.25">
      <c r="A99" t="s">
        <v>739</v>
      </c>
      <c r="B99" t="s">
        <v>740</v>
      </c>
      <c r="C99" t="s">
        <v>16</v>
      </c>
      <c r="D99" t="s">
        <v>741</v>
      </c>
      <c r="E99" t="s">
        <v>695</v>
      </c>
      <c r="F99" t="s">
        <v>742</v>
      </c>
      <c r="G99" t="s">
        <v>743</v>
      </c>
      <c r="H99" t="s">
        <v>744</v>
      </c>
      <c r="I99" t="s">
        <v>34</v>
      </c>
      <c r="J99" t="s">
        <v>745</v>
      </c>
      <c r="K99" t="s">
        <v>24</v>
      </c>
      <c r="L99" t="s">
        <v>224</v>
      </c>
      <c r="M99" t="s">
        <v>26</v>
      </c>
      <c r="N99" t="s">
        <v>27</v>
      </c>
    </row>
    <row r="100" spans="1:14" x14ac:dyDescent="0.25">
      <c r="A100" t="s">
        <v>746</v>
      </c>
      <c r="B100" t="s">
        <v>747</v>
      </c>
      <c r="C100" t="s">
        <v>76</v>
      </c>
      <c r="D100" t="s">
        <v>102</v>
      </c>
      <c r="E100" t="s">
        <v>687</v>
      </c>
      <c r="F100" t="s">
        <v>748</v>
      </c>
      <c r="G100" t="s">
        <v>749</v>
      </c>
      <c r="H100" t="s">
        <v>750</v>
      </c>
      <c r="I100" t="s">
        <v>34</v>
      </c>
      <c r="J100" t="s">
        <v>53</v>
      </c>
      <c r="K100" t="s">
        <v>24</v>
      </c>
      <c r="L100" t="s">
        <v>373</v>
      </c>
      <c r="M100" t="s">
        <v>26</v>
      </c>
      <c r="N100" t="s">
        <v>27</v>
      </c>
    </row>
    <row r="101" spans="1:14" x14ac:dyDescent="0.25">
      <c r="A101" t="s">
        <v>751</v>
      </c>
      <c r="B101" t="s">
        <v>752</v>
      </c>
      <c r="C101" t="s">
        <v>76</v>
      </c>
      <c r="D101" t="s">
        <v>753</v>
      </c>
      <c r="E101" t="s">
        <v>695</v>
      </c>
      <c r="F101" t="s">
        <v>754</v>
      </c>
      <c r="G101" t="s">
        <v>755</v>
      </c>
      <c r="H101" t="s">
        <v>756</v>
      </c>
      <c r="I101" t="s">
        <v>34</v>
      </c>
      <c r="J101" t="s">
        <v>745</v>
      </c>
      <c r="K101" t="s">
        <v>24</v>
      </c>
      <c r="L101" t="s">
        <v>114</v>
      </c>
      <c r="M101" t="s">
        <v>26</v>
      </c>
      <c r="N101" t="s">
        <v>27</v>
      </c>
    </row>
    <row r="102" spans="1:14" x14ac:dyDescent="0.25">
      <c r="A102" t="s">
        <v>757</v>
      </c>
      <c r="B102" t="s">
        <v>758</v>
      </c>
      <c r="C102" t="s">
        <v>16</v>
      </c>
      <c r="D102" t="s">
        <v>759</v>
      </c>
      <c r="E102" t="s">
        <v>695</v>
      </c>
      <c r="F102" t="s">
        <v>760</v>
      </c>
      <c r="G102" t="s">
        <v>761</v>
      </c>
      <c r="H102" t="s">
        <v>762</v>
      </c>
      <c r="I102" t="s">
        <v>34</v>
      </c>
      <c r="J102" t="s">
        <v>691</v>
      </c>
      <c r="K102" t="s">
        <v>24</v>
      </c>
      <c r="L102" t="s">
        <v>82</v>
      </c>
      <c r="M102" t="s">
        <v>26</v>
      </c>
      <c r="N102" t="s">
        <v>27</v>
      </c>
    </row>
    <row r="103" spans="1:14" x14ac:dyDescent="0.25">
      <c r="A103" t="s">
        <v>763</v>
      </c>
      <c r="B103" t="s">
        <v>764</v>
      </c>
      <c r="C103" t="s">
        <v>76</v>
      </c>
      <c r="D103" t="s">
        <v>765</v>
      </c>
      <c r="E103" t="s">
        <v>695</v>
      </c>
      <c r="F103" t="s">
        <v>766</v>
      </c>
      <c r="G103" t="s">
        <v>767</v>
      </c>
      <c r="H103" t="s">
        <v>768</v>
      </c>
      <c r="I103" t="s">
        <v>34</v>
      </c>
      <c r="J103" t="s">
        <v>769</v>
      </c>
      <c r="K103" t="s">
        <v>24</v>
      </c>
      <c r="L103" t="s">
        <v>82</v>
      </c>
      <c r="M103" t="s">
        <v>770</v>
      </c>
      <c r="N103" t="s">
        <v>46</v>
      </c>
    </row>
    <row r="104" spans="1:14" x14ac:dyDescent="0.25">
      <c r="A104" t="s">
        <v>771</v>
      </c>
      <c r="B104" t="s">
        <v>772</v>
      </c>
      <c r="C104" t="s">
        <v>16</v>
      </c>
      <c r="D104" t="s">
        <v>102</v>
      </c>
      <c r="E104" t="s">
        <v>695</v>
      </c>
      <c r="F104" t="s">
        <v>773</v>
      </c>
      <c r="G104" t="s">
        <v>774</v>
      </c>
      <c r="H104" t="s">
        <v>775</v>
      </c>
      <c r="I104" t="s">
        <v>34</v>
      </c>
      <c r="J104" t="s">
        <v>776</v>
      </c>
      <c r="K104" t="s">
        <v>24</v>
      </c>
      <c r="L104" t="s">
        <v>82</v>
      </c>
      <c r="M104" t="s">
        <v>777</v>
      </c>
      <c r="N104" t="s">
        <v>46</v>
      </c>
    </row>
    <row r="105" spans="1:14" x14ac:dyDescent="0.25">
      <c r="A105" t="s">
        <v>721</v>
      </c>
      <c r="B105" t="s">
        <v>722</v>
      </c>
      <c r="C105" t="s">
        <v>76</v>
      </c>
      <c r="D105" t="s">
        <v>778</v>
      </c>
      <c r="E105" t="s">
        <v>695</v>
      </c>
      <c r="F105" t="s">
        <v>779</v>
      </c>
      <c r="G105" t="s">
        <v>780</v>
      </c>
      <c r="H105" t="s">
        <v>781</v>
      </c>
      <c r="I105" t="s">
        <v>34</v>
      </c>
      <c r="J105" t="s">
        <v>782</v>
      </c>
      <c r="K105" t="s">
        <v>24</v>
      </c>
      <c r="L105" t="s">
        <v>727</v>
      </c>
      <c r="M105" t="s">
        <v>26</v>
      </c>
      <c r="N105" t="s">
        <v>27</v>
      </c>
    </row>
    <row r="106" spans="1:14" x14ac:dyDescent="0.25">
      <c r="A106" t="s">
        <v>783</v>
      </c>
      <c r="B106" t="s">
        <v>784</v>
      </c>
      <c r="C106" t="s">
        <v>76</v>
      </c>
      <c r="D106" t="s">
        <v>67</v>
      </c>
      <c r="E106" t="s">
        <v>695</v>
      </c>
      <c r="F106" t="s">
        <v>785</v>
      </c>
      <c r="G106" t="s">
        <v>786</v>
      </c>
      <c r="H106" t="s">
        <v>787</v>
      </c>
      <c r="I106" t="s">
        <v>34</v>
      </c>
      <c r="J106" t="s">
        <v>782</v>
      </c>
      <c r="K106" t="s">
        <v>24</v>
      </c>
      <c r="L106" t="s">
        <v>44</v>
      </c>
      <c r="M106" t="s">
        <v>26</v>
      </c>
      <c r="N106" t="s">
        <v>27</v>
      </c>
    </row>
    <row r="107" spans="1:14" x14ac:dyDescent="0.25">
      <c r="A107" t="s">
        <v>788</v>
      </c>
      <c r="B107" t="s">
        <v>789</v>
      </c>
      <c r="C107" t="s">
        <v>16</v>
      </c>
      <c r="D107" t="s">
        <v>790</v>
      </c>
      <c r="E107" t="s">
        <v>695</v>
      </c>
      <c r="F107" t="s">
        <v>791</v>
      </c>
      <c r="G107" t="s">
        <v>792</v>
      </c>
      <c r="H107" t="s">
        <v>793</v>
      </c>
      <c r="I107" t="s">
        <v>34</v>
      </c>
      <c r="J107" t="s">
        <v>794</v>
      </c>
      <c r="K107" t="s">
        <v>24</v>
      </c>
      <c r="L107" t="s">
        <v>233</v>
      </c>
      <c r="M107" t="s">
        <v>795</v>
      </c>
      <c r="N107" t="s">
        <v>46</v>
      </c>
    </row>
    <row r="108" spans="1:14" x14ac:dyDescent="0.25">
      <c r="A108" t="s">
        <v>728</v>
      </c>
      <c r="B108" t="s">
        <v>729</v>
      </c>
      <c r="C108" t="s">
        <v>76</v>
      </c>
      <c r="D108" t="s">
        <v>730</v>
      </c>
      <c r="E108" t="s">
        <v>695</v>
      </c>
      <c r="F108" t="s">
        <v>796</v>
      </c>
      <c r="G108" t="s">
        <v>797</v>
      </c>
      <c r="H108" t="s">
        <v>798</v>
      </c>
      <c r="I108" t="s">
        <v>34</v>
      </c>
      <c r="J108" t="s">
        <v>134</v>
      </c>
      <c r="K108" t="s">
        <v>24</v>
      </c>
      <c r="L108" t="s">
        <v>82</v>
      </c>
      <c r="M108" t="s">
        <v>26</v>
      </c>
      <c r="N108" t="s">
        <v>27</v>
      </c>
    </row>
    <row r="109" spans="1:14" x14ac:dyDescent="0.25">
      <c r="A109" t="s">
        <v>799</v>
      </c>
      <c r="C109" t="s">
        <v>76</v>
      </c>
      <c r="D109" t="s">
        <v>800</v>
      </c>
      <c r="E109" t="s">
        <v>695</v>
      </c>
      <c r="F109" t="s">
        <v>801</v>
      </c>
      <c r="G109" t="s">
        <v>802</v>
      </c>
      <c r="H109" t="s">
        <v>803</v>
      </c>
      <c r="I109" t="s">
        <v>804</v>
      </c>
      <c r="J109" t="s">
        <v>805</v>
      </c>
      <c r="K109" t="s">
        <v>24</v>
      </c>
      <c r="L109" t="s">
        <v>44</v>
      </c>
      <c r="M109" t="s">
        <v>26</v>
      </c>
      <c r="N109" t="s">
        <v>27</v>
      </c>
    </row>
    <row r="110" spans="1:14" x14ac:dyDescent="0.25">
      <c r="A110" t="s">
        <v>806</v>
      </c>
      <c r="B110" t="s">
        <v>807</v>
      </c>
      <c r="C110" t="s">
        <v>16</v>
      </c>
      <c r="D110" t="s">
        <v>808</v>
      </c>
      <c r="E110" t="s">
        <v>695</v>
      </c>
      <c r="F110" t="s">
        <v>809</v>
      </c>
      <c r="G110" t="s">
        <v>810</v>
      </c>
      <c r="H110" t="s">
        <v>811</v>
      </c>
      <c r="I110" t="s">
        <v>34</v>
      </c>
      <c r="J110" t="s">
        <v>433</v>
      </c>
      <c r="K110" t="s">
        <v>24</v>
      </c>
      <c r="L110" t="s">
        <v>82</v>
      </c>
      <c r="M110" t="s">
        <v>26</v>
      </c>
      <c r="N110" t="s">
        <v>27</v>
      </c>
    </row>
    <row r="111" spans="1:14" x14ac:dyDescent="0.25">
      <c r="A111" t="s">
        <v>812</v>
      </c>
      <c r="B111" t="s">
        <v>752</v>
      </c>
      <c r="C111" t="s">
        <v>76</v>
      </c>
      <c r="D111" t="s">
        <v>753</v>
      </c>
      <c r="E111" t="s">
        <v>687</v>
      </c>
      <c r="F111" t="s">
        <v>813</v>
      </c>
      <c r="G111" t="s">
        <v>814</v>
      </c>
      <c r="H111" t="s">
        <v>815</v>
      </c>
      <c r="I111" t="s">
        <v>34</v>
      </c>
      <c r="J111" t="s">
        <v>816</v>
      </c>
      <c r="K111" t="s">
        <v>24</v>
      </c>
      <c r="L111" t="s">
        <v>817</v>
      </c>
      <c r="M111" t="s">
        <v>26</v>
      </c>
      <c r="N111" t="s">
        <v>27</v>
      </c>
    </row>
    <row r="112" spans="1:14" x14ac:dyDescent="0.25">
      <c r="A112" t="s">
        <v>818</v>
      </c>
      <c r="B112" t="s">
        <v>819</v>
      </c>
      <c r="C112" t="s">
        <v>16</v>
      </c>
      <c r="D112" t="s">
        <v>820</v>
      </c>
      <c r="E112" t="s">
        <v>687</v>
      </c>
      <c r="F112" t="s">
        <v>821</v>
      </c>
      <c r="G112" t="s">
        <v>822</v>
      </c>
      <c r="H112" t="s">
        <v>823</v>
      </c>
      <c r="I112" t="s">
        <v>34</v>
      </c>
      <c r="J112" t="s">
        <v>134</v>
      </c>
      <c r="K112" t="s">
        <v>24</v>
      </c>
      <c r="L112" t="s">
        <v>82</v>
      </c>
      <c r="M112" t="s">
        <v>26</v>
      </c>
      <c r="N112" t="s">
        <v>27</v>
      </c>
    </row>
    <row r="113" spans="1:14" x14ac:dyDescent="0.25">
      <c r="A113" t="s">
        <v>824</v>
      </c>
      <c r="B113" t="s">
        <v>825</v>
      </c>
      <c r="C113" t="s">
        <v>16</v>
      </c>
      <c r="D113" t="s">
        <v>102</v>
      </c>
      <c r="E113" t="s">
        <v>695</v>
      </c>
      <c r="F113" t="s">
        <v>826</v>
      </c>
      <c r="G113" t="s">
        <v>827</v>
      </c>
      <c r="H113" t="s">
        <v>828</v>
      </c>
      <c r="I113" t="s">
        <v>34</v>
      </c>
      <c r="J113" t="s">
        <v>776</v>
      </c>
      <c r="K113" t="s">
        <v>24</v>
      </c>
      <c r="L113" t="s">
        <v>82</v>
      </c>
      <c r="M113" t="s">
        <v>829</v>
      </c>
      <c r="N113" t="s">
        <v>46</v>
      </c>
    </row>
    <row r="114" spans="1:14" x14ac:dyDescent="0.25">
      <c r="A114" t="s">
        <v>830</v>
      </c>
      <c r="B114" t="s">
        <v>831</v>
      </c>
      <c r="C114" t="s">
        <v>16</v>
      </c>
      <c r="D114" t="s">
        <v>102</v>
      </c>
      <c r="E114" t="s">
        <v>695</v>
      </c>
      <c r="F114" t="s">
        <v>832</v>
      </c>
      <c r="G114" t="s">
        <v>833</v>
      </c>
      <c r="H114" t="s">
        <v>834</v>
      </c>
      <c r="I114" t="s">
        <v>34</v>
      </c>
      <c r="J114" t="s">
        <v>43</v>
      </c>
      <c r="K114" t="s">
        <v>24</v>
      </c>
      <c r="L114" t="s">
        <v>82</v>
      </c>
      <c r="M114" t="s">
        <v>835</v>
      </c>
      <c r="N114" t="s">
        <v>46</v>
      </c>
    </row>
    <row r="115" spans="1:14" x14ac:dyDescent="0.25">
      <c r="A115" t="s">
        <v>836</v>
      </c>
      <c r="B115" t="s">
        <v>837</v>
      </c>
      <c r="C115" t="s">
        <v>16</v>
      </c>
      <c r="D115" t="s">
        <v>838</v>
      </c>
      <c r="E115" t="s">
        <v>695</v>
      </c>
      <c r="F115" t="s">
        <v>839</v>
      </c>
      <c r="G115" t="s">
        <v>840</v>
      </c>
      <c r="H115" t="s">
        <v>841</v>
      </c>
      <c r="I115" t="s">
        <v>34</v>
      </c>
      <c r="J115" t="s">
        <v>433</v>
      </c>
      <c r="K115" t="s">
        <v>24</v>
      </c>
      <c r="L115" t="s">
        <v>842</v>
      </c>
      <c r="M115" t="s">
        <v>26</v>
      </c>
      <c r="N115" t="s">
        <v>27</v>
      </c>
    </row>
    <row r="116" spans="1:14" x14ac:dyDescent="0.25">
      <c r="A116" t="s">
        <v>843</v>
      </c>
      <c r="B116" t="s">
        <v>844</v>
      </c>
      <c r="C116" t="s">
        <v>76</v>
      </c>
      <c r="D116" t="s">
        <v>220</v>
      </c>
      <c r="E116" t="s">
        <v>695</v>
      </c>
      <c r="F116" t="s">
        <v>845</v>
      </c>
      <c r="G116" t="s">
        <v>846</v>
      </c>
      <c r="H116" t="s">
        <v>847</v>
      </c>
      <c r="I116" t="s">
        <v>34</v>
      </c>
      <c r="J116" t="s">
        <v>691</v>
      </c>
      <c r="K116" t="s">
        <v>24</v>
      </c>
      <c r="L116" t="s">
        <v>848</v>
      </c>
      <c r="M116" t="s">
        <v>26</v>
      </c>
      <c r="N116" t="s">
        <v>27</v>
      </c>
    </row>
    <row r="117" spans="1:14" x14ac:dyDescent="0.25">
      <c r="A117" t="s">
        <v>849</v>
      </c>
      <c r="B117" t="s">
        <v>850</v>
      </c>
      <c r="C117" t="s">
        <v>16</v>
      </c>
      <c r="D117" t="s">
        <v>851</v>
      </c>
      <c r="E117" t="s">
        <v>695</v>
      </c>
      <c r="F117" t="s">
        <v>852</v>
      </c>
      <c r="G117" t="s">
        <v>853</v>
      </c>
      <c r="H117" t="s">
        <v>854</v>
      </c>
      <c r="I117" t="s">
        <v>22</v>
      </c>
      <c r="J117" t="s">
        <v>855</v>
      </c>
      <c r="K117" t="s">
        <v>24</v>
      </c>
      <c r="L117" t="s">
        <v>856</v>
      </c>
      <c r="M117" t="s">
        <v>857</v>
      </c>
      <c r="N117" t="s">
        <v>46</v>
      </c>
    </row>
    <row r="118" spans="1:14" x14ac:dyDescent="0.25">
      <c r="A118" t="s">
        <v>757</v>
      </c>
      <c r="B118" t="s">
        <v>758</v>
      </c>
      <c r="C118" t="s">
        <v>16</v>
      </c>
      <c r="D118" t="s">
        <v>759</v>
      </c>
      <c r="E118" t="s">
        <v>695</v>
      </c>
      <c r="F118" t="s">
        <v>858</v>
      </c>
      <c r="G118" t="s">
        <v>859</v>
      </c>
      <c r="H118" t="s">
        <v>860</v>
      </c>
      <c r="I118" t="s">
        <v>34</v>
      </c>
      <c r="J118" t="s">
        <v>134</v>
      </c>
      <c r="K118" t="s">
        <v>24</v>
      </c>
      <c r="L118" t="s">
        <v>82</v>
      </c>
      <c r="M118" t="s">
        <v>26</v>
      </c>
      <c r="N118" t="s">
        <v>27</v>
      </c>
    </row>
    <row r="119" spans="1:14" x14ac:dyDescent="0.25">
      <c r="A119" t="s">
        <v>861</v>
      </c>
      <c r="B119" t="s">
        <v>752</v>
      </c>
      <c r="C119" t="s">
        <v>76</v>
      </c>
      <c r="D119" t="s">
        <v>753</v>
      </c>
      <c r="E119" t="s">
        <v>687</v>
      </c>
      <c r="F119" t="s">
        <v>862</v>
      </c>
      <c r="G119" t="s">
        <v>863</v>
      </c>
      <c r="H119" t="s">
        <v>864</v>
      </c>
      <c r="I119" t="s">
        <v>34</v>
      </c>
      <c r="J119" t="s">
        <v>699</v>
      </c>
      <c r="K119" t="s">
        <v>24</v>
      </c>
      <c r="L119" t="s">
        <v>114</v>
      </c>
      <c r="M119" t="s">
        <v>26</v>
      </c>
      <c r="N119" t="s">
        <v>27</v>
      </c>
    </row>
    <row r="120" spans="1:14" x14ac:dyDescent="0.25">
      <c r="A120" t="s">
        <v>865</v>
      </c>
      <c r="B120" t="s">
        <v>807</v>
      </c>
      <c r="C120" t="s">
        <v>16</v>
      </c>
      <c r="D120" t="s">
        <v>808</v>
      </c>
      <c r="E120" t="s">
        <v>687</v>
      </c>
      <c r="F120" t="s">
        <v>866</v>
      </c>
      <c r="G120" t="s">
        <v>867</v>
      </c>
      <c r="H120" t="s">
        <v>868</v>
      </c>
      <c r="I120" t="s">
        <v>34</v>
      </c>
      <c r="J120" t="s">
        <v>98</v>
      </c>
      <c r="K120" t="s">
        <v>24</v>
      </c>
      <c r="L120" t="s">
        <v>82</v>
      </c>
      <c r="M120" t="s">
        <v>26</v>
      </c>
      <c r="N120" t="s">
        <v>27</v>
      </c>
    </row>
    <row r="121" spans="1:14" x14ac:dyDescent="0.25">
      <c r="A121" t="s">
        <v>757</v>
      </c>
      <c r="B121" t="s">
        <v>758</v>
      </c>
      <c r="C121" t="s">
        <v>16</v>
      </c>
      <c r="D121" t="s">
        <v>759</v>
      </c>
      <c r="E121" t="s">
        <v>687</v>
      </c>
      <c r="F121" t="s">
        <v>869</v>
      </c>
      <c r="G121" t="s">
        <v>870</v>
      </c>
      <c r="H121" t="s">
        <v>871</v>
      </c>
      <c r="I121" t="s">
        <v>34</v>
      </c>
      <c r="J121" t="s">
        <v>872</v>
      </c>
      <c r="K121" t="s">
        <v>24</v>
      </c>
      <c r="L121" t="s">
        <v>82</v>
      </c>
      <c r="M121" t="s">
        <v>26</v>
      </c>
      <c r="N121" t="s">
        <v>27</v>
      </c>
    </row>
    <row r="122" spans="1:14" x14ac:dyDescent="0.25">
      <c r="A122" t="s">
        <v>873</v>
      </c>
      <c r="B122" t="s">
        <v>874</v>
      </c>
      <c r="C122" t="s">
        <v>16</v>
      </c>
      <c r="D122" t="s">
        <v>875</v>
      </c>
      <c r="E122" t="s">
        <v>695</v>
      </c>
      <c r="F122" t="s">
        <v>876</v>
      </c>
      <c r="G122" t="s">
        <v>877</v>
      </c>
      <c r="H122" t="s">
        <v>878</v>
      </c>
      <c r="I122" t="s">
        <v>22</v>
      </c>
      <c r="J122" t="s">
        <v>879</v>
      </c>
      <c r="K122" t="s">
        <v>24</v>
      </c>
      <c r="L122" t="s">
        <v>91</v>
      </c>
      <c r="M122" t="s">
        <v>26</v>
      </c>
      <c r="N122" t="s">
        <v>27</v>
      </c>
    </row>
    <row r="123" spans="1:14" x14ac:dyDescent="0.25">
      <c r="A123" t="s">
        <v>757</v>
      </c>
      <c r="B123" t="s">
        <v>758</v>
      </c>
      <c r="C123" t="s">
        <v>16</v>
      </c>
      <c r="D123" t="s">
        <v>759</v>
      </c>
      <c r="E123" t="s">
        <v>695</v>
      </c>
      <c r="F123" t="s">
        <v>880</v>
      </c>
      <c r="G123" t="s">
        <v>881</v>
      </c>
      <c r="H123" t="s">
        <v>882</v>
      </c>
      <c r="I123" t="s">
        <v>34</v>
      </c>
      <c r="J123" t="s">
        <v>872</v>
      </c>
      <c r="K123" t="s">
        <v>24</v>
      </c>
      <c r="L123" t="s">
        <v>82</v>
      </c>
      <c r="M123" t="s">
        <v>26</v>
      </c>
      <c r="N123" t="s">
        <v>27</v>
      </c>
    </row>
    <row r="124" spans="1:14" x14ac:dyDescent="0.25">
      <c r="A124" t="s">
        <v>883</v>
      </c>
      <c r="B124" t="s">
        <v>884</v>
      </c>
      <c r="C124" t="s">
        <v>16</v>
      </c>
      <c r="D124" t="s">
        <v>885</v>
      </c>
      <c r="E124" t="s">
        <v>695</v>
      </c>
      <c r="F124" t="s">
        <v>886</v>
      </c>
      <c r="G124" t="s">
        <v>887</v>
      </c>
      <c r="H124" t="s">
        <v>888</v>
      </c>
      <c r="I124" t="s">
        <v>34</v>
      </c>
      <c r="J124" t="s">
        <v>889</v>
      </c>
      <c r="K124" t="s">
        <v>24</v>
      </c>
      <c r="L124" t="s">
        <v>44</v>
      </c>
      <c r="M124" t="s">
        <v>26</v>
      </c>
      <c r="N124" t="s">
        <v>27</v>
      </c>
    </row>
    <row r="125" spans="1:14" x14ac:dyDescent="0.25">
      <c r="A125" t="s">
        <v>890</v>
      </c>
      <c r="B125" t="s">
        <v>891</v>
      </c>
      <c r="C125" t="s">
        <v>16</v>
      </c>
      <c r="D125" t="s">
        <v>892</v>
      </c>
      <c r="E125" t="s">
        <v>695</v>
      </c>
      <c r="F125" t="s">
        <v>893</v>
      </c>
      <c r="G125" t="s">
        <v>894</v>
      </c>
      <c r="H125" t="s">
        <v>895</v>
      </c>
      <c r="I125" t="s">
        <v>22</v>
      </c>
      <c r="J125" t="s">
        <v>276</v>
      </c>
      <c r="K125" t="s">
        <v>24</v>
      </c>
      <c r="L125" t="s">
        <v>91</v>
      </c>
      <c r="M125" t="s">
        <v>26</v>
      </c>
      <c r="N125" t="s">
        <v>27</v>
      </c>
    </row>
    <row r="126" spans="1:14" x14ac:dyDescent="0.25">
      <c r="A126" t="s">
        <v>896</v>
      </c>
      <c r="B126" t="s">
        <v>735</v>
      </c>
      <c r="C126" t="s">
        <v>16</v>
      </c>
      <c r="D126" t="s">
        <v>723</v>
      </c>
      <c r="E126" t="s">
        <v>695</v>
      </c>
      <c r="F126" t="s">
        <v>897</v>
      </c>
      <c r="G126" t="s">
        <v>898</v>
      </c>
      <c r="H126" t="s">
        <v>899</v>
      </c>
      <c r="I126" t="s">
        <v>34</v>
      </c>
      <c r="J126" t="s">
        <v>23</v>
      </c>
      <c r="K126" t="s">
        <v>24</v>
      </c>
      <c r="L126" t="s">
        <v>900</v>
      </c>
      <c r="M126" t="s">
        <v>26</v>
      </c>
      <c r="N126" t="s">
        <v>27</v>
      </c>
    </row>
    <row r="127" spans="1:14" x14ac:dyDescent="0.25">
      <c r="A127" t="s">
        <v>901</v>
      </c>
      <c r="B127" t="s">
        <v>884</v>
      </c>
      <c r="C127" t="s">
        <v>16</v>
      </c>
      <c r="D127" t="s">
        <v>885</v>
      </c>
      <c r="E127" t="s">
        <v>687</v>
      </c>
      <c r="F127" t="s">
        <v>902</v>
      </c>
      <c r="G127" t="s">
        <v>903</v>
      </c>
      <c r="H127" t="s">
        <v>904</v>
      </c>
      <c r="I127" t="s">
        <v>34</v>
      </c>
      <c r="J127" t="s">
        <v>889</v>
      </c>
      <c r="K127" t="s">
        <v>24</v>
      </c>
      <c r="L127" t="s">
        <v>44</v>
      </c>
      <c r="M127" t="s">
        <v>26</v>
      </c>
      <c r="N127" t="s">
        <v>27</v>
      </c>
    </row>
    <row r="128" spans="1:14" x14ac:dyDescent="0.25">
      <c r="A128" t="s">
        <v>757</v>
      </c>
      <c r="B128" t="s">
        <v>758</v>
      </c>
      <c r="C128" t="s">
        <v>16</v>
      </c>
      <c r="D128" t="s">
        <v>759</v>
      </c>
      <c r="E128" t="s">
        <v>695</v>
      </c>
      <c r="F128" t="s">
        <v>905</v>
      </c>
      <c r="G128" t="s">
        <v>906</v>
      </c>
      <c r="H128" t="s">
        <v>907</v>
      </c>
      <c r="I128" t="s">
        <v>34</v>
      </c>
      <c r="J128" t="s">
        <v>872</v>
      </c>
      <c r="K128" t="s">
        <v>24</v>
      </c>
      <c r="L128" t="s">
        <v>82</v>
      </c>
      <c r="M128" t="s">
        <v>26</v>
      </c>
      <c r="N128" t="s">
        <v>27</v>
      </c>
    </row>
    <row r="129" spans="1:14" x14ac:dyDescent="0.25">
      <c r="A129" t="s">
        <v>908</v>
      </c>
      <c r="B129" t="s">
        <v>909</v>
      </c>
      <c r="C129" t="s">
        <v>76</v>
      </c>
      <c r="D129" t="s">
        <v>910</v>
      </c>
      <c r="E129" t="s">
        <v>695</v>
      </c>
      <c r="F129" t="s">
        <v>911</v>
      </c>
      <c r="G129" t="s">
        <v>912</v>
      </c>
      <c r="H129" t="s">
        <v>913</v>
      </c>
      <c r="I129" t="s">
        <v>34</v>
      </c>
      <c r="J129" t="s">
        <v>134</v>
      </c>
      <c r="K129" t="s">
        <v>24</v>
      </c>
      <c r="L129" t="s">
        <v>914</v>
      </c>
      <c r="M129" t="s">
        <v>26</v>
      </c>
      <c r="N129" t="s">
        <v>27</v>
      </c>
    </row>
    <row r="130" spans="1:14" x14ac:dyDescent="0.25">
      <c r="A130" t="s">
        <v>915</v>
      </c>
      <c r="B130" t="s">
        <v>916</v>
      </c>
      <c r="C130" t="s">
        <v>76</v>
      </c>
      <c r="D130" t="s">
        <v>917</v>
      </c>
      <c r="E130" t="s">
        <v>687</v>
      </c>
      <c r="F130" t="s">
        <v>918</v>
      </c>
      <c r="G130" t="s">
        <v>919</v>
      </c>
      <c r="H130" t="s">
        <v>920</v>
      </c>
      <c r="I130" t="s">
        <v>34</v>
      </c>
      <c r="J130" t="s">
        <v>514</v>
      </c>
      <c r="K130" t="s">
        <v>24</v>
      </c>
      <c r="L130" t="s">
        <v>82</v>
      </c>
      <c r="M130" t="s">
        <v>26</v>
      </c>
      <c r="N130" t="s">
        <v>27</v>
      </c>
    </row>
    <row r="131" spans="1:14" x14ac:dyDescent="0.25">
      <c r="A131" t="s">
        <v>921</v>
      </c>
      <c r="B131" t="s">
        <v>752</v>
      </c>
      <c r="C131" t="s">
        <v>76</v>
      </c>
      <c r="D131" t="s">
        <v>753</v>
      </c>
      <c r="E131" t="s">
        <v>695</v>
      </c>
      <c r="F131" t="s">
        <v>922</v>
      </c>
      <c r="G131" t="s">
        <v>923</v>
      </c>
      <c r="H131" t="s">
        <v>924</v>
      </c>
      <c r="I131" t="s">
        <v>34</v>
      </c>
      <c r="J131" t="s">
        <v>816</v>
      </c>
      <c r="K131" t="s">
        <v>24</v>
      </c>
      <c r="L131" t="s">
        <v>817</v>
      </c>
      <c r="M131" t="s">
        <v>26</v>
      </c>
      <c r="N131" t="s">
        <v>27</v>
      </c>
    </row>
    <row r="132" spans="1:14" x14ac:dyDescent="0.25">
      <c r="A132" t="s">
        <v>925</v>
      </c>
      <c r="B132" t="s">
        <v>735</v>
      </c>
      <c r="C132" t="s">
        <v>16</v>
      </c>
      <c r="D132" t="s">
        <v>723</v>
      </c>
      <c r="E132" t="s">
        <v>695</v>
      </c>
      <c r="F132" t="s">
        <v>926</v>
      </c>
      <c r="G132" t="s">
        <v>927</v>
      </c>
      <c r="H132" t="s">
        <v>928</v>
      </c>
      <c r="I132" t="s">
        <v>34</v>
      </c>
      <c r="J132" t="s">
        <v>929</v>
      </c>
      <c r="K132" t="s">
        <v>24</v>
      </c>
      <c r="L132" t="s">
        <v>900</v>
      </c>
      <c r="M132" t="s">
        <v>26</v>
      </c>
      <c r="N132" t="s">
        <v>27</v>
      </c>
    </row>
    <row r="133" spans="1:14" x14ac:dyDescent="0.25">
      <c r="A133" t="s">
        <v>930</v>
      </c>
      <c r="B133" t="s">
        <v>764</v>
      </c>
      <c r="C133" t="s">
        <v>16</v>
      </c>
      <c r="D133" t="s">
        <v>931</v>
      </c>
      <c r="E133" t="s">
        <v>695</v>
      </c>
      <c r="F133" t="s">
        <v>932</v>
      </c>
      <c r="G133" t="s">
        <v>933</v>
      </c>
      <c r="H133" t="s">
        <v>934</v>
      </c>
      <c r="I133" t="s">
        <v>34</v>
      </c>
      <c r="J133" t="s">
        <v>568</v>
      </c>
      <c r="K133" t="s">
        <v>24</v>
      </c>
      <c r="L133" t="s">
        <v>82</v>
      </c>
      <c r="M133" t="s">
        <v>935</v>
      </c>
      <c r="N133" t="s">
        <v>46</v>
      </c>
    </row>
    <row r="134" spans="1:14" x14ac:dyDescent="0.25">
      <c r="A134" t="s">
        <v>714</v>
      </c>
      <c r="B134" t="s">
        <v>715</v>
      </c>
      <c r="C134" t="s">
        <v>76</v>
      </c>
      <c r="D134" t="s">
        <v>716</v>
      </c>
      <c r="E134" t="s">
        <v>687</v>
      </c>
      <c r="F134" t="s">
        <v>936</v>
      </c>
      <c r="G134" t="s">
        <v>937</v>
      </c>
      <c r="H134" t="s">
        <v>938</v>
      </c>
      <c r="I134" t="s">
        <v>34</v>
      </c>
      <c r="J134" t="s">
        <v>178</v>
      </c>
      <c r="K134" t="s">
        <v>24</v>
      </c>
      <c r="L134" t="s">
        <v>720</v>
      </c>
      <c r="M134" t="s">
        <v>26</v>
      </c>
      <c r="N134" t="s">
        <v>27</v>
      </c>
    </row>
    <row r="135" spans="1:14" x14ac:dyDescent="0.25">
      <c r="A135" t="s">
        <v>939</v>
      </c>
      <c r="B135" t="s">
        <v>940</v>
      </c>
      <c r="C135" t="s">
        <v>16</v>
      </c>
      <c r="D135" t="s">
        <v>404</v>
      </c>
      <c r="E135" t="s">
        <v>695</v>
      </c>
      <c r="F135" t="s">
        <v>941</v>
      </c>
      <c r="G135" t="s">
        <v>942</v>
      </c>
      <c r="H135" t="s">
        <v>943</v>
      </c>
      <c r="I135" t="s">
        <v>34</v>
      </c>
      <c r="J135" t="s">
        <v>944</v>
      </c>
      <c r="K135" t="s">
        <v>24</v>
      </c>
      <c r="L135" t="s">
        <v>82</v>
      </c>
      <c r="M135" t="s">
        <v>26</v>
      </c>
      <c r="N135" t="s">
        <v>27</v>
      </c>
    </row>
    <row r="136" spans="1:14" x14ac:dyDescent="0.25">
      <c r="A136" t="s">
        <v>945</v>
      </c>
      <c r="B136" t="s">
        <v>946</v>
      </c>
      <c r="C136" t="s">
        <v>16</v>
      </c>
      <c r="D136" t="s">
        <v>947</v>
      </c>
      <c r="E136" t="s">
        <v>695</v>
      </c>
      <c r="F136" t="s">
        <v>948</v>
      </c>
      <c r="G136" t="s">
        <v>949</v>
      </c>
      <c r="H136" t="s">
        <v>950</v>
      </c>
      <c r="I136" t="s">
        <v>22</v>
      </c>
      <c r="J136" t="s">
        <v>284</v>
      </c>
      <c r="K136" t="s">
        <v>24</v>
      </c>
      <c r="L136" t="s">
        <v>91</v>
      </c>
      <c r="M136" t="s">
        <v>26</v>
      </c>
      <c r="N136" t="s">
        <v>27</v>
      </c>
    </row>
    <row r="137" spans="1:14" x14ac:dyDescent="0.25">
      <c r="A137" t="s">
        <v>951</v>
      </c>
      <c r="B137" t="s">
        <v>952</v>
      </c>
      <c r="C137" t="s">
        <v>16</v>
      </c>
      <c r="D137" t="s">
        <v>404</v>
      </c>
      <c r="E137" t="s">
        <v>687</v>
      </c>
      <c r="F137" t="s">
        <v>953</v>
      </c>
      <c r="G137" t="s">
        <v>954</v>
      </c>
      <c r="H137" t="s">
        <v>955</v>
      </c>
      <c r="I137" t="s">
        <v>34</v>
      </c>
      <c r="J137" t="s">
        <v>944</v>
      </c>
      <c r="K137" t="s">
        <v>24</v>
      </c>
      <c r="L137" t="s">
        <v>82</v>
      </c>
      <c r="M137" t="s">
        <v>26</v>
      </c>
      <c r="N137" t="s">
        <v>27</v>
      </c>
    </row>
    <row r="138" spans="1:14" x14ac:dyDescent="0.25">
      <c r="A138" t="s">
        <v>956</v>
      </c>
      <c r="B138" t="s">
        <v>957</v>
      </c>
      <c r="C138" t="s">
        <v>76</v>
      </c>
      <c r="D138" t="s">
        <v>917</v>
      </c>
      <c r="E138" t="s">
        <v>695</v>
      </c>
      <c r="F138" t="s">
        <v>958</v>
      </c>
      <c r="G138" t="s">
        <v>959</v>
      </c>
      <c r="H138" t="s">
        <v>960</v>
      </c>
      <c r="I138" t="s">
        <v>34</v>
      </c>
      <c r="J138" t="s">
        <v>514</v>
      </c>
      <c r="K138" t="s">
        <v>24</v>
      </c>
      <c r="L138" t="s">
        <v>82</v>
      </c>
      <c r="M138" t="s">
        <v>26</v>
      </c>
      <c r="N138" t="s">
        <v>27</v>
      </c>
    </row>
    <row r="139" spans="1:14" x14ac:dyDescent="0.25">
      <c r="A139" t="s">
        <v>757</v>
      </c>
      <c r="B139" t="s">
        <v>758</v>
      </c>
      <c r="C139" t="s">
        <v>16</v>
      </c>
      <c r="D139" t="s">
        <v>759</v>
      </c>
      <c r="E139" t="s">
        <v>695</v>
      </c>
      <c r="F139" t="s">
        <v>961</v>
      </c>
      <c r="G139" t="s">
        <v>962</v>
      </c>
      <c r="H139" t="s">
        <v>963</v>
      </c>
      <c r="I139" t="s">
        <v>34</v>
      </c>
      <c r="J139" t="s">
        <v>782</v>
      </c>
      <c r="K139" t="s">
        <v>24</v>
      </c>
      <c r="L139" t="s">
        <v>82</v>
      </c>
      <c r="M139" t="s">
        <v>26</v>
      </c>
      <c r="N139" t="s">
        <v>27</v>
      </c>
    </row>
    <row r="140" spans="1:14" x14ac:dyDescent="0.25">
      <c r="A140" t="s">
        <v>964</v>
      </c>
      <c r="B140" t="s">
        <v>789</v>
      </c>
      <c r="C140" t="s">
        <v>16</v>
      </c>
      <c r="D140" t="s">
        <v>790</v>
      </c>
      <c r="E140" t="s">
        <v>687</v>
      </c>
      <c r="F140" t="s">
        <v>965</v>
      </c>
      <c r="G140" t="s">
        <v>966</v>
      </c>
      <c r="H140" t="s">
        <v>967</v>
      </c>
      <c r="I140" t="s">
        <v>34</v>
      </c>
      <c r="J140" t="s">
        <v>53</v>
      </c>
      <c r="K140" t="s">
        <v>24</v>
      </c>
      <c r="L140" t="s">
        <v>233</v>
      </c>
      <c r="M140" t="s">
        <v>26</v>
      </c>
      <c r="N140" t="s">
        <v>27</v>
      </c>
    </row>
    <row r="141" spans="1:14" x14ac:dyDescent="0.25">
      <c r="A141" t="s">
        <v>799</v>
      </c>
      <c r="C141" t="s">
        <v>76</v>
      </c>
      <c r="D141" t="s">
        <v>800</v>
      </c>
      <c r="E141" t="s">
        <v>695</v>
      </c>
      <c r="F141" t="s">
        <v>968</v>
      </c>
      <c r="G141" t="s">
        <v>969</v>
      </c>
      <c r="H141" t="s">
        <v>970</v>
      </c>
      <c r="I141" t="s">
        <v>804</v>
      </c>
      <c r="J141" t="s">
        <v>971</v>
      </c>
      <c r="K141" t="s">
        <v>24</v>
      </c>
      <c r="L141" t="s">
        <v>44</v>
      </c>
      <c r="M141" t="s">
        <v>26</v>
      </c>
      <c r="N141" t="s">
        <v>27</v>
      </c>
    </row>
    <row r="142" spans="1:14" x14ac:dyDescent="0.25">
      <c r="A142" t="s">
        <v>972</v>
      </c>
      <c r="B142" t="s">
        <v>158</v>
      </c>
      <c r="C142" t="s">
        <v>16</v>
      </c>
      <c r="D142" t="s">
        <v>102</v>
      </c>
      <c r="E142" t="s">
        <v>687</v>
      </c>
      <c r="F142" t="s">
        <v>973</v>
      </c>
      <c r="G142" t="s">
        <v>974</v>
      </c>
      <c r="H142" t="s">
        <v>975</v>
      </c>
      <c r="I142" t="s">
        <v>34</v>
      </c>
      <c r="J142" t="s">
        <v>976</v>
      </c>
      <c r="K142" t="s">
        <v>24</v>
      </c>
      <c r="L142" t="s">
        <v>82</v>
      </c>
      <c r="M142" t="s">
        <v>26</v>
      </c>
      <c r="N142" t="s">
        <v>27</v>
      </c>
    </row>
    <row r="143" spans="1:14" x14ac:dyDescent="0.25">
      <c r="A143" t="s">
        <v>977</v>
      </c>
      <c r="B143" t="s">
        <v>752</v>
      </c>
      <c r="C143" t="s">
        <v>76</v>
      </c>
      <c r="D143" t="s">
        <v>753</v>
      </c>
      <c r="E143" t="s">
        <v>695</v>
      </c>
      <c r="F143" t="s">
        <v>978</v>
      </c>
      <c r="G143" t="s">
        <v>979</v>
      </c>
      <c r="H143" t="s">
        <v>980</v>
      </c>
      <c r="I143" t="s">
        <v>34</v>
      </c>
      <c r="J143" t="s">
        <v>816</v>
      </c>
      <c r="K143" t="s">
        <v>24</v>
      </c>
      <c r="L143" t="s">
        <v>817</v>
      </c>
      <c r="M143" t="s">
        <v>26</v>
      </c>
      <c r="N143" t="s">
        <v>27</v>
      </c>
    </row>
    <row r="144" spans="1:14" x14ac:dyDescent="0.25">
      <c r="A144" t="s">
        <v>981</v>
      </c>
      <c r="B144" t="s">
        <v>982</v>
      </c>
      <c r="C144" t="s">
        <v>16</v>
      </c>
      <c r="D144" t="s">
        <v>983</v>
      </c>
      <c r="E144" t="s">
        <v>687</v>
      </c>
      <c r="F144" t="s">
        <v>984</v>
      </c>
      <c r="G144" t="s">
        <v>985</v>
      </c>
      <c r="H144" t="s">
        <v>986</v>
      </c>
      <c r="I144" t="s">
        <v>34</v>
      </c>
      <c r="J144" t="s">
        <v>987</v>
      </c>
      <c r="K144" t="s">
        <v>24</v>
      </c>
      <c r="L144" t="s">
        <v>44</v>
      </c>
      <c r="M144" t="s">
        <v>26</v>
      </c>
      <c r="N144" t="s">
        <v>27</v>
      </c>
    </row>
    <row r="145" spans="1:14" x14ac:dyDescent="0.25">
      <c r="A145" t="s">
        <v>721</v>
      </c>
      <c r="B145" t="s">
        <v>722</v>
      </c>
      <c r="C145" t="s">
        <v>76</v>
      </c>
      <c r="D145" t="s">
        <v>778</v>
      </c>
      <c r="E145" t="s">
        <v>687</v>
      </c>
      <c r="F145" t="s">
        <v>988</v>
      </c>
      <c r="G145" t="s">
        <v>989</v>
      </c>
      <c r="H145" t="s">
        <v>990</v>
      </c>
      <c r="I145" t="s">
        <v>34</v>
      </c>
      <c r="J145" t="s">
        <v>269</v>
      </c>
      <c r="K145" t="s">
        <v>24</v>
      </c>
      <c r="L145" t="s">
        <v>727</v>
      </c>
      <c r="M145" t="s">
        <v>26</v>
      </c>
      <c r="N145" t="s">
        <v>27</v>
      </c>
    </row>
    <row r="146" spans="1:14" x14ac:dyDescent="0.25">
      <c r="A146" t="s">
        <v>991</v>
      </c>
      <c r="B146" t="s">
        <v>992</v>
      </c>
      <c r="C146" t="s">
        <v>16</v>
      </c>
      <c r="D146" t="s">
        <v>851</v>
      </c>
      <c r="E146" t="s">
        <v>695</v>
      </c>
      <c r="F146" t="s">
        <v>993</v>
      </c>
      <c r="G146" t="s">
        <v>994</v>
      </c>
      <c r="H146" t="s">
        <v>995</v>
      </c>
      <c r="I146" t="s">
        <v>22</v>
      </c>
      <c r="J146" t="s">
        <v>855</v>
      </c>
      <c r="K146" t="s">
        <v>24</v>
      </c>
      <c r="L146" t="s">
        <v>856</v>
      </c>
      <c r="M146" t="s">
        <v>26</v>
      </c>
      <c r="N146" t="s">
        <v>27</v>
      </c>
    </row>
    <row r="147" spans="1:14" x14ac:dyDescent="0.25">
      <c r="A147" t="s">
        <v>996</v>
      </c>
      <c r="C147" t="s">
        <v>16</v>
      </c>
      <c r="D147" t="s">
        <v>702</v>
      </c>
      <c r="E147" t="s">
        <v>687</v>
      </c>
      <c r="F147" t="s">
        <v>997</v>
      </c>
      <c r="G147" t="s">
        <v>998</v>
      </c>
      <c r="H147" t="s">
        <v>999</v>
      </c>
      <c r="I147" t="s">
        <v>34</v>
      </c>
      <c r="J147" t="s">
        <v>256</v>
      </c>
      <c r="K147" t="s">
        <v>24</v>
      </c>
      <c r="L147" t="s">
        <v>706</v>
      </c>
      <c r="M147" t="s">
        <v>26</v>
      </c>
      <c r="N147" t="s">
        <v>27</v>
      </c>
    </row>
    <row r="148" spans="1:14" x14ac:dyDescent="0.25">
      <c r="A148" t="s">
        <v>1000</v>
      </c>
      <c r="B148" t="s">
        <v>752</v>
      </c>
      <c r="C148" t="s">
        <v>76</v>
      </c>
      <c r="D148" t="s">
        <v>753</v>
      </c>
      <c r="E148" t="s">
        <v>695</v>
      </c>
      <c r="F148" t="s">
        <v>1001</v>
      </c>
      <c r="G148" t="s">
        <v>1002</v>
      </c>
      <c r="H148" t="s">
        <v>1003</v>
      </c>
      <c r="I148" t="s">
        <v>34</v>
      </c>
      <c r="J148" t="s">
        <v>944</v>
      </c>
      <c r="K148" t="s">
        <v>24</v>
      </c>
      <c r="L148" t="s">
        <v>114</v>
      </c>
      <c r="M148" t="s">
        <v>26</v>
      </c>
      <c r="N148" t="s">
        <v>27</v>
      </c>
    </row>
    <row r="149" spans="1:14" x14ac:dyDescent="0.25">
      <c r="A149" t="s">
        <v>1004</v>
      </c>
      <c r="B149" t="s">
        <v>1005</v>
      </c>
      <c r="C149" t="s">
        <v>76</v>
      </c>
      <c r="D149" t="s">
        <v>1006</v>
      </c>
      <c r="E149" t="s">
        <v>687</v>
      </c>
      <c r="F149" t="s">
        <v>1007</v>
      </c>
      <c r="G149" t="s">
        <v>1008</v>
      </c>
      <c r="H149" t="s">
        <v>1009</v>
      </c>
      <c r="I149" t="s">
        <v>34</v>
      </c>
      <c r="J149" t="s">
        <v>1010</v>
      </c>
      <c r="K149" t="s">
        <v>24</v>
      </c>
      <c r="L149" t="s">
        <v>848</v>
      </c>
      <c r="M149" t="s">
        <v>26</v>
      </c>
      <c r="N149" t="s">
        <v>27</v>
      </c>
    </row>
    <row r="150" spans="1:14" x14ac:dyDescent="0.25">
      <c r="A150" t="s">
        <v>1011</v>
      </c>
      <c r="B150" t="s">
        <v>752</v>
      </c>
      <c r="C150" t="s">
        <v>76</v>
      </c>
      <c r="D150" t="s">
        <v>753</v>
      </c>
      <c r="E150" t="s">
        <v>695</v>
      </c>
      <c r="F150" t="s">
        <v>1012</v>
      </c>
      <c r="G150" t="s">
        <v>1013</v>
      </c>
      <c r="H150" t="s">
        <v>1014</v>
      </c>
      <c r="I150" t="s">
        <v>34</v>
      </c>
      <c r="J150" t="s">
        <v>816</v>
      </c>
      <c r="K150" t="s">
        <v>24</v>
      </c>
      <c r="L150" t="s">
        <v>817</v>
      </c>
      <c r="M150" t="s">
        <v>26</v>
      </c>
      <c r="N150" t="s">
        <v>27</v>
      </c>
    </row>
    <row r="151" spans="1:14" x14ac:dyDescent="0.25">
      <c r="A151" t="s">
        <v>1015</v>
      </c>
      <c r="B151" t="s">
        <v>735</v>
      </c>
      <c r="C151" t="s">
        <v>16</v>
      </c>
      <c r="D151" t="s">
        <v>723</v>
      </c>
      <c r="E151" t="s">
        <v>695</v>
      </c>
      <c r="F151" t="s">
        <v>1016</v>
      </c>
      <c r="G151" t="s">
        <v>1017</v>
      </c>
      <c r="H151" t="s">
        <v>1018</v>
      </c>
      <c r="I151" t="s">
        <v>34</v>
      </c>
      <c r="J151" t="s">
        <v>1019</v>
      </c>
      <c r="K151" t="s">
        <v>24</v>
      </c>
      <c r="L151" t="s">
        <v>285</v>
      </c>
      <c r="M151" t="s">
        <v>26</v>
      </c>
      <c r="N151" t="s">
        <v>27</v>
      </c>
    </row>
    <row r="152" spans="1:14" x14ac:dyDescent="0.25">
      <c r="A152" t="s">
        <v>1020</v>
      </c>
      <c r="B152" t="s">
        <v>1021</v>
      </c>
      <c r="C152" t="s">
        <v>16</v>
      </c>
      <c r="D152" t="s">
        <v>102</v>
      </c>
      <c r="E152" t="s">
        <v>687</v>
      </c>
      <c r="F152" t="s">
        <v>1022</v>
      </c>
      <c r="G152" t="s">
        <v>1023</v>
      </c>
      <c r="H152" t="s">
        <v>1024</v>
      </c>
      <c r="I152" t="s">
        <v>34</v>
      </c>
      <c r="J152" t="s">
        <v>776</v>
      </c>
      <c r="K152" t="s">
        <v>24</v>
      </c>
      <c r="L152" t="s">
        <v>82</v>
      </c>
      <c r="M152" t="s">
        <v>26</v>
      </c>
      <c r="N152" t="s">
        <v>27</v>
      </c>
    </row>
    <row r="153" spans="1:14" x14ac:dyDescent="0.25">
      <c r="A153" t="s">
        <v>728</v>
      </c>
      <c r="B153" t="s">
        <v>729</v>
      </c>
      <c r="C153" t="s">
        <v>76</v>
      </c>
      <c r="D153" t="s">
        <v>730</v>
      </c>
      <c r="E153" t="s">
        <v>695</v>
      </c>
      <c r="F153" t="s">
        <v>1025</v>
      </c>
      <c r="G153" t="s">
        <v>1026</v>
      </c>
      <c r="H153" t="s">
        <v>1027</v>
      </c>
      <c r="I153" t="s">
        <v>34</v>
      </c>
      <c r="J153" t="s">
        <v>448</v>
      </c>
      <c r="K153" t="s">
        <v>24</v>
      </c>
      <c r="L153" t="s">
        <v>82</v>
      </c>
      <c r="M153" t="s">
        <v>26</v>
      </c>
      <c r="N153" t="s">
        <v>27</v>
      </c>
    </row>
    <row r="154" spans="1:14" x14ac:dyDescent="0.25">
      <c r="A154" t="s">
        <v>757</v>
      </c>
      <c r="B154" t="s">
        <v>758</v>
      </c>
      <c r="C154" t="s">
        <v>16</v>
      </c>
      <c r="D154" t="s">
        <v>759</v>
      </c>
      <c r="E154" t="s">
        <v>695</v>
      </c>
      <c r="F154" t="s">
        <v>1028</v>
      </c>
      <c r="G154" t="s">
        <v>1029</v>
      </c>
      <c r="H154" t="s">
        <v>1030</v>
      </c>
      <c r="I154" t="s">
        <v>34</v>
      </c>
      <c r="J154" t="s">
        <v>426</v>
      </c>
      <c r="K154" t="s">
        <v>24</v>
      </c>
      <c r="L154" t="s">
        <v>82</v>
      </c>
      <c r="M154" t="s">
        <v>26</v>
      </c>
      <c r="N154" t="s">
        <v>27</v>
      </c>
    </row>
    <row r="155" spans="1:14" x14ac:dyDescent="0.25">
      <c r="A155" t="s">
        <v>1031</v>
      </c>
      <c r="B155" t="s">
        <v>1032</v>
      </c>
      <c r="C155" t="s">
        <v>16</v>
      </c>
      <c r="D155" t="s">
        <v>102</v>
      </c>
      <c r="E155" t="s">
        <v>687</v>
      </c>
      <c r="F155" t="s">
        <v>1033</v>
      </c>
      <c r="G155" t="s">
        <v>1034</v>
      </c>
      <c r="H155" t="s">
        <v>1035</v>
      </c>
      <c r="I155" t="s">
        <v>34</v>
      </c>
      <c r="J155" t="s">
        <v>456</v>
      </c>
      <c r="K155" t="s">
        <v>24</v>
      </c>
      <c r="L155" t="s">
        <v>82</v>
      </c>
      <c r="M155" t="s">
        <v>26</v>
      </c>
      <c r="N155" t="s">
        <v>27</v>
      </c>
    </row>
    <row r="156" spans="1:14" x14ac:dyDescent="0.25">
      <c r="A156" t="s">
        <v>939</v>
      </c>
      <c r="B156" t="s">
        <v>952</v>
      </c>
      <c r="C156" t="s">
        <v>16</v>
      </c>
      <c r="D156" t="s">
        <v>404</v>
      </c>
      <c r="E156" t="s">
        <v>695</v>
      </c>
      <c r="F156" t="s">
        <v>1036</v>
      </c>
      <c r="G156" t="s">
        <v>1037</v>
      </c>
      <c r="H156" t="s">
        <v>1038</v>
      </c>
      <c r="I156" t="s">
        <v>34</v>
      </c>
      <c r="J156" t="s">
        <v>944</v>
      </c>
      <c r="K156" t="s">
        <v>24</v>
      </c>
      <c r="L156" t="s">
        <v>82</v>
      </c>
      <c r="M156" t="s">
        <v>26</v>
      </c>
      <c r="N156" t="s">
        <v>27</v>
      </c>
    </row>
    <row r="157" spans="1:14" x14ac:dyDescent="0.25">
      <c r="A157" t="s">
        <v>977</v>
      </c>
      <c r="B157" t="s">
        <v>752</v>
      </c>
      <c r="C157" t="s">
        <v>76</v>
      </c>
      <c r="D157" t="s">
        <v>753</v>
      </c>
      <c r="E157" t="s">
        <v>695</v>
      </c>
      <c r="F157" t="s">
        <v>1039</v>
      </c>
      <c r="G157" t="s">
        <v>1040</v>
      </c>
      <c r="H157" t="s">
        <v>1041</v>
      </c>
      <c r="I157" t="s">
        <v>34</v>
      </c>
      <c r="J157" t="s">
        <v>699</v>
      </c>
      <c r="K157" t="s">
        <v>24</v>
      </c>
      <c r="L157" t="s">
        <v>114</v>
      </c>
      <c r="M157" t="s">
        <v>26</v>
      </c>
      <c r="N157" t="s">
        <v>27</v>
      </c>
    </row>
    <row r="158" spans="1:14" x14ac:dyDescent="0.25">
      <c r="A158" t="s">
        <v>788</v>
      </c>
      <c r="B158" t="s">
        <v>789</v>
      </c>
      <c r="C158" t="s">
        <v>16</v>
      </c>
      <c r="D158" t="s">
        <v>790</v>
      </c>
      <c r="E158" t="s">
        <v>695</v>
      </c>
      <c r="F158" t="s">
        <v>1042</v>
      </c>
      <c r="G158" t="s">
        <v>1043</v>
      </c>
      <c r="H158" t="s">
        <v>1044</v>
      </c>
      <c r="I158" t="s">
        <v>34</v>
      </c>
      <c r="J158" t="s">
        <v>349</v>
      </c>
      <c r="K158" t="s">
        <v>24</v>
      </c>
      <c r="L158" t="s">
        <v>233</v>
      </c>
      <c r="M158" t="s">
        <v>1045</v>
      </c>
      <c r="N158" t="s">
        <v>46</v>
      </c>
    </row>
    <row r="159" spans="1:14" x14ac:dyDescent="0.25">
      <c r="A159" t="s">
        <v>1046</v>
      </c>
      <c r="B159" t="s">
        <v>982</v>
      </c>
      <c r="C159" t="s">
        <v>16</v>
      </c>
      <c r="D159" t="s">
        <v>983</v>
      </c>
      <c r="E159" t="s">
        <v>695</v>
      </c>
      <c r="F159" t="s">
        <v>1047</v>
      </c>
      <c r="G159" t="s">
        <v>1048</v>
      </c>
      <c r="H159" t="s">
        <v>1049</v>
      </c>
      <c r="I159" t="s">
        <v>34</v>
      </c>
      <c r="J159" t="s">
        <v>987</v>
      </c>
      <c r="K159" t="s">
        <v>24</v>
      </c>
      <c r="L159" t="s">
        <v>44</v>
      </c>
      <c r="M159" t="s">
        <v>26</v>
      </c>
      <c r="N159" t="s">
        <v>27</v>
      </c>
    </row>
    <row r="160" spans="1:14" x14ac:dyDescent="0.25">
      <c r="A160" t="s">
        <v>1050</v>
      </c>
      <c r="B160" t="s">
        <v>1051</v>
      </c>
      <c r="C160" t="s">
        <v>76</v>
      </c>
      <c r="D160" t="s">
        <v>1052</v>
      </c>
      <c r="E160" t="s">
        <v>695</v>
      </c>
      <c r="F160" t="s">
        <v>1053</v>
      </c>
      <c r="G160" t="s">
        <v>1054</v>
      </c>
      <c r="H160" t="s">
        <v>1055</v>
      </c>
      <c r="I160" t="s">
        <v>34</v>
      </c>
      <c r="J160" t="s">
        <v>1056</v>
      </c>
      <c r="K160" t="s">
        <v>24</v>
      </c>
      <c r="L160" t="s">
        <v>224</v>
      </c>
      <c r="M160" t="s">
        <v>1057</v>
      </c>
      <c r="N160" t="s">
        <v>46</v>
      </c>
    </row>
    <row r="161" spans="1:14" x14ac:dyDescent="0.25">
      <c r="A161" t="s">
        <v>1058</v>
      </c>
      <c r="B161" t="s">
        <v>752</v>
      </c>
      <c r="C161" t="s">
        <v>76</v>
      </c>
      <c r="D161" t="s">
        <v>753</v>
      </c>
      <c r="E161" t="s">
        <v>695</v>
      </c>
      <c r="F161" t="s">
        <v>1059</v>
      </c>
      <c r="G161" t="s">
        <v>1060</v>
      </c>
      <c r="H161" t="s">
        <v>1061</v>
      </c>
      <c r="I161" t="s">
        <v>34</v>
      </c>
      <c r="J161" t="s">
        <v>745</v>
      </c>
      <c r="K161" t="s">
        <v>24</v>
      </c>
      <c r="L161" t="s">
        <v>114</v>
      </c>
      <c r="M161" t="s">
        <v>26</v>
      </c>
      <c r="N161" t="s">
        <v>27</v>
      </c>
    </row>
    <row r="162" spans="1:14" x14ac:dyDescent="0.25">
      <c r="A162" t="s">
        <v>1062</v>
      </c>
      <c r="B162" t="s">
        <v>752</v>
      </c>
      <c r="C162" t="s">
        <v>76</v>
      </c>
      <c r="D162" t="s">
        <v>753</v>
      </c>
      <c r="E162" t="s">
        <v>695</v>
      </c>
      <c r="F162" t="s">
        <v>1063</v>
      </c>
      <c r="G162" t="s">
        <v>1064</v>
      </c>
      <c r="H162" t="s">
        <v>1065</v>
      </c>
      <c r="I162" t="s">
        <v>34</v>
      </c>
      <c r="J162" t="s">
        <v>1066</v>
      </c>
      <c r="K162" t="s">
        <v>24</v>
      </c>
      <c r="L162" t="s">
        <v>114</v>
      </c>
      <c r="M162" t="s">
        <v>26</v>
      </c>
      <c r="N162" t="s">
        <v>27</v>
      </c>
    </row>
    <row r="163" spans="1:14" x14ac:dyDescent="0.25">
      <c r="A163" t="s">
        <v>1067</v>
      </c>
      <c r="B163" t="s">
        <v>1068</v>
      </c>
      <c r="C163" t="s">
        <v>16</v>
      </c>
      <c r="D163" t="s">
        <v>1069</v>
      </c>
      <c r="E163" t="s">
        <v>687</v>
      </c>
      <c r="F163" t="s">
        <v>1070</v>
      </c>
      <c r="G163" t="s">
        <v>1071</v>
      </c>
      <c r="H163" t="s">
        <v>1072</v>
      </c>
      <c r="I163" t="s">
        <v>34</v>
      </c>
      <c r="J163" t="s">
        <v>284</v>
      </c>
      <c r="K163" t="s">
        <v>24</v>
      </c>
      <c r="L163" t="s">
        <v>82</v>
      </c>
      <c r="M163" t="s">
        <v>26</v>
      </c>
      <c r="N163" t="s">
        <v>27</v>
      </c>
    </row>
    <row r="164" spans="1:14" x14ac:dyDescent="0.25">
      <c r="A164" t="s">
        <v>1062</v>
      </c>
      <c r="B164" t="s">
        <v>752</v>
      </c>
      <c r="C164" t="s">
        <v>76</v>
      </c>
      <c r="D164" t="s">
        <v>753</v>
      </c>
      <c r="E164" t="s">
        <v>695</v>
      </c>
      <c r="F164" t="s">
        <v>1073</v>
      </c>
      <c r="G164" t="s">
        <v>1074</v>
      </c>
      <c r="H164" t="s">
        <v>1075</v>
      </c>
      <c r="I164" t="s">
        <v>34</v>
      </c>
      <c r="J164" t="s">
        <v>816</v>
      </c>
      <c r="K164" t="s">
        <v>24</v>
      </c>
      <c r="L164" t="s">
        <v>817</v>
      </c>
      <c r="M164" t="s">
        <v>26</v>
      </c>
      <c r="N164" t="s">
        <v>27</v>
      </c>
    </row>
    <row r="165" spans="1:14" x14ac:dyDescent="0.25">
      <c r="A165" t="s">
        <v>1076</v>
      </c>
      <c r="B165" t="s">
        <v>1077</v>
      </c>
      <c r="C165" t="s">
        <v>16</v>
      </c>
      <c r="D165" t="s">
        <v>1078</v>
      </c>
      <c r="E165" t="s">
        <v>695</v>
      </c>
      <c r="F165" t="s">
        <v>1079</v>
      </c>
      <c r="G165" t="s">
        <v>1080</v>
      </c>
      <c r="H165" t="s">
        <v>1081</v>
      </c>
      <c r="I165" t="s">
        <v>22</v>
      </c>
      <c r="J165" t="s">
        <v>782</v>
      </c>
      <c r="K165" t="s">
        <v>24</v>
      </c>
      <c r="L165" t="s">
        <v>1082</v>
      </c>
      <c r="M165" t="s">
        <v>26</v>
      </c>
      <c r="N165" t="s">
        <v>27</v>
      </c>
    </row>
    <row r="166" spans="1:14" x14ac:dyDescent="0.25">
      <c r="A166" t="s">
        <v>1083</v>
      </c>
      <c r="B166" t="s">
        <v>1084</v>
      </c>
      <c r="C166" t="s">
        <v>76</v>
      </c>
      <c r="D166" t="s">
        <v>1085</v>
      </c>
      <c r="E166" t="s">
        <v>695</v>
      </c>
      <c r="F166" t="s">
        <v>1086</v>
      </c>
      <c r="G166" t="s">
        <v>1087</v>
      </c>
      <c r="H166" t="s">
        <v>1088</v>
      </c>
      <c r="I166" t="s">
        <v>34</v>
      </c>
      <c r="J166" t="s">
        <v>307</v>
      </c>
      <c r="K166" t="s">
        <v>24</v>
      </c>
      <c r="L166" t="s">
        <v>82</v>
      </c>
      <c r="M166" t="s">
        <v>26</v>
      </c>
      <c r="N166" t="s">
        <v>27</v>
      </c>
    </row>
    <row r="167" spans="1:14" x14ac:dyDescent="0.25">
      <c r="A167" t="s">
        <v>1089</v>
      </c>
      <c r="B167" t="s">
        <v>1090</v>
      </c>
      <c r="C167" t="s">
        <v>76</v>
      </c>
      <c r="E167" t="s">
        <v>687</v>
      </c>
      <c r="F167" t="s">
        <v>1091</v>
      </c>
      <c r="G167" t="s">
        <v>1092</v>
      </c>
      <c r="H167" t="s">
        <v>1093</v>
      </c>
      <c r="I167" t="s">
        <v>34</v>
      </c>
      <c r="J167" t="s">
        <v>691</v>
      </c>
      <c r="K167" t="s">
        <v>24</v>
      </c>
      <c r="L167" t="s">
        <v>1094</v>
      </c>
      <c r="M167" t="s">
        <v>26</v>
      </c>
      <c r="N167" t="s">
        <v>27</v>
      </c>
    </row>
    <row r="168" spans="1:14" x14ac:dyDescent="0.25">
      <c r="A168" t="s">
        <v>1095</v>
      </c>
      <c r="B168" t="s">
        <v>1096</v>
      </c>
      <c r="C168" t="s">
        <v>16</v>
      </c>
      <c r="D168" t="s">
        <v>437</v>
      </c>
      <c r="E168" t="s">
        <v>695</v>
      </c>
      <c r="F168" t="s">
        <v>1097</v>
      </c>
      <c r="G168" t="s">
        <v>1098</v>
      </c>
      <c r="H168" t="s">
        <v>1099</v>
      </c>
      <c r="I168" t="s">
        <v>34</v>
      </c>
      <c r="J168" t="s">
        <v>794</v>
      </c>
      <c r="K168" t="s">
        <v>24</v>
      </c>
      <c r="L168" t="s">
        <v>441</v>
      </c>
      <c r="M168" t="s">
        <v>1100</v>
      </c>
      <c r="N168" t="s">
        <v>46</v>
      </c>
    </row>
    <row r="169" spans="1:14" x14ac:dyDescent="0.25">
      <c r="A169" t="s">
        <v>1101</v>
      </c>
      <c r="B169" t="s">
        <v>752</v>
      </c>
      <c r="C169" t="s">
        <v>76</v>
      </c>
      <c r="D169" t="s">
        <v>753</v>
      </c>
      <c r="E169" t="s">
        <v>695</v>
      </c>
      <c r="F169" t="s">
        <v>1102</v>
      </c>
      <c r="G169" t="s">
        <v>1103</v>
      </c>
      <c r="H169" t="s">
        <v>1104</v>
      </c>
      <c r="I169" t="s">
        <v>34</v>
      </c>
      <c r="J169" t="s">
        <v>816</v>
      </c>
      <c r="K169" t="s">
        <v>24</v>
      </c>
      <c r="L169" t="s">
        <v>817</v>
      </c>
      <c r="M169" t="s">
        <v>26</v>
      </c>
      <c r="N169" t="s">
        <v>27</v>
      </c>
    </row>
    <row r="170" spans="1:14" x14ac:dyDescent="0.25">
      <c r="A170" t="s">
        <v>1105</v>
      </c>
      <c r="B170" t="s">
        <v>693</v>
      </c>
      <c r="C170" t="s">
        <v>76</v>
      </c>
      <c r="D170" t="s">
        <v>694</v>
      </c>
      <c r="E170" t="s">
        <v>695</v>
      </c>
      <c r="F170" t="s">
        <v>1106</v>
      </c>
      <c r="G170" t="s">
        <v>1107</v>
      </c>
      <c r="H170" t="s">
        <v>1108</v>
      </c>
      <c r="I170" t="s">
        <v>34</v>
      </c>
      <c r="J170" t="s">
        <v>987</v>
      </c>
      <c r="K170" t="s">
        <v>24</v>
      </c>
      <c r="L170" t="s">
        <v>700</v>
      </c>
      <c r="M170" t="s">
        <v>26</v>
      </c>
      <c r="N170" t="s">
        <v>27</v>
      </c>
    </row>
    <row r="171" spans="1:14" x14ac:dyDescent="0.25">
      <c r="A171" t="s">
        <v>788</v>
      </c>
      <c r="B171" t="s">
        <v>789</v>
      </c>
      <c r="C171" t="s">
        <v>16</v>
      </c>
      <c r="D171" t="s">
        <v>790</v>
      </c>
      <c r="E171" t="s">
        <v>695</v>
      </c>
      <c r="F171" t="s">
        <v>1109</v>
      </c>
      <c r="G171" t="s">
        <v>1110</v>
      </c>
      <c r="H171" t="s">
        <v>1111</v>
      </c>
      <c r="I171" t="s">
        <v>34</v>
      </c>
      <c r="J171" t="s">
        <v>155</v>
      </c>
      <c r="K171" t="s">
        <v>24</v>
      </c>
      <c r="L171" t="s">
        <v>233</v>
      </c>
      <c r="M171" t="s">
        <v>1112</v>
      </c>
      <c r="N171" t="s">
        <v>46</v>
      </c>
    </row>
    <row r="172" spans="1:14" x14ac:dyDescent="0.25">
      <c r="A172" t="s">
        <v>1113</v>
      </c>
      <c r="B172" t="s">
        <v>884</v>
      </c>
      <c r="C172" t="s">
        <v>16</v>
      </c>
      <c r="D172" t="s">
        <v>885</v>
      </c>
      <c r="E172" t="s">
        <v>695</v>
      </c>
      <c r="F172" t="s">
        <v>1114</v>
      </c>
      <c r="G172" t="s">
        <v>1115</v>
      </c>
      <c r="H172" t="s">
        <v>1116</v>
      </c>
      <c r="I172" t="s">
        <v>34</v>
      </c>
      <c r="J172" t="s">
        <v>521</v>
      </c>
      <c r="K172" t="s">
        <v>24</v>
      </c>
      <c r="L172" t="s">
        <v>44</v>
      </c>
      <c r="M172" t="s">
        <v>26</v>
      </c>
      <c r="N172" t="s">
        <v>27</v>
      </c>
    </row>
    <row r="173" spans="1:14" x14ac:dyDescent="0.25">
      <c r="A173" t="s">
        <v>806</v>
      </c>
      <c r="B173" t="s">
        <v>807</v>
      </c>
      <c r="C173" t="s">
        <v>16</v>
      </c>
      <c r="D173" t="s">
        <v>808</v>
      </c>
      <c r="E173" t="s">
        <v>695</v>
      </c>
      <c r="F173" t="s">
        <v>1117</v>
      </c>
      <c r="G173" t="s">
        <v>1118</v>
      </c>
      <c r="H173" t="s">
        <v>1119</v>
      </c>
      <c r="I173" t="s">
        <v>34</v>
      </c>
      <c r="J173" t="s">
        <v>987</v>
      </c>
      <c r="K173" t="s">
        <v>24</v>
      </c>
      <c r="L173" t="s">
        <v>82</v>
      </c>
      <c r="M173" t="s">
        <v>26</v>
      </c>
      <c r="N173" t="s">
        <v>27</v>
      </c>
    </row>
    <row r="174" spans="1:14" x14ac:dyDescent="0.25">
      <c r="A174" t="s">
        <v>1120</v>
      </c>
      <c r="B174" t="s">
        <v>1068</v>
      </c>
      <c r="C174" t="s">
        <v>16</v>
      </c>
      <c r="D174" t="s">
        <v>1069</v>
      </c>
      <c r="E174" t="s">
        <v>695</v>
      </c>
      <c r="F174" t="s">
        <v>1121</v>
      </c>
      <c r="G174" t="s">
        <v>1122</v>
      </c>
      <c r="H174" t="s">
        <v>1123</v>
      </c>
      <c r="I174" t="s">
        <v>34</v>
      </c>
      <c r="J174" t="s">
        <v>284</v>
      </c>
      <c r="K174" t="s">
        <v>24</v>
      </c>
      <c r="L174" t="s">
        <v>82</v>
      </c>
      <c r="M174" t="s">
        <v>26</v>
      </c>
      <c r="N174" t="s">
        <v>27</v>
      </c>
    </row>
    <row r="175" spans="1:14" x14ac:dyDescent="0.25">
      <c r="A175" t="s">
        <v>1124</v>
      </c>
      <c r="B175" t="s">
        <v>837</v>
      </c>
      <c r="C175" t="s">
        <v>16</v>
      </c>
      <c r="D175" t="s">
        <v>838</v>
      </c>
      <c r="E175" t="s">
        <v>687</v>
      </c>
      <c r="F175" t="s">
        <v>1125</v>
      </c>
      <c r="G175" t="s">
        <v>1126</v>
      </c>
      <c r="H175" t="s">
        <v>1127</v>
      </c>
      <c r="I175" t="s">
        <v>34</v>
      </c>
      <c r="J175" t="s">
        <v>433</v>
      </c>
      <c r="K175" t="s">
        <v>24</v>
      </c>
      <c r="L175" t="s">
        <v>842</v>
      </c>
      <c r="M175" t="s">
        <v>26</v>
      </c>
      <c r="N175" t="s">
        <v>27</v>
      </c>
    </row>
    <row r="176" spans="1:14" x14ac:dyDescent="0.25">
      <c r="A176" t="s">
        <v>1128</v>
      </c>
      <c r="B176" t="s">
        <v>1129</v>
      </c>
      <c r="C176" t="s">
        <v>16</v>
      </c>
      <c r="D176" t="s">
        <v>1130</v>
      </c>
      <c r="E176" t="s">
        <v>695</v>
      </c>
      <c r="F176" t="s">
        <v>1131</v>
      </c>
      <c r="G176" t="s">
        <v>1132</v>
      </c>
      <c r="H176" t="s">
        <v>1133</v>
      </c>
      <c r="I176" t="s">
        <v>34</v>
      </c>
      <c r="J176" t="s">
        <v>1134</v>
      </c>
      <c r="K176" t="s">
        <v>24</v>
      </c>
      <c r="L176" t="s">
        <v>82</v>
      </c>
      <c r="M176" t="s">
        <v>26</v>
      </c>
      <c r="N176" t="s">
        <v>27</v>
      </c>
    </row>
    <row r="177" spans="1:14" x14ac:dyDescent="0.25">
      <c r="A177" t="s">
        <v>1135</v>
      </c>
      <c r="B177" t="s">
        <v>1005</v>
      </c>
      <c r="C177" t="s">
        <v>76</v>
      </c>
      <c r="D177" t="s">
        <v>1006</v>
      </c>
      <c r="E177" t="s">
        <v>695</v>
      </c>
      <c r="F177" t="s">
        <v>1136</v>
      </c>
      <c r="G177" t="s">
        <v>1137</v>
      </c>
      <c r="H177" t="s">
        <v>1138</v>
      </c>
      <c r="I177" t="s">
        <v>34</v>
      </c>
      <c r="J177" t="s">
        <v>1010</v>
      </c>
      <c r="K177" t="s">
        <v>24</v>
      </c>
      <c r="L177" t="s">
        <v>848</v>
      </c>
      <c r="M177" t="s">
        <v>26</v>
      </c>
      <c r="N177" t="s">
        <v>27</v>
      </c>
    </row>
    <row r="178" spans="1:14" x14ac:dyDescent="0.25">
      <c r="A178" t="s">
        <v>908</v>
      </c>
      <c r="B178" t="s">
        <v>909</v>
      </c>
      <c r="C178" t="s">
        <v>76</v>
      </c>
      <c r="D178" t="s">
        <v>910</v>
      </c>
      <c r="E178" t="s">
        <v>695</v>
      </c>
      <c r="F178" t="s">
        <v>1139</v>
      </c>
      <c r="G178" t="s">
        <v>1140</v>
      </c>
      <c r="H178" t="s">
        <v>1141</v>
      </c>
      <c r="I178" t="s">
        <v>34</v>
      </c>
      <c r="J178" t="s">
        <v>134</v>
      </c>
      <c r="K178" t="s">
        <v>24</v>
      </c>
      <c r="L178" t="s">
        <v>914</v>
      </c>
      <c r="M178" t="s">
        <v>26</v>
      </c>
      <c r="N178" t="s">
        <v>27</v>
      </c>
    </row>
    <row r="179" spans="1:14" x14ac:dyDescent="0.25">
      <c r="A179" t="s">
        <v>1142</v>
      </c>
      <c r="B179" t="s">
        <v>784</v>
      </c>
      <c r="C179" t="s">
        <v>76</v>
      </c>
      <c r="D179" t="s">
        <v>67</v>
      </c>
      <c r="E179" t="s">
        <v>695</v>
      </c>
      <c r="F179" t="s">
        <v>1143</v>
      </c>
      <c r="G179" t="s">
        <v>1144</v>
      </c>
      <c r="H179" t="s">
        <v>1145</v>
      </c>
      <c r="I179" t="s">
        <v>34</v>
      </c>
      <c r="J179" t="s">
        <v>448</v>
      </c>
      <c r="K179" t="s">
        <v>24</v>
      </c>
      <c r="L179" t="s">
        <v>44</v>
      </c>
      <c r="M179" t="s">
        <v>26</v>
      </c>
      <c r="N179" t="s">
        <v>27</v>
      </c>
    </row>
    <row r="180" spans="1:14" x14ac:dyDescent="0.25">
      <c r="A180" t="s">
        <v>721</v>
      </c>
      <c r="B180" t="s">
        <v>1146</v>
      </c>
      <c r="C180" t="s">
        <v>76</v>
      </c>
      <c r="D180" t="s">
        <v>723</v>
      </c>
      <c r="E180" t="s">
        <v>695</v>
      </c>
      <c r="F180" t="s">
        <v>1147</v>
      </c>
      <c r="G180" t="s">
        <v>1148</v>
      </c>
      <c r="H180" t="s">
        <v>1149</v>
      </c>
      <c r="I180" t="s">
        <v>34</v>
      </c>
      <c r="J180" t="s">
        <v>448</v>
      </c>
      <c r="K180" t="s">
        <v>24</v>
      </c>
      <c r="L180" t="s">
        <v>727</v>
      </c>
      <c r="M180" t="s">
        <v>26</v>
      </c>
      <c r="N180" t="s">
        <v>27</v>
      </c>
    </row>
    <row r="181" spans="1:14" x14ac:dyDescent="0.25">
      <c r="A181" t="s">
        <v>1150</v>
      </c>
      <c r="B181" t="s">
        <v>1151</v>
      </c>
      <c r="C181" t="s">
        <v>16</v>
      </c>
      <c r="D181" t="s">
        <v>892</v>
      </c>
      <c r="E181" t="s">
        <v>687</v>
      </c>
      <c r="F181" t="s">
        <v>1152</v>
      </c>
      <c r="G181" t="s">
        <v>1153</v>
      </c>
      <c r="H181" t="s">
        <v>1154</v>
      </c>
      <c r="I181" t="s">
        <v>22</v>
      </c>
      <c r="J181" t="s">
        <v>276</v>
      </c>
      <c r="K181" t="s">
        <v>24</v>
      </c>
      <c r="L181" t="s">
        <v>91</v>
      </c>
      <c r="M181" t="s">
        <v>26</v>
      </c>
      <c r="N181" t="s">
        <v>27</v>
      </c>
    </row>
    <row r="182" spans="1:14" x14ac:dyDescent="0.25">
      <c r="A182" t="s">
        <v>714</v>
      </c>
      <c r="B182" t="s">
        <v>715</v>
      </c>
      <c r="C182" t="s">
        <v>76</v>
      </c>
      <c r="D182" t="s">
        <v>716</v>
      </c>
      <c r="E182" t="s">
        <v>695</v>
      </c>
      <c r="F182" t="s">
        <v>1155</v>
      </c>
      <c r="G182" t="s">
        <v>1156</v>
      </c>
      <c r="H182" t="s">
        <v>1157</v>
      </c>
      <c r="I182" t="s">
        <v>34</v>
      </c>
      <c r="J182" t="s">
        <v>691</v>
      </c>
      <c r="K182" t="s">
        <v>24</v>
      </c>
      <c r="L182" t="s">
        <v>720</v>
      </c>
      <c r="M182" t="s">
        <v>26</v>
      </c>
      <c r="N182" t="s">
        <v>27</v>
      </c>
    </row>
    <row r="183" spans="1:14" x14ac:dyDescent="0.25">
      <c r="A183" t="s">
        <v>757</v>
      </c>
      <c r="B183" t="s">
        <v>758</v>
      </c>
      <c r="C183" t="s">
        <v>16</v>
      </c>
      <c r="D183" t="s">
        <v>759</v>
      </c>
      <c r="E183" t="s">
        <v>695</v>
      </c>
      <c r="F183" t="s">
        <v>1158</v>
      </c>
      <c r="G183" t="s">
        <v>1159</v>
      </c>
      <c r="H183" t="s">
        <v>1160</v>
      </c>
      <c r="I183" t="s">
        <v>34</v>
      </c>
      <c r="J183" t="s">
        <v>1161</v>
      </c>
      <c r="K183" t="s">
        <v>24</v>
      </c>
      <c r="L183" t="s">
        <v>82</v>
      </c>
      <c r="M183" t="s">
        <v>26</v>
      </c>
      <c r="N183" t="s">
        <v>27</v>
      </c>
    </row>
    <row r="184" spans="1:14" x14ac:dyDescent="0.25">
      <c r="A184" t="s">
        <v>1162</v>
      </c>
      <c r="B184" t="s">
        <v>992</v>
      </c>
      <c r="C184" t="s">
        <v>16</v>
      </c>
      <c r="D184" t="s">
        <v>875</v>
      </c>
      <c r="E184" t="s">
        <v>687</v>
      </c>
      <c r="F184" t="s">
        <v>1163</v>
      </c>
      <c r="G184" t="s">
        <v>1164</v>
      </c>
      <c r="H184" t="s">
        <v>1165</v>
      </c>
      <c r="I184" t="s">
        <v>22</v>
      </c>
      <c r="J184" t="s">
        <v>879</v>
      </c>
      <c r="K184" t="s">
        <v>24</v>
      </c>
      <c r="L184" t="s">
        <v>91</v>
      </c>
      <c r="M184" t="s">
        <v>26</v>
      </c>
      <c r="N184" t="s">
        <v>27</v>
      </c>
    </row>
    <row r="185" spans="1:14" x14ac:dyDescent="0.25">
      <c r="A185" t="s">
        <v>1166</v>
      </c>
      <c r="B185" t="s">
        <v>1167</v>
      </c>
      <c r="C185" t="s">
        <v>16</v>
      </c>
      <c r="D185" t="s">
        <v>1168</v>
      </c>
      <c r="E185" t="s">
        <v>695</v>
      </c>
      <c r="F185" t="s">
        <v>1169</v>
      </c>
      <c r="G185" t="s">
        <v>1170</v>
      </c>
      <c r="H185" t="s">
        <v>1171</v>
      </c>
      <c r="I185" t="s">
        <v>22</v>
      </c>
      <c r="J185" t="s">
        <v>691</v>
      </c>
      <c r="K185" t="s">
        <v>24</v>
      </c>
      <c r="L185" t="s">
        <v>91</v>
      </c>
      <c r="M185" t="s">
        <v>26</v>
      </c>
      <c r="N185" t="s">
        <v>27</v>
      </c>
    </row>
    <row r="186" spans="1:14" x14ac:dyDescent="0.25">
      <c r="A186" t="s">
        <v>1128</v>
      </c>
      <c r="B186" t="s">
        <v>1129</v>
      </c>
      <c r="C186" t="s">
        <v>16</v>
      </c>
      <c r="D186" t="s">
        <v>1130</v>
      </c>
      <c r="E186" t="s">
        <v>695</v>
      </c>
      <c r="F186" t="s">
        <v>1172</v>
      </c>
      <c r="G186" t="s">
        <v>1173</v>
      </c>
      <c r="H186" t="s">
        <v>1174</v>
      </c>
      <c r="I186" t="s">
        <v>34</v>
      </c>
      <c r="J186" t="s">
        <v>1134</v>
      </c>
      <c r="K186" t="s">
        <v>24</v>
      </c>
      <c r="L186" t="s">
        <v>82</v>
      </c>
      <c r="M186" t="s">
        <v>26</v>
      </c>
      <c r="N186" t="s">
        <v>27</v>
      </c>
    </row>
    <row r="187" spans="1:14" x14ac:dyDescent="0.25">
      <c r="A187" t="s">
        <v>1175</v>
      </c>
      <c r="B187" t="s">
        <v>158</v>
      </c>
      <c r="C187" t="s">
        <v>16</v>
      </c>
      <c r="D187" t="s">
        <v>102</v>
      </c>
      <c r="E187" t="s">
        <v>695</v>
      </c>
      <c r="F187" t="s">
        <v>1176</v>
      </c>
      <c r="G187" t="s">
        <v>1177</v>
      </c>
      <c r="H187" t="s">
        <v>1178</v>
      </c>
      <c r="I187" t="s">
        <v>34</v>
      </c>
      <c r="J187" t="s">
        <v>976</v>
      </c>
      <c r="K187" t="s">
        <v>24</v>
      </c>
      <c r="L187" t="s">
        <v>82</v>
      </c>
      <c r="M187" t="s">
        <v>1179</v>
      </c>
      <c r="N187" t="s">
        <v>46</v>
      </c>
    </row>
    <row r="188" spans="1:14" x14ac:dyDescent="0.25">
      <c r="A188" t="s">
        <v>1180</v>
      </c>
      <c r="B188" t="s">
        <v>1181</v>
      </c>
      <c r="C188" t="s">
        <v>76</v>
      </c>
      <c r="D188" t="s">
        <v>917</v>
      </c>
      <c r="E188" t="s">
        <v>695</v>
      </c>
      <c r="F188" t="s">
        <v>1182</v>
      </c>
      <c r="G188" t="s">
        <v>1183</v>
      </c>
      <c r="H188" t="s">
        <v>1184</v>
      </c>
      <c r="I188" t="s">
        <v>34</v>
      </c>
      <c r="J188" t="s">
        <v>551</v>
      </c>
      <c r="K188" t="s">
        <v>24</v>
      </c>
      <c r="L188" t="s">
        <v>82</v>
      </c>
      <c r="M188" t="s">
        <v>1185</v>
      </c>
      <c r="N188" t="s">
        <v>46</v>
      </c>
    </row>
    <row r="189" spans="1:14" x14ac:dyDescent="0.25">
      <c r="A189" t="s">
        <v>945</v>
      </c>
      <c r="B189" t="s">
        <v>946</v>
      </c>
      <c r="C189" t="s">
        <v>16</v>
      </c>
      <c r="D189" t="s">
        <v>947</v>
      </c>
      <c r="E189" t="s">
        <v>695</v>
      </c>
      <c r="F189" t="s">
        <v>1186</v>
      </c>
      <c r="G189" t="s">
        <v>1187</v>
      </c>
      <c r="H189" t="s">
        <v>1188</v>
      </c>
      <c r="I189" t="s">
        <v>22</v>
      </c>
      <c r="J189" t="s">
        <v>284</v>
      </c>
      <c r="K189" t="s">
        <v>24</v>
      </c>
      <c r="L189" t="s">
        <v>91</v>
      </c>
      <c r="M189" t="s">
        <v>26</v>
      </c>
      <c r="N189" t="s">
        <v>27</v>
      </c>
    </row>
    <row r="190" spans="1:14" x14ac:dyDescent="0.25">
      <c r="A190" t="s">
        <v>806</v>
      </c>
      <c r="B190" t="s">
        <v>807</v>
      </c>
      <c r="C190" t="s">
        <v>16</v>
      </c>
      <c r="D190" t="s">
        <v>808</v>
      </c>
      <c r="E190" t="s">
        <v>695</v>
      </c>
      <c r="F190" t="s">
        <v>1189</v>
      </c>
      <c r="G190" t="s">
        <v>1190</v>
      </c>
      <c r="H190" t="s">
        <v>1191</v>
      </c>
      <c r="I190" t="s">
        <v>34</v>
      </c>
      <c r="J190" t="s">
        <v>944</v>
      </c>
      <c r="K190" t="s">
        <v>24</v>
      </c>
      <c r="L190" t="s">
        <v>82</v>
      </c>
      <c r="M190" t="s">
        <v>26</v>
      </c>
      <c r="N190" t="s">
        <v>27</v>
      </c>
    </row>
    <row r="191" spans="1:14" x14ac:dyDescent="0.25">
      <c r="A191" t="s">
        <v>908</v>
      </c>
      <c r="B191" t="s">
        <v>909</v>
      </c>
      <c r="C191" t="s">
        <v>76</v>
      </c>
      <c r="D191" t="s">
        <v>910</v>
      </c>
      <c r="E191" t="s">
        <v>695</v>
      </c>
      <c r="F191" t="s">
        <v>1192</v>
      </c>
      <c r="G191" t="s">
        <v>1193</v>
      </c>
      <c r="H191" t="s">
        <v>1194</v>
      </c>
      <c r="I191" t="s">
        <v>34</v>
      </c>
      <c r="J191" t="s">
        <v>178</v>
      </c>
      <c r="K191" t="s">
        <v>24</v>
      </c>
      <c r="L191" t="s">
        <v>914</v>
      </c>
      <c r="M191" t="s">
        <v>26</v>
      </c>
      <c r="N191" t="s">
        <v>27</v>
      </c>
    </row>
    <row r="192" spans="1:14" x14ac:dyDescent="0.25">
      <c r="A192" t="s">
        <v>1195</v>
      </c>
      <c r="B192" t="s">
        <v>1196</v>
      </c>
      <c r="C192" t="s">
        <v>16</v>
      </c>
      <c r="D192" t="s">
        <v>1168</v>
      </c>
      <c r="E192" t="s">
        <v>687</v>
      </c>
      <c r="F192" t="s">
        <v>1197</v>
      </c>
      <c r="G192" t="s">
        <v>1198</v>
      </c>
      <c r="H192" t="s">
        <v>1199</v>
      </c>
      <c r="I192" t="s">
        <v>22</v>
      </c>
      <c r="J192" t="s">
        <v>691</v>
      </c>
      <c r="K192" t="s">
        <v>24</v>
      </c>
      <c r="L192" t="s">
        <v>91</v>
      </c>
      <c r="M192" t="s">
        <v>26</v>
      </c>
      <c r="N192" t="s">
        <v>27</v>
      </c>
    </row>
    <row r="193" spans="1:14" x14ac:dyDescent="0.25">
      <c r="A193" t="s">
        <v>1200</v>
      </c>
      <c r="B193" t="s">
        <v>1032</v>
      </c>
      <c r="C193" t="s">
        <v>16</v>
      </c>
      <c r="D193" t="s">
        <v>102</v>
      </c>
      <c r="E193" t="s">
        <v>695</v>
      </c>
      <c r="F193" t="s">
        <v>1201</v>
      </c>
      <c r="G193" t="s">
        <v>1202</v>
      </c>
      <c r="H193" t="s">
        <v>1203</v>
      </c>
      <c r="I193" t="s">
        <v>34</v>
      </c>
      <c r="J193" t="s">
        <v>568</v>
      </c>
      <c r="K193" t="s">
        <v>24</v>
      </c>
      <c r="L193" t="s">
        <v>82</v>
      </c>
      <c r="M193" t="s">
        <v>1204</v>
      </c>
      <c r="N193" t="s">
        <v>46</v>
      </c>
    </row>
    <row r="194" spans="1:14" x14ac:dyDescent="0.25">
      <c r="A194" t="s">
        <v>757</v>
      </c>
      <c r="B194" t="s">
        <v>758</v>
      </c>
      <c r="C194" t="s">
        <v>16</v>
      </c>
      <c r="D194" t="s">
        <v>759</v>
      </c>
      <c r="E194" t="s">
        <v>695</v>
      </c>
      <c r="F194" t="s">
        <v>1205</v>
      </c>
      <c r="G194" t="s">
        <v>1206</v>
      </c>
      <c r="H194" t="s">
        <v>1207</v>
      </c>
      <c r="I194" t="s">
        <v>34</v>
      </c>
      <c r="J194" t="s">
        <v>1208</v>
      </c>
      <c r="K194" t="s">
        <v>24</v>
      </c>
      <c r="L194" t="s">
        <v>82</v>
      </c>
      <c r="M194" t="s">
        <v>26</v>
      </c>
      <c r="N194" t="s">
        <v>27</v>
      </c>
    </row>
    <row r="195" spans="1:14" x14ac:dyDescent="0.25">
      <c r="A195" t="s">
        <v>1166</v>
      </c>
      <c r="B195" t="s">
        <v>1209</v>
      </c>
      <c r="C195" t="s">
        <v>16</v>
      </c>
      <c r="D195" t="s">
        <v>1168</v>
      </c>
      <c r="E195" t="s">
        <v>695</v>
      </c>
      <c r="F195" t="s">
        <v>1210</v>
      </c>
      <c r="G195" t="s">
        <v>1211</v>
      </c>
      <c r="H195" t="s">
        <v>1212</v>
      </c>
      <c r="I195" t="s">
        <v>22</v>
      </c>
      <c r="J195" t="s">
        <v>691</v>
      </c>
      <c r="K195" t="s">
        <v>24</v>
      </c>
      <c r="L195" t="s">
        <v>91</v>
      </c>
      <c r="M195" t="s">
        <v>26</v>
      </c>
      <c r="N195" t="s">
        <v>27</v>
      </c>
    </row>
    <row r="196" spans="1:14" x14ac:dyDescent="0.25">
      <c r="A196" t="s">
        <v>788</v>
      </c>
      <c r="B196" t="s">
        <v>789</v>
      </c>
      <c r="C196" t="s">
        <v>16</v>
      </c>
      <c r="D196" t="s">
        <v>790</v>
      </c>
      <c r="E196" t="s">
        <v>695</v>
      </c>
      <c r="F196" t="s">
        <v>1213</v>
      </c>
      <c r="G196" t="s">
        <v>1214</v>
      </c>
      <c r="H196" t="s">
        <v>1215</v>
      </c>
      <c r="I196" t="s">
        <v>34</v>
      </c>
      <c r="J196" t="s">
        <v>53</v>
      </c>
      <c r="K196" t="s">
        <v>24</v>
      </c>
      <c r="L196" t="s">
        <v>233</v>
      </c>
      <c r="M196" t="s">
        <v>1216</v>
      </c>
      <c r="N196" t="s">
        <v>46</v>
      </c>
    </row>
    <row r="197" spans="1:14" x14ac:dyDescent="0.25">
      <c r="A197" t="s">
        <v>908</v>
      </c>
      <c r="B197" t="s">
        <v>909</v>
      </c>
      <c r="C197" t="s">
        <v>76</v>
      </c>
      <c r="D197" t="s">
        <v>910</v>
      </c>
      <c r="E197" t="s">
        <v>695</v>
      </c>
      <c r="F197" t="s">
        <v>1217</v>
      </c>
      <c r="G197" t="s">
        <v>1218</v>
      </c>
      <c r="H197" t="s">
        <v>1219</v>
      </c>
      <c r="I197" t="s">
        <v>34</v>
      </c>
      <c r="J197" t="s">
        <v>1161</v>
      </c>
      <c r="K197" t="s">
        <v>24</v>
      </c>
      <c r="L197" t="s">
        <v>914</v>
      </c>
      <c r="M197" t="s">
        <v>26</v>
      </c>
      <c r="N197" t="s">
        <v>27</v>
      </c>
    </row>
    <row r="198" spans="1:14" x14ac:dyDescent="0.25">
      <c r="A198" t="s">
        <v>714</v>
      </c>
      <c r="B198" t="s">
        <v>715</v>
      </c>
      <c r="C198" t="s">
        <v>76</v>
      </c>
      <c r="D198" t="s">
        <v>716</v>
      </c>
      <c r="E198" t="s">
        <v>695</v>
      </c>
      <c r="F198" t="s">
        <v>1220</v>
      </c>
      <c r="G198" t="s">
        <v>1221</v>
      </c>
      <c r="H198" t="s">
        <v>1222</v>
      </c>
      <c r="I198" t="s">
        <v>34</v>
      </c>
      <c r="J198" t="s">
        <v>448</v>
      </c>
      <c r="K198" t="s">
        <v>24</v>
      </c>
      <c r="L198" t="s">
        <v>720</v>
      </c>
      <c r="M198" t="s">
        <v>26</v>
      </c>
      <c r="N198" t="s">
        <v>27</v>
      </c>
    </row>
    <row r="199" spans="1:14" x14ac:dyDescent="0.25">
      <c r="A199" t="s">
        <v>1223</v>
      </c>
      <c r="B199" t="s">
        <v>992</v>
      </c>
      <c r="C199" t="s">
        <v>16</v>
      </c>
      <c r="D199" t="s">
        <v>851</v>
      </c>
      <c r="E199" t="s">
        <v>695</v>
      </c>
      <c r="F199" t="s">
        <v>1224</v>
      </c>
      <c r="G199" t="s">
        <v>1225</v>
      </c>
      <c r="H199" t="s">
        <v>1226</v>
      </c>
      <c r="I199" t="s">
        <v>22</v>
      </c>
      <c r="J199" t="s">
        <v>1227</v>
      </c>
      <c r="K199" t="s">
        <v>24</v>
      </c>
      <c r="L199" t="s">
        <v>856</v>
      </c>
      <c r="M199" t="s">
        <v>26</v>
      </c>
      <c r="N199" t="s">
        <v>27</v>
      </c>
    </row>
    <row r="200" spans="1:14" x14ac:dyDescent="0.25">
      <c r="A200" t="s">
        <v>1228</v>
      </c>
      <c r="B200" t="s">
        <v>1090</v>
      </c>
      <c r="C200" t="s">
        <v>76</v>
      </c>
      <c r="E200" t="s">
        <v>695</v>
      </c>
      <c r="F200" t="s">
        <v>1229</v>
      </c>
      <c r="G200" t="s">
        <v>1230</v>
      </c>
      <c r="H200" t="s">
        <v>1231</v>
      </c>
      <c r="I200" t="s">
        <v>34</v>
      </c>
      <c r="J200" t="s">
        <v>691</v>
      </c>
      <c r="K200" t="s">
        <v>24</v>
      </c>
      <c r="L200" t="s">
        <v>1094</v>
      </c>
      <c r="M200" t="s">
        <v>26</v>
      </c>
      <c r="N200" t="s">
        <v>27</v>
      </c>
    </row>
    <row r="201" spans="1:14" x14ac:dyDescent="0.25">
      <c r="A201" t="s">
        <v>930</v>
      </c>
      <c r="B201" t="s">
        <v>764</v>
      </c>
      <c r="C201" t="s">
        <v>16</v>
      </c>
      <c r="D201" t="s">
        <v>931</v>
      </c>
      <c r="E201" t="s">
        <v>687</v>
      </c>
      <c r="F201" t="s">
        <v>1232</v>
      </c>
      <c r="G201" t="s">
        <v>1233</v>
      </c>
      <c r="H201" t="s">
        <v>1234</v>
      </c>
      <c r="I201" t="s">
        <v>34</v>
      </c>
      <c r="J201" t="s">
        <v>568</v>
      </c>
      <c r="K201" t="s">
        <v>24</v>
      </c>
      <c r="L201" t="s">
        <v>82</v>
      </c>
      <c r="M201" t="s">
        <v>26</v>
      </c>
      <c r="N201" t="s">
        <v>27</v>
      </c>
    </row>
    <row r="202" spans="1:14" x14ac:dyDescent="0.25">
      <c r="A202" t="s">
        <v>1235</v>
      </c>
      <c r="B202" t="s">
        <v>708</v>
      </c>
      <c r="C202" t="s">
        <v>16</v>
      </c>
      <c r="D202" t="s">
        <v>709</v>
      </c>
      <c r="E202" t="s">
        <v>695</v>
      </c>
      <c r="F202" t="s">
        <v>1236</v>
      </c>
      <c r="G202" t="s">
        <v>1237</v>
      </c>
      <c r="H202" t="s">
        <v>1238</v>
      </c>
      <c r="I202" t="s">
        <v>34</v>
      </c>
      <c r="J202" t="s">
        <v>98</v>
      </c>
      <c r="K202" t="s">
        <v>24</v>
      </c>
      <c r="L202" t="s">
        <v>713</v>
      </c>
      <c r="M202" t="s">
        <v>26</v>
      </c>
      <c r="N202" t="s">
        <v>27</v>
      </c>
    </row>
    <row r="203" spans="1:14" x14ac:dyDescent="0.25">
      <c r="A203" t="s">
        <v>1239</v>
      </c>
      <c r="B203" t="s">
        <v>909</v>
      </c>
      <c r="C203" t="s">
        <v>76</v>
      </c>
      <c r="D203" t="s">
        <v>910</v>
      </c>
      <c r="E203" t="s">
        <v>687</v>
      </c>
      <c r="F203" t="s">
        <v>1240</v>
      </c>
      <c r="G203" t="s">
        <v>1241</v>
      </c>
      <c r="H203" t="s">
        <v>1242</v>
      </c>
      <c r="I203" t="s">
        <v>34</v>
      </c>
      <c r="J203" t="s">
        <v>1161</v>
      </c>
      <c r="K203" t="s">
        <v>24</v>
      </c>
      <c r="L203" t="s">
        <v>914</v>
      </c>
      <c r="M203" t="s">
        <v>26</v>
      </c>
      <c r="N203" t="s">
        <v>27</v>
      </c>
    </row>
    <row r="204" spans="1:14" x14ac:dyDescent="0.25">
      <c r="A204" t="s">
        <v>806</v>
      </c>
      <c r="B204" t="s">
        <v>807</v>
      </c>
      <c r="C204" t="s">
        <v>16</v>
      </c>
      <c r="D204" t="s">
        <v>808</v>
      </c>
      <c r="E204" t="s">
        <v>695</v>
      </c>
      <c r="F204" t="s">
        <v>1243</v>
      </c>
      <c r="G204" t="s">
        <v>1244</v>
      </c>
      <c r="H204" t="s">
        <v>1245</v>
      </c>
      <c r="I204" t="s">
        <v>34</v>
      </c>
      <c r="J204" t="s">
        <v>987</v>
      </c>
      <c r="K204" t="s">
        <v>24</v>
      </c>
      <c r="L204" t="s">
        <v>82</v>
      </c>
      <c r="M204" t="s">
        <v>26</v>
      </c>
      <c r="N204" t="s">
        <v>27</v>
      </c>
    </row>
    <row r="205" spans="1:14" x14ac:dyDescent="0.25">
      <c r="A205" t="s">
        <v>1246</v>
      </c>
      <c r="B205" t="s">
        <v>946</v>
      </c>
      <c r="C205" t="s">
        <v>16</v>
      </c>
      <c r="E205" t="s">
        <v>687</v>
      </c>
      <c r="F205" t="s">
        <v>1247</v>
      </c>
      <c r="G205" t="s">
        <v>1248</v>
      </c>
      <c r="H205" t="s">
        <v>1249</v>
      </c>
      <c r="I205" t="s">
        <v>22</v>
      </c>
      <c r="K205" t="s">
        <v>24</v>
      </c>
      <c r="M205" t="s">
        <v>26</v>
      </c>
      <c r="N205" t="s">
        <v>27</v>
      </c>
    </row>
    <row r="206" spans="1:14" x14ac:dyDescent="0.25">
      <c r="A206" t="s">
        <v>1250</v>
      </c>
      <c r="B206" t="s">
        <v>1251</v>
      </c>
      <c r="C206" t="s">
        <v>16</v>
      </c>
      <c r="D206" t="s">
        <v>820</v>
      </c>
      <c r="E206" t="s">
        <v>695</v>
      </c>
      <c r="F206" t="s">
        <v>1252</v>
      </c>
      <c r="G206" t="s">
        <v>1253</v>
      </c>
      <c r="H206" t="s">
        <v>1254</v>
      </c>
      <c r="I206" t="s">
        <v>34</v>
      </c>
      <c r="J206" t="s">
        <v>134</v>
      </c>
      <c r="K206" t="s">
        <v>24</v>
      </c>
      <c r="L206" t="s">
        <v>82</v>
      </c>
      <c r="M206" t="s">
        <v>26</v>
      </c>
      <c r="N206" t="s">
        <v>27</v>
      </c>
    </row>
    <row r="207" spans="1:14" x14ac:dyDescent="0.25">
      <c r="A207" t="s">
        <v>714</v>
      </c>
      <c r="B207" t="s">
        <v>715</v>
      </c>
      <c r="C207" t="s">
        <v>76</v>
      </c>
      <c r="D207" t="s">
        <v>716</v>
      </c>
      <c r="E207" t="s">
        <v>695</v>
      </c>
      <c r="F207" t="s">
        <v>1255</v>
      </c>
      <c r="G207" t="s">
        <v>1256</v>
      </c>
      <c r="H207" t="s">
        <v>1257</v>
      </c>
      <c r="I207" t="s">
        <v>34</v>
      </c>
      <c r="J207" t="s">
        <v>178</v>
      </c>
      <c r="K207" t="s">
        <v>24</v>
      </c>
      <c r="L207" t="s">
        <v>720</v>
      </c>
      <c r="M207" t="s">
        <v>26</v>
      </c>
      <c r="N207" t="s">
        <v>27</v>
      </c>
    </row>
    <row r="208" spans="1:14" x14ac:dyDescent="0.25">
      <c r="A208" t="s">
        <v>1258</v>
      </c>
      <c r="B208" t="s">
        <v>992</v>
      </c>
      <c r="C208" t="s">
        <v>16</v>
      </c>
      <c r="D208" t="s">
        <v>1259</v>
      </c>
      <c r="E208" t="s">
        <v>687</v>
      </c>
      <c r="F208" t="s">
        <v>1260</v>
      </c>
      <c r="G208" t="s">
        <v>1261</v>
      </c>
      <c r="H208" t="s">
        <v>1262</v>
      </c>
      <c r="I208" t="s">
        <v>22</v>
      </c>
      <c r="J208" t="s">
        <v>1263</v>
      </c>
      <c r="K208" t="s">
        <v>24</v>
      </c>
      <c r="L208" t="s">
        <v>1264</v>
      </c>
      <c r="M208" t="s">
        <v>26</v>
      </c>
      <c r="N208" t="s">
        <v>27</v>
      </c>
    </row>
    <row r="209" spans="1:14" x14ac:dyDescent="0.25">
      <c r="A209" t="s">
        <v>1265</v>
      </c>
      <c r="B209" t="s">
        <v>1084</v>
      </c>
      <c r="C209" t="s">
        <v>76</v>
      </c>
      <c r="D209" t="s">
        <v>1085</v>
      </c>
      <c r="E209" t="s">
        <v>687</v>
      </c>
      <c r="F209" t="s">
        <v>1266</v>
      </c>
      <c r="G209" t="s">
        <v>1267</v>
      </c>
      <c r="H209" t="s">
        <v>1268</v>
      </c>
      <c r="I209" t="s">
        <v>34</v>
      </c>
      <c r="J209" t="s">
        <v>307</v>
      </c>
      <c r="K209" t="s">
        <v>24</v>
      </c>
      <c r="L209" t="s">
        <v>82</v>
      </c>
      <c r="M209" t="s">
        <v>26</v>
      </c>
      <c r="N209" t="s">
        <v>27</v>
      </c>
    </row>
    <row r="210" spans="1:14" x14ac:dyDescent="0.25">
      <c r="A210" t="s">
        <v>1269</v>
      </c>
      <c r="B210" t="s">
        <v>1270</v>
      </c>
      <c r="C210" t="s">
        <v>76</v>
      </c>
      <c r="D210" t="s">
        <v>1271</v>
      </c>
      <c r="E210" t="s">
        <v>687</v>
      </c>
      <c r="F210" t="s">
        <v>1272</v>
      </c>
      <c r="G210" t="s">
        <v>1273</v>
      </c>
      <c r="H210" t="s">
        <v>1274</v>
      </c>
      <c r="I210" t="s">
        <v>22</v>
      </c>
      <c r="J210" t="s">
        <v>1275</v>
      </c>
      <c r="K210" t="s">
        <v>24</v>
      </c>
      <c r="L210" t="s">
        <v>91</v>
      </c>
      <c r="M210" t="s">
        <v>26</v>
      </c>
      <c r="N210" t="s">
        <v>27</v>
      </c>
    </row>
    <row r="211" spans="1:14" x14ac:dyDescent="0.25">
      <c r="A211" t="s">
        <v>806</v>
      </c>
      <c r="B211" t="s">
        <v>807</v>
      </c>
      <c r="C211" t="s">
        <v>16</v>
      </c>
      <c r="D211" t="s">
        <v>808</v>
      </c>
      <c r="E211" t="s">
        <v>695</v>
      </c>
      <c r="F211" t="s">
        <v>1276</v>
      </c>
      <c r="G211" t="s">
        <v>1277</v>
      </c>
      <c r="H211" t="s">
        <v>1278</v>
      </c>
      <c r="I211" t="s">
        <v>34</v>
      </c>
      <c r="J211" t="s">
        <v>1279</v>
      </c>
      <c r="K211" t="s">
        <v>24</v>
      </c>
      <c r="L211" t="s">
        <v>82</v>
      </c>
      <c r="M211" t="s">
        <v>26</v>
      </c>
      <c r="N211" t="s">
        <v>27</v>
      </c>
    </row>
    <row r="212" spans="1:14" x14ac:dyDescent="0.25">
      <c r="A212" t="s">
        <v>1280</v>
      </c>
      <c r="C212" t="s">
        <v>76</v>
      </c>
      <c r="D212" t="s">
        <v>1281</v>
      </c>
      <c r="E212" t="s">
        <v>687</v>
      </c>
      <c r="F212" t="s">
        <v>1282</v>
      </c>
      <c r="G212" t="s">
        <v>1283</v>
      </c>
      <c r="H212" t="s">
        <v>1284</v>
      </c>
      <c r="I212" t="s">
        <v>34</v>
      </c>
      <c r="J212" t="s">
        <v>514</v>
      </c>
      <c r="K212" t="s">
        <v>24</v>
      </c>
      <c r="L212" t="s">
        <v>82</v>
      </c>
      <c r="M212" t="s">
        <v>26</v>
      </c>
      <c r="N212" t="s">
        <v>27</v>
      </c>
    </row>
    <row r="213" spans="1:14" x14ac:dyDescent="0.25">
      <c r="A213" t="s">
        <v>1285</v>
      </c>
      <c r="B213" t="s">
        <v>1286</v>
      </c>
      <c r="C213" t="s">
        <v>76</v>
      </c>
      <c r="D213" t="s">
        <v>694</v>
      </c>
      <c r="E213" t="s">
        <v>695</v>
      </c>
      <c r="F213" t="s">
        <v>1287</v>
      </c>
      <c r="G213" t="s">
        <v>1288</v>
      </c>
      <c r="H213" t="s">
        <v>1289</v>
      </c>
      <c r="I213" t="s">
        <v>34</v>
      </c>
      <c r="J213" t="s">
        <v>476</v>
      </c>
      <c r="K213" t="s">
        <v>24</v>
      </c>
      <c r="L213" t="s">
        <v>700</v>
      </c>
      <c r="M213" t="s">
        <v>26</v>
      </c>
      <c r="N213" t="s">
        <v>27</v>
      </c>
    </row>
    <row r="214" spans="1:14" x14ac:dyDescent="0.25">
      <c r="A214" t="s">
        <v>1290</v>
      </c>
      <c r="B214" t="s">
        <v>1291</v>
      </c>
      <c r="C214" t="s">
        <v>16</v>
      </c>
      <c r="D214" t="s">
        <v>875</v>
      </c>
      <c r="E214" t="s">
        <v>695</v>
      </c>
      <c r="F214" t="s">
        <v>1292</v>
      </c>
      <c r="G214" t="s">
        <v>1293</v>
      </c>
      <c r="H214" t="s">
        <v>1294</v>
      </c>
      <c r="I214" t="s">
        <v>22</v>
      </c>
      <c r="J214" t="s">
        <v>1295</v>
      </c>
      <c r="K214" t="s">
        <v>24</v>
      </c>
      <c r="L214" t="s">
        <v>91</v>
      </c>
      <c r="M214" t="s">
        <v>26</v>
      </c>
      <c r="N214" t="s">
        <v>27</v>
      </c>
    </row>
    <row r="215" spans="1:14" x14ac:dyDescent="0.25">
      <c r="A215" t="s">
        <v>1296</v>
      </c>
      <c r="B215" t="s">
        <v>784</v>
      </c>
      <c r="C215" t="s">
        <v>76</v>
      </c>
      <c r="D215" t="s">
        <v>67</v>
      </c>
      <c r="E215" t="s">
        <v>695</v>
      </c>
      <c r="F215" t="s">
        <v>1297</v>
      </c>
      <c r="G215" t="s">
        <v>1298</v>
      </c>
      <c r="H215" t="s">
        <v>1299</v>
      </c>
      <c r="I215" t="s">
        <v>34</v>
      </c>
      <c r="J215" t="s">
        <v>178</v>
      </c>
      <c r="K215" t="s">
        <v>24</v>
      </c>
      <c r="L215" t="s">
        <v>44</v>
      </c>
      <c r="M215" t="s">
        <v>26</v>
      </c>
      <c r="N215" t="s">
        <v>27</v>
      </c>
    </row>
    <row r="216" spans="1:14" x14ac:dyDescent="0.25">
      <c r="A216" t="s">
        <v>1280</v>
      </c>
      <c r="B216" t="s">
        <v>1300</v>
      </c>
      <c r="C216" t="s">
        <v>76</v>
      </c>
      <c r="D216" t="s">
        <v>1281</v>
      </c>
      <c r="E216" t="s">
        <v>695</v>
      </c>
      <c r="F216" t="s">
        <v>1301</v>
      </c>
      <c r="G216" t="s">
        <v>1302</v>
      </c>
      <c r="H216" t="s">
        <v>1303</v>
      </c>
      <c r="I216" t="s">
        <v>34</v>
      </c>
      <c r="J216" t="s">
        <v>514</v>
      </c>
      <c r="K216" t="s">
        <v>24</v>
      </c>
      <c r="L216" t="s">
        <v>82</v>
      </c>
      <c r="M216" t="s">
        <v>26</v>
      </c>
      <c r="N216" t="s">
        <v>27</v>
      </c>
    </row>
    <row r="217" spans="1:14" x14ac:dyDescent="0.25">
      <c r="A217" t="s">
        <v>1050</v>
      </c>
      <c r="B217" t="s">
        <v>1304</v>
      </c>
      <c r="C217" t="s">
        <v>16</v>
      </c>
      <c r="D217" t="s">
        <v>1052</v>
      </c>
      <c r="E217" t="s">
        <v>695</v>
      </c>
      <c r="F217" t="s">
        <v>1305</v>
      </c>
      <c r="G217" t="s">
        <v>1306</v>
      </c>
      <c r="H217" t="s">
        <v>1307</v>
      </c>
      <c r="I217" t="s">
        <v>34</v>
      </c>
      <c r="J217" t="s">
        <v>358</v>
      </c>
      <c r="K217" t="s">
        <v>24</v>
      </c>
      <c r="L217" t="s">
        <v>224</v>
      </c>
      <c r="M217" t="s">
        <v>1308</v>
      </c>
      <c r="N217" t="s">
        <v>46</v>
      </c>
    </row>
    <row r="218" spans="1:14" x14ac:dyDescent="0.25">
      <c r="A218" t="s">
        <v>1309</v>
      </c>
      <c r="B218" t="s">
        <v>1090</v>
      </c>
      <c r="C218" t="s">
        <v>76</v>
      </c>
      <c r="E218" t="s">
        <v>695</v>
      </c>
      <c r="F218" t="s">
        <v>1310</v>
      </c>
      <c r="G218" t="s">
        <v>1311</v>
      </c>
      <c r="H218" t="s">
        <v>1312</v>
      </c>
      <c r="I218" t="s">
        <v>34</v>
      </c>
      <c r="J218" t="s">
        <v>691</v>
      </c>
      <c r="K218" t="s">
        <v>24</v>
      </c>
      <c r="L218" t="s">
        <v>1094</v>
      </c>
      <c r="M218" t="s">
        <v>26</v>
      </c>
      <c r="N218" t="s">
        <v>27</v>
      </c>
    </row>
    <row r="219" spans="1:14" x14ac:dyDescent="0.25">
      <c r="A219" t="s">
        <v>1313</v>
      </c>
      <c r="B219" t="s">
        <v>1314</v>
      </c>
      <c r="C219" t="s">
        <v>16</v>
      </c>
      <c r="D219" t="s">
        <v>820</v>
      </c>
      <c r="E219" t="s">
        <v>18</v>
      </c>
      <c r="F219" t="s">
        <v>1315</v>
      </c>
      <c r="G219" t="s">
        <v>1316</v>
      </c>
      <c r="H219" t="s">
        <v>1317</v>
      </c>
      <c r="I219" t="s">
        <v>22</v>
      </c>
      <c r="J219" t="s">
        <v>1208</v>
      </c>
      <c r="K219" t="s">
        <v>24</v>
      </c>
      <c r="L219" t="s">
        <v>82</v>
      </c>
      <c r="M219" t="s">
        <v>26</v>
      </c>
      <c r="N219" t="s">
        <v>27</v>
      </c>
    </row>
    <row r="220" spans="1:14" x14ac:dyDescent="0.25">
      <c r="A220" t="s">
        <v>1318</v>
      </c>
      <c r="B220" t="s">
        <v>1319</v>
      </c>
      <c r="C220" t="s">
        <v>16</v>
      </c>
      <c r="D220" t="s">
        <v>1320</v>
      </c>
      <c r="E220" t="s">
        <v>18</v>
      </c>
      <c r="F220" t="s">
        <v>1321</v>
      </c>
      <c r="G220" t="s">
        <v>1322</v>
      </c>
      <c r="H220" t="s">
        <v>1323</v>
      </c>
      <c r="I220" t="s">
        <v>34</v>
      </c>
      <c r="J220" t="s">
        <v>98</v>
      </c>
      <c r="K220" t="s">
        <v>24</v>
      </c>
      <c r="L220" t="s">
        <v>1324</v>
      </c>
      <c r="M220" t="s">
        <v>26</v>
      </c>
      <c r="N220" t="s">
        <v>27</v>
      </c>
    </row>
    <row r="221" spans="1:14" x14ac:dyDescent="0.25">
      <c r="A221" t="s">
        <v>1325</v>
      </c>
      <c r="B221" t="s">
        <v>1326</v>
      </c>
      <c r="C221" t="s">
        <v>16</v>
      </c>
      <c r="D221" t="s">
        <v>1327</v>
      </c>
      <c r="E221" t="s">
        <v>18</v>
      </c>
      <c r="F221" t="s">
        <v>1328</v>
      </c>
      <c r="G221" t="s">
        <v>1329</v>
      </c>
      <c r="H221" t="s">
        <v>1330</v>
      </c>
      <c r="I221" t="s">
        <v>34</v>
      </c>
      <c r="J221" t="s">
        <v>43</v>
      </c>
      <c r="K221" t="s">
        <v>24</v>
      </c>
      <c r="L221" t="s">
        <v>1331</v>
      </c>
      <c r="M221" t="s">
        <v>1332</v>
      </c>
      <c r="N221" t="s">
        <v>46</v>
      </c>
    </row>
    <row r="222" spans="1:14" x14ac:dyDescent="0.25">
      <c r="A222" t="s">
        <v>1333</v>
      </c>
      <c r="B222" t="s">
        <v>1334</v>
      </c>
      <c r="C222" t="s">
        <v>76</v>
      </c>
      <c r="D222" t="s">
        <v>1335</v>
      </c>
      <c r="E222" t="s">
        <v>18</v>
      </c>
      <c r="F222" t="s">
        <v>1336</v>
      </c>
      <c r="G222" t="s">
        <v>1337</v>
      </c>
      <c r="H222" t="s">
        <v>1338</v>
      </c>
      <c r="I222" t="s">
        <v>34</v>
      </c>
      <c r="J222" t="s">
        <v>81</v>
      </c>
      <c r="K222" t="s">
        <v>24</v>
      </c>
      <c r="L222" t="s">
        <v>848</v>
      </c>
      <c r="M222" t="s">
        <v>1339</v>
      </c>
      <c r="N222" t="s">
        <v>46</v>
      </c>
    </row>
    <row r="223" spans="1:14" x14ac:dyDescent="0.25">
      <c r="A223" t="s">
        <v>1340</v>
      </c>
      <c r="B223" t="s">
        <v>1341</v>
      </c>
      <c r="C223" t="s">
        <v>16</v>
      </c>
      <c r="D223" t="s">
        <v>1342</v>
      </c>
      <c r="E223" t="s">
        <v>18</v>
      </c>
      <c r="F223" t="s">
        <v>1343</v>
      </c>
      <c r="G223" t="s">
        <v>1344</v>
      </c>
      <c r="H223" t="s">
        <v>1345</v>
      </c>
      <c r="I223" t="s">
        <v>34</v>
      </c>
      <c r="J223" t="s">
        <v>393</v>
      </c>
      <c r="K223" t="s">
        <v>24</v>
      </c>
      <c r="L223" t="s">
        <v>1346</v>
      </c>
      <c r="M223" t="s">
        <v>26</v>
      </c>
      <c r="N223" t="s">
        <v>27</v>
      </c>
    </row>
    <row r="224" spans="1:14" x14ac:dyDescent="0.25">
      <c r="A224" t="s">
        <v>496</v>
      </c>
      <c r="B224" t="s">
        <v>382</v>
      </c>
      <c r="C224" t="s">
        <v>76</v>
      </c>
      <c r="D224" t="s">
        <v>1347</v>
      </c>
      <c r="E224" t="s">
        <v>18</v>
      </c>
      <c r="F224" t="s">
        <v>1348</v>
      </c>
      <c r="G224" t="s">
        <v>1349</v>
      </c>
      <c r="H224" t="s">
        <v>1350</v>
      </c>
      <c r="I224" t="s">
        <v>34</v>
      </c>
      <c r="J224" t="s">
        <v>192</v>
      </c>
      <c r="K224" t="s">
        <v>24</v>
      </c>
      <c r="L224" t="s">
        <v>373</v>
      </c>
      <c r="M224" t="s">
        <v>1351</v>
      </c>
      <c r="N224" t="s">
        <v>46</v>
      </c>
    </row>
    <row r="225" spans="1:14" x14ac:dyDescent="0.25">
      <c r="A225" t="s">
        <v>1352</v>
      </c>
      <c r="B225" t="s">
        <v>1353</v>
      </c>
      <c r="C225" t="s">
        <v>16</v>
      </c>
      <c r="D225" t="s">
        <v>1354</v>
      </c>
      <c r="E225" t="s">
        <v>18</v>
      </c>
      <c r="F225" t="s">
        <v>1355</v>
      </c>
      <c r="G225" t="s">
        <v>1356</v>
      </c>
      <c r="H225" t="s">
        <v>1357</v>
      </c>
      <c r="I225" t="s">
        <v>34</v>
      </c>
      <c r="J225" t="s">
        <v>81</v>
      </c>
      <c r="K225" t="s">
        <v>24</v>
      </c>
      <c r="L225" t="s">
        <v>1358</v>
      </c>
      <c r="M225" t="s">
        <v>1359</v>
      </c>
      <c r="N225" t="s">
        <v>46</v>
      </c>
    </row>
    <row r="226" spans="1:14" x14ac:dyDescent="0.25">
      <c r="A226" t="s">
        <v>1360</v>
      </c>
      <c r="C226" t="s">
        <v>76</v>
      </c>
      <c r="D226" t="s">
        <v>1361</v>
      </c>
      <c r="E226" t="s">
        <v>18</v>
      </c>
      <c r="F226" t="s">
        <v>1362</v>
      </c>
      <c r="G226" t="s">
        <v>1363</v>
      </c>
      <c r="H226" t="s">
        <v>1364</v>
      </c>
      <c r="I226" t="s">
        <v>34</v>
      </c>
      <c r="J226" t="s">
        <v>589</v>
      </c>
      <c r="K226" t="s">
        <v>24</v>
      </c>
      <c r="L226" t="s">
        <v>63</v>
      </c>
      <c r="M226" t="s">
        <v>1365</v>
      </c>
      <c r="N226" t="s">
        <v>46</v>
      </c>
    </row>
    <row r="227" spans="1:14" x14ac:dyDescent="0.25">
      <c r="A227" t="s">
        <v>1366</v>
      </c>
      <c r="B227" t="s">
        <v>1367</v>
      </c>
      <c r="C227" t="s">
        <v>76</v>
      </c>
      <c r="D227" t="s">
        <v>1368</v>
      </c>
      <c r="E227" t="s">
        <v>18</v>
      </c>
      <c r="F227" t="s">
        <v>1369</v>
      </c>
      <c r="G227" t="s">
        <v>1370</v>
      </c>
      <c r="H227" t="s">
        <v>1371</v>
      </c>
      <c r="I227" t="s">
        <v>34</v>
      </c>
      <c r="J227" t="s">
        <v>1372</v>
      </c>
      <c r="K227" t="s">
        <v>24</v>
      </c>
      <c r="L227" t="s">
        <v>257</v>
      </c>
      <c r="M227" t="s">
        <v>1373</v>
      </c>
      <c r="N227" t="s">
        <v>46</v>
      </c>
    </row>
    <row r="228" spans="1:14" x14ac:dyDescent="0.25">
      <c r="A228" t="s">
        <v>1374</v>
      </c>
      <c r="B228" t="s">
        <v>1375</v>
      </c>
      <c r="C228" t="s">
        <v>76</v>
      </c>
      <c r="D228" t="s">
        <v>1376</v>
      </c>
      <c r="E228" t="s">
        <v>18</v>
      </c>
      <c r="F228" t="s">
        <v>1377</v>
      </c>
      <c r="G228" t="s">
        <v>1378</v>
      </c>
      <c r="H228" t="s">
        <v>1379</v>
      </c>
      <c r="I228" t="s">
        <v>34</v>
      </c>
      <c r="J228" t="s">
        <v>81</v>
      </c>
      <c r="K228" t="s">
        <v>24</v>
      </c>
      <c r="L228" t="s">
        <v>477</v>
      </c>
      <c r="M228" t="s">
        <v>1380</v>
      </c>
      <c r="N228" t="s">
        <v>46</v>
      </c>
    </row>
    <row r="229" spans="1:14" x14ac:dyDescent="0.25">
      <c r="A229" t="s">
        <v>1381</v>
      </c>
      <c r="B229" t="s">
        <v>101</v>
      </c>
      <c r="C229" t="s">
        <v>76</v>
      </c>
      <c r="D229" t="s">
        <v>102</v>
      </c>
      <c r="E229" t="s">
        <v>18</v>
      </c>
      <c r="F229" t="s">
        <v>1382</v>
      </c>
      <c r="G229" t="s">
        <v>1383</v>
      </c>
      <c r="H229" t="s">
        <v>1384</v>
      </c>
      <c r="I229" t="s">
        <v>34</v>
      </c>
      <c r="J229" t="s">
        <v>1385</v>
      </c>
      <c r="K229" t="s">
        <v>24</v>
      </c>
      <c r="L229" t="s">
        <v>82</v>
      </c>
      <c r="M229" t="s">
        <v>1386</v>
      </c>
      <c r="N229" t="s">
        <v>46</v>
      </c>
    </row>
    <row r="230" spans="1:14" x14ac:dyDescent="0.25">
      <c r="A230" t="s">
        <v>1387</v>
      </c>
      <c r="B230" t="s">
        <v>1388</v>
      </c>
      <c r="C230" t="s">
        <v>76</v>
      </c>
      <c r="D230" t="s">
        <v>1069</v>
      </c>
      <c r="E230" t="s">
        <v>18</v>
      </c>
      <c r="F230" t="s">
        <v>1389</v>
      </c>
      <c r="G230" t="s">
        <v>1390</v>
      </c>
      <c r="H230" t="s">
        <v>1391</v>
      </c>
      <c r="I230" t="s">
        <v>34</v>
      </c>
      <c r="J230" t="s">
        <v>276</v>
      </c>
      <c r="K230" t="s">
        <v>24</v>
      </c>
      <c r="L230" t="s">
        <v>82</v>
      </c>
      <c r="M230" t="s">
        <v>26</v>
      </c>
      <c r="N230" t="s">
        <v>27</v>
      </c>
    </row>
    <row r="231" spans="1:14" x14ac:dyDescent="0.25">
      <c r="A231" t="s">
        <v>1392</v>
      </c>
      <c r="B231" t="s">
        <v>1393</v>
      </c>
      <c r="C231" t="s">
        <v>16</v>
      </c>
      <c r="D231" t="s">
        <v>1394</v>
      </c>
      <c r="E231" t="s">
        <v>18</v>
      </c>
      <c r="F231" t="s">
        <v>1395</v>
      </c>
      <c r="G231" t="s">
        <v>1396</v>
      </c>
      <c r="H231" t="s">
        <v>1397</v>
      </c>
      <c r="I231" t="s">
        <v>34</v>
      </c>
      <c r="J231" t="s">
        <v>1398</v>
      </c>
      <c r="K231" t="s">
        <v>24</v>
      </c>
      <c r="L231" t="s">
        <v>257</v>
      </c>
      <c r="M231" t="s">
        <v>1399</v>
      </c>
      <c r="N231" t="s">
        <v>46</v>
      </c>
    </row>
    <row r="232" spans="1:14" x14ac:dyDescent="0.25">
      <c r="A232" t="s">
        <v>1400</v>
      </c>
      <c r="B232" t="s">
        <v>1401</v>
      </c>
      <c r="C232" t="s">
        <v>76</v>
      </c>
      <c r="D232" t="s">
        <v>1402</v>
      </c>
      <c r="E232" t="s">
        <v>18</v>
      </c>
      <c r="F232" t="s">
        <v>1403</v>
      </c>
      <c r="G232" t="s">
        <v>1404</v>
      </c>
      <c r="H232" t="s">
        <v>1405</v>
      </c>
      <c r="I232" t="s">
        <v>34</v>
      </c>
      <c r="J232" t="s">
        <v>626</v>
      </c>
      <c r="K232" t="s">
        <v>24</v>
      </c>
      <c r="L232" t="s">
        <v>44</v>
      </c>
      <c r="M232" t="s">
        <v>1406</v>
      </c>
      <c r="N232" t="s">
        <v>46</v>
      </c>
    </row>
    <row r="233" spans="1:14" x14ac:dyDescent="0.25">
      <c r="A233" t="s">
        <v>1407</v>
      </c>
      <c r="B233" t="s">
        <v>1408</v>
      </c>
      <c r="C233" t="s">
        <v>76</v>
      </c>
      <c r="D233" t="s">
        <v>1409</v>
      </c>
      <c r="E233" t="s">
        <v>18</v>
      </c>
      <c r="F233" t="s">
        <v>1410</v>
      </c>
      <c r="G233" t="s">
        <v>1411</v>
      </c>
      <c r="H233" t="s">
        <v>1412</v>
      </c>
      <c r="I233" t="s">
        <v>34</v>
      </c>
      <c r="J233" t="s">
        <v>1413</v>
      </c>
      <c r="K233" t="s">
        <v>24</v>
      </c>
      <c r="L233" t="s">
        <v>1414</v>
      </c>
      <c r="M233" t="s">
        <v>1415</v>
      </c>
      <c r="N233" t="s">
        <v>46</v>
      </c>
    </row>
    <row r="234" spans="1:14" x14ac:dyDescent="0.25">
      <c r="A234" t="s">
        <v>1416</v>
      </c>
      <c r="B234" t="s">
        <v>1417</v>
      </c>
      <c r="C234" t="s">
        <v>16</v>
      </c>
      <c r="D234" t="s">
        <v>1418</v>
      </c>
      <c r="E234" t="s">
        <v>18</v>
      </c>
      <c r="F234" t="s">
        <v>1419</v>
      </c>
      <c r="G234" t="s">
        <v>1420</v>
      </c>
      <c r="H234" t="s">
        <v>1421</v>
      </c>
      <c r="I234" t="s">
        <v>34</v>
      </c>
      <c r="J234" t="s">
        <v>217</v>
      </c>
      <c r="K234" t="s">
        <v>24</v>
      </c>
      <c r="L234" t="s">
        <v>1422</v>
      </c>
      <c r="M234" t="s">
        <v>26</v>
      </c>
      <c r="N234" t="s">
        <v>27</v>
      </c>
    </row>
    <row r="235" spans="1:14" x14ac:dyDescent="0.25">
      <c r="A235" t="s">
        <v>1423</v>
      </c>
      <c r="B235" t="s">
        <v>1424</v>
      </c>
      <c r="C235" t="s">
        <v>16</v>
      </c>
      <c r="D235" t="s">
        <v>110</v>
      </c>
      <c r="E235" t="s">
        <v>18</v>
      </c>
      <c r="F235" t="s">
        <v>1425</v>
      </c>
      <c r="G235" t="s">
        <v>1426</v>
      </c>
      <c r="H235" t="s">
        <v>1427</v>
      </c>
      <c r="I235" t="s">
        <v>34</v>
      </c>
      <c r="J235" t="s">
        <v>192</v>
      </c>
      <c r="K235" t="s">
        <v>24</v>
      </c>
      <c r="L235" t="s">
        <v>114</v>
      </c>
      <c r="M235" t="s">
        <v>1428</v>
      </c>
      <c r="N235" t="s">
        <v>46</v>
      </c>
    </row>
    <row r="236" spans="1:14" x14ac:dyDescent="0.25">
      <c r="A236" t="s">
        <v>1429</v>
      </c>
      <c r="B236" t="s">
        <v>1430</v>
      </c>
      <c r="C236" t="s">
        <v>76</v>
      </c>
      <c r="D236" t="s">
        <v>1431</v>
      </c>
      <c r="E236" t="s">
        <v>18</v>
      </c>
      <c r="F236" t="s">
        <v>1432</v>
      </c>
      <c r="G236" t="s">
        <v>1433</v>
      </c>
      <c r="H236" t="s">
        <v>1434</v>
      </c>
      <c r="I236" t="s">
        <v>34</v>
      </c>
      <c r="J236" t="s">
        <v>1435</v>
      </c>
      <c r="K236" t="s">
        <v>24</v>
      </c>
      <c r="L236" t="s">
        <v>224</v>
      </c>
      <c r="M236" t="s">
        <v>1436</v>
      </c>
      <c r="N236" t="s">
        <v>46</v>
      </c>
    </row>
    <row r="237" spans="1:14" x14ac:dyDescent="0.25">
      <c r="A237" t="s">
        <v>1437</v>
      </c>
      <c r="B237" t="s">
        <v>1438</v>
      </c>
      <c r="C237" t="s">
        <v>76</v>
      </c>
      <c r="D237" t="s">
        <v>1439</v>
      </c>
      <c r="E237" t="s">
        <v>18</v>
      </c>
      <c r="F237" t="s">
        <v>1440</v>
      </c>
      <c r="G237" t="s">
        <v>1441</v>
      </c>
      <c r="H237" t="s">
        <v>1442</v>
      </c>
      <c r="I237" t="s">
        <v>34</v>
      </c>
      <c r="J237" t="s">
        <v>81</v>
      </c>
      <c r="K237" t="s">
        <v>24</v>
      </c>
      <c r="L237" t="s">
        <v>82</v>
      </c>
      <c r="M237" t="s">
        <v>1443</v>
      </c>
      <c r="N237" t="s">
        <v>46</v>
      </c>
    </row>
    <row r="238" spans="1:14" x14ac:dyDescent="0.25">
      <c r="A238" t="s">
        <v>1444</v>
      </c>
      <c r="B238" t="s">
        <v>1445</v>
      </c>
      <c r="C238" t="s">
        <v>16</v>
      </c>
      <c r="D238" t="s">
        <v>1446</v>
      </c>
      <c r="E238" t="s">
        <v>18</v>
      </c>
      <c r="F238" t="s">
        <v>1447</v>
      </c>
      <c r="G238" t="s">
        <v>1448</v>
      </c>
      <c r="H238" t="s">
        <v>1449</v>
      </c>
      <c r="I238" t="s">
        <v>22</v>
      </c>
      <c r="J238" t="s">
        <v>256</v>
      </c>
      <c r="K238" t="s">
        <v>24</v>
      </c>
      <c r="L238" t="s">
        <v>91</v>
      </c>
      <c r="M238" t="s">
        <v>26</v>
      </c>
      <c r="N238" t="s">
        <v>27</v>
      </c>
    </row>
    <row r="239" spans="1:14" x14ac:dyDescent="0.25">
      <c r="A239" t="s">
        <v>1450</v>
      </c>
      <c r="C239" t="s">
        <v>16</v>
      </c>
      <c r="D239" t="s">
        <v>1451</v>
      </c>
      <c r="E239" t="s">
        <v>18</v>
      </c>
      <c r="F239" t="s">
        <v>1452</v>
      </c>
      <c r="G239" t="s">
        <v>1453</v>
      </c>
      <c r="H239" t="s">
        <v>1454</v>
      </c>
      <c r="I239" t="s">
        <v>34</v>
      </c>
      <c r="J239" t="s">
        <v>929</v>
      </c>
      <c r="K239" t="s">
        <v>24</v>
      </c>
      <c r="L239" t="s">
        <v>1455</v>
      </c>
      <c r="M239" t="s">
        <v>26</v>
      </c>
      <c r="N239" t="s">
        <v>27</v>
      </c>
    </row>
    <row r="240" spans="1:14" x14ac:dyDescent="0.25">
      <c r="A240" t="s">
        <v>1456</v>
      </c>
      <c r="B240" t="s">
        <v>1457</v>
      </c>
      <c r="C240" t="s">
        <v>76</v>
      </c>
      <c r="D240" t="s">
        <v>220</v>
      </c>
      <c r="E240" t="s">
        <v>18</v>
      </c>
      <c r="F240" t="s">
        <v>1458</v>
      </c>
      <c r="G240" t="s">
        <v>1459</v>
      </c>
      <c r="H240" t="s">
        <v>1460</v>
      </c>
      <c r="I240" t="s">
        <v>34</v>
      </c>
      <c r="J240" t="s">
        <v>256</v>
      </c>
      <c r="K240" t="s">
        <v>24</v>
      </c>
      <c r="L240" t="s">
        <v>1461</v>
      </c>
      <c r="M240" t="s">
        <v>26</v>
      </c>
      <c r="N240" t="s">
        <v>27</v>
      </c>
    </row>
    <row r="241" spans="1:14" x14ac:dyDescent="0.25">
      <c r="A241" t="s">
        <v>1462</v>
      </c>
      <c r="B241" t="s">
        <v>1463</v>
      </c>
      <c r="C241" t="s">
        <v>76</v>
      </c>
      <c r="D241" t="s">
        <v>1464</v>
      </c>
      <c r="E241" t="s">
        <v>18</v>
      </c>
      <c r="F241" t="s">
        <v>1465</v>
      </c>
      <c r="G241" t="s">
        <v>1466</v>
      </c>
      <c r="H241" t="s">
        <v>1467</v>
      </c>
      <c r="I241" t="s">
        <v>34</v>
      </c>
      <c r="J241" t="s">
        <v>1468</v>
      </c>
      <c r="K241" t="s">
        <v>24</v>
      </c>
      <c r="L241" t="s">
        <v>1469</v>
      </c>
      <c r="M241" t="s">
        <v>1470</v>
      </c>
      <c r="N241" t="s">
        <v>46</v>
      </c>
    </row>
    <row r="242" spans="1:14" x14ac:dyDescent="0.25">
      <c r="A242" t="s">
        <v>1471</v>
      </c>
      <c r="B242" t="s">
        <v>1472</v>
      </c>
      <c r="C242" t="s">
        <v>76</v>
      </c>
      <c r="D242" t="s">
        <v>638</v>
      </c>
      <c r="E242" t="s">
        <v>18</v>
      </c>
      <c r="F242" t="s">
        <v>1473</v>
      </c>
      <c r="G242" t="s">
        <v>1474</v>
      </c>
      <c r="H242" t="s">
        <v>1475</v>
      </c>
      <c r="I242" t="s">
        <v>34</v>
      </c>
      <c r="J242" t="s">
        <v>929</v>
      </c>
      <c r="K242" t="s">
        <v>24</v>
      </c>
      <c r="L242" t="s">
        <v>82</v>
      </c>
      <c r="M242" t="s">
        <v>26</v>
      </c>
      <c r="N242" t="s">
        <v>27</v>
      </c>
    </row>
    <row r="243" spans="1:14" x14ac:dyDescent="0.25">
      <c r="A243" t="s">
        <v>1476</v>
      </c>
      <c r="B243" t="s">
        <v>1477</v>
      </c>
      <c r="C243" t="s">
        <v>16</v>
      </c>
      <c r="D243" t="s">
        <v>1478</v>
      </c>
      <c r="E243" t="s">
        <v>18</v>
      </c>
      <c r="F243" t="s">
        <v>1479</v>
      </c>
      <c r="G243" t="s">
        <v>1480</v>
      </c>
      <c r="H243" t="s">
        <v>1481</v>
      </c>
      <c r="I243" t="s">
        <v>34</v>
      </c>
      <c r="J243" t="s">
        <v>1482</v>
      </c>
      <c r="K243" t="s">
        <v>24</v>
      </c>
      <c r="L243" t="s">
        <v>1483</v>
      </c>
      <c r="M243" t="s">
        <v>26</v>
      </c>
      <c r="N243" t="s">
        <v>27</v>
      </c>
    </row>
    <row r="244" spans="1:14" x14ac:dyDescent="0.25">
      <c r="A244" t="s">
        <v>1484</v>
      </c>
      <c r="B244" t="s">
        <v>101</v>
      </c>
      <c r="C244" t="s">
        <v>76</v>
      </c>
      <c r="D244" t="s">
        <v>102</v>
      </c>
      <c r="E244" t="s">
        <v>18</v>
      </c>
      <c r="F244" t="s">
        <v>1485</v>
      </c>
      <c r="G244" t="s">
        <v>1486</v>
      </c>
      <c r="H244" t="s">
        <v>1487</v>
      </c>
      <c r="I244" t="s">
        <v>34</v>
      </c>
      <c r="J244" t="s">
        <v>1488</v>
      </c>
      <c r="K244" t="s">
        <v>24</v>
      </c>
      <c r="L244" t="s">
        <v>82</v>
      </c>
      <c r="M244" t="s">
        <v>1489</v>
      </c>
      <c r="N244" t="s">
        <v>46</v>
      </c>
    </row>
    <row r="245" spans="1:14" x14ac:dyDescent="0.25">
      <c r="A245" t="s">
        <v>1490</v>
      </c>
      <c r="B245" t="s">
        <v>1491</v>
      </c>
      <c r="C245" t="s">
        <v>16</v>
      </c>
      <c r="D245" t="s">
        <v>1492</v>
      </c>
      <c r="E245" t="s">
        <v>18</v>
      </c>
      <c r="F245" t="s">
        <v>1493</v>
      </c>
      <c r="G245" t="s">
        <v>1494</v>
      </c>
      <c r="H245" t="s">
        <v>1495</v>
      </c>
      <c r="I245" t="s">
        <v>34</v>
      </c>
      <c r="J245" t="s">
        <v>412</v>
      </c>
      <c r="K245" t="s">
        <v>24</v>
      </c>
      <c r="L245" t="s">
        <v>114</v>
      </c>
      <c r="M245" t="s">
        <v>1496</v>
      </c>
      <c r="N245" t="s">
        <v>46</v>
      </c>
    </row>
    <row r="246" spans="1:14" x14ac:dyDescent="0.25">
      <c r="A246" t="s">
        <v>1497</v>
      </c>
      <c r="B246" t="s">
        <v>101</v>
      </c>
      <c r="C246" t="s">
        <v>16</v>
      </c>
      <c r="D246" t="s">
        <v>329</v>
      </c>
      <c r="E246" t="s">
        <v>18</v>
      </c>
      <c r="F246" t="s">
        <v>1498</v>
      </c>
      <c r="G246" t="s">
        <v>1499</v>
      </c>
      <c r="H246" t="s">
        <v>1500</v>
      </c>
      <c r="I246" t="s">
        <v>34</v>
      </c>
      <c r="J246" t="s">
        <v>1501</v>
      </c>
      <c r="K246" t="s">
        <v>24</v>
      </c>
      <c r="L246" t="s">
        <v>334</v>
      </c>
      <c r="M246" t="s">
        <v>1502</v>
      </c>
      <c r="N246" t="s">
        <v>46</v>
      </c>
    </row>
    <row r="247" spans="1:14" x14ac:dyDescent="0.25">
      <c r="A247" t="s">
        <v>1503</v>
      </c>
      <c r="B247" t="s">
        <v>1504</v>
      </c>
      <c r="C247" t="s">
        <v>76</v>
      </c>
      <c r="D247" t="s">
        <v>1505</v>
      </c>
      <c r="E247" t="s">
        <v>18</v>
      </c>
      <c r="F247" t="s">
        <v>1506</v>
      </c>
      <c r="G247" t="s">
        <v>1507</v>
      </c>
      <c r="H247" t="s">
        <v>1508</v>
      </c>
      <c r="I247" t="s">
        <v>314</v>
      </c>
      <c r="J247" t="s">
        <v>626</v>
      </c>
      <c r="K247" t="s">
        <v>24</v>
      </c>
      <c r="L247" t="s">
        <v>1509</v>
      </c>
      <c r="M247" t="s">
        <v>1510</v>
      </c>
      <c r="N247" t="s">
        <v>46</v>
      </c>
    </row>
    <row r="248" spans="1:14" x14ac:dyDescent="0.25">
      <c r="A248" t="s">
        <v>1511</v>
      </c>
      <c r="B248" t="s">
        <v>1512</v>
      </c>
      <c r="C248" t="s">
        <v>16</v>
      </c>
      <c r="D248" t="s">
        <v>1513</v>
      </c>
      <c r="E248" t="s">
        <v>18</v>
      </c>
      <c r="F248" t="s">
        <v>1514</v>
      </c>
      <c r="G248" t="s">
        <v>1515</v>
      </c>
      <c r="H248" t="s">
        <v>1516</v>
      </c>
      <c r="I248" t="s">
        <v>34</v>
      </c>
      <c r="J248" t="s">
        <v>1279</v>
      </c>
      <c r="K248" t="s">
        <v>24</v>
      </c>
      <c r="L248" t="s">
        <v>1517</v>
      </c>
      <c r="M248" t="s">
        <v>26</v>
      </c>
      <c r="N248" t="s">
        <v>27</v>
      </c>
    </row>
    <row r="249" spans="1:14" x14ac:dyDescent="0.25">
      <c r="A249" t="s">
        <v>1518</v>
      </c>
      <c r="B249" t="s">
        <v>1519</v>
      </c>
      <c r="C249" t="s">
        <v>16</v>
      </c>
      <c r="D249" t="s">
        <v>1520</v>
      </c>
      <c r="E249" t="s">
        <v>18</v>
      </c>
      <c r="F249" t="s">
        <v>1521</v>
      </c>
      <c r="G249" t="s">
        <v>1522</v>
      </c>
      <c r="H249" t="s">
        <v>1523</v>
      </c>
      <c r="I249" t="s">
        <v>22</v>
      </c>
      <c r="J249" t="s">
        <v>872</v>
      </c>
      <c r="K249" t="s">
        <v>24</v>
      </c>
      <c r="L249" t="s">
        <v>91</v>
      </c>
      <c r="M249" t="s">
        <v>26</v>
      </c>
      <c r="N249" t="s">
        <v>27</v>
      </c>
    </row>
    <row r="250" spans="1:14" x14ac:dyDescent="0.25">
      <c r="A250" t="s">
        <v>1524</v>
      </c>
      <c r="B250" t="s">
        <v>1525</v>
      </c>
      <c r="C250" t="s">
        <v>76</v>
      </c>
      <c r="D250" t="s">
        <v>1526</v>
      </c>
      <c r="E250" t="s">
        <v>18</v>
      </c>
      <c r="F250" t="s">
        <v>1527</v>
      </c>
      <c r="G250" t="s">
        <v>1528</v>
      </c>
      <c r="H250" t="s">
        <v>1529</v>
      </c>
      <c r="I250" t="s">
        <v>34</v>
      </c>
      <c r="J250" t="s">
        <v>358</v>
      </c>
      <c r="K250" t="s">
        <v>24</v>
      </c>
      <c r="L250" t="s">
        <v>1530</v>
      </c>
      <c r="M250" t="s">
        <v>1531</v>
      </c>
      <c r="N250" t="s">
        <v>46</v>
      </c>
    </row>
    <row r="251" spans="1:14" x14ac:dyDescent="0.25">
      <c r="A251" t="s">
        <v>1532</v>
      </c>
      <c r="B251" t="s">
        <v>205</v>
      </c>
      <c r="C251" t="s">
        <v>76</v>
      </c>
      <c r="D251" t="s">
        <v>102</v>
      </c>
      <c r="E251" t="s">
        <v>18</v>
      </c>
      <c r="F251" t="s">
        <v>1533</v>
      </c>
      <c r="G251" t="s">
        <v>1534</v>
      </c>
      <c r="H251" t="s">
        <v>1535</v>
      </c>
      <c r="I251" t="s">
        <v>34</v>
      </c>
      <c r="J251" t="s">
        <v>769</v>
      </c>
      <c r="K251" t="s">
        <v>24</v>
      </c>
      <c r="L251" t="s">
        <v>82</v>
      </c>
      <c r="M251" t="s">
        <v>1536</v>
      </c>
      <c r="N251" t="s">
        <v>46</v>
      </c>
    </row>
    <row r="252" spans="1:14" x14ac:dyDescent="0.25">
      <c r="A252" t="s">
        <v>1537</v>
      </c>
      <c r="B252" t="s">
        <v>1538</v>
      </c>
      <c r="C252" t="s">
        <v>16</v>
      </c>
      <c r="D252" t="s">
        <v>1539</v>
      </c>
      <c r="E252" t="s">
        <v>18</v>
      </c>
      <c r="F252" t="s">
        <v>1540</v>
      </c>
      <c r="G252" t="s">
        <v>1541</v>
      </c>
      <c r="H252" t="s">
        <v>1542</v>
      </c>
      <c r="I252" t="s">
        <v>34</v>
      </c>
      <c r="J252" t="s">
        <v>1543</v>
      </c>
      <c r="K252" t="s">
        <v>24</v>
      </c>
      <c r="L252" t="s">
        <v>224</v>
      </c>
      <c r="M252" t="s">
        <v>1544</v>
      </c>
      <c r="N252" t="s">
        <v>46</v>
      </c>
    </row>
    <row r="253" spans="1:14" x14ac:dyDescent="0.25">
      <c r="A253" t="s">
        <v>1545</v>
      </c>
      <c r="B253" t="s">
        <v>1546</v>
      </c>
      <c r="C253" t="s">
        <v>76</v>
      </c>
      <c r="D253" t="s">
        <v>49</v>
      </c>
      <c r="E253" t="s">
        <v>18</v>
      </c>
      <c r="F253" t="s">
        <v>1547</v>
      </c>
      <c r="G253" t="s">
        <v>1548</v>
      </c>
      <c r="H253" t="s">
        <v>1549</v>
      </c>
      <c r="I253" t="s">
        <v>34</v>
      </c>
      <c r="J253" t="s">
        <v>81</v>
      </c>
      <c r="K253" t="s">
        <v>24</v>
      </c>
      <c r="L253" t="s">
        <v>54</v>
      </c>
      <c r="M253" t="s">
        <v>1550</v>
      </c>
      <c r="N253" t="s">
        <v>46</v>
      </c>
    </row>
    <row r="254" spans="1:14" x14ac:dyDescent="0.25">
      <c r="A254" t="s">
        <v>1551</v>
      </c>
      <c r="B254" t="s">
        <v>1552</v>
      </c>
      <c r="C254" t="s">
        <v>76</v>
      </c>
      <c r="D254" t="s">
        <v>1553</v>
      </c>
      <c r="E254" t="s">
        <v>18</v>
      </c>
      <c r="F254" t="s">
        <v>1554</v>
      </c>
      <c r="G254" t="s">
        <v>1555</v>
      </c>
      <c r="H254" t="s">
        <v>1556</v>
      </c>
      <c r="I254" t="s">
        <v>34</v>
      </c>
      <c r="J254" t="s">
        <v>1557</v>
      </c>
      <c r="K254" t="s">
        <v>24</v>
      </c>
      <c r="L254" t="s">
        <v>82</v>
      </c>
      <c r="M254" t="s">
        <v>1558</v>
      </c>
      <c r="N254" t="s">
        <v>46</v>
      </c>
    </row>
    <row r="255" spans="1:14" x14ac:dyDescent="0.25">
      <c r="A255" t="s">
        <v>1559</v>
      </c>
      <c r="C255" t="s">
        <v>16</v>
      </c>
      <c r="D255" t="s">
        <v>1560</v>
      </c>
      <c r="E255" t="s">
        <v>18</v>
      </c>
      <c r="F255" t="s">
        <v>1561</v>
      </c>
      <c r="G255" t="s">
        <v>1562</v>
      </c>
      <c r="H255" t="s">
        <v>1563</v>
      </c>
      <c r="I255" t="s">
        <v>348</v>
      </c>
      <c r="J255" t="s">
        <v>284</v>
      </c>
      <c r="K255" t="s">
        <v>24</v>
      </c>
      <c r="L255" t="s">
        <v>394</v>
      </c>
      <c r="M255" t="s">
        <v>26</v>
      </c>
      <c r="N255" t="s">
        <v>27</v>
      </c>
    </row>
    <row r="256" spans="1:14" x14ac:dyDescent="0.25">
      <c r="A256" t="s">
        <v>1564</v>
      </c>
      <c r="C256" t="s">
        <v>76</v>
      </c>
      <c r="D256" t="s">
        <v>1565</v>
      </c>
      <c r="E256" t="s">
        <v>18</v>
      </c>
      <c r="F256" t="s">
        <v>1566</v>
      </c>
      <c r="G256" t="s">
        <v>1567</v>
      </c>
      <c r="H256" t="s">
        <v>1568</v>
      </c>
      <c r="I256" t="s">
        <v>22</v>
      </c>
      <c r="J256" t="s">
        <v>1569</v>
      </c>
      <c r="K256" t="s">
        <v>24</v>
      </c>
      <c r="L256" t="s">
        <v>91</v>
      </c>
      <c r="M256" t="s">
        <v>26</v>
      </c>
      <c r="N256" t="s">
        <v>27</v>
      </c>
    </row>
    <row r="257" spans="1:14" x14ac:dyDescent="0.25">
      <c r="A257" t="s">
        <v>1570</v>
      </c>
      <c r="B257" t="s">
        <v>1571</v>
      </c>
      <c r="C257" t="s">
        <v>1572</v>
      </c>
      <c r="D257" t="s">
        <v>1573</v>
      </c>
      <c r="E257" t="s">
        <v>18</v>
      </c>
      <c r="F257" t="s">
        <v>1574</v>
      </c>
      <c r="G257" t="s">
        <v>1575</v>
      </c>
      <c r="H257" t="s">
        <v>1576</v>
      </c>
      <c r="I257" t="s">
        <v>34</v>
      </c>
      <c r="J257" t="s">
        <v>463</v>
      </c>
      <c r="K257" t="s">
        <v>24</v>
      </c>
      <c r="L257" t="s">
        <v>1577</v>
      </c>
      <c r="M257" t="s">
        <v>1578</v>
      </c>
      <c r="N257" t="s">
        <v>46</v>
      </c>
    </row>
    <row r="258" spans="1:14" x14ac:dyDescent="0.25">
      <c r="A258" t="s">
        <v>1579</v>
      </c>
      <c r="C258" t="s">
        <v>76</v>
      </c>
      <c r="D258" t="s">
        <v>1580</v>
      </c>
      <c r="E258" t="s">
        <v>18</v>
      </c>
      <c r="F258" t="s">
        <v>1581</v>
      </c>
      <c r="G258" t="s">
        <v>1582</v>
      </c>
      <c r="H258" t="s">
        <v>1583</v>
      </c>
      <c r="I258" t="s">
        <v>348</v>
      </c>
      <c r="J258" t="s">
        <v>551</v>
      </c>
      <c r="K258" t="s">
        <v>24</v>
      </c>
      <c r="L258" t="s">
        <v>1584</v>
      </c>
      <c r="M258" t="s">
        <v>1585</v>
      </c>
      <c r="N258" t="s">
        <v>46</v>
      </c>
    </row>
    <row r="259" spans="1:14" x14ac:dyDescent="0.25">
      <c r="A259" t="s">
        <v>1586</v>
      </c>
      <c r="B259" t="s">
        <v>1587</v>
      </c>
      <c r="C259" t="s">
        <v>16</v>
      </c>
      <c r="D259" t="s">
        <v>472</v>
      </c>
      <c r="E259" t="s">
        <v>18</v>
      </c>
      <c r="F259" t="s">
        <v>1588</v>
      </c>
      <c r="G259" t="s">
        <v>1589</v>
      </c>
      <c r="H259" t="s">
        <v>1590</v>
      </c>
      <c r="I259" t="s">
        <v>34</v>
      </c>
      <c r="J259" t="s">
        <v>944</v>
      </c>
      <c r="K259" t="s">
        <v>24</v>
      </c>
      <c r="L259" t="s">
        <v>477</v>
      </c>
      <c r="M259" t="s">
        <v>26</v>
      </c>
      <c r="N259" t="s">
        <v>27</v>
      </c>
    </row>
    <row r="260" spans="1:14" x14ac:dyDescent="0.25">
      <c r="A260" t="s">
        <v>1591</v>
      </c>
      <c r="B260" t="s">
        <v>1592</v>
      </c>
      <c r="C260" t="s">
        <v>16</v>
      </c>
      <c r="D260" t="s">
        <v>1593</v>
      </c>
      <c r="E260" t="s">
        <v>18</v>
      </c>
      <c r="F260" t="s">
        <v>1594</v>
      </c>
      <c r="G260" t="s">
        <v>1595</v>
      </c>
      <c r="H260" t="s">
        <v>1596</v>
      </c>
      <c r="I260" t="s">
        <v>804</v>
      </c>
      <c r="J260" t="s">
        <v>276</v>
      </c>
      <c r="K260" t="s">
        <v>24</v>
      </c>
      <c r="L260" t="s">
        <v>1597</v>
      </c>
      <c r="M260" t="s">
        <v>26</v>
      </c>
      <c r="N260" t="s">
        <v>27</v>
      </c>
    </row>
    <row r="261" spans="1:14" x14ac:dyDescent="0.25">
      <c r="A261" t="s">
        <v>1598</v>
      </c>
      <c r="B261" t="s">
        <v>1599</v>
      </c>
      <c r="C261" t="s">
        <v>16</v>
      </c>
      <c r="D261" t="s">
        <v>1600</v>
      </c>
      <c r="E261" t="s">
        <v>18</v>
      </c>
      <c r="F261" t="s">
        <v>1601</v>
      </c>
      <c r="G261" t="s">
        <v>1602</v>
      </c>
      <c r="H261" t="s">
        <v>1603</v>
      </c>
      <c r="I261" t="s">
        <v>34</v>
      </c>
      <c r="J261" t="s">
        <v>1279</v>
      </c>
      <c r="K261" t="s">
        <v>24</v>
      </c>
      <c r="L261" t="s">
        <v>82</v>
      </c>
      <c r="M261" t="s">
        <v>26</v>
      </c>
      <c r="N261" t="s">
        <v>27</v>
      </c>
    </row>
    <row r="262" spans="1:14" x14ac:dyDescent="0.25">
      <c r="A262" t="s">
        <v>1604</v>
      </c>
      <c r="B262" t="s">
        <v>1605</v>
      </c>
      <c r="C262" t="s">
        <v>16</v>
      </c>
      <c r="D262" t="s">
        <v>1606</v>
      </c>
      <c r="E262" t="s">
        <v>18</v>
      </c>
      <c r="F262" t="s">
        <v>1607</v>
      </c>
      <c r="G262" t="s">
        <v>1608</v>
      </c>
      <c r="H262" t="s">
        <v>1609</v>
      </c>
      <c r="I262" t="s">
        <v>34</v>
      </c>
      <c r="J262" t="s">
        <v>1279</v>
      </c>
      <c r="K262" t="s">
        <v>24</v>
      </c>
      <c r="L262" t="s">
        <v>900</v>
      </c>
      <c r="M262" t="s">
        <v>26</v>
      </c>
      <c r="N262" t="s">
        <v>27</v>
      </c>
    </row>
    <row r="263" spans="1:14" x14ac:dyDescent="0.25">
      <c r="A263" t="s">
        <v>1610</v>
      </c>
      <c r="B263" t="s">
        <v>1611</v>
      </c>
      <c r="C263" t="s">
        <v>16</v>
      </c>
      <c r="D263" t="s">
        <v>1612</v>
      </c>
      <c r="E263" t="s">
        <v>18</v>
      </c>
      <c r="F263" t="s">
        <v>1613</v>
      </c>
      <c r="G263" t="s">
        <v>1614</v>
      </c>
      <c r="H263" t="s">
        <v>1615</v>
      </c>
      <c r="I263" t="s">
        <v>34</v>
      </c>
      <c r="J263" t="s">
        <v>1279</v>
      </c>
      <c r="K263" t="s">
        <v>24</v>
      </c>
      <c r="L263" t="s">
        <v>82</v>
      </c>
      <c r="M263" t="s">
        <v>26</v>
      </c>
      <c r="N263" t="s">
        <v>27</v>
      </c>
    </row>
    <row r="264" spans="1:14" x14ac:dyDescent="0.25">
      <c r="A264" t="s">
        <v>1616</v>
      </c>
      <c r="B264" t="s">
        <v>1617</v>
      </c>
      <c r="C264" t="s">
        <v>16</v>
      </c>
      <c r="D264" t="s">
        <v>631</v>
      </c>
      <c r="E264" t="s">
        <v>18</v>
      </c>
      <c r="F264" t="s">
        <v>1618</v>
      </c>
      <c r="G264" t="s">
        <v>1619</v>
      </c>
      <c r="H264" t="s">
        <v>1620</v>
      </c>
      <c r="I264" t="s">
        <v>34</v>
      </c>
      <c r="J264" t="s">
        <v>298</v>
      </c>
      <c r="K264" t="s">
        <v>24</v>
      </c>
      <c r="L264" t="s">
        <v>63</v>
      </c>
      <c r="M264" t="s">
        <v>1621</v>
      </c>
      <c r="N264" t="s">
        <v>46</v>
      </c>
    </row>
    <row r="265" spans="1:14" x14ac:dyDescent="0.25">
      <c r="A265" t="s">
        <v>1622</v>
      </c>
      <c r="B265" t="s">
        <v>1623</v>
      </c>
      <c r="C265" t="s">
        <v>16</v>
      </c>
      <c r="D265" t="s">
        <v>1624</v>
      </c>
      <c r="E265" t="s">
        <v>18</v>
      </c>
      <c r="F265" t="s">
        <v>1625</v>
      </c>
      <c r="G265" t="s">
        <v>1626</v>
      </c>
      <c r="H265" t="s">
        <v>1627</v>
      </c>
      <c r="I265" t="s">
        <v>348</v>
      </c>
      <c r="J265" t="s">
        <v>568</v>
      </c>
      <c r="K265" t="s">
        <v>24</v>
      </c>
      <c r="L265" t="s">
        <v>394</v>
      </c>
      <c r="M265" t="s">
        <v>1628</v>
      </c>
      <c r="N265" t="s">
        <v>46</v>
      </c>
    </row>
    <row r="266" spans="1:14" x14ac:dyDescent="0.25">
      <c r="A266" t="s">
        <v>1629</v>
      </c>
      <c r="B266" t="s">
        <v>1630</v>
      </c>
      <c r="C266" t="s">
        <v>76</v>
      </c>
      <c r="D266" t="s">
        <v>1631</v>
      </c>
      <c r="E266" t="s">
        <v>18</v>
      </c>
      <c r="F266" t="s">
        <v>1632</v>
      </c>
      <c r="G266" t="s">
        <v>1633</v>
      </c>
      <c r="H266" t="s">
        <v>1634</v>
      </c>
      <c r="I266" t="s">
        <v>34</v>
      </c>
      <c r="J266" t="s">
        <v>162</v>
      </c>
      <c r="K266" t="s">
        <v>24</v>
      </c>
      <c r="L266" t="s">
        <v>44</v>
      </c>
      <c r="M266" t="s">
        <v>1635</v>
      </c>
      <c r="N266" t="s">
        <v>46</v>
      </c>
    </row>
    <row r="267" spans="1:14" x14ac:dyDescent="0.25">
      <c r="A267" t="s">
        <v>1636</v>
      </c>
      <c r="B267" t="s">
        <v>1637</v>
      </c>
      <c r="C267" t="s">
        <v>16</v>
      </c>
      <c r="D267" t="s">
        <v>86</v>
      </c>
      <c r="E267" t="s">
        <v>18</v>
      </c>
      <c r="F267" t="s">
        <v>1638</v>
      </c>
      <c r="G267" t="s">
        <v>1639</v>
      </c>
      <c r="H267" t="s">
        <v>1640</v>
      </c>
      <c r="I267" t="s">
        <v>22</v>
      </c>
      <c r="J267" t="s">
        <v>170</v>
      </c>
      <c r="K267" t="s">
        <v>24</v>
      </c>
      <c r="L267" t="s">
        <v>91</v>
      </c>
      <c r="M267" t="s">
        <v>1641</v>
      </c>
      <c r="N267" t="s">
        <v>46</v>
      </c>
    </row>
    <row r="268" spans="1:14" x14ac:dyDescent="0.25">
      <c r="A268" t="s">
        <v>1642</v>
      </c>
      <c r="B268" t="s">
        <v>1643</v>
      </c>
      <c r="C268" t="s">
        <v>16</v>
      </c>
      <c r="D268" t="s">
        <v>1644</v>
      </c>
      <c r="E268" t="s">
        <v>18</v>
      </c>
      <c r="F268" t="s">
        <v>1645</v>
      </c>
      <c r="G268" t="s">
        <v>1646</v>
      </c>
      <c r="H268" t="s">
        <v>1647</v>
      </c>
      <c r="I268" t="s">
        <v>34</v>
      </c>
      <c r="J268" t="s">
        <v>1648</v>
      </c>
      <c r="K268" t="s">
        <v>24</v>
      </c>
      <c r="L268" t="s">
        <v>44</v>
      </c>
      <c r="M268" t="s">
        <v>26</v>
      </c>
      <c r="N268" t="s">
        <v>27</v>
      </c>
    </row>
    <row r="269" spans="1:14" x14ac:dyDescent="0.25">
      <c r="A269" t="s">
        <v>1649</v>
      </c>
      <c r="B269" t="s">
        <v>1650</v>
      </c>
      <c r="C269" t="s">
        <v>16</v>
      </c>
      <c r="D269" t="s">
        <v>1651</v>
      </c>
      <c r="E269" t="s">
        <v>18</v>
      </c>
      <c r="F269" t="s">
        <v>1652</v>
      </c>
      <c r="G269" t="s">
        <v>1653</v>
      </c>
      <c r="H269" t="s">
        <v>1654</v>
      </c>
      <c r="I269" t="s">
        <v>34</v>
      </c>
      <c r="J269" t="s">
        <v>589</v>
      </c>
      <c r="K269" t="s">
        <v>24</v>
      </c>
      <c r="L269" t="s">
        <v>1655</v>
      </c>
      <c r="M269" t="s">
        <v>1656</v>
      </c>
      <c r="N269" t="s">
        <v>46</v>
      </c>
    </row>
    <row r="270" spans="1:14" x14ac:dyDescent="0.25">
      <c r="A270" t="s">
        <v>1657</v>
      </c>
      <c r="B270" t="s">
        <v>1658</v>
      </c>
      <c r="C270" t="s">
        <v>76</v>
      </c>
      <c r="D270" t="s">
        <v>1659</v>
      </c>
      <c r="E270" t="s">
        <v>18</v>
      </c>
      <c r="F270" t="s">
        <v>1660</v>
      </c>
      <c r="G270" t="s">
        <v>1661</v>
      </c>
      <c r="H270" t="s">
        <v>1662</v>
      </c>
      <c r="I270" t="s">
        <v>34</v>
      </c>
      <c r="J270" t="s">
        <v>463</v>
      </c>
      <c r="K270" t="s">
        <v>24</v>
      </c>
      <c r="L270" t="s">
        <v>44</v>
      </c>
      <c r="M270" t="s">
        <v>1663</v>
      </c>
      <c r="N270" t="s">
        <v>46</v>
      </c>
    </row>
    <row r="271" spans="1:14" x14ac:dyDescent="0.25">
      <c r="A271" t="s">
        <v>1664</v>
      </c>
      <c r="B271" t="s">
        <v>1665</v>
      </c>
      <c r="C271" t="s">
        <v>16</v>
      </c>
      <c r="D271" t="s">
        <v>1666</v>
      </c>
      <c r="E271" t="s">
        <v>18</v>
      </c>
      <c r="F271" t="s">
        <v>1667</v>
      </c>
      <c r="G271" t="s">
        <v>1668</v>
      </c>
      <c r="H271" t="s">
        <v>1669</v>
      </c>
      <c r="I271" t="s">
        <v>1670</v>
      </c>
      <c r="J271" t="s">
        <v>284</v>
      </c>
      <c r="K271" t="s">
        <v>24</v>
      </c>
      <c r="L271" t="s">
        <v>1671</v>
      </c>
      <c r="M271" t="s">
        <v>26</v>
      </c>
      <c r="N271" t="s">
        <v>27</v>
      </c>
    </row>
    <row r="272" spans="1:14" x14ac:dyDescent="0.25">
      <c r="A272" t="s">
        <v>1672</v>
      </c>
      <c r="C272" t="s">
        <v>16</v>
      </c>
      <c r="D272" t="s">
        <v>1673</v>
      </c>
      <c r="E272" t="s">
        <v>18</v>
      </c>
      <c r="F272" t="s">
        <v>1674</v>
      </c>
      <c r="G272" t="s">
        <v>1675</v>
      </c>
      <c r="H272" t="s">
        <v>1676</v>
      </c>
      <c r="I272" t="s">
        <v>22</v>
      </c>
      <c r="J272" t="s">
        <v>1677</v>
      </c>
      <c r="K272" t="s">
        <v>24</v>
      </c>
      <c r="L272" t="s">
        <v>1678</v>
      </c>
      <c r="M272" t="s">
        <v>26</v>
      </c>
      <c r="N272" t="s">
        <v>27</v>
      </c>
    </row>
    <row r="273" spans="1:14" x14ac:dyDescent="0.25">
      <c r="A273" t="s">
        <v>1679</v>
      </c>
      <c r="B273" t="s">
        <v>1680</v>
      </c>
      <c r="C273" t="s">
        <v>600</v>
      </c>
      <c r="D273" t="s">
        <v>1681</v>
      </c>
      <c r="E273" t="s">
        <v>695</v>
      </c>
      <c r="F273" t="s">
        <v>1682</v>
      </c>
      <c r="G273" t="s">
        <v>1683</v>
      </c>
      <c r="H273" t="s">
        <v>1684</v>
      </c>
      <c r="I273" t="s">
        <v>34</v>
      </c>
      <c r="J273" t="s">
        <v>1677</v>
      </c>
      <c r="K273" t="s">
        <v>606</v>
      </c>
      <c r="L273" t="s">
        <v>82</v>
      </c>
      <c r="M273" t="s">
        <v>26</v>
      </c>
      <c r="N273" t="s">
        <v>27</v>
      </c>
    </row>
    <row r="274" spans="1:14" x14ac:dyDescent="0.25">
      <c r="A274" t="s">
        <v>1679</v>
      </c>
      <c r="B274" t="s">
        <v>1685</v>
      </c>
      <c r="C274" t="s">
        <v>600</v>
      </c>
      <c r="D274" t="s">
        <v>1681</v>
      </c>
      <c r="E274" t="s">
        <v>695</v>
      </c>
      <c r="F274" t="s">
        <v>1686</v>
      </c>
      <c r="G274" t="s">
        <v>1687</v>
      </c>
      <c r="H274" t="s">
        <v>1688</v>
      </c>
      <c r="I274" t="s">
        <v>34</v>
      </c>
      <c r="J274" t="s">
        <v>1689</v>
      </c>
      <c r="K274" t="s">
        <v>606</v>
      </c>
      <c r="L274" t="s">
        <v>82</v>
      </c>
      <c r="M274" t="s">
        <v>26</v>
      </c>
      <c r="N274" t="s">
        <v>27</v>
      </c>
    </row>
    <row r="275" spans="1:14" x14ac:dyDescent="0.25">
      <c r="A275" t="s">
        <v>1679</v>
      </c>
      <c r="B275" t="s">
        <v>1690</v>
      </c>
      <c r="C275" t="s">
        <v>600</v>
      </c>
      <c r="D275" t="s">
        <v>1681</v>
      </c>
      <c r="E275" t="s">
        <v>695</v>
      </c>
      <c r="F275" t="s">
        <v>1691</v>
      </c>
      <c r="G275" t="s">
        <v>1692</v>
      </c>
      <c r="H275" t="s">
        <v>1693</v>
      </c>
      <c r="I275" t="s">
        <v>34</v>
      </c>
      <c r="J275" t="s">
        <v>1134</v>
      </c>
      <c r="K275" t="s">
        <v>606</v>
      </c>
      <c r="L275" t="s">
        <v>82</v>
      </c>
      <c r="M275" t="s">
        <v>26</v>
      </c>
      <c r="N275" t="s">
        <v>27</v>
      </c>
    </row>
    <row r="276" spans="1:14" x14ac:dyDescent="0.25">
      <c r="A276" t="s">
        <v>1694</v>
      </c>
      <c r="B276" t="s">
        <v>1685</v>
      </c>
      <c r="C276" t="s">
        <v>600</v>
      </c>
      <c r="D276" t="s">
        <v>1681</v>
      </c>
      <c r="E276" t="s">
        <v>687</v>
      </c>
      <c r="F276" t="s">
        <v>1695</v>
      </c>
      <c r="G276" t="s">
        <v>1696</v>
      </c>
      <c r="H276" t="s">
        <v>1697</v>
      </c>
      <c r="I276" t="s">
        <v>34</v>
      </c>
      <c r="J276" t="s">
        <v>1134</v>
      </c>
      <c r="K276" t="s">
        <v>606</v>
      </c>
      <c r="L276" t="s">
        <v>82</v>
      </c>
      <c r="M276" t="s">
        <v>26</v>
      </c>
      <c r="N276" t="s">
        <v>27</v>
      </c>
    </row>
    <row r="277" spans="1:14" x14ac:dyDescent="0.25">
      <c r="A277" t="s">
        <v>1698</v>
      </c>
      <c r="B277" t="s">
        <v>1699</v>
      </c>
      <c r="C277" t="s">
        <v>1700</v>
      </c>
      <c r="D277" t="s">
        <v>820</v>
      </c>
      <c r="E277" t="s">
        <v>18</v>
      </c>
      <c r="F277" t="s">
        <v>1701</v>
      </c>
      <c r="G277" t="s">
        <v>1702</v>
      </c>
      <c r="H277" t="s">
        <v>1703</v>
      </c>
      <c r="I277" t="s">
        <v>34</v>
      </c>
      <c r="J277" t="s">
        <v>1704</v>
      </c>
      <c r="K277" t="s">
        <v>1705</v>
      </c>
      <c r="L277" t="s">
        <v>82</v>
      </c>
      <c r="M277" t="s">
        <v>26</v>
      </c>
      <c r="N277" t="s">
        <v>27</v>
      </c>
    </row>
    <row r="278" spans="1:14" x14ac:dyDescent="0.25">
      <c r="A278" t="s">
        <v>1706</v>
      </c>
      <c r="B278" t="s">
        <v>1707</v>
      </c>
      <c r="C278" t="s">
        <v>16</v>
      </c>
      <c r="D278" t="s">
        <v>1708</v>
      </c>
      <c r="E278" t="s">
        <v>18</v>
      </c>
      <c r="F278" t="s">
        <v>1709</v>
      </c>
      <c r="G278" t="s">
        <v>1710</v>
      </c>
      <c r="H278" t="s">
        <v>1711</v>
      </c>
      <c r="I278" t="s">
        <v>34</v>
      </c>
      <c r="J278" t="s">
        <v>691</v>
      </c>
      <c r="K278" t="s">
        <v>24</v>
      </c>
      <c r="L278" t="s">
        <v>1712</v>
      </c>
      <c r="M278" t="s">
        <v>26</v>
      </c>
      <c r="N278" t="s">
        <v>27</v>
      </c>
    </row>
    <row r="279" spans="1:14" x14ac:dyDescent="0.25">
      <c r="A279" t="s">
        <v>806</v>
      </c>
      <c r="B279" t="s">
        <v>807</v>
      </c>
      <c r="C279" t="s">
        <v>16</v>
      </c>
      <c r="D279" t="s">
        <v>808</v>
      </c>
      <c r="E279" t="s">
        <v>695</v>
      </c>
      <c r="F279" t="s">
        <v>1713</v>
      </c>
      <c r="G279" t="s">
        <v>1714</v>
      </c>
      <c r="H279" t="s">
        <v>1715</v>
      </c>
      <c r="I279" t="s">
        <v>34</v>
      </c>
      <c r="J279" t="s">
        <v>1066</v>
      </c>
      <c r="K279" t="s">
        <v>24</v>
      </c>
      <c r="L279" t="s">
        <v>82</v>
      </c>
      <c r="M279" t="s">
        <v>26</v>
      </c>
      <c r="N279" t="s">
        <v>27</v>
      </c>
    </row>
    <row r="280" spans="1:14" x14ac:dyDescent="0.25">
      <c r="A280" t="s">
        <v>1716</v>
      </c>
      <c r="B280" t="s">
        <v>1717</v>
      </c>
      <c r="C280" t="s">
        <v>76</v>
      </c>
      <c r="D280" t="s">
        <v>800</v>
      </c>
      <c r="E280" t="s">
        <v>687</v>
      </c>
      <c r="F280" t="s">
        <v>1718</v>
      </c>
      <c r="G280" t="s">
        <v>1719</v>
      </c>
      <c r="H280" t="s">
        <v>1720</v>
      </c>
      <c r="I280" t="s">
        <v>804</v>
      </c>
      <c r="J280" t="s">
        <v>971</v>
      </c>
      <c r="K280" t="s">
        <v>24</v>
      </c>
      <c r="L280" t="s">
        <v>44</v>
      </c>
      <c r="M280" t="s">
        <v>26</v>
      </c>
      <c r="N280" t="s">
        <v>27</v>
      </c>
    </row>
    <row r="281" spans="1:14" x14ac:dyDescent="0.25">
      <c r="A281" t="s">
        <v>1721</v>
      </c>
      <c r="B281" t="s">
        <v>1722</v>
      </c>
      <c r="C281" t="s">
        <v>16</v>
      </c>
      <c r="D281" t="s">
        <v>851</v>
      </c>
      <c r="E281" t="s">
        <v>695</v>
      </c>
      <c r="F281" t="s">
        <v>1723</v>
      </c>
      <c r="G281" t="s">
        <v>1724</v>
      </c>
      <c r="H281" t="s">
        <v>1725</v>
      </c>
      <c r="I281" t="s">
        <v>22</v>
      </c>
      <c r="J281" t="s">
        <v>1726</v>
      </c>
      <c r="K281" t="s">
        <v>24</v>
      </c>
      <c r="L281" t="s">
        <v>856</v>
      </c>
      <c r="M281" t="s">
        <v>26</v>
      </c>
      <c r="N281" t="s">
        <v>27</v>
      </c>
    </row>
    <row r="282" spans="1:14" x14ac:dyDescent="0.25">
      <c r="A282" t="s">
        <v>1727</v>
      </c>
      <c r="B282" t="s">
        <v>1077</v>
      </c>
      <c r="C282" t="s">
        <v>16</v>
      </c>
      <c r="D282" t="s">
        <v>1078</v>
      </c>
      <c r="E282" t="s">
        <v>695</v>
      </c>
      <c r="F282" t="s">
        <v>1728</v>
      </c>
      <c r="G282" t="s">
        <v>1729</v>
      </c>
      <c r="H282" t="s">
        <v>1730</v>
      </c>
      <c r="I282" t="s">
        <v>22</v>
      </c>
      <c r="J282" t="s">
        <v>448</v>
      </c>
      <c r="K282" t="s">
        <v>24</v>
      </c>
      <c r="L282" t="s">
        <v>1082</v>
      </c>
      <c r="M282" t="s">
        <v>26</v>
      </c>
      <c r="N282" t="s">
        <v>27</v>
      </c>
    </row>
    <row r="283" spans="1:14" x14ac:dyDescent="0.25">
      <c r="A283" t="s">
        <v>1731</v>
      </c>
      <c r="B283" t="s">
        <v>784</v>
      </c>
      <c r="C283" t="s">
        <v>76</v>
      </c>
      <c r="D283" t="s">
        <v>1732</v>
      </c>
      <c r="E283" t="s">
        <v>695</v>
      </c>
      <c r="F283" t="s">
        <v>1733</v>
      </c>
      <c r="G283" t="s">
        <v>1734</v>
      </c>
      <c r="H283" t="s">
        <v>1735</v>
      </c>
      <c r="I283" t="s">
        <v>34</v>
      </c>
      <c r="J283" t="s">
        <v>1648</v>
      </c>
      <c r="K283" t="s">
        <v>24</v>
      </c>
      <c r="L283" t="s">
        <v>44</v>
      </c>
      <c r="M283" t="s">
        <v>26</v>
      </c>
      <c r="N283" t="s">
        <v>27</v>
      </c>
    </row>
    <row r="284" spans="1:14" x14ac:dyDescent="0.25">
      <c r="A284" t="s">
        <v>1736</v>
      </c>
      <c r="B284" t="s">
        <v>752</v>
      </c>
      <c r="C284" t="s">
        <v>76</v>
      </c>
      <c r="D284" t="s">
        <v>753</v>
      </c>
      <c r="E284" t="s">
        <v>695</v>
      </c>
      <c r="F284" t="s">
        <v>1737</v>
      </c>
      <c r="G284" t="s">
        <v>1738</v>
      </c>
      <c r="H284" t="s">
        <v>1739</v>
      </c>
      <c r="I284" t="s">
        <v>34</v>
      </c>
      <c r="J284" t="s">
        <v>816</v>
      </c>
      <c r="K284" t="s">
        <v>24</v>
      </c>
      <c r="L284" t="s">
        <v>817</v>
      </c>
      <c r="M284" t="s">
        <v>26</v>
      </c>
      <c r="N284" t="s">
        <v>27</v>
      </c>
    </row>
    <row r="285" spans="1:14" x14ac:dyDescent="0.25">
      <c r="A285" t="s">
        <v>1095</v>
      </c>
      <c r="B285" t="s">
        <v>1740</v>
      </c>
      <c r="C285" t="s">
        <v>16</v>
      </c>
      <c r="D285" t="s">
        <v>437</v>
      </c>
      <c r="E285" t="s">
        <v>695</v>
      </c>
      <c r="F285" t="s">
        <v>1741</v>
      </c>
      <c r="G285" t="s">
        <v>1742</v>
      </c>
      <c r="H285" t="s">
        <v>1743</v>
      </c>
      <c r="I285" t="s">
        <v>34</v>
      </c>
      <c r="J285" t="s">
        <v>1744</v>
      </c>
      <c r="K285" t="s">
        <v>24</v>
      </c>
      <c r="L285" t="s">
        <v>441</v>
      </c>
      <c r="M285" t="s">
        <v>1745</v>
      </c>
      <c r="N285" t="s">
        <v>46</v>
      </c>
    </row>
    <row r="286" spans="1:14" x14ac:dyDescent="0.25">
      <c r="A286" t="s">
        <v>1050</v>
      </c>
      <c r="B286" t="s">
        <v>1051</v>
      </c>
      <c r="C286" t="s">
        <v>76</v>
      </c>
      <c r="D286" t="s">
        <v>1052</v>
      </c>
      <c r="E286" t="s">
        <v>695</v>
      </c>
      <c r="F286" t="s">
        <v>1746</v>
      </c>
      <c r="G286" t="s">
        <v>1747</v>
      </c>
      <c r="H286" t="s">
        <v>1748</v>
      </c>
      <c r="I286" t="s">
        <v>34</v>
      </c>
      <c r="J286" t="s">
        <v>1056</v>
      </c>
      <c r="K286" t="s">
        <v>24</v>
      </c>
      <c r="L286" t="s">
        <v>224</v>
      </c>
      <c r="M286" t="s">
        <v>1749</v>
      </c>
      <c r="N286" t="s">
        <v>46</v>
      </c>
    </row>
    <row r="287" spans="1:14" x14ac:dyDescent="0.25">
      <c r="A287" t="s">
        <v>757</v>
      </c>
      <c r="B287" t="s">
        <v>758</v>
      </c>
      <c r="C287" t="s">
        <v>16</v>
      </c>
      <c r="D287" t="s">
        <v>759</v>
      </c>
      <c r="E287" t="s">
        <v>695</v>
      </c>
      <c r="F287" t="s">
        <v>1750</v>
      </c>
      <c r="G287" t="s">
        <v>1751</v>
      </c>
      <c r="H287" t="s">
        <v>1752</v>
      </c>
      <c r="I287" t="s">
        <v>34</v>
      </c>
      <c r="J287" t="s">
        <v>269</v>
      </c>
      <c r="K287" t="s">
        <v>24</v>
      </c>
      <c r="L287" t="s">
        <v>82</v>
      </c>
      <c r="M287" t="s">
        <v>26</v>
      </c>
      <c r="N287" t="s">
        <v>27</v>
      </c>
    </row>
    <row r="288" spans="1:14" x14ac:dyDescent="0.25">
      <c r="A288" t="s">
        <v>1753</v>
      </c>
      <c r="B288" t="s">
        <v>752</v>
      </c>
      <c r="C288" t="s">
        <v>76</v>
      </c>
      <c r="D288" t="s">
        <v>753</v>
      </c>
      <c r="E288" t="s">
        <v>695</v>
      </c>
      <c r="F288" t="s">
        <v>1754</v>
      </c>
      <c r="G288" t="s">
        <v>1755</v>
      </c>
      <c r="H288" t="s">
        <v>1756</v>
      </c>
      <c r="I288" t="s">
        <v>34</v>
      </c>
      <c r="J288" t="s">
        <v>1757</v>
      </c>
      <c r="K288" t="s">
        <v>24</v>
      </c>
      <c r="L288" t="s">
        <v>114</v>
      </c>
      <c r="M288" t="s">
        <v>26</v>
      </c>
      <c r="N288" t="s">
        <v>27</v>
      </c>
    </row>
    <row r="289" spans="1:14" x14ac:dyDescent="0.25">
      <c r="A289" t="s">
        <v>1758</v>
      </c>
      <c r="B289" t="s">
        <v>992</v>
      </c>
      <c r="C289" t="s">
        <v>16</v>
      </c>
      <c r="D289" t="s">
        <v>851</v>
      </c>
      <c r="E289" t="s">
        <v>695</v>
      </c>
      <c r="F289" t="s">
        <v>1759</v>
      </c>
      <c r="G289" t="s">
        <v>1760</v>
      </c>
      <c r="H289" t="s">
        <v>1761</v>
      </c>
      <c r="I289" t="s">
        <v>22</v>
      </c>
      <c r="J289" t="s">
        <v>1762</v>
      </c>
      <c r="K289" t="s">
        <v>24</v>
      </c>
      <c r="L289" t="s">
        <v>856</v>
      </c>
      <c r="M289" t="s">
        <v>26</v>
      </c>
      <c r="N289" t="s">
        <v>27</v>
      </c>
    </row>
    <row r="290" spans="1:14" x14ac:dyDescent="0.25">
      <c r="A290" t="s">
        <v>1120</v>
      </c>
      <c r="B290" t="s">
        <v>1068</v>
      </c>
      <c r="C290" t="s">
        <v>16</v>
      </c>
      <c r="D290" t="s">
        <v>1069</v>
      </c>
      <c r="E290" t="s">
        <v>695</v>
      </c>
      <c r="F290" t="s">
        <v>1763</v>
      </c>
      <c r="G290" t="s">
        <v>1764</v>
      </c>
      <c r="H290" t="s">
        <v>1765</v>
      </c>
      <c r="I290" t="s">
        <v>34</v>
      </c>
      <c r="J290" t="s">
        <v>284</v>
      </c>
      <c r="K290" t="s">
        <v>24</v>
      </c>
      <c r="L290" t="s">
        <v>82</v>
      </c>
      <c r="M290" t="s">
        <v>26</v>
      </c>
      <c r="N290" t="s">
        <v>27</v>
      </c>
    </row>
    <row r="291" spans="1:14" x14ac:dyDescent="0.25">
      <c r="A291" t="s">
        <v>701</v>
      </c>
      <c r="C291" t="s">
        <v>16</v>
      </c>
      <c r="D291" t="s">
        <v>702</v>
      </c>
      <c r="E291" t="s">
        <v>695</v>
      </c>
      <c r="F291" t="s">
        <v>1766</v>
      </c>
      <c r="G291" t="s">
        <v>1767</v>
      </c>
      <c r="H291" t="s">
        <v>1768</v>
      </c>
      <c r="I291" t="s">
        <v>34</v>
      </c>
      <c r="J291" t="s">
        <v>1769</v>
      </c>
      <c r="K291" t="s">
        <v>24</v>
      </c>
      <c r="L291" t="s">
        <v>706</v>
      </c>
      <c r="M291" t="s">
        <v>26</v>
      </c>
      <c r="N291" t="s">
        <v>27</v>
      </c>
    </row>
    <row r="292" spans="1:14" x14ac:dyDescent="0.25">
      <c r="A292" t="s">
        <v>908</v>
      </c>
      <c r="B292" t="s">
        <v>909</v>
      </c>
      <c r="C292" t="s">
        <v>76</v>
      </c>
      <c r="D292" t="s">
        <v>910</v>
      </c>
      <c r="E292" t="s">
        <v>695</v>
      </c>
      <c r="F292" t="s">
        <v>1770</v>
      </c>
      <c r="G292" t="s">
        <v>1771</v>
      </c>
      <c r="H292" t="s">
        <v>1772</v>
      </c>
      <c r="I292" t="s">
        <v>34</v>
      </c>
      <c r="J292" t="s">
        <v>691</v>
      </c>
      <c r="K292" t="s">
        <v>24</v>
      </c>
      <c r="L292" t="s">
        <v>914</v>
      </c>
      <c r="M292" t="s">
        <v>26</v>
      </c>
      <c r="N292" t="s">
        <v>27</v>
      </c>
    </row>
    <row r="293" spans="1:14" x14ac:dyDescent="0.25">
      <c r="A293" t="s">
        <v>1773</v>
      </c>
      <c r="B293" t="s">
        <v>1774</v>
      </c>
      <c r="C293" t="s">
        <v>16</v>
      </c>
      <c r="D293" t="s">
        <v>875</v>
      </c>
      <c r="E293" t="s">
        <v>695</v>
      </c>
      <c r="F293" t="s">
        <v>1775</v>
      </c>
      <c r="G293" t="s">
        <v>1776</v>
      </c>
      <c r="H293" t="s">
        <v>1777</v>
      </c>
      <c r="I293" t="s">
        <v>22</v>
      </c>
      <c r="J293" t="s">
        <v>879</v>
      </c>
      <c r="K293" t="s">
        <v>24</v>
      </c>
      <c r="L293" t="s">
        <v>91</v>
      </c>
      <c r="M293" t="s">
        <v>26</v>
      </c>
      <c r="N293" t="s">
        <v>27</v>
      </c>
    </row>
    <row r="294" spans="1:14" x14ac:dyDescent="0.25">
      <c r="A294" t="s">
        <v>1778</v>
      </c>
      <c r="B294" t="s">
        <v>752</v>
      </c>
      <c r="C294" t="s">
        <v>76</v>
      </c>
      <c r="D294" t="s">
        <v>753</v>
      </c>
      <c r="E294" t="s">
        <v>695</v>
      </c>
      <c r="F294" t="s">
        <v>1779</v>
      </c>
      <c r="G294" t="s">
        <v>1780</v>
      </c>
      <c r="H294" t="s">
        <v>1781</v>
      </c>
      <c r="I294" t="s">
        <v>34</v>
      </c>
      <c r="J294" t="s">
        <v>816</v>
      </c>
      <c r="K294" t="s">
        <v>24</v>
      </c>
      <c r="L294" t="s">
        <v>817</v>
      </c>
      <c r="M294" t="s">
        <v>26</v>
      </c>
      <c r="N294" t="s">
        <v>27</v>
      </c>
    </row>
    <row r="295" spans="1:14" x14ac:dyDescent="0.25">
      <c r="A295" t="s">
        <v>1782</v>
      </c>
      <c r="B295" t="s">
        <v>1783</v>
      </c>
      <c r="C295" t="s">
        <v>76</v>
      </c>
      <c r="D295" t="s">
        <v>102</v>
      </c>
      <c r="E295" t="s">
        <v>695</v>
      </c>
      <c r="F295" t="s">
        <v>1784</v>
      </c>
      <c r="G295" t="s">
        <v>1785</v>
      </c>
      <c r="H295" t="s">
        <v>1786</v>
      </c>
      <c r="I295" t="s">
        <v>34</v>
      </c>
      <c r="J295" t="s">
        <v>53</v>
      </c>
      <c r="K295" t="s">
        <v>24</v>
      </c>
      <c r="L295" t="s">
        <v>202</v>
      </c>
      <c r="M295" t="s">
        <v>1787</v>
      </c>
      <c r="N295" t="s">
        <v>46</v>
      </c>
    </row>
    <row r="296" spans="1:14" x14ac:dyDescent="0.25">
      <c r="A296" t="s">
        <v>925</v>
      </c>
      <c r="B296" t="s">
        <v>735</v>
      </c>
      <c r="C296" t="s">
        <v>76</v>
      </c>
      <c r="D296" t="s">
        <v>723</v>
      </c>
      <c r="E296" t="s">
        <v>695</v>
      </c>
      <c r="F296" t="s">
        <v>1788</v>
      </c>
      <c r="G296" t="s">
        <v>1789</v>
      </c>
      <c r="H296" t="s">
        <v>1790</v>
      </c>
      <c r="I296" t="s">
        <v>34</v>
      </c>
      <c r="J296" t="s">
        <v>1569</v>
      </c>
      <c r="K296" t="s">
        <v>24</v>
      </c>
      <c r="L296" t="s">
        <v>727</v>
      </c>
      <c r="M296" t="s">
        <v>26</v>
      </c>
      <c r="N296" t="s">
        <v>27</v>
      </c>
    </row>
    <row r="297" spans="1:14" x14ac:dyDescent="0.25">
      <c r="A297" t="s">
        <v>1758</v>
      </c>
      <c r="B297" t="s">
        <v>1791</v>
      </c>
      <c r="C297" t="s">
        <v>16</v>
      </c>
      <c r="D297" t="s">
        <v>851</v>
      </c>
      <c r="E297" t="s">
        <v>695</v>
      </c>
      <c r="F297" t="s">
        <v>1792</v>
      </c>
      <c r="G297" t="s">
        <v>1793</v>
      </c>
      <c r="H297" t="s">
        <v>1794</v>
      </c>
      <c r="I297" t="s">
        <v>22</v>
      </c>
      <c r="J297" t="s">
        <v>1762</v>
      </c>
      <c r="K297" t="s">
        <v>24</v>
      </c>
      <c r="L297" t="s">
        <v>856</v>
      </c>
      <c r="M297" t="s">
        <v>26</v>
      </c>
      <c r="N297" t="s">
        <v>27</v>
      </c>
    </row>
    <row r="298" spans="1:14" x14ac:dyDescent="0.25">
      <c r="A298" t="s">
        <v>939</v>
      </c>
      <c r="B298" t="s">
        <v>940</v>
      </c>
      <c r="C298" t="s">
        <v>16</v>
      </c>
      <c r="D298" t="s">
        <v>404</v>
      </c>
      <c r="E298" t="s">
        <v>695</v>
      </c>
      <c r="F298" t="s">
        <v>1795</v>
      </c>
      <c r="G298" t="s">
        <v>1796</v>
      </c>
      <c r="H298" t="s">
        <v>1797</v>
      </c>
      <c r="I298" t="s">
        <v>34</v>
      </c>
      <c r="J298" t="s">
        <v>944</v>
      </c>
      <c r="K298" t="s">
        <v>24</v>
      </c>
      <c r="L298" t="s">
        <v>82</v>
      </c>
      <c r="M298" t="s">
        <v>26</v>
      </c>
      <c r="N298" t="s">
        <v>27</v>
      </c>
    </row>
    <row r="299" spans="1:14" x14ac:dyDescent="0.25">
      <c r="A299" t="s">
        <v>728</v>
      </c>
      <c r="B299" t="s">
        <v>729</v>
      </c>
      <c r="C299" t="s">
        <v>76</v>
      </c>
      <c r="D299" t="s">
        <v>730</v>
      </c>
      <c r="E299" t="s">
        <v>695</v>
      </c>
      <c r="F299" t="s">
        <v>1798</v>
      </c>
      <c r="G299" t="s">
        <v>1799</v>
      </c>
      <c r="H299" t="s">
        <v>1800</v>
      </c>
      <c r="I299" t="s">
        <v>34</v>
      </c>
      <c r="J299" t="s">
        <v>269</v>
      </c>
      <c r="K299" t="s">
        <v>24</v>
      </c>
      <c r="L299" t="s">
        <v>82</v>
      </c>
      <c r="M299" t="s">
        <v>26</v>
      </c>
      <c r="N299" t="s">
        <v>27</v>
      </c>
    </row>
    <row r="300" spans="1:14" x14ac:dyDescent="0.25">
      <c r="A300" t="s">
        <v>1801</v>
      </c>
      <c r="B300" t="s">
        <v>752</v>
      </c>
      <c r="C300" t="s">
        <v>76</v>
      </c>
      <c r="D300" t="s">
        <v>753</v>
      </c>
      <c r="E300" t="s">
        <v>695</v>
      </c>
      <c r="F300" t="s">
        <v>1802</v>
      </c>
      <c r="G300" t="s">
        <v>1803</v>
      </c>
      <c r="H300" t="s">
        <v>1804</v>
      </c>
      <c r="I300" t="s">
        <v>34</v>
      </c>
      <c r="J300" t="s">
        <v>699</v>
      </c>
      <c r="K300" t="s">
        <v>24</v>
      </c>
      <c r="L300" t="s">
        <v>114</v>
      </c>
      <c r="M300" t="s">
        <v>26</v>
      </c>
      <c r="N300" t="s">
        <v>27</v>
      </c>
    </row>
    <row r="301" spans="1:14" x14ac:dyDescent="0.25">
      <c r="A301" t="s">
        <v>806</v>
      </c>
      <c r="B301" t="s">
        <v>807</v>
      </c>
      <c r="C301" t="s">
        <v>16</v>
      </c>
      <c r="D301" t="s">
        <v>808</v>
      </c>
      <c r="E301" t="s">
        <v>695</v>
      </c>
      <c r="F301" t="s">
        <v>1805</v>
      </c>
      <c r="G301" t="s">
        <v>1806</v>
      </c>
      <c r="H301" t="s">
        <v>1807</v>
      </c>
      <c r="I301" t="s">
        <v>34</v>
      </c>
      <c r="J301" t="s">
        <v>1066</v>
      </c>
      <c r="K301" t="s">
        <v>24</v>
      </c>
      <c r="L301" t="s">
        <v>82</v>
      </c>
      <c r="M301" t="s">
        <v>26</v>
      </c>
      <c r="N301" t="s">
        <v>27</v>
      </c>
    </row>
    <row r="302" spans="1:14" x14ac:dyDescent="0.25">
      <c r="A302" t="s">
        <v>806</v>
      </c>
      <c r="B302" t="s">
        <v>807</v>
      </c>
      <c r="C302" t="s">
        <v>16</v>
      </c>
      <c r="D302" t="s">
        <v>808</v>
      </c>
      <c r="E302" t="s">
        <v>695</v>
      </c>
      <c r="F302" t="s">
        <v>1808</v>
      </c>
      <c r="G302" t="s">
        <v>1809</v>
      </c>
      <c r="H302" t="s">
        <v>1810</v>
      </c>
      <c r="I302" t="s">
        <v>34</v>
      </c>
      <c r="J302" t="s">
        <v>987</v>
      </c>
      <c r="K302" t="s">
        <v>24</v>
      </c>
      <c r="L302" t="s">
        <v>82</v>
      </c>
      <c r="M302" t="s">
        <v>26</v>
      </c>
      <c r="N302" t="s">
        <v>27</v>
      </c>
    </row>
    <row r="303" spans="1:14" x14ac:dyDescent="0.25">
      <c r="A303" t="s">
        <v>1811</v>
      </c>
      <c r="B303" t="s">
        <v>1812</v>
      </c>
      <c r="C303" t="s">
        <v>76</v>
      </c>
      <c r="D303" t="s">
        <v>694</v>
      </c>
      <c r="E303" t="s">
        <v>687</v>
      </c>
      <c r="F303" t="s">
        <v>1813</v>
      </c>
      <c r="G303" t="s">
        <v>1814</v>
      </c>
      <c r="H303" t="s">
        <v>1815</v>
      </c>
      <c r="I303" t="s">
        <v>34</v>
      </c>
      <c r="J303" t="s">
        <v>476</v>
      </c>
      <c r="K303" t="s">
        <v>24</v>
      </c>
      <c r="L303" t="s">
        <v>700</v>
      </c>
      <c r="M303" t="s">
        <v>26</v>
      </c>
      <c r="N303" t="s">
        <v>27</v>
      </c>
    </row>
    <row r="304" spans="1:14" x14ac:dyDescent="0.25">
      <c r="A304" t="s">
        <v>763</v>
      </c>
      <c r="B304" t="s">
        <v>764</v>
      </c>
      <c r="C304" t="s">
        <v>16</v>
      </c>
      <c r="D304" t="s">
        <v>931</v>
      </c>
      <c r="E304" t="s">
        <v>695</v>
      </c>
      <c r="F304" t="s">
        <v>1816</v>
      </c>
      <c r="G304" t="s">
        <v>1817</v>
      </c>
      <c r="H304" t="s">
        <v>1818</v>
      </c>
      <c r="I304" t="s">
        <v>34</v>
      </c>
      <c r="J304" t="s">
        <v>162</v>
      </c>
      <c r="K304" t="s">
        <v>24</v>
      </c>
      <c r="L304" t="s">
        <v>82</v>
      </c>
      <c r="M304" t="s">
        <v>1819</v>
      </c>
      <c r="N304" t="s">
        <v>46</v>
      </c>
    </row>
    <row r="305" spans="1:14" x14ac:dyDescent="0.25">
      <c r="A305" t="s">
        <v>1820</v>
      </c>
      <c r="B305" t="s">
        <v>752</v>
      </c>
      <c r="C305" t="s">
        <v>76</v>
      </c>
      <c r="D305" t="s">
        <v>753</v>
      </c>
      <c r="E305" t="s">
        <v>695</v>
      </c>
      <c r="F305" t="s">
        <v>1821</v>
      </c>
      <c r="G305" t="s">
        <v>1822</v>
      </c>
      <c r="H305" t="s">
        <v>1823</v>
      </c>
      <c r="I305" t="s">
        <v>34</v>
      </c>
      <c r="J305" t="s">
        <v>433</v>
      </c>
      <c r="K305" t="s">
        <v>24</v>
      </c>
      <c r="L305" t="s">
        <v>114</v>
      </c>
      <c r="M305" t="s">
        <v>26</v>
      </c>
      <c r="N305" t="s">
        <v>27</v>
      </c>
    </row>
    <row r="306" spans="1:14" x14ac:dyDescent="0.25">
      <c r="A306" t="s">
        <v>1824</v>
      </c>
      <c r="B306" t="s">
        <v>992</v>
      </c>
      <c r="C306" t="s">
        <v>16</v>
      </c>
      <c r="D306" t="s">
        <v>851</v>
      </c>
      <c r="E306" t="s">
        <v>695</v>
      </c>
      <c r="F306" t="s">
        <v>1825</v>
      </c>
      <c r="G306" t="s">
        <v>1826</v>
      </c>
      <c r="H306" t="s">
        <v>1827</v>
      </c>
      <c r="I306" t="s">
        <v>22</v>
      </c>
      <c r="J306" t="s">
        <v>1726</v>
      </c>
      <c r="K306" t="s">
        <v>24</v>
      </c>
      <c r="L306" t="s">
        <v>856</v>
      </c>
      <c r="M306" t="s">
        <v>26</v>
      </c>
      <c r="N306" t="s">
        <v>27</v>
      </c>
    </row>
    <row r="307" spans="1:14" x14ac:dyDescent="0.25">
      <c r="A307" t="s">
        <v>739</v>
      </c>
      <c r="B307" t="s">
        <v>740</v>
      </c>
      <c r="C307" t="s">
        <v>16</v>
      </c>
      <c r="D307" t="s">
        <v>741</v>
      </c>
      <c r="E307" t="s">
        <v>695</v>
      </c>
      <c r="F307" t="s">
        <v>1828</v>
      </c>
      <c r="G307" t="s">
        <v>1829</v>
      </c>
      <c r="H307" t="s">
        <v>1830</v>
      </c>
      <c r="I307" t="s">
        <v>34</v>
      </c>
      <c r="J307" t="s">
        <v>745</v>
      </c>
      <c r="K307" t="s">
        <v>24</v>
      </c>
      <c r="L307" t="s">
        <v>224</v>
      </c>
      <c r="M307" t="s">
        <v>26</v>
      </c>
      <c r="N307" t="s">
        <v>27</v>
      </c>
    </row>
    <row r="308" spans="1:14" x14ac:dyDescent="0.25">
      <c r="A308" t="s">
        <v>1831</v>
      </c>
      <c r="B308" t="s">
        <v>1832</v>
      </c>
      <c r="C308" t="s">
        <v>16</v>
      </c>
      <c r="D308" t="s">
        <v>1052</v>
      </c>
      <c r="E308" t="s">
        <v>687</v>
      </c>
      <c r="F308" t="s">
        <v>1833</v>
      </c>
      <c r="G308" t="s">
        <v>1834</v>
      </c>
      <c r="H308" t="s">
        <v>1835</v>
      </c>
      <c r="I308" t="s">
        <v>34</v>
      </c>
      <c r="J308" t="s">
        <v>1836</v>
      </c>
      <c r="K308" t="s">
        <v>24</v>
      </c>
      <c r="L308" t="s">
        <v>224</v>
      </c>
      <c r="M308" t="s">
        <v>26</v>
      </c>
      <c r="N308" t="s">
        <v>27</v>
      </c>
    </row>
    <row r="309" spans="1:14" x14ac:dyDescent="0.25">
      <c r="A309" t="s">
        <v>1837</v>
      </c>
      <c r="B309" t="s">
        <v>1838</v>
      </c>
      <c r="C309" t="s">
        <v>76</v>
      </c>
      <c r="D309" t="s">
        <v>67</v>
      </c>
      <c r="E309" t="s">
        <v>695</v>
      </c>
      <c r="F309" t="s">
        <v>1839</v>
      </c>
      <c r="G309" t="s">
        <v>1840</v>
      </c>
      <c r="H309" t="s">
        <v>1841</v>
      </c>
      <c r="I309" t="s">
        <v>34</v>
      </c>
      <c r="J309" t="s">
        <v>426</v>
      </c>
      <c r="K309" t="s">
        <v>24</v>
      </c>
      <c r="L309" t="s">
        <v>44</v>
      </c>
      <c r="M309" t="s">
        <v>26</v>
      </c>
      <c r="N309" t="s">
        <v>27</v>
      </c>
    </row>
    <row r="310" spans="1:14" x14ac:dyDescent="0.25">
      <c r="A310" t="s">
        <v>1128</v>
      </c>
      <c r="B310" t="s">
        <v>1129</v>
      </c>
      <c r="C310" t="s">
        <v>16</v>
      </c>
      <c r="D310" t="s">
        <v>1130</v>
      </c>
      <c r="E310" t="s">
        <v>695</v>
      </c>
      <c r="F310" t="s">
        <v>1842</v>
      </c>
      <c r="G310" t="s">
        <v>1843</v>
      </c>
      <c r="H310" t="s">
        <v>1844</v>
      </c>
      <c r="I310" t="s">
        <v>34</v>
      </c>
      <c r="J310" t="s">
        <v>1134</v>
      </c>
      <c r="K310" t="s">
        <v>24</v>
      </c>
      <c r="L310" t="s">
        <v>82</v>
      </c>
      <c r="M310" t="s">
        <v>26</v>
      </c>
      <c r="N310" t="s">
        <v>27</v>
      </c>
    </row>
    <row r="311" spans="1:14" x14ac:dyDescent="0.25">
      <c r="A311" t="s">
        <v>701</v>
      </c>
      <c r="C311" t="s">
        <v>16</v>
      </c>
      <c r="D311" t="s">
        <v>702</v>
      </c>
      <c r="E311" t="s">
        <v>695</v>
      </c>
      <c r="F311" t="s">
        <v>1845</v>
      </c>
      <c r="G311" t="s">
        <v>1846</v>
      </c>
      <c r="H311" t="s">
        <v>1847</v>
      </c>
      <c r="I311" t="s">
        <v>34</v>
      </c>
      <c r="J311" t="s">
        <v>256</v>
      </c>
      <c r="K311" t="s">
        <v>24</v>
      </c>
      <c r="L311" t="s">
        <v>1848</v>
      </c>
      <c r="M311" t="s">
        <v>26</v>
      </c>
      <c r="N311" t="s">
        <v>27</v>
      </c>
    </row>
    <row r="312" spans="1:14" x14ac:dyDescent="0.25">
      <c r="A312" t="s">
        <v>1849</v>
      </c>
      <c r="B312" t="s">
        <v>752</v>
      </c>
      <c r="C312" t="s">
        <v>76</v>
      </c>
      <c r="D312" t="s">
        <v>753</v>
      </c>
      <c r="E312" t="s">
        <v>695</v>
      </c>
      <c r="F312" t="s">
        <v>1850</v>
      </c>
      <c r="G312" t="s">
        <v>1851</v>
      </c>
      <c r="H312" t="s">
        <v>1852</v>
      </c>
      <c r="I312" t="s">
        <v>34</v>
      </c>
      <c r="J312" t="s">
        <v>987</v>
      </c>
      <c r="K312" t="s">
        <v>24</v>
      </c>
      <c r="L312" t="s">
        <v>114</v>
      </c>
      <c r="M312" t="s">
        <v>26</v>
      </c>
      <c r="N312" t="s">
        <v>27</v>
      </c>
    </row>
    <row r="313" spans="1:14" x14ac:dyDescent="0.25">
      <c r="A313" t="s">
        <v>806</v>
      </c>
      <c r="B313" t="s">
        <v>807</v>
      </c>
      <c r="C313" t="s">
        <v>16</v>
      </c>
      <c r="D313" t="s">
        <v>808</v>
      </c>
      <c r="E313" t="s">
        <v>695</v>
      </c>
      <c r="F313" t="s">
        <v>1853</v>
      </c>
      <c r="G313" t="s">
        <v>1854</v>
      </c>
      <c r="H313" t="s">
        <v>1855</v>
      </c>
      <c r="I313" t="s">
        <v>34</v>
      </c>
      <c r="J313" t="s">
        <v>98</v>
      </c>
      <c r="K313" t="s">
        <v>24</v>
      </c>
      <c r="L313" t="s">
        <v>82</v>
      </c>
      <c r="M313" t="s">
        <v>26</v>
      </c>
      <c r="N313" t="s">
        <v>27</v>
      </c>
    </row>
    <row r="314" spans="1:14" x14ac:dyDescent="0.25">
      <c r="A314" t="s">
        <v>925</v>
      </c>
      <c r="B314" t="s">
        <v>1856</v>
      </c>
      <c r="C314" t="s">
        <v>76</v>
      </c>
      <c r="D314" t="s">
        <v>723</v>
      </c>
      <c r="E314" t="s">
        <v>695</v>
      </c>
      <c r="F314" t="s">
        <v>1857</v>
      </c>
      <c r="G314" t="s">
        <v>1858</v>
      </c>
      <c r="H314" t="s">
        <v>1859</v>
      </c>
      <c r="I314" t="s">
        <v>34</v>
      </c>
      <c r="J314" t="s">
        <v>1860</v>
      </c>
      <c r="K314" t="s">
        <v>24</v>
      </c>
      <c r="L314" t="s">
        <v>727</v>
      </c>
      <c r="M314" t="s">
        <v>26</v>
      </c>
      <c r="N314" t="s">
        <v>27</v>
      </c>
    </row>
    <row r="315" spans="1:14" x14ac:dyDescent="0.25">
      <c r="A315" t="s">
        <v>1861</v>
      </c>
      <c r="B315" t="s">
        <v>1077</v>
      </c>
      <c r="C315" t="s">
        <v>16</v>
      </c>
      <c r="D315" t="s">
        <v>1078</v>
      </c>
      <c r="E315" t="s">
        <v>695</v>
      </c>
      <c r="F315" t="s">
        <v>1862</v>
      </c>
      <c r="G315" t="s">
        <v>1863</v>
      </c>
      <c r="H315" t="s">
        <v>1864</v>
      </c>
      <c r="I315" t="s">
        <v>22</v>
      </c>
      <c r="J315" t="s">
        <v>872</v>
      </c>
      <c r="K315" t="s">
        <v>24</v>
      </c>
      <c r="L315" t="s">
        <v>1082</v>
      </c>
      <c r="M315" t="s">
        <v>26</v>
      </c>
      <c r="N315" t="s">
        <v>27</v>
      </c>
    </row>
    <row r="316" spans="1:14" x14ac:dyDescent="0.25">
      <c r="A316" t="s">
        <v>925</v>
      </c>
      <c r="B316" t="s">
        <v>735</v>
      </c>
      <c r="C316" t="s">
        <v>16</v>
      </c>
      <c r="D316" t="s">
        <v>723</v>
      </c>
      <c r="E316" t="s">
        <v>687</v>
      </c>
      <c r="F316" t="s">
        <v>1865</v>
      </c>
      <c r="G316" t="s">
        <v>1866</v>
      </c>
      <c r="H316" t="s">
        <v>1867</v>
      </c>
      <c r="I316" t="s">
        <v>34</v>
      </c>
      <c r="J316" t="s">
        <v>1860</v>
      </c>
      <c r="K316" t="s">
        <v>24</v>
      </c>
      <c r="L316" t="s">
        <v>900</v>
      </c>
      <c r="M316" t="s">
        <v>26</v>
      </c>
      <c r="N316" t="s">
        <v>27</v>
      </c>
    </row>
    <row r="317" spans="1:14" x14ac:dyDescent="0.25">
      <c r="A317" t="s">
        <v>1868</v>
      </c>
      <c r="B317" t="s">
        <v>729</v>
      </c>
      <c r="C317" t="s">
        <v>76</v>
      </c>
      <c r="D317" t="s">
        <v>730</v>
      </c>
      <c r="E317" t="s">
        <v>687</v>
      </c>
      <c r="F317" t="s">
        <v>1869</v>
      </c>
      <c r="G317" t="s">
        <v>1870</v>
      </c>
      <c r="H317" t="s">
        <v>1871</v>
      </c>
      <c r="I317" t="s">
        <v>34</v>
      </c>
      <c r="J317" t="s">
        <v>134</v>
      </c>
      <c r="K317" t="s">
        <v>24</v>
      </c>
      <c r="L317" t="s">
        <v>82</v>
      </c>
      <c r="M317" t="s">
        <v>26</v>
      </c>
      <c r="N317" t="s">
        <v>27</v>
      </c>
    </row>
    <row r="318" spans="1:14" x14ac:dyDescent="0.25">
      <c r="A318" t="s">
        <v>721</v>
      </c>
      <c r="B318" t="s">
        <v>722</v>
      </c>
      <c r="C318" t="s">
        <v>76</v>
      </c>
      <c r="D318" t="s">
        <v>723</v>
      </c>
      <c r="E318" t="s">
        <v>695</v>
      </c>
      <c r="F318" t="s">
        <v>1872</v>
      </c>
      <c r="G318" t="s">
        <v>1873</v>
      </c>
      <c r="H318" t="s">
        <v>1874</v>
      </c>
      <c r="I318" t="s">
        <v>34</v>
      </c>
      <c r="J318" t="s">
        <v>426</v>
      </c>
      <c r="K318" t="s">
        <v>24</v>
      </c>
      <c r="L318" t="s">
        <v>727</v>
      </c>
      <c r="M318" t="s">
        <v>26</v>
      </c>
      <c r="N318" t="s">
        <v>27</v>
      </c>
    </row>
    <row r="319" spans="1:14" x14ac:dyDescent="0.25">
      <c r="A319" t="s">
        <v>701</v>
      </c>
      <c r="C319" t="s">
        <v>16</v>
      </c>
      <c r="D319" t="s">
        <v>1875</v>
      </c>
      <c r="E319" t="s">
        <v>695</v>
      </c>
      <c r="F319" t="s">
        <v>1876</v>
      </c>
      <c r="G319" t="s">
        <v>1877</v>
      </c>
      <c r="H319" t="s">
        <v>1878</v>
      </c>
      <c r="I319" t="s">
        <v>34</v>
      </c>
      <c r="J319" t="s">
        <v>217</v>
      </c>
      <c r="K319" t="s">
        <v>24</v>
      </c>
      <c r="L319" t="s">
        <v>1879</v>
      </c>
      <c r="M319" t="s">
        <v>26</v>
      </c>
      <c r="N319" t="s">
        <v>27</v>
      </c>
    </row>
    <row r="320" spans="1:14" x14ac:dyDescent="0.25">
      <c r="A320" t="s">
        <v>739</v>
      </c>
      <c r="B320" t="s">
        <v>1880</v>
      </c>
      <c r="C320" t="s">
        <v>16</v>
      </c>
      <c r="D320" t="s">
        <v>741</v>
      </c>
      <c r="E320" t="s">
        <v>687</v>
      </c>
      <c r="F320" t="s">
        <v>1881</v>
      </c>
      <c r="G320" t="s">
        <v>1882</v>
      </c>
      <c r="H320" t="s">
        <v>1883</v>
      </c>
      <c r="I320" t="s">
        <v>34</v>
      </c>
      <c r="J320" t="s">
        <v>745</v>
      </c>
      <c r="K320" t="s">
        <v>24</v>
      </c>
      <c r="L320" t="s">
        <v>224</v>
      </c>
      <c r="M320" t="s">
        <v>26</v>
      </c>
      <c r="N320" t="s">
        <v>27</v>
      </c>
    </row>
    <row r="321" spans="1:14" x14ac:dyDescent="0.25">
      <c r="A321" t="s">
        <v>1884</v>
      </c>
      <c r="B321" t="s">
        <v>735</v>
      </c>
      <c r="C321" t="s">
        <v>16</v>
      </c>
      <c r="D321" t="s">
        <v>723</v>
      </c>
      <c r="E321" t="s">
        <v>695</v>
      </c>
      <c r="F321" t="s">
        <v>1885</v>
      </c>
      <c r="G321" t="s">
        <v>1886</v>
      </c>
      <c r="H321" t="s">
        <v>1887</v>
      </c>
      <c r="I321" t="s">
        <v>34</v>
      </c>
      <c r="J321" t="s">
        <v>1019</v>
      </c>
      <c r="K321" t="s">
        <v>24</v>
      </c>
      <c r="L321" t="s">
        <v>285</v>
      </c>
      <c r="M321" t="s">
        <v>26</v>
      </c>
      <c r="N321" t="s">
        <v>27</v>
      </c>
    </row>
    <row r="322" spans="1:14" x14ac:dyDescent="0.25">
      <c r="A322" t="s">
        <v>1861</v>
      </c>
      <c r="B322" t="s">
        <v>1077</v>
      </c>
      <c r="C322" t="s">
        <v>16</v>
      </c>
      <c r="D322" t="s">
        <v>1078</v>
      </c>
      <c r="E322" t="s">
        <v>687</v>
      </c>
      <c r="F322" t="s">
        <v>1888</v>
      </c>
      <c r="G322" t="s">
        <v>1889</v>
      </c>
      <c r="H322" t="s">
        <v>1890</v>
      </c>
      <c r="I322" t="s">
        <v>22</v>
      </c>
      <c r="J322" t="s">
        <v>1891</v>
      </c>
      <c r="K322" t="s">
        <v>24</v>
      </c>
      <c r="L322" t="s">
        <v>1082</v>
      </c>
      <c r="M322" t="s">
        <v>26</v>
      </c>
      <c r="N322" t="s">
        <v>27</v>
      </c>
    </row>
    <row r="323" spans="1:14" x14ac:dyDescent="0.25">
      <c r="A323" t="s">
        <v>1892</v>
      </c>
      <c r="B323" t="s">
        <v>752</v>
      </c>
      <c r="C323" t="s">
        <v>76</v>
      </c>
      <c r="D323" t="s">
        <v>753</v>
      </c>
      <c r="E323" t="s">
        <v>695</v>
      </c>
      <c r="F323" t="s">
        <v>1893</v>
      </c>
      <c r="G323" t="s">
        <v>1894</v>
      </c>
      <c r="H323" t="s">
        <v>1895</v>
      </c>
      <c r="I323" t="s">
        <v>34</v>
      </c>
      <c r="J323" t="s">
        <v>816</v>
      </c>
      <c r="K323" t="s">
        <v>24</v>
      </c>
      <c r="L323" t="s">
        <v>817</v>
      </c>
      <c r="M323" t="s">
        <v>26</v>
      </c>
      <c r="N323" t="s">
        <v>27</v>
      </c>
    </row>
    <row r="324" spans="1:14" x14ac:dyDescent="0.25">
      <c r="A324" t="s">
        <v>1896</v>
      </c>
      <c r="B324" t="s">
        <v>752</v>
      </c>
      <c r="C324" t="s">
        <v>76</v>
      </c>
      <c r="D324" t="s">
        <v>753</v>
      </c>
      <c r="E324" t="s">
        <v>695</v>
      </c>
      <c r="F324" t="s">
        <v>1897</v>
      </c>
      <c r="G324" t="s">
        <v>1898</v>
      </c>
      <c r="H324" t="s">
        <v>1899</v>
      </c>
      <c r="I324" t="s">
        <v>34</v>
      </c>
      <c r="J324" t="s">
        <v>816</v>
      </c>
      <c r="K324" t="s">
        <v>24</v>
      </c>
      <c r="L324" t="s">
        <v>817</v>
      </c>
      <c r="M324" t="s">
        <v>26</v>
      </c>
      <c r="N324" t="s">
        <v>27</v>
      </c>
    </row>
    <row r="325" spans="1:14" x14ac:dyDescent="0.25">
      <c r="A325" t="s">
        <v>1166</v>
      </c>
      <c r="B325" t="s">
        <v>1167</v>
      </c>
      <c r="C325" t="s">
        <v>16</v>
      </c>
      <c r="D325" t="s">
        <v>1168</v>
      </c>
      <c r="E325" t="s">
        <v>695</v>
      </c>
      <c r="F325" t="s">
        <v>1900</v>
      </c>
      <c r="G325" t="s">
        <v>1901</v>
      </c>
      <c r="H325" t="s">
        <v>1902</v>
      </c>
      <c r="I325" t="s">
        <v>22</v>
      </c>
      <c r="J325" t="s">
        <v>691</v>
      </c>
      <c r="K325" t="s">
        <v>24</v>
      </c>
      <c r="L325" t="s">
        <v>91</v>
      </c>
      <c r="M325" t="s">
        <v>26</v>
      </c>
      <c r="N325" t="s">
        <v>27</v>
      </c>
    </row>
    <row r="326" spans="1:14" x14ac:dyDescent="0.25">
      <c r="A326" t="s">
        <v>843</v>
      </c>
      <c r="B326" t="s">
        <v>844</v>
      </c>
      <c r="C326" t="s">
        <v>76</v>
      </c>
      <c r="D326" t="s">
        <v>220</v>
      </c>
      <c r="E326" t="s">
        <v>695</v>
      </c>
      <c r="F326" t="s">
        <v>1903</v>
      </c>
      <c r="G326" t="s">
        <v>1904</v>
      </c>
      <c r="H326" t="s">
        <v>1905</v>
      </c>
      <c r="I326" t="s">
        <v>34</v>
      </c>
      <c r="J326" t="s">
        <v>691</v>
      </c>
      <c r="K326" t="s">
        <v>24</v>
      </c>
      <c r="L326" t="s">
        <v>848</v>
      </c>
      <c r="M326" t="s">
        <v>26</v>
      </c>
      <c r="N326" t="s">
        <v>27</v>
      </c>
    </row>
    <row r="327" spans="1:14" x14ac:dyDescent="0.25">
      <c r="A327" t="s">
        <v>843</v>
      </c>
      <c r="B327" t="s">
        <v>844</v>
      </c>
      <c r="C327" t="s">
        <v>76</v>
      </c>
      <c r="D327" t="s">
        <v>220</v>
      </c>
      <c r="E327" t="s">
        <v>687</v>
      </c>
      <c r="F327" t="s">
        <v>1906</v>
      </c>
      <c r="G327" t="s">
        <v>1907</v>
      </c>
      <c r="H327" t="s">
        <v>1908</v>
      </c>
      <c r="I327" t="s">
        <v>34</v>
      </c>
      <c r="J327" t="s">
        <v>691</v>
      </c>
      <c r="K327" t="s">
        <v>24</v>
      </c>
      <c r="L327" t="s">
        <v>848</v>
      </c>
      <c r="M327" t="s">
        <v>26</v>
      </c>
      <c r="N327" t="s">
        <v>27</v>
      </c>
    </row>
    <row r="328" spans="1:14" x14ac:dyDescent="0.25">
      <c r="A328" t="s">
        <v>1758</v>
      </c>
      <c r="B328" t="s">
        <v>1791</v>
      </c>
      <c r="C328" t="s">
        <v>16</v>
      </c>
      <c r="D328" t="s">
        <v>851</v>
      </c>
      <c r="E328" t="s">
        <v>695</v>
      </c>
      <c r="F328" t="s">
        <v>1909</v>
      </c>
      <c r="G328" t="s">
        <v>1910</v>
      </c>
      <c r="H328" t="s">
        <v>1911</v>
      </c>
      <c r="I328" t="s">
        <v>22</v>
      </c>
      <c r="J328" t="s">
        <v>1227</v>
      </c>
      <c r="K328" t="s">
        <v>24</v>
      </c>
      <c r="L328" t="s">
        <v>1912</v>
      </c>
      <c r="M328" t="s">
        <v>26</v>
      </c>
      <c r="N328" t="s">
        <v>27</v>
      </c>
    </row>
    <row r="329" spans="1:14" x14ac:dyDescent="0.25">
      <c r="A329" t="s">
        <v>1913</v>
      </c>
      <c r="B329" t="s">
        <v>1181</v>
      </c>
      <c r="C329" t="s">
        <v>76</v>
      </c>
      <c r="D329" t="s">
        <v>917</v>
      </c>
      <c r="E329" t="s">
        <v>695</v>
      </c>
      <c r="F329" t="s">
        <v>1914</v>
      </c>
      <c r="G329" t="s">
        <v>1915</v>
      </c>
      <c r="H329" t="s">
        <v>1916</v>
      </c>
      <c r="I329" t="s">
        <v>34</v>
      </c>
      <c r="J329" t="s">
        <v>1836</v>
      </c>
      <c r="K329" t="s">
        <v>24</v>
      </c>
      <c r="L329" t="s">
        <v>82</v>
      </c>
      <c r="M329" t="s">
        <v>1917</v>
      </c>
      <c r="N329" t="s">
        <v>46</v>
      </c>
    </row>
    <row r="330" spans="1:14" x14ac:dyDescent="0.25">
      <c r="A330" t="s">
        <v>1918</v>
      </c>
      <c r="B330" t="s">
        <v>1129</v>
      </c>
      <c r="C330" t="s">
        <v>16</v>
      </c>
      <c r="D330" t="s">
        <v>1130</v>
      </c>
      <c r="E330" t="s">
        <v>687</v>
      </c>
      <c r="F330" t="s">
        <v>1919</v>
      </c>
      <c r="G330" t="s">
        <v>1920</v>
      </c>
      <c r="H330" s="6" t="s">
        <v>1921</v>
      </c>
      <c r="I330" t="s">
        <v>34</v>
      </c>
      <c r="J330" t="s">
        <v>1134</v>
      </c>
      <c r="K330" t="s">
        <v>24</v>
      </c>
      <c r="L330" t="s">
        <v>82</v>
      </c>
      <c r="M330" t="s">
        <v>26</v>
      </c>
      <c r="N330" t="s">
        <v>27</v>
      </c>
    </row>
    <row r="331" spans="1:14" x14ac:dyDescent="0.25">
      <c r="A331" t="s">
        <v>908</v>
      </c>
      <c r="B331" t="s">
        <v>909</v>
      </c>
      <c r="C331" t="s">
        <v>76</v>
      </c>
      <c r="D331" t="s">
        <v>910</v>
      </c>
      <c r="E331" t="s">
        <v>695</v>
      </c>
      <c r="F331" t="s">
        <v>1922</v>
      </c>
      <c r="G331" t="s">
        <v>1923</v>
      </c>
      <c r="H331" t="s">
        <v>1924</v>
      </c>
      <c r="I331" t="s">
        <v>34</v>
      </c>
      <c r="J331" t="s">
        <v>134</v>
      </c>
      <c r="K331" t="s">
        <v>24</v>
      </c>
      <c r="L331" t="s">
        <v>914</v>
      </c>
      <c r="M331" t="s">
        <v>26</v>
      </c>
      <c r="N331" t="s">
        <v>27</v>
      </c>
    </row>
    <row r="332" spans="1:14" x14ac:dyDescent="0.25">
      <c r="A332" t="s">
        <v>728</v>
      </c>
      <c r="B332" t="s">
        <v>729</v>
      </c>
      <c r="C332" t="s">
        <v>76</v>
      </c>
      <c r="D332" t="s">
        <v>730</v>
      </c>
      <c r="E332" t="s">
        <v>695</v>
      </c>
      <c r="F332" t="s">
        <v>1925</v>
      </c>
      <c r="G332" t="s">
        <v>1926</v>
      </c>
      <c r="H332" t="s">
        <v>1927</v>
      </c>
      <c r="I332" t="s">
        <v>34</v>
      </c>
      <c r="J332" t="s">
        <v>448</v>
      </c>
      <c r="K332" t="s">
        <v>24</v>
      </c>
      <c r="L332" t="s">
        <v>82</v>
      </c>
      <c r="M332" t="s">
        <v>26</v>
      </c>
      <c r="N332" t="s">
        <v>27</v>
      </c>
    </row>
    <row r="333" spans="1:14" x14ac:dyDescent="0.25">
      <c r="A333" t="s">
        <v>1166</v>
      </c>
      <c r="B333" t="s">
        <v>1167</v>
      </c>
      <c r="C333" t="s">
        <v>16</v>
      </c>
      <c r="D333" t="s">
        <v>1168</v>
      </c>
      <c r="E333" t="s">
        <v>695</v>
      </c>
      <c r="F333" t="s">
        <v>1928</v>
      </c>
      <c r="G333" t="s">
        <v>1929</v>
      </c>
      <c r="H333" t="s">
        <v>1930</v>
      </c>
      <c r="I333" t="s">
        <v>22</v>
      </c>
      <c r="J333" t="s">
        <v>691</v>
      </c>
      <c r="K333" t="s">
        <v>24</v>
      </c>
      <c r="L333" t="s">
        <v>91</v>
      </c>
      <c r="M333" t="s">
        <v>26</v>
      </c>
      <c r="N333" t="s">
        <v>27</v>
      </c>
    </row>
    <row r="334" spans="1:14" x14ac:dyDescent="0.25">
      <c r="A334" t="s">
        <v>1931</v>
      </c>
      <c r="B334" t="s">
        <v>784</v>
      </c>
      <c r="C334" t="s">
        <v>76</v>
      </c>
      <c r="D334" t="s">
        <v>1932</v>
      </c>
      <c r="E334" t="s">
        <v>695</v>
      </c>
      <c r="F334" t="s">
        <v>1933</v>
      </c>
      <c r="G334" t="s">
        <v>1934</v>
      </c>
      <c r="H334" t="s">
        <v>1935</v>
      </c>
      <c r="I334" t="s">
        <v>34</v>
      </c>
      <c r="J334" t="s">
        <v>147</v>
      </c>
      <c r="K334" t="s">
        <v>24</v>
      </c>
      <c r="L334" t="s">
        <v>1936</v>
      </c>
      <c r="M334" t="s">
        <v>26</v>
      </c>
      <c r="N334" t="s">
        <v>27</v>
      </c>
    </row>
    <row r="335" spans="1:14" x14ac:dyDescent="0.25">
      <c r="A335" t="s">
        <v>1937</v>
      </c>
      <c r="B335" t="s">
        <v>1270</v>
      </c>
      <c r="C335" t="s">
        <v>76</v>
      </c>
      <c r="D335" t="s">
        <v>1271</v>
      </c>
      <c r="E335" t="s">
        <v>695</v>
      </c>
      <c r="F335" t="s">
        <v>1938</v>
      </c>
      <c r="G335" t="s">
        <v>1939</v>
      </c>
      <c r="H335" t="s">
        <v>1940</v>
      </c>
      <c r="I335" t="s">
        <v>22</v>
      </c>
      <c r="J335" t="s">
        <v>1275</v>
      </c>
      <c r="K335" t="s">
        <v>24</v>
      </c>
      <c r="L335" t="s">
        <v>91</v>
      </c>
      <c r="M335" t="s">
        <v>26</v>
      </c>
      <c r="N335" t="s">
        <v>27</v>
      </c>
    </row>
    <row r="336" spans="1:14" x14ac:dyDescent="0.25">
      <c r="A336" t="s">
        <v>1941</v>
      </c>
      <c r="B336" t="s">
        <v>752</v>
      </c>
      <c r="C336" t="s">
        <v>76</v>
      </c>
      <c r="D336" t="s">
        <v>753</v>
      </c>
      <c r="E336" t="s">
        <v>695</v>
      </c>
      <c r="F336" t="s">
        <v>1942</v>
      </c>
      <c r="G336" t="s">
        <v>1943</v>
      </c>
      <c r="H336" t="s">
        <v>1944</v>
      </c>
      <c r="I336" t="s">
        <v>34</v>
      </c>
      <c r="J336" t="s">
        <v>98</v>
      </c>
      <c r="K336" t="s">
        <v>24</v>
      </c>
      <c r="L336" t="s">
        <v>114</v>
      </c>
      <c r="M336" t="s">
        <v>26</v>
      </c>
      <c r="N336" t="s">
        <v>27</v>
      </c>
    </row>
    <row r="337" spans="1:14" x14ac:dyDescent="0.25">
      <c r="A337" t="s">
        <v>1945</v>
      </c>
      <c r="B337" t="s">
        <v>752</v>
      </c>
      <c r="C337" t="s">
        <v>76</v>
      </c>
      <c r="D337" t="s">
        <v>753</v>
      </c>
      <c r="E337" t="s">
        <v>695</v>
      </c>
      <c r="F337" t="s">
        <v>1946</v>
      </c>
      <c r="G337" t="s">
        <v>1947</v>
      </c>
      <c r="H337" t="s">
        <v>1948</v>
      </c>
      <c r="I337" t="s">
        <v>34</v>
      </c>
      <c r="J337" t="s">
        <v>816</v>
      </c>
      <c r="K337" t="s">
        <v>24</v>
      </c>
      <c r="L337" t="s">
        <v>817</v>
      </c>
      <c r="M337" t="s">
        <v>26</v>
      </c>
      <c r="N337" t="s">
        <v>27</v>
      </c>
    </row>
    <row r="338" spans="1:14" x14ac:dyDescent="0.25">
      <c r="A338" t="s">
        <v>757</v>
      </c>
      <c r="B338" t="s">
        <v>758</v>
      </c>
      <c r="C338" t="s">
        <v>16</v>
      </c>
      <c r="D338" t="s">
        <v>759</v>
      </c>
      <c r="E338" t="s">
        <v>695</v>
      </c>
      <c r="F338" t="s">
        <v>1949</v>
      </c>
      <c r="G338" t="s">
        <v>1950</v>
      </c>
      <c r="H338" t="s">
        <v>1951</v>
      </c>
      <c r="I338" t="s">
        <v>34</v>
      </c>
      <c r="J338" t="s">
        <v>178</v>
      </c>
      <c r="K338" t="s">
        <v>24</v>
      </c>
      <c r="L338" t="s">
        <v>82</v>
      </c>
      <c r="M338" t="s">
        <v>26</v>
      </c>
      <c r="N338" t="s">
        <v>27</v>
      </c>
    </row>
    <row r="339" spans="1:14" x14ac:dyDescent="0.25">
      <c r="A339" t="s">
        <v>925</v>
      </c>
      <c r="B339" t="s">
        <v>1856</v>
      </c>
      <c r="C339" t="s">
        <v>76</v>
      </c>
      <c r="D339" t="s">
        <v>723</v>
      </c>
      <c r="E339" t="s">
        <v>695</v>
      </c>
      <c r="F339" t="s">
        <v>1952</v>
      </c>
      <c r="G339" t="s">
        <v>1953</v>
      </c>
      <c r="H339" t="s">
        <v>1954</v>
      </c>
      <c r="I339" t="s">
        <v>34</v>
      </c>
      <c r="J339" t="s">
        <v>1482</v>
      </c>
      <c r="K339" t="s">
        <v>24</v>
      </c>
      <c r="L339" t="s">
        <v>727</v>
      </c>
      <c r="M339" t="s">
        <v>26</v>
      </c>
      <c r="N339" t="s">
        <v>27</v>
      </c>
    </row>
    <row r="340" spans="1:14" x14ac:dyDescent="0.25">
      <c r="A340" t="s">
        <v>1046</v>
      </c>
      <c r="B340" t="s">
        <v>982</v>
      </c>
      <c r="C340" t="s">
        <v>16</v>
      </c>
      <c r="D340" t="s">
        <v>983</v>
      </c>
      <c r="E340" t="s">
        <v>695</v>
      </c>
      <c r="F340" t="s">
        <v>1955</v>
      </c>
      <c r="G340" t="s">
        <v>1956</v>
      </c>
      <c r="H340" t="s">
        <v>1957</v>
      </c>
      <c r="I340" t="s">
        <v>34</v>
      </c>
      <c r="J340" t="s">
        <v>987</v>
      </c>
      <c r="K340" t="s">
        <v>24</v>
      </c>
      <c r="L340" t="s">
        <v>44</v>
      </c>
      <c r="M340" t="s">
        <v>26</v>
      </c>
      <c r="N340" t="s">
        <v>27</v>
      </c>
    </row>
    <row r="341" spans="1:14" x14ac:dyDescent="0.25">
      <c r="A341" t="s">
        <v>1958</v>
      </c>
      <c r="B341" t="s">
        <v>1959</v>
      </c>
      <c r="C341" t="s">
        <v>1960</v>
      </c>
      <c r="D341" t="s">
        <v>1961</v>
      </c>
      <c r="E341" t="s">
        <v>687</v>
      </c>
      <c r="F341" t="s">
        <v>1962</v>
      </c>
      <c r="G341" t="s">
        <v>1963</v>
      </c>
      <c r="H341" t="s">
        <v>1964</v>
      </c>
      <c r="I341" t="s">
        <v>34</v>
      </c>
      <c r="J341" t="s">
        <v>1965</v>
      </c>
      <c r="K341" t="s">
        <v>1705</v>
      </c>
      <c r="L341" t="s">
        <v>1966</v>
      </c>
      <c r="M341" t="s">
        <v>26</v>
      </c>
      <c r="N341" t="s">
        <v>27</v>
      </c>
    </row>
    <row r="342" spans="1:14" x14ac:dyDescent="0.25">
      <c r="A342" t="s">
        <v>1967</v>
      </c>
      <c r="B342" t="s">
        <v>1968</v>
      </c>
      <c r="C342" t="s">
        <v>1700</v>
      </c>
      <c r="D342" t="s">
        <v>1969</v>
      </c>
      <c r="E342" t="s">
        <v>18</v>
      </c>
      <c r="F342" t="s">
        <v>1970</v>
      </c>
      <c r="G342" t="s">
        <v>1971</v>
      </c>
      <c r="H342" t="s">
        <v>1972</v>
      </c>
      <c r="I342" t="s">
        <v>34</v>
      </c>
      <c r="J342" t="s">
        <v>605</v>
      </c>
      <c r="K342" t="s">
        <v>1705</v>
      </c>
      <c r="L342" t="s">
        <v>848</v>
      </c>
      <c r="M342" t="s">
        <v>26</v>
      </c>
      <c r="N342" t="s">
        <v>27</v>
      </c>
    </row>
    <row r="343" spans="1:14" x14ac:dyDescent="0.25">
      <c r="A343" t="s">
        <v>1973</v>
      </c>
      <c r="B343" t="s">
        <v>1974</v>
      </c>
      <c r="C343" t="s">
        <v>1700</v>
      </c>
      <c r="D343" t="s">
        <v>1975</v>
      </c>
      <c r="E343" t="s">
        <v>695</v>
      </c>
      <c r="F343" t="s">
        <v>1976</v>
      </c>
      <c r="G343" t="s">
        <v>1977</v>
      </c>
      <c r="H343" t="s">
        <v>1978</v>
      </c>
      <c r="I343" t="s">
        <v>34</v>
      </c>
      <c r="J343" t="s">
        <v>1704</v>
      </c>
      <c r="K343" t="s">
        <v>1705</v>
      </c>
      <c r="L343" t="s">
        <v>193</v>
      </c>
      <c r="M343" t="s">
        <v>26</v>
      </c>
      <c r="N343" t="s">
        <v>27</v>
      </c>
    </row>
    <row r="344" spans="1:14" x14ac:dyDescent="0.25">
      <c r="A344" t="s">
        <v>1979</v>
      </c>
      <c r="B344" t="s">
        <v>1959</v>
      </c>
      <c r="C344" t="s">
        <v>1960</v>
      </c>
      <c r="D344" t="s">
        <v>1961</v>
      </c>
      <c r="E344" t="s">
        <v>695</v>
      </c>
      <c r="F344" t="s">
        <v>1980</v>
      </c>
      <c r="G344" t="s">
        <v>1981</v>
      </c>
      <c r="H344" t="s">
        <v>1982</v>
      </c>
      <c r="I344" t="s">
        <v>34</v>
      </c>
      <c r="J344" t="s">
        <v>1965</v>
      </c>
      <c r="K344" t="s">
        <v>1705</v>
      </c>
      <c r="L344" t="s">
        <v>1966</v>
      </c>
      <c r="M344" t="s">
        <v>26</v>
      </c>
      <c r="N344" t="s">
        <v>27</v>
      </c>
    </row>
    <row r="345" spans="1:14" x14ac:dyDescent="0.25">
      <c r="A345" t="s">
        <v>1983</v>
      </c>
      <c r="C345" t="s">
        <v>600</v>
      </c>
      <c r="D345" t="s">
        <v>1984</v>
      </c>
      <c r="E345" t="s">
        <v>18</v>
      </c>
      <c r="F345" t="s">
        <v>1985</v>
      </c>
      <c r="G345" t="s">
        <v>1986</v>
      </c>
      <c r="H345" t="s">
        <v>1987</v>
      </c>
      <c r="I345" t="s">
        <v>34</v>
      </c>
      <c r="J345" t="s">
        <v>1988</v>
      </c>
      <c r="K345" t="s">
        <v>606</v>
      </c>
      <c r="L345" t="s">
        <v>44</v>
      </c>
      <c r="M345" t="s">
        <v>1989</v>
      </c>
      <c r="N345" t="s">
        <v>46</v>
      </c>
    </row>
    <row r="346" spans="1:14" x14ac:dyDescent="0.25">
      <c r="A346" t="s">
        <v>1990</v>
      </c>
      <c r="C346" t="s">
        <v>1991</v>
      </c>
      <c r="D346" t="s">
        <v>1992</v>
      </c>
      <c r="E346" t="s">
        <v>18</v>
      </c>
      <c r="F346" t="s">
        <v>1993</v>
      </c>
      <c r="G346" t="s">
        <v>1994</v>
      </c>
      <c r="H346" t="s">
        <v>1995</v>
      </c>
      <c r="I346" t="s">
        <v>34</v>
      </c>
      <c r="J346" t="s">
        <v>1996</v>
      </c>
      <c r="K346" t="s">
        <v>1705</v>
      </c>
      <c r="L346" t="s">
        <v>36</v>
      </c>
      <c r="M346" t="s">
        <v>26</v>
      </c>
      <c r="N346" t="s">
        <v>27</v>
      </c>
    </row>
    <row r="347" spans="1:14" x14ac:dyDescent="0.25">
      <c r="A347" t="s">
        <v>1997</v>
      </c>
      <c r="B347" t="s">
        <v>599</v>
      </c>
      <c r="C347" t="s">
        <v>1998</v>
      </c>
      <c r="D347" t="s">
        <v>1999</v>
      </c>
      <c r="E347" t="s">
        <v>687</v>
      </c>
      <c r="F347" t="s">
        <v>2000</v>
      </c>
      <c r="G347" t="s">
        <v>2001</v>
      </c>
      <c r="H347" t="s">
        <v>2002</v>
      </c>
      <c r="I347" t="s">
        <v>34</v>
      </c>
      <c r="J347" t="s">
        <v>1988</v>
      </c>
      <c r="K347" t="s">
        <v>1705</v>
      </c>
      <c r="L347" t="s">
        <v>2003</v>
      </c>
      <c r="M347" t="s">
        <v>26</v>
      </c>
      <c r="N347" t="s">
        <v>27</v>
      </c>
    </row>
    <row r="348" spans="1:14" x14ac:dyDescent="0.25">
      <c r="A348" t="s">
        <v>2004</v>
      </c>
      <c r="B348" t="s">
        <v>2005</v>
      </c>
      <c r="C348" t="s">
        <v>2006</v>
      </c>
      <c r="D348" t="s">
        <v>2007</v>
      </c>
      <c r="E348" t="s">
        <v>18</v>
      </c>
      <c r="F348" t="s">
        <v>2008</v>
      </c>
      <c r="G348" t="s">
        <v>2009</v>
      </c>
      <c r="H348" t="s">
        <v>2010</v>
      </c>
      <c r="I348" t="s">
        <v>34</v>
      </c>
      <c r="J348" t="s">
        <v>2011</v>
      </c>
      <c r="K348" t="s">
        <v>1705</v>
      </c>
      <c r="L348" t="s">
        <v>2012</v>
      </c>
      <c r="M348" t="s">
        <v>26</v>
      </c>
      <c r="N348" t="s">
        <v>27</v>
      </c>
    </row>
    <row r="349" spans="1:14" x14ac:dyDescent="0.25">
      <c r="A349" t="s">
        <v>1997</v>
      </c>
      <c r="B349" t="s">
        <v>599</v>
      </c>
      <c r="C349" t="s">
        <v>1700</v>
      </c>
      <c r="D349" t="s">
        <v>1999</v>
      </c>
      <c r="E349" t="s">
        <v>695</v>
      </c>
      <c r="F349" t="s">
        <v>2013</v>
      </c>
      <c r="G349" t="s">
        <v>2014</v>
      </c>
      <c r="H349" t="s">
        <v>2015</v>
      </c>
      <c r="I349" t="s">
        <v>34</v>
      </c>
      <c r="J349" t="s">
        <v>1988</v>
      </c>
      <c r="K349" t="s">
        <v>1705</v>
      </c>
      <c r="L349" t="s">
        <v>2003</v>
      </c>
      <c r="M349" t="s">
        <v>26</v>
      </c>
      <c r="N349" t="s">
        <v>27</v>
      </c>
    </row>
    <row r="350" spans="1:14" x14ac:dyDescent="0.25">
      <c r="A350" t="s">
        <v>2016</v>
      </c>
      <c r="B350" t="s">
        <v>2017</v>
      </c>
      <c r="C350" t="s">
        <v>2018</v>
      </c>
      <c r="D350" t="s">
        <v>2019</v>
      </c>
      <c r="E350" t="s">
        <v>18</v>
      </c>
      <c r="F350" t="s">
        <v>2020</v>
      </c>
      <c r="G350" t="s">
        <v>2021</v>
      </c>
      <c r="H350" t="s">
        <v>2022</v>
      </c>
      <c r="I350" t="s">
        <v>34</v>
      </c>
      <c r="J350" t="s">
        <v>2023</v>
      </c>
      <c r="K350" t="s">
        <v>1705</v>
      </c>
      <c r="L350" t="s">
        <v>44</v>
      </c>
      <c r="M350" t="s">
        <v>26</v>
      </c>
      <c r="N350" t="s">
        <v>27</v>
      </c>
    </row>
    <row r="351" spans="1:14" x14ac:dyDescent="0.25">
      <c r="A351" t="s">
        <v>2024</v>
      </c>
      <c r="B351" t="s">
        <v>2025</v>
      </c>
      <c r="C351" t="s">
        <v>2026</v>
      </c>
      <c r="D351" t="s">
        <v>2027</v>
      </c>
      <c r="E351" t="s">
        <v>687</v>
      </c>
      <c r="F351" t="s">
        <v>2028</v>
      </c>
      <c r="G351" t="s">
        <v>2029</v>
      </c>
      <c r="H351" t="s">
        <v>2030</v>
      </c>
      <c r="I351" t="s">
        <v>34</v>
      </c>
      <c r="J351" t="s">
        <v>1965</v>
      </c>
      <c r="K351" t="s">
        <v>1705</v>
      </c>
      <c r="L351" t="s">
        <v>342</v>
      </c>
      <c r="M351" t="s">
        <v>26</v>
      </c>
      <c r="N351" t="s">
        <v>27</v>
      </c>
    </row>
    <row r="352" spans="1:14" x14ac:dyDescent="0.25">
      <c r="A352" t="s">
        <v>2031</v>
      </c>
      <c r="B352" t="s">
        <v>2032</v>
      </c>
      <c r="C352" t="s">
        <v>600</v>
      </c>
      <c r="D352" t="s">
        <v>2033</v>
      </c>
      <c r="E352" t="s">
        <v>695</v>
      </c>
      <c r="F352" t="s">
        <v>2034</v>
      </c>
      <c r="G352" t="s">
        <v>2035</v>
      </c>
      <c r="H352" t="s">
        <v>2036</v>
      </c>
      <c r="I352" t="s">
        <v>34</v>
      </c>
      <c r="J352" t="s">
        <v>1689</v>
      </c>
      <c r="K352" t="s">
        <v>606</v>
      </c>
      <c r="L352" t="s">
        <v>477</v>
      </c>
      <c r="M352" t="s">
        <v>26</v>
      </c>
      <c r="N352" t="s">
        <v>27</v>
      </c>
    </row>
    <row r="353" spans="1:14" x14ac:dyDescent="0.25">
      <c r="A353" t="s">
        <v>2037</v>
      </c>
      <c r="B353" t="s">
        <v>2025</v>
      </c>
      <c r="C353" t="s">
        <v>2026</v>
      </c>
      <c r="D353" t="s">
        <v>2027</v>
      </c>
      <c r="E353" t="s">
        <v>695</v>
      </c>
      <c r="F353" t="s">
        <v>2038</v>
      </c>
      <c r="G353" t="s">
        <v>2039</v>
      </c>
      <c r="H353" t="s">
        <v>2040</v>
      </c>
      <c r="I353" t="s">
        <v>34</v>
      </c>
      <c r="J353" t="s">
        <v>1965</v>
      </c>
      <c r="K353" t="s">
        <v>1705</v>
      </c>
      <c r="L353" t="s">
        <v>342</v>
      </c>
      <c r="M353" t="s">
        <v>26</v>
      </c>
      <c r="N353" t="s">
        <v>27</v>
      </c>
    </row>
    <row r="354" spans="1:14" x14ac:dyDescent="0.25">
      <c r="A354" t="s">
        <v>2041</v>
      </c>
      <c r="C354" t="s">
        <v>2042</v>
      </c>
      <c r="D354" t="s">
        <v>2019</v>
      </c>
      <c r="E354" t="s">
        <v>18</v>
      </c>
      <c r="F354" t="s">
        <v>2043</v>
      </c>
      <c r="G354" t="s">
        <v>2044</v>
      </c>
      <c r="H354" t="s">
        <v>2045</v>
      </c>
      <c r="I354" t="s">
        <v>34</v>
      </c>
      <c r="J354" t="s">
        <v>1161</v>
      </c>
      <c r="K354" t="s">
        <v>1705</v>
      </c>
      <c r="L354" t="s">
        <v>44</v>
      </c>
      <c r="M354" t="s">
        <v>26</v>
      </c>
      <c r="N354" t="s">
        <v>27</v>
      </c>
    </row>
    <row r="355" spans="1:14" x14ac:dyDescent="0.25">
      <c r="A355" t="s">
        <v>2046</v>
      </c>
      <c r="B355" t="s">
        <v>2047</v>
      </c>
      <c r="C355" t="s">
        <v>600</v>
      </c>
      <c r="D355" t="s">
        <v>2033</v>
      </c>
      <c r="E355" t="s">
        <v>687</v>
      </c>
      <c r="F355" t="s">
        <v>2048</v>
      </c>
      <c r="G355" t="s">
        <v>2049</v>
      </c>
      <c r="H355" t="s">
        <v>2050</v>
      </c>
      <c r="I355" t="s">
        <v>34</v>
      </c>
      <c r="J355" t="s">
        <v>2051</v>
      </c>
      <c r="K355" t="s">
        <v>606</v>
      </c>
      <c r="L355" t="s">
        <v>477</v>
      </c>
      <c r="M355" t="s">
        <v>26</v>
      </c>
      <c r="N355" t="s">
        <v>27</v>
      </c>
    </row>
    <row r="356" spans="1:14" x14ac:dyDescent="0.25">
      <c r="A356" t="s">
        <v>2052</v>
      </c>
      <c r="B356" t="s">
        <v>2053</v>
      </c>
      <c r="C356" t="s">
        <v>2054</v>
      </c>
      <c r="D356" t="s">
        <v>2055</v>
      </c>
      <c r="E356" t="s">
        <v>18</v>
      </c>
      <c r="F356" t="s">
        <v>2056</v>
      </c>
      <c r="G356" t="s">
        <v>2057</v>
      </c>
      <c r="H356" t="s">
        <v>2058</v>
      </c>
      <c r="I356" t="s">
        <v>34</v>
      </c>
      <c r="J356" t="s">
        <v>1965</v>
      </c>
      <c r="K356" t="s">
        <v>1705</v>
      </c>
      <c r="L356" t="s">
        <v>82</v>
      </c>
      <c r="M356" t="s">
        <v>26</v>
      </c>
      <c r="N356" t="s">
        <v>27</v>
      </c>
    </row>
    <row r="357" spans="1:14" x14ac:dyDescent="0.25">
      <c r="A357" t="s">
        <v>2037</v>
      </c>
      <c r="B357" t="s">
        <v>2025</v>
      </c>
      <c r="C357" t="s">
        <v>2026</v>
      </c>
      <c r="D357" t="s">
        <v>2027</v>
      </c>
      <c r="E357" t="s">
        <v>695</v>
      </c>
      <c r="F357" t="s">
        <v>2059</v>
      </c>
      <c r="G357" t="s">
        <v>2060</v>
      </c>
      <c r="H357" t="s">
        <v>2061</v>
      </c>
      <c r="I357" t="s">
        <v>34</v>
      </c>
      <c r="J357" t="s">
        <v>2062</v>
      </c>
      <c r="K357" t="s">
        <v>1705</v>
      </c>
      <c r="L357" t="s">
        <v>342</v>
      </c>
      <c r="M357" t="s">
        <v>26</v>
      </c>
      <c r="N357" t="s">
        <v>27</v>
      </c>
    </row>
    <row r="358" spans="1:14" x14ac:dyDescent="0.25">
      <c r="A358" t="s">
        <v>1997</v>
      </c>
      <c r="B358" t="s">
        <v>2063</v>
      </c>
      <c r="C358" t="s">
        <v>1700</v>
      </c>
      <c r="D358" t="s">
        <v>1612</v>
      </c>
      <c r="E358" t="s">
        <v>695</v>
      </c>
      <c r="F358" t="s">
        <v>2064</v>
      </c>
      <c r="G358" t="s">
        <v>2065</v>
      </c>
      <c r="H358" t="s">
        <v>2066</v>
      </c>
      <c r="I358" t="s">
        <v>34</v>
      </c>
      <c r="J358" t="s">
        <v>1860</v>
      </c>
      <c r="K358" t="s">
        <v>606</v>
      </c>
      <c r="L358" t="s">
        <v>82</v>
      </c>
      <c r="M358" t="s">
        <v>26</v>
      </c>
      <c r="N358" t="s">
        <v>27</v>
      </c>
    </row>
    <row r="359" spans="1:14" x14ac:dyDescent="0.25">
      <c r="A359" t="s">
        <v>2067</v>
      </c>
      <c r="B359" t="s">
        <v>2068</v>
      </c>
      <c r="C359" t="s">
        <v>16</v>
      </c>
      <c r="D359" t="s">
        <v>49</v>
      </c>
      <c r="E359" t="s">
        <v>18</v>
      </c>
      <c r="F359" t="s">
        <v>2069</v>
      </c>
      <c r="G359" t="s">
        <v>2070</v>
      </c>
      <c r="H359" t="s">
        <v>2071</v>
      </c>
      <c r="I359" t="s">
        <v>34</v>
      </c>
      <c r="J359" t="s">
        <v>626</v>
      </c>
      <c r="K359" t="s">
        <v>24</v>
      </c>
      <c r="L359" t="s">
        <v>54</v>
      </c>
      <c r="M359" t="s">
        <v>2072</v>
      </c>
      <c r="N359" t="s">
        <v>46</v>
      </c>
    </row>
    <row r="360" spans="1:14" x14ac:dyDescent="0.25">
      <c r="A360" t="s">
        <v>2073</v>
      </c>
      <c r="C360" t="s">
        <v>2074</v>
      </c>
      <c r="D360" t="s">
        <v>2075</v>
      </c>
      <c r="E360" t="s">
        <v>18</v>
      </c>
      <c r="F360" t="s">
        <v>2076</v>
      </c>
      <c r="G360" t="s">
        <v>2077</v>
      </c>
      <c r="H360" t="s">
        <v>2078</v>
      </c>
      <c r="I360" t="s">
        <v>34</v>
      </c>
      <c r="J360" t="s">
        <v>2079</v>
      </c>
      <c r="K360" t="s">
        <v>606</v>
      </c>
      <c r="L360" t="s">
        <v>36</v>
      </c>
      <c r="M360" t="s">
        <v>26</v>
      </c>
      <c r="N360" t="s">
        <v>27</v>
      </c>
    </row>
    <row r="361" spans="1:14" x14ac:dyDescent="0.25">
      <c r="A361" t="s">
        <v>2080</v>
      </c>
      <c r="B361" t="s">
        <v>29</v>
      </c>
      <c r="C361" t="s">
        <v>600</v>
      </c>
      <c r="D361" t="s">
        <v>2081</v>
      </c>
      <c r="E361" t="s">
        <v>18</v>
      </c>
      <c r="F361" t="s">
        <v>2082</v>
      </c>
      <c r="G361" t="s">
        <v>2083</v>
      </c>
      <c r="H361" t="s">
        <v>2084</v>
      </c>
      <c r="I361" t="s">
        <v>34</v>
      </c>
      <c r="J361" t="s">
        <v>1704</v>
      </c>
      <c r="K361" t="s">
        <v>2085</v>
      </c>
      <c r="L361" t="s">
        <v>36</v>
      </c>
      <c r="M361" t="s">
        <v>26</v>
      </c>
      <c r="N361" t="s">
        <v>27</v>
      </c>
    </row>
    <row r="362" spans="1:14" x14ac:dyDescent="0.25">
      <c r="A362" t="s">
        <v>2086</v>
      </c>
      <c r="B362" t="s">
        <v>2087</v>
      </c>
      <c r="C362" t="s">
        <v>1991</v>
      </c>
      <c r="D362" t="s">
        <v>2088</v>
      </c>
      <c r="E362" t="s">
        <v>18</v>
      </c>
      <c r="F362" t="s">
        <v>2089</v>
      </c>
      <c r="G362" t="s">
        <v>2090</v>
      </c>
      <c r="H362" t="s">
        <v>2091</v>
      </c>
      <c r="I362" t="s">
        <v>34</v>
      </c>
      <c r="J362" t="s">
        <v>2092</v>
      </c>
      <c r="K362" t="s">
        <v>606</v>
      </c>
      <c r="L362" t="s">
        <v>2093</v>
      </c>
      <c r="M362" t="s">
        <v>26</v>
      </c>
      <c r="N362" t="s">
        <v>27</v>
      </c>
    </row>
    <row r="363" spans="1:14" x14ac:dyDescent="0.25">
      <c r="A363" t="s">
        <v>2094</v>
      </c>
      <c r="B363" t="s">
        <v>2095</v>
      </c>
      <c r="C363" t="s">
        <v>2054</v>
      </c>
      <c r="D363" t="s">
        <v>673</v>
      </c>
      <c r="E363" t="s">
        <v>18</v>
      </c>
      <c r="F363" t="s">
        <v>2096</v>
      </c>
      <c r="G363" t="s">
        <v>2097</v>
      </c>
      <c r="H363" t="s">
        <v>2098</v>
      </c>
      <c r="I363" t="s">
        <v>34</v>
      </c>
      <c r="J363" t="s">
        <v>2023</v>
      </c>
      <c r="K363" t="s">
        <v>1705</v>
      </c>
      <c r="L363" t="s">
        <v>2099</v>
      </c>
      <c r="M363" t="s">
        <v>26</v>
      </c>
      <c r="N363" t="s">
        <v>27</v>
      </c>
    </row>
    <row r="364" spans="1:14" x14ac:dyDescent="0.25">
      <c r="A364" t="s">
        <v>2100</v>
      </c>
      <c r="B364" t="s">
        <v>2101</v>
      </c>
      <c r="C364" t="s">
        <v>76</v>
      </c>
      <c r="D364" t="s">
        <v>1354</v>
      </c>
      <c r="E364" t="s">
        <v>18</v>
      </c>
      <c r="F364" t="s">
        <v>2102</v>
      </c>
      <c r="G364" t="s">
        <v>2103</v>
      </c>
      <c r="H364" t="s">
        <v>2104</v>
      </c>
      <c r="I364" t="s">
        <v>34</v>
      </c>
      <c r="J364" t="s">
        <v>1468</v>
      </c>
      <c r="K364" t="s">
        <v>24</v>
      </c>
      <c r="L364" t="s">
        <v>2105</v>
      </c>
      <c r="M364" t="s">
        <v>2106</v>
      </c>
      <c r="N364" t="s">
        <v>46</v>
      </c>
    </row>
    <row r="365" spans="1:14" x14ac:dyDescent="0.25">
      <c r="A365" t="s">
        <v>2107</v>
      </c>
      <c r="B365" t="s">
        <v>2108</v>
      </c>
      <c r="C365" t="s">
        <v>16</v>
      </c>
      <c r="D365" t="s">
        <v>2109</v>
      </c>
      <c r="E365" t="s">
        <v>18</v>
      </c>
      <c r="F365" t="s">
        <v>2110</v>
      </c>
      <c r="G365" t="s">
        <v>2111</v>
      </c>
      <c r="H365" t="s">
        <v>2112</v>
      </c>
      <c r="I365" t="s">
        <v>34</v>
      </c>
      <c r="J365" t="s">
        <v>43</v>
      </c>
      <c r="K365" t="s">
        <v>24</v>
      </c>
      <c r="L365" t="s">
        <v>2113</v>
      </c>
      <c r="M365" t="s">
        <v>2114</v>
      </c>
      <c r="N365" t="s">
        <v>46</v>
      </c>
    </row>
    <row r="366" spans="1:14" x14ac:dyDescent="0.25">
      <c r="A366" t="s">
        <v>1973</v>
      </c>
      <c r="B366" t="s">
        <v>1974</v>
      </c>
      <c r="C366" t="s">
        <v>1700</v>
      </c>
      <c r="D366" t="s">
        <v>1975</v>
      </c>
      <c r="E366" t="s">
        <v>695</v>
      </c>
      <c r="F366" t="s">
        <v>2115</v>
      </c>
      <c r="G366" t="s">
        <v>2116</v>
      </c>
      <c r="H366" t="s">
        <v>2117</v>
      </c>
      <c r="I366" t="s">
        <v>34</v>
      </c>
      <c r="J366" t="s">
        <v>691</v>
      </c>
      <c r="K366" t="s">
        <v>1705</v>
      </c>
      <c r="L366" t="s">
        <v>2118</v>
      </c>
      <c r="M366" t="s">
        <v>26</v>
      </c>
      <c r="N366" t="s">
        <v>27</v>
      </c>
    </row>
    <row r="367" spans="1:14" x14ac:dyDescent="0.25">
      <c r="A367" t="s">
        <v>1973</v>
      </c>
      <c r="B367" t="s">
        <v>1974</v>
      </c>
      <c r="C367" t="s">
        <v>1700</v>
      </c>
      <c r="D367" t="s">
        <v>1975</v>
      </c>
      <c r="E367" t="s">
        <v>695</v>
      </c>
      <c r="F367" t="s">
        <v>2119</v>
      </c>
      <c r="G367" t="s">
        <v>2120</v>
      </c>
      <c r="H367" t="s">
        <v>2121</v>
      </c>
      <c r="I367" t="s">
        <v>34</v>
      </c>
      <c r="J367" t="s">
        <v>426</v>
      </c>
      <c r="K367" t="s">
        <v>1705</v>
      </c>
      <c r="L367" t="s">
        <v>193</v>
      </c>
      <c r="M367" t="s">
        <v>26</v>
      </c>
      <c r="N367" t="s">
        <v>27</v>
      </c>
    </row>
    <row r="368" spans="1:14" x14ac:dyDescent="0.25">
      <c r="A368" t="s">
        <v>1973</v>
      </c>
      <c r="B368" t="s">
        <v>1974</v>
      </c>
      <c r="C368" t="s">
        <v>1991</v>
      </c>
      <c r="D368" t="s">
        <v>1975</v>
      </c>
      <c r="E368" t="s">
        <v>695</v>
      </c>
      <c r="F368" t="s">
        <v>2122</v>
      </c>
      <c r="G368" t="s">
        <v>2123</v>
      </c>
      <c r="H368" t="s">
        <v>2124</v>
      </c>
      <c r="I368" t="s">
        <v>34</v>
      </c>
      <c r="J368" t="s">
        <v>134</v>
      </c>
      <c r="K368" t="s">
        <v>606</v>
      </c>
      <c r="L368" t="s">
        <v>193</v>
      </c>
      <c r="M368" t="s">
        <v>26</v>
      </c>
      <c r="N368" t="s">
        <v>27</v>
      </c>
    </row>
    <row r="369" spans="1:14" x14ac:dyDescent="0.25">
      <c r="A369" t="s">
        <v>1973</v>
      </c>
      <c r="B369" t="s">
        <v>1974</v>
      </c>
      <c r="C369" t="s">
        <v>1991</v>
      </c>
      <c r="D369" t="s">
        <v>1975</v>
      </c>
      <c r="E369" t="s">
        <v>695</v>
      </c>
      <c r="F369" t="s">
        <v>2125</v>
      </c>
      <c r="G369" t="s">
        <v>2126</v>
      </c>
      <c r="H369" t="s">
        <v>2127</v>
      </c>
      <c r="I369" t="s">
        <v>34</v>
      </c>
      <c r="J369" t="s">
        <v>605</v>
      </c>
      <c r="K369" t="s">
        <v>606</v>
      </c>
      <c r="L369" t="s">
        <v>193</v>
      </c>
      <c r="M369" t="s">
        <v>26</v>
      </c>
      <c r="N369" t="s">
        <v>27</v>
      </c>
    </row>
    <row r="370" spans="1:14" x14ac:dyDescent="0.25">
      <c r="A370" t="s">
        <v>1973</v>
      </c>
      <c r="B370" t="s">
        <v>1974</v>
      </c>
      <c r="C370" t="s">
        <v>1700</v>
      </c>
      <c r="D370" t="s">
        <v>1975</v>
      </c>
      <c r="E370" t="s">
        <v>687</v>
      </c>
      <c r="F370" t="s">
        <v>2128</v>
      </c>
      <c r="G370" t="s">
        <v>2129</v>
      </c>
      <c r="H370" t="s">
        <v>2130</v>
      </c>
      <c r="I370" t="s">
        <v>34</v>
      </c>
      <c r="J370" t="s">
        <v>1689</v>
      </c>
      <c r="K370" t="s">
        <v>1705</v>
      </c>
      <c r="L370" t="s">
        <v>193</v>
      </c>
      <c r="M370" t="s">
        <v>26</v>
      </c>
      <c r="N370" t="s">
        <v>27</v>
      </c>
    </row>
    <row r="371" spans="1:14" x14ac:dyDescent="0.25">
      <c r="A371" t="s">
        <v>1973</v>
      </c>
      <c r="B371" t="s">
        <v>1974</v>
      </c>
      <c r="C371" t="s">
        <v>1700</v>
      </c>
      <c r="D371" t="s">
        <v>1975</v>
      </c>
      <c r="E371" t="s">
        <v>695</v>
      </c>
      <c r="F371" t="s">
        <v>2131</v>
      </c>
      <c r="G371" t="s">
        <v>2132</v>
      </c>
      <c r="H371" t="s">
        <v>2133</v>
      </c>
      <c r="I371" t="s">
        <v>34</v>
      </c>
      <c r="J371" t="s">
        <v>782</v>
      </c>
      <c r="K371" t="s">
        <v>1705</v>
      </c>
      <c r="L371" t="s">
        <v>193</v>
      </c>
      <c r="M371" t="s">
        <v>26</v>
      </c>
      <c r="N371" t="s">
        <v>27</v>
      </c>
    </row>
    <row r="372" spans="1:14" x14ac:dyDescent="0.25">
      <c r="A372" t="s">
        <v>1973</v>
      </c>
      <c r="B372" t="s">
        <v>1974</v>
      </c>
      <c r="C372" t="s">
        <v>1991</v>
      </c>
      <c r="D372" t="s">
        <v>1975</v>
      </c>
      <c r="E372" t="s">
        <v>695</v>
      </c>
      <c r="F372" t="s">
        <v>2134</v>
      </c>
      <c r="G372" t="s">
        <v>2135</v>
      </c>
      <c r="H372" t="s">
        <v>2136</v>
      </c>
      <c r="I372" t="s">
        <v>34</v>
      </c>
      <c r="J372" t="s">
        <v>1704</v>
      </c>
      <c r="K372" t="s">
        <v>606</v>
      </c>
      <c r="L372" t="s">
        <v>193</v>
      </c>
      <c r="M372" t="s">
        <v>26</v>
      </c>
      <c r="N372" t="s">
        <v>27</v>
      </c>
    </row>
    <row r="373" spans="1:14" x14ac:dyDescent="0.25">
      <c r="A373" t="s">
        <v>1973</v>
      </c>
      <c r="B373" t="s">
        <v>1974</v>
      </c>
      <c r="C373" t="s">
        <v>1700</v>
      </c>
      <c r="D373" t="s">
        <v>1975</v>
      </c>
      <c r="E373" t="s">
        <v>695</v>
      </c>
      <c r="F373" t="s">
        <v>2137</v>
      </c>
      <c r="G373" t="s">
        <v>2138</v>
      </c>
      <c r="H373" t="s">
        <v>2139</v>
      </c>
      <c r="I373" t="s">
        <v>34</v>
      </c>
      <c r="J373" t="s">
        <v>448</v>
      </c>
      <c r="K373" t="s">
        <v>1705</v>
      </c>
      <c r="L373" t="s">
        <v>193</v>
      </c>
      <c r="M373" t="s">
        <v>26</v>
      </c>
      <c r="N373" t="s">
        <v>27</v>
      </c>
    </row>
    <row r="374" spans="1:14" x14ac:dyDescent="0.25">
      <c r="A374" t="s">
        <v>1973</v>
      </c>
      <c r="B374" t="s">
        <v>1974</v>
      </c>
      <c r="C374" t="s">
        <v>1700</v>
      </c>
      <c r="D374" t="s">
        <v>1975</v>
      </c>
      <c r="E374" t="s">
        <v>695</v>
      </c>
      <c r="F374" t="s">
        <v>2140</v>
      </c>
      <c r="G374" t="s">
        <v>2141</v>
      </c>
      <c r="H374" t="s">
        <v>2142</v>
      </c>
      <c r="I374" t="s">
        <v>34</v>
      </c>
      <c r="J374" t="s">
        <v>691</v>
      </c>
      <c r="K374" t="s">
        <v>1705</v>
      </c>
      <c r="L374" t="s">
        <v>193</v>
      </c>
      <c r="M374" t="s">
        <v>26</v>
      </c>
      <c r="N374" t="s">
        <v>27</v>
      </c>
    </row>
    <row r="375" spans="1:14" x14ac:dyDescent="0.25">
      <c r="A375" t="s">
        <v>2143</v>
      </c>
      <c r="B375" t="s">
        <v>2144</v>
      </c>
      <c r="C375" t="s">
        <v>76</v>
      </c>
      <c r="D375" t="s">
        <v>102</v>
      </c>
      <c r="E375" t="s">
        <v>18</v>
      </c>
      <c r="F375" t="s">
        <v>2145</v>
      </c>
      <c r="G375" t="s">
        <v>2146</v>
      </c>
      <c r="H375" t="s">
        <v>2147</v>
      </c>
      <c r="I375" t="s">
        <v>34</v>
      </c>
      <c r="J375" t="s">
        <v>155</v>
      </c>
      <c r="K375" t="s">
        <v>24</v>
      </c>
      <c r="L375" t="s">
        <v>202</v>
      </c>
      <c r="M375" t="s">
        <v>2148</v>
      </c>
      <c r="N375" t="s">
        <v>46</v>
      </c>
    </row>
    <row r="376" spans="1:14" x14ac:dyDescent="0.25">
      <c r="A376" t="s">
        <v>2149</v>
      </c>
      <c r="B376" t="s">
        <v>2150</v>
      </c>
      <c r="C376" t="s">
        <v>16</v>
      </c>
      <c r="D376" t="s">
        <v>2151</v>
      </c>
      <c r="E376" t="s">
        <v>18</v>
      </c>
      <c r="F376" t="s">
        <v>2152</v>
      </c>
      <c r="G376" t="s">
        <v>2153</v>
      </c>
      <c r="H376" t="s">
        <v>2154</v>
      </c>
      <c r="I376" t="s">
        <v>34</v>
      </c>
      <c r="J376" t="s">
        <v>536</v>
      </c>
      <c r="K376" t="s">
        <v>24</v>
      </c>
      <c r="L376" t="s">
        <v>224</v>
      </c>
      <c r="M376" t="s">
        <v>2155</v>
      </c>
      <c r="N376" t="s">
        <v>46</v>
      </c>
    </row>
    <row r="377" spans="1:14" x14ac:dyDescent="0.25">
      <c r="A377" t="s">
        <v>2156</v>
      </c>
      <c r="C377" t="s">
        <v>16</v>
      </c>
      <c r="D377" t="s">
        <v>2157</v>
      </c>
      <c r="E377" t="s">
        <v>18</v>
      </c>
      <c r="F377" t="s">
        <v>2158</v>
      </c>
      <c r="G377" t="s">
        <v>2159</v>
      </c>
      <c r="H377" t="s">
        <v>2160</v>
      </c>
      <c r="I377" t="s">
        <v>34</v>
      </c>
      <c r="J377" t="s">
        <v>307</v>
      </c>
      <c r="K377" t="s">
        <v>24</v>
      </c>
      <c r="L377" t="s">
        <v>193</v>
      </c>
      <c r="M377" t="s">
        <v>26</v>
      </c>
      <c r="N377" t="s">
        <v>27</v>
      </c>
    </row>
    <row r="378" spans="1:14" x14ac:dyDescent="0.25">
      <c r="A378" t="s">
        <v>2161</v>
      </c>
      <c r="B378" t="s">
        <v>599</v>
      </c>
      <c r="C378" t="s">
        <v>1998</v>
      </c>
      <c r="D378" t="s">
        <v>1612</v>
      </c>
      <c r="E378" t="s">
        <v>687</v>
      </c>
      <c r="F378" t="s">
        <v>2162</v>
      </c>
      <c r="G378" t="s">
        <v>2163</v>
      </c>
      <c r="H378" t="s">
        <v>2164</v>
      </c>
      <c r="I378" t="s">
        <v>34</v>
      </c>
      <c r="J378" t="s">
        <v>269</v>
      </c>
      <c r="K378" t="s">
        <v>24</v>
      </c>
      <c r="L378" t="s">
        <v>82</v>
      </c>
      <c r="M378" t="s">
        <v>26</v>
      </c>
      <c r="N378" t="s">
        <v>27</v>
      </c>
    </row>
    <row r="379" spans="1:14" x14ac:dyDescent="0.25">
      <c r="A379" t="s">
        <v>1973</v>
      </c>
      <c r="B379" t="s">
        <v>1974</v>
      </c>
      <c r="C379" t="s">
        <v>1991</v>
      </c>
      <c r="D379" t="s">
        <v>1975</v>
      </c>
      <c r="E379" t="s">
        <v>695</v>
      </c>
      <c r="F379" t="s">
        <v>2165</v>
      </c>
      <c r="G379" t="s">
        <v>2166</v>
      </c>
      <c r="H379" t="s">
        <v>2167</v>
      </c>
      <c r="I379" t="s">
        <v>34</v>
      </c>
      <c r="J379" t="s">
        <v>2079</v>
      </c>
      <c r="K379" t="s">
        <v>606</v>
      </c>
      <c r="L379" t="s">
        <v>193</v>
      </c>
      <c r="M379" t="s">
        <v>26</v>
      </c>
      <c r="N379" t="s">
        <v>27</v>
      </c>
    </row>
    <row r="380" spans="1:14" x14ac:dyDescent="0.25">
      <c r="A380" t="s">
        <v>1973</v>
      </c>
      <c r="B380" t="s">
        <v>1974</v>
      </c>
      <c r="C380" t="s">
        <v>1991</v>
      </c>
      <c r="D380" t="s">
        <v>1975</v>
      </c>
      <c r="E380" t="s">
        <v>695</v>
      </c>
      <c r="F380" t="s">
        <v>2168</v>
      </c>
      <c r="G380" t="s">
        <v>2169</v>
      </c>
      <c r="H380" t="s">
        <v>2170</v>
      </c>
      <c r="I380" t="s">
        <v>34</v>
      </c>
      <c r="J380" t="s">
        <v>2079</v>
      </c>
      <c r="K380" t="s">
        <v>606</v>
      </c>
      <c r="L380" t="s">
        <v>193</v>
      </c>
      <c r="M380" t="s">
        <v>26</v>
      </c>
      <c r="N380" t="s">
        <v>27</v>
      </c>
    </row>
    <row r="381" spans="1:14" x14ac:dyDescent="0.25">
      <c r="A381" t="s">
        <v>1973</v>
      </c>
      <c r="B381" t="s">
        <v>1974</v>
      </c>
      <c r="C381" t="s">
        <v>1700</v>
      </c>
      <c r="D381" t="s">
        <v>1975</v>
      </c>
      <c r="E381" t="s">
        <v>695</v>
      </c>
      <c r="F381" t="s">
        <v>2171</v>
      </c>
      <c r="G381" t="s">
        <v>2172</v>
      </c>
      <c r="H381" t="s">
        <v>2173</v>
      </c>
      <c r="I381" t="s">
        <v>34</v>
      </c>
      <c r="J381" t="s">
        <v>142</v>
      </c>
      <c r="K381" t="s">
        <v>1705</v>
      </c>
      <c r="L381" t="s">
        <v>193</v>
      </c>
      <c r="M381" t="s">
        <v>26</v>
      </c>
      <c r="N381" t="s">
        <v>27</v>
      </c>
    </row>
    <row r="382" spans="1:14" x14ac:dyDescent="0.25">
      <c r="A382" t="s">
        <v>1973</v>
      </c>
      <c r="B382" t="s">
        <v>1974</v>
      </c>
      <c r="C382" t="s">
        <v>1991</v>
      </c>
      <c r="D382" t="s">
        <v>1975</v>
      </c>
      <c r="E382" t="s">
        <v>695</v>
      </c>
      <c r="F382" t="s">
        <v>2174</v>
      </c>
      <c r="G382" t="s">
        <v>2175</v>
      </c>
      <c r="H382" t="s">
        <v>2176</v>
      </c>
      <c r="I382" t="s">
        <v>34</v>
      </c>
      <c r="J382" t="s">
        <v>1965</v>
      </c>
      <c r="K382" t="s">
        <v>606</v>
      </c>
      <c r="L382" t="s">
        <v>193</v>
      </c>
      <c r="M382" t="s">
        <v>26</v>
      </c>
      <c r="N382" t="s">
        <v>27</v>
      </c>
    </row>
    <row r="383" spans="1:14" x14ac:dyDescent="0.25">
      <c r="A383" t="s">
        <v>1973</v>
      </c>
      <c r="B383" t="s">
        <v>1974</v>
      </c>
      <c r="C383" t="s">
        <v>1991</v>
      </c>
      <c r="D383" t="s">
        <v>1975</v>
      </c>
      <c r="E383" t="s">
        <v>695</v>
      </c>
      <c r="F383" t="s">
        <v>2177</v>
      </c>
      <c r="G383" t="s">
        <v>2178</v>
      </c>
      <c r="H383" t="s">
        <v>2179</v>
      </c>
      <c r="I383" t="s">
        <v>34</v>
      </c>
      <c r="J383" t="s">
        <v>872</v>
      </c>
      <c r="K383" t="s">
        <v>606</v>
      </c>
      <c r="L383" t="s">
        <v>193</v>
      </c>
      <c r="M383" t="s">
        <v>26</v>
      </c>
      <c r="N383" t="s">
        <v>27</v>
      </c>
    </row>
    <row r="384" spans="1:14" x14ac:dyDescent="0.25">
      <c r="A384" t="s">
        <v>1973</v>
      </c>
      <c r="B384" t="s">
        <v>1974</v>
      </c>
      <c r="C384" t="s">
        <v>1700</v>
      </c>
      <c r="D384" t="s">
        <v>1975</v>
      </c>
      <c r="E384" t="s">
        <v>695</v>
      </c>
      <c r="F384" t="s">
        <v>2180</v>
      </c>
      <c r="G384" t="s">
        <v>2181</v>
      </c>
      <c r="H384" t="s">
        <v>2182</v>
      </c>
      <c r="I384" t="s">
        <v>34</v>
      </c>
      <c r="J384" t="s">
        <v>269</v>
      </c>
      <c r="K384" t="s">
        <v>1705</v>
      </c>
      <c r="L384" t="s">
        <v>193</v>
      </c>
      <c r="M384" t="s">
        <v>26</v>
      </c>
      <c r="N384" t="s">
        <v>27</v>
      </c>
    </row>
    <row r="385" spans="1:14" x14ac:dyDescent="0.25">
      <c r="A385" t="s">
        <v>1973</v>
      </c>
      <c r="B385" t="s">
        <v>1974</v>
      </c>
      <c r="C385" t="s">
        <v>1700</v>
      </c>
      <c r="D385" t="s">
        <v>2157</v>
      </c>
      <c r="E385" t="s">
        <v>695</v>
      </c>
      <c r="F385" t="s">
        <v>2183</v>
      </c>
      <c r="G385" t="s">
        <v>2184</v>
      </c>
      <c r="H385" t="s">
        <v>2185</v>
      </c>
      <c r="I385" t="s">
        <v>34</v>
      </c>
      <c r="J385" t="s">
        <v>1860</v>
      </c>
      <c r="K385" t="s">
        <v>1705</v>
      </c>
      <c r="L385" t="s">
        <v>193</v>
      </c>
      <c r="M385" t="s">
        <v>26</v>
      </c>
      <c r="N385" t="s">
        <v>27</v>
      </c>
    </row>
    <row r="386" spans="1:14" x14ac:dyDescent="0.25">
      <c r="A386" t="s">
        <v>1973</v>
      </c>
      <c r="B386" t="s">
        <v>1974</v>
      </c>
      <c r="C386" t="s">
        <v>1991</v>
      </c>
      <c r="D386" t="s">
        <v>1975</v>
      </c>
      <c r="E386" t="s">
        <v>695</v>
      </c>
      <c r="F386" t="s">
        <v>2186</v>
      </c>
      <c r="G386" t="s">
        <v>2187</v>
      </c>
      <c r="H386" t="s">
        <v>2188</v>
      </c>
      <c r="I386" t="s">
        <v>34</v>
      </c>
      <c r="J386" t="s">
        <v>1988</v>
      </c>
      <c r="K386" t="s">
        <v>606</v>
      </c>
      <c r="L386" t="s">
        <v>193</v>
      </c>
      <c r="M386" t="s">
        <v>26</v>
      </c>
      <c r="N386" t="s">
        <v>27</v>
      </c>
    </row>
    <row r="387" spans="1:14" x14ac:dyDescent="0.25">
      <c r="A387" t="s">
        <v>1973</v>
      </c>
      <c r="B387" t="s">
        <v>1974</v>
      </c>
      <c r="C387" t="s">
        <v>1700</v>
      </c>
      <c r="D387" t="s">
        <v>2157</v>
      </c>
      <c r="E387" t="s">
        <v>695</v>
      </c>
      <c r="F387" t="s">
        <v>2189</v>
      </c>
      <c r="G387" t="s">
        <v>2190</v>
      </c>
      <c r="H387" t="s">
        <v>2191</v>
      </c>
      <c r="I387" t="s">
        <v>34</v>
      </c>
      <c r="J387" t="s">
        <v>1648</v>
      </c>
      <c r="K387" t="s">
        <v>1705</v>
      </c>
      <c r="L387" t="s">
        <v>193</v>
      </c>
      <c r="M387" t="s">
        <v>26</v>
      </c>
      <c r="N387" t="s">
        <v>27</v>
      </c>
    </row>
    <row r="388" spans="1:14" x14ac:dyDescent="0.25">
      <c r="A388" t="s">
        <v>1973</v>
      </c>
      <c r="B388" t="s">
        <v>1974</v>
      </c>
      <c r="C388" t="s">
        <v>1700</v>
      </c>
      <c r="D388" t="s">
        <v>1975</v>
      </c>
      <c r="E388" t="s">
        <v>695</v>
      </c>
      <c r="F388" t="s">
        <v>2192</v>
      </c>
      <c r="G388" t="s">
        <v>2193</v>
      </c>
      <c r="H388" t="s">
        <v>2194</v>
      </c>
      <c r="I388" t="s">
        <v>34</v>
      </c>
      <c r="J388" t="s">
        <v>1161</v>
      </c>
      <c r="K388" t="s">
        <v>1705</v>
      </c>
      <c r="L388" t="s">
        <v>193</v>
      </c>
      <c r="M388" t="s">
        <v>26</v>
      </c>
      <c r="N388" t="s">
        <v>27</v>
      </c>
    </row>
    <row r="389" spans="1:14" x14ac:dyDescent="0.25">
      <c r="A389" t="s">
        <v>1973</v>
      </c>
      <c r="B389" t="s">
        <v>1974</v>
      </c>
      <c r="C389" t="s">
        <v>1991</v>
      </c>
      <c r="D389" t="s">
        <v>1975</v>
      </c>
      <c r="E389" t="s">
        <v>695</v>
      </c>
      <c r="F389" t="s">
        <v>2195</v>
      </c>
      <c r="G389" t="s">
        <v>2196</v>
      </c>
      <c r="H389" t="s">
        <v>2197</v>
      </c>
      <c r="I389" t="s">
        <v>34</v>
      </c>
      <c r="J389" t="s">
        <v>1988</v>
      </c>
      <c r="K389" t="s">
        <v>606</v>
      </c>
      <c r="L389" t="s">
        <v>193</v>
      </c>
      <c r="M389" t="s">
        <v>26</v>
      </c>
      <c r="N389" t="s">
        <v>27</v>
      </c>
    </row>
    <row r="390" spans="1:14" x14ac:dyDescent="0.25">
      <c r="A390" t="s">
        <v>1973</v>
      </c>
      <c r="B390" t="s">
        <v>1974</v>
      </c>
      <c r="C390" t="s">
        <v>1700</v>
      </c>
      <c r="D390" t="s">
        <v>1975</v>
      </c>
      <c r="E390" t="s">
        <v>695</v>
      </c>
      <c r="F390" t="s">
        <v>2198</v>
      </c>
      <c r="G390" t="s">
        <v>2199</v>
      </c>
      <c r="H390" t="s">
        <v>2200</v>
      </c>
      <c r="I390" t="s">
        <v>34</v>
      </c>
      <c r="J390" t="s">
        <v>142</v>
      </c>
      <c r="K390" t="s">
        <v>1705</v>
      </c>
      <c r="L390" t="s">
        <v>193</v>
      </c>
      <c r="M390" t="s">
        <v>26</v>
      </c>
      <c r="N390" t="s">
        <v>27</v>
      </c>
    </row>
    <row r="391" spans="1:14" x14ac:dyDescent="0.25">
      <c r="A391" t="s">
        <v>1973</v>
      </c>
      <c r="B391" t="s">
        <v>1974</v>
      </c>
      <c r="C391" t="s">
        <v>1991</v>
      </c>
      <c r="D391" t="s">
        <v>1975</v>
      </c>
      <c r="E391" t="s">
        <v>695</v>
      </c>
      <c r="F391" t="s">
        <v>2201</v>
      </c>
      <c r="G391" t="s">
        <v>2202</v>
      </c>
      <c r="H391" t="s">
        <v>2203</v>
      </c>
      <c r="I391" t="s">
        <v>34</v>
      </c>
      <c r="J391" t="s">
        <v>2023</v>
      </c>
      <c r="K391" t="s">
        <v>606</v>
      </c>
      <c r="L391" t="s">
        <v>193</v>
      </c>
      <c r="M391" t="s">
        <v>26</v>
      </c>
      <c r="N391" t="s">
        <v>27</v>
      </c>
    </row>
    <row r="392" spans="1:14" x14ac:dyDescent="0.25">
      <c r="A392" t="s">
        <v>2204</v>
      </c>
      <c r="B392" t="s">
        <v>599</v>
      </c>
      <c r="C392" t="s">
        <v>1998</v>
      </c>
      <c r="D392" t="s">
        <v>1612</v>
      </c>
      <c r="E392" t="s">
        <v>695</v>
      </c>
      <c r="F392" t="s">
        <v>2205</v>
      </c>
      <c r="G392" t="s">
        <v>2206</v>
      </c>
      <c r="H392" t="s">
        <v>2207</v>
      </c>
      <c r="I392" t="s">
        <v>34</v>
      </c>
      <c r="J392" t="s">
        <v>929</v>
      </c>
      <c r="K392" t="s">
        <v>24</v>
      </c>
      <c r="L392" t="s">
        <v>82</v>
      </c>
      <c r="M392" t="s">
        <v>26</v>
      </c>
      <c r="N392" t="s">
        <v>27</v>
      </c>
    </row>
    <row r="393" spans="1:14" x14ac:dyDescent="0.25">
      <c r="A393" t="s">
        <v>2208</v>
      </c>
      <c r="B393" t="s">
        <v>599</v>
      </c>
      <c r="C393" t="s">
        <v>1998</v>
      </c>
      <c r="D393" t="s">
        <v>1612</v>
      </c>
      <c r="E393" t="s">
        <v>687</v>
      </c>
      <c r="F393" t="s">
        <v>2209</v>
      </c>
      <c r="G393" t="s">
        <v>2210</v>
      </c>
      <c r="H393" t="s">
        <v>2211</v>
      </c>
      <c r="I393" t="s">
        <v>34</v>
      </c>
      <c r="J393" t="s">
        <v>426</v>
      </c>
      <c r="K393" t="s">
        <v>24</v>
      </c>
      <c r="L393" t="s">
        <v>82</v>
      </c>
      <c r="M393" t="s">
        <v>26</v>
      </c>
      <c r="N393" t="s">
        <v>27</v>
      </c>
    </row>
    <row r="394" spans="1:14" x14ac:dyDescent="0.25">
      <c r="A394" t="s">
        <v>2161</v>
      </c>
      <c r="B394" t="s">
        <v>599</v>
      </c>
      <c r="C394" t="s">
        <v>1998</v>
      </c>
      <c r="D394" t="s">
        <v>1612</v>
      </c>
      <c r="E394" t="s">
        <v>695</v>
      </c>
      <c r="F394" t="s">
        <v>2212</v>
      </c>
      <c r="G394" t="s">
        <v>2213</v>
      </c>
      <c r="H394" t="s">
        <v>2214</v>
      </c>
      <c r="I394" t="s">
        <v>34</v>
      </c>
      <c r="J394" t="s">
        <v>269</v>
      </c>
      <c r="K394" t="s">
        <v>24</v>
      </c>
      <c r="L394" t="s">
        <v>82</v>
      </c>
      <c r="M394" t="s">
        <v>26</v>
      </c>
      <c r="N394" t="s">
        <v>27</v>
      </c>
    </row>
    <row r="395" spans="1:14" x14ac:dyDescent="0.25">
      <c r="A395" t="s">
        <v>2208</v>
      </c>
      <c r="B395" t="s">
        <v>599</v>
      </c>
      <c r="C395" t="s">
        <v>1998</v>
      </c>
      <c r="D395" t="s">
        <v>1612</v>
      </c>
      <c r="E395" t="s">
        <v>695</v>
      </c>
      <c r="F395" t="s">
        <v>2215</v>
      </c>
      <c r="G395" t="s">
        <v>2216</v>
      </c>
      <c r="H395" t="s">
        <v>2217</v>
      </c>
      <c r="I395" t="s">
        <v>34</v>
      </c>
      <c r="J395" t="s">
        <v>426</v>
      </c>
      <c r="K395" t="s">
        <v>24</v>
      </c>
      <c r="L395" t="s">
        <v>82</v>
      </c>
      <c r="M395" t="s">
        <v>26</v>
      </c>
      <c r="N395" t="s">
        <v>27</v>
      </c>
    </row>
    <row r="396" spans="1:14" x14ac:dyDescent="0.25">
      <c r="A396" t="s">
        <v>2218</v>
      </c>
      <c r="B396" t="s">
        <v>1021</v>
      </c>
      <c r="C396" t="s">
        <v>16</v>
      </c>
      <c r="D396" t="s">
        <v>2219</v>
      </c>
      <c r="E396" t="s">
        <v>18</v>
      </c>
      <c r="F396" t="s">
        <v>2220</v>
      </c>
      <c r="G396" t="s">
        <v>2221</v>
      </c>
      <c r="H396" t="s">
        <v>2222</v>
      </c>
      <c r="I396" t="s">
        <v>34</v>
      </c>
      <c r="J396" t="s">
        <v>2223</v>
      </c>
      <c r="K396" t="s">
        <v>24</v>
      </c>
      <c r="L396" t="s">
        <v>82</v>
      </c>
      <c r="M396" t="s">
        <v>26</v>
      </c>
      <c r="N396" t="s">
        <v>27</v>
      </c>
    </row>
    <row r="397" spans="1:14" x14ac:dyDescent="0.25">
      <c r="A397" t="s">
        <v>2224</v>
      </c>
      <c r="B397" t="s">
        <v>428</v>
      </c>
      <c r="C397" t="s">
        <v>16</v>
      </c>
      <c r="D397" t="s">
        <v>2225</v>
      </c>
      <c r="E397" t="s">
        <v>18</v>
      </c>
      <c r="F397" t="s">
        <v>2226</v>
      </c>
      <c r="G397" t="s">
        <v>2227</v>
      </c>
      <c r="H397" t="s">
        <v>2228</v>
      </c>
      <c r="I397" t="s">
        <v>34</v>
      </c>
      <c r="J397" t="s">
        <v>178</v>
      </c>
      <c r="K397" t="s">
        <v>24</v>
      </c>
      <c r="L397" t="s">
        <v>842</v>
      </c>
      <c r="M397" t="s">
        <v>26</v>
      </c>
      <c r="N397" t="s">
        <v>27</v>
      </c>
    </row>
    <row r="398" spans="1:14" x14ac:dyDescent="0.25">
      <c r="A398" t="s">
        <v>2229</v>
      </c>
      <c r="B398" t="s">
        <v>2230</v>
      </c>
      <c r="C398" t="s">
        <v>76</v>
      </c>
      <c r="D398" t="s">
        <v>2231</v>
      </c>
      <c r="E398" t="s">
        <v>18</v>
      </c>
      <c r="F398" t="s">
        <v>2232</v>
      </c>
      <c r="G398" t="s">
        <v>2233</v>
      </c>
      <c r="H398" t="s">
        <v>2234</v>
      </c>
      <c r="I398" t="s">
        <v>34</v>
      </c>
      <c r="J398" t="s">
        <v>2235</v>
      </c>
      <c r="K398" t="s">
        <v>24</v>
      </c>
      <c r="L398" t="s">
        <v>2236</v>
      </c>
      <c r="M398" t="s">
        <v>2237</v>
      </c>
      <c r="N398" t="s">
        <v>46</v>
      </c>
    </row>
    <row r="399" spans="1:14" x14ac:dyDescent="0.25">
      <c r="A399" t="s">
        <v>2238</v>
      </c>
      <c r="B399" t="s">
        <v>2239</v>
      </c>
      <c r="C399" t="s">
        <v>16</v>
      </c>
      <c r="D399" t="s">
        <v>2240</v>
      </c>
      <c r="E399" t="s">
        <v>18</v>
      </c>
      <c r="F399" t="s">
        <v>2241</v>
      </c>
      <c r="G399" t="s">
        <v>2242</v>
      </c>
      <c r="H399" t="s">
        <v>2243</v>
      </c>
      <c r="I399" t="s">
        <v>34</v>
      </c>
      <c r="J399" t="s">
        <v>2244</v>
      </c>
      <c r="K399" t="s">
        <v>24</v>
      </c>
      <c r="L399" t="s">
        <v>848</v>
      </c>
      <c r="M399" t="s">
        <v>2245</v>
      </c>
      <c r="N399" t="s">
        <v>46</v>
      </c>
    </row>
    <row r="400" spans="1:14" x14ac:dyDescent="0.25">
      <c r="A400" t="s">
        <v>2246</v>
      </c>
      <c r="B400" t="s">
        <v>2247</v>
      </c>
      <c r="C400" t="s">
        <v>76</v>
      </c>
      <c r="D400" t="s">
        <v>616</v>
      </c>
      <c r="E400" t="s">
        <v>18</v>
      </c>
      <c r="F400" t="s">
        <v>2248</v>
      </c>
      <c r="G400" t="s">
        <v>2249</v>
      </c>
      <c r="H400" t="s">
        <v>2250</v>
      </c>
      <c r="I400" t="s">
        <v>34</v>
      </c>
      <c r="J400" t="s">
        <v>1066</v>
      </c>
      <c r="K400" t="s">
        <v>24</v>
      </c>
      <c r="L400" t="s">
        <v>2251</v>
      </c>
      <c r="M400" t="s">
        <v>26</v>
      </c>
      <c r="N400" t="s">
        <v>27</v>
      </c>
    </row>
    <row r="401" spans="1:14" x14ac:dyDescent="0.25">
      <c r="A401" t="s">
        <v>2252</v>
      </c>
      <c r="B401" t="s">
        <v>2253</v>
      </c>
      <c r="C401" t="s">
        <v>76</v>
      </c>
      <c r="D401" t="s">
        <v>472</v>
      </c>
      <c r="E401" t="s">
        <v>18</v>
      </c>
      <c r="F401" t="s">
        <v>2254</v>
      </c>
      <c r="G401" t="s">
        <v>2255</v>
      </c>
      <c r="H401" t="s">
        <v>2256</v>
      </c>
      <c r="I401" t="s">
        <v>34</v>
      </c>
      <c r="J401" t="s">
        <v>816</v>
      </c>
      <c r="K401" t="s">
        <v>24</v>
      </c>
      <c r="L401" t="s">
        <v>477</v>
      </c>
      <c r="M401" t="s">
        <v>26</v>
      </c>
      <c r="N401" t="s">
        <v>27</v>
      </c>
    </row>
    <row r="402" spans="1:14" x14ac:dyDescent="0.25">
      <c r="A402" t="s">
        <v>2257</v>
      </c>
      <c r="B402" t="s">
        <v>2258</v>
      </c>
      <c r="C402" t="s">
        <v>76</v>
      </c>
      <c r="D402" t="s">
        <v>616</v>
      </c>
      <c r="E402" t="s">
        <v>18</v>
      </c>
      <c r="F402" t="s">
        <v>2259</v>
      </c>
      <c r="G402" t="s">
        <v>2260</v>
      </c>
      <c r="H402" t="s">
        <v>2261</v>
      </c>
      <c r="I402" t="s">
        <v>34</v>
      </c>
      <c r="J402" t="s">
        <v>98</v>
      </c>
      <c r="K402" t="s">
        <v>24</v>
      </c>
      <c r="L402" t="s">
        <v>2251</v>
      </c>
      <c r="M402" t="s">
        <v>26</v>
      </c>
      <c r="N402" t="s">
        <v>27</v>
      </c>
    </row>
    <row r="403" spans="1:14" x14ac:dyDescent="0.25">
      <c r="A403" t="s">
        <v>2262</v>
      </c>
      <c r="B403" t="s">
        <v>2263</v>
      </c>
      <c r="C403" t="s">
        <v>76</v>
      </c>
      <c r="D403" t="s">
        <v>2264</v>
      </c>
      <c r="E403" t="s">
        <v>18</v>
      </c>
      <c r="F403" t="s">
        <v>2265</v>
      </c>
      <c r="G403" t="s">
        <v>2266</v>
      </c>
      <c r="H403" t="s">
        <v>2267</v>
      </c>
      <c r="I403" t="s">
        <v>34</v>
      </c>
      <c r="J403" t="s">
        <v>1056</v>
      </c>
      <c r="K403" t="s">
        <v>24</v>
      </c>
      <c r="L403" t="s">
        <v>224</v>
      </c>
      <c r="M403" t="s">
        <v>2268</v>
      </c>
      <c r="N403" t="s">
        <v>46</v>
      </c>
    </row>
    <row r="404" spans="1:14" x14ac:dyDescent="0.25">
      <c r="A404" t="s">
        <v>2269</v>
      </c>
      <c r="C404" t="s">
        <v>16</v>
      </c>
      <c r="E404" t="s">
        <v>18</v>
      </c>
      <c r="F404" t="s">
        <v>2270</v>
      </c>
      <c r="G404" t="s">
        <v>2271</v>
      </c>
      <c r="H404" t="s">
        <v>2272</v>
      </c>
      <c r="I404" t="s">
        <v>1670</v>
      </c>
      <c r="J404" t="s">
        <v>276</v>
      </c>
      <c r="K404" t="s">
        <v>24</v>
      </c>
      <c r="L404" t="s">
        <v>184</v>
      </c>
      <c r="M404" t="s">
        <v>26</v>
      </c>
      <c r="N404" t="s">
        <v>27</v>
      </c>
    </row>
    <row r="405" spans="1:14" x14ac:dyDescent="0.25">
      <c r="A405" t="s">
        <v>2273</v>
      </c>
      <c r="B405" t="s">
        <v>403</v>
      </c>
      <c r="C405" t="s">
        <v>16</v>
      </c>
      <c r="D405" t="s">
        <v>397</v>
      </c>
      <c r="E405" t="s">
        <v>18</v>
      </c>
      <c r="F405" t="s">
        <v>2274</v>
      </c>
      <c r="G405" t="s">
        <v>2275</v>
      </c>
      <c r="H405" t="s">
        <v>2276</v>
      </c>
      <c r="I405" t="s">
        <v>34</v>
      </c>
      <c r="J405" t="s">
        <v>1860</v>
      </c>
      <c r="K405" t="s">
        <v>24</v>
      </c>
      <c r="L405" t="s">
        <v>401</v>
      </c>
      <c r="M405" t="s">
        <v>26</v>
      </c>
      <c r="N405" t="s">
        <v>27</v>
      </c>
    </row>
    <row r="406" spans="1:14" x14ac:dyDescent="0.25">
      <c r="A406" t="s">
        <v>2277</v>
      </c>
      <c r="B406" t="s">
        <v>2278</v>
      </c>
      <c r="C406" t="s">
        <v>16</v>
      </c>
      <c r="D406" t="s">
        <v>2279</v>
      </c>
      <c r="E406" t="s">
        <v>18</v>
      </c>
      <c r="F406" t="s">
        <v>2280</v>
      </c>
      <c r="G406" t="s">
        <v>2281</v>
      </c>
      <c r="H406" t="s">
        <v>2282</v>
      </c>
      <c r="I406" t="s">
        <v>34</v>
      </c>
      <c r="J406" t="s">
        <v>2283</v>
      </c>
      <c r="K406" t="s">
        <v>24</v>
      </c>
      <c r="L406" t="s">
        <v>900</v>
      </c>
      <c r="M406" t="s">
        <v>2284</v>
      </c>
      <c r="N406" t="s">
        <v>46</v>
      </c>
    </row>
    <row r="407" spans="1:14" x14ac:dyDescent="0.25">
      <c r="A407" t="s">
        <v>2285</v>
      </c>
      <c r="C407" t="s">
        <v>16</v>
      </c>
      <c r="D407" t="s">
        <v>2286</v>
      </c>
      <c r="E407" t="s">
        <v>18</v>
      </c>
      <c r="F407" t="s">
        <v>2287</v>
      </c>
      <c r="G407" t="s">
        <v>2288</v>
      </c>
      <c r="H407" t="s">
        <v>2289</v>
      </c>
      <c r="I407" t="s">
        <v>34</v>
      </c>
      <c r="J407" t="s">
        <v>1557</v>
      </c>
      <c r="K407" t="s">
        <v>24</v>
      </c>
      <c r="L407" t="s">
        <v>63</v>
      </c>
      <c r="M407" t="s">
        <v>2290</v>
      </c>
      <c r="N407" t="s">
        <v>46</v>
      </c>
    </row>
    <row r="408" spans="1:14" x14ac:dyDescent="0.25">
      <c r="A408" t="s">
        <v>2291</v>
      </c>
      <c r="C408" t="s">
        <v>16</v>
      </c>
      <c r="D408" t="s">
        <v>1052</v>
      </c>
      <c r="E408" t="s">
        <v>18</v>
      </c>
      <c r="F408" t="s">
        <v>2292</v>
      </c>
      <c r="G408" t="s">
        <v>2293</v>
      </c>
      <c r="H408" t="s">
        <v>2294</v>
      </c>
      <c r="I408" t="s">
        <v>34</v>
      </c>
      <c r="J408" t="s">
        <v>745</v>
      </c>
      <c r="K408" t="s">
        <v>24</v>
      </c>
      <c r="L408" t="s">
        <v>224</v>
      </c>
      <c r="M408" t="s">
        <v>26</v>
      </c>
      <c r="N408" t="s">
        <v>27</v>
      </c>
    </row>
    <row r="409" spans="1:14" x14ac:dyDescent="0.25">
      <c r="A409" t="s">
        <v>2295</v>
      </c>
      <c r="B409" t="s">
        <v>212</v>
      </c>
      <c r="C409" t="s">
        <v>16</v>
      </c>
      <c r="D409" t="s">
        <v>547</v>
      </c>
      <c r="E409" t="s">
        <v>18</v>
      </c>
      <c r="F409" t="s">
        <v>2296</v>
      </c>
      <c r="G409" t="s">
        <v>2297</v>
      </c>
      <c r="H409" t="s">
        <v>2298</v>
      </c>
      <c r="I409" t="s">
        <v>34</v>
      </c>
      <c r="J409" t="s">
        <v>661</v>
      </c>
      <c r="K409" t="s">
        <v>24</v>
      </c>
      <c r="L409" t="s">
        <v>552</v>
      </c>
      <c r="M409" t="s">
        <v>26</v>
      </c>
      <c r="N409" t="s">
        <v>27</v>
      </c>
    </row>
    <row r="410" spans="1:14" x14ac:dyDescent="0.25">
      <c r="A410" t="s">
        <v>2299</v>
      </c>
      <c r="B410" t="s">
        <v>2300</v>
      </c>
      <c r="C410" t="s">
        <v>76</v>
      </c>
      <c r="D410" t="s">
        <v>2301</v>
      </c>
      <c r="E410" t="s">
        <v>18</v>
      </c>
      <c r="F410" t="s">
        <v>2302</v>
      </c>
      <c r="G410" t="s">
        <v>2303</v>
      </c>
      <c r="H410" t="s">
        <v>2304</v>
      </c>
      <c r="I410" t="s">
        <v>34</v>
      </c>
      <c r="J410" t="s">
        <v>1385</v>
      </c>
      <c r="K410" t="s">
        <v>24</v>
      </c>
      <c r="L410" t="s">
        <v>224</v>
      </c>
      <c r="M410" t="s">
        <v>2305</v>
      </c>
      <c r="N410" t="s">
        <v>46</v>
      </c>
    </row>
    <row r="411" spans="1:14" x14ac:dyDescent="0.25">
      <c r="A411" t="s">
        <v>2306</v>
      </c>
      <c r="B411" t="s">
        <v>2307</v>
      </c>
      <c r="C411" t="s">
        <v>16</v>
      </c>
      <c r="D411" t="s">
        <v>547</v>
      </c>
      <c r="E411" t="s">
        <v>18</v>
      </c>
      <c r="F411" t="s">
        <v>2308</v>
      </c>
      <c r="G411" t="s">
        <v>2309</v>
      </c>
      <c r="H411" t="s">
        <v>2310</v>
      </c>
      <c r="I411" t="s">
        <v>34</v>
      </c>
      <c r="J411" t="s">
        <v>551</v>
      </c>
      <c r="K411" t="s">
        <v>24</v>
      </c>
      <c r="L411" t="s">
        <v>552</v>
      </c>
      <c r="M411" t="s">
        <v>2311</v>
      </c>
      <c r="N411" t="s">
        <v>46</v>
      </c>
    </row>
    <row r="412" spans="1:14" x14ac:dyDescent="0.25">
      <c r="A412" t="s">
        <v>2312</v>
      </c>
      <c r="B412" t="s">
        <v>2313</v>
      </c>
      <c r="C412" t="s">
        <v>76</v>
      </c>
      <c r="D412" t="s">
        <v>2314</v>
      </c>
      <c r="E412" t="s">
        <v>18</v>
      </c>
      <c r="F412" t="s">
        <v>2315</v>
      </c>
      <c r="G412" t="s">
        <v>2316</v>
      </c>
      <c r="H412" t="s">
        <v>2317</v>
      </c>
      <c r="I412" t="s">
        <v>34</v>
      </c>
      <c r="J412" t="s">
        <v>324</v>
      </c>
      <c r="K412" t="s">
        <v>24</v>
      </c>
      <c r="L412" t="s">
        <v>441</v>
      </c>
      <c r="M412" t="s">
        <v>2318</v>
      </c>
      <c r="N412" t="s">
        <v>46</v>
      </c>
    </row>
    <row r="413" spans="1:14" x14ac:dyDescent="0.25">
      <c r="A413" t="s">
        <v>2319</v>
      </c>
      <c r="B413" t="s">
        <v>2320</v>
      </c>
      <c r="C413" t="s">
        <v>76</v>
      </c>
      <c r="D413" t="s">
        <v>2321</v>
      </c>
      <c r="E413" t="s">
        <v>18</v>
      </c>
      <c r="F413" t="s">
        <v>2322</v>
      </c>
      <c r="G413" t="s">
        <v>2323</v>
      </c>
      <c r="H413" t="s">
        <v>2324</v>
      </c>
      <c r="I413" t="s">
        <v>34</v>
      </c>
      <c r="J413" t="s">
        <v>1275</v>
      </c>
      <c r="K413" t="s">
        <v>24</v>
      </c>
      <c r="L413" t="s">
        <v>2325</v>
      </c>
      <c r="M413" t="s">
        <v>26</v>
      </c>
      <c r="N413" t="s">
        <v>27</v>
      </c>
    </row>
    <row r="414" spans="1:14" x14ac:dyDescent="0.25">
      <c r="A414" t="s">
        <v>2326</v>
      </c>
      <c r="B414" t="s">
        <v>2327</v>
      </c>
      <c r="C414" t="s">
        <v>16</v>
      </c>
      <c r="D414" t="s">
        <v>2328</v>
      </c>
      <c r="E414" t="s">
        <v>18</v>
      </c>
      <c r="F414" t="s">
        <v>2329</v>
      </c>
      <c r="G414" t="s">
        <v>2330</v>
      </c>
      <c r="H414" t="s">
        <v>2331</v>
      </c>
      <c r="I414" t="s">
        <v>34</v>
      </c>
      <c r="J414" t="s">
        <v>2223</v>
      </c>
      <c r="K414" t="s">
        <v>24</v>
      </c>
      <c r="L414" t="s">
        <v>44</v>
      </c>
      <c r="M414" t="s">
        <v>26</v>
      </c>
      <c r="N414" t="s">
        <v>27</v>
      </c>
    </row>
    <row r="415" spans="1:14" x14ac:dyDescent="0.25">
      <c r="A415" t="s">
        <v>2332</v>
      </c>
      <c r="B415" t="s">
        <v>2333</v>
      </c>
      <c r="C415" t="s">
        <v>16</v>
      </c>
      <c r="D415" t="s">
        <v>2334</v>
      </c>
      <c r="E415" t="s">
        <v>18</v>
      </c>
      <c r="F415" t="s">
        <v>2335</v>
      </c>
      <c r="G415" t="s">
        <v>2336</v>
      </c>
      <c r="H415" t="s">
        <v>2337</v>
      </c>
      <c r="I415" t="s">
        <v>34</v>
      </c>
      <c r="J415" t="s">
        <v>551</v>
      </c>
      <c r="K415" t="s">
        <v>24</v>
      </c>
      <c r="L415" t="s">
        <v>82</v>
      </c>
      <c r="M415" t="s">
        <v>2338</v>
      </c>
      <c r="N415" t="s">
        <v>46</v>
      </c>
    </row>
    <row r="416" spans="1:14" x14ac:dyDescent="0.25">
      <c r="A416" t="s">
        <v>2339</v>
      </c>
      <c r="C416" t="s">
        <v>16</v>
      </c>
      <c r="E416" t="s">
        <v>18</v>
      </c>
      <c r="F416" t="s">
        <v>2340</v>
      </c>
      <c r="G416" t="s">
        <v>2341</v>
      </c>
      <c r="H416" t="s">
        <v>2342</v>
      </c>
      <c r="I416" t="s">
        <v>34</v>
      </c>
      <c r="J416" t="s">
        <v>276</v>
      </c>
      <c r="K416" t="s">
        <v>24</v>
      </c>
      <c r="L416" t="s">
        <v>184</v>
      </c>
      <c r="M416" t="s">
        <v>26</v>
      </c>
      <c r="N416" t="s">
        <v>27</v>
      </c>
    </row>
    <row r="417" spans="1:14" x14ac:dyDescent="0.25">
      <c r="A417" t="s">
        <v>2343</v>
      </c>
      <c r="B417" t="s">
        <v>2344</v>
      </c>
      <c r="C417" t="s">
        <v>16</v>
      </c>
      <c r="D417" t="s">
        <v>2345</v>
      </c>
      <c r="E417" t="s">
        <v>18</v>
      </c>
      <c r="F417" t="s">
        <v>2346</v>
      </c>
      <c r="G417" t="s">
        <v>2347</v>
      </c>
      <c r="H417" t="s">
        <v>2348</v>
      </c>
      <c r="I417" t="s">
        <v>34</v>
      </c>
      <c r="J417" t="s">
        <v>35</v>
      </c>
      <c r="K417" t="s">
        <v>24</v>
      </c>
      <c r="L417" t="s">
        <v>224</v>
      </c>
      <c r="M417" t="s">
        <v>26</v>
      </c>
      <c r="N417" t="s">
        <v>27</v>
      </c>
    </row>
    <row r="418" spans="1:14" x14ac:dyDescent="0.25">
      <c r="A418" t="s">
        <v>2349</v>
      </c>
      <c r="C418" t="s">
        <v>76</v>
      </c>
      <c r="D418" t="s">
        <v>472</v>
      </c>
      <c r="E418" t="s">
        <v>18</v>
      </c>
      <c r="F418" t="s">
        <v>2350</v>
      </c>
      <c r="G418" t="s">
        <v>2351</v>
      </c>
      <c r="H418" t="s">
        <v>2352</v>
      </c>
      <c r="I418" t="s">
        <v>34</v>
      </c>
      <c r="J418" t="s">
        <v>476</v>
      </c>
      <c r="K418" t="s">
        <v>24</v>
      </c>
      <c r="L418" t="s">
        <v>477</v>
      </c>
      <c r="M418" t="s">
        <v>26</v>
      </c>
      <c r="N418" t="s">
        <v>27</v>
      </c>
    </row>
    <row r="419" spans="1:14" x14ac:dyDescent="0.25">
      <c r="A419" t="s">
        <v>2353</v>
      </c>
      <c r="B419" t="s">
        <v>2354</v>
      </c>
      <c r="C419" t="s">
        <v>16</v>
      </c>
      <c r="D419" t="s">
        <v>2355</v>
      </c>
      <c r="E419" t="s">
        <v>18</v>
      </c>
      <c r="F419" t="s">
        <v>2356</v>
      </c>
      <c r="G419" t="s">
        <v>2357</v>
      </c>
      <c r="H419" t="s">
        <v>2358</v>
      </c>
      <c r="I419" t="s">
        <v>34</v>
      </c>
      <c r="J419" t="s">
        <v>1372</v>
      </c>
      <c r="K419" t="s">
        <v>24</v>
      </c>
      <c r="L419" t="s">
        <v>224</v>
      </c>
      <c r="M419" t="s">
        <v>2359</v>
      </c>
      <c r="N419" t="s">
        <v>46</v>
      </c>
    </row>
    <row r="420" spans="1:14" x14ac:dyDescent="0.25">
      <c r="A420" t="s">
        <v>2360</v>
      </c>
      <c r="B420" t="s">
        <v>2361</v>
      </c>
      <c r="C420" t="s">
        <v>16</v>
      </c>
      <c r="D420" t="s">
        <v>2328</v>
      </c>
      <c r="E420" t="s">
        <v>18</v>
      </c>
      <c r="F420" t="s">
        <v>2362</v>
      </c>
      <c r="G420" t="s">
        <v>2363</v>
      </c>
      <c r="H420" t="s">
        <v>2364</v>
      </c>
      <c r="I420" t="s">
        <v>34</v>
      </c>
      <c r="J420" t="s">
        <v>170</v>
      </c>
      <c r="K420" t="s">
        <v>24</v>
      </c>
      <c r="L420" t="s">
        <v>44</v>
      </c>
      <c r="M420" t="s">
        <v>2365</v>
      </c>
      <c r="N420" t="s">
        <v>46</v>
      </c>
    </row>
    <row r="421" spans="1:14" x14ac:dyDescent="0.25">
      <c r="A421" t="s">
        <v>2366</v>
      </c>
      <c r="B421" t="s">
        <v>2367</v>
      </c>
      <c r="C421" t="s">
        <v>16</v>
      </c>
      <c r="D421" t="s">
        <v>2368</v>
      </c>
      <c r="E421" t="s">
        <v>18</v>
      </c>
      <c r="F421" t="s">
        <v>2369</v>
      </c>
      <c r="G421" t="s">
        <v>2370</v>
      </c>
      <c r="H421" t="s">
        <v>2371</v>
      </c>
      <c r="I421" t="s">
        <v>34</v>
      </c>
      <c r="J421" t="s">
        <v>393</v>
      </c>
      <c r="K421" t="s">
        <v>24</v>
      </c>
      <c r="L421" t="s">
        <v>224</v>
      </c>
      <c r="M421" t="s">
        <v>26</v>
      </c>
      <c r="N421" t="s">
        <v>27</v>
      </c>
    </row>
    <row r="422" spans="1:14" x14ac:dyDescent="0.25">
      <c r="A422" t="s">
        <v>2372</v>
      </c>
      <c r="B422" t="s">
        <v>2373</v>
      </c>
      <c r="C422" t="s">
        <v>16</v>
      </c>
      <c r="D422" t="s">
        <v>329</v>
      </c>
      <c r="E422" t="s">
        <v>18</v>
      </c>
      <c r="F422" t="s">
        <v>2374</v>
      </c>
      <c r="G422" t="s">
        <v>2375</v>
      </c>
      <c r="H422" t="s">
        <v>2376</v>
      </c>
      <c r="I422" t="s">
        <v>34</v>
      </c>
      <c r="J422" t="s">
        <v>794</v>
      </c>
      <c r="K422" t="s">
        <v>24</v>
      </c>
      <c r="L422" t="s">
        <v>334</v>
      </c>
      <c r="M422" t="s">
        <v>2377</v>
      </c>
      <c r="N422" t="s">
        <v>46</v>
      </c>
    </row>
    <row r="423" spans="1:14" x14ac:dyDescent="0.25">
      <c r="A423" t="s">
        <v>2378</v>
      </c>
      <c r="B423" t="s">
        <v>2379</v>
      </c>
      <c r="C423" t="s">
        <v>16</v>
      </c>
      <c r="D423" t="s">
        <v>2380</v>
      </c>
      <c r="E423" t="s">
        <v>18</v>
      </c>
      <c r="F423" t="s">
        <v>2381</v>
      </c>
      <c r="G423" t="s">
        <v>2382</v>
      </c>
      <c r="H423" t="s">
        <v>2383</v>
      </c>
      <c r="I423" t="s">
        <v>34</v>
      </c>
      <c r="J423" t="s">
        <v>419</v>
      </c>
      <c r="K423" t="s">
        <v>24</v>
      </c>
      <c r="L423" t="s">
        <v>2384</v>
      </c>
      <c r="M423" t="s">
        <v>2385</v>
      </c>
      <c r="N423" t="s">
        <v>46</v>
      </c>
    </row>
    <row r="424" spans="1:14" x14ac:dyDescent="0.25">
      <c r="A424" t="s">
        <v>2386</v>
      </c>
      <c r="B424" t="s">
        <v>2387</v>
      </c>
      <c r="C424" t="s">
        <v>16</v>
      </c>
      <c r="D424" t="s">
        <v>220</v>
      </c>
      <c r="E424" t="s">
        <v>18</v>
      </c>
      <c r="F424" t="s">
        <v>2388</v>
      </c>
      <c r="G424" t="s">
        <v>2389</v>
      </c>
      <c r="H424" t="s">
        <v>2390</v>
      </c>
      <c r="I424" t="s">
        <v>34</v>
      </c>
      <c r="J424" t="s">
        <v>2391</v>
      </c>
      <c r="K424" t="s">
        <v>24</v>
      </c>
      <c r="L424" t="s">
        <v>224</v>
      </c>
      <c r="M424" t="s">
        <v>26</v>
      </c>
      <c r="N424" t="s">
        <v>27</v>
      </c>
    </row>
    <row r="425" spans="1:14" x14ac:dyDescent="0.25">
      <c r="A425" t="s">
        <v>2392</v>
      </c>
      <c r="B425" t="s">
        <v>1424</v>
      </c>
      <c r="C425" t="s">
        <v>16</v>
      </c>
      <c r="D425" t="s">
        <v>288</v>
      </c>
      <c r="E425" t="s">
        <v>18</v>
      </c>
      <c r="F425" t="s">
        <v>2393</v>
      </c>
      <c r="G425" t="s">
        <v>2394</v>
      </c>
      <c r="H425" t="s">
        <v>2395</v>
      </c>
      <c r="I425" t="s">
        <v>34</v>
      </c>
      <c r="J425" t="s">
        <v>412</v>
      </c>
      <c r="K425" t="s">
        <v>24</v>
      </c>
      <c r="L425" t="s">
        <v>224</v>
      </c>
      <c r="M425" t="s">
        <v>2396</v>
      </c>
      <c r="N425" t="s">
        <v>46</v>
      </c>
    </row>
    <row r="426" spans="1:14" x14ac:dyDescent="0.25">
      <c r="A426" t="s">
        <v>2397</v>
      </c>
      <c r="B426" t="s">
        <v>2398</v>
      </c>
      <c r="C426" t="s">
        <v>16</v>
      </c>
      <c r="D426" t="s">
        <v>102</v>
      </c>
      <c r="E426" t="s">
        <v>18</v>
      </c>
      <c r="F426" t="s">
        <v>2399</v>
      </c>
      <c r="G426" t="s">
        <v>2400</v>
      </c>
      <c r="H426" t="s">
        <v>2401</v>
      </c>
      <c r="I426" t="s">
        <v>34</v>
      </c>
      <c r="J426" t="s">
        <v>155</v>
      </c>
      <c r="K426" t="s">
        <v>24</v>
      </c>
      <c r="L426" t="s">
        <v>82</v>
      </c>
      <c r="M426" t="s">
        <v>2402</v>
      </c>
      <c r="N426" t="s">
        <v>46</v>
      </c>
    </row>
    <row r="427" spans="1:14" x14ac:dyDescent="0.25">
      <c r="A427" t="s">
        <v>2403</v>
      </c>
      <c r="C427" t="s">
        <v>16</v>
      </c>
      <c r="D427" t="s">
        <v>2240</v>
      </c>
      <c r="E427" t="s">
        <v>18</v>
      </c>
      <c r="F427" t="s">
        <v>2404</v>
      </c>
      <c r="G427" t="s">
        <v>2405</v>
      </c>
      <c r="H427" t="s">
        <v>2406</v>
      </c>
      <c r="I427" t="s">
        <v>34</v>
      </c>
      <c r="J427" t="s">
        <v>2391</v>
      </c>
      <c r="K427" t="s">
        <v>24</v>
      </c>
      <c r="L427" t="s">
        <v>82</v>
      </c>
      <c r="M427" t="s">
        <v>26</v>
      </c>
      <c r="N427" t="s">
        <v>27</v>
      </c>
    </row>
    <row r="428" spans="1:14" x14ac:dyDescent="0.25">
      <c r="A428" t="s">
        <v>2407</v>
      </c>
      <c r="B428" t="s">
        <v>2408</v>
      </c>
      <c r="C428" t="s">
        <v>76</v>
      </c>
      <c r="D428" t="s">
        <v>197</v>
      </c>
      <c r="E428" t="s">
        <v>18</v>
      </c>
      <c r="F428" t="s">
        <v>2409</v>
      </c>
      <c r="G428" t="s">
        <v>2410</v>
      </c>
      <c r="H428" t="s">
        <v>2411</v>
      </c>
      <c r="I428" t="s">
        <v>34</v>
      </c>
      <c r="J428" t="s">
        <v>536</v>
      </c>
      <c r="K428" t="s">
        <v>24</v>
      </c>
      <c r="L428" t="s">
        <v>373</v>
      </c>
      <c r="M428" t="s">
        <v>2412</v>
      </c>
      <c r="N428" t="s">
        <v>46</v>
      </c>
    </row>
    <row r="429" spans="1:14" x14ac:dyDescent="0.25">
      <c r="A429" t="s">
        <v>2413</v>
      </c>
      <c r="B429" t="s">
        <v>2414</v>
      </c>
      <c r="C429" t="s">
        <v>76</v>
      </c>
      <c r="D429" t="s">
        <v>2415</v>
      </c>
      <c r="E429" t="s">
        <v>18</v>
      </c>
      <c r="F429" t="s">
        <v>2416</v>
      </c>
      <c r="G429" t="s">
        <v>2417</v>
      </c>
      <c r="H429" t="s">
        <v>2418</v>
      </c>
      <c r="I429" t="s">
        <v>34</v>
      </c>
      <c r="J429" t="s">
        <v>1557</v>
      </c>
      <c r="K429" t="s">
        <v>24</v>
      </c>
      <c r="L429" t="s">
        <v>1577</v>
      </c>
      <c r="M429" t="s">
        <v>2419</v>
      </c>
      <c r="N429" t="s">
        <v>46</v>
      </c>
    </row>
    <row r="430" spans="1:14" x14ac:dyDescent="0.25">
      <c r="A430" t="s">
        <v>2420</v>
      </c>
      <c r="B430" t="s">
        <v>2421</v>
      </c>
      <c r="C430" t="s">
        <v>16</v>
      </c>
      <c r="D430" t="s">
        <v>1354</v>
      </c>
      <c r="E430" t="s">
        <v>18</v>
      </c>
      <c r="F430" t="s">
        <v>2422</v>
      </c>
      <c r="G430" t="s">
        <v>2423</v>
      </c>
      <c r="H430" t="s">
        <v>2424</v>
      </c>
      <c r="I430" t="s">
        <v>34</v>
      </c>
      <c r="J430" t="s">
        <v>635</v>
      </c>
      <c r="K430" t="s">
        <v>24</v>
      </c>
      <c r="L430" t="s">
        <v>1358</v>
      </c>
      <c r="M430" t="s">
        <v>2425</v>
      </c>
      <c r="N430" t="s">
        <v>46</v>
      </c>
    </row>
    <row r="431" spans="1:14" x14ac:dyDescent="0.25">
      <c r="A431" t="s">
        <v>2426</v>
      </c>
      <c r="B431" t="s">
        <v>1880</v>
      </c>
      <c r="C431" t="s">
        <v>76</v>
      </c>
      <c r="D431" t="s">
        <v>2427</v>
      </c>
      <c r="E431" t="s">
        <v>18</v>
      </c>
      <c r="F431" t="s">
        <v>2428</v>
      </c>
      <c r="G431" t="s">
        <v>2429</v>
      </c>
      <c r="H431" t="s">
        <v>2430</v>
      </c>
      <c r="I431" t="s">
        <v>34</v>
      </c>
      <c r="J431" t="s">
        <v>661</v>
      </c>
      <c r="K431" t="s">
        <v>24</v>
      </c>
      <c r="L431" t="s">
        <v>193</v>
      </c>
      <c r="M431" t="s">
        <v>26</v>
      </c>
      <c r="N431" t="s">
        <v>27</v>
      </c>
    </row>
    <row r="432" spans="1:14" x14ac:dyDescent="0.25">
      <c r="A432" t="s">
        <v>2431</v>
      </c>
      <c r="B432" t="s">
        <v>1546</v>
      </c>
      <c r="C432" t="s">
        <v>76</v>
      </c>
      <c r="D432" t="s">
        <v>49</v>
      </c>
      <c r="E432" t="s">
        <v>18</v>
      </c>
      <c r="F432" t="s">
        <v>2432</v>
      </c>
      <c r="G432" t="s">
        <v>2433</v>
      </c>
      <c r="H432" t="s">
        <v>2434</v>
      </c>
      <c r="I432" t="s">
        <v>34</v>
      </c>
      <c r="J432" t="s">
        <v>589</v>
      </c>
      <c r="K432" t="s">
        <v>24</v>
      </c>
      <c r="L432" t="s">
        <v>54</v>
      </c>
      <c r="M432" t="s">
        <v>2435</v>
      </c>
      <c r="N432" t="s">
        <v>46</v>
      </c>
    </row>
    <row r="433" spans="1:14" x14ac:dyDescent="0.25">
      <c r="A433" t="s">
        <v>2436</v>
      </c>
      <c r="B433" t="s">
        <v>2437</v>
      </c>
      <c r="C433" t="s">
        <v>16</v>
      </c>
      <c r="D433" t="s">
        <v>2438</v>
      </c>
      <c r="E433" t="s">
        <v>18</v>
      </c>
      <c r="F433" t="s">
        <v>2439</v>
      </c>
      <c r="G433" t="s">
        <v>2440</v>
      </c>
      <c r="H433" t="s">
        <v>2441</v>
      </c>
      <c r="I433" t="s">
        <v>34</v>
      </c>
      <c r="J433" t="s">
        <v>1275</v>
      </c>
      <c r="K433" t="s">
        <v>24</v>
      </c>
      <c r="L433" t="s">
        <v>2442</v>
      </c>
      <c r="M433" t="s">
        <v>26</v>
      </c>
      <c r="N433" t="s">
        <v>27</v>
      </c>
    </row>
    <row r="434" spans="1:14" x14ac:dyDescent="0.25">
      <c r="A434" t="s">
        <v>2443</v>
      </c>
      <c r="C434" t="s">
        <v>16</v>
      </c>
      <c r="D434" t="s">
        <v>2444</v>
      </c>
      <c r="E434" t="s">
        <v>18</v>
      </c>
      <c r="F434" t="s">
        <v>2445</v>
      </c>
      <c r="G434" t="s">
        <v>2446</v>
      </c>
      <c r="H434" t="s">
        <v>2447</v>
      </c>
      <c r="I434" t="s">
        <v>34</v>
      </c>
      <c r="J434" t="s">
        <v>276</v>
      </c>
      <c r="K434" t="s">
        <v>24</v>
      </c>
      <c r="L434" t="s">
        <v>1414</v>
      </c>
      <c r="M434" t="s">
        <v>26</v>
      </c>
      <c r="N434" t="s">
        <v>27</v>
      </c>
    </row>
    <row r="435" spans="1:14" x14ac:dyDescent="0.25">
      <c r="A435" t="s">
        <v>136</v>
      </c>
      <c r="C435" t="s">
        <v>16</v>
      </c>
      <c r="D435" t="s">
        <v>138</v>
      </c>
      <c r="E435" t="s">
        <v>18</v>
      </c>
      <c r="F435" t="s">
        <v>2448</v>
      </c>
      <c r="G435" t="s">
        <v>2449</v>
      </c>
      <c r="H435" t="s">
        <v>2450</v>
      </c>
      <c r="I435" t="s">
        <v>34</v>
      </c>
      <c r="J435" t="s">
        <v>1891</v>
      </c>
      <c r="K435" t="s">
        <v>24</v>
      </c>
      <c r="L435" t="s">
        <v>82</v>
      </c>
      <c r="M435" t="s">
        <v>26</v>
      </c>
      <c r="N435" t="s">
        <v>27</v>
      </c>
    </row>
    <row r="436" spans="1:14" x14ac:dyDescent="0.25">
      <c r="A436" t="s">
        <v>2451</v>
      </c>
      <c r="B436" t="s">
        <v>2452</v>
      </c>
      <c r="C436" t="s">
        <v>16</v>
      </c>
      <c r="E436" t="s">
        <v>18</v>
      </c>
      <c r="F436" t="s">
        <v>2453</v>
      </c>
      <c r="G436" t="s">
        <v>2454</v>
      </c>
      <c r="H436" t="s">
        <v>2455</v>
      </c>
      <c r="I436" t="s">
        <v>34</v>
      </c>
      <c r="J436" t="s">
        <v>1569</v>
      </c>
      <c r="K436" t="s">
        <v>24</v>
      </c>
      <c r="L436" t="s">
        <v>184</v>
      </c>
      <c r="M436" t="s">
        <v>26</v>
      </c>
      <c r="N436" t="s">
        <v>27</v>
      </c>
    </row>
    <row r="437" spans="1:14" x14ac:dyDescent="0.25">
      <c r="A437" t="s">
        <v>2456</v>
      </c>
      <c r="B437" t="s">
        <v>158</v>
      </c>
      <c r="C437" t="s">
        <v>76</v>
      </c>
      <c r="D437" t="s">
        <v>102</v>
      </c>
      <c r="E437" t="s">
        <v>18</v>
      </c>
      <c r="F437" t="s">
        <v>2457</v>
      </c>
      <c r="G437" t="s">
        <v>2458</v>
      </c>
      <c r="H437" t="s">
        <v>2459</v>
      </c>
      <c r="I437" t="s">
        <v>34</v>
      </c>
      <c r="J437" t="s">
        <v>575</v>
      </c>
      <c r="K437" t="s">
        <v>24</v>
      </c>
      <c r="L437" t="s">
        <v>82</v>
      </c>
      <c r="M437" t="s">
        <v>2460</v>
      </c>
      <c r="N437" t="s">
        <v>46</v>
      </c>
    </row>
    <row r="438" spans="1:14" x14ac:dyDescent="0.25">
      <c r="A438" t="s">
        <v>2461</v>
      </c>
      <c r="B438" t="s">
        <v>2462</v>
      </c>
      <c r="C438" t="s">
        <v>76</v>
      </c>
      <c r="D438" t="s">
        <v>2463</v>
      </c>
      <c r="E438" t="s">
        <v>18</v>
      </c>
      <c r="F438" t="s">
        <v>2464</v>
      </c>
      <c r="G438" t="s">
        <v>2465</v>
      </c>
      <c r="H438" t="s">
        <v>2466</v>
      </c>
      <c r="I438" t="s">
        <v>34</v>
      </c>
      <c r="J438" t="s">
        <v>372</v>
      </c>
      <c r="K438" t="s">
        <v>24</v>
      </c>
      <c r="L438" t="s">
        <v>2467</v>
      </c>
      <c r="M438" t="s">
        <v>2468</v>
      </c>
      <c r="N438" t="s">
        <v>46</v>
      </c>
    </row>
    <row r="439" spans="1:14" x14ac:dyDescent="0.25">
      <c r="A439" t="s">
        <v>2469</v>
      </c>
      <c r="B439" t="s">
        <v>2470</v>
      </c>
      <c r="C439" t="s">
        <v>16</v>
      </c>
      <c r="D439" t="s">
        <v>741</v>
      </c>
      <c r="E439" t="s">
        <v>18</v>
      </c>
      <c r="F439" t="s">
        <v>2471</v>
      </c>
      <c r="G439" t="s">
        <v>2472</v>
      </c>
      <c r="H439" t="s">
        <v>2473</v>
      </c>
      <c r="I439" t="s">
        <v>34</v>
      </c>
      <c r="J439" t="s">
        <v>232</v>
      </c>
      <c r="K439" t="s">
        <v>24</v>
      </c>
      <c r="L439" t="s">
        <v>224</v>
      </c>
      <c r="M439" t="s">
        <v>26</v>
      </c>
      <c r="N439" t="s">
        <v>27</v>
      </c>
    </row>
    <row r="440" spans="1:14" x14ac:dyDescent="0.25">
      <c r="A440" t="s">
        <v>2474</v>
      </c>
      <c r="B440" t="s">
        <v>2475</v>
      </c>
      <c r="C440" t="s">
        <v>16</v>
      </c>
      <c r="D440" t="s">
        <v>1368</v>
      </c>
      <c r="E440" t="s">
        <v>18</v>
      </c>
      <c r="F440" t="s">
        <v>2476</v>
      </c>
      <c r="G440" t="s">
        <v>2477</v>
      </c>
      <c r="H440" t="s">
        <v>2478</v>
      </c>
      <c r="I440" t="s">
        <v>34</v>
      </c>
      <c r="J440" t="s">
        <v>35</v>
      </c>
      <c r="K440" t="s">
        <v>24</v>
      </c>
      <c r="L440" t="s">
        <v>257</v>
      </c>
      <c r="M440" t="s">
        <v>26</v>
      </c>
      <c r="N440" t="s">
        <v>27</v>
      </c>
    </row>
    <row r="441" spans="1:14" x14ac:dyDescent="0.25">
      <c r="A441" t="s">
        <v>2479</v>
      </c>
      <c r="B441" t="s">
        <v>952</v>
      </c>
      <c r="C441" t="s">
        <v>16</v>
      </c>
      <c r="D441" t="s">
        <v>2480</v>
      </c>
      <c r="E441" t="s">
        <v>18</v>
      </c>
      <c r="F441" t="s">
        <v>2481</v>
      </c>
      <c r="G441" t="s">
        <v>2482</v>
      </c>
      <c r="H441" t="s">
        <v>2483</v>
      </c>
      <c r="I441" t="s">
        <v>34</v>
      </c>
      <c r="J441" t="s">
        <v>521</v>
      </c>
      <c r="K441" t="s">
        <v>24</v>
      </c>
      <c r="L441" t="s">
        <v>44</v>
      </c>
      <c r="M441" t="s">
        <v>26</v>
      </c>
      <c r="N441" t="s">
        <v>27</v>
      </c>
    </row>
    <row r="442" spans="1:14" x14ac:dyDescent="0.25">
      <c r="A442" t="s">
        <v>2484</v>
      </c>
      <c r="B442" t="s">
        <v>2485</v>
      </c>
      <c r="C442" t="s">
        <v>16</v>
      </c>
      <c r="D442" t="s">
        <v>579</v>
      </c>
      <c r="E442" t="s">
        <v>18</v>
      </c>
      <c r="F442" t="s">
        <v>2486</v>
      </c>
      <c r="G442" t="s">
        <v>2487</v>
      </c>
      <c r="H442" t="s">
        <v>2488</v>
      </c>
      <c r="I442" t="s">
        <v>2489</v>
      </c>
      <c r="J442" t="s">
        <v>2490</v>
      </c>
      <c r="K442" t="s">
        <v>24</v>
      </c>
      <c r="L442" t="s">
        <v>193</v>
      </c>
      <c r="M442" t="s">
        <v>26</v>
      </c>
      <c r="N442" t="s">
        <v>27</v>
      </c>
    </row>
    <row r="443" spans="1:14" x14ac:dyDescent="0.25">
      <c r="A443" t="s">
        <v>2491</v>
      </c>
      <c r="B443" t="s">
        <v>2492</v>
      </c>
      <c r="C443" t="s">
        <v>16</v>
      </c>
      <c r="D443" t="s">
        <v>820</v>
      </c>
      <c r="E443" t="s">
        <v>18</v>
      </c>
      <c r="F443" t="s">
        <v>2493</v>
      </c>
      <c r="G443" t="s">
        <v>2494</v>
      </c>
      <c r="H443" t="s">
        <v>2495</v>
      </c>
      <c r="I443" t="s">
        <v>22</v>
      </c>
      <c r="J443" t="s">
        <v>23</v>
      </c>
      <c r="K443" t="s">
        <v>24</v>
      </c>
      <c r="L443" t="s">
        <v>82</v>
      </c>
      <c r="M443" t="s">
        <v>26</v>
      </c>
      <c r="N443" t="s">
        <v>27</v>
      </c>
    </row>
    <row r="444" spans="1:14" x14ac:dyDescent="0.25">
      <c r="A444" t="s">
        <v>2496</v>
      </c>
      <c r="B444" t="s">
        <v>2497</v>
      </c>
      <c r="C444" t="s">
        <v>76</v>
      </c>
      <c r="D444" t="s">
        <v>2498</v>
      </c>
      <c r="E444" t="s">
        <v>18</v>
      </c>
      <c r="F444" t="s">
        <v>2499</v>
      </c>
      <c r="G444" t="s">
        <v>2500</v>
      </c>
      <c r="H444" t="s">
        <v>2501</v>
      </c>
      <c r="I444" t="s">
        <v>34</v>
      </c>
      <c r="J444" t="s">
        <v>2502</v>
      </c>
      <c r="K444" t="s">
        <v>24</v>
      </c>
      <c r="L444" t="s">
        <v>1483</v>
      </c>
      <c r="M444" t="s">
        <v>2503</v>
      </c>
      <c r="N444" t="s">
        <v>46</v>
      </c>
    </row>
    <row r="445" spans="1:14" x14ac:dyDescent="0.25">
      <c r="A445" t="s">
        <v>2504</v>
      </c>
      <c r="B445" t="s">
        <v>2505</v>
      </c>
      <c r="C445" t="s">
        <v>16</v>
      </c>
      <c r="D445" t="s">
        <v>2506</v>
      </c>
      <c r="E445" t="s">
        <v>18</v>
      </c>
      <c r="F445" t="s">
        <v>2507</v>
      </c>
      <c r="G445" t="s">
        <v>2508</v>
      </c>
      <c r="H445" t="s">
        <v>2509</v>
      </c>
      <c r="I445" t="s">
        <v>2510</v>
      </c>
      <c r="J445" t="s">
        <v>349</v>
      </c>
      <c r="K445" t="s">
        <v>24</v>
      </c>
      <c r="L445" t="s">
        <v>2511</v>
      </c>
      <c r="M445" t="s">
        <v>2512</v>
      </c>
      <c r="N445" t="s">
        <v>46</v>
      </c>
    </row>
    <row r="446" spans="1:14" x14ac:dyDescent="0.25">
      <c r="A446" t="s">
        <v>2513</v>
      </c>
      <c r="B446" t="s">
        <v>2514</v>
      </c>
      <c r="C446" t="s">
        <v>16</v>
      </c>
      <c r="D446" t="s">
        <v>2515</v>
      </c>
      <c r="E446" t="s">
        <v>18</v>
      </c>
      <c r="F446" t="s">
        <v>2516</v>
      </c>
      <c r="G446" t="s">
        <v>2517</v>
      </c>
      <c r="H446" t="s">
        <v>2518</v>
      </c>
      <c r="I446" t="s">
        <v>34</v>
      </c>
      <c r="J446" t="s">
        <v>2244</v>
      </c>
      <c r="K446" t="s">
        <v>24</v>
      </c>
      <c r="L446" t="s">
        <v>44</v>
      </c>
      <c r="M446" t="s">
        <v>2519</v>
      </c>
      <c r="N446" t="s">
        <v>46</v>
      </c>
    </row>
    <row r="447" spans="1:14" x14ac:dyDescent="0.25">
      <c r="A447" t="s">
        <v>2520</v>
      </c>
      <c r="B447" t="s">
        <v>428</v>
      </c>
      <c r="C447" t="s">
        <v>16</v>
      </c>
      <c r="D447" t="s">
        <v>2521</v>
      </c>
      <c r="E447" t="s">
        <v>18</v>
      </c>
      <c r="F447" t="s">
        <v>2522</v>
      </c>
      <c r="G447" t="s">
        <v>2523</v>
      </c>
      <c r="H447" t="s">
        <v>2524</v>
      </c>
      <c r="I447" t="s">
        <v>34</v>
      </c>
      <c r="J447" t="s">
        <v>98</v>
      </c>
      <c r="K447" t="s">
        <v>24</v>
      </c>
      <c r="L447" t="s">
        <v>193</v>
      </c>
      <c r="M447" t="s">
        <v>26</v>
      </c>
      <c r="N447" t="s">
        <v>27</v>
      </c>
    </row>
    <row r="448" spans="1:14" x14ac:dyDescent="0.25">
      <c r="A448" t="s">
        <v>2525</v>
      </c>
      <c r="B448" t="s">
        <v>2526</v>
      </c>
      <c r="C448" t="s">
        <v>16</v>
      </c>
      <c r="D448" t="s">
        <v>2527</v>
      </c>
      <c r="E448" t="s">
        <v>18</v>
      </c>
      <c r="F448" t="s">
        <v>2528</v>
      </c>
      <c r="G448" t="s">
        <v>2529</v>
      </c>
      <c r="H448" t="s">
        <v>2530</v>
      </c>
      <c r="I448" t="s">
        <v>34</v>
      </c>
      <c r="J448" t="s">
        <v>521</v>
      </c>
      <c r="K448" t="s">
        <v>24</v>
      </c>
      <c r="L448" t="s">
        <v>82</v>
      </c>
      <c r="M448" t="s">
        <v>26</v>
      </c>
      <c r="N448" t="s">
        <v>27</v>
      </c>
    </row>
    <row r="449" spans="1:14" x14ac:dyDescent="0.25">
      <c r="A449" t="s">
        <v>2531</v>
      </c>
      <c r="B449" t="s">
        <v>2532</v>
      </c>
      <c r="C449" t="s">
        <v>16</v>
      </c>
      <c r="D449" t="s">
        <v>2533</v>
      </c>
      <c r="E449" t="s">
        <v>18</v>
      </c>
      <c r="F449" t="s">
        <v>2534</v>
      </c>
      <c r="G449" t="s">
        <v>2535</v>
      </c>
      <c r="H449" t="s">
        <v>2536</v>
      </c>
      <c r="I449" t="s">
        <v>34</v>
      </c>
      <c r="J449" t="s">
        <v>178</v>
      </c>
      <c r="K449" t="s">
        <v>24</v>
      </c>
      <c r="L449" t="s">
        <v>257</v>
      </c>
      <c r="M449" t="s">
        <v>26</v>
      </c>
      <c r="N449" t="s">
        <v>27</v>
      </c>
    </row>
    <row r="450" spans="1:14" x14ac:dyDescent="0.25">
      <c r="A450" t="s">
        <v>2537</v>
      </c>
      <c r="B450" t="s">
        <v>486</v>
      </c>
      <c r="C450" t="s">
        <v>76</v>
      </c>
      <c r="D450" t="s">
        <v>102</v>
      </c>
      <c r="E450" t="s">
        <v>18</v>
      </c>
      <c r="F450" t="s">
        <v>2538</v>
      </c>
      <c r="G450" t="s">
        <v>2539</v>
      </c>
      <c r="H450" t="s">
        <v>2540</v>
      </c>
      <c r="I450" t="s">
        <v>34</v>
      </c>
      <c r="J450" t="s">
        <v>490</v>
      </c>
      <c r="K450" t="s">
        <v>24</v>
      </c>
      <c r="L450" t="s">
        <v>82</v>
      </c>
      <c r="M450" t="s">
        <v>2541</v>
      </c>
      <c r="N450" t="s">
        <v>46</v>
      </c>
    </row>
    <row r="451" spans="1:14" x14ac:dyDescent="0.25">
      <c r="A451" t="s">
        <v>2542</v>
      </c>
      <c r="B451" t="s">
        <v>2543</v>
      </c>
      <c r="C451" t="s">
        <v>76</v>
      </c>
      <c r="D451" t="s">
        <v>2544</v>
      </c>
      <c r="E451" t="s">
        <v>18</v>
      </c>
      <c r="F451" t="s">
        <v>2545</v>
      </c>
      <c r="G451" t="s">
        <v>2546</v>
      </c>
      <c r="H451" t="s">
        <v>2547</v>
      </c>
      <c r="I451" t="s">
        <v>34</v>
      </c>
      <c r="J451" t="s">
        <v>648</v>
      </c>
      <c r="K451" t="s">
        <v>24</v>
      </c>
      <c r="L451" t="s">
        <v>334</v>
      </c>
      <c r="M451" t="s">
        <v>2548</v>
      </c>
      <c r="N451" t="s">
        <v>46</v>
      </c>
    </row>
    <row r="452" spans="1:14" x14ac:dyDescent="0.25">
      <c r="A452" t="s">
        <v>2549</v>
      </c>
      <c r="C452" t="s">
        <v>76</v>
      </c>
      <c r="D452" t="s">
        <v>2550</v>
      </c>
      <c r="E452" t="s">
        <v>18</v>
      </c>
      <c r="F452" t="s">
        <v>2551</v>
      </c>
      <c r="G452" t="s">
        <v>2552</v>
      </c>
      <c r="H452" t="s">
        <v>2553</v>
      </c>
      <c r="I452" t="s">
        <v>22</v>
      </c>
      <c r="J452" t="s">
        <v>929</v>
      </c>
      <c r="K452" t="s">
        <v>24</v>
      </c>
      <c r="L452" t="s">
        <v>91</v>
      </c>
      <c r="M452" t="s">
        <v>26</v>
      </c>
      <c r="N452" t="s">
        <v>27</v>
      </c>
    </row>
    <row r="453" spans="1:14" x14ac:dyDescent="0.25">
      <c r="A453" t="s">
        <v>2554</v>
      </c>
      <c r="B453" t="s">
        <v>2555</v>
      </c>
      <c r="C453" t="s">
        <v>16</v>
      </c>
      <c r="D453" t="s">
        <v>2556</v>
      </c>
      <c r="E453" t="s">
        <v>18</v>
      </c>
      <c r="F453" t="s">
        <v>2557</v>
      </c>
      <c r="G453" t="s">
        <v>2558</v>
      </c>
      <c r="H453" t="s">
        <v>2559</v>
      </c>
      <c r="I453" t="s">
        <v>34</v>
      </c>
      <c r="J453" t="s">
        <v>1488</v>
      </c>
      <c r="K453" t="s">
        <v>24</v>
      </c>
      <c r="L453" t="s">
        <v>44</v>
      </c>
      <c r="M453" t="s">
        <v>2560</v>
      </c>
      <c r="N453" t="s">
        <v>46</v>
      </c>
    </row>
    <row r="454" spans="1:14" x14ac:dyDescent="0.25">
      <c r="A454" t="s">
        <v>2561</v>
      </c>
      <c r="B454" t="s">
        <v>2562</v>
      </c>
      <c r="C454" t="s">
        <v>16</v>
      </c>
      <c r="D454" t="s">
        <v>2563</v>
      </c>
      <c r="E454" t="s">
        <v>18</v>
      </c>
      <c r="F454" t="s">
        <v>2564</v>
      </c>
      <c r="G454" t="s">
        <v>2565</v>
      </c>
      <c r="H454" t="s">
        <v>2566</v>
      </c>
      <c r="I454" t="s">
        <v>34</v>
      </c>
      <c r="J454" t="s">
        <v>1385</v>
      </c>
      <c r="K454" t="s">
        <v>24</v>
      </c>
      <c r="L454" t="s">
        <v>224</v>
      </c>
      <c r="M454" t="s">
        <v>2567</v>
      </c>
      <c r="N454" t="s">
        <v>46</v>
      </c>
    </row>
    <row r="455" spans="1:14" x14ac:dyDescent="0.25">
      <c r="A455" t="s">
        <v>496</v>
      </c>
      <c r="B455" t="s">
        <v>382</v>
      </c>
      <c r="C455" t="s">
        <v>76</v>
      </c>
      <c r="D455" t="s">
        <v>197</v>
      </c>
      <c r="E455" t="s">
        <v>18</v>
      </c>
      <c r="F455" t="s">
        <v>2568</v>
      </c>
      <c r="G455" t="s">
        <v>2569</v>
      </c>
      <c r="H455" t="s">
        <v>2570</v>
      </c>
      <c r="I455" t="s">
        <v>34</v>
      </c>
      <c r="J455" t="s">
        <v>372</v>
      </c>
      <c r="K455" t="s">
        <v>24</v>
      </c>
      <c r="L455" t="s">
        <v>202</v>
      </c>
      <c r="M455" t="s">
        <v>2571</v>
      </c>
      <c r="N455" t="s">
        <v>46</v>
      </c>
    </row>
    <row r="456" spans="1:14" x14ac:dyDescent="0.25">
      <c r="A456" t="s">
        <v>2572</v>
      </c>
      <c r="B456" t="s">
        <v>2573</v>
      </c>
      <c r="C456" t="s">
        <v>76</v>
      </c>
      <c r="D456" t="s">
        <v>2574</v>
      </c>
      <c r="E456" t="s">
        <v>18</v>
      </c>
      <c r="F456" t="s">
        <v>2575</v>
      </c>
      <c r="G456" t="s">
        <v>2576</v>
      </c>
      <c r="H456" t="s">
        <v>2577</v>
      </c>
      <c r="I456" t="s">
        <v>34</v>
      </c>
      <c r="J456" t="s">
        <v>2578</v>
      </c>
      <c r="K456" t="s">
        <v>24</v>
      </c>
      <c r="L456" t="s">
        <v>477</v>
      </c>
      <c r="M456" t="s">
        <v>26</v>
      </c>
      <c r="N456" t="s">
        <v>27</v>
      </c>
    </row>
    <row r="457" spans="1:14" x14ac:dyDescent="0.25">
      <c r="A457" t="s">
        <v>2579</v>
      </c>
      <c r="C457" t="s">
        <v>76</v>
      </c>
      <c r="D457" t="s">
        <v>2580</v>
      </c>
      <c r="E457" t="s">
        <v>18</v>
      </c>
      <c r="F457" t="s">
        <v>2581</v>
      </c>
      <c r="G457" t="s">
        <v>2582</v>
      </c>
      <c r="H457" t="s">
        <v>2583</v>
      </c>
      <c r="I457" t="s">
        <v>348</v>
      </c>
      <c r="J457" t="s">
        <v>23</v>
      </c>
      <c r="K457" t="s">
        <v>24</v>
      </c>
      <c r="L457" t="s">
        <v>394</v>
      </c>
      <c r="M457" t="s">
        <v>26</v>
      </c>
      <c r="N457" t="s">
        <v>27</v>
      </c>
    </row>
    <row r="458" spans="1:14" x14ac:dyDescent="0.25">
      <c r="A458" t="s">
        <v>2584</v>
      </c>
      <c r="B458" t="s">
        <v>101</v>
      </c>
      <c r="C458" t="s">
        <v>76</v>
      </c>
      <c r="D458" t="s">
        <v>102</v>
      </c>
      <c r="E458" t="s">
        <v>18</v>
      </c>
      <c r="F458" t="s">
        <v>2585</v>
      </c>
      <c r="G458" t="s">
        <v>2586</v>
      </c>
      <c r="H458" t="s">
        <v>2587</v>
      </c>
      <c r="I458" t="s">
        <v>34</v>
      </c>
      <c r="J458" t="s">
        <v>162</v>
      </c>
      <c r="K458" t="s">
        <v>24</v>
      </c>
      <c r="L458" t="s">
        <v>82</v>
      </c>
      <c r="M458" t="s">
        <v>2588</v>
      </c>
      <c r="N458" t="s">
        <v>46</v>
      </c>
    </row>
    <row r="459" spans="1:14" x14ac:dyDescent="0.25">
      <c r="A459" t="s">
        <v>2589</v>
      </c>
      <c r="B459" t="s">
        <v>2590</v>
      </c>
      <c r="C459" t="s">
        <v>76</v>
      </c>
      <c r="D459" t="s">
        <v>503</v>
      </c>
      <c r="E459" t="s">
        <v>18</v>
      </c>
      <c r="F459" t="s">
        <v>2591</v>
      </c>
      <c r="G459" t="s">
        <v>2592</v>
      </c>
      <c r="H459" t="s">
        <v>2593</v>
      </c>
      <c r="I459" t="s">
        <v>34</v>
      </c>
      <c r="J459" t="s">
        <v>2594</v>
      </c>
      <c r="K459" t="s">
        <v>24</v>
      </c>
      <c r="L459" t="s">
        <v>224</v>
      </c>
      <c r="M459" t="s">
        <v>2595</v>
      </c>
      <c r="N459" t="s">
        <v>46</v>
      </c>
    </row>
    <row r="460" spans="1:14" x14ac:dyDescent="0.25">
      <c r="A460" t="s">
        <v>2596</v>
      </c>
      <c r="B460" t="s">
        <v>2597</v>
      </c>
      <c r="C460" t="s">
        <v>76</v>
      </c>
      <c r="D460" t="s">
        <v>1327</v>
      </c>
      <c r="E460" t="s">
        <v>18</v>
      </c>
      <c r="F460" t="s">
        <v>2598</v>
      </c>
      <c r="G460" t="s">
        <v>2599</v>
      </c>
      <c r="H460" t="s">
        <v>2600</v>
      </c>
      <c r="I460" t="s">
        <v>34</v>
      </c>
      <c r="J460" t="s">
        <v>43</v>
      </c>
      <c r="K460" t="s">
        <v>24</v>
      </c>
      <c r="L460" t="s">
        <v>1331</v>
      </c>
      <c r="M460" t="s">
        <v>2601</v>
      </c>
      <c r="N460" t="s">
        <v>46</v>
      </c>
    </row>
    <row r="461" spans="1:14" x14ac:dyDescent="0.25">
      <c r="A461" t="s">
        <v>2602</v>
      </c>
      <c r="B461" t="s">
        <v>2603</v>
      </c>
      <c r="C461" t="s">
        <v>16</v>
      </c>
      <c r="D461" t="s">
        <v>2604</v>
      </c>
      <c r="E461" t="s">
        <v>18</v>
      </c>
      <c r="F461" t="s">
        <v>2605</v>
      </c>
      <c r="G461" t="s">
        <v>2606</v>
      </c>
      <c r="H461" t="s">
        <v>2607</v>
      </c>
      <c r="I461" t="s">
        <v>34</v>
      </c>
      <c r="J461" t="s">
        <v>528</v>
      </c>
      <c r="K461" t="s">
        <v>24</v>
      </c>
      <c r="L461" t="s">
        <v>2608</v>
      </c>
      <c r="M461" t="s">
        <v>2609</v>
      </c>
      <c r="N461" t="s">
        <v>46</v>
      </c>
    </row>
    <row r="462" spans="1:14" x14ac:dyDescent="0.25">
      <c r="A462" t="s">
        <v>2610</v>
      </c>
      <c r="B462" t="s">
        <v>2611</v>
      </c>
      <c r="C462" t="s">
        <v>76</v>
      </c>
      <c r="D462" t="s">
        <v>2612</v>
      </c>
      <c r="E462" t="s">
        <v>18</v>
      </c>
      <c r="F462" t="s">
        <v>2613</v>
      </c>
      <c r="G462" t="s">
        <v>2614</v>
      </c>
      <c r="H462" t="s">
        <v>2615</v>
      </c>
      <c r="I462" t="s">
        <v>34</v>
      </c>
      <c r="J462" t="s">
        <v>90</v>
      </c>
      <c r="K462" t="s">
        <v>24</v>
      </c>
      <c r="L462" t="s">
        <v>63</v>
      </c>
      <c r="M462" t="s">
        <v>2616</v>
      </c>
      <c r="N462" t="s">
        <v>46</v>
      </c>
    </row>
    <row r="463" spans="1:14" x14ac:dyDescent="0.25">
      <c r="A463" t="s">
        <v>485</v>
      </c>
      <c r="B463" t="s">
        <v>101</v>
      </c>
      <c r="C463" t="s">
        <v>76</v>
      </c>
      <c r="D463" t="s">
        <v>102</v>
      </c>
      <c r="E463" t="s">
        <v>18</v>
      </c>
      <c r="F463" t="s">
        <v>2617</v>
      </c>
      <c r="G463" t="s">
        <v>2618</v>
      </c>
      <c r="H463" t="s">
        <v>2619</v>
      </c>
      <c r="I463" t="s">
        <v>34</v>
      </c>
      <c r="J463" t="s">
        <v>53</v>
      </c>
      <c r="K463" t="s">
        <v>24</v>
      </c>
      <c r="L463" t="s">
        <v>82</v>
      </c>
      <c r="M463" t="s">
        <v>2620</v>
      </c>
      <c r="N463" t="s">
        <v>46</v>
      </c>
    </row>
    <row r="464" spans="1:14" x14ac:dyDescent="0.25">
      <c r="A464" t="s">
        <v>2621</v>
      </c>
      <c r="B464" t="s">
        <v>2622</v>
      </c>
      <c r="C464" t="s">
        <v>76</v>
      </c>
      <c r="D464" t="s">
        <v>2623</v>
      </c>
      <c r="E464" t="s">
        <v>18</v>
      </c>
      <c r="F464" t="s">
        <v>2624</v>
      </c>
      <c r="G464" t="s">
        <v>2625</v>
      </c>
      <c r="H464" t="s">
        <v>2626</v>
      </c>
      <c r="I464" t="s">
        <v>34</v>
      </c>
      <c r="J464" t="s">
        <v>1744</v>
      </c>
      <c r="K464" t="s">
        <v>24</v>
      </c>
      <c r="L464" t="s">
        <v>44</v>
      </c>
      <c r="M464" t="s">
        <v>2627</v>
      </c>
      <c r="N464" t="s">
        <v>46</v>
      </c>
    </row>
    <row r="465" spans="1:14" x14ac:dyDescent="0.25">
      <c r="A465" t="s">
        <v>2628</v>
      </c>
      <c r="B465" t="s">
        <v>2629</v>
      </c>
      <c r="C465" t="s">
        <v>76</v>
      </c>
      <c r="D465" t="s">
        <v>49</v>
      </c>
      <c r="E465" t="s">
        <v>18</v>
      </c>
      <c r="F465" t="s">
        <v>2630</v>
      </c>
      <c r="G465" t="s">
        <v>2631</v>
      </c>
      <c r="H465" t="s">
        <v>2632</v>
      </c>
      <c r="I465" t="s">
        <v>34</v>
      </c>
      <c r="J465" t="s">
        <v>635</v>
      </c>
      <c r="K465" t="s">
        <v>24</v>
      </c>
      <c r="L465" t="s">
        <v>54</v>
      </c>
      <c r="M465" t="s">
        <v>2633</v>
      </c>
      <c r="N465" t="s">
        <v>46</v>
      </c>
    </row>
    <row r="466" spans="1:14" x14ac:dyDescent="0.25">
      <c r="A466" t="s">
        <v>2634</v>
      </c>
      <c r="C466" t="s">
        <v>16</v>
      </c>
      <c r="D466" t="s">
        <v>1539</v>
      </c>
      <c r="E466" t="s">
        <v>18</v>
      </c>
      <c r="F466" t="s">
        <v>2635</v>
      </c>
      <c r="G466" t="s">
        <v>2636</v>
      </c>
      <c r="H466" t="s">
        <v>2637</v>
      </c>
      <c r="I466" t="s">
        <v>34</v>
      </c>
      <c r="J466" t="s">
        <v>575</v>
      </c>
      <c r="K466" t="s">
        <v>24</v>
      </c>
      <c r="L466" t="s">
        <v>224</v>
      </c>
      <c r="M466" t="s">
        <v>2638</v>
      </c>
      <c r="N466" t="s">
        <v>46</v>
      </c>
    </row>
    <row r="467" spans="1:14" x14ac:dyDescent="0.25">
      <c r="A467" t="s">
        <v>2639</v>
      </c>
      <c r="B467" t="s">
        <v>2640</v>
      </c>
      <c r="C467" t="s">
        <v>76</v>
      </c>
      <c r="D467" t="s">
        <v>49</v>
      </c>
      <c r="E467" t="s">
        <v>18</v>
      </c>
      <c r="F467" t="s">
        <v>2641</v>
      </c>
      <c r="G467" t="s">
        <v>2642</v>
      </c>
      <c r="H467" t="s">
        <v>2643</v>
      </c>
      <c r="I467" t="s">
        <v>34</v>
      </c>
      <c r="J467" t="s">
        <v>635</v>
      </c>
      <c r="K467" t="s">
        <v>24</v>
      </c>
      <c r="L467" t="s">
        <v>54</v>
      </c>
      <c r="M467" t="s">
        <v>2644</v>
      </c>
      <c r="N467" t="s">
        <v>46</v>
      </c>
    </row>
    <row r="468" spans="1:14" x14ac:dyDescent="0.25">
      <c r="A468" t="s">
        <v>2645</v>
      </c>
      <c r="B468" t="s">
        <v>2646</v>
      </c>
      <c r="C468" t="s">
        <v>16</v>
      </c>
      <c r="D468" t="s">
        <v>2647</v>
      </c>
      <c r="E468" t="s">
        <v>18</v>
      </c>
      <c r="F468" t="s">
        <v>2648</v>
      </c>
      <c r="G468" t="s">
        <v>2649</v>
      </c>
      <c r="H468" t="s">
        <v>2650</v>
      </c>
      <c r="I468" t="s">
        <v>34</v>
      </c>
      <c r="J468" t="s">
        <v>589</v>
      </c>
      <c r="K468" t="s">
        <v>24</v>
      </c>
      <c r="L468" t="s">
        <v>2651</v>
      </c>
      <c r="M468" t="s">
        <v>2652</v>
      </c>
      <c r="N468" t="s">
        <v>46</v>
      </c>
    </row>
    <row r="469" spans="1:14" x14ac:dyDescent="0.25">
      <c r="A469" t="s">
        <v>2653</v>
      </c>
      <c r="B469" t="s">
        <v>2654</v>
      </c>
      <c r="C469" t="s">
        <v>16</v>
      </c>
      <c r="D469" t="s">
        <v>49</v>
      </c>
      <c r="E469" t="s">
        <v>18</v>
      </c>
      <c r="F469" t="s">
        <v>2655</v>
      </c>
      <c r="G469" t="s">
        <v>2656</v>
      </c>
      <c r="H469" t="s">
        <v>2657</v>
      </c>
      <c r="I469" t="s">
        <v>34</v>
      </c>
      <c r="J469" t="s">
        <v>2658</v>
      </c>
      <c r="K469" t="s">
        <v>24</v>
      </c>
      <c r="L469" t="s">
        <v>54</v>
      </c>
      <c r="M469" t="s">
        <v>2659</v>
      </c>
      <c r="N469" t="s">
        <v>46</v>
      </c>
    </row>
    <row r="470" spans="1:14" x14ac:dyDescent="0.25">
      <c r="A470" t="s">
        <v>2660</v>
      </c>
      <c r="B470" t="s">
        <v>2661</v>
      </c>
      <c r="C470" t="s">
        <v>16</v>
      </c>
      <c r="D470" t="s">
        <v>2580</v>
      </c>
      <c r="E470" t="s">
        <v>18</v>
      </c>
      <c r="F470" t="s">
        <v>2662</v>
      </c>
      <c r="G470" t="s">
        <v>2663</v>
      </c>
      <c r="H470" t="s">
        <v>2664</v>
      </c>
      <c r="I470" t="s">
        <v>348</v>
      </c>
      <c r="J470" t="s">
        <v>1019</v>
      </c>
      <c r="K470" t="s">
        <v>24</v>
      </c>
      <c r="L470" t="s">
        <v>394</v>
      </c>
      <c r="M470" t="s">
        <v>26</v>
      </c>
      <c r="N470" t="s">
        <v>27</v>
      </c>
    </row>
    <row r="471" spans="1:14" x14ac:dyDescent="0.25">
      <c r="A471" t="s">
        <v>2665</v>
      </c>
      <c r="B471" t="s">
        <v>2666</v>
      </c>
      <c r="C471" t="s">
        <v>16</v>
      </c>
      <c r="D471" t="s">
        <v>2667</v>
      </c>
      <c r="E471" t="s">
        <v>18</v>
      </c>
      <c r="F471" t="s">
        <v>2668</v>
      </c>
      <c r="G471" t="s">
        <v>2669</v>
      </c>
      <c r="H471" t="s">
        <v>2670</v>
      </c>
      <c r="I471" t="s">
        <v>34</v>
      </c>
      <c r="J471" t="s">
        <v>1482</v>
      </c>
      <c r="K471" t="s">
        <v>24</v>
      </c>
      <c r="L471" t="s">
        <v>848</v>
      </c>
      <c r="M471" t="s">
        <v>26</v>
      </c>
      <c r="N471" t="s">
        <v>27</v>
      </c>
    </row>
    <row r="472" spans="1:14" x14ac:dyDescent="0.25">
      <c r="A472" t="s">
        <v>2671</v>
      </c>
      <c r="B472" t="s">
        <v>2672</v>
      </c>
      <c r="C472" t="s">
        <v>76</v>
      </c>
      <c r="D472" t="s">
        <v>2673</v>
      </c>
      <c r="E472" t="s">
        <v>18</v>
      </c>
      <c r="F472" t="s">
        <v>2674</v>
      </c>
      <c r="G472" t="s">
        <v>2675</v>
      </c>
      <c r="H472" t="s">
        <v>2676</v>
      </c>
      <c r="I472" t="s">
        <v>34</v>
      </c>
      <c r="J472" t="s">
        <v>247</v>
      </c>
      <c r="K472" t="s">
        <v>24</v>
      </c>
      <c r="L472" t="s">
        <v>82</v>
      </c>
      <c r="M472" t="s">
        <v>2677</v>
      </c>
      <c r="N472" t="s">
        <v>46</v>
      </c>
    </row>
    <row r="473" spans="1:14" x14ac:dyDescent="0.25">
      <c r="A473" t="s">
        <v>2678</v>
      </c>
      <c r="B473" t="s">
        <v>2679</v>
      </c>
      <c r="C473" t="s">
        <v>16</v>
      </c>
      <c r="D473" t="s">
        <v>102</v>
      </c>
      <c r="E473" t="s">
        <v>18</v>
      </c>
      <c r="F473" t="s">
        <v>2680</v>
      </c>
      <c r="G473" t="s">
        <v>2681</v>
      </c>
      <c r="H473" t="s">
        <v>2682</v>
      </c>
      <c r="I473" t="s">
        <v>34</v>
      </c>
      <c r="J473" t="s">
        <v>1468</v>
      </c>
      <c r="K473" t="s">
        <v>24</v>
      </c>
      <c r="L473" t="s">
        <v>82</v>
      </c>
      <c r="M473" t="s">
        <v>2683</v>
      </c>
      <c r="N473" t="s">
        <v>46</v>
      </c>
    </row>
    <row r="474" spans="1:14" x14ac:dyDescent="0.25">
      <c r="A474" t="s">
        <v>2684</v>
      </c>
      <c r="C474" t="s">
        <v>16</v>
      </c>
      <c r="D474" t="s">
        <v>2685</v>
      </c>
      <c r="E474" t="s">
        <v>18</v>
      </c>
      <c r="F474" t="s">
        <v>2686</v>
      </c>
      <c r="G474" t="s">
        <v>2687</v>
      </c>
      <c r="H474" t="s">
        <v>2688</v>
      </c>
      <c r="I474" t="s">
        <v>34</v>
      </c>
      <c r="J474" t="s">
        <v>2490</v>
      </c>
      <c r="K474" t="s">
        <v>24</v>
      </c>
      <c r="L474" t="s">
        <v>299</v>
      </c>
      <c r="M474" t="s">
        <v>26</v>
      </c>
      <c r="N474" t="s">
        <v>27</v>
      </c>
    </row>
    <row r="475" spans="1:14" x14ac:dyDescent="0.25">
      <c r="A475" t="s">
        <v>2689</v>
      </c>
      <c r="B475" t="s">
        <v>2690</v>
      </c>
      <c r="C475" t="s">
        <v>16</v>
      </c>
      <c r="D475" t="s">
        <v>2691</v>
      </c>
      <c r="E475" t="s">
        <v>18</v>
      </c>
      <c r="F475" t="s">
        <v>2692</v>
      </c>
      <c r="G475" t="s">
        <v>2693</v>
      </c>
      <c r="H475" t="s">
        <v>2694</v>
      </c>
      <c r="I475" t="s">
        <v>34</v>
      </c>
      <c r="J475" t="s">
        <v>201</v>
      </c>
      <c r="K475" t="s">
        <v>24</v>
      </c>
      <c r="L475" t="s">
        <v>224</v>
      </c>
      <c r="M475" t="s">
        <v>2695</v>
      </c>
      <c r="N475" t="s">
        <v>46</v>
      </c>
    </row>
    <row r="476" spans="1:14" x14ac:dyDescent="0.25">
      <c r="A476" t="s">
        <v>2696</v>
      </c>
      <c r="B476" t="s">
        <v>2697</v>
      </c>
      <c r="C476" t="s">
        <v>16</v>
      </c>
      <c r="D476" t="s">
        <v>288</v>
      </c>
      <c r="E476" t="s">
        <v>18</v>
      </c>
      <c r="F476" t="s">
        <v>2698</v>
      </c>
      <c r="G476" t="s">
        <v>2699</v>
      </c>
      <c r="H476" t="s">
        <v>2700</v>
      </c>
      <c r="I476" t="s">
        <v>34</v>
      </c>
      <c r="J476" t="s">
        <v>35</v>
      </c>
      <c r="K476" t="s">
        <v>24</v>
      </c>
      <c r="L476" t="s">
        <v>224</v>
      </c>
      <c r="M476" t="s">
        <v>26</v>
      </c>
      <c r="N476" t="s">
        <v>27</v>
      </c>
    </row>
    <row r="477" spans="1:14" x14ac:dyDescent="0.25">
      <c r="A477" t="s">
        <v>2701</v>
      </c>
      <c r="B477" t="s">
        <v>2702</v>
      </c>
      <c r="C477" t="s">
        <v>16</v>
      </c>
      <c r="D477" t="s">
        <v>2703</v>
      </c>
      <c r="E477" t="s">
        <v>18</v>
      </c>
      <c r="F477" t="s">
        <v>2704</v>
      </c>
      <c r="G477" t="s">
        <v>2705</v>
      </c>
      <c r="H477" t="s">
        <v>2706</v>
      </c>
      <c r="I477" t="s">
        <v>34</v>
      </c>
      <c r="J477" t="s">
        <v>635</v>
      </c>
      <c r="K477" t="s">
        <v>24</v>
      </c>
      <c r="L477" t="s">
        <v>63</v>
      </c>
      <c r="M477" t="s">
        <v>2707</v>
      </c>
      <c r="N477" t="s">
        <v>46</v>
      </c>
    </row>
    <row r="478" spans="1:14" x14ac:dyDescent="0.25">
      <c r="A478" t="s">
        <v>2708</v>
      </c>
      <c r="C478" t="s">
        <v>16</v>
      </c>
      <c r="D478" t="s">
        <v>2709</v>
      </c>
      <c r="E478" t="s">
        <v>18</v>
      </c>
      <c r="F478" t="s">
        <v>2710</v>
      </c>
      <c r="G478" t="s">
        <v>2711</v>
      </c>
      <c r="H478" t="s">
        <v>2712</v>
      </c>
      <c r="I478" t="s">
        <v>348</v>
      </c>
      <c r="J478" t="s">
        <v>551</v>
      </c>
      <c r="K478" t="s">
        <v>24</v>
      </c>
      <c r="L478" t="s">
        <v>394</v>
      </c>
      <c r="M478" t="s">
        <v>2713</v>
      </c>
      <c r="N478" t="s">
        <v>46</v>
      </c>
    </row>
    <row r="479" spans="1:14" x14ac:dyDescent="0.25">
      <c r="A479" t="s">
        <v>2714</v>
      </c>
      <c r="B479" t="s">
        <v>2715</v>
      </c>
      <c r="C479" t="s">
        <v>76</v>
      </c>
      <c r="E479" t="s">
        <v>18</v>
      </c>
      <c r="F479" t="s">
        <v>2716</v>
      </c>
      <c r="G479" t="s">
        <v>2717</v>
      </c>
      <c r="H479" t="s">
        <v>2718</v>
      </c>
      <c r="I479" t="s">
        <v>34</v>
      </c>
      <c r="J479" t="s">
        <v>551</v>
      </c>
      <c r="K479" t="s">
        <v>24</v>
      </c>
      <c r="L479" t="s">
        <v>184</v>
      </c>
      <c r="M479" t="s">
        <v>2719</v>
      </c>
      <c r="N479" t="s">
        <v>46</v>
      </c>
    </row>
    <row r="480" spans="1:14" x14ac:dyDescent="0.25">
      <c r="A480" t="s">
        <v>2720</v>
      </c>
      <c r="B480" t="s">
        <v>2721</v>
      </c>
      <c r="C480" t="s">
        <v>16</v>
      </c>
      <c r="D480" t="s">
        <v>2722</v>
      </c>
      <c r="E480" t="s">
        <v>18</v>
      </c>
      <c r="F480" t="s">
        <v>2723</v>
      </c>
      <c r="G480" t="s">
        <v>2724</v>
      </c>
      <c r="H480" t="s">
        <v>2725</v>
      </c>
      <c r="I480" t="s">
        <v>34</v>
      </c>
      <c r="J480" t="s">
        <v>240</v>
      </c>
      <c r="K480" t="s">
        <v>24</v>
      </c>
      <c r="L480" t="s">
        <v>477</v>
      </c>
      <c r="M480" t="s">
        <v>26</v>
      </c>
      <c r="N480" t="s">
        <v>27</v>
      </c>
    </row>
    <row r="481" spans="1:14" x14ac:dyDescent="0.25">
      <c r="A481" t="s">
        <v>1484</v>
      </c>
      <c r="B481" t="s">
        <v>101</v>
      </c>
      <c r="C481" t="s">
        <v>76</v>
      </c>
      <c r="D481" t="s">
        <v>102</v>
      </c>
      <c r="E481" t="s">
        <v>18</v>
      </c>
      <c r="F481" t="s">
        <v>2726</v>
      </c>
      <c r="G481" t="s">
        <v>2727</v>
      </c>
      <c r="H481" t="s">
        <v>2728</v>
      </c>
      <c r="I481" t="s">
        <v>34</v>
      </c>
      <c r="J481" t="s">
        <v>463</v>
      </c>
      <c r="K481" t="s">
        <v>24</v>
      </c>
      <c r="L481" t="s">
        <v>202</v>
      </c>
      <c r="M481" t="s">
        <v>2729</v>
      </c>
      <c r="N481" t="s">
        <v>46</v>
      </c>
    </row>
    <row r="482" spans="1:14" x14ac:dyDescent="0.25">
      <c r="A482" t="s">
        <v>2730</v>
      </c>
      <c r="B482" t="s">
        <v>2731</v>
      </c>
      <c r="C482" t="s">
        <v>16</v>
      </c>
      <c r="D482" t="s">
        <v>2732</v>
      </c>
      <c r="E482" t="s">
        <v>18</v>
      </c>
      <c r="F482" t="s">
        <v>2733</v>
      </c>
      <c r="G482" t="s">
        <v>2734</v>
      </c>
      <c r="H482" t="s">
        <v>2735</v>
      </c>
      <c r="I482" t="s">
        <v>34</v>
      </c>
      <c r="J482" t="s">
        <v>162</v>
      </c>
      <c r="K482" t="s">
        <v>24</v>
      </c>
      <c r="L482" t="s">
        <v>2736</v>
      </c>
      <c r="M482" t="s">
        <v>2737</v>
      </c>
      <c r="N482" t="s">
        <v>46</v>
      </c>
    </row>
    <row r="483" spans="1:14" x14ac:dyDescent="0.25">
      <c r="A483" t="s">
        <v>2738</v>
      </c>
      <c r="B483" t="s">
        <v>2739</v>
      </c>
      <c r="C483" t="s">
        <v>16</v>
      </c>
      <c r="D483" t="s">
        <v>2740</v>
      </c>
      <c r="E483" t="s">
        <v>18</v>
      </c>
      <c r="F483" t="s">
        <v>2741</v>
      </c>
      <c r="G483" t="s">
        <v>2742</v>
      </c>
      <c r="H483" t="s">
        <v>2743</v>
      </c>
      <c r="I483" t="s">
        <v>22</v>
      </c>
      <c r="J483" t="s">
        <v>106</v>
      </c>
      <c r="K483" t="s">
        <v>24</v>
      </c>
      <c r="L483" t="s">
        <v>2744</v>
      </c>
      <c r="M483" t="s">
        <v>2745</v>
      </c>
      <c r="N483" t="s">
        <v>46</v>
      </c>
    </row>
    <row r="484" spans="1:14" x14ac:dyDescent="0.25">
      <c r="A484" t="s">
        <v>2746</v>
      </c>
      <c r="B484" t="s">
        <v>722</v>
      </c>
      <c r="C484" t="s">
        <v>76</v>
      </c>
      <c r="D484" t="s">
        <v>2747</v>
      </c>
      <c r="E484" t="s">
        <v>18</v>
      </c>
      <c r="F484" t="s">
        <v>2748</v>
      </c>
      <c r="G484" t="s">
        <v>2749</v>
      </c>
      <c r="H484" t="s">
        <v>2750</v>
      </c>
      <c r="I484" t="s">
        <v>34</v>
      </c>
      <c r="J484" t="s">
        <v>1208</v>
      </c>
      <c r="K484" t="s">
        <v>24</v>
      </c>
      <c r="L484" t="s">
        <v>2751</v>
      </c>
      <c r="M484" t="s">
        <v>26</v>
      </c>
      <c r="N484" t="s">
        <v>27</v>
      </c>
    </row>
    <row r="485" spans="1:14" x14ac:dyDescent="0.25">
      <c r="A485" t="s">
        <v>2752</v>
      </c>
      <c r="B485" t="s">
        <v>2753</v>
      </c>
      <c r="C485" t="s">
        <v>16</v>
      </c>
      <c r="D485" t="s">
        <v>472</v>
      </c>
      <c r="E485" t="s">
        <v>18</v>
      </c>
      <c r="F485" t="s">
        <v>2754</v>
      </c>
      <c r="G485" t="s">
        <v>2755</v>
      </c>
      <c r="H485" t="s">
        <v>2756</v>
      </c>
      <c r="I485" t="s">
        <v>34</v>
      </c>
      <c r="J485" t="s">
        <v>2757</v>
      </c>
      <c r="K485" t="s">
        <v>24</v>
      </c>
      <c r="L485" t="s">
        <v>477</v>
      </c>
      <c r="M485" t="s">
        <v>26</v>
      </c>
      <c r="N485" t="s">
        <v>27</v>
      </c>
    </row>
    <row r="486" spans="1:14" x14ac:dyDescent="0.25">
      <c r="A486" t="s">
        <v>2758</v>
      </c>
      <c r="B486" t="s">
        <v>2759</v>
      </c>
      <c r="C486" t="s">
        <v>16</v>
      </c>
      <c r="D486" t="s">
        <v>2760</v>
      </c>
      <c r="E486" t="s">
        <v>18</v>
      </c>
      <c r="F486" t="s">
        <v>2761</v>
      </c>
      <c r="G486" t="s">
        <v>2762</v>
      </c>
      <c r="H486" t="s">
        <v>2763</v>
      </c>
      <c r="I486" t="s">
        <v>34</v>
      </c>
      <c r="J486" t="s">
        <v>90</v>
      </c>
      <c r="K486" t="s">
        <v>24</v>
      </c>
      <c r="L486" t="s">
        <v>82</v>
      </c>
      <c r="M486" t="s">
        <v>2764</v>
      </c>
      <c r="N486" t="s">
        <v>46</v>
      </c>
    </row>
    <row r="487" spans="1:14" x14ac:dyDescent="0.25">
      <c r="A487" t="s">
        <v>2765</v>
      </c>
      <c r="B487" t="s">
        <v>2766</v>
      </c>
      <c r="C487" t="s">
        <v>76</v>
      </c>
      <c r="D487" t="s">
        <v>564</v>
      </c>
      <c r="E487" t="s">
        <v>18</v>
      </c>
      <c r="F487" t="s">
        <v>2767</v>
      </c>
      <c r="G487" t="s">
        <v>2768</v>
      </c>
      <c r="H487" t="s">
        <v>2769</v>
      </c>
      <c r="I487" t="s">
        <v>34</v>
      </c>
      <c r="J487" t="s">
        <v>315</v>
      </c>
      <c r="K487" t="s">
        <v>24</v>
      </c>
      <c r="L487" t="s">
        <v>224</v>
      </c>
      <c r="M487" t="s">
        <v>2770</v>
      </c>
      <c r="N487" t="s">
        <v>46</v>
      </c>
    </row>
    <row r="488" spans="1:14" x14ac:dyDescent="0.25">
      <c r="A488" t="s">
        <v>2771</v>
      </c>
      <c r="B488" t="s">
        <v>2772</v>
      </c>
      <c r="C488" t="s">
        <v>16</v>
      </c>
      <c r="D488" t="s">
        <v>2773</v>
      </c>
      <c r="E488" t="s">
        <v>18</v>
      </c>
      <c r="F488" t="s">
        <v>2774</v>
      </c>
      <c r="G488" t="s">
        <v>2775</v>
      </c>
      <c r="H488" t="s">
        <v>2776</v>
      </c>
      <c r="I488" t="s">
        <v>34</v>
      </c>
      <c r="J488" t="s">
        <v>23</v>
      </c>
      <c r="K488" t="s">
        <v>24</v>
      </c>
      <c r="L488" t="s">
        <v>2777</v>
      </c>
      <c r="M488" t="s">
        <v>26</v>
      </c>
      <c r="N488" t="s">
        <v>27</v>
      </c>
    </row>
    <row r="489" spans="1:14" x14ac:dyDescent="0.25">
      <c r="A489" t="s">
        <v>2778</v>
      </c>
      <c r="B489" t="s">
        <v>2779</v>
      </c>
      <c r="C489" t="s">
        <v>76</v>
      </c>
      <c r="D489" t="s">
        <v>102</v>
      </c>
      <c r="E489" t="s">
        <v>18</v>
      </c>
      <c r="F489" t="s">
        <v>2780</v>
      </c>
      <c r="G489" t="s">
        <v>2781</v>
      </c>
      <c r="H489" t="s">
        <v>2782</v>
      </c>
      <c r="I489" t="s">
        <v>34</v>
      </c>
      <c r="J489" t="s">
        <v>2783</v>
      </c>
      <c r="K489" t="s">
        <v>24</v>
      </c>
      <c r="L489" t="s">
        <v>82</v>
      </c>
      <c r="M489" t="s">
        <v>2784</v>
      </c>
      <c r="N489" t="s">
        <v>46</v>
      </c>
    </row>
    <row r="490" spans="1:14" x14ac:dyDescent="0.25">
      <c r="A490" t="s">
        <v>2785</v>
      </c>
      <c r="B490" t="s">
        <v>2786</v>
      </c>
      <c r="C490" t="s">
        <v>16</v>
      </c>
      <c r="D490" t="s">
        <v>2787</v>
      </c>
      <c r="E490" t="s">
        <v>18</v>
      </c>
      <c r="F490" t="s">
        <v>2788</v>
      </c>
      <c r="G490" t="s">
        <v>2789</v>
      </c>
      <c r="H490" t="s">
        <v>2790</v>
      </c>
      <c r="I490" t="s">
        <v>34</v>
      </c>
      <c r="J490" t="s">
        <v>2283</v>
      </c>
      <c r="K490" t="s">
        <v>24</v>
      </c>
      <c r="L490" t="s">
        <v>44</v>
      </c>
      <c r="M490" t="s">
        <v>2791</v>
      </c>
      <c r="N490" t="s">
        <v>46</v>
      </c>
    </row>
    <row r="491" spans="1:14" x14ac:dyDescent="0.25">
      <c r="A491" t="s">
        <v>2792</v>
      </c>
      <c r="B491" t="s">
        <v>1286</v>
      </c>
      <c r="C491" t="s">
        <v>76</v>
      </c>
      <c r="D491" t="s">
        <v>694</v>
      </c>
      <c r="E491" t="s">
        <v>18</v>
      </c>
      <c r="F491" t="s">
        <v>2793</v>
      </c>
      <c r="G491" t="s">
        <v>2794</v>
      </c>
      <c r="H491" t="s">
        <v>2795</v>
      </c>
      <c r="I491" t="s">
        <v>34</v>
      </c>
      <c r="J491" t="s">
        <v>1279</v>
      </c>
      <c r="K491" t="s">
        <v>24</v>
      </c>
      <c r="L491" t="s">
        <v>700</v>
      </c>
      <c r="M491" t="s">
        <v>26</v>
      </c>
      <c r="N491" t="s">
        <v>27</v>
      </c>
    </row>
    <row r="492" spans="1:14" x14ac:dyDescent="0.25">
      <c r="A492" t="s">
        <v>2796</v>
      </c>
      <c r="B492" t="s">
        <v>2797</v>
      </c>
      <c r="C492" t="s">
        <v>16</v>
      </c>
      <c r="D492" t="s">
        <v>571</v>
      </c>
      <c r="E492" t="s">
        <v>18</v>
      </c>
      <c r="F492" t="s">
        <v>2798</v>
      </c>
      <c r="G492" t="s">
        <v>2799</v>
      </c>
      <c r="H492" t="s">
        <v>2800</v>
      </c>
      <c r="I492" t="s">
        <v>34</v>
      </c>
      <c r="J492" t="s">
        <v>1056</v>
      </c>
      <c r="K492" t="s">
        <v>24</v>
      </c>
      <c r="L492" t="s">
        <v>662</v>
      </c>
      <c r="M492" t="s">
        <v>2801</v>
      </c>
      <c r="N492" t="s">
        <v>46</v>
      </c>
    </row>
    <row r="493" spans="1:14" x14ac:dyDescent="0.25">
      <c r="A493" t="s">
        <v>2802</v>
      </c>
      <c r="B493" t="s">
        <v>2803</v>
      </c>
      <c r="C493" t="s">
        <v>16</v>
      </c>
      <c r="D493" t="s">
        <v>2368</v>
      </c>
      <c r="E493" t="s">
        <v>18</v>
      </c>
      <c r="F493" t="s">
        <v>2804</v>
      </c>
      <c r="G493" t="s">
        <v>2805</v>
      </c>
      <c r="H493" t="s">
        <v>2806</v>
      </c>
      <c r="I493" t="s">
        <v>34</v>
      </c>
      <c r="J493" t="s">
        <v>551</v>
      </c>
      <c r="K493" t="s">
        <v>24</v>
      </c>
      <c r="L493" t="s">
        <v>224</v>
      </c>
      <c r="M493" t="s">
        <v>2807</v>
      </c>
      <c r="N493" t="s">
        <v>46</v>
      </c>
    </row>
    <row r="494" spans="1:14" x14ac:dyDescent="0.25">
      <c r="A494" t="s">
        <v>2808</v>
      </c>
      <c r="B494" t="s">
        <v>2809</v>
      </c>
      <c r="C494" t="s">
        <v>16</v>
      </c>
      <c r="D494" t="s">
        <v>753</v>
      </c>
      <c r="E494" t="s">
        <v>18</v>
      </c>
      <c r="F494" t="s">
        <v>2810</v>
      </c>
      <c r="G494" t="s">
        <v>2811</v>
      </c>
      <c r="H494" t="s">
        <v>2812</v>
      </c>
      <c r="I494" t="s">
        <v>34</v>
      </c>
      <c r="J494" t="s">
        <v>521</v>
      </c>
      <c r="K494" t="s">
        <v>24</v>
      </c>
      <c r="L494" t="s">
        <v>2813</v>
      </c>
      <c r="M494" t="s">
        <v>26</v>
      </c>
      <c r="N494" t="s">
        <v>27</v>
      </c>
    </row>
    <row r="495" spans="1:14" x14ac:dyDescent="0.25">
      <c r="A495" t="s">
        <v>2814</v>
      </c>
      <c r="B495" t="s">
        <v>2815</v>
      </c>
      <c r="C495" t="s">
        <v>16</v>
      </c>
      <c r="D495" t="s">
        <v>2703</v>
      </c>
      <c r="E495" t="s">
        <v>18</v>
      </c>
      <c r="F495" t="s">
        <v>2816</v>
      </c>
      <c r="G495" t="s">
        <v>2817</v>
      </c>
      <c r="H495" t="s">
        <v>2818</v>
      </c>
      <c r="I495" t="s">
        <v>34</v>
      </c>
      <c r="J495" t="s">
        <v>1557</v>
      </c>
      <c r="K495" t="s">
        <v>24</v>
      </c>
      <c r="L495" t="s">
        <v>63</v>
      </c>
      <c r="M495" t="s">
        <v>2819</v>
      </c>
      <c r="N495" t="s">
        <v>46</v>
      </c>
    </row>
    <row r="496" spans="1:14" x14ac:dyDescent="0.25">
      <c r="A496" t="s">
        <v>2820</v>
      </c>
      <c r="B496" t="s">
        <v>2821</v>
      </c>
      <c r="C496" t="s">
        <v>16</v>
      </c>
      <c r="D496" t="s">
        <v>2822</v>
      </c>
      <c r="E496" t="s">
        <v>18</v>
      </c>
      <c r="F496" t="s">
        <v>2823</v>
      </c>
      <c r="G496" t="s">
        <v>2824</v>
      </c>
      <c r="H496" t="s">
        <v>2825</v>
      </c>
      <c r="I496" t="s">
        <v>34</v>
      </c>
      <c r="J496" t="s">
        <v>201</v>
      </c>
      <c r="K496" t="s">
        <v>24</v>
      </c>
      <c r="L496" t="s">
        <v>248</v>
      </c>
      <c r="M496" t="s">
        <v>2826</v>
      </c>
      <c r="N496" t="s">
        <v>46</v>
      </c>
    </row>
    <row r="497" spans="1:14" x14ac:dyDescent="0.25">
      <c r="A497" t="s">
        <v>2827</v>
      </c>
      <c r="B497" t="s">
        <v>2828</v>
      </c>
      <c r="C497" t="s">
        <v>16</v>
      </c>
      <c r="D497" t="s">
        <v>2829</v>
      </c>
      <c r="E497" t="s">
        <v>18</v>
      </c>
      <c r="F497" t="s">
        <v>2830</v>
      </c>
      <c r="G497" t="s">
        <v>2831</v>
      </c>
      <c r="H497" t="s">
        <v>2832</v>
      </c>
      <c r="I497" t="s">
        <v>348</v>
      </c>
      <c r="J497" t="s">
        <v>127</v>
      </c>
      <c r="K497" t="s">
        <v>24</v>
      </c>
      <c r="L497" t="s">
        <v>394</v>
      </c>
      <c r="M497" t="s">
        <v>2833</v>
      </c>
      <c r="N497" t="s">
        <v>46</v>
      </c>
    </row>
    <row r="498" spans="1:14" x14ac:dyDescent="0.25">
      <c r="A498" t="s">
        <v>2834</v>
      </c>
      <c r="B498" t="s">
        <v>2835</v>
      </c>
      <c r="C498" t="s">
        <v>76</v>
      </c>
      <c r="D498" t="s">
        <v>2264</v>
      </c>
      <c r="E498" t="s">
        <v>18</v>
      </c>
      <c r="F498" t="s">
        <v>2836</v>
      </c>
      <c r="G498" t="s">
        <v>2837</v>
      </c>
      <c r="H498" t="s">
        <v>2838</v>
      </c>
      <c r="I498" t="s">
        <v>34</v>
      </c>
      <c r="J498" t="s">
        <v>162</v>
      </c>
      <c r="K498" t="s">
        <v>24</v>
      </c>
      <c r="L498" t="s">
        <v>224</v>
      </c>
      <c r="M498" t="s">
        <v>2839</v>
      </c>
      <c r="N498" t="s">
        <v>46</v>
      </c>
    </row>
    <row r="499" spans="1:14" x14ac:dyDescent="0.25">
      <c r="A499" t="s">
        <v>2840</v>
      </c>
      <c r="B499" t="s">
        <v>403</v>
      </c>
      <c r="C499" t="s">
        <v>16</v>
      </c>
      <c r="D499" t="s">
        <v>2841</v>
      </c>
      <c r="E499" t="s">
        <v>18</v>
      </c>
      <c r="F499" t="s">
        <v>2842</v>
      </c>
      <c r="G499" t="s">
        <v>2843</v>
      </c>
      <c r="H499" t="s">
        <v>2844</v>
      </c>
      <c r="I499" t="s">
        <v>34</v>
      </c>
      <c r="J499" t="s">
        <v>433</v>
      </c>
      <c r="K499" t="s">
        <v>24</v>
      </c>
      <c r="L499" t="s">
        <v>82</v>
      </c>
      <c r="M499" t="s">
        <v>26</v>
      </c>
      <c r="N499" t="s">
        <v>27</v>
      </c>
    </row>
    <row r="500" spans="1:14" x14ac:dyDescent="0.25">
      <c r="A500" t="s">
        <v>2845</v>
      </c>
      <c r="B500" t="s">
        <v>2846</v>
      </c>
      <c r="C500" t="s">
        <v>76</v>
      </c>
      <c r="D500" t="s">
        <v>2847</v>
      </c>
      <c r="E500" t="s">
        <v>18</v>
      </c>
      <c r="F500" t="s">
        <v>2848</v>
      </c>
      <c r="G500" t="s">
        <v>2849</v>
      </c>
      <c r="H500" t="s">
        <v>2850</v>
      </c>
      <c r="I500" t="s">
        <v>34</v>
      </c>
      <c r="J500" t="s">
        <v>2283</v>
      </c>
      <c r="K500" t="s">
        <v>24</v>
      </c>
      <c r="L500" t="s">
        <v>82</v>
      </c>
      <c r="M500" t="s">
        <v>2851</v>
      </c>
      <c r="N500" t="s">
        <v>46</v>
      </c>
    </row>
    <row r="501" spans="1:14" x14ac:dyDescent="0.25">
      <c r="A501" t="s">
        <v>2852</v>
      </c>
      <c r="B501" t="s">
        <v>2779</v>
      </c>
      <c r="C501" t="s">
        <v>76</v>
      </c>
      <c r="D501" t="s">
        <v>102</v>
      </c>
      <c r="E501" t="s">
        <v>18</v>
      </c>
      <c r="F501" t="s">
        <v>2853</v>
      </c>
      <c r="G501" t="s">
        <v>2854</v>
      </c>
      <c r="H501" t="s">
        <v>2855</v>
      </c>
      <c r="I501" t="s">
        <v>34</v>
      </c>
      <c r="J501" t="s">
        <v>528</v>
      </c>
      <c r="K501" t="s">
        <v>24</v>
      </c>
      <c r="L501" t="s">
        <v>82</v>
      </c>
      <c r="M501" t="s">
        <v>2856</v>
      </c>
      <c r="N501" t="s">
        <v>46</v>
      </c>
    </row>
    <row r="502" spans="1:14" x14ac:dyDescent="0.25">
      <c r="A502" t="s">
        <v>2857</v>
      </c>
      <c r="B502" t="s">
        <v>2858</v>
      </c>
      <c r="C502" t="s">
        <v>16</v>
      </c>
      <c r="D502" t="s">
        <v>2859</v>
      </c>
      <c r="E502" t="s">
        <v>18</v>
      </c>
      <c r="F502" t="s">
        <v>2860</v>
      </c>
      <c r="G502" t="s">
        <v>2861</v>
      </c>
      <c r="H502" t="s">
        <v>2862</v>
      </c>
      <c r="I502" t="s">
        <v>34</v>
      </c>
      <c r="J502" t="s">
        <v>626</v>
      </c>
      <c r="K502" t="s">
        <v>24</v>
      </c>
      <c r="L502" t="s">
        <v>2863</v>
      </c>
      <c r="M502" t="s">
        <v>2864</v>
      </c>
      <c r="N502" t="s">
        <v>46</v>
      </c>
    </row>
    <row r="503" spans="1:14" x14ac:dyDescent="0.25">
      <c r="A503" t="s">
        <v>2865</v>
      </c>
      <c r="B503" t="s">
        <v>2866</v>
      </c>
      <c r="C503" t="s">
        <v>76</v>
      </c>
      <c r="D503" t="s">
        <v>1376</v>
      </c>
      <c r="E503" t="s">
        <v>18</v>
      </c>
      <c r="F503" t="s">
        <v>2867</v>
      </c>
      <c r="G503" t="s">
        <v>2868</v>
      </c>
      <c r="H503" t="s">
        <v>2869</v>
      </c>
      <c r="I503" t="s">
        <v>34</v>
      </c>
      <c r="J503" t="s">
        <v>201</v>
      </c>
      <c r="K503" t="s">
        <v>24</v>
      </c>
      <c r="L503" t="s">
        <v>477</v>
      </c>
      <c r="M503" t="s">
        <v>2870</v>
      </c>
      <c r="N503" t="s">
        <v>46</v>
      </c>
    </row>
    <row r="504" spans="1:14" x14ac:dyDescent="0.25">
      <c r="A504" t="s">
        <v>2871</v>
      </c>
      <c r="B504" t="s">
        <v>2872</v>
      </c>
      <c r="C504" t="s">
        <v>76</v>
      </c>
      <c r="D504" t="s">
        <v>2873</v>
      </c>
      <c r="E504" t="s">
        <v>695</v>
      </c>
      <c r="F504" t="s">
        <v>2874</v>
      </c>
      <c r="G504" t="s">
        <v>2875</v>
      </c>
      <c r="H504" t="s">
        <v>2876</v>
      </c>
      <c r="I504" t="s">
        <v>22</v>
      </c>
      <c r="J504" t="s">
        <v>269</v>
      </c>
      <c r="K504" t="s">
        <v>24</v>
      </c>
      <c r="L504" t="s">
        <v>2877</v>
      </c>
      <c r="M504" t="s">
        <v>26</v>
      </c>
      <c r="N504" t="s">
        <v>27</v>
      </c>
    </row>
    <row r="505" spans="1:14" x14ac:dyDescent="0.25">
      <c r="A505" t="s">
        <v>2878</v>
      </c>
      <c r="B505" t="s">
        <v>2879</v>
      </c>
      <c r="C505" t="s">
        <v>76</v>
      </c>
      <c r="D505" t="s">
        <v>102</v>
      </c>
      <c r="E505" t="s">
        <v>695</v>
      </c>
      <c r="F505" t="s">
        <v>2880</v>
      </c>
      <c r="G505" t="s">
        <v>2881</v>
      </c>
      <c r="H505" t="s">
        <v>2882</v>
      </c>
      <c r="I505" t="s">
        <v>34</v>
      </c>
      <c r="J505" t="s">
        <v>333</v>
      </c>
      <c r="K505" t="s">
        <v>24</v>
      </c>
      <c r="L505" t="s">
        <v>82</v>
      </c>
      <c r="M505" t="s">
        <v>2883</v>
      </c>
      <c r="N505" t="s">
        <v>46</v>
      </c>
    </row>
    <row r="506" spans="1:14" x14ac:dyDescent="0.25">
      <c r="A506" t="s">
        <v>2884</v>
      </c>
      <c r="B506" t="s">
        <v>2885</v>
      </c>
      <c r="C506" t="s">
        <v>16</v>
      </c>
      <c r="D506" t="s">
        <v>102</v>
      </c>
      <c r="E506" t="s">
        <v>695</v>
      </c>
      <c r="F506" t="s">
        <v>2886</v>
      </c>
      <c r="G506" t="s">
        <v>2887</v>
      </c>
      <c r="H506" t="s">
        <v>2888</v>
      </c>
      <c r="I506" t="s">
        <v>34</v>
      </c>
      <c r="J506" t="s">
        <v>1435</v>
      </c>
      <c r="K506" t="s">
        <v>24</v>
      </c>
      <c r="L506" t="s">
        <v>82</v>
      </c>
      <c r="M506" t="s">
        <v>2889</v>
      </c>
      <c r="N506" t="s">
        <v>46</v>
      </c>
    </row>
    <row r="507" spans="1:14" x14ac:dyDescent="0.25">
      <c r="A507" t="s">
        <v>2890</v>
      </c>
      <c r="B507" t="s">
        <v>2891</v>
      </c>
      <c r="C507" t="s">
        <v>16</v>
      </c>
      <c r="D507" t="s">
        <v>2892</v>
      </c>
      <c r="E507" t="s">
        <v>687</v>
      </c>
      <c r="F507" t="s">
        <v>2893</v>
      </c>
      <c r="G507" t="s">
        <v>2894</v>
      </c>
      <c r="H507" t="s">
        <v>2895</v>
      </c>
      <c r="I507" t="s">
        <v>22</v>
      </c>
      <c r="J507" t="s">
        <v>1965</v>
      </c>
      <c r="K507" t="s">
        <v>24</v>
      </c>
      <c r="L507" t="s">
        <v>91</v>
      </c>
      <c r="M507" t="s">
        <v>26</v>
      </c>
      <c r="N507" t="s">
        <v>27</v>
      </c>
    </row>
    <row r="508" spans="1:14" x14ac:dyDescent="0.25">
      <c r="A508" t="s">
        <v>2896</v>
      </c>
      <c r="B508" t="s">
        <v>2897</v>
      </c>
      <c r="C508" t="s">
        <v>16</v>
      </c>
      <c r="D508" t="s">
        <v>2898</v>
      </c>
      <c r="E508" t="s">
        <v>695</v>
      </c>
      <c r="F508" t="s">
        <v>2899</v>
      </c>
      <c r="G508" t="s">
        <v>2900</v>
      </c>
      <c r="H508" t="s">
        <v>2901</v>
      </c>
      <c r="I508" t="s">
        <v>34</v>
      </c>
      <c r="J508" t="s">
        <v>514</v>
      </c>
      <c r="K508" t="s">
        <v>24</v>
      </c>
      <c r="L508" t="s">
        <v>36</v>
      </c>
      <c r="M508" t="s">
        <v>26</v>
      </c>
      <c r="N508" t="s">
        <v>27</v>
      </c>
    </row>
    <row r="509" spans="1:14" x14ac:dyDescent="0.25">
      <c r="A509" t="s">
        <v>2902</v>
      </c>
      <c r="B509" t="s">
        <v>2903</v>
      </c>
      <c r="C509" t="s">
        <v>16</v>
      </c>
      <c r="D509" t="s">
        <v>102</v>
      </c>
      <c r="E509" t="s">
        <v>687</v>
      </c>
      <c r="F509" t="s">
        <v>2904</v>
      </c>
      <c r="G509" t="s">
        <v>2905</v>
      </c>
      <c r="H509" t="s">
        <v>2906</v>
      </c>
      <c r="I509" t="s">
        <v>34</v>
      </c>
      <c r="J509" t="s">
        <v>1056</v>
      </c>
      <c r="K509" t="s">
        <v>24</v>
      </c>
      <c r="L509" t="s">
        <v>82</v>
      </c>
      <c r="M509" t="s">
        <v>26</v>
      </c>
      <c r="N509" t="s">
        <v>27</v>
      </c>
    </row>
    <row r="510" spans="1:14" x14ac:dyDescent="0.25">
      <c r="A510" t="s">
        <v>2907</v>
      </c>
      <c r="C510" t="s">
        <v>76</v>
      </c>
      <c r="D510" t="s">
        <v>2908</v>
      </c>
      <c r="E510" t="s">
        <v>695</v>
      </c>
      <c r="F510" t="s">
        <v>2909</v>
      </c>
      <c r="G510" t="s">
        <v>2910</v>
      </c>
      <c r="H510" t="s">
        <v>2911</v>
      </c>
      <c r="I510" t="s">
        <v>34</v>
      </c>
      <c r="J510" t="s">
        <v>626</v>
      </c>
      <c r="K510" t="s">
        <v>24</v>
      </c>
      <c r="L510" t="s">
        <v>2912</v>
      </c>
      <c r="M510" t="s">
        <v>2913</v>
      </c>
      <c r="N510" t="s">
        <v>46</v>
      </c>
    </row>
    <row r="511" spans="1:14" x14ac:dyDescent="0.25">
      <c r="A511" t="s">
        <v>2902</v>
      </c>
      <c r="B511" t="s">
        <v>2914</v>
      </c>
      <c r="C511" t="s">
        <v>16</v>
      </c>
      <c r="D511" t="s">
        <v>102</v>
      </c>
      <c r="E511" t="s">
        <v>695</v>
      </c>
      <c r="F511" t="s">
        <v>2915</v>
      </c>
      <c r="G511" t="s">
        <v>2916</v>
      </c>
      <c r="H511" t="s">
        <v>2917</v>
      </c>
      <c r="I511" t="s">
        <v>34</v>
      </c>
      <c r="J511" t="s">
        <v>575</v>
      </c>
      <c r="K511" t="s">
        <v>24</v>
      </c>
      <c r="L511" t="s">
        <v>82</v>
      </c>
      <c r="M511" t="s">
        <v>2918</v>
      </c>
      <c r="N511" t="s">
        <v>46</v>
      </c>
    </row>
    <row r="512" spans="1:14" x14ac:dyDescent="0.25">
      <c r="A512" t="s">
        <v>2919</v>
      </c>
      <c r="B512" t="s">
        <v>2920</v>
      </c>
      <c r="C512" t="s">
        <v>76</v>
      </c>
      <c r="D512" t="s">
        <v>2921</v>
      </c>
      <c r="E512" t="s">
        <v>695</v>
      </c>
      <c r="F512" t="s">
        <v>2922</v>
      </c>
      <c r="G512" t="s">
        <v>2923</v>
      </c>
      <c r="H512" t="s">
        <v>2924</v>
      </c>
      <c r="I512" t="s">
        <v>34</v>
      </c>
      <c r="J512" t="s">
        <v>43</v>
      </c>
      <c r="K512" t="s">
        <v>24</v>
      </c>
      <c r="L512" t="s">
        <v>233</v>
      </c>
      <c r="M512" t="s">
        <v>2925</v>
      </c>
      <c r="N512" t="s">
        <v>46</v>
      </c>
    </row>
    <row r="513" spans="1:14" x14ac:dyDescent="0.25">
      <c r="A513" t="s">
        <v>2926</v>
      </c>
      <c r="B513" t="s">
        <v>2927</v>
      </c>
      <c r="C513" t="s">
        <v>16</v>
      </c>
      <c r="D513" t="s">
        <v>2928</v>
      </c>
      <c r="E513" t="s">
        <v>695</v>
      </c>
      <c r="F513" t="s">
        <v>2929</v>
      </c>
      <c r="G513" t="s">
        <v>2930</v>
      </c>
      <c r="H513" t="s">
        <v>2931</v>
      </c>
      <c r="I513" t="s">
        <v>34</v>
      </c>
      <c r="J513" t="s">
        <v>134</v>
      </c>
      <c r="K513" t="s">
        <v>24</v>
      </c>
      <c r="L513" t="s">
        <v>248</v>
      </c>
      <c r="M513" t="s">
        <v>26</v>
      </c>
      <c r="N513" t="s">
        <v>27</v>
      </c>
    </row>
    <row r="514" spans="1:14" x14ac:dyDescent="0.25">
      <c r="A514" t="s">
        <v>2932</v>
      </c>
      <c r="B514" t="s">
        <v>2933</v>
      </c>
      <c r="C514" t="s">
        <v>76</v>
      </c>
      <c r="D514" t="s">
        <v>2934</v>
      </c>
      <c r="E514" t="s">
        <v>687</v>
      </c>
      <c r="F514" t="s">
        <v>2935</v>
      </c>
      <c r="G514" t="s">
        <v>2936</v>
      </c>
      <c r="H514" t="s">
        <v>2937</v>
      </c>
      <c r="I514" t="s">
        <v>34</v>
      </c>
      <c r="J514" t="s">
        <v>2502</v>
      </c>
      <c r="K514" t="s">
        <v>24</v>
      </c>
      <c r="L514" t="s">
        <v>2938</v>
      </c>
      <c r="M514" t="s">
        <v>26</v>
      </c>
      <c r="N514" t="s">
        <v>27</v>
      </c>
    </row>
    <row r="515" spans="1:14" x14ac:dyDescent="0.25">
      <c r="A515" t="s">
        <v>2939</v>
      </c>
      <c r="B515" t="s">
        <v>1974</v>
      </c>
      <c r="C515" t="s">
        <v>76</v>
      </c>
      <c r="D515" t="s">
        <v>2940</v>
      </c>
      <c r="E515" t="s">
        <v>695</v>
      </c>
      <c r="F515" t="s">
        <v>2941</v>
      </c>
      <c r="G515" t="s">
        <v>2942</v>
      </c>
      <c r="H515" t="s">
        <v>2943</v>
      </c>
      <c r="I515" t="s">
        <v>34</v>
      </c>
      <c r="J515" t="s">
        <v>1689</v>
      </c>
      <c r="K515" t="s">
        <v>24</v>
      </c>
      <c r="L515" t="s">
        <v>2944</v>
      </c>
      <c r="M515" t="s">
        <v>26</v>
      </c>
      <c r="N515" t="s">
        <v>27</v>
      </c>
    </row>
    <row r="516" spans="1:14" x14ac:dyDescent="0.25">
      <c r="A516" t="s">
        <v>2945</v>
      </c>
      <c r="B516" t="s">
        <v>2946</v>
      </c>
      <c r="C516" t="s">
        <v>16</v>
      </c>
      <c r="D516" t="s">
        <v>2947</v>
      </c>
      <c r="E516" t="s">
        <v>695</v>
      </c>
      <c r="F516" t="s">
        <v>2948</v>
      </c>
      <c r="G516" t="s">
        <v>2949</v>
      </c>
      <c r="H516" t="s">
        <v>2950</v>
      </c>
      <c r="I516" t="s">
        <v>34</v>
      </c>
      <c r="J516" t="s">
        <v>448</v>
      </c>
      <c r="K516" t="s">
        <v>24</v>
      </c>
      <c r="L516" t="s">
        <v>2951</v>
      </c>
      <c r="M516" t="s">
        <v>26</v>
      </c>
      <c r="N516" t="s">
        <v>27</v>
      </c>
    </row>
    <row r="517" spans="1:14" x14ac:dyDescent="0.25">
      <c r="A517" t="s">
        <v>2952</v>
      </c>
      <c r="B517" t="s">
        <v>2953</v>
      </c>
      <c r="C517" t="s">
        <v>76</v>
      </c>
      <c r="D517" t="s">
        <v>2954</v>
      </c>
      <c r="E517" t="s">
        <v>695</v>
      </c>
      <c r="F517" t="s">
        <v>2955</v>
      </c>
      <c r="G517" t="s">
        <v>2956</v>
      </c>
      <c r="H517" t="s">
        <v>2957</v>
      </c>
      <c r="I517" t="s">
        <v>34</v>
      </c>
      <c r="J517" t="s">
        <v>1279</v>
      </c>
      <c r="K517" t="s">
        <v>24</v>
      </c>
      <c r="L517" t="s">
        <v>537</v>
      </c>
      <c r="M517" t="s">
        <v>26</v>
      </c>
      <c r="N517" t="s">
        <v>27</v>
      </c>
    </row>
    <row r="518" spans="1:14" x14ac:dyDescent="0.25">
      <c r="A518" t="s">
        <v>2958</v>
      </c>
      <c r="B518" t="s">
        <v>2959</v>
      </c>
      <c r="C518" t="s">
        <v>76</v>
      </c>
      <c r="D518" t="s">
        <v>2960</v>
      </c>
      <c r="E518" t="s">
        <v>695</v>
      </c>
      <c r="F518" t="s">
        <v>2961</v>
      </c>
      <c r="G518" t="s">
        <v>2962</v>
      </c>
      <c r="H518" t="s">
        <v>2963</v>
      </c>
      <c r="I518" t="s">
        <v>34</v>
      </c>
      <c r="J518" t="s">
        <v>889</v>
      </c>
      <c r="K518" t="s">
        <v>24</v>
      </c>
      <c r="L518" t="s">
        <v>2964</v>
      </c>
      <c r="M518" t="s">
        <v>26</v>
      </c>
      <c r="N518" t="s">
        <v>27</v>
      </c>
    </row>
    <row r="519" spans="1:14" x14ac:dyDescent="0.25">
      <c r="A519" t="s">
        <v>2965</v>
      </c>
      <c r="B519" t="s">
        <v>2966</v>
      </c>
      <c r="C519" t="s">
        <v>16</v>
      </c>
      <c r="D519" t="s">
        <v>1612</v>
      </c>
      <c r="E519" t="s">
        <v>695</v>
      </c>
      <c r="F519" t="s">
        <v>2967</v>
      </c>
      <c r="G519" t="s">
        <v>2968</v>
      </c>
      <c r="H519" t="s">
        <v>2969</v>
      </c>
      <c r="I519" t="s">
        <v>34</v>
      </c>
      <c r="J519" t="s">
        <v>240</v>
      </c>
      <c r="K519" t="s">
        <v>24</v>
      </c>
      <c r="L519" t="s">
        <v>82</v>
      </c>
      <c r="M519" t="s">
        <v>26</v>
      </c>
      <c r="N519" t="s">
        <v>27</v>
      </c>
    </row>
    <row r="520" spans="1:14" x14ac:dyDescent="0.25">
      <c r="A520" t="s">
        <v>2907</v>
      </c>
      <c r="C520" t="s">
        <v>76</v>
      </c>
      <c r="D520" t="s">
        <v>2908</v>
      </c>
      <c r="E520" t="s">
        <v>695</v>
      </c>
      <c r="F520" t="s">
        <v>2970</v>
      </c>
      <c r="G520" t="s">
        <v>2971</v>
      </c>
      <c r="H520" t="s">
        <v>2972</v>
      </c>
      <c r="I520" t="s">
        <v>34</v>
      </c>
      <c r="J520" t="s">
        <v>626</v>
      </c>
      <c r="K520" t="s">
        <v>24</v>
      </c>
      <c r="L520" t="s">
        <v>2912</v>
      </c>
      <c r="M520" t="s">
        <v>2973</v>
      </c>
      <c r="N520" t="s">
        <v>46</v>
      </c>
    </row>
    <row r="521" spans="1:14" x14ac:dyDescent="0.25">
      <c r="A521" t="s">
        <v>2974</v>
      </c>
      <c r="C521" t="s">
        <v>16</v>
      </c>
      <c r="D521" t="s">
        <v>2975</v>
      </c>
      <c r="E521" t="s">
        <v>687</v>
      </c>
      <c r="F521" t="s">
        <v>2976</v>
      </c>
      <c r="G521" t="s">
        <v>2977</v>
      </c>
      <c r="H521" t="s">
        <v>2978</v>
      </c>
      <c r="I521" t="s">
        <v>348</v>
      </c>
      <c r="J521" t="s">
        <v>372</v>
      </c>
      <c r="K521" t="s">
        <v>24</v>
      </c>
      <c r="L521" t="s">
        <v>2979</v>
      </c>
      <c r="M521" t="s">
        <v>26</v>
      </c>
      <c r="N521" t="s">
        <v>27</v>
      </c>
    </row>
    <row r="522" spans="1:14" x14ac:dyDescent="0.25">
      <c r="A522" t="s">
        <v>2980</v>
      </c>
      <c r="B522" t="s">
        <v>2981</v>
      </c>
      <c r="C522" t="s">
        <v>16</v>
      </c>
      <c r="D522" t="s">
        <v>2982</v>
      </c>
      <c r="E522" t="s">
        <v>695</v>
      </c>
      <c r="F522" t="s">
        <v>2983</v>
      </c>
      <c r="G522" t="s">
        <v>2984</v>
      </c>
      <c r="H522" t="s">
        <v>2985</v>
      </c>
      <c r="I522" t="s">
        <v>348</v>
      </c>
      <c r="J522" t="s">
        <v>889</v>
      </c>
      <c r="K522" t="s">
        <v>24</v>
      </c>
      <c r="L522" t="s">
        <v>394</v>
      </c>
      <c r="M522" t="s">
        <v>26</v>
      </c>
      <c r="N522" t="s">
        <v>27</v>
      </c>
    </row>
    <row r="523" spans="1:14" x14ac:dyDescent="0.25">
      <c r="A523" t="s">
        <v>2986</v>
      </c>
      <c r="B523" t="s">
        <v>752</v>
      </c>
      <c r="C523" t="s">
        <v>76</v>
      </c>
      <c r="D523" t="s">
        <v>753</v>
      </c>
      <c r="E523" t="s">
        <v>695</v>
      </c>
      <c r="F523" t="s">
        <v>2987</v>
      </c>
      <c r="G523" t="s">
        <v>2988</v>
      </c>
      <c r="H523" t="s">
        <v>2989</v>
      </c>
      <c r="I523" t="s">
        <v>34</v>
      </c>
      <c r="J523" t="s">
        <v>551</v>
      </c>
      <c r="K523" t="s">
        <v>24</v>
      </c>
      <c r="L523" t="s">
        <v>82</v>
      </c>
      <c r="M523" t="s">
        <v>2990</v>
      </c>
      <c r="N523" t="s">
        <v>46</v>
      </c>
    </row>
    <row r="524" spans="1:14" x14ac:dyDescent="0.25">
      <c r="A524" t="s">
        <v>2991</v>
      </c>
      <c r="B524" t="s">
        <v>101</v>
      </c>
      <c r="C524" t="s">
        <v>16</v>
      </c>
      <c r="D524" t="s">
        <v>102</v>
      </c>
      <c r="E524" t="s">
        <v>695</v>
      </c>
      <c r="F524" t="s">
        <v>2992</v>
      </c>
      <c r="G524" t="s">
        <v>2993</v>
      </c>
      <c r="H524" t="s">
        <v>2994</v>
      </c>
      <c r="I524" t="s">
        <v>34</v>
      </c>
      <c r="J524" t="s">
        <v>490</v>
      </c>
      <c r="K524" t="s">
        <v>24</v>
      </c>
      <c r="L524" t="s">
        <v>82</v>
      </c>
      <c r="M524" t="s">
        <v>2995</v>
      </c>
      <c r="N524" t="s">
        <v>46</v>
      </c>
    </row>
    <row r="525" spans="1:14" x14ac:dyDescent="0.25">
      <c r="A525" t="s">
        <v>2996</v>
      </c>
      <c r="C525" t="s">
        <v>16</v>
      </c>
      <c r="D525" t="s">
        <v>2898</v>
      </c>
      <c r="E525" t="s">
        <v>687</v>
      </c>
      <c r="F525" t="s">
        <v>2997</v>
      </c>
      <c r="G525" t="s">
        <v>2998</v>
      </c>
      <c r="H525" t="s">
        <v>2999</v>
      </c>
      <c r="I525" t="s">
        <v>34</v>
      </c>
      <c r="J525" t="s">
        <v>1482</v>
      </c>
      <c r="K525" t="s">
        <v>24</v>
      </c>
      <c r="L525" t="s">
        <v>36</v>
      </c>
      <c r="M525" t="s">
        <v>26</v>
      </c>
      <c r="N525" t="s">
        <v>27</v>
      </c>
    </row>
    <row r="526" spans="1:14" x14ac:dyDescent="0.25">
      <c r="A526" t="s">
        <v>3000</v>
      </c>
      <c r="B526" t="s">
        <v>3001</v>
      </c>
      <c r="C526" t="s">
        <v>76</v>
      </c>
      <c r="D526" t="s">
        <v>1354</v>
      </c>
      <c r="E526" t="s">
        <v>695</v>
      </c>
      <c r="F526" t="s">
        <v>3002</v>
      </c>
      <c r="G526" t="s">
        <v>3003</v>
      </c>
      <c r="H526" t="s">
        <v>3004</v>
      </c>
      <c r="I526" t="s">
        <v>34</v>
      </c>
      <c r="J526" t="s">
        <v>536</v>
      </c>
      <c r="K526" t="s">
        <v>24</v>
      </c>
      <c r="L526" t="s">
        <v>1358</v>
      </c>
      <c r="M526" t="s">
        <v>3005</v>
      </c>
      <c r="N526" t="s">
        <v>46</v>
      </c>
    </row>
    <row r="527" spans="1:14" x14ac:dyDescent="0.25">
      <c r="A527" t="s">
        <v>3006</v>
      </c>
      <c r="B527" t="s">
        <v>3007</v>
      </c>
      <c r="C527" t="s">
        <v>76</v>
      </c>
      <c r="D527" t="s">
        <v>3008</v>
      </c>
      <c r="E527" t="s">
        <v>695</v>
      </c>
      <c r="F527" t="s">
        <v>3009</v>
      </c>
      <c r="G527" t="s">
        <v>3010</v>
      </c>
      <c r="H527" t="s">
        <v>3011</v>
      </c>
      <c r="I527" t="s">
        <v>34</v>
      </c>
      <c r="J527" t="s">
        <v>3012</v>
      </c>
      <c r="K527" t="s">
        <v>24</v>
      </c>
      <c r="L527" t="s">
        <v>3013</v>
      </c>
      <c r="M527" t="s">
        <v>3014</v>
      </c>
      <c r="N527" t="s">
        <v>46</v>
      </c>
    </row>
    <row r="528" spans="1:14" x14ac:dyDescent="0.25">
      <c r="A528" t="s">
        <v>3015</v>
      </c>
      <c r="B528" t="s">
        <v>2981</v>
      </c>
      <c r="C528" t="s">
        <v>16</v>
      </c>
      <c r="D528" t="s">
        <v>2982</v>
      </c>
      <c r="E528" t="s">
        <v>695</v>
      </c>
      <c r="F528" t="s">
        <v>3016</v>
      </c>
      <c r="G528" t="s">
        <v>3017</v>
      </c>
      <c r="H528" t="s">
        <v>3018</v>
      </c>
      <c r="I528" t="s">
        <v>348</v>
      </c>
      <c r="J528" t="s">
        <v>307</v>
      </c>
      <c r="K528" t="s">
        <v>24</v>
      </c>
      <c r="L528" t="s">
        <v>394</v>
      </c>
      <c r="M528" t="s">
        <v>26</v>
      </c>
      <c r="N528" t="s">
        <v>27</v>
      </c>
    </row>
    <row r="529" spans="1:14" x14ac:dyDescent="0.25">
      <c r="A529" t="s">
        <v>3019</v>
      </c>
      <c r="B529" t="s">
        <v>3020</v>
      </c>
      <c r="C529" t="s">
        <v>16</v>
      </c>
      <c r="D529" t="s">
        <v>3021</v>
      </c>
      <c r="E529" t="s">
        <v>687</v>
      </c>
      <c r="F529" t="s">
        <v>3022</v>
      </c>
      <c r="G529" t="s">
        <v>3023</v>
      </c>
      <c r="H529" t="s">
        <v>3024</v>
      </c>
      <c r="I529" t="s">
        <v>22</v>
      </c>
      <c r="J529" t="s">
        <v>307</v>
      </c>
      <c r="K529" t="s">
        <v>24</v>
      </c>
      <c r="L529" t="s">
        <v>91</v>
      </c>
      <c r="M529" t="s">
        <v>26</v>
      </c>
      <c r="N529" t="s">
        <v>27</v>
      </c>
    </row>
    <row r="530" spans="1:14" x14ac:dyDescent="0.25">
      <c r="A530" t="s">
        <v>3025</v>
      </c>
      <c r="B530" t="s">
        <v>101</v>
      </c>
      <c r="C530" t="s">
        <v>16</v>
      </c>
      <c r="D530" t="s">
        <v>102</v>
      </c>
      <c r="E530" t="s">
        <v>695</v>
      </c>
      <c r="F530" t="s">
        <v>3026</v>
      </c>
      <c r="G530" t="s">
        <v>3027</v>
      </c>
      <c r="H530" t="s">
        <v>3028</v>
      </c>
      <c r="I530" t="s">
        <v>34</v>
      </c>
      <c r="J530" t="s">
        <v>53</v>
      </c>
      <c r="K530" t="s">
        <v>24</v>
      </c>
      <c r="L530" t="s">
        <v>202</v>
      </c>
      <c r="M530" t="s">
        <v>3029</v>
      </c>
      <c r="N530" t="s">
        <v>46</v>
      </c>
    </row>
    <row r="531" spans="1:14" x14ac:dyDescent="0.25">
      <c r="A531" t="s">
        <v>3030</v>
      </c>
      <c r="B531" t="s">
        <v>735</v>
      </c>
      <c r="C531" t="s">
        <v>16</v>
      </c>
      <c r="D531" t="s">
        <v>1069</v>
      </c>
      <c r="E531" t="s">
        <v>695</v>
      </c>
      <c r="F531" t="s">
        <v>3031</v>
      </c>
      <c r="G531" t="s">
        <v>3032</v>
      </c>
      <c r="H531" t="s">
        <v>3033</v>
      </c>
      <c r="I531" t="s">
        <v>34</v>
      </c>
      <c r="J531" t="s">
        <v>134</v>
      </c>
      <c r="K531" t="s">
        <v>24</v>
      </c>
      <c r="L531" t="s">
        <v>82</v>
      </c>
      <c r="M531" t="s">
        <v>26</v>
      </c>
      <c r="N531" t="s">
        <v>27</v>
      </c>
    </row>
    <row r="532" spans="1:14" x14ac:dyDescent="0.25">
      <c r="A532" t="s">
        <v>3034</v>
      </c>
      <c r="B532" t="s">
        <v>3035</v>
      </c>
      <c r="C532" t="s">
        <v>16</v>
      </c>
      <c r="D532" t="s">
        <v>3036</v>
      </c>
      <c r="E532" t="s">
        <v>695</v>
      </c>
      <c r="F532" t="s">
        <v>3037</v>
      </c>
      <c r="G532" t="s">
        <v>3038</v>
      </c>
      <c r="H532" t="s">
        <v>3039</v>
      </c>
      <c r="I532" t="s">
        <v>348</v>
      </c>
      <c r="J532" t="s">
        <v>81</v>
      </c>
      <c r="K532" t="s">
        <v>24</v>
      </c>
      <c r="L532" t="s">
        <v>394</v>
      </c>
      <c r="M532" t="s">
        <v>3040</v>
      </c>
      <c r="N532" t="s">
        <v>46</v>
      </c>
    </row>
    <row r="533" spans="1:14" x14ac:dyDescent="0.25">
      <c r="A533" t="s">
        <v>3041</v>
      </c>
      <c r="B533" t="s">
        <v>3042</v>
      </c>
      <c r="C533" t="s">
        <v>76</v>
      </c>
      <c r="D533" t="s">
        <v>102</v>
      </c>
      <c r="E533" t="s">
        <v>687</v>
      </c>
      <c r="F533" t="s">
        <v>3043</v>
      </c>
      <c r="G533" t="s">
        <v>3044</v>
      </c>
      <c r="H533" t="s">
        <v>3045</v>
      </c>
      <c r="I533" t="s">
        <v>34</v>
      </c>
      <c r="J533" t="s">
        <v>106</v>
      </c>
      <c r="K533" t="s">
        <v>24</v>
      </c>
      <c r="L533" t="s">
        <v>82</v>
      </c>
      <c r="M533" t="s">
        <v>26</v>
      </c>
      <c r="N533" t="s">
        <v>27</v>
      </c>
    </row>
    <row r="534" spans="1:14" x14ac:dyDescent="0.25">
      <c r="A534" t="s">
        <v>3046</v>
      </c>
      <c r="B534" t="s">
        <v>3047</v>
      </c>
      <c r="C534" t="s">
        <v>76</v>
      </c>
      <c r="D534" t="s">
        <v>3048</v>
      </c>
      <c r="E534" t="s">
        <v>687</v>
      </c>
      <c r="F534" t="s">
        <v>3049</v>
      </c>
      <c r="G534" t="s">
        <v>3050</v>
      </c>
      <c r="H534" t="s">
        <v>3051</v>
      </c>
      <c r="I534" t="s">
        <v>34</v>
      </c>
      <c r="J534" t="s">
        <v>816</v>
      </c>
      <c r="K534" t="s">
        <v>24</v>
      </c>
      <c r="L534" t="s">
        <v>3052</v>
      </c>
      <c r="M534" t="s">
        <v>26</v>
      </c>
      <c r="N534" t="s">
        <v>27</v>
      </c>
    </row>
    <row r="535" spans="1:14" x14ac:dyDescent="0.25">
      <c r="A535" t="s">
        <v>3053</v>
      </c>
      <c r="B535" t="s">
        <v>101</v>
      </c>
      <c r="C535" t="s">
        <v>16</v>
      </c>
      <c r="D535" t="s">
        <v>102</v>
      </c>
      <c r="E535" t="s">
        <v>695</v>
      </c>
      <c r="F535" t="s">
        <v>3054</v>
      </c>
      <c r="G535" t="s">
        <v>3055</v>
      </c>
      <c r="H535" t="s">
        <v>3056</v>
      </c>
      <c r="I535" t="s">
        <v>34</v>
      </c>
      <c r="J535" t="s">
        <v>53</v>
      </c>
      <c r="K535" t="s">
        <v>24</v>
      </c>
      <c r="L535" t="s">
        <v>202</v>
      </c>
      <c r="M535" t="s">
        <v>3057</v>
      </c>
      <c r="N535" t="s">
        <v>46</v>
      </c>
    </row>
    <row r="536" spans="1:14" x14ac:dyDescent="0.25">
      <c r="A536" t="s">
        <v>3058</v>
      </c>
      <c r="B536" t="s">
        <v>3059</v>
      </c>
      <c r="C536" t="s">
        <v>76</v>
      </c>
      <c r="D536" t="s">
        <v>3060</v>
      </c>
      <c r="E536" t="s">
        <v>695</v>
      </c>
      <c r="F536" t="s">
        <v>3061</v>
      </c>
      <c r="G536" t="s">
        <v>3062</v>
      </c>
      <c r="H536" t="s">
        <v>3063</v>
      </c>
      <c r="I536" t="s">
        <v>34</v>
      </c>
      <c r="J536" t="s">
        <v>1468</v>
      </c>
      <c r="K536" t="s">
        <v>24</v>
      </c>
      <c r="L536" t="s">
        <v>224</v>
      </c>
      <c r="M536" t="s">
        <v>3064</v>
      </c>
      <c r="N536" t="s">
        <v>46</v>
      </c>
    </row>
    <row r="537" spans="1:14" x14ac:dyDescent="0.25">
      <c r="A537" t="s">
        <v>3065</v>
      </c>
      <c r="B537" t="s">
        <v>2933</v>
      </c>
      <c r="C537" t="s">
        <v>76</v>
      </c>
      <c r="D537" t="s">
        <v>2934</v>
      </c>
      <c r="E537" t="s">
        <v>695</v>
      </c>
      <c r="F537" t="s">
        <v>3066</v>
      </c>
      <c r="G537" t="s">
        <v>3067</v>
      </c>
      <c r="H537" t="s">
        <v>3068</v>
      </c>
      <c r="I537" t="s">
        <v>34</v>
      </c>
      <c r="J537" t="s">
        <v>2502</v>
      </c>
      <c r="K537" t="s">
        <v>24</v>
      </c>
      <c r="L537" t="s">
        <v>2938</v>
      </c>
      <c r="M537" t="s">
        <v>3069</v>
      </c>
      <c r="N537" t="s">
        <v>46</v>
      </c>
    </row>
    <row r="538" spans="1:14" x14ac:dyDescent="0.25">
      <c r="A538" t="s">
        <v>2896</v>
      </c>
      <c r="B538" t="s">
        <v>2897</v>
      </c>
      <c r="C538" t="s">
        <v>16</v>
      </c>
      <c r="D538" t="s">
        <v>2898</v>
      </c>
      <c r="E538" t="s">
        <v>695</v>
      </c>
      <c r="F538" t="s">
        <v>3070</v>
      </c>
      <c r="G538" t="s">
        <v>3071</v>
      </c>
      <c r="H538" t="s">
        <v>3072</v>
      </c>
      <c r="I538" t="s">
        <v>34</v>
      </c>
      <c r="J538" t="s">
        <v>1482</v>
      </c>
      <c r="K538" t="s">
        <v>24</v>
      </c>
      <c r="L538" t="s">
        <v>36</v>
      </c>
      <c r="M538" t="s">
        <v>26</v>
      </c>
      <c r="N538" t="s">
        <v>27</v>
      </c>
    </row>
    <row r="539" spans="1:14" x14ac:dyDescent="0.25">
      <c r="A539" t="s">
        <v>3073</v>
      </c>
      <c r="B539" t="s">
        <v>2891</v>
      </c>
      <c r="C539" t="s">
        <v>16</v>
      </c>
      <c r="D539" t="s">
        <v>2892</v>
      </c>
      <c r="E539" t="s">
        <v>695</v>
      </c>
      <c r="F539" t="s">
        <v>3074</v>
      </c>
      <c r="G539" t="s">
        <v>3075</v>
      </c>
      <c r="H539" t="s">
        <v>3076</v>
      </c>
      <c r="I539" t="s">
        <v>22</v>
      </c>
      <c r="J539" t="s">
        <v>426</v>
      </c>
      <c r="K539" t="s">
        <v>24</v>
      </c>
      <c r="L539" t="s">
        <v>91</v>
      </c>
      <c r="M539" t="s">
        <v>26</v>
      </c>
      <c r="N539" t="s">
        <v>27</v>
      </c>
    </row>
    <row r="540" spans="1:14" x14ac:dyDescent="0.25">
      <c r="A540" t="s">
        <v>3077</v>
      </c>
      <c r="B540" t="s">
        <v>3078</v>
      </c>
      <c r="C540" t="s">
        <v>76</v>
      </c>
      <c r="D540" t="s">
        <v>3060</v>
      </c>
      <c r="E540" t="s">
        <v>687</v>
      </c>
      <c r="F540" t="s">
        <v>3079</v>
      </c>
      <c r="G540" t="s">
        <v>3080</v>
      </c>
      <c r="H540" t="s">
        <v>3081</v>
      </c>
      <c r="I540" t="s">
        <v>34</v>
      </c>
      <c r="J540" t="s">
        <v>2658</v>
      </c>
      <c r="K540" t="s">
        <v>24</v>
      </c>
      <c r="L540" t="s">
        <v>224</v>
      </c>
      <c r="M540" t="s">
        <v>26</v>
      </c>
      <c r="N540" t="s">
        <v>27</v>
      </c>
    </row>
    <row r="541" spans="1:14" x14ac:dyDescent="0.25">
      <c r="A541" t="s">
        <v>3082</v>
      </c>
      <c r="B541" t="s">
        <v>2981</v>
      </c>
      <c r="C541" t="s">
        <v>16</v>
      </c>
      <c r="D541" t="s">
        <v>2982</v>
      </c>
      <c r="E541" t="s">
        <v>695</v>
      </c>
      <c r="F541" t="s">
        <v>3083</v>
      </c>
      <c r="G541" t="s">
        <v>3084</v>
      </c>
      <c r="H541" t="s">
        <v>3085</v>
      </c>
      <c r="I541" t="s">
        <v>348</v>
      </c>
      <c r="J541" t="s">
        <v>276</v>
      </c>
      <c r="K541" t="s">
        <v>24</v>
      </c>
      <c r="L541" t="s">
        <v>394</v>
      </c>
      <c r="M541" t="s">
        <v>26</v>
      </c>
      <c r="N541" t="s">
        <v>27</v>
      </c>
    </row>
    <row r="542" spans="1:14" x14ac:dyDescent="0.25">
      <c r="A542" t="s">
        <v>3086</v>
      </c>
      <c r="B542" t="s">
        <v>3087</v>
      </c>
      <c r="C542" t="s">
        <v>76</v>
      </c>
      <c r="D542" t="s">
        <v>3048</v>
      </c>
      <c r="E542" t="s">
        <v>695</v>
      </c>
      <c r="F542" t="s">
        <v>3088</v>
      </c>
      <c r="G542" t="s">
        <v>3089</v>
      </c>
      <c r="H542" t="s">
        <v>3090</v>
      </c>
      <c r="I542" t="s">
        <v>34</v>
      </c>
      <c r="J542" t="s">
        <v>816</v>
      </c>
      <c r="K542" t="s">
        <v>24</v>
      </c>
      <c r="L542" t="s">
        <v>3052</v>
      </c>
      <c r="M542" t="s">
        <v>26</v>
      </c>
      <c r="N542" t="s">
        <v>27</v>
      </c>
    </row>
    <row r="543" spans="1:14" x14ac:dyDescent="0.25">
      <c r="A543" t="s">
        <v>3091</v>
      </c>
      <c r="B543" t="s">
        <v>3092</v>
      </c>
      <c r="C543" t="s">
        <v>16</v>
      </c>
      <c r="D543" t="s">
        <v>3093</v>
      </c>
      <c r="E543" t="s">
        <v>687</v>
      </c>
      <c r="F543" t="s">
        <v>3094</v>
      </c>
      <c r="G543" t="s">
        <v>3095</v>
      </c>
      <c r="H543" t="s">
        <v>3096</v>
      </c>
      <c r="I543" t="s">
        <v>34</v>
      </c>
      <c r="J543" t="s">
        <v>307</v>
      </c>
      <c r="K543" t="s">
        <v>24</v>
      </c>
      <c r="L543" t="s">
        <v>477</v>
      </c>
      <c r="M543" t="s">
        <v>26</v>
      </c>
      <c r="N543" t="s">
        <v>27</v>
      </c>
    </row>
    <row r="544" spans="1:14" x14ac:dyDescent="0.25">
      <c r="A544" t="s">
        <v>3097</v>
      </c>
      <c r="B544" t="s">
        <v>3098</v>
      </c>
      <c r="C544" t="s">
        <v>16</v>
      </c>
      <c r="D544" t="s">
        <v>3099</v>
      </c>
      <c r="E544" t="s">
        <v>695</v>
      </c>
      <c r="F544" t="s">
        <v>3100</v>
      </c>
      <c r="G544" t="s">
        <v>3101</v>
      </c>
      <c r="H544" t="s">
        <v>3102</v>
      </c>
      <c r="I544" t="s">
        <v>34</v>
      </c>
      <c r="J544" t="s">
        <v>393</v>
      </c>
      <c r="K544" t="s">
        <v>24</v>
      </c>
      <c r="L544" t="s">
        <v>3103</v>
      </c>
      <c r="M544" t="s">
        <v>26</v>
      </c>
      <c r="N544" t="s">
        <v>27</v>
      </c>
    </row>
    <row r="545" spans="1:14" x14ac:dyDescent="0.25">
      <c r="A545" t="s">
        <v>3104</v>
      </c>
      <c r="B545" t="s">
        <v>3105</v>
      </c>
      <c r="C545" t="s">
        <v>16</v>
      </c>
      <c r="D545" t="s">
        <v>3106</v>
      </c>
      <c r="E545" t="s">
        <v>687</v>
      </c>
      <c r="F545" t="s">
        <v>3107</v>
      </c>
      <c r="G545" t="s">
        <v>3108</v>
      </c>
      <c r="H545" t="s">
        <v>3109</v>
      </c>
      <c r="I545" t="s">
        <v>34</v>
      </c>
      <c r="J545" t="s">
        <v>372</v>
      </c>
      <c r="K545" t="s">
        <v>24</v>
      </c>
      <c r="L545" t="s">
        <v>3110</v>
      </c>
      <c r="M545" t="s">
        <v>26</v>
      </c>
      <c r="N545" t="s">
        <v>27</v>
      </c>
    </row>
    <row r="546" spans="1:14" x14ac:dyDescent="0.25">
      <c r="A546" t="s">
        <v>2896</v>
      </c>
      <c r="B546" t="s">
        <v>2897</v>
      </c>
      <c r="C546" t="s">
        <v>16</v>
      </c>
      <c r="D546" t="s">
        <v>2898</v>
      </c>
      <c r="E546" t="s">
        <v>695</v>
      </c>
      <c r="F546" t="s">
        <v>3111</v>
      </c>
      <c r="G546" t="s">
        <v>3112</v>
      </c>
      <c r="H546" t="s">
        <v>3113</v>
      </c>
      <c r="I546" t="s">
        <v>34</v>
      </c>
      <c r="J546" t="s">
        <v>1482</v>
      </c>
      <c r="K546" t="s">
        <v>24</v>
      </c>
      <c r="L546" t="s">
        <v>36</v>
      </c>
      <c r="M546" t="s">
        <v>26</v>
      </c>
      <c r="N546" t="s">
        <v>27</v>
      </c>
    </row>
    <row r="547" spans="1:14" x14ac:dyDescent="0.25">
      <c r="A547" t="s">
        <v>3114</v>
      </c>
      <c r="B547" t="s">
        <v>3115</v>
      </c>
      <c r="C547" t="s">
        <v>16</v>
      </c>
      <c r="D547" t="s">
        <v>1612</v>
      </c>
      <c r="E547" t="s">
        <v>695</v>
      </c>
      <c r="F547" t="s">
        <v>3116</v>
      </c>
      <c r="G547" t="s">
        <v>3117</v>
      </c>
      <c r="H547" t="s">
        <v>3118</v>
      </c>
      <c r="I547" t="s">
        <v>34</v>
      </c>
      <c r="J547" t="s">
        <v>178</v>
      </c>
      <c r="K547" t="s">
        <v>24</v>
      </c>
      <c r="L547" t="s">
        <v>82</v>
      </c>
      <c r="M547" t="s">
        <v>26</v>
      </c>
      <c r="N547" t="s">
        <v>27</v>
      </c>
    </row>
    <row r="548" spans="1:14" x14ac:dyDescent="0.25">
      <c r="A548" t="s">
        <v>3119</v>
      </c>
      <c r="B548" t="s">
        <v>3035</v>
      </c>
      <c r="C548" t="s">
        <v>16</v>
      </c>
      <c r="D548" t="s">
        <v>3036</v>
      </c>
      <c r="E548" t="s">
        <v>695</v>
      </c>
      <c r="F548" t="s">
        <v>3120</v>
      </c>
      <c r="G548" t="s">
        <v>3121</v>
      </c>
      <c r="H548" t="s">
        <v>3122</v>
      </c>
      <c r="I548" t="s">
        <v>348</v>
      </c>
      <c r="J548" t="s">
        <v>201</v>
      </c>
      <c r="K548" t="s">
        <v>24</v>
      </c>
      <c r="L548" t="s">
        <v>394</v>
      </c>
      <c r="M548" t="s">
        <v>3123</v>
      </c>
      <c r="N548" t="s">
        <v>46</v>
      </c>
    </row>
    <row r="549" spans="1:14" x14ac:dyDescent="0.25">
      <c r="A549" t="s">
        <v>3124</v>
      </c>
      <c r="B549" t="s">
        <v>1051</v>
      </c>
      <c r="C549" t="s">
        <v>76</v>
      </c>
      <c r="D549" t="s">
        <v>1052</v>
      </c>
      <c r="E549" t="s">
        <v>695</v>
      </c>
      <c r="F549" t="s">
        <v>3125</v>
      </c>
      <c r="G549" t="s">
        <v>3126</v>
      </c>
      <c r="H549" t="s">
        <v>3127</v>
      </c>
      <c r="I549" t="s">
        <v>34</v>
      </c>
      <c r="J549" t="s">
        <v>162</v>
      </c>
      <c r="K549" t="s">
        <v>24</v>
      </c>
      <c r="L549" t="s">
        <v>224</v>
      </c>
      <c r="M549" t="s">
        <v>3128</v>
      </c>
      <c r="N549" t="s">
        <v>46</v>
      </c>
    </row>
    <row r="550" spans="1:14" x14ac:dyDescent="0.25">
      <c r="A550" t="s">
        <v>2926</v>
      </c>
      <c r="C550" t="s">
        <v>16</v>
      </c>
      <c r="D550" t="s">
        <v>2928</v>
      </c>
      <c r="E550" t="s">
        <v>687</v>
      </c>
      <c r="F550" t="s">
        <v>3129</v>
      </c>
      <c r="G550" t="s">
        <v>3130</v>
      </c>
      <c r="H550" t="s">
        <v>3131</v>
      </c>
      <c r="I550" t="s">
        <v>34</v>
      </c>
      <c r="J550" t="s">
        <v>134</v>
      </c>
      <c r="K550" t="s">
        <v>24</v>
      </c>
      <c r="L550" t="s">
        <v>248</v>
      </c>
      <c r="M550" t="s">
        <v>26</v>
      </c>
      <c r="N550" t="s">
        <v>27</v>
      </c>
    </row>
    <row r="551" spans="1:14" x14ac:dyDescent="0.25">
      <c r="A551" t="s">
        <v>3034</v>
      </c>
      <c r="B551" t="s">
        <v>3035</v>
      </c>
      <c r="C551" t="s">
        <v>16</v>
      </c>
      <c r="D551" t="s">
        <v>3036</v>
      </c>
      <c r="E551" t="s">
        <v>695</v>
      </c>
      <c r="F551" t="s">
        <v>3132</v>
      </c>
      <c r="G551" t="s">
        <v>3133</v>
      </c>
      <c r="H551" t="s">
        <v>3134</v>
      </c>
      <c r="I551" t="s">
        <v>348</v>
      </c>
      <c r="J551" t="s">
        <v>81</v>
      </c>
      <c r="K551" t="s">
        <v>24</v>
      </c>
      <c r="L551" t="s">
        <v>394</v>
      </c>
      <c r="M551" t="s">
        <v>3135</v>
      </c>
      <c r="N551" t="s">
        <v>46</v>
      </c>
    </row>
    <row r="552" spans="1:14" x14ac:dyDescent="0.25">
      <c r="A552" t="s">
        <v>3136</v>
      </c>
      <c r="B552" t="s">
        <v>2981</v>
      </c>
      <c r="C552" t="s">
        <v>16</v>
      </c>
      <c r="D552" t="s">
        <v>2982</v>
      </c>
      <c r="E552" t="s">
        <v>695</v>
      </c>
      <c r="F552" t="s">
        <v>3137</v>
      </c>
      <c r="G552" t="s">
        <v>3138</v>
      </c>
      <c r="H552" t="s">
        <v>3139</v>
      </c>
      <c r="I552" t="s">
        <v>348</v>
      </c>
      <c r="J552" t="s">
        <v>889</v>
      </c>
      <c r="K552" t="s">
        <v>24</v>
      </c>
      <c r="L552" t="s">
        <v>394</v>
      </c>
      <c r="M552" t="s">
        <v>26</v>
      </c>
      <c r="N552" t="s">
        <v>27</v>
      </c>
    </row>
    <row r="553" spans="1:14" x14ac:dyDescent="0.25">
      <c r="A553" t="s">
        <v>3140</v>
      </c>
      <c r="B553" t="s">
        <v>3141</v>
      </c>
      <c r="C553" t="s">
        <v>16</v>
      </c>
      <c r="D553" t="s">
        <v>875</v>
      </c>
      <c r="E553" t="s">
        <v>687</v>
      </c>
      <c r="F553" t="s">
        <v>3142</v>
      </c>
      <c r="G553" t="s">
        <v>3143</v>
      </c>
      <c r="H553" t="s">
        <v>3144</v>
      </c>
      <c r="I553" t="s">
        <v>22</v>
      </c>
      <c r="J553" t="s">
        <v>3145</v>
      </c>
      <c r="K553" t="s">
        <v>24</v>
      </c>
      <c r="L553" t="s">
        <v>91</v>
      </c>
      <c r="M553" t="s">
        <v>26</v>
      </c>
      <c r="N553" t="s">
        <v>27</v>
      </c>
    </row>
    <row r="554" spans="1:14" x14ac:dyDescent="0.25">
      <c r="A554" t="s">
        <v>3146</v>
      </c>
      <c r="B554" t="s">
        <v>1319</v>
      </c>
      <c r="C554" t="s">
        <v>76</v>
      </c>
      <c r="D554" t="s">
        <v>3147</v>
      </c>
      <c r="E554" t="s">
        <v>687</v>
      </c>
      <c r="F554" t="s">
        <v>3148</v>
      </c>
      <c r="G554" t="s">
        <v>3149</v>
      </c>
      <c r="H554" t="s">
        <v>3150</v>
      </c>
      <c r="I554" t="s">
        <v>34</v>
      </c>
      <c r="J554" t="s">
        <v>1066</v>
      </c>
      <c r="K554" t="s">
        <v>24</v>
      </c>
      <c r="L554" t="s">
        <v>3151</v>
      </c>
      <c r="M554" t="s">
        <v>26</v>
      </c>
      <c r="N554" t="s">
        <v>27</v>
      </c>
    </row>
    <row r="555" spans="1:14" x14ac:dyDescent="0.25">
      <c r="A555" t="s">
        <v>3152</v>
      </c>
      <c r="B555" t="s">
        <v>2920</v>
      </c>
      <c r="C555" t="s">
        <v>76</v>
      </c>
      <c r="D555" t="s">
        <v>2921</v>
      </c>
      <c r="E555" t="s">
        <v>687</v>
      </c>
      <c r="F555" t="s">
        <v>3153</v>
      </c>
      <c r="G555" t="s">
        <v>3154</v>
      </c>
      <c r="H555" t="s">
        <v>3155</v>
      </c>
      <c r="I555" t="s">
        <v>34</v>
      </c>
      <c r="J555" t="s">
        <v>43</v>
      </c>
      <c r="K555" t="s">
        <v>24</v>
      </c>
      <c r="L555" t="s">
        <v>233</v>
      </c>
      <c r="M555" t="s">
        <v>26</v>
      </c>
      <c r="N555" t="s">
        <v>27</v>
      </c>
    </row>
    <row r="556" spans="1:14" x14ac:dyDescent="0.25">
      <c r="A556" t="s">
        <v>3156</v>
      </c>
      <c r="B556" t="s">
        <v>3157</v>
      </c>
      <c r="C556" t="s">
        <v>16</v>
      </c>
      <c r="D556" t="s">
        <v>1006</v>
      </c>
      <c r="E556" t="s">
        <v>687</v>
      </c>
      <c r="F556" t="s">
        <v>3158</v>
      </c>
      <c r="G556" t="s">
        <v>3159</v>
      </c>
      <c r="H556" t="s">
        <v>3160</v>
      </c>
      <c r="I556" t="s">
        <v>34</v>
      </c>
      <c r="J556" t="s">
        <v>669</v>
      </c>
      <c r="K556" t="s">
        <v>24</v>
      </c>
      <c r="L556" t="s">
        <v>848</v>
      </c>
      <c r="M556" t="s">
        <v>26</v>
      </c>
      <c r="N556" t="s">
        <v>27</v>
      </c>
    </row>
    <row r="557" spans="1:14" x14ac:dyDescent="0.25">
      <c r="A557" t="s">
        <v>3161</v>
      </c>
      <c r="B557" t="s">
        <v>3162</v>
      </c>
      <c r="C557" t="s">
        <v>76</v>
      </c>
      <c r="D557" t="s">
        <v>3163</v>
      </c>
      <c r="E557" t="s">
        <v>695</v>
      </c>
      <c r="F557" t="s">
        <v>3164</v>
      </c>
      <c r="G557" t="s">
        <v>3165</v>
      </c>
      <c r="H557" t="s">
        <v>3166</v>
      </c>
      <c r="I557" t="s">
        <v>34</v>
      </c>
      <c r="J557" t="s">
        <v>2283</v>
      </c>
      <c r="K557" t="s">
        <v>24</v>
      </c>
      <c r="L557" t="s">
        <v>82</v>
      </c>
      <c r="M557" t="s">
        <v>3167</v>
      </c>
      <c r="N557" t="s">
        <v>46</v>
      </c>
    </row>
    <row r="558" spans="1:14" x14ac:dyDescent="0.25">
      <c r="A558" t="s">
        <v>3168</v>
      </c>
      <c r="B558" t="s">
        <v>2981</v>
      </c>
      <c r="C558" t="s">
        <v>16</v>
      </c>
      <c r="D558" t="s">
        <v>2982</v>
      </c>
      <c r="E558" t="s">
        <v>695</v>
      </c>
      <c r="F558" t="s">
        <v>3169</v>
      </c>
      <c r="G558" t="s">
        <v>3170</v>
      </c>
      <c r="H558" t="s">
        <v>3171</v>
      </c>
      <c r="I558" t="s">
        <v>348</v>
      </c>
      <c r="J558" t="s">
        <v>889</v>
      </c>
      <c r="K558" t="s">
        <v>24</v>
      </c>
      <c r="L558" t="s">
        <v>394</v>
      </c>
      <c r="M558" t="s">
        <v>26</v>
      </c>
      <c r="N558" t="s">
        <v>27</v>
      </c>
    </row>
    <row r="559" spans="1:14" x14ac:dyDescent="0.25">
      <c r="A559" t="s">
        <v>3172</v>
      </c>
      <c r="B559" t="s">
        <v>2879</v>
      </c>
      <c r="C559" t="s">
        <v>76</v>
      </c>
      <c r="D559" t="s">
        <v>102</v>
      </c>
      <c r="E559" t="s">
        <v>695</v>
      </c>
      <c r="F559" t="s">
        <v>3173</v>
      </c>
      <c r="G559" t="s">
        <v>3174</v>
      </c>
      <c r="H559" t="s">
        <v>3175</v>
      </c>
      <c r="I559" t="s">
        <v>34</v>
      </c>
      <c r="J559" t="s">
        <v>333</v>
      </c>
      <c r="K559" t="s">
        <v>24</v>
      </c>
      <c r="L559" t="s">
        <v>82</v>
      </c>
      <c r="M559" t="s">
        <v>3176</v>
      </c>
      <c r="N559" t="s">
        <v>46</v>
      </c>
    </row>
    <row r="560" spans="1:14" x14ac:dyDescent="0.25">
      <c r="A560" t="s">
        <v>3177</v>
      </c>
      <c r="B560" t="s">
        <v>735</v>
      </c>
      <c r="C560" t="s">
        <v>16</v>
      </c>
      <c r="D560" t="s">
        <v>1069</v>
      </c>
      <c r="E560" t="s">
        <v>687</v>
      </c>
      <c r="F560" t="s">
        <v>3178</v>
      </c>
      <c r="G560" t="s">
        <v>3179</v>
      </c>
      <c r="H560" t="s">
        <v>3180</v>
      </c>
      <c r="I560" t="s">
        <v>34</v>
      </c>
      <c r="J560" t="s">
        <v>691</v>
      </c>
      <c r="K560" t="s">
        <v>24</v>
      </c>
      <c r="L560" t="s">
        <v>82</v>
      </c>
      <c r="M560" t="s">
        <v>26</v>
      </c>
      <c r="N560" t="s">
        <v>27</v>
      </c>
    </row>
    <row r="561" spans="1:14" x14ac:dyDescent="0.25">
      <c r="A561" t="s">
        <v>3181</v>
      </c>
      <c r="B561" t="s">
        <v>3182</v>
      </c>
      <c r="C561" t="s">
        <v>76</v>
      </c>
      <c r="E561" t="s">
        <v>687</v>
      </c>
      <c r="F561" t="s">
        <v>3183</v>
      </c>
      <c r="G561" t="s">
        <v>3184</v>
      </c>
      <c r="H561" t="s">
        <v>3185</v>
      </c>
      <c r="I561" t="s">
        <v>348</v>
      </c>
      <c r="K561" t="s">
        <v>24</v>
      </c>
      <c r="M561" t="s">
        <v>26</v>
      </c>
      <c r="N561" t="s">
        <v>27</v>
      </c>
    </row>
    <row r="562" spans="1:14" x14ac:dyDescent="0.25">
      <c r="A562" t="s">
        <v>3186</v>
      </c>
      <c r="B562" t="s">
        <v>3115</v>
      </c>
      <c r="C562" t="s">
        <v>16</v>
      </c>
      <c r="D562" t="s">
        <v>1612</v>
      </c>
      <c r="E562" t="s">
        <v>687</v>
      </c>
      <c r="F562" t="s">
        <v>3187</v>
      </c>
      <c r="G562" t="s">
        <v>3188</v>
      </c>
      <c r="H562" t="s">
        <v>3189</v>
      </c>
      <c r="I562" t="s">
        <v>34</v>
      </c>
      <c r="J562" t="s">
        <v>178</v>
      </c>
      <c r="K562" t="s">
        <v>24</v>
      </c>
      <c r="L562" t="s">
        <v>82</v>
      </c>
      <c r="M562" t="s">
        <v>26</v>
      </c>
      <c r="N562" t="s">
        <v>27</v>
      </c>
    </row>
    <row r="563" spans="1:14" x14ac:dyDescent="0.25">
      <c r="A563" t="s">
        <v>3190</v>
      </c>
      <c r="B563" t="s">
        <v>3191</v>
      </c>
      <c r="C563" t="s">
        <v>16</v>
      </c>
      <c r="D563" t="s">
        <v>3021</v>
      </c>
      <c r="E563" t="s">
        <v>695</v>
      </c>
      <c r="F563" t="s">
        <v>3192</v>
      </c>
      <c r="G563" t="s">
        <v>3193</v>
      </c>
      <c r="H563" t="s">
        <v>3194</v>
      </c>
      <c r="I563" t="s">
        <v>22</v>
      </c>
      <c r="J563" t="s">
        <v>307</v>
      </c>
      <c r="K563" t="s">
        <v>24</v>
      </c>
      <c r="L563" t="s">
        <v>91</v>
      </c>
      <c r="M563" t="s">
        <v>26</v>
      </c>
      <c r="N563" t="s">
        <v>27</v>
      </c>
    </row>
    <row r="564" spans="1:14" x14ac:dyDescent="0.25">
      <c r="A564" t="s">
        <v>3195</v>
      </c>
      <c r="B564" t="s">
        <v>3196</v>
      </c>
      <c r="C564" t="s">
        <v>76</v>
      </c>
      <c r="D564" t="s">
        <v>3197</v>
      </c>
      <c r="E564" t="s">
        <v>687</v>
      </c>
      <c r="F564" t="s">
        <v>3198</v>
      </c>
      <c r="G564" t="s">
        <v>3199</v>
      </c>
      <c r="H564" t="s">
        <v>3200</v>
      </c>
      <c r="I564" t="s">
        <v>34</v>
      </c>
      <c r="J564" t="s">
        <v>256</v>
      </c>
      <c r="K564" t="s">
        <v>24</v>
      </c>
      <c r="L564" t="s">
        <v>82</v>
      </c>
      <c r="M564" t="s">
        <v>26</v>
      </c>
      <c r="N564" t="s">
        <v>27</v>
      </c>
    </row>
    <row r="565" spans="1:14" x14ac:dyDescent="0.25">
      <c r="A565" t="s">
        <v>3201</v>
      </c>
      <c r="B565" t="s">
        <v>3202</v>
      </c>
      <c r="C565" t="s">
        <v>76</v>
      </c>
      <c r="D565" t="s">
        <v>1052</v>
      </c>
      <c r="E565" t="s">
        <v>695</v>
      </c>
      <c r="F565" t="s">
        <v>3203</v>
      </c>
      <c r="G565" t="s">
        <v>3204</v>
      </c>
      <c r="H565" t="s">
        <v>3205</v>
      </c>
      <c r="I565" t="s">
        <v>34</v>
      </c>
      <c r="J565" t="s">
        <v>1056</v>
      </c>
      <c r="K565" t="s">
        <v>24</v>
      </c>
      <c r="L565" t="s">
        <v>224</v>
      </c>
      <c r="M565" t="s">
        <v>3206</v>
      </c>
      <c r="N565" t="s">
        <v>46</v>
      </c>
    </row>
    <row r="566" spans="1:14" x14ac:dyDescent="0.25">
      <c r="A566" t="s">
        <v>3181</v>
      </c>
      <c r="B566" t="s">
        <v>3182</v>
      </c>
      <c r="C566" t="s">
        <v>76</v>
      </c>
      <c r="D566" t="s">
        <v>3207</v>
      </c>
      <c r="E566" t="s">
        <v>695</v>
      </c>
      <c r="F566" t="s">
        <v>3208</v>
      </c>
      <c r="G566" t="s">
        <v>3209</v>
      </c>
      <c r="H566" t="s">
        <v>3210</v>
      </c>
      <c r="I566" t="s">
        <v>348</v>
      </c>
      <c r="J566" t="s">
        <v>53</v>
      </c>
      <c r="K566" t="s">
        <v>24</v>
      </c>
      <c r="L566" t="s">
        <v>394</v>
      </c>
      <c r="M566" t="s">
        <v>3211</v>
      </c>
      <c r="N566" t="s">
        <v>46</v>
      </c>
    </row>
    <row r="567" spans="1:14" x14ac:dyDescent="0.25">
      <c r="A567" t="s">
        <v>3212</v>
      </c>
      <c r="B567" t="s">
        <v>3007</v>
      </c>
      <c r="C567" t="s">
        <v>76</v>
      </c>
      <c r="D567" t="s">
        <v>3008</v>
      </c>
      <c r="E567" t="s">
        <v>695</v>
      </c>
      <c r="F567" t="s">
        <v>3213</v>
      </c>
      <c r="G567" t="s">
        <v>3214</v>
      </c>
      <c r="H567" t="s">
        <v>3215</v>
      </c>
      <c r="I567" t="s">
        <v>34</v>
      </c>
      <c r="J567" t="s">
        <v>315</v>
      </c>
      <c r="K567" t="s">
        <v>24</v>
      </c>
      <c r="L567" t="s">
        <v>3013</v>
      </c>
      <c r="M567" t="s">
        <v>3216</v>
      </c>
      <c r="N567" t="s">
        <v>46</v>
      </c>
    </row>
    <row r="568" spans="1:14" x14ac:dyDescent="0.25">
      <c r="A568" t="s">
        <v>3217</v>
      </c>
      <c r="B568" t="s">
        <v>3218</v>
      </c>
      <c r="C568" t="s">
        <v>76</v>
      </c>
      <c r="E568" t="s">
        <v>695</v>
      </c>
      <c r="F568" t="s">
        <v>3219</v>
      </c>
      <c r="G568" t="s">
        <v>3220</v>
      </c>
      <c r="H568" t="s">
        <v>3221</v>
      </c>
      <c r="I568" t="s">
        <v>34</v>
      </c>
      <c r="J568" t="s">
        <v>648</v>
      </c>
      <c r="K568" t="s">
        <v>24</v>
      </c>
      <c r="M568" t="s">
        <v>3222</v>
      </c>
      <c r="N568" t="s">
        <v>46</v>
      </c>
    </row>
    <row r="569" spans="1:14" x14ac:dyDescent="0.25">
      <c r="A569" t="s">
        <v>3223</v>
      </c>
      <c r="B569" t="s">
        <v>3218</v>
      </c>
      <c r="C569" t="s">
        <v>76</v>
      </c>
      <c r="E569" t="s">
        <v>695</v>
      </c>
      <c r="F569" t="s">
        <v>3224</v>
      </c>
      <c r="G569" t="s">
        <v>3225</v>
      </c>
      <c r="H569" t="s">
        <v>3226</v>
      </c>
      <c r="I569" t="s">
        <v>34</v>
      </c>
      <c r="J569" t="s">
        <v>2594</v>
      </c>
      <c r="K569" t="s">
        <v>24</v>
      </c>
      <c r="M569" t="s">
        <v>3227</v>
      </c>
      <c r="N569" t="s">
        <v>46</v>
      </c>
    </row>
    <row r="570" spans="1:14" x14ac:dyDescent="0.25">
      <c r="A570" t="s">
        <v>3228</v>
      </c>
      <c r="B570" t="s">
        <v>3229</v>
      </c>
      <c r="C570" t="s">
        <v>76</v>
      </c>
      <c r="D570" t="s">
        <v>220</v>
      </c>
      <c r="E570" t="s">
        <v>695</v>
      </c>
      <c r="F570" t="s">
        <v>3230</v>
      </c>
      <c r="G570" t="s">
        <v>3231</v>
      </c>
      <c r="H570" t="s">
        <v>3232</v>
      </c>
      <c r="I570" t="s">
        <v>34</v>
      </c>
      <c r="J570" t="s">
        <v>256</v>
      </c>
      <c r="K570" t="s">
        <v>24</v>
      </c>
      <c r="L570" t="s">
        <v>224</v>
      </c>
      <c r="M570" t="s">
        <v>26</v>
      </c>
      <c r="N570" t="s">
        <v>27</v>
      </c>
    </row>
    <row r="571" spans="1:14" x14ac:dyDescent="0.25">
      <c r="A571" t="s">
        <v>3233</v>
      </c>
      <c r="B571" t="s">
        <v>3234</v>
      </c>
      <c r="C571" t="s">
        <v>76</v>
      </c>
      <c r="D571" t="s">
        <v>3235</v>
      </c>
      <c r="E571" t="s">
        <v>695</v>
      </c>
      <c r="F571" t="s">
        <v>3236</v>
      </c>
      <c r="G571" t="s">
        <v>3237</v>
      </c>
      <c r="H571" t="s">
        <v>3238</v>
      </c>
      <c r="I571" t="s">
        <v>34</v>
      </c>
      <c r="J571" t="s">
        <v>90</v>
      </c>
      <c r="K571" t="s">
        <v>24</v>
      </c>
      <c r="L571" t="s">
        <v>3239</v>
      </c>
      <c r="M571" t="s">
        <v>3240</v>
      </c>
      <c r="N571" t="s">
        <v>46</v>
      </c>
    </row>
    <row r="572" spans="1:14" x14ac:dyDescent="0.25">
      <c r="A572" t="s">
        <v>3241</v>
      </c>
      <c r="B572" t="s">
        <v>3098</v>
      </c>
      <c r="C572" t="s">
        <v>16</v>
      </c>
      <c r="D572" t="s">
        <v>3099</v>
      </c>
      <c r="E572" t="s">
        <v>687</v>
      </c>
      <c r="F572" t="s">
        <v>3242</v>
      </c>
      <c r="G572" t="s">
        <v>3243</v>
      </c>
      <c r="H572" t="s">
        <v>3244</v>
      </c>
      <c r="I572" t="s">
        <v>34</v>
      </c>
      <c r="J572" t="s">
        <v>393</v>
      </c>
      <c r="K572" t="s">
        <v>24</v>
      </c>
      <c r="L572" t="s">
        <v>3245</v>
      </c>
      <c r="M572" t="s">
        <v>26</v>
      </c>
      <c r="N572" t="s">
        <v>27</v>
      </c>
    </row>
    <row r="573" spans="1:14" x14ac:dyDescent="0.25">
      <c r="A573" t="s">
        <v>3246</v>
      </c>
      <c r="B573" t="s">
        <v>2981</v>
      </c>
      <c r="C573" t="s">
        <v>16</v>
      </c>
      <c r="D573" t="s">
        <v>2982</v>
      </c>
      <c r="E573" t="s">
        <v>695</v>
      </c>
      <c r="F573" t="s">
        <v>3247</v>
      </c>
      <c r="G573" t="s">
        <v>3248</v>
      </c>
      <c r="H573" t="s">
        <v>3249</v>
      </c>
      <c r="I573" t="s">
        <v>348</v>
      </c>
      <c r="J573" t="s">
        <v>276</v>
      </c>
      <c r="K573" t="s">
        <v>24</v>
      </c>
      <c r="L573" t="s">
        <v>394</v>
      </c>
      <c r="M573" t="s">
        <v>26</v>
      </c>
      <c r="N573" t="s">
        <v>27</v>
      </c>
    </row>
    <row r="574" spans="1:14" x14ac:dyDescent="0.25">
      <c r="A574" t="s">
        <v>3250</v>
      </c>
      <c r="C574" t="s">
        <v>16</v>
      </c>
      <c r="D574" t="s">
        <v>3251</v>
      </c>
      <c r="E574" t="s">
        <v>695</v>
      </c>
      <c r="F574" t="s">
        <v>3252</v>
      </c>
      <c r="G574" t="s">
        <v>3253</v>
      </c>
      <c r="H574" t="s">
        <v>3254</v>
      </c>
      <c r="I574" t="s">
        <v>34</v>
      </c>
      <c r="J574" t="s">
        <v>2062</v>
      </c>
      <c r="K574" t="s">
        <v>24</v>
      </c>
      <c r="L574" t="s">
        <v>257</v>
      </c>
      <c r="M574" t="s">
        <v>26</v>
      </c>
      <c r="N574" t="s">
        <v>27</v>
      </c>
    </row>
    <row r="575" spans="1:14" x14ac:dyDescent="0.25">
      <c r="A575" t="s">
        <v>2902</v>
      </c>
      <c r="B575" t="s">
        <v>2903</v>
      </c>
      <c r="C575" t="s">
        <v>16</v>
      </c>
      <c r="D575" t="s">
        <v>102</v>
      </c>
      <c r="E575" t="s">
        <v>695</v>
      </c>
      <c r="F575" t="s">
        <v>3255</v>
      </c>
      <c r="G575" t="s">
        <v>3256</v>
      </c>
      <c r="H575" t="s">
        <v>3257</v>
      </c>
      <c r="I575" t="s">
        <v>34</v>
      </c>
      <c r="J575" t="s">
        <v>1056</v>
      </c>
      <c r="K575" t="s">
        <v>24</v>
      </c>
      <c r="L575" t="s">
        <v>82</v>
      </c>
      <c r="M575" t="s">
        <v>3258</v>
      </c>
      <c r="N575" t="s">
        <v>46</v>
      </c>
    </row>
    <row r="576" spans="1:14" x14ac:dyDescent="0.25">
      <c r="A576" t="s">
        <v>3259</v>
      </c>
      <c r="B576" t="s">
        <v>3196</v>
      </c>
      <c r="C576" t="s">
        <v>76</v>
      </c>
      <c r="D576" t="s">
        <v>3260</v>
      </c>
      <c r="E576" t="s">
        <v>695</v>
      </c>
      <c r="F576" t="s">
        <v>3261</v>
      </c>
      <c r="G576" t="s">
        <v>3262</v>
      </c>
      <c r="H576" t="s">
        <v>3263</v>
      </c>
      <c r="I576" t="s">
        <v>34</v>
      </c>
      <c r="J576" t="s">
        <v>1769</v>
      </c>
      <c r="K576" t="s">
        <v>24</v>
      </c>
      <c r="L576" t="s">
        <v>82</v>
      </c>
      <c r="M576" t="s">
        <v>26</v>
      </c>
      <c r="N576" t="s">
        <v>27</v>
      </c>
    </row>
    <row r="577" spans="1:14" x14ac:dyDescent="0.25">
      <c r="A577" t="s">
        <v>2945</v>
      </c>
      <c r="B577" t="s">
        <v>2946</v>
      </c>
      <c r="C577" t="s">
        <v>16</v>
      </c>
      <c r="D577" t="s">
        <v>2947</v>
      </c>
      <c r="E577" t="s">
        <v>695</v>
      </c>
      <c r="F577" t="s">
        <v>3264</v>
      </c>
      <c r="G577" t="s">
        <v>3265</v>
      </c>
      <c r="H577" t="s">
        <v>3266</v>
      </c>
      <c r="I577" t="s">
        <v>34</v>
      </c>
      <c r="J577" t="s">
        <v>134</v>
      </c>
      <c r="K577" t="s">
        <v>24</v>
      </c>
      <c r="L577" t="s">
        <v>2951</v>
      </c>
      <c r="M577" t="s">
        <v>26</v>
      </c>
      <c r="N577" t="s">
        <v>27</v>
      </c>
    </row>
    <row r="578" spans="1:14" x14ac:dyDescent="0.25">
      <c r="A578" t="s">
        <v>3267</v>
      </c>
      <c r="B578" t="s">
        <v>2981</v>
      </c>
      <c r="C578" t="s">
        <v>16</v>
      </c>
      <c r="D578" t="s">
        <v>2982</v>
      </c>
      <c r="E578" t="s">
        <v>695</v>
      </c>
      <c r="F578" t="s">
        <v>3268</v>
      </c>
      <c r="G578" t="s">
        <v>3269</v>
      </c>
      <c r="H578" t="s">
        <v>3270</v>
      </c>
      <c r="I578" t="s">
        <v>348</v>
      </c>
      <c r="J578" t="s">
        <v>276</v>
      </c>
      <c r="K578" t="s">
        <v>24</v>
      </c>
      <c r="L578" t="s">
        <v>394</v>
      </c>
      <c r="M578" t="s">
        <v>26</v>
      </c>
      <c r="N578" t="s">
        <v>27</v>
      </c>
    </row>
    <row r="579" spans="1:14" x14ac:dyDescent="0.25">
      <c r="A579" t="s">
        <v>2907</v>
      </c>
      <c r="C579" t="s">
        <v>76</v>
      </c>
      <c r="D579" t="s">
        <v>2908</v>
      </c>
      <c r="E579" t="s">
        <v>687</v>
      </c>
      <c r="F579" t="s">
        <v>3271</v>
      </c>
      <c r="G579" t="s">
        <v>3272</v>
      </c>
      <c r="H579" t="s">
        <v>3273</v>
      </c>
      <c r="I579" t="s">
        <v>34</v>
      </c>
      <c r="J579" t="s">
        <v>626</v>
      </c>
      <c r="K579" t="s">
        <v>24</v>
      </c>
      <c r="L579" t="s">
        <v>2912</v>
      </c>
      <c r="M579" t="s">
        <v>26</v>
      </c>
      <c r="N579" t="s">
        <v>27</v>
      </c>
    </row>
    <row r="580" spans="1:14" x14ac:dyDescent="0.25">
      <c r="A580" t="s">
        <v>3274</v>
      </c>
      <c r="B580" t="s">
        <v>3275</v>
      </c>
      <c r="C580" t="s">
        <v>76</v>
      </c>
      <c r="D580" t="s">
        <v>3276</v>
      </c>
      <c r="E580" t="s">
        <v>687</v>
      </c>
      <c r="F580" t="s">
        <v>3277</v>
      </c>
      <c r="G580" t="s">
        <v>3278</v>
      </c>
      <c r="H580" t="s">
        <v>3279</v>
      </c>
      <c r="I580" t="s">
        <v>22</v>
      </c>
      <c r="J580" t="s">
        <v>162</v>
      </c>
      <c r="K580" t="s">
        <v>24</v>
      </c>
      <c r="L580" t="s">
        <v>91</v>
      </c>
      <c r="M580" t="s">
        <v>26</v>
      </c>
      <c r="N580" t="s">
        <v>27</v>
      </c>
    </row>
    <row r="581" spans="1:14" x14ac:dyDescent="0.25">
      <c r="A581" t="s">
        <v>3280</v>
      </c>
      <c r="B581" t="s">
        <v>3281</v>
      </c>
      <c r="C581" t="s">
        <v>76</v>
      </c>
      <c r="D581" t="s">
        <v>3282</v>
      </c>
      <c r="E581" t="s">
        <v>695</v>
      </c>
      <c r="F581" t="s">
        <v>3283</v>
      </c>
      <c r="G581" t="s">
        <v>3284</v>
      </c>
      <c r="H581" t="s">
        <v>3285</v>
      </c>
      <c r="I581" t="s">
        <v>348</v>
      </c>
      <c r="J581" t="s">
        <v>23</v>
      </c>
      <c r="K581" t="s">
        <v>24</v>
      </c>
      <c r="L581" t="s">
        <v>394</v>
      </c>
      <c r="M581" t="s">
        <v>26</v>
      </c>
      <c r="N581" t="s">
        <v>27</v>
      </c>
    </row>
    <row r="582" spans="1:14" x14ac:dyDescent="0.25">
      <c r="A582" t="s">
        <v>3286</v>
      </c>
      <c r="B582" t="s">
        <v>3007</v>
      </c>
      <c r="C582" t="s">
        <v>76</v>
      </c>
      <c r="D582" t="s">
        <v>3008</v>
      </c>
      <c r="E582" t="s">
        <v>695</v>
      </c>
      <c r="F582" t="s">
        <v>3287</v>
      </c>
      <c r="G582" t="s">
        <v>3288</v>
      </c>
      <c r="H582" t="s">
        <v>3289</v>
      </c>
      <c r="I582" t="s">
        <v>34</v>
      </c>
      <c r="J582" t="s">
        <v>315</v>
      </c>
      <c r="K582" t="s">
        <v>24</v>
      </c>
      <c r="L582" t="s">
        <v>3013</v>
      </c>
      <c r="M582" t="s">
        <v>3290</v>
      </c>
      <c r="N582" t="s">
        <v>46</v>
      </c>
    </row>
    <row r="583" spans="1:14" x14ac:dyDescent="0.25">
      <c r="A583" t="s">
        <v>3291</v>
      </c>
      <c r="B583" t="s">
        <v>3292</v>
      </c>
      <c r="C583" t="s">
        <v>16</v>
      </c>
      <c r="D583" t="s">
        <v>3260</v>
      </c>
      <c r="E583" t="s">
        <v>695</v>
      </c>
      <c r="F583" t="s">
        <v>3293</v>
      </c>
      <c r="G583" t="s">
        <v>3294</v>
      </c>
      <c r="H583" t="s">
        <v>3295</v>
      </c>
      <c r="I583" t="s">
        <v>34</v>
      </c>
      <c r="J583" t="s">
        <v>476</v>
      </c>
      <c r="K583" t="s">
        <v>24</v>
      </c>
      <c r="L583" t="s">
        <v>82</v>
      </c>
      <c r="M583" t="s">
        <v>26</v>
      </c>
      <c r="N583" t="s">
        <v>27</v>
      </c>
    </row>
    <row r="584" spans="1:14" x14ac:dyDescent="0.25">
      <c r="A584" t="s">
        <v>3296</v>
      </c>
      <c r="B584" t="s">
        <v>3157</v>
      </c>
      <c r="C584" t="s">
        <v>16</v>
      </c>
      <c r="D584" t="s">
        <v>1006</v>
      </c>
      <c r="E584" t="s">
        <v>695</v>
      </c>
      <c r="F584" t="s">
        <v>3297</v>
      </c>
      <c r="G584" t="s">
        <v>3298</v>
      </c>
      <c r="H584" t="s">
        <v>3299</v>
      </c>
      <c r="I584" t="s">
        <v>34</v>
      </c>
      <c r="J584" t="s">
        <v>669</v>
      </c>
      <c r="K584" t="s">
        <v>24</v>
      </c>
      <c r="L584" t="s">
        <v>848</v>
      </c>
      <c r="M584" t="s">
        <v>3300</v>
      </c>
      <c r="N584" t="s">
        <v>46</v>
      </c>
    </row>
    <row r="585" spans="1:14" x14ac:dyDescent="0.25">
      <c r="A585" t="s">
        <v>3301</v>
      </c>
      <c r="B585" t="s">
        <v>3302</v>
      </c>
      <c r="C585" t="s">
        <v>600</v>
      </c>
      <c r="D585" t="s">
        <v>3303</v>
      </c>
      <c r="E585" t="s">
        <v>695</v>
      </c>
      <c r="F585" t="s">
        <v>3304</v>
      </c>
      <c r="G585" t="s">
        <v>3305</v>
      </c>
      <c r="H585" t="s">
        <v>3306</v>
      </c>
      <c r="I585" t="s">
        <v>34</v>
      </c>
      <c r="J585" t="s">
        <v>2079</v>
      </c>
      <c r="K585" t="s">
        <v>606</v>
      </c>
      <c r="L585" t="s">
        <v>82</v>
      </c>
      <c r="M585" t="s">
        <v>26</v>
      </c>
      <c r="N585" t="s">
        <v>27</v>
      </c>
    </row>
    <row r="586" spans="1:14" x14ac:dyDescent="0.25">
      <c r="A586" t="s">
        <v>3307</v>
      </c>
      <c r="B586" t="s">
        <v>3308</v>
      </c>
      <c r="C586" t="s">
        <v>600</v>
      </c>
      <c r="D586" t="s">
        <v>3309</v>
      </c>
      <c r="E586" t="s">
        <v>18</v>
      </c>
      <c r="F586" t="s">
        <v>3310</v>
      </c>
      <c r="G586" t="s">
        <v>3311</v>
      </c>
      <c r="H586" t="s">
        <v>3312</v>
      </c>
      <c r="I586" t="s">
        <v>3313</v>
      </c>
      <c r="J586" t="s">
        <v>3314</v>
      </c>
      <c r="K586" t="s">
        <v>606</v>
      </c>
      <c r="L586" t="s">
        <v>3315</v>
      </c>
      <c r="M586" t="s">
        <v>3316</v>
      </c>
      <c r="N586" t="s">
        <v>46</v>
      </c>
    </row>
    <row r="587" spans="1:14" x14ac:dyDescent="0.25">
      <c r="A587" t="s">
        <v>3317</v>
      </c>
      <c r="B587" t="s">
        <v>29</v>
      </c>
      <c r="C587" t="s">
        <v>600</v>
      </c>
      <c r="D587" t="s">
        <v>3318</v>
      </c>
      <c r="E587" t="s">
        <v>18</v>
      </c>
      <c r="F587" t="s">
        <v>3319</v>
      </c>
      <c r="G587" t="s">
        <v>3320</v>
      </c>
      <c r="H587" t="s">
        <v>3321</v>
      </c>
      <c r="I587" t="s">
        <v>34</v>
      </c>
      <c r="J587" t="s">
        <v>3322</v>
      </c>
      <c r="K587" t="s">
        <v>606</v>
      </c>
      <c r="L587" t="s">
        <v>842</v>
      </c>
      <c r="M587" t="s">
        <v>26</v>
      </c>
      <c r="N587" t="s">
        <v>27</v>
      </c>
    </row>
    <row r="588" spans="1:14" x14ac:dyDescent="0.25">
      <c r="A588" t="s">
        <v>3323</v>
      </c>
      <c r="B588" t="s">
        <v>29</v>
      </c>
      <c r="C588" t="s">
        <v>2074</v>
      </c>
      <c r="D588" t="s">
        <v>429</v>
      </c>
      <c r="E588" t="s">
        <v>18</v>
      </c>
      <c r="F588" t="s">
        <v>3324</v>
      </c>
      <c r="G588" t="s">
        <v>3325</v>
      </c>
      <c r="H588" t="s">
        <v>3326</v>
      </c>
      <c r="I588" t="s">
        <v>34</v>
      </c>
      <c r="J588" t="s">
        <v>1295</v>
      </c>
      <c r="K588" t="s">
        <v>606</v>
      </c>
      <c r="L588" t="s">
        <v>434</v>
      </c>
      <c r="M588" t="s">
        <v>26</v>
      </c>
      <c r="N588" t="s">
        <v>27</v>
      </c>
    </row>
    <row r="589" spans="1:14" x14ac:dyDescent="0.25">
      <c r="A589" t="s">
        <v>3327</v>
      </c>
      <c r="C589" t="s">
        <v>600</v>
      </c>
      <c r="D589" t="s">
        <v>3328</v>
      </c>
      <c r="E589" t="s">
        <v>18</v>
      </c>
      <c r="F589" t="s">
        <v>3329</v>
      </c>
      <c r="G589" t="s">
        <v>3330</v>
      </c>
      <c r="H589" t="s">
        <v>3331</v>
      </c>
      <c r="I589" t="s">
        <v>22</v>
      </c>
      <c r="J589" t="s">
        <v>1965</v>
      </c>
      <c r="K589" t="s">
        <v>606</v>
      </c>
      <c r="L589" t="s">
        <v>560</v>
      </c>
      <c r="M589" t="s">
        <v>26</v>
      </c>
      <c r="N589" t="s">
        <v>27</v>
      </c>
    </row>
    <row r="590" spans="1:14" x14ac:dyDescent="0.25">
      <c r="A590" t="s">
        <v>3332</v>
      </c>
      <c r="B590" t="s">
        <v>3333</v>
      </c>
      <c r="C590" t="s">
        <v>2054</v>
      </c>
      <c r="D590" t="s">
        <v>2533</v>
      </c>
      <c r="E590" t="s">
        <v>18</v>
      </c>
      <c r="F590" t="s">
        <v>3334</v>
      </c>
      <c r="G590" t="s">
        <v>3335</v>
      </c>
      <c r="H590" t="s">
        <v>3336</v>
      </c>
      <c r="I590" t="s">
        <v>34</v>
      </c>
      <c r="J590" t="s">
        <v>1161</v>
      </c>
      <c r="K590" t="s">
        <v>1705</v>
      </c>
      <c r="L590" t="s">
        <v>257</v>
      </c>
      <c r="M590" t="s">
        <v>26</v>
      </c>
      <c r="N590" t="s">
        <v>27</v>
      </c>
    </row>
    <row r="591" spans="1:14" x14ac:dyDescent="0.25">
      <c r="A591" t="s">
        <v>3337</v>
      </c>
      <c r="B591" t="s">
        <v>1129</v>
      </c>
      <c r="C591" t="s">
        <v>600</v>
      </c>
      <c r="D591" t="s">
        <v>3338</v>
      </c>
      <c r="E591" t="s">
        <v>695</v>
      </c>
      <c r="F591" t="s">
        <v>3339</v>
      </c>
      <c r="G591" t="s">
        <v>3340</v>
      </c>
      <c r="H591" t="s">
        <v>3341</v>
      </c>
      <c r="I591" t="s">
        <v>2489</v>
      </c>
      <c r="J591" t="s">
        <v>2092</v>
      </c>
      <c r="K591" t="s">
        <v>606</v>
      </c>
      <c r="L591" t="s">
        <v>3342</v>
      </c>
      <c r="M591" t="s">
        <v>26</v>
      </c>
      <c r="N591" t="s">
        <v>27</v>
      </c>
    </row>
    <row r="592" spans="1:14" x14ac:dyDescent="0.25">
      <c r="A592" t="s">
        <v>3343</v>
      </c>
      <c r="B592" t="s">
        <v>1129</v>
      </c>
      <c r="C592" t="s">
        <v>600</v>
      </c>
      <c r="E592" t="s">
        <v>695</v>
      </c>
      <c r="F592" t="s">
        <v>3344</v>
      </c>
      <c r="G592" t="s">
        <v>3345</v>
      </c>
      <c r="H592" t="s">
        <v>3346</v>
      </c>
      <c r="I592" t="s">
        <v>2489</v>
      </c>
      <c r="J592" t="s">
        <v>2092</v>
      </c>
      <c r="K592" t="s">
        <v>606</v>
      </c>
      <c r="L592" t="s">
        <v>3347</v>
      </c>
      <c r="M592" t="s">
        <v>26</v>
      </c>
      <c r="N592" t="s">
        <v>27</v>
      </c>
    </row>
    <row r="593" spans="1:14" x14ac:dyDescent="0.25">
      <c r="A593" t="s">
        <v>3348</v>
      </c>
      <c r="B593" t="s">
        <v>1129</v>
      </c>
      <c r="C593" t="s">
        <v>600</v>
      </c>
      <c r="D593" t="s">
        <v>3349</v>
      </c>
      <c r="E593" t="s">
        <v>695</v>
      </c>
      <c r="F593" t="s">
        <v>3350</v>
      </c>
      <c r="G593" t="s">
        <v>3351</v>
      </c>
      <c r="H593" t="s">
        <v>3352</v>
      </c>
      <c r="I593" t="s">
        <v>2489</v>
      </c>
      <c r="J593" t="s">
        <v>2092</v>
      </c>
      <c r="K593" t="s">
        <v>606</v>
      </c>
      <c r="L593" t="s">
        <v>3353</v>
      </c>
      <c r="M593" t="s">
        <v>26</v>
      </c>
      <c r="N593" t="s">
        <v>27</v>
      </c>
    </row>
    <row r="594" spans="1:14" x14ac:dyDescent="0.25">
      <c r="A594" t="s">
        <v>3354</v>
      </c>
      <c r="B594" t="s">
        <v>1129</v>
      </c>
      <c r="C594" t="s">
        <v>600</v>
      </c>
      <c r="E594" t="s">
        <v>695</v>
      </c>
      <c r="F594" t="s">
        <v>3355</v>
      </c>
      <c r="G594" t="s">
        <v>3356</v>
      </c>
      <c r="H594" t="s">
        <v>3357</v>
      </c>
      <c r="I594" t="s">
        <v>2489</v>
      </c>
      <c r="J594" t="s">
        <v>2092</v>
      </c>
      <c r="K594" t="s">
        <v>606</v>
      </c>
      <c r="L594" t="s">
        <v>3347</v>
      </c>
      <c r="M594" t="s">
        <v>26</v>
      </c>
      <c r="N594" t="s">
        <v>27</v>
      </c>
    </row>
    <row r="595" spans="1:14" x14ac:dyDescent="0.25">
      <c r="A595" t="s">
        <v>3358</v>
      </c>
      <c r="B595" t="s">
        <v>1129</v>
      </c>
      <c r="C595" t="s">
        <v>600</v>
      </c>
      <c r="D595" t="s">
        <v>3359</v>
      </c>
      <c r="E595" t="s">
        <v>687</v>
      </c>
      <c r="F595" t="s">
        <v>3360</v>
      </c>
      <c r="G595" t="s">
        <v>3361</v>
      </c>
      <c r="H595" t="s">
        <v>3362</v>
      </c>
      <c r="I595" t="s">
        <v>2489</v>
      </c>
      <c r="J595" t="s">
        <v>2092</v>
      </c>
      <c r="K595" t="s">
        <v>606</v>
      </c>
      <c r="L595" t="s">
        <v>3363</v>
      </c>
      <c r="M595" t="s">
        <v>26</v>
      </c>
      <c r="N595" t="s">
        <v>27</v>
      </c>
    </row>
    <row r="596" spans="1:14" x14ac:dyDescent="0.25">
      <c r="A596" t="s">
        <v>3364</v>
      </c>
      <c r="B596" t="s">
        <v>3365</v>
      </c>
      <c r="C596" t="s">
        <v>3366</v>
      </c>
      <c r="D596" t="s">
        <v>3367</v>
      </c>
      <c r="E596" t="s">
        <v>18</v>
      </c>
      <c r="F596" t="s">
        <v>3368</v>
      </c>
      <c r="G596" t="s">
        <v>3369</v>
      </c>
      <c r="H596" t="s">
        <v>3370</v>
      </c>
      <c r="I596" t="s">
        <v>34</v>
      </c>
      <c r="J596" t="s">
        <v>1161</v>
      </c>
      <c r="K596" t="s">
        <v>1705</v>
      </c>
      <c r="L596" t="s">
        <v>44</v>
      </c>
      <c r="M596" t="s">
        <v>26</v>
      </c>
      <c r="N596" t="s">
        <v>27</v>
      </c>
    </row>
    <row r="597" spans="1:14" x14ac:dyDescent="0.25">
      <c r="A597" t="s">
        <v>3371</v>
      </c>
      <c r="B597" t="s">
        <v>29</v>
      </c>
      <c r="C597" t="s">
        <v>2054</v>
      </c>
      <c r="E597" t="s">
        <v>18</v>
      </c>
      <c r="F597" t="s">
        <v>3372</v>
      </c>
      <c r="G597" t="s">
        <v>3373</v>
      </c>
      <c r="H597" t="s">
        <v>3374</v>
      </c>
      <c r="I597" t="s">
        <v>34</v>
      </c>
      <c r="J597" t="s">
        <v>1295</v>
      </c>
      <c r="K597" t="s">
        <v>1705</v>
      </c>
      <c r="L597" t="s">
        <v>135</v>
      </c>
      <c r="M597" t="s">
        <v>26</v>
      </c>
      <c r="N597" t="s">
        <v>27</v>
      </c>
    </row>
    <row r="598" spans="1:14" x14ac:dyDescent="0.25">
      <c r="A598" t="s">
        <v>3375</v>
      </c>
      <c r="B598" t="s">
        <v>3376</v>
      </c>
      <c r="C598" t="s">
        <v>1700</v>
      </c>
      <c r="D598" t="s">
        <v>3377</v>
      </c>
      <c r="E598" t="s">
        <v>18</v>
      </c>
      <c r="F598" t="s">
        <v>3378</v>
      </c>
      <c r="G598" t="s">
        <v>3379</v>
      </c>
      <c r="H598" t="s">
        <v>3380</v>
      </c>
      <c r="I598" t="s">
        <v>34</v>
      </c>
      <c r="J598" t="s">
        <v>3381</v>
      </c>
      <c r="K598" t="s">
        <v>1705</v>
      </c>
      <c r="L598" t="s">
        <v>848</v>
      </c>
      <c r="M598" t="s">
        <v>26</v>
      </c>
      <c r="N598" t="s">
        <v>27</v>
      </c>
    </row>
    <row r="599" spans="1:14" x14ac:dyDescent="0.25">
      <c r="A599" t="s">
        <v>3382</v>
      </c>
      <c r="B599" t="s">
        <v>3383</v>
      </c>
      <c r="C599" t="s">
        <v>2018</v>
      </c>
      <c r="D599" t="s">
        <v>3384</v>
      </c>
      <c r="E599" t="s">
        <v>18</v>
      </c>
      <c r="F599" t="s">
        <v>3385</v>
      </c>
      <c r="G599" t="s">
        <v>3386</v>
      </c>
      <c r="H599" t="s">
        <v>3387</v>
      </c>
      <c r="I599" t="s">
        <v>34</v>
      </c>
      <c r="J599" t="s">
        <v>3388</v>
      </c>
      <c r="K599" t="s">
        <v>1705</v>
      </c>
      <c r="L599" t="s">
        <v>82</v>
      </c>
      <c r="M599" t="s">
        <v>26</v>
      </c>
      <c r="N599" t="s">
        <v>27</v>
      </c>
    </row>
    <row r="600" spans="1:14" x14ac:dyDescent="0.25">
      <c r="A600" t="s">
        <v>3389</v>
      </c>
      <c r="B600" t="s">
        <v>3390</v>
      </c>
      <c r="C600" t="s">
        <v>1991</v>
      </c>
      <c r="E600" t="s">
        <v>18</v>
      </c>
      <c r="F600" t="s">
        <v>3391</v>
      </c>
      <c r="G600" t="s">
        <v>3392</v>
      </c>
      <c r="H600" t="s">
        <v>3393</v>
      </c>
      <c r="I600" t="s">
        <v>34</v>
      </c>
      <c r="J600" t="s">
        <v>1295</v>
      </c>
      <c r="K600" t="s">
        <v>606</v>
      </c>
      <c r="L600" t="s">
        <v>184</v>
      </c>
      <c r="M600" t="s">
        <v>26</v>
      </c>
      <c r="N600" t="s">
        <v>27</v>
      </c>
    </row>
    <row r="601" spans="1:14" x14ac:dyDescent="0.25">
      <c r="A601" t="s">
        <v>3394</v>
      </c>
      <c r="B601" t="s">
        <v>3395</v>
      </c>
      <c r="C601" t="s">
        <v>2018</v>
      </c>
      <c r="D601" t="s">
        <v>3396</v>
      </c>
      <c r="E601" t="s">
        <v>18</v>
      </c>
      <c r="F601" t="s">
        <v>3397</v>
      </c>
      <c r="G601" t="s">
        <v>3398</v>
      </c>
      <c r="H601" t="s">
        <v>3399</v>
      </c>
      <c r="I601" t="s">
        <v>34</v>
      </c>
      <c r="J601" t="s">
        <v>855</v>
      </c>
      <c r="K601" t="s">
        <v>1705</v>
      </c>
      <c r="L601" t="s">
        <v>477</v>
      </c>
      <c r="M601" t="s">
        <v>26</v>
      </c>
      <c r="N601" t="s">
        <v>27</v>
      </c>
    </row>
    <row r="602" spans="1:14" x14ac:dyDescent="0.25">
      <c r="A602" t="s">
        <v>3119</v>
      </c>
      <c r="B602" t="s">
        <v>3035</v>
      </c>
      <c r="C602" t="s">
        <v>16</v>
      </c>
      <c r="D602" t="s">
        <v>3036</v>
      </c>
      <c r="E602" t="s">
        <v>695</v>
      </c>
      <c r="F602" t="s">
        <v>3400</v>
      </c>
      <c r="G602" t="s">
        <v>3401</v>
      </c>
      <c r="H602" t="s">
        <v>3402</v>
      </c>
      <c r="I602" t="s">
        <v>348</v>
      </c>
      <c r="J602" t="s">
        <v>315</v>
      </c>
      <c r="K602" t="s">
        <v>24</v>
      </c>
      <c r="L602" t="s">
        <v>394</v>
      </c>
      <c r="M602" t="s">
        <v>3403</v>
      </c>
      <c r="N602" t="s">
        <v>46</v>
      </c>
    </row>
    <row r="603" spans="1:14" x14ac:dyDescent="0.25">
      <c r="A603" t="s">
        <v>3404</v>
      </c>
      <c r="B603" t="s">
        <v>3059</v>
      </c>
      <c r="C603" t="s">
        <v>76</v>
      </c>
      <c r="D603" t="s">
        <v>3060</v>
      </c>
      <c r="E603" t="s">
        <v>695</v>
      </c>
      <c r="F603" t="s">
        <v>3405</v>
      </c>
      <c r="G603" t="s">
        <v>3406</v>
      </c>
      <c r="H603" t="s">
        <v>3407</v>
      </c>
      <c r="I603" t="s">
        <v>34</v>
      </c>
      <c r="J603" t="s">
        <v>2658</v>
      </c>
      <c r="K603" t="s">
        <v>24</v>
      </c>
      <c r="L603" t="s">
        <v>224</v>
      </c>
      <c r="M603" t="s">
        <v>3408</v>
      </c>
      <c r="N603" t="s">
        <v>46</v>
      </c>
    </row>
    <row r="604" spans="1:14" x14ac:dyDescent="0.25">
      <c r="A604" t="s">
        <v>3409</v>
      </c>
      <c r="B604" t="s">
        <v>3275</v>
      </c>
      <c r="C604" t="s">
        <v>76</v>
      </c>
      <c r="D604" t="s">
        <v>86</v>
      </c>
      <c r="E604" t="s">
        <v>687</v>
      </c>
      <c r="F604" t="s">
        <v>3410</v>
      </c>
      <c r="G604" t="s">
        <v>3411</v>
      </c>
      <c r="H604" t="s">
        <v>3412</v>
      </c>
      <c r="I604" t="s">
        <v>22</v>
      </c>
      <c r="J604" t="s">
        <v>162</v>
      </c>
      <c r="K604" t="s">
        <v>24</v>
      </c>
      <c r="L604" t="s">
        <v>91</v>
      </c>
      <c r="M604" t="s">
        <v>26</v>
      </c>
      <c r="N604" t="s">
        <v>27</v>
      </c>
    </row>
    <row r="605" spans="1:14" x14ac:dyDescent="0.25">
      <c r="A605" t="s">
        <v>3413</v>
      </c>
      <c r="B605" t="s">
        <v>752</v>
      </c>
      <c r="C605" t="s">
        <v>76</v>
      </c>
      <c r="D605" t="s">
        <v>753</v>
      </c>
      <c r="E605" t="s">
        <v>687</v>
      </c>
      <c r="F605" t="s">
        <v>3414</v>
      </c>
      <c r="G605" t="s">
        <v>3415</v>
      </c>
      <c r="H605" t="s">
        <v>3416</v>
      </c>
      <c r="I605" t="s">
        <v>34</v>
      </c>
      <c r="J605" t="s">
        <v>551</v>
      </c>
      <c r="K605" t="s">
        <v>24</v>
      </c>
      <c r="L605" t="s">
        <v>82</v>
      </c>
      <c r="M605" t="s">
        <v>26</v>
      </c>
      <c r="N605" t="s">
        <v>27</v>
      </c>
    </row>
    <row r="606" spans="1:14" x14ac:dyDescent="0.25">
      <c r="A606" t="s">
        <v>2939</v>
      </c>
      <c r="B606" t="s">
        <v>1974</v>
      </c>
      <c r="C606" t="s">
        <v>76</v>
      </c>
      <c r="D606" t="s">
        <v>2940</v>
      </c>
      <c r="E606" t="s">
        <v>695</v>
      </c>
      <c r="F606" t="s">
        <v>3417</v>
      </c>
      <c r="G606" t="s">
        <v>3418</v>
      </c>
      <c r="H606" t="s">
        <v>3419</v>
      </c>
      <c r="I606" t="s">
        <v>22</v>
      </c>
      <c r="J606" t="s">
        <v>3420</v>
      </c>
      <c r="K606" t="s">
        <v>24</v>
      </c>
      <c r="L606" t="s">
        <v>2944</v>
      </c>
      <c r="M606" t="s">
        <v>26</v>
      </c>
      <c r="N606" t="s">
        <v>27</v>
      </c>
    </row>
    <row r="607" spans="1:14" x14ac:dyDescent="0.25">
      <c r="A607" t="s">
        <v>3119</v>
      </c>
      <c r="B607" t="s">
        <v>3035</v>
      </c>
      <c r="C607" t="s">
        <v>16</v>
      </c>
      <c r="D607" t="s">
        <v>3036</v>
      </c>
      <c r="E607" t="s">
        <v>695</v>
      </c>
      <c r="F607" t="s">
        <v>3421</v>
      </c>
      <c r="G607" t="s">
        <v>3422</v>
      </c>
      <c r="H607" t="s">
        <v>3423</v>
      </c>
      <c r="I607" t="s">
        <v>348</v>
      </c>
      <c r="J607" t="s">
        <v>201</v>
      </c>
      <c r="K607" t="s">
        <v>24</v>
      </c>
      <c r="L607" t="s">
        <v>394</v>
      </c>
      <c r="M607" t="s">
        <v>3424</v>
      </c>
      <c r="N607" t="s">
        <v>46</v>
      </c>
    </row>
    <row r="608" spans="1:14" x14ac:dyDescent="0.25">
      <c r="A608" t="s">
        <v>3425</v>
      </c>
      <c r="C608" t="s">
        <v>16</v>
      </c>
      <c r="D608" t="s">
        <v>2975</v>
      </c>
      <c r="E608" t="s">
        <v>695</v>
      </c>
      <c r="F608" t="s">
        <v>3426</v>
      </c>
      <c r="G608" t="s">
        <v>3427</v>
      </c>
      <c r="H608" t="s">
        <v>3428</v>
      </c>
      <c r="I608" t="s">
        <v>348</v>
      </c>
      <c r="J608" t="s">
        <v>372</v>
      </c>
      <c r="K608" t="s">
        <v>24</v>
      </c>
      <c r="L608" t="s">
        <v>2979</v>
      </c>
      <c r="M608" t="s">
        <v>3429</v>
      </c>
      <c r="N608" t="s">
        <v>46</v>
      </c>
    </row>
    <row r="609" spans="1:14" x14ac:dyDescent="0.25">
      <c r="A609" t="s">
        <v>3430</v>
      </c>
      <c r="B609" t="s">
        <v>752</v>
      </c>
      <c r="C609" t="s">
        <v>76</v>
      </c>
      <c r="D609" t="s">
        <v>753</v>
      </c>
      <c r="E609" t="s">
        <v>695</v>
      </c>
      <c r="F609" t="s">
        <v>3431</v>
      </c>
      <c r="G609" t="s">
        <v>3432</v>
      </c>
      <c r="H609" t="s">
        <v>3433</v>
      </c>
      <c r="I609" t="s">
        <v>34</v>
      </c>
      <c r="J609" t="s">
        <v>551</v>
      </c>
      <c r="K609" t="s">
        <v>24</v>
      </c>
      <c r="L609" t="s">
        <v>82</v>
      </c>
      <c r="M609" t="s">
        <v>3434</v>
      </c>
      <c r="N609" t="s">
        <v>46</v>
      </c>
    </row>
    <row r="610" spans="1:14" x14ac:dyDescent="0.25">
      <c r="A610" t="s">
        <v>3435</v>
      </c>
      <c r="B610" t="s">
        <v>2885</v>
      </c>
      <c r="C610" t="s">
        <v>16</v>
      </c>
      <c r="D610" t="s">
        <v>102</v>
      </c>
      <c r="E610" t="s">
        <v>687</v>
      </c>
      <c r="F610" t="s">
        <v>3436</v>
      </c>
      <c r="G610" t="s">
        <v>3437</v>
      </c>
      <c r="H610" t="s">
        <v>3438</v>
      </c>
      <c r="I610" t="s">
        <v>34</v>
      </c>
      <c r="J610" t="s">
        <v>1435</v>
      </c>
      <c r="K610" t="s">
        <v>24</v>
      </c>
      <c r="L610" t="s">
        <v>82</v>
      </c>
      <c r="M610" t="s">
        <v>26</v>
      </c>
      <c r="N610" t="s">
        <v>27</v>
      </c>
    </row>
    <row r="611" spans="1:14" x14ac:dyDescent="0.25">
      <c r="A611" t="s">
        <v>3439</v>
      </c>
      <c r="B611" t="s">
        <v>3440</v>
      </c>
      <c r="C611" t="s">
        <v>16</v>
      </c>
      <c r="D611" t="s">
        <v>3441</v>
      </c>
      <c r="E611" t="s">
        <v>695</v>
      </c>
      <c r="F611" t="s">
        <v>3442</v>
      </c>
      <c r="G611" t="s">
        <v>3443</v>
      </c>
      <c r="H611" t="s">
        <v>3444</v>
      </c>
      <c r="I611" t="s">
        <v>34</v>
      </c>
      <c r="J611" t="s">
        <v>551</v>
      </c>
      <c r="K611" t="s">
        <v>24</v>
      </c>
      <c r="L611" t="s">
        <v>224</v>
      </c>
      <c r="M611" t="s">
        <v>3445</v>
      </c>
      <c r="N611" t="s">
        <v>46</v>
      </c>
    </row>
    <row r="612" spans="1:14" x14ac:dyDescent="0.25">
      <c r="A612" t="s">
        <v>3446</v>
      </c>
      <c r="B612" t="s">
        <v>3447</v>
      </c>
      <c r="C612" t="s">
        <v>76</v>
      </c>
      <c r="D612" t="s">
        <v>3448</v>
      </c>
      <c r="E612" t="s">
        <v>695</v>
      </c>
      <c r="F612" t="s">
        <v>3449</v>
      </c>
      <c r="G612" t="s">
        <v>3450</v>
      </c>
      <c r="H612" t="s">
        <v>3451</v>
      </c>
      <c r="I612" t="s">
        <v>34</v>
      </c>
      <c r="J612" t="s">
        <v>1295</v>
      </c>
      <c r="K612" t="s">
        <v>24</v>
      </c>
      <c r="L612" t="s">
        <v>483</v>
      </c>
      <c r="M612" t="s">
        <v>26</v>
      </c>
      <c r="N612" t="s">
        <v>27</v>
      </c>
    </row>
    <row r="613" spans="1:14" x14ac:dyDescent="0.25">
      <c r="A613" t="s">
        <v>3086</v>
      </c>
      <c r="B613" t="s">
        <v>3452</v>
      </c>
      <c r="C613" t="s">
        <v>76</v>
      </c>
      <c r="D613" t="s">
        <v>3048</v>
      </c>
      <c r="E613" t="s">
        <v>695</v>
      </c>
      <c r="F613" t="s">
        <v>3453</v>
      </c>
      <c r="G613" t="s">
        <v>3454</v>
      </c>
      <c r="H613" t="s">
        <v>3455</v>
      </c>
      <c r="I613" t="s">
        <v>34</v>
      </c>
      <c r="J613" t="s">
        <v>816</v>
      </c>
      <c r="K613" t="s">
        <v>24</v>
      </c>
      <c r="L613" t="s">
        <v>3052</v>
      </c>
      <c r="M613" t="s">
        <v>26</v>
      </c>
      <c r="N613" t="s">
        <v>27</v>
      </c>
    </row>
    <row r="614" spans="1:14" x14ac:dyDescent="0.25">
      <c r="A614" t="s">
        <v>2965</v>
      </c>
      <c r="B614" t="s">
        <v>3456</v>
      </c>
      <c r="C614" t="s">
        <v>16</v>
      </c>
      <c r="D614" t="s">
        <v>1612</v>
      </c>
      <c r="E614" t="s">
        <v>695</v>
      </c>
      <c r="F614" t="s">
        <v>3457</v>
      </c>
      <c r="G614" t="s">
        <v>3458</v>
      </c>
      <c r="H614" t="s">
        <v>3459</v>
      </c>
      <c r="I614" t="s">
        <v>34</v>
      </c>
      <c r="J614" t="s">
        <v>1019</v>
      </c>
      <c r="K614" t="s">
        <v>24</v>
      </c>
      <c r="L614" t="s">
        <v>82</v>
      </c>
      <c r="M614" t="s">
        <v>26</v>
      </c>
      <c r="N614" t="s">
        <v>27</v>
      </c>
    </row>
    <row r="615" spans="1:14" x14ac:dyDescent="0.25">
      <c r="A615" t="s">
        <v>2939</v>
      </c>
      <c r="B615" t="s">
        <v>1974</v>
      </c>
      <c r="C615" t="s">
        <v>76</v>
      </c>
      <c r="D615" t="s">
        <v>2940</v>
      </c>
      <c r="E615" t="s">
        <v>695</v>
      </c>
      <c r="F615" t="s">
        <v>3460</v>
      </c>
      <c r="G615" t="s">
        <v>3461</v>
      </c>
      <c r="H615" t="s">
        <v>3462</v>
      </c>
      <c r="I615" t="s">
        <v>22</v>
      </c>
      <c r="J615" t="s">
        <v>1677</v>
      </c>
      <c r="K615" t="s">
        <v>24</v>
      </c>
      <c r="L615" t="s">
        <v>2944</v>
      </c>
      <c r="M615" t="s">
        <v>26</v>
      </c>
      <c r="N615" t="s">
        <v>27</v>
      </c>
    </row>
    <row r="616" spans="1:14" x14ac:dyDescent="0.25">
      <c r="A616" t="s">
        <v>3463</v>
      </c>
      <c r="B616" t="s">
        <v>1051</v>
      </c>
      <c r="C616" t="s">
        <v>76</v>
      </c>
      <c r="D616" t="s">
        <v>1052</v>
      </c>
      <c r="E616" t="s">
        <v>695</v>
      </c>
      <c r="F616" t="s">
        <v>3464</v>
      </c>
      <c r="G616" t="s">
        <v>3465</v>
      </c>
      <c r="H616" t="s">
        <v>3466</v>
      </c>
      <c r="I616" t="s">
        <v>34</v>
      </c>
      <c r="J616" t="s">
        <v>1056</v>
      </c>
      <c r="K616" t="s">
        <v>24</v>
      </c>
      <c r="L616" t="s">
        <v>224</v>
      </c>
      <c r="M616" t="s">
        <v>3467</v>
      </c>
      <c r="N616" t="s">
        <v>46</v>
      </c>
    </row>
    <row r="617" spans="1:14" x14ac:dyDescent="0.25">
      <c r="A617" t="s">
        <v>3468</v>
      </c>
      <c r="B617" t="s">
        <v>3469</v>
      </c>
      <c r="C617" t="s">
        <v>16</v>
      </c>
      <c r="D617" t="s">
        <v>3470</v>
      </c>
      <c r="E617" t="s">
        <v>687</v>
      </c>
      <c r="F617" t="s">
        <v>3471</v>
      </c>
      <c r="G617" t="s">
        <v>3472</v>
      </c>
      <c r="H617" t="s">
        <v>3473</v>
      </c>
      <c r="I617" t="s">
        <v>34</v>
      </c>
      <c r="J617" t="s">
        <v>521</v>
      </c>
      <c r="K617" t="s">
        <v>24</v>
      </c>
      <c r="L617" t="s">
        <v>720</v>
      </c>
      <c r="M617" t="s">
        <v>26</v>
      </c>
      <c r="N617" t="s">
        <v>27</v>
      </c>
    </row>
    <row r="618" spans="1:14" x14ac:dyDescent="0.25">
      <c r="A618" t="s">
        <v>3474</v>
      </c>
      <c r="B618" t="s">
        <v>2981</v>
      </c>
      <c r="C618" t="s">
        <v>16</v>
      </c>
      <c r="D618" t="s">
        <v>2982</v>
      </c>
      <c r="E618" t="s">
        <v>695</v>
      </c>
      <c r="F618" t="s">
        <v>3475</v>
      </c>
      <c r="G618" t="s">
        <v>3476</v>
      </c>
      <c r="H618" t="s">
        <v>3477</v>
      </c>
      <c r="I618" t="s">
        <v>348</v>
      </c>
      <c r="J618" t="s">
        <v>889</v>
      </c>
      <c r="K618" t="s">
        <v>24</v>
      </c>
      <c r="L618" t="s">
        <v>394</v>
      </c>
      <c r="M618" t="s">
        <v>26</v>
      </c>
      <c r="N618" t="s">
        <v>27</v>
      </c>
    </row>
    <row r="619" spans="1:14" x14ac:dyDescent="0.25">
      <c r="A619" t="s">
        <v>3478</v>
      </c>
      <c r="B619" t="s">
        <v>2981</v>
      </c>
      <c r="C619" t="s">
        <v>16</v>
      </c>
      <c r="D619" t="s">
        <v>2982</v>
      </c>
      <c r="E619" t="s">
        <v>695</v>
      </c>
      <c r="F619" t="s">
        <v>3479</v>
      </c>
      <c r="G619" t="s">
        <v>3480</v>
      </c>
      <c r="H619" t="s">
        <v>3481</v>
      </c>
      <c r="I619" t="s">
        <v>348</v>
      </c>
      <c r="J619" t="s">
        <v>889</v>
      </c>
      <c r="K619" t="s">
        <v>24</v>
      </c>
      <c r="L619" t="s">
        <v>394</v>
      </c>
      <c r="M619" t="s">
        <v>26</v>
      </c>
      <c r="N619" t="s">
        <v>27</v>
      </c>
    </row>
    <row r="620" spans="1:14" x14ac:dyDescent="0.25">
      <c r="A620" t="s">
        <v>2896</v>
      </c>
      <c r="B620" t="s">
        <v>2897</v>
      </c>
      <c r="C620" t="s">
        <v>16</v>
      </c>
      <c r="D620" t="s">
        <v>2898</v>
      </c>
      <c r="E620" t="s">
        <v>695</v>
      </c>
      <c r="F620" t="s">
        <v>3482</v>
      </c>
      <c r="G620" t="s">
        <v>3483</v>
      </c>
      <c r="H620" t="s">
        <v>3484</v>
      </c>
      <c r="I620" t="s">
        <v>34</v>
      </c>
      <c r="J620" t="s">
        <v>1482</v>
      </c>
      <c r="K620" t="s">
        <v>24</v>
      </c>
      <c r="L620" t="s">
        <v>36</v>
      </c>
      <c r="M620" t="s">
        <v>26</v>
      </c>
      <c r="N620" t="s">
        <v>27</v>
      </c>
    </row>
    <row r="621" spans="1:14" x14ac:dyDescent="0.25">
      <c r="A621" t="s">
        <v>3485</v>
      </c>
      <c r="B621" t="s">
        <v>2981</v>
      </c>
      <c r="C621" t="s">
        <v>16</v>
      </c>
      <c r="D621" t="s">
        <v>2982</v>
      </c>
      <c r="E621" t="s">
        <v>695</v>
      </c>
      <c r="F621" t="s">
        <v>3486</v>
      </c>
      <c r="G621" t="s">
        <v>3487</v>
      </c>
      <c r="H621" t="s">
        <v>3488</v>
      </c>
      <c r="I621" t="s">
        <v>348</v>
      </c>
      <c r="J621" t="s">
        <v>307</v>
      </c>
      <c r="K621" t="s">
        <v>24</v>
      </c>
      <c r="L621" t="s">
        <v>394</v>
      </c>
      <c r="M621" t="s">
        <v>26</v>
      </c>
      <c r="N621" t="s">
        <v>27</v>
      </c>
    </row>
    <row r="622" spans="1:14" x14ac:dyDescent="0.25">
      <c r="A622" t="s">
        <v>3489</v>
      </c>
      <c r="B622" t="s">
        <v>2981</v>
      </c>
      <c r="C622" t="s">
        <v>16</v>
      </c>
      <c r="D622" t="s">
        <v>2982</v>
      </c>
      <c r="E622" t="s">
        <v>695</v>
      </c>
      <c r="F622" t="s">
        <v>3490</v>
      </c>
      <c r="G622" t="s">
        <v>3491</v>
      </c>
      <c r="H622" t="s">
        <v>3492</v>
      </c>
      <c r="I622" t="s">
        <v>348</v>
      </c>
      <c r="J622" t="s">
        <v>256</v>
      </c>
      <c r="K622" t="s">
        <v>24</v>
      </c>
      <c r="L622" t="s">
        <v>394</v>
      </c>
      <c r="M622" t="s">
        <v>26</v>
      </c>
      <c r="N622" t="s">
        <v>27</v>
      </c>
    </row>
    <row r="623" spans="1:14" x14ac:dyDescent="0.25">
      <c r="A623" t="s">
        <v>3119</v>
      </c>
      <c r="B623" t="s">
        <v>3035</v>
      </c>
      <c r="C623" t="s">
        <v>16</v>
      </c>
      <c r="D623" t="s">
        <v>3036</v>
      </c>
      <c r="E623" t="s">
        <v>695</v>
      </c>
      <c r="F623" t="s">
        <v>3493</v>
      </c>
      <c r="G623" t="s">
        <v>3494</v>
      </c>
      <c r="H623" t="s">
        <v>3495</v>
      </c>
      <c r="I623" t="s">
        <v>348</v>
      </c>
      <c r="J623" t="s">
        <v>201</v>
      </c>
      <c r="K623" t="s">
        <v>24</v>
      </c>
      <c r="L623" t="s">
        <v>394</v>
      </c>
      <c r="M623" t="s">
        <v>3496</v>
      </c>
      <c r="N623" t="s">
        <v>46</v>
      </c>
    </row>
    <row r="624" spans="1:14" x14ac:dyDescent="0.25">
      <c r="A624" t="s">
        <v>3497</v>
      </c>
      <c r="B624" t="s">
        <v>1525</v>
      </c>
      <c r="C624" t="s">
        <v>16</v>
      </c>
      <c r="D624" t="s">
        <v>2673</v>
      </c>
      <c r="E624" t="s">
        <v>687</v>
      </c>
      <c r="F624" t="s">
        <v>3498</v>
      </c>
      <c r="G624" t="s">
        <v>3499</v>
      </c>
      <c r="H624" t="s">
        <v>3500</v>
      </c>
      <c r="I624" t="s">
        <v>34</v>
      </c>
      <c r="J624" t="s">
        <v>412</v>
      </c>
      <c r="K624" t="s">
        <v>24</v>
      </c>
      <c r="L624" t="s">
        <v>82</v>
      </c>
      <c r="M624" t="s">
        <v>26</v>
      </c>
      <c r="N624" t="s">
        <v>27</v>
      </c>
    </row>
    <row r="625" spans="1:14" x14ac:dyDescent="0.25">
      <c r="A625" t="s">
        <v>3501</v>
      </c>
      <c r="B625" t="s">
        <v>3502</v>
      </c>
      <c r="C625" t="s">
        <v>16</v>
      </c>
      <c r="E625" t="s">
        <v>687</v>
      </c>
      <c r="F625" t="s">
        <v>3503</v>
      </c>
      <c r="G625" t="s">
        <v>3504</v>
      </c>
      <c r="H625" t="s">
        <v>3505</v>
      </c>
      <c r="I625" t="s">
        <v>34</v>
      </c>
      <c r="K625" t="s">
        <v>24</v>
      </c>
      <c r="M625" t="s">
        <v>26</v>
      </c>
      <c r="N625" t="s">
        <v>27</v>
      </c>
    </row>
    <row r="626" spans="1:14" x14ac:dyDescent="0.25">
      <c r="A626" t="s">
        <v>3506</v>
      </c>
      <c r="B626" t="s">
        <v>3234</v>
      </c>
      <c r="C626" t="s">
        <v>76</v>
      </c>
      <c r="D626" t="s">
        <v>3235</v>
      </c>
      <c r="E626" t="s">
        <v>687</v>
      </c>
      <c r="F626" t="s">
        <v>3507</v>
      </c>
      <c r="G626" t="s">
        <v>3508</v>
      </c>
      <c r="H626" t="s">
        <v>3509</v>
      </c>
      <c r="I626" t="s">
        <v>34</v>
      </c>
      <c r="J626" t="s">
        <v>90</v>
      </c>
      <c r="K626" t="s">
        <v>24</v>
      </c>
      <c r="L626" t="s">
        <v>3239</v>
      </c>
      <c r="M626" t="s">
        <v>26</v>
      </c>
      <c r="N626" t="s">
        <v>27</v>
      </c>
    </row>
    <row r="627" spans="1:14" x14ac:dyDescent="0.25">
      <c r="A627" t="s">
        <v>2939</v>
      </c>
      <c r="B627" t="s">
        <v>1974</v>
      </c>
      <c r="C627" t="s">
        <v>76</v>
      </c>
      <c r="D627" t="s">
        <v>2940</v>
      </c>
      <c r="E627" t="s">
        <v>695</v>
      </c>
      <c r="F627" t="s">
        <v>3510</v>
      </c>
      <c r="G627" t="s">
        <v>3511</v>
      </c>
      <c r="H627" t="s">
        <v>3512</v>
      </c>
      <c r="I627" t="s">
        <v>22</v>
      </c>
      <c r="J627" t="s">
        <v>3322</v>
      </c>
      <c r="K627" t="s">
        <v>24</v>
      </c>
      <c r="L627" t="s">
        <v>2944</v>
      </c>
      <c r="M627" t="s">
        <v>26</v>
      </c>
      <c r="N627" t="s">
        <v>27</v>
      </c>
    </row>
    <row r="628" spans="1:14" x14ac:dyDescent="0.25">
      <c r="A628" t="s">
        <v>3513</v>
      </c>
      <c r="B628" t="s">
        <v>3514</v>
      </c>
      <c r="C628" t="s">
        <v>16</v>
      </c>
      <c r="D628" t="s">
        <v>1612</v>
      </c>
      <c r="E628" t="s">
        <v>687</v>
      </c>
      <c r="F628" t="s">
        <v>3515</v>
      </c>
      <c r="G628" t="s">
        <v>3516</v>
      </c>
      <c r="H628" t="s">
        <v>3517</v>
      </c>
      <c r="I628" t="s">
        <v>34</v>
      </c>
      <c r="J628" t="s">
        <v>1019</v>
      </c>
      <c r="K628" t="s">
        <v>24</v>
      </c>
      <c r="L628" t="s">
        <v>82</v>
      </c>
      <c r="M628" t="s">
        <v>26</v>
      </c>
      <c r="N628" t="s">
        <v>27</v>
      </c>
    </row>
    <row r="629" spans="1:14" x14ac:dyDescent="0.25">
      <c r="A629" t="s">
        <v>3518</v>
      </c>
      <c r="B629" t="s">
        <v>3162</v>
      </c>
      <c r="C629" t="s">
        <v>76</v>
      </c>
      <c r="D629" t="s">
        <v>3163</v>
      </c>
      <c r="E629" t="s">
        <v>687</v>
      </c>
      <c r="F629" t="s">
        <v>3519</v>
      </c>
      <c r="G629" t="s">
        <v>3520</v>
      </c>
      <c r="H629" t="s">
        <v>3521</v>
      </c>
      <c r="I629" t="s">
        <v>34</v>
      </c>
      <c r="J629" t="s">
        <v>2283</v>
      </c>
      <c r="K629" t="s">
        <v>24</v>
      </c>
      <c r="L629" t="s">
        <v>82</v>
      </c>
      <c r="M629" t="s">
        <v>26</v>
      </c>
      <c r="N629" t="s">
        <v>27</v>
      </c>
    </row>
    <row r="630" spans="1:14" x14ac:dyDescent="0.25">
      <c r="A630" t="s">
        <v>2958</v>
      </c>
      <c r="B630" t="s">
        <v>2959</v>
      </c>
      <c r="C630" t="s">
        <v>76</v>
      </c>
      <c r="D630" t="s">
        <v>2960</v>
      </c>
      <c r="E630" t="s">
        <v>695</v>
      </c>
      <c r="F630" t="s">
        <v>3522</v>
      </c>
      <c r="G630" t="s">
        <v>3523</v>
      </c>
      <c r="H630" t="s">
        <v>3524</v>
      </c>
      <c r="I630" t="s">
        <v>34</v>
      </c>
      <c r="J630" t="s">
        <v>889</v>
      </c>
      <c r="K630" t="s">
        <v>24</v>
      </c>
      <c r="L630" t="s">
        <v>2964</v>
      </c>
      <c r="M630" t="s">
        <v>26</v>
      </c>
      <c r="N630" t="s">
        <v>27</v>
      </c>
    </row>
    <row r="631" spans="1:14" x14ac:dyDescent="0.25">
      <c r="A631" t="s">
        <v>3525</v>
      </c>
      <c r="B631" t="s">
        <v>3042</v>
      </c>
      <c r="C631" t="s">
        <v>76</v>
      </c>
      <c r="D631" t="s">
        <v>102</v>
      </c>
      <c r="E631" t="s">
        <v>695</v>
      </c>
      <c r="F631" t="s">
        <v>3526</v>
      </c>
      <c r="G631" t="s">
        <v>3527</v>
      </c>
      <c r="H631" t="s">
        <v>3528</v>
      </c>
      <c r="I631" t="s">
        <v>34</v>
      </c>
      <c r="J631" t="s">
        <v>106</v>
      </c>
      <c r="K631" t="s">
        <v>24</v>
      </c>
      <c r="L631" t="s">
        <v>82</v>
      </c>
      <c r="M631" t="s">
        <v>3529</v>
      </c>
      <c r="N631" t="s">
        <v>46</v>
      </c>
    </row>
    <row r="632" spans="1:14" x14ac:dyDescent="0.25">
      <c r="A632" t="s">
        <v>2945</v>
      </c>
      <c r="B632" t="s">
        <v>2946</v>
      </c>
      <c r="C632" t="s">
        <v>16</v>
      </c>
      <c r="D632" t="s">
        <v>2947</v>
      </c>
      <c r="E632" t="s">
        <v>695</v>
      </c>
      <c r="F632" t="s">
        <v>3530</v>
      </c>
      <c r="G632" t="s">
        <v>3531</v>
      </c>
      <c r="H632" t="s">
        <v>3532</v>
      </c>
      <c r="I632" t="s">
        <v>34</v>
      </c>
      <c r="J632" t="s">
        <v>142</v>
      </c>
      <c r="K632" t="s">
        <v>24</v>
      </c>
      <c r="L632" t="s">
        <v>2951</v>
      </c>
      <c r="M632" t="s">
        <v>26</v>
      </c>
      <c r="N632" t="s">
        <v>27</v>
      </c>
    </row>
    <row r="633" spans="1:14" x14ac:dyDescent="0.25">
      <c r="A633" t="s">
        <v>3533</v>
      </c>
      <c r="B633" t="s">
        <v>2981</v>
      </c>
      <c r="C633" t="s">
        <v>16</v>
      </c>
      <c r="D633" t="s">
        <v>2982</v>
      </c>
      <c r="E633" t="s">
        <v>687</v>
      </c>
      <c r="F633" t="s">
        <v>3534</v>
      </c>
      <c r="G633" t="s">
        <v>3535</v>
      </c>
      <c r="H633" t="s">
        <v>3536</v>
      </c>
      <c r="I633" t="s">
        <v>348</v>
      </c>
      <c r="J633" t="s">
        <v>889</v>
      </c>
      <c r="K633" t="s">
        <v>24</v>
      </c>
      <c r="L633" t="s">
        <v>394</v>
      </c>
      <c r="M633" t="s">
        <v>26</v>
      </c>
      <c r="N633" t="s">
        <v>27</v>
      </c>
    </row>
    <row r="634" spans="1:14" x14ac:dyDescent="0.25">
      <c r="A634" t="s">
        <v>3537</v>
      </c>
      <c r="B634" t="s">
        <v>1319</v>
      </c>
      <c r="C634" t="s">
        <v>76</v>
      </c>
      <c r="D634" t="s">
        <v>3147</v>
      </c>
      <c r="E634" t="s">
        <v>695</v>
      </c>
      <c r="F634" t="s">
        <v>3538</v>
      </c>
      <c r="G634" t="s">
        <v>3539</v>
      </c>
      <c r="H634" t="s">
        <v>3540</v>
      </c>
      <c r="I634" t="s">
        <v>34</v>
      </c>
      <c r="J634" t="s">
        <v>1066</v>
      </c>
      <c r="K634" t="s">
        <v>24</v>
      </c>
      <c r="L634" t="s">
        <v>3151</v>
      </c>
      <c r="M634" t="s">
        <v>26</v>
      </c>
      <c r="N634" t="s">
        <v>27</v>
      </c>
    </row>
    <row r="635" spans="1:14" x14ac:dyDescent="0.25">
      <c r="A635" t="s">
        <v>3541</v>
      </c>
      <c r="B635" t="s">
        <v>3542</v>
      </c>
      <c r="C635" t="s">
        <v>600</v>
      </c>
      <c r="D635" t="s">
        <v>3303</v>
      </c>
      <c r="E635" t="s">
        <v>695</v>
      </c>
      <c r="F635" t="s">
        <v>3543</v>
      </c>
      <c r="G635" t="s">
        <v>3544</v>
      </c>
      <c r="H635" t="s">
        <v>3545</v>
      </c>
      <c r="I635" t="s">
        <v>34</v>
      </c>
      <c r="J635" t="s">
        <v>2578</v>
      </c>
      <c r="K635" t="s">
        <v>606</v>
      </c>
      <c r="L635" t="s">
        <v>82</v>
      </c>
      <c r="M635" t="s">
        <v>26</v>
      </c>
      <c r="N635" t="s">
        <v>27</v>
      </c>
    </row>
    <row r="636" spans="1:14" x14ac:dyDescent="0.25">
      <c r="A636" t="s">
        <v>3546</v>
      </c>
      <c r="B636" t="s">
        <v>3302</v>
      </c>
      <c r="C636" t="s">
        <v>600</v>
      </c>
      <c r="D636" t="s">
        <v>3303</v>
      </c>
      <c r="E636" t="s">
        <v>687</v>
      </c>
      <c r="F636" t="s">
        <v>3547</v>
      </c>
      <c r="G636" t="s">
        <v>3548</v>
      </c>
      <c r="H636" t="s">
        <v>3549</v>
      </c>
      <c r="I636" t="s">
        <v>34</v>
      </c>
      <c r="J636" t="s">
        <v>2578</v>
      </c>
      <c r="K636" t="s">
        <v>606</v>
      </c>
      <c r="L636" t="s">
        <v>82</v>
      </c>
      <c r="M636" t="s">
        <v>26</v>
      </c>
      <c r="N636" t="s">
        <v>27</v>
      </c>
    </row>
    <row r="637" spans="1:14" x14ac:dyDescent="0.25">
      <c r="A637" t="s">
        <v>3550</v>
      </c>
      <c r="B637" t="s">
        <v>3551</v>
      </c>
      <c r="C637" t="s">
        <v>1991</v>
      </c>
      <c r="D637" t="s">
        <v>3552</v>
      </c>
      <c r="E637" t="s">
        <v>18</v>
      </c>
      <c r="F637" t="s">
        <v>3553</v>
      </c>
      <c r="G637" t="s">
        <v>3554</v>
      </c>
      <c r="H637" t="s">
        <v>3555</v>
      </c>
      <c r="I637" t="s">
        <v>22</v>
      </c>
      <c r="J637" t="s">
        <v>3556</v>
      </c>
      <c r="K637" t="s">
        <v>606</v>
      </c>
      <c r="L637" t="s">
        <v>3557</v>
      </c>
      <c r="M637" t="s">
        <v>26</v>
      </c>
      <c r="N637" t="s">
        <v>27</v>
      </c>
    </row>
    <row r="638" spans="1:14" x14ac:dyDescent="0.25">
      <c r="A638" t="s">
        <v>2884</v>
      </c>
      <c r="B638" t="s">
        <v>2885</v>
      </c>
      <c r="C638" t="s">
        <v>16</v>
      </c>
      <c r="D638" t="s">
        <v>102</v>
      </c>
      <c r="E638" t="s">
        <v>695</v>
      </c>
      <c r="F638" t="s">
        <v>3558</v>
      </c>
      <c r="G638" t="s">
        <v>3559</v>
      </c>
      <c r="H638" t="s">
        <v>3560</v>
      </c>
      <c r="I638" t="s">
        <v>34</v>
      </c>
      <c r="J638" t="s">
        <v>1435</v>
      </c>
      <c r="K638" t="s">
        <v>24</v>
      </c>
      <c r="L638" t="s">
        <v>82</v>
      </c>
      <c r="M638" t="s">
        <v>3561</v>
      </c>
      <c r="N638" t="s">
        <v>46</v>
      </c>
    </row>
    <row r="639" spans="1:14" x14ac:dyDescent="0.25">
      <c r="A639" t="s">
        <v>3562</v>
      </c>
      <c r="B639" t="s">
        <v>3563</v>
      </c>
      <c r="C639" t="s">
        <v>16</v>
      </c>
      <c r="D639" t="s">
        <v>579</v>
      </c>
      <c r="E639" t="s">
        <v>695</v>
      </c>
      <c r="F639" t="s">
        <v>3564</v>
      </c>
      <c r="G639" t="s">
        <v>3565</v>
      </c>
      <c r="H639" t="s">
        <v>3566</v>
      </c>
      <c r="I639" t="s">
        <v>34</v>
      </c>
      <c r="J639" t="s">
        <v>2757</v>
      </c>
      <c r="K639" t="s">
        <v>24</v>
      </c>
      <c r="L639" t="s">
        <v>193</v>
      </c>
      <c r="M639" t="s">
        <v>26</v>
      </c>
      <c r="N639" t="s">
        <v>27</v>
      </c>
    </row>
    <row r="640" spans="1:14" x14ac:dyDescent="0.25">
      <c r="A640" t="s">
        <v>3114</v>
      </c>
      <c r="B640" t="s">
        <v>3115</v>
      </c>
      <c r="C640" t="s">
        <v>16</v>
      </c>
      <c r="D640" t="s">
        <v>1612</v>
      </c>
      <c r="E640" t="s">
        <v>695</v>
      </c>
      <c r="F640" t="s">
        <v>3567</v>
      </c>
      <c r="G640" t="s">
        <v>3568</v>
      </c>
      <c r="H640" t="s">
        <v>3569</v>
      </c>
      <c r="I640" t="s">
        <v>34</v>
      </c>
      <c r="J640" t="s">
        <v>178</v>
      </c>
      <c r="K640" t="s">
        <v>24</v>
      </c>
      <c r="L640" t="s">
        <v>82</v>
      </c>
      <c r="M640" t="s">
        <v>26</v>
      </c>
      <c r="N640" t="s">
        <v>27</v>
      </c>
    </row>
    <row r="641" spans="1:14" x14ac:dyDescent="0.25">
      <c r="A641" t="s">
        <v>3570</v>
      </c>
      <c r="B641" t="s">
        <v>3571</v>
      </c>
      <c r="C641" t="s">
        <v>16</v>
      </c>
      <c r="D641" t="s">
        <v>3572</v>
      </c>
      <c r="E641" t="s">
        <v>695</v>
      </c>
      <c r="F641" t="s">
        <v>3573</v>
      </c>
      <c r="G641" t="s">
        <v>3574</v>
      </c>
      <c r="H641" t="s">
        <v>3575</v>
      </c>
      <c r="I641" t="s">
        <v>22</v>
      </c>
      <c r="J641" t="s">
        <v>1295</v>
      </c>
      <c r="K641" t="s">
        <v>24</v>
      </c>
      <c r="L641" t="s">
        <v>91</v>
      </c>
      <c r="M641" t="s">
        <v>26</v>
      </c>
      <c r="N641" t="s">
        <v>27</v>
      </c>
    </row>
    <row r="642" spans="1:14" x14ac:dyDescent="0.25">
      <c r="A642" t="s">
        <v>3576</v>
      </c>
      <c r="B642" t="s">
        <v>3007</v>
      </c>
      <c r="C642" t="s">
        <v>76</v>
      </c>
      <c r="D642" t="s">
        <v>3008</v>
      </c>
      <c r="E642" t="s">
        <v>687</v>
      </c>
      <c r="F642" t="s">
        <v>3577</v>
      </c>
      <c r="G642" t="s">
        <v>3578</v>
      </c>
      <c r="H642" t="s">
        <v>3579</v>
      </c>
      <c r="I642" t="s">
        <v>34</v>
      </c>
      <c r="J642" t="s">
        <v>81</v>
      </c>
      <c r="K642" t="s">
        <v>24</v>
      </c>
      <c r="L642" t="s">
        <v>483</v>
      </c>
      <c r="M642" t="s">
        <v>26</v>
      </c>
      <c r="N642" t="s">
        <v>27</v>
      </c>
    </row>
    <row r="643" spans="1:14" x14ac:dyDescent="0.25">
      <c r="A643" t="s">
        <v>2939</v>
      </c>
      <c r="B643" t="s">
        <v>1974</v>
      </c>
      <c r="C643" t="s">
        <v>76</v>
      </c>
      <c r="D643" t="s">
        <v>2940</v>
      </c>
      <c r="E643" t="s">
        <v>687</v>
      </c>
      <c r="F643" t="s">
        <v>3580</v>
      </c>
      <c r="G643" t="s">
        <v>3581</v>
      </c>
      <c r="H643" t="s">
        <v>3582</v>
      </c>
      <c r="I643" t="s">
        <v>22</v>
      </c>
      <c r="J643" t="s">
        <v>1677</v>
      </c>
      <c r="K643" t="s">
        <v>24</v>
      </c>
      <c r="L643" t="s">
        <v>2944</v>
      </c>
      <c r="M643" t="s">
        <v>26</v>
      </c>
      <c r="N643" t="s">
        <v>27</v>
      </c>
    </row>
    <row r="644" spans="1:14" x14ac:dyDescent="0.25">
      <c r="A644" t="s">
        <v>3583</v>
      </c>
      <c r="B644" t="s">
        <v>2981</v>
      </c>
      <c r="C644" t="s">
        <v>16</v>
      </c>
      <c r="D644" t="s">
        <v>2982</v>
      </c>
      <c r="E644" t="s">
        <v>695</v>
      </c>
      <c r="F644" t="s">
        <v>3584</v>
      </c>
      <c r="G644" t="s">
        <v>3585</v>
      </c>
      <c r="H644" t="s">
        <v>3586</v>
      </c>
      <c r="I644" t="s">
        <v>348</v>
      </c>
      <c r="J644" t="s">
        <v>393</v>
      </c>
      <c r="K644" t="s">
        <v>24</v>
      </c>
      <c r="L644" t="s">
        <v>394</v>
      </c>
      <c r="M644" t="s">
        <v>26</v>
      </c>
      <c r="N644" t="s">
        <v>27</v>
      </c>
    </row>
    <row r="645" spans="1:14" x14ac:dyDescent="0.25">
      <c r="A645" t="s">
        <v>3587</v>
      </c>
      <c r="B645" t="s">
        <v>3105</v>
      </c>
      <c r="C645" t="s">
        <v>16</v>
      </c>
      <c r="D645" t="s">
        <v>3106</v>
      </c>
      <c r="E645" t="s">
        <v>695</v>
      </c>
      <c r="F645" t="s">
        <v>3588</v>
      </c>
      <c r="G645" t="s">
        <v>3589</v>
      </c>
      <c r="H645" t="s">
        <v>3590</v>
      </c>
      <c r="I645" t="s">
        <v>34</v>
      </c>
      <c r="J645" t="s">
        <v>372</v>
      </c>
      <c r="K645" t="s">
        <v>24</v>
      </c>
      <c r="L645" t="s">
        <v>3591</v>
      </c>
      <c r="M645" t="s">
        <v>3592</v>
      </c>
      <c r="N645" t="s">
        <v>46</v>
      </c>
    </row>
    <row r="646" spans="1:14" x14ac:dyDescent="0.25">
      <c r="A646" t="s">
        <v>3593</v>
      </c>
      <c r="B646" t="s">
        <v>3594</v>
      </c>
      <c r="C646" t="s">
        <v>16</v>
      </c>
      <c r="D646" t="s">
        <v>3595</v>
      </c>
      <c r="E646" t="s">
        <v>695</v>
      </c>
      <c r="F646" t="s">
        <v>3596</v>
      </c>
      <c r="G646" t="s">
        <v>3597</v>
      </c>
      <c r="H646" t="s">
        <v>3598</v>
      </c>
      <c r="I646" t="s">
        <v>34</v>
      </c>
      <c r="J646" t="s">
        <v>240</v>
      </c>
      <c r="K646" t="s">
        <v>24</v>
      </c>
      <c r="L646" t="s">
        <v>36</v>
      </c>
      <c r="M646" t="s">
        <v>26</v>
      </c>
      <c r="N646" t="s">
        <v>27</v>
      </c>
    </row>
    <row r="647" spans="1:14" x14ac:dyDescent="0.25">
      <c r="A647" t="s">
        <v>3034</v>
      </c>
      <c r="B647" t="s">
        <v>3035</v>
      </c>
      <c r="C647" t="s">
        <v>16</v>
      </c>
      <c r="D647" t="s">
        <v>3036</v>
      </c>
      <c r="E647" t="s">
        <v>687</v>
      </c>
      <c r="F647" t="s">
        <v>3599</v>
      </c>
      <c r="G647" t="s">
        <v>3600</v>
      </c>
      <c r="H647" t="s">
        <v>3601</v>
      </c>
      <c r="I647" t="s">
        <v>348</v>
      </c>
      <c r="J647" t="s">
        <v>81</v>
      </c>
      <c r="K647" t="s">
        <v>24</v>
      </c>
      <c r="L647" t="s">
        <v>394</v>
      </c>
      <c r="M647" t="s">
        <v>26</v>
      </c>
      <c r="N647" t="s">
        <v>27</v>
      </c>
    </row>
    <row r="648" spans="1:14" x14ac:dyDescent="0.25">
      <c r="A648" t="s">
        <v>3602</v>
      </c>
      <c r="B648" t="s">
        <v>3440</v>
      </c>
      <c r="C648" t="s">
        <v>16</v>
      </c>
      <c r="D648" t="s">
        <v>3441</v>
      </c>
      <c r="E648" t="s">
        <v>695</v>
      </c>
      <c r="F648" t="s">
        <v>3603</v>
      </c>
      <c r="G648" t="s">
        <v>3604</v>
      </c>
      <c r="H648" t="s">
        <v>3605</v>
      </c>
      <c r="I648" t="s">
        <v>34</v>
      </c>
      <c r="J648" t="s">
        <v>551</v>
      </c>
      <c r="K648" t="s">
        <v>24</v>
      </c>
      <c r="L648" t="s">
        <v>224</v>
      </c>
      <c r="M648" t="s">
        <v>3606</v>
      </c>
      <c r="N648" t="s">
        <v>46</v>
      </c>
    </row>
    <row r="649" spans="1:14" x14ac:dyDescent="0.25">
      <c r="A649" t="s">
        <v>3607</v>
      </c>
      <c r="B649" t="s">
        <v>3092</v>
      </c>
      <c r="C649" t="s">
        <v>16</v>
      </c>
      <c r="D649" t="s">
        <v>3093</v>
      </c>
      <c r="E649" t="s">
        <v>695</v>
      </c>
      <c r="F649" t="s">
        <v>3608</v>
      </c>
      <c r="G649" t="s">
        <v>3609</v>
      </c>
      <c r="H649" t="s">
        <v>3610</v>
      </c>
      <c r="I649" t="s">
        <v>34</v>
      </c>
      <c r="J649" t="s">
        <v>307</v>
      </c>
      <c r="K649" t="s">
        <v>24</v>
      </c>
      <c r="L649" t="s">
        <v>477</v>
      </c>
      <c r="M649" t="s">
        <v>26</v>
      </c>
      <c r="N649" t="s">
        <v>27</v>
      </c>
    </row>
    <row r="650" spans="1:14" x14ac:dyDescent="0.25">
      <c r="A650" t="s">
        <v>3611</v>
      </c>
      <c r="B650" t="s">
        <v>3275</v>
      </c>
      <c r="C650" t="s">
        <v>76</v>
      </c>
      <c r="D650" t="s">
        <v>3276</v>
      </c>
      <c r="E650" t="s">
        <v>695</v>
      </c>
      <c r="F650" t="s">
        <v>3612</v>
      </c>
      <c r="G650" t="s">
        <v>3613</v>
      </c>
      <c r="H650" t="s">
        <v>3614</v>
      </c>
      <c r="I650" t="s">
        <v>22</v>
      </c>
      <c r="J650" t="s">
        <v>162</v>
      </c>
      <c r="K650" t="s">
        <v>24</v>
      </c>
      <c r="L650" t="s">
        <v>91</v>
      </c>
      <c r="M650" t="s">
        <v>3615</v>
      </c>
      <c r="N650" t="s">
        <v>46</v>
      </c>
    </row>
    <row r="651" spans="1:14" x14ac:dyDescent="0.25">
      <c r="A651" t="s">
        <v>3616</v>
      </c>
      <c r="B651" t="s">
        <v>2872</v>
      </c>
      <c r="C651" t="s">
        <v>76</v>
      </c>
      <c r="D651" t="s">
        <v>2873</v>
      </c>
      <c r="E651" t="s">
        <v>687</v>
      </c>
      <c r="F651" t="s">
        <v>3617</v>
      </c>
      <c r="G651" t="s">
        <v>3618</v>
      </c>
      <c r="H651" t="s">
        <v>3619</v>
      </c>
      <c r="I651" t="s">
        <v>22</v>
      </c>
      <c r="J651" t="s">
        <v>269</v>
      </c>
      <c r="K651" t="s">
        <v>24</v>
      </c>
      <c r="L651" t="s">
        <v>2877</v>
      </c>
      <c r="M651" t="s">
        <v>26</v>
      </c>
      <c r="N651" t="s">
        <v>27</v>
      </c>
    </row>
    <row r="652" spans="1:14" x14ac:dyDescent="0.25">
      <c r="A652" t="s">
        <v>3073</v>
      </c>
      <c r="B652" t="s">
        <v>2891</v>
      </c>
      <c r="C652" t="s">
        <v>16</v>
      </c>
      <c r="D652" t="s">
        <v>2892</v>
      </c>
      <c r="E652" t="s">
        <v>695</v>
      </c>
      <c r="F652" t="s">
        <v>3620</v>
      </c>
      <c r="G652" t="s">
        <v>3621</v>
      </c>
      <c r="H652" t="s">
        <v>3622</v>
      </c>
      <c r="I652" t="s">
        <v>22</v>
      </c>
      <c r="J652" t="s">
        <v>426</v>
      </c>
      <c r="K652" t="s">
        <v>24</v>
      </c>
      <c r="L652" t="s">
        <v>91</v>
      </c>
      <c r="M652" t="s">
        <v>26</v>
      </c>
      <c r="N652" t="s">
        <v>27</v>
      </c>
    </row>
    <row r="653" spans="1:14" x14ac:dyDescent="0.25">
      <c r="A653" t="s">
        <v>2939</v>
      </c>
      <c r="B653" t="s">
        <v>1974</v>
      </c>
      <c r="C653" t="s">
        <v>76</v>
      </c>
      <c r="D653" t="s">
        <v>2940</v>
      </c>
      <c r="E653" t="s">
        <v>695</v>
      </c>
      <c r="F653" t="s">
        <v>3623</v>
      </c>
      <c r="G653" t="s">
        <v>3624</v>
      </c>
      <c r="H653" t="s">
        <v>3625</v>
      </c>
      <c r="I653" t="s">
        <v>22</v>
      </c>
      <c r="J653" t="s">
        <v>2023</v>
      </c>
      <c r="K653" t="s">
        <v>24</v>
      </c>
      <c r="L653" t="s">
        <v>2944</v>
      </c>
      <c r="M653" t="s">
        <v>26</v>
      </c>
      <c r="N653" t="s">
        <v>27</v>
      </c>
    </row>
    <row r="654" spans="1:14" x14ac:dyDescent="0.25">
      <c r="A654" t="s">
        <v>2945</v>
      </c>
      <c r="B654" t="s">
        <v>715</v>
      </c>
      <c r="C654" t="s">
        <v>16</v>
      </c>
      <c r="D654" t="s">
        <v>2947</v>
      </c>
      <c r="E654" t="s">
        <v>695</v>
      </c>
      <c r="F654" t="s">
        <v>3626</v>
      </c>
      <c r="G654" t="s">
        <v>3627</v>
      </c>
      <c r="H654" t="s">
        <v>3628</v>
      </c>
      <c r="I654" t="s">
        <v>34</v>
      </c>
      <c r="J654" t="s">
        <v>178</v>
      </c>
      <c r="K654" t="s">
        <v>24</v>
      </c>
      <c r="L654" t="s">
        <v>2951</v>
      </c>
      <c r="M654" t="s">
        <v>26</v>
      </c>
      <c r="N654" t="s">
        <v>27</v>
      </c>
    </row>
    <row r="655" spans="1:14" x14ac:dyDescent="0.25">
      <c r="A655" t="s">
        <v>3629</v>
      </c>
      <c r="B655" t="s">
        <v>3196</v>
      </c>
      <c r="C655" t="s">
        <v>16</v>
      </c>
      <c r="D655" t="s">
        <v>3197</v>
      </c>
      <c r="E655" t="s">
        <v>695</v>
      </c>
      <c r="F655" t="s">
        <v>3630</v>
      </c>
      <c r="G655" t="s">
        <v>3631</v>
      </c>
      <c r="H655" t="s">
        <v>3632</v>
      </c>
      <c r="I655" t="s">
        <v>34</v>
      </c>
      <c r="J655" t="s">
        <v>256</v>
      </c>
      <c r="K655" t="s">
        <v>24</v>
      </c>
      <c r="L655" t="s">
        <v>82</v>
      </c>
      <c r="M655" t="s">
        <v>26</v>
      </c>
      <c r="N655" t="s">
        <v>27</v>
      </c>
    </row>
    <row r="656" spans="1:14" x14ac:dyDescent="0.25">
      <c r="A656" t="s">
        <v>2896</v>
      </c>
      <c r="B656" t="s">
        <v>2897</v>
      </c>
      <c r="C656" t="s">
        <v>16</v>
      </c>
      <c r="D656" t="s">
        <v>2898</v>
      </c>
      <c r="E656" t="s">
        <v>695</v>
      </c>
      <c r="F656" t="s">
        <v>3633</v>
      </c>
      <c r="G656" t="s">
        <v>3634</v>
      </c>
      <c r="H656" t="s">
        <v>3635</v>
      </c>
      <c r="I656" t="s">
        <v>34</v>
      </c>
      <c r="J656" t="s">
        <v>1482</v>
      </c>
      <c r="K656" t="s">
        <v>24</v>
      </c>
      <c r="L656" t="s">
        <v>36</v>
      </c>
      <c r="M656" t="s">
        <v>26</v>
      </c>
      <c r="N656" t="s">
        <v>27</v>
      </c>
    </row>
    <row r="657" spans="1:14" x14ac:dyDescent="0.25">
      <c r="A657" t="s">
        <v>3636</v>
      </c>
      <c r="B657" t="s">
        <v>3637</v>
      </c>
      <c r="C657" t="s">
        <v>16</v>
      </c>
      <c r="D657" t="s">
        <v>3093</v>
      </c>
      <c r="E657" t="s">
        <v>695</v>
      </c>
      <c r="F657" t="s">
        <v>3638</v>
      </c>
      <c r="G657" t="s">
        <v>3639</v>
      </c>
      <c r="H657" t="s">
        <v>3640</v>
      </c>
      <c r="I657" t="s">
        <v>34</v>
      </c>
      <c r="J657" t="s">
        <v>307</v>
      </c>
      <c r="K657" t="s">
        <v>24</v>
      </c>
      <c r="L657" t="s">
        <v>477</v>
      </c>
      <c r="M657" t="s">
        <v>26</v>
      </c>
      <c r="N657" t="s">
        <v>27</v>
      </c>
    </row>
    <row r="658" spans="1:14" x14ac:dyDescent="0.25">
      <c r="A658" t="s">
        <v>3641</v>
      </c>
      <c r="B658" t="s">
        <v>1051</v>
      </c>
      <c r="C658" t="s">
        <v>76</v>
      </c>
      <c r="D658" t="s">
        <v>1052</v>
      </c>
      <c r="E658" t="s">
        <v>695</v>
      </c>
      <c r="F658" t="s">
        <v>3642</v>
      </c>
      <c r="G658" t="s">
        <v>3643</v>
      </c>
      <c r="H658" t="s">
        <v>3644</v>
      </c>
      <c r="I658" t="s">
        <v>34</v>
      </c>
      <c r="J658" t="s">
        <v>162</v>
      </c>
      <c r="K658" t="s">
        <v>24</v>
      </c>
      <c r="L658" t="s">
        <v>224</v>
      </c>
      <c r="M658" t="s">
        <v>3645</v>
      </c>
      <c r="N658" t="s">
        <v>46</v>
      </c>
    </row>
    <row r="659" spans="1:14" x14ac:dyDescent="0.25">
      <c r="A659" t="s">
        <v>3646</v>
      </c>
      <c r="B659" t="s">
        <v>1525</v>
      </c>
      <c r="C659" t="s">
        <v>16</v>
      </c>
      <c r="D659" t="s">
        <v>2673</v>
      </c>
      <c r="E659" t="s">
        <v>695</v>
      </c>
      <c r="F659" t="s">
        <v>3647</v>
      </c>
      <c r="G659" t="s">
        <v>3648</v>
      </c>
      <c r="H659" t="s">
        <v>3649</v>
      </c>
      <c r="I659" t="s">
        <v>34</v>
      </c>
      <c r="J659" t="s">
        <v>412</v>
      </c>
      <c r="K659" t="s">
        <v>24</v>
      </c>
      <c r="L659" t="s">
        <v>82</v>
      </c>
      <c r="M659" t="s">
        <v>3650</v>
      </c>
      <c r="N659" t="s">
        <v>46</v>
      </c>
    </row>
    <row r="660" spans="1:14" x14ac:dyDescent="0.25">
      <c r="A660" t="s">
        <v>3651</v>
      </c>
      <c r="B660" t="s">
        <v>3563</v>
      </c>
      <c r="C660" t="s">
        <v>16</v>
      </c>
      <c r="D660" t="s">
        <v>579</v>
      </c>
      <c r="E660" t="s">
        <v>695</v>
      </c>
      <c r="F660" t="s">
        <v>3652</v>
      </c>
      <c r="G660" t="s">
        <v>3653</v>
      </c>
      <c r="H660" t="s">
        <v>3654</v>
      </c>
      <c r="I660" t="s">
        <v>34</v>
      </c>
      <c r="J660" t="s">
        <v>2757</v>
      </c>
      <c r="K660" t="s">
        <v>24</v>
      </c>
      <c r="L660" t="s">
        <v>193</v>
      </c>
      <c r="M660" t="s">
        <v>26</v>
      </c>
      <c r="N660" t="s">
        <v>27</v>
      </c>
    </row>
    <row r="661" spans="1:14" x14ac:dyDescent="0.25">
      <c r="A661" t="s">
        <v>3655</v>
      </c>
      <c r="B661" t="s">
        <v>3001</v>
      </c>
      <c r="C661" t="s">
        <v>76</v>
      </c>
      <c r="D661" t="s">
        <v>1354</v>
      </c>
      <c r="E661" t="s">
        <v>687</v>
      </c>
      <c r="F661" t="s">
        <v>3656</v>
      </c>
      <c r="G661" t="s">
        <v>3657</v>
      </c>
      <c r="H661" t="s">
        <v>3658</v>
      </c>
      <c r="I661" t="s">
        <v>34</v>
      </c>
      <c r="J661" t="s">
        <v>536</v>
      </c>
      <c r="K661" t="s">
        <v>24</v>
      </c>
      <c r="L661" t="s">
        <v>1358</v>
      </c>
      <c r="M661" t="s">
        <v>26</v>
      </c>
      <c r="N661" t="s">
        <v>27</v>
      </c>
    </row>
    <row r="662" spans="1:14" x14ac:dyDescent="0.25">
      <c r="A662" t="s">
        <v>3291</v>
      </c>
      <c r="B662" t="s">
        <v>3659</v>
      </c>
      <c r="C662" t="s">
        <v>76</v>
      </c>
      <c r="D662" t="s">
        <v>3197</v>
      </c>
      <c r="E662" t="s">
        <v>695</v>
      </c>
      <c r="F662" t="s">
        <v>3660</v>
      </c>
      <c r="G662" t="s">
        <v>3661</v>
      </c>
      <c r="H662" t="s">
        <v>3662</v>
      </c>
      <c r="I662" t="s">
        <v>34</v>
      </c>
      <c r="J662" t="s">
        <v>1648</v>
      </c>
      <c r="K662" t="s">
        <v>24</v>
      </c>
      <c r="L662" t="s">
        <v>82</v>
      </c>
      <c r="M662" t="s">
        <v>26</v>
      </c>
      <c r="N662" t="s">
        <v>27</v>
      </c>
    </row>
    <row r="663" spans="1:14" x14ac:dyDescent="0.25">
      <c r="A663" t="s">
        <v>3663</v>
      </c>
      <c r="B663" t="s">
        <v>1051</v>
      </c>
      <c r="C663" t="s">
        <v>76</v>
      </c>
      <c r="D663" t="s">
        <v>1052</v>
      </c>
      <c r="E663" t="s">
        <v>687</v>
      </c>
      <c r="F663" t="s">
        <v>3664</v>
      </c>
      <c r="G663" t="s">
        <v>3665</v>
      </c>
      <c r="H663" t="s">
        <v>3666</v>
      </c>
      <c r="I663" t="s">
        <v>34</v>
      </c>
      <c r="J663" t="s">
        <v>162</v>
      </c>
      <c r="K663" t="s">
        <v>24</v>
      </c>
      <c r="L663" t="s">
        <v>224</v>
      </c>
      <c r="M663" t="s">
        <v>26</v>
      </c>
      <c r="N663" t="s">
        <v>27</v>
      </c>
    </row>
    <row r="664" spans="1:14" x14ac:dyDescent="0.25">
      <c r="A664" t="s">
        <v>3667</v>
      </c>
      <c r="B664" t="s">
        <v>3229</v>
      </c>
      <c r="C664" t="s">
        <v>76</v>
      </c>
      <c r="D664" t="s">
        <v>220</v>
      </c>
      <c r="E664" t="s">
        <v>687</v>
      </c>
      <c r="F664" t="s">
        <v>3668</v>
      </c>
      <c r="G664" t="s">
        <v>3669</v>
      </c>
      <c r="H664" t="s">
        <v>3670</v>
      </c>
      <c r="I664" t="s">
        <v>34</v>
      </c>
      <c r="J664" t="s">
        <v>256</v>
      </c>
      <c r="K664" t="s">
        <v>24</v>
      </c>
      <c r="L664" t="s">
        <v>224</v>
      </c>
      <c r="M664" t="s">
        <v>26</v>
      </c>
      <c r="N664" t="s">
        <v>27</v>
      </c>
    </row>
    <row r="665" spans="1:14" x14ac:dyDescent="0.25">
      <c r="A665" t="s">
        <v>3119</v>
      </c>
      <c r="B665" t="s">
        <v>3035</v>
      </c>
      <c r="C665" t="s">
        <v>16</v>
      </c>
      <c r="D665" t="s">
        <v>3036</v>
      </c>
      <c r="E665" t="s">
        <v>695</v>
      </c>
      <c r="F665" t="s">
        <v>3400</v>
      </c>
      <c r="G665" t="s">
        <v>3401</v>
      </c>
      <c r="H665" t="s">
        <v>3402</v>
      </c>
      <c r="I665" t="s">
        <v>348</v>
      </c>
      <c r="J665" t="s">
        <v>315</v>
      </c>
      <c r="K665" t="s">
        <v>24</v>
      </c>
      <c r="L665" t="s">
        <v>394</v>
      </c>
      <c r="M665" t="s">
        <v>3403</v>
      </c>
      <c r="N665" t="s">
        <v>46</v>
      </c>
    </row>
    <row r="666" spans="1:14" x14ac:dyDescent="0.25">
      <c r="A666" t="s">
        <v>3404</v>
      </c>
      <c r="B666" t="s">
        <v>3059</v>
      </c>
      <c r="C666" t="s">
        <v>76</v>
      </c>
      <c r="D666" t="s">
        <v>3060</v>
      </c>
      <c r="E666" t="s">
        <v>695</v>
      </c>
      <c r="F666" t="s">
        <v>3405</v>
      </c>
      <c r="G666" t="s">
        <v>3406</v>
      </c>
      <c r="H666" t="s">
        <v>3407</v>
      </c>
      <c r="I666" t="s">
        <v>34</v>
      </c>
      <c r="J666" t="s">
        <v>2658</v>
      </c>
      <c r="K666" t="s">
        <v>24</v>
      </c>
      <c r="L666" t="s">
        <v>224</v>
      </c>
      <c r="M666" t="s">
        <v>3408</v>
      </c>
      <c r="N666" t="s">
        <v>46</v>
      </c>
    </row>
    <row r="667" spans="1:14" x14ac:dyDescent="0.25">
      <c r="A667" t="s">
        <v>3409</v>
      </c>
      <c r="B667" t="s">
        <v>3275</v>
      </c>
      <c r="C667" t="s">
        <v>76</v>
      </c>
      <c r="D667" t="s">
        <v>86</v>
      </c>
      <c r="E667" t="s">
        <v>687</v>
      </c>
      <c r="F667" t="s">
        <v>3410</v>
      </c>
      <c r="G667" t="s">
        <v>3411</v>
      </c>
      <c r="H667" t="s">
        <v>3412</v>
      </c>
      <c r="I667" t="s">
        <v>22</v>
      </c>
      <c r="J667" t="s">
        <v>162</v>
      </c>
      <c r="K667" t="s">
        <v>24</v>
      </c>
      <c r="L667" t="s">
        <v>91</v>
      </c>
      <c r="M667" t="s">
        <v>26</v>
      </c>
      <c r="N667" t="s">
        <v>27</v>
      </c>
    </row>
    <row r="668" spans="1:14" x14ac:dyDescent="0.25">
      <c r="A668" t="s">
        <v>3413</v>
      </c>
      <c r="B668" t="s">
        <v>752</v>
      </c>
      <c r="C668" t="s">
        <v>76</v>
      </c>
      <c r="D668" t="s">
        <v>753</v>
      </c>
      <c r="E668" t="s">
        <v>687</v>
      </c>
      <c r="F668" t="s">
        <v>3414</v>
      </c>
      <c r="G668" t="s">
        <v>3415</v>
      </c>
      <c r="H668" t="s">
        <v>3416</v>
      </c>
      <c r="I668" t="s">
        <v>34</v>
      </c>
      <c r="J668" t="s">
        <v>551</v>
      </c>
      <c r="K668" t="s">
        <v>24</v>
      </c>
      <c r="L668" t="s">
        <v>82</v>
      </c>
      <c r="M668" t="s">
        <v>26</v>
      </c>
      <c r="N668" t="s">
        <v>27</v>
      </c>
    </row>
    <row r="669" spans="1:14" x14ac:dyDescent="0.25">
      <c r="A669" t="s">
        <v>2939</v>
      </c>
      <c r="B669" t="s">
        <v>1974</v>
      </c>
      <c r="C669" t="s">
        <v>76</v>
      </c>
      <c r="D669" t="s">
        <v>2940</v>
      </c>
      <c r="E669" t="s">
        <v>695</v>
      </c>
      <c r="F669" t="s">
        <v>3417</v>
      </c>
      <c r="G669" t="s">
        <v>3418</v>
      </c>
      <c r="H669" t="s">
        <v>3419</v>
      </c>
      <c r="I669" t="s">
        <v>22</v>
      </c>
      <c r="J669" t="s">
        <v>3420</v>
      </c>
      <c r="K669" t="s">
        <v>24</v>
      </c>
      <c r="L669" t="s">
        <v>2944</v>
      </c>
      <c r="M669" t="s">
        <v>26</v>
      </c>
      <c r="N669" t="s">
        <v>27</v>
      </c>
    </row>
    <row r="670" spans="1:14" x14ac:dyDescent="0.25">
      <c r="A670" t="s">
        <v>3119</v>
      </c>
      <c r="B670" t="s">
        <v>3035</v>
      </c>
      <c r="C670" t="s">
        <v>16</v>
      </c>
      <c r="D670" t="s">
        <v>3036</v>
      </c>
      <c r="E670" t="s">
        <v>695</v>
      </c>
      <c r="F670" t="s">
        <v>3421</v>
      </c>
      <c r="G670" t="s">
        <v>3422</v>
      </c>
      <c r="H670" t="s">
        <v>3423</v>
      </c>
      <c r="I670" t="s">
        <v>348</v>
      </c>
      <c r="J670" t="s">
        <v>201</v>
      </c>
      <c r="K670" t="s">
        <v>24</v>
      </c>
      <c r="L670" t="s">
        <v>394</v>
      </c>
      <c r="M670" t="s">
        <v>3424</v>
      </c>
      <c r="N670" t="s">
        <v>46</v>
      </c>
    </row>
    <row r="671" spans="1:14" x14ac:dyDescent="0.25">
      <c r="A671" t="s">
        <v>3425</v>
      </c>
      <c r="C671" t="s">
        <v>16</v>
      </c>
      <c r="D671" t="s">
        <v>2975</v>
      </c>
      <c r="E671" t="s">
        <v>695</v>
      </c>
      <c r="F671" t="s">
        <v>3426</v>
      </c>
      <c r="G671" t="s">
        <v>3427</v>
      </c>
      <c r="H671" t="s">
        <v>3428</v>
      </c>
      <c r="I671" t="s">
        <v>348</v>
      </c>
      <c r="J671" t="s">
        <v>372</v>
      </c>
      <c r="K671" t="s">
        <v>24</v>
      </c>
      <c r="L671" t="s">
        <v>2979</v>
      </c>
      <c r="M671" t="s">
        <v>3429</v>
      </c>
      <c r="N671" t="s">
        <v>46</v>
      </c>
    </row>
    <row r="672" spans="1:14" x14ac:dyDescent="0.25">
      <c r="A672" t="s">
        <v>3430</v>
      </c>
      <c r="B672" t="s">
        <v>752</v>
      </c>
      <c r="C672" t="s">
        <v>76</v>
      </c>
      <c r="D672" t="s">
        <v>753</v>
      </c>
      <c r="E672" t="s">
        <v>695</v>
      </c>
      <c r="F672" t="s">
        <v>3431</v>
      </c>
      <c r="G672" t="s">
        <v>3432</v>
      </c>
      <c r="H672" t="s">
        <v>3433</v>
      </c>
      <c r="I672" t="s">
        <v>34</v>
      </c>
      <c r="J672" t="s">
        <v>551</v>
      </c>
      <c r="K672" t="s">
        <v>24</v>
      </c>
      <c r="L672" t="s">
        <v>82</v>
      </c>
      <c r="M672" t="s">
        <v>3434</v>
      </c>
      <c r="N672" t="s">
        <v>46</v>
      </c>
    </row>
    <row r="673" spans="1:14" x14ac:dyDescent="0.25">
      <c r="A673" t="s">
        <v>3435</v>
      </c>
      <c r="B673" t="s">
        <v>2885</v>
      </c>
      <c r="C673" t="s">
        <v>16</v>
      </c>
      <c r="D673" t="s">
        <v>102</v>
      </c>
      <c r="E673" t="s">
        <v>687</v>
      </c>
      <c r="F673" t="s">
        <v>3436</v>
      </c>
      <c r="G673" t="s">
        <v>3437</v>
      </c>
      <c r="H673" t="s">
        <v>3438</v>
      </c>
      <c r="I673" t="s">
        <v>34</v>
      </c>
      <c r="J673" t="s">
        <v>1435</v>
      </c>
      <c r="K673" t="s">
        <v>24</v>
      </c>
      <c r="L673" t="s">
        <v>82</v>
      </c>
      <c r="M673" t="s">
        <v>26</v>
      </c>
      <c r="N673" t="s">
        <v>27</v>
      </c>
    </row>
    <row r="674" spans="1:14" x14ac:dyDescent="0.25">
      <c r="A674" t="s">
        <v>3439</v>
      </c>
      <c r="B674" t="s">
        <v>3440</v>
      </c>
      <c r="C674" t="s">
        <v>16</v>
      </c>
      <c r="D674" t="s">
        <v>3441</v>
      </c>
      <c r="E674" t="s">
        <v>695</v>
      </c>
      <c r="F674" t="s">
        <v>3442</v>
      </c>
      <c r="G674" t="s">
        <v>3443</v>
      </c>
      <c r="H674" t="s">
        <v>3444</v>
      </c>
      <c r="I674" t="s">
        <v>34</v>
      </c>
      <c r="J674" t="s">
        <v>551</v>
      </c>
      <c r="K674" t="s">
        <v>24</v>
      </c>
      <c r="L674" t="s">
        <v>224</v>
      </c>
      <c r="M674" t="s">
        <v>3445</v>
      </c>
      <c r="N674" t="s">
        <v>46</v>
      </c>
    </row>
    <row r="675" spans="1:14" x14ac:dyDescent="0.25">
      <c r="A675" t="s">
        <v>3446</v>
      </c>
      <c r="B675" t="s">
        <v>3447</v>
      </c>
      <c r="C675" t="s">
        <v>76</v>
      </c>
      <c r="D675" t="s">
        <v>3448</v>
      </c>
      <c r="E675" t="s">
        <v>695</v>
      </c>
      <c r="F675" t="s">
        <v>3449</v>
      </c>
      <c r="G675" t="s">
        <v>3450</v>
      </c>
      <c r="H675" t="s">
        <v>3451</v>
      </c>
      <c r="I675" t="s">
        <v>34</v>
      </c>
      <c r="J675" t="s">
        <v>1295</v>
      </c>
      <c r="K675" t="s">
        <v>24</v>
      </c>
      <c r="L675" t="s">
        <v>483</v>
      </c>
      <c r="M675" t="s">
        <v>26</v>
      </c>
      <c r="N675" t="s">
        <v>27</v>
      </c>
    </row>
    <row r="676" spans="1:14" x14ac:dyDescent="0.25">
      <c r="A676" t="s">
        <v>3086</v>
      </c>
      <c r="B676" t="s">
        <v>3452</v>
      </c>
      <c r="C676" t="s">
        <v>76</v>
      </c>
      <c r="D676" t="s">
        <v>3048</v>
      </c>
      <c r="E676" t="s">
        <v>695</v>
      </c>
      <c r="F676" t="s">
        <v>3453</v>
      </c>
      <c r="G676" t="s">
        <v>3454</v>
      </c>
      <c r="H676" t="s">
        <v>3455</v>
      </c>
      <c r="I676" t="s">
        <v>34</v>
      </c>
      <c r="J676" t="s">
        <v>816</v>
      </c>
      <c r="K676" t="s">
        <v>24</v>
      </c>
      <c r="L676" t="s">
        <v>3052</v>
      </c>
      <c r="M676" t="s">
        <v>26</v>
      </c>
      <c r="N676" t="s">
        <v>27</v>
      </c>
    </row>
    <row r="677" spans="1:14" x14ac:dyDescent="0.25">
      <c r="A677" t="s">
        <v>2965</v>
      </c>
      <c r="B677" t="s">
        <v>3456</v>
      </c>
      <c r="C677" t="s">
        <v>16</v>
      </c>
      <c r="D677" t="s">
        <v>1612</v>
      </c>
      <c r="E677" t="s">
        <v>695</v>
      </c>
      <c r="F677" t="s">
        <v>3457</v>
      </c>
      <c r="G677" t="s">
        <v>3458</v>
      </c>
      <c r="H677" t="s">
        <v>3459</v>
      </c>
      <c r="I677" t="s">
        <v>34</v>
      </c>
      <c r="J677" t="s">
        <v>1019</v>
      </c>
      <c r="K677" t="s">
        <v>24</v>
      </c>
      <c r="L677" t="s">
        <v>82</v>
      </c>
      <c r="M677" t="s">
        <v>26</v>
      </c>
      <c r="N677" t="s">
        <v>27</v>
      </c>
    </row>
    <row r="678" spans="1:14" x14ac:dyDescent="0.25">
      <c r="A678" t="s">
        <v>2939</v>
      </c>
      <c r="B678" t="s">
        <v>1974</v>
      </c>
      <c r="C678" t="s">
        <v>76</v>
      </c>
      <c r="D678" t="s">
        <v>2940</v>
      </c>
      <c r="E678" t="s">
        <v>695</v>
      </c>
      <c r="F678" t="s">
        <v>3460</v>
      </c>
      <c r="G678" t="s">
        <v>3461</v>
      </c>
      <c r="H678" t="s">
        <v>3462</v>
      </c>
      <c r="I678" t="s">
        <v>22</v>
      </c>
      <c r="J678" t="s">
        <v>1677</v>
      </c>
      <c r="K678" t="s">
        <v>24</v>
      </c>
      <c r="L678" t="s">
        <v>2944</v>
      </c>
      <c r="M678" t="s">
        <v>26</v>
      </c>
      <c r="N678" t="s">
        <v>27</v>
      </c>
    </row>
    <row r="679" spans="1:14" x14ac:dyDescent="0.25">
      <c r="A679" t="s">
        <v>3463</v>
      </c>
      <c r="B679" t="s">
        <v>1051</v>
      </c>
      <c r="C679" t="s">
        <v>76</v>
      </c>
      <c r="D679" t="s">
        <v>1052</v>
      </c>
      <c r="E679" t="s">
        <v>695</v>
      </c>
      <c r="F679" t="s">
        <v>3464</v>
      </c>
      <c r="G679" t="s">
        <v>3465</v>
      </c>
      <c r="H679" t="s">
        <v>3466</v>
      </c>
      <c r="I679" t="s">
        <v>34</v>
      </c>
      <c r="J679" t="s">
        <v>1056</v>
      </c>
      <c r="K679" t="s">
        <v>24</v>
      </c>
      <c r="L679" t="s">
        <v>224</v>
      </c>
      <c r="M679" t="s">
        <v>3467</v>
      </c>
      <c r="N679" t="s">
        <v>46</v>
      </c>
    </row>
    <row r="680" spans="1:14" x14ac:dyDescent="0.25">
      <c r="A680" t="s">
        <v>3468</v>
      </c>
      <c r="B680" t="s">
        <v>3469</v>
      </c>
      <c r="C680" t="s">
        <v>16</v>
      </c>
      <c r="D680" t="s">
        <v>3470</v>
      </c>
      <c r="E680" t="s">
        <v>687</v>
      </c>
      <c r="F680" t="s">
        <v>3471</v>
      </c>
      <c r="G680" t="s">
        <v>3472</v>
      </c>
      <c r="H680" t="s">
        <v>3473</v>
      </c>
      <c r="I680" t="s">
        <v>34</v>
      </c>
      <c r="J680" t="s">
        <v>521</v>
      </c>
      <c r="K680" t="s">
        <v>24</v>
      </c>
      <c r="L680" t="s">
        <v>720</v>
      </c>
      <c r="M680" t="s">
        <v>26</v>
      </c>
      <c r="N680" t="s">
        <v>27</v>
      </c>
    </row>
    <row r="681" spans="1:14" x14ac:dyDescent="0.25">
      <c r="A681" t="s">
        <v>3474</v>
      </c>
      <c r="B681" t="s">
        <v>2981</v>
      </c>
      <c r="C681" t="s">
        <v>16</v>
      </c>
      <c r="D681" t="s">
        <v>2982</v>
      </c>
      <c r="E681" t="s">
        <v>695</v>
      </c>
      <c r="F681" t="s">
        <v>3475</v>
      </c>
      <c r="G681" t="s">
        <v>3476</v>
      </c>
      <c r="H681" t="s">
        <v>3477</v>
      </c>
      <c r="I681" t="s">
        <v>348</v>
      </c>
      <c r="J681" t="s">
        <v>889</v>
      </c>
      <c r="K681" t="s">
        <v>24</v>
      </c>
      <c r="L681" t="s">
        <v>394</v>
      </c>
      <c r="M681" t="s">
        <v>26</v>
      </c>
      <c r="N681" t="s">
        <v>27</v>
      </c>
    </row>
    <row r="682" spans="1:14" x14ac:dyDescent="0.25">
      <c r="A682" t="s">
        <v>3478</v>
      </c>
      <c r="B682" t="s">
        <v>2981</v>
      </c>
      <c r="C682" t="s">
        <v>16</v>
      </c>
      <c r="D682" t="s">
        <v>2982</v>
      </c>
      <c r="E682" t="s">
        <v>695</v>
      </c>
      <c r="F682" t="s">
        <v>3479</v>
      </c>
      <c r="G682" t="s">
        <v>3480</v>
      </c>
      <c r="H682" t="s">
        <v>3481</v>
      </c>
      <c r="I682" t="s">
        <v>348</v>
      </c>
      <c r="J682" t="s">
        <v>889</v>
      </c>
      <c r="K682" t="s">
        <v>24</v>
      </c>
      <c r="L682" t="s">
        <v>394</v>
      </c>
      <c r="M682" t="s">
        <v>26</v>
      </c>
      <c r="N682" t="s">
        <v>27</v>
      </c>
    </row>
    <row r="683" spans="1:14" x14ac:dyDescent="0.25">
      <c r="A683" t="s">
        <v>2896</v>
      </c>
      <c r="B683" t="s">
        <v>2897</v>
      </c>
      <c r="C683" t="s">
        <v>16</v>
      </c>
      <c r="D683" t="s">
        <v>2898</v>
      </c>
      <c r="E683" t="s">
        <v>695</v>
      </c>
      <c r="F683" t="s">
        <v>3482</v>
      </c>
      <c r="G683" t="s">
        <v>3483</v>
      </c>
      <c r="H683" t="s">
        <v>3484</v>
      </c>
      <c r="I683" t="s">
        <v>34</v>
      </c>
      <c r="J683" t="s">
        <v>1482</v>
      </c>
      <c r="K683" t="s">
        <v>24</v>
      </c>
      <c r="L683" t="s">
        <v>36</v>
      </c>
      <c r="M683" t="s">
        <v>26</v>
      </c>
      <c r="N683" t="s">
        <v>27</v>
      </c>
    </row>
    <row r="684" spans="1:14" x14ac:dyDescent="0.25">
      <c r="A684" t="s">
        <v>3485</v>
      </c>
      <c r="B684" t="s">
        <v>2981</v>
      </c>
      <c r="C684" t="s">
        <v>16</v>
      </c>
      <c r="D684" t="s">
        <v>2982</v>
      </c>
      <c r="E684" t="s">
        <v>695</v>
      </c>
      <c r="F684" t="s">
        <v>3486</v>
      </c>
      <c r="G684" t="s">
        <v>3487</v>
      </c>
      <c r="H684" t="s">
        <v>3488</v>
      </c>
      <c r="I684" t="s">
        <v>348</v>
      </c>
      <c r="J684" t="s">
        <v>307</v>
      </c>
      <c r="K684" t="s">
        <v>24</v>
      </c>
      <c r="L684" t="s">
        <v>394</v>
      </c>
      <c r="M684" t="s">
        <v>26</v>
      </c>
      <c r="N684" t="s">
        <v>27</v>
      </c>
    </row>
    <row r="685" spans="1:14" x14ac:dyDescent="0.25">
      <c r="A685" t="s">
        <v>3489</v>
      </c>
      <c r="B685" t="s">
        <v>2981</v>
      </c>
      <c r="C685" t="s">
        <v>16</v>
      </c>
      <c r="D685" t="s">
        <v>2982</v>
      </c>
      <c r="E685" t="s">
        <v>695</v>
      </c>
      <c r="F685" t="s">
        <v>3490</v>
      </c>
      <c r="G685" t="s">
        <v>3491</v>
      </c>
      <c r="H685" t="s">
        <v>3492</v>
      </c>
      <c r="I685" t="s">
        <v>348</v>
      </c>
      <c r="J685" t="s">
        <v>256</v>
      </c>
      <c r="K685" t="s">
        <v>24</v>
      </c>
      <c r="L685" t="s">
        <v>394</v>
      </c>
      <c r="M685" t="s">
        <v>26</v>
      </c>
      <c r="N685" t="s">
        <v>27</v>
      </c>
    </row>
    <row r="686" spans="1:14" x14ac:dyDescent="0.25">
      <c r="A686" t="s">
        <v>3119</v>
      </c>
      <c r="B686" t="s">
        <v>3035</v>
      </c>
      <c r="C686" t="s">
        <v>16</v>
      </c>
      <c r="D686" t="s">
        <v>3036</v>
      </c>
      <c r="E686" t="s">
        <v>695</v>
      </c>
      <c r="F686" t="s">
        <v>3493</v>
      </c>
      <c r="G686" t="s">
        <v>3494</v>
      </c>
      <c r="H686" t="s">
        <v>3495</v>
      </c>
      <c r="I686" t="s">
        <v>348</v>
      </c>
      <c r="J686" t="s">
        <v>201</v>
      </c>
      <c r="K686" t="s">
        <v>24</v>
      </c>
      <c r="L686" t="s">
        <v>394</v>
      </c>
      <c r="M686" t="s">
        <v>3496</v>
      </c>
      <c r="N686" t="s">
        <v>46</v>
      </c>
    </row>
    <row r="687" spans="1:14" x14ac:dyDescent="0.25">
      <c r="A687" t="s">
        <v>3497</v>
      </c>
      <c r="B687" t="s">
        <v>1525</v>
      </c>
      <c r="C687" t="s">
        <v>16</v>
      </c>
      <c r="D687" t="s">
        <v>2673</v>
      </c>
      <c r="E687" t="s">
        <v>687</v>
      </c>
      <c r="F687" t="s">
        <v>3498</v>
      </c>
      <c r="G687" t="s">
        <v>3499</v>
      </c>
      <c r="H687" t="s">
        <v>3500</v>
      </c>
      <c r="I687" t="s">
        <v>34</v>
      </c>
      <c r="J687" t="s">
        <v>412</v>
      </c>
      <c r="K687" t="s">
        <v>24</v>
      </c>
      <c r="L687" t="s">
        <v>82</v>
      </c>
      <c r="M687" t="s">
        <v>26</v>
      </c>
      <c r="N687" t="s">
        <v>27</v>
      </c>
    </row>
    <row r="688" spans="1:14" x14ac:dyDescent="0.25">
      <c r="A688" t="s">
        <v>3501</v>
      </c>
      <c r="B688" t="s">
        <v>3502</v>
      </c>
      <c r="C688" t="s">
        <v>16</v>
      </c>
      <c r="E688" t="s">
        <v>687</v>
      </c>
      <c r="F688" t="s">
        <v>3503</v>
      </c>
      <c r="G688" t="s">
        <v>3504</v>
      </c>
      <c r="H688" t="s">
        <v>3505</v>
      </c>
      <c r="I688" t="s">
        <v>34</v>
      </c>
      <c r="K688" t="s">
        <v>24</v>
      </c>
      <c r="M688" t="s">
        <v>26</v>
      </c>
      <c r="N688" t="s">
        <v>27</v>
      </c>
    </row>
    <row r="689" spans="1:14" x14ac:dyDescent="0.25">
      <c r="A689" t="s">
        <v>3506</v>
      </c>
      <c r="B689" t="s">
        <v>3234</v>
      </c>
      <c r="C689" t="s">
        <v>76</v>
      </c>
      <c r="D689" t="s">
        <v>3235</v>
      </c>
      <c r="E689" t="s">
        <v>687</v>
      </c>
      <c r="F689" t="s">
        <v>3507</v>
      </c>
      <c r="G689" t="s">
        <v>3508</v>
      </c>
      <c r="H689" t="s">
        <v>3509</v>
      </c>
      <c r="I689" t="s">
        <v>34</v>
      </c>
      <c r="J689" t="s">
        <v>90</v>
      </c>
      <c r="K689" t="s">
        <v>24</v>
      </c>
      <c r="L689" t="s">
        <v>3239</v>
      </c>
      <c r="M689" t="s">
        <v>26</v>
      </c>
      <c r="N689" t="s">
        <v>27</v>
      </c>
    </row>
    <row r="690" spans="1:14" x14ac:dyDescent="0.25">
      <c r="A690" t="s">
        <v>2939</v>
      </c>
      <c r="B690" t="s">
        <v>1974</v>
      </c>
      <c r="C690" t="s">
        <v>76</v>
      </c>
      <c r="D690" t="s">
        <v>2940</v>
      </c>
      <c r="E690" t="s">
        <v>695</v>
      </c>
      <c r="F690" t="s">
        <v>3510</v>
      </c>
      <c r="G690" t="s">
        <v>3511</v>
      </c>
      <c r="H690" t="s">
        <v>3512</v>
      </c>
      <c r="I690" t="s">
        <v>22</v>
      </c>
      <c r="J690" t="s">
        <v>3322</v>
      </c>
      <c r="K690" t="s">
        <v>24</v>
      </c>
      <c r="L690" t="s">
        <v>2944</v>
      </c>
      <c r="M690" t="s">
        <v>26</v>
      </c>
      <c r="N690" t="s">
        <v>27</v>
      </c>
    </row>
    <row r="691" spans="1:14" x14ac:dyDescent="0.25">
      <c r="A691" t="s">
        <v>3513</v>
      </c>
      <c r="B691" t="s">
        <v>3514</v>
      </c>
      <c r="C691" t="s">
        <v>16</v>
      </c>
      <c r="D691" t="s">
        <v>1612</v>
      </c>
      <c r="E691" t="s">
        <v>687</v>
      </c>
      <c r="F691" t="s">
        <v>3515</v>
      </c>
      <c r="G691" t="s">
        <v>3516</v>
      </c>
      <c r="H691" t="s">
        <v>3517</v>
      </c>
      <c r="I691" t="s">
        <v>34</v>
      </c>
      <c r="J691" t="s">
        <v>1019</v>
      </c>
      <c r="K691" t="s">
        <v>24</v>
      </c>
      <c r="L691" t="s">
        <v>82</v>
      </c>
      <c r="M691" t="s">
        <v>26</v>
      </c>
      <c r="N691" t="s">
        <v>27</v>
      </c>
    </row>
    <row r="692" spans="1:14" x14ac:dyDescent="0.25">
      <c r="A692" t="s">
        <v>3518</v>
      </c>
      <c r="B692" t="s">
        <v>3162</v>
      </c>
      <c r="C692" t="s">
        <v>76</v>
      </c>
      <c r="D692" t="s">
        <v>3163</v>
      </c>
      <c r="E692" t="s">
        <v>687</v>
      </c>
      <c r="F692" t="s">
        <v>3519</v>
      </c>
      <c r="G692" t="s">
        <v>3520</v>
      </c>
      <c r="H692" t="s">
        <v>3521</v>
      </c>
      <c r="I692" t="s">
        <v>34</v>
      </c>
      <c r="J692" t="s">
        <v>2283</v>
      </c>
      <c r="K692" t="s">
        <v>24</v>
      </c>
      <c r="L692" t="s">
        <v>82</v>
      </c>
      <c r="M692" t="s">
        <v>26</v>
      </c>
      <c r="N692" t="s">
        <v>27</v>
      </c>
    </row>
    <row r="693" spans="1:14" x14ac:dyDescent="0.25">
      <c r="A693" t="s">
        <v>2958</v>
      </c>
      <c r="B693" t="s">
        <v>2959</v>
      </c>
      <c r="C693" t="s">
        <v>76</v>
      </c>
      <c r="D693" t="s">
        <v>2960</v>
      </c>
      <c r="E693" t="s">
        <v>695</v>
      </c>
      <c r="F693" t="s">
        <v>3522</v>
      </c>
      <c r="G693" t="s">
        <v>3523</v>
      </c>
      <c r="H693" t="s">
        <v>3524</v>
      </c>
      <c r="I693" t="s">
        <v>34</v>
      </c>
      <c r="J693" t="s">
        <v>889</v>
      </c>
      <c r="K693" t="s">
        <v>24</v>
      </c>
      <c r="L693" t="s">
        <v>2964</v>
      </c>
      <c r="M693" t="s">
        <v>26</v>
      </c>
      <c r="N693" t="s">
        <v>27</v>
      </c>
    </row>
    <row r="694" spans="1:14" x14ac:dyDescent="0.25">
      <c r="A694" t="s">
        <v>3525</v>
      </c>
      <c r="B694" t="s">
        <v>3042</v>
      </c>
      <c r="C694" t="s">
        <v>76</v>
      </c>
      <c r="D694" t="s">
        <v>102</v>
      </c>
      <c r="E694" t="s">
        <v>695</v>
      </c>
      <c r="F694" t="s">
        <v>3526</v>
      </c>
      <c r="G694" t="s">
        <v>3527</v>
      </c>
      <c r="H694" t="s">
        <v>3528</v>
      </c>
      <c r="I694" t="s">
        <v>34</v>
      </c>
      <c r="J694" t="s">
        <v>106</v>
      </c>
      <c r="K694" t="s">
        <v>24</v>
      </c>
      <c r="L694" t="s">
        <v>82</v>
      </c>
      <c r="M694" t="s">
        <v>3529</v>
      </c>
      <c r="N694" t="s">
        <v>46</v>
      </c>
    </row>
    <row r="695" spans="1:14" x14ac:dyDescent="0.25">
      <c r="A695" t="s">
        <v>3327</v>
      </c>
      <c r="C695" t="s">
        <v>600</v>
      </c>
      <c r="D695" t="s">
        <v>3328</v>
      </c>
      <c r="E695" t="s">
        <v>18</v>
      </c>
      <c r="F695" t="s">
        <v>3329</v>
      </c>
      <c r="G695" t="s">
        <v>3330</v>
      </c>
      <c r="H695" t="s">
        <v>3331</v>
      </c>
      <c r="I695" t="s">
        <v>22</v>
      </c>
      <c r="J695" t="s">
        <v>1965</v>
      </c>
      <c r="K695" t="s">
        <v>606</v>
      </c>
      <c r="L695" t="s">
        <v>560</v>
      </c>
      <c r="M695" t="s">
        <v>26</v>
      </c>
      <c r="N695" t="s">
        <v>27</v>
      </c>
    </row>
    <row r="696" spans="1:14" x14ac:dyDescent="0.25">
      <c r="A696" t="s">
        <v>3364</v>
      </c>
      <c r="B696" t="s">
        <v>3365</v>
      </c>
      <c r="C696" t="s">
        <v>3366</v>
      </c>
      <c r="D696" t="s">
        <v>3367</v>
      </c>
      <c r="E696" t="s">
        <v>18</v>
      </c>
      <c r="F696" t="s">
        <v>3368</v>
      </c>
      <c r="G696" t="s">
        <v>3369</v>
      </c>
      <c r="H696" t="s">
        <v>3370</v>
      </c>
      <c r="I696" t="s">
        <v>34</v>
      </c>
      <c r="J696" t="s">
        <v>1161</v>
      </c>
      <c r="K696" t="s">
        <v>1705</v>
      </c>
      <c r="L696" t="s">
        <v>44</v>
      </c>
      <c r="M696" t="s">
        <v>26</v>
      </c>
      <c r="N696" t="s">
        <v>27</v>
      </c>
    </row>
    <row r="697" spans="1:14" x14ac:dyDescent="0.25">
      <c r="A697" t="s">
        <v>3371</v>
      </c>
      <c r="B697" t="s">
        <v>29</v>
      </c>
      <c r="C697" t="s">
        <v>2054</v>
      </c>
      <c r="E697" t="s">
        <v>18</v>
      </c>
      <c r="F697" t="s">
        <v>3372</v>
      </c>
      <c r="G697" t="s">
        <v>3373</v>
      </c>
      <c r="H697" t="s">
        <v>3374</v>
      </c>
      <c r="I697" t="s">
        <v>34</v>
      </c>
      <c r="J697" t="s">
        <v>1295</v>
      </c>
      <c r="K697" t="s">
        <v>1705</v>
      </c>
      <c r="L697" t="s">
        <v>135</v>
      </c>
      <c r="M697" t="s">
        <v>26</v>
      </c>
      <c r="N697" t="s">
        <v>27</v>
      </c>
    </row>
    <row r="698" spans="1:14" x14ac:dyDescent="0.25">
      <c r="A698" t="s">
        <v>3375</v>
      </c>
      <c r="B698" t="s">
        <v>3376</v>
      </c>
      <c r="C698" t="s">
        <v>1700</v>
      </c>
      <c r="D698" t="s">
        <v>3377</v>
      </c>
      <c r="E698" t="s">
        <v>18</v>
      </c>
      <c r="F698" t="s">
        <v>3378</v>
      </c>
      <c r="G698" t="s">
        <v>3379</v>
      </c>
      <c r="H698" t="s">
        <v>3380</v>
      </c>
      <c r="I698" t="s">
        <v>34</v>
      </c>
      <c r="J698" t="s">
        <v>3381</v>
      </c>
      <c r="K698" t="s">
        <v>1705</v>
      </c>
      <c r="L698" t="s">
        <v>848</v>
      </c>
      <c r="M698" t="s">
        <v>26</v>
      </c>
      <c r="N698" t="s">
        <v>27</v>
      </c>
    </row>
    <row r="699" spans="1:14" x14ac:dyDescent="0.25">
      <c r="A699" t="s">
        <v>3382</v>
      </c>
      <c r="B699" t="s">
        <v>3383</v>
      </c>
      <c r="C699" t="s">
        <v>2018</v>
      </c>
      <c r="D699" t="s">
        <v>3384</v>
      </c>
      <c r="E699" t="s">
        <v>18</v>
      </c>
      <c r="F699" t="s">
        <v>3385</v>
      </c>
      <c r="G699" t="s">
        <v>3386</v>
      </c>
      <c r="H699" t="s">
        <v>3387</v>
      </c>
      <c r="I699" t="s">
        <v>34</v>
      </c>
      <c r="J699" t="s">
        <v>3388</v>
      </c>
      <c r="K699" t="s">
        <v>1705</v>
      </c>
      <c r="L699" t="s">
        <v>82</v>
      </c>
      <c r="M699" t="s">
        <v>26</v>
      </c>
      <c r="N699" t="s">
        <v>27</v>
      </c>
    </row>
    <row r="700" spans="1:14" x14ac:dyDescent="0.25">
      <c r="A700" t="s">
        <v>3389</v>
      </c>
      <c r="B700" t="s">
        <v>3390</v>
      </c>
      <c r="C700" t="s">
        <v>1991</v>
      </c>
      <c r="E700" t="s">
        <v>18</v>
      </c>
      <c r="F700" t="s">
        <v>3391</v>
      </c>
      <c r="G700" t="s">
        <v>3392</v>
      </c>
      <c r="H700" t="s">
        <v>3393</v>
      </c>
      <c r="I700" t="s">
        <v>34</v>
      </c>
      <c r="J700" t="s">
        <v>1295</v>
      </c>
      <c r="K700" t="s">
        <v>606</v>
      </c>
      <c r="L700" t="s">
        <v>184</v>
      </c>
      <c r="M700" t="s">
        <v>26</v>
      </c>
      <c r="N700" t="s">
        <v>27</v>
      </c>
    </row>
    <row r="701" spans="1:14" x14ac:dyDescent="0.25">
      <c r="A701" t="s">
        <v>3394</v>
      </c>
      <c r="B701" t="s">
        <v>3395</v>
      </c>
      <c r="C701" t="s">
        <v>2018</v>
      </c>
      <c r="D701" t="s">
        <v>3396</v>
      </c>
      <c r="E701" t="s">
        <v>18</v>
      </c>
      <c r="F701" t="s">
        <v>3397</v>
      </c>
      <c r="G701" t="s">
        <v>3398</v>
      </c>
      <c r="H701" t="s">
        <v>3399</v>
      </c>
      <c r="I701" t="s">
        <v>34</v>
      </c>
      <c r="J701" t="s">
        <v>855</v>
      </c>
      <c r="K701" t="s">
        <v>1705</v>
      </c>
      <c r="L701" t="s">
        <v>477</v>
      </c>
      <c r="M701" t="s">
        <v>26</v>
      </c>
      <c r="N701" t="s">
        <v>27</v>
      </c>
    </row>
    <row r="702" spans="1:14" x14ac:dyDescent="0.25">
      <c r="A702" t="s">
        <v>3671</v>
      </c>
      <c r="B702" t="s">
        <v>3672</v>
      </c>
      <c r="C702" t="s">
        <v>16</v>
      </c>
      <c r="D702" t="s">
        <v>3673</v>
      </c>
      <c r="E702" t="s">
        <v>18</v>
      </c>
      <c r="F702" t="s">
        <v>3674</v>
      </c>
      <c r="G702" t="s">
        <v>3675</v>
      </c>
      <c r="H702" t="s">
        <v>3676</v>
      </c>
      <c r="I702" t="s">
        <v>34</v>
      </c>
      <c r="J702" t="s">
        <v>217</v>
      </c>
      <c r="K702" t="s">
        <v>24</v>
      </c>
      <c r="L702" t="s">
        <v>82</v>
      </c>
      <c r="M702" t="s">
        <v>26</v>
      </c>
      <c r="N702" t="s">
        <v>27</v>
      </c>
    </row>
    <row r="703" spans="1:14" x14ac:dyDescent="0.25">
      <c r="A703" t="s">
        <v>3677</v>
      </c>
      <c r="B703" t="s">
        <v>3678</v>
      </c>
      <c r="C703" t="s">
        <v>76</v>
      </c>
      <c r="D703" t="s">
        <v>228</v>
      </c>
      <c r="E703" t="s">
        <v>18</v>
      </c>
      <c r="F703" t="s">
        <v>3679</v>
      </c>
      <c r="G703" t="s">
        <v>3680</v>
      </c>
      <c r="H703" t="s">
        <v>3681</v>
      </c>
      <c r="I703" t="s">
        <v>34</v>
      </c>
      <c r="J703" t="s">
        <v>412</v>
      </c>
      <c r="K703" t="s">
        <v>24</v>
      </c>
      <c r="L703" t="s">
        <v>82</v>
      </c>
      <c r="M703" t="s">
        <v>3682</v>
      </c>
      <c r="N703" t="s">
        <v>46</v>
      </c>
    </row>
    <row r="704" spans="1:14" x14ac:dyDescent="0.25">
      <c r="A704" t="s">
        <v>3683</v>
      </c>
      <c r="B704" t="s">
        <v>2505</v>
      </c>
      <c r="C704" t="s">
        <v>16</v>
      </c>
      <c r="D704" t="s">
        <v>3684</v>
      </c>
      <c r="E704" t="s">
        <v>18</v>
      </c>
      <c r="F704" t="s">
        <v>3685</v>
      </c>
      <c r="G704" t="s">
        <v>3686</v>
      </c>
      <c r="H704" t="s">
        <v>3687</v>
      </c>
      <c r="I704" t="s">
        <v>34</v>
      </c>
      <c r="J704" t="s">
        <v>2757</v>
      </c>
      <c r="K704" t="s">
        <v>24</v>
      </c>
      <c r="L704" t="s">
        <v>3688</v>
      </c>
      <c r="M704" t="s">
        <v>26</v>
      </c>
      <c r="N704" t="s">
        <v>27</v>
      </c>
    </row>
    <row r="705" spans="1:14" x14ac:dyDescent="0.25">
      <c r="A705" t="s">
        <v>3689</v>
      </c>
      <c r="B705" t="s">
        <v>3690</v>
      </c>
      <c r="C705" t="s">
        <v>76</v>
      </c>
      <c r="D705" t="s">
        <v>3691</v>
      </c>
      <c r="E705" t="s">
        <v>18</v>
      </c>
      <c r="F705" t="s">
        <v>3692</v>
      </c>
      <c r="G705" t="s">
        <v>3693</v>
      </c>
      <c r="H705" t="s">
        <v>3694</v>
      </c>
      <c r="I705" t="s">
        <v>34</v>
      </c>
      <c r="J705" t="s">
        <v>315</v>
      </c>
      <c r="K705" t="s">
        <v>24</v>
      </c>
      <c r="L705" t="s">
        <v>82</v>
      </c>
      <c r="M705" t="s">
        <v>3695</v>
      </c>
      <c r="N705" t="s">
        <v>46</v>
      </c>
    </row>
    <row r="706" spans="1:14" x14ac:dyDescent="0.25">
      <c r="A706" t="s">
        <v>3696</v>
      </c>
      <c r="B706" t="s">
        <v>3697</v>
      </c>
      <c r="C706" t="s">
        <v>16</v>
      </c>
      <c r="D706" t="s">
        <v>3698</v>
      </c>
      <c r="E706" t="s">
        <v>18</v>
      </c>
      <c r="F706" t="s">
        <v>3699</v>
      </c>
      <c r="G706" t="s">
        <v>3700</v>
      </c>
      <c r="H706" t="s">
        <v>3701</v>
      </c>
      <c r="I706" t="s">
        <v>34</v>
      </c>
      <c r="J706" t="s">
        <v>81</v>
      </c>
      <c r="K706" t="s">
        <v>24</v>
      </c>
      <c r="L706" t="s">
        <v>3702</v>
      </c>
      <c r="M706" t="s">
        <v>3703</v>
      </c>
      <c r="N706" t="s">
        <v>46</v>
      </c>
    </row>
    <row r="707" spans="1:14" x14ac:dyDescent="0.25">
      <c r="A707" t="s">
        <v>3704</v>
      </c>
      <c r="B707" t="s">
        <v>3705</v>
      </c>
      <c r="C707" t="s">
        <v>76</v>
      </c>
      <c r="D707" t="s">
        <v>1069</v>
      </c>
      <c r="E707" t="s">
        <v>18</v>
      </c>
      <c r="F707" t="s">
        <v>3706</v>
      </c>
      <c r="G707" t="s">
        <v>3707</v>
      </c>
      <c r="H707" t="s">
        <v>3708</v>
      </c>
      <c r="I707" t="s">
        <v>34</v>
      </c>
      <c r="J707" t="s">
        <v>1836</v>
      </c>
      <c r="K707" t="s">
        <v>24</v>
      </c>
      <c r="L707" t="s">
        <v>36</v>
      </c>
      <c r="M707" t="s">
        <v>3709</v>
      </c>
      <c r="N707" t="s">
        <v>46</v>
      </c>
    </row>
    <row r="708" spans="1:14" x14ac:dyDescent="0.25">
      <c r="A708" t="s">
        <v>3710</v>
      </c>
      <c r="B708" t="s">
        <v>3711</v>
      </c>
      <c r="C708" t="s">
        <v>16</v>
      </c>
      <c r="D708" t="s">
        <v>3712</v>
      </c>
      <c r="E708" t="s">
        <v>18</v>
      </c>
      <c r="F708" t="s">
        <v>3713</v>
      </c>
      <c r="G708" t="s">
        <v>3714</v>
      </c>
      <c r="H708" t="s">
        <v>3715</v>
      </c>
      <c r="I708" t="s">
        <v>22</v>
      </c>
      <c r="J708" t="s">
        <v>142</v>
      </c>
      <c r="K708" t="s">
        <v>24</v>
      </c>
      <c r="L708" t="s">
        <v>91</v>
      </c>
      <c r="M708" t="s">
        <v>26</v>
      </c>
      <c r="N708" t="s">
        <v>27</v>
      </c>
    </row>
    <row r="709" spans="1:14" x14ac:dyDescent="0.25">
      <c r="A709" t="s">
        <v>3716</v>
      </c>
      <c r="B709" t="s">
        <v>3717</v>
      </c>
      <c r="C709" t="s">
        <v>16</v>
      </c>
      <c r="D709" t="s">
        <v>3718</v>
      </c>
      <c r="E709" t="s">
        <v>18</v>
      </c>
      <c r="F709" t="s">
        <v>3719</v>
      </c>
      <c r="G709" t="s">
        <v>3720</v>
      </c>
      <c r="H709" t="s">
        <v>3721</v>
      </c>
      <c r="I709" t="s">
        <v>34</v>
      </c>
      <c r="J709" t="s">
        <v>393</v>
      </c>
      <c r="K709" t="s">
        <v>24</v>
      </c>
      <c r="L709" t="s">
        <v>3722</v>
      </c>
      <c r="M709" t="s">
        <v>26</v>
      </c>
      <c r="N709" t="s">
        <v>27</v>
      </c>
    </row>
    <row r="710" spans="1:14" x14ac:dyDescent="0.25">
      <c r="A710" t="s">
        <v>3723</v>
      </c>
      <c r="B710" t="s">
        <v>2753</v>
      </c>
      <c r="C710" t="s">
        <v>76</v>
      </c>
      <c r="D710" t="s">
        <v>472</v>
      </c>
      <c r="E710" t="s">
        <v>18</v>
      </c>
      <c r="F710" t="s">
        <v>3724</v>
      </c>
      <c r="G710" t="s">
        <v>3725</v>
      </c>
      <c r="H710" t="s">
        <v>3726</v>
      </c>
      <c r="I710" t="s">
        <v>34</v>
      </c>
      <c r="J710" t="s">
        <v>240</v>
      </c>
      <c r="K710" t="s">
        <v>24</v>
      </c>
      <c r="L710" t="s">
        <v>477</v>
      </c>
      <c r="M710" t="s">
        <v>26</v>
      </c>
      <c r="N710" t="s">
        <v>27</v>
      </c>
    </row>
    <row r="711" spans="1:14" x14ac:dyDescent="0.25">
      <c r="A711" t="s">
        <v>3727</v>
      </c>
      <c r="B711" t="s">
        <v>3728</v>
      </c>
      <c r="C711" t="s">
        <v>16</v>
      </c>
      <c r="D711" t="s">
        <v>94</v>
      </c>
      <c r="E711" t="s">
        <v>18</v>
      </c>
      <c r="F711" t="s">
        <v>3729</v>
      </c>
      <c r="G711" t="s">
        <v>3730</v>
      </c>
      <c r="H711" t="s">
        <v>3731</v>
      </c>
      <c r="I711" t="s">
        <v>34</v>
      </c>
      <c r="J711" t="s">
        <v>433</v>
      </c>
      <c r="K711" t="s">
        <v>24</v>
      </c>
      <c r="L711" t="s">
        <v>3732</v>
      </c>
      <c r="M711" t="s">
        <v>26</v>
      </c>
      <c r="N711" t="s">
        <v>27</v>
      </c>
    </row>
    <row r="712" spans="1:14" x14ac:dyDescent="0.25">
      <c r="A712" t="s">
        <v>3733</v>
      </c>
      <c r="B712" t="s">
        <v>101</v>
      </c>
      <c r="C712" t="s">
        <v>76</v>
      </c>
      <c r="D712" t="s">
        <v>102</v>
      </c>
      <c r="E712" t="s">
        <v>18</v>
      </c>
      <c r="F712" t="s">
        <v>3734</v>
      </c>
      <c r="G712" t="s">
        <v>3735</v>
      </c>
      <c r="H712" t="s">
        <v>3736</v>
      </c>
      <c r="I712" t="s">
        <v>34</v>
      </c>
      <c r="J712" t="s">
        <v>1488</v>
      </c>
      <c r="K712" t="s">
        <v>24</v>
      </c>
      <c r="L712" t="s">
        <v>82</v>
      </c>
      <c r="M712" t="s">
        <v>3737</v>
      </c>
      <c r="N712" t="s">
        <v>46</v>
      </c>
    </row>
    <row r="713" spans="1:14" x14ac:dyDescent="0.25">
      <c r="A713" t="s">
        <v>3738</v>
      </c>
      <c r="B713" t="s">
        <v>672</v>
      </c>
      <c r="C713" t="s">
        <v>16</v>
      </c>
      <c r="D713" t="s">
        <v>472</v>
      </c>
      <c r="E713" t="s">
        <v>18</v>
      </c>
      <c r="F713" t="s">
        <v>3739</v>
      </c>
      <c r="G713" t="s">
        <v>3740</v>
      </c>
      <c r="H713" t="s">
        <v>3741</v>
      </c>
      <c r="I713" t="s">
        <v>34</v>
      </c>
      <c r="J713" t="s">
        <v>1860</v>
      </c>
      <c r="K713" t="s">
        <v>24</v>
      </c>
      <c r="L713" t="s">
        <v>848</v>
      </c>
      <c r="M713" t="s">
        <v>26</v>
      </c>
      <c r="N713" t="s">
        <v>27</v>
      </c>
    </row>
    <row r="714" spans="1:14" x14ac:dyDescent="0.25">
      <c r="A714" t="s">
        <v>3742</v>
      </c>
      <c r="B714" t="s">
        <v>3743</v>
      </c>
      <c r="C714" t="s">
        <v>76</v>
      </c>
      <c r="D714" t="s">
        <v>2157</v>
      </c>
      <c r="E714" t="s">
        <v>18</v>
      </c>
      <c r="F714" t="s">
        <v>3744</v>
      </c>
      <c r="G714" t="s">
        <v>3745</v>
      </c>
      <c r="H714" t="s">
        <v>3746</v>
      </c>
      <c r="I714" t="s">
        <v>34</v>
      </c>
      <c r="J714" t="s">
        <v>120</v>
      </c>
      <c r="K714" t="s">
        <v>24</v>
      </c>
      <c r="L714" t="s">
        <v>193</v>
      </c>
      <c r="M714" t="s">
        <v>3747</v>
      </c>
      <c r="N714" t="s">
        <v>46</v>
      </c>
    </row>
    <row r="715" spans="1:14" x14ac:dyDescent="0.25">
      <c r="A715" t="s">
        <v>3748</v>
      </c>
      <c r="B715" t="s">
        <v>287</v>
      </c>
      <c r="C715" t="s">
        <v>16</v>
      </c>
      <c r="D715" t="s">
        <v>759</v>
      </c>
      <c r="E715" t="s">
        <v>18</v>
      </c>
      <c r="F715" t="s">
        <v>3749</v>
      </c>
      <c r="G715" t="s">
        <v>3750</v>
      </c>
      <c r="H715" t="s">
        <v>3751</v>
      </c>
      <c r="I715" t="s">
        <v>34</v>
      </c>
      <c r="J715" t="s">
        <v>626</v>
      </c>
      <c r="K715" t="s">
        <v>24</v>
      </c>
      <c r="L715" t="s">
        <v>224</v>
      </c>
      <c r="M715" t="s">
        <v>3752</v>
      </c>
      <c r="N715" t="s">
        <v>46</v>
      </c>
    </row>
    <row r="716" spans="1:14" x14ac:dyDescent="0.25">
      <c r="A716" t="s">
        <v>3753</v>
      </c>
      <c r="B716" t="s">
        <v>2505</v>
      </c>
      <c r="C716" t="s">
        <v>16</v>
      </c>
      <c r="D716" t="s">
        <v>3754</v>
      </c>
      <c r="E716" t="s">
        <v>18</v>
      </c>
      <c r="F716" t="s">
        <v>3755</v>
      </c>
      <c r="G716" t="s">
        <v>3756</v>
      </c>
      <c r="H716" t="s">
        <v>3757</v>
      </c>
      <c r="I716" t="s">
        <v>3758</v>
      </c>
      <c r="J716" t="s">
        <v>448</v>
      </c>
      <c r="K716" t="s">
        <v>24</v>
      </c>
      <c r="L716" t="s">
        <v>3759</v>
      </c>
      <c r="M716" t="s">
        <v>26</v>
      </c>
      <c r="N716" t="s">
        <v>27</v>
      </c>
    </row>
    <row r="717" spans="1:14" x14ac:dyDescent="0.25">
      <c r="A717" t="s">
        <v>3760</v>
      </c>
      <c r="B717" t="s">
        <v>3761</v>
      </c>
      <c r="C717" t="s">
        <v>76</v>
      </c>
      <c r="D717" t="s">
        <v>631</v>
      </c>
      <c r="E717" t="s">
        <v>18</v>
      </c>
      <c r="F717" t="s">
        <v>3762</v>
      </c>
      <c r="G717" t="s">
        <v>3763</v>
      </c>
      <c r="H717" t="s">
        <v>3764</v>
      </c>
      <c r="I717" t="s">
        <v>34</v>
      </c>
      <c r="J717" t="s">
        <v>62</v>
      </c>
      <c r="K717" t="s">
        <v>24</v>
      </c>
      <c r="L717" t="s">
        <v>3765</v>
      </c>
      <c r="M717" t="s">
        <v>3766</v>
      </c>
      <c r="N717" t="s">
        <v>46</v>
      </c>
    </row>
    <row r="718" spans="1:14" x14ac:dyDescent="0.25">
      <c r="A718" t="s">
        <v>3767</v>
      </c>
      <c r="B718" t="s">
        <v>3768</v>
      </c>
      <c r="C718" t="s">
        <v>76</v>
      </c>
      <c r="D718" t="s">
        <v>3769</v>
      </c>
      <c r="E718" t="s">
        <v>18</v>
      </c>
      <c r="F718" t="s">
        <v>3770</v>
      </c>
      <c r="G718" t="s">
        <v>3771</v>
      </c>
      <c r="H718" t="s">
        <v>3772</v>
      </c>
      <c r="I718" t="s">
        <v>34</v>
      </c>
      <c r="J718" t="s">
        <v>192</v>
      </c>
      <c r="K718" t="s">
        <v>24</v>
      </c>
      <c r="L718" t="s">
        <v>3773</v>
      </c>
      <c r="M718" t="s">
        <v>3774</v>
      </c>
      <c r="N718" t="s">
        <v>46</v>
      </c>
    </row>
    <row r="719" spans="1:14" x14ac:dyDescent="0.25">
      <c r="A719" t="s">
        <v>3775</v>
      </c>
      <c r="C719" t="s">
        <v>76</v>
      </c>
      <c r="D719" t="s">
        <v>362</v>
      </c>
      <c r="E719" t="s">
        <v>18</v>
      </c>
      <c r="F719" t="s">
        <v>3776</v>
      </c>
      <c r="G719" t="s">
        <v>3777</v>
      </c>
      <c r="H719" t="s">
        <v>3778</v>
      </c>
      <c r="I719" t="s">
        <v>34</v>
      </c>
      <c r="J719" t="s">
        <v>635</v>
      </c>
      <c r="K719" t="s">
        <v>24</v>
      </c>
      <c r="L719" t="s">
        <v>3779</v>
      </c>
      <c r="M719" t="s">
        <v>3780</v>
      </c>
      <c r="N719" t="s">
        <v>46</v>
      </c>
    </row>
    <row r="720" spans="1:14" x14ac:dyDescent="0.25">
      <c r="A720" t="s">
        <v>1381</v>
      </c>
      <c r="B720" t="s">
        <v>101</v>
      </c>
      <c r="C720" t="s">
        <v>76</v>
      </c>
      <c r="D720" t="s">
        <v>102</v>
      </c>
      <c r="E720" t="s">
        <v>18</v>
      </c>
      <c r="F720" t="s">
        <v>3781</v>
      </c>
      <c r="G720" t="s">
        <v>3782</v>
      </c>
      <c r="H720" t="s">
        <v>3783</v>
      </c>
      <c r="I720" t="s">
        <v>34</v>
      </c>
      <c r="J720" t="s">
        <v>192</v>
      </c>
      <c r="K720" t="s">
        <v>24</v>
      </c>
      <c r="L720" t="s">
        <v>82</v>
      </c>
      <c r="M720" t="s">
        <v>3784</v>
      </c>
      <c r="N720" t="s">
        <v>46</v>
      </c>
    </row>
    <row r="721" spans="1:14" x14ac:dyDescent="0.25">
      <c r="A721" t="s">
        <v>3785</v>
      </c>
      <c r="B721" t="s">
        <v>3786</v>
      </c>
      <c r="C721" t="s">
        <v>16</v>
      </c>
      <c r="D721" t="s">
        <v>1327</v>
      </c>
      <c r="E721" t="s">
        <v>18</v>
      </c>
      <c r="F721" t="s">
        <v>3787</v>
      </c>
      <c r="G721" t="s">
        <v>3788</v>
      </c>
      <c r="H721" t="s">
        <v>3789</v>
      </c>
      <c r="I721" t="s">
        <v>34</v>
      </c>
      <c r="J721" t="s">
        <v>589</v>
      </c>
      <c r="K721" t="s">
        <v>24</v>
      </c>
      <c r="L721" t="s">
        <v>3790</v>
      </c>
      <c r="M721" t="s">
        <v>3791</v>
      </c>
      <c r="N721" t="s">
        <v>46</v>
      </c>
    </row>
    <row r="722" spans="1:14" x14ac:dyDescent="0.25">
      <c r="A722" t="s">
        <v>3792</v>
      </c>
      <c r="B722" t="s">
        <v>3793</v>
      </c>
      <c r="C722" t="s">
        <v>16</v>
      </c>
      <c r="E722" t="s">
        <v>18</v>
      </c>
      <c r="F722" t="s">
        <v>3794</v>
      </c>
      <c r="G722" t="s">
        <v>3795</v>
      </c>
      <c r="H722" t="s">
        <v>3796</v>
      </c>
      <c r="I722" t="s">
        <v>34</v>
      </c>
      <c r="J722" t="s">
        <v>433</v>
      </c>
      <c r="K722" t="s">
        <v>24</v>
      </c>
      <c r="M722" t="s">
        <v>26</v>
      </c>
      <c r="N722" t="s">
        <v>27</v>
      </c>
    </row>
    <row r="723" spans="1:14" x14ac:dyDescent="0.25">
      <c r="A723" t="s">
        <v>3797</v>
      </c>
      <c r="B723" t="s">
        <v>3798</v>
      </c>
      <c r="C723" t="s">
        <v>16</v>
      </c>
      <c r="D723" t="s">
        <v>3799</v>
      </c>
      <c r="E723" t="s">
        <v>18</v>
      </c>
      <c r="F723" t="s">
        <v>3800</v>
      </c>
      <c r="G723" t="s">
        <v>3801</v>
      </c>
      <c r="H723" t="s">
        <v>3802</v>
      </c>
      <c r="I723" t="s">
        <v>34</v>
      </c>
      <c r="J723" t="s">
        <v>2757</v>
      </c>
      <c r="K723" t="s">
        <v>24</v>
      </c>
      <c r="L723" t="s">
        <v>82</v>
      </c>
      <c r="M723" t="s">
        <v>26</v>
      </c>
      <c r="N723" t="s">
        <v>27</v>
      </c>
    </row>
    <row r="724" spans="1:14" x14ac:dyDescent="0.25">
      <c r="A724" t="s">
        <v>3803</v>
      </c>
      <c r="B724" t="s">
        <v>3804</v>
      </c>
      <c r="C724" t="s">
        <v>76</v>
      </c>
      <c r="D724" t="s">
        <v>3805</v>
      </c>
      <c r="E724" t="s">
        <v>18</v>
      </c>
      <c r="F724" t="s">
        <v>3806</v>
      </c>
      <c r="G724" t="s">
        <v>3807</v>
      </c>
      <c r="H724" t="s">
        <v>3808</v>
      </c>
      <c r="I724" t="s">
        <v>34</v>
      </c>
      <c r="J724" t="s">
        <v>106</v>
      </c>
      <c r="K724" t="s">
        <v>24</v>
      </c>
      <c r="L724" t="s">
        <v>3809</v>
      </c>
      <c r="M724" t="s">
        <v>3810</v>
      </c>
      <c r="N724" t="s">
        <v>46</v>
      </c>
    </row>
    <row r="725" spans="1:14" x14ac:dyDescent="0.25">
      <c r="A725" t="s">
        <v>3811</v>
      </c>
      <c r="C725" t="s">
        <v>76</v>
      </c>
      <c r="D725" t="s">
        <v>3812</v>
      </c>
      <c r="E725" t="s">
        <v>18</v>
      </c>
      <c r="F725" t="s">
        <v>3813</v>
      </c>
      <c r="G725" t="s">
        <v>3814</v>
      </c>
      <c r="H725" t="s">
        <v>3815</v>
      </c>
      <c r="I725" t="s">
        <v>34</v>
      </c>
      <c r="J725" t="s">
        <v>1468</v>
      </c>
      <c r="K725" t="s">
        <v>24</v>
      </c>
      <c r="L725" t="s">
        <v>3816</v>
      </c>
      <c r="M725" t="s">
        <v>3817</v>
      </c>
      <c r="N725" t="s">
        <v>46</v>
      </c>
    </row>
    <row r="726" spans="1:14" x14ac:dyDescent="0.25">
      <c r="A726" t="s">
        <v>28</v>
      </c>
      <c r="B726" t="s">
        <v>428</v>
      </c>
      <c r="C726" t="s">
        <v>76</v>
      </c>
      <c r="D726" t="s">
        <v>3818</v>
      </c>
      <c r="E726" t="s">
        <v>18</v>
      </c>
      <c r="F726" t="s">
        <v>3819</v>
      </c>
      <c r="G726" t="s">
        <v>3820</v>
      </c>
      <c r="H726" t="s">
        <v>3821</v>
      </c>
      <c r="I726" t="s">
        <v>34</v>
      </c>
      <c r="J726" t="s">
        <v>2757</v>
      </c>
      <c r="K726" t="s">
        <v>24</v>
      </c>
      <c r="L726" t="s">
        <v>36</v>
      </c>
      <c r="M726" t="s">
        <v>26</v>
      </c>
      <c r="N726" t="s">
        <v>27</v>
      </c>
    </row>
    <row r="727" spans="1:14" x14ac:dyDescent="0.25">
      <c r="A727" t="s">
        <v>3822</v>
      </c>
      <c r="B727" t="s">
        <v>3823</v>
      </c>
      <c r="C727" t="s">
        <v>16</v>
      </c>
      <c r="D727" t="s">
        <v>3824</v>
      </c>
      <c r="E727" t="s">
        <v>18</v>
      </c>
      <c r="F727" t="s">
        <v>3825</v>
      </c>
      <c r="G727" t="s">
        <v>3826</v>
      </c>
      <c r="H727" t="s">
        <v>3827</v>
      </c>
      <c r="I727" t="s">
        <v>34</v>
      </c>
      <c r="J727" t="s">
        <v>536</v>
      </c>
      <c r="K727" t="s">
        <v>24</v>
      </c>
      <c r="L727" t="s">
        <v>3828</v>
      </c>
      <c r="M727" t="s">
        <v>3829</v>
      </c>
      <c r="N727" t="s">
        <v>46</v>
      </c>
    </row>
    <row r="728" spans="1:14" x14ac:dyDescent="0.25">
      <c r="A728" t="s">
        <v>3830</v>
      </c>
      <c r="B728" t="s">
        <v>3831</v>
      </c>
      <c r="C728" t="s">
        <v>16</v>
      </c>
      <c r="D728" t="s">
        <v>3093</v>
      </c>
      <c r="E728" t="s">
        <v>18</v>
      </c>
      <c r="F728" t="s">
        <v>3832</v>
      </c>
      <c r="G728" t="s">
        <v>3833</v>
      </c>
      <c r="H728" t="s">
        <v>3834</v>
      </c>
      <c r="I728" t="s">
        <v>34</v>
      </c>
      <c r="J728" t="s">
        <v>3835</v>
      </c>
      <c r="K728" t="s">
        <v>3836</v>
      </c>
      <c r="L728" t="s">
        <v>477</v>
      </c>
      <c r="M728" t="s">
        <v>26</v>
      </c>
      <c r="N728" t="s">
        <v>27</v>
      </c>
    </row>
    <row r="729" spans="1:14" x14ac:dyDescent="0.25">
      <c r="A729" t="s">
        <v>583</v>
      </c>
      <c r="B729" t="s">
        <v>584</v>
      </c>
      <c r="C729" t="s">
        <v>76</v>
      </c>
      <c r="D729" t="s">
        <v>3837</v>
      </c>
      <c r="E729" t="s">
        <v>18</v>
      </c>
      <c r="F729" t="s">
        <v>3838</v>
      </c>
      <c r="G729" t="s">
        <v>3839</v>
      </c>
      <c r="H729" t="s">
        <v>3840</v>
      </c>
      <c r="I729" t="s">
        <v>34</v>
      </c>
      <c r="J729" t="s">
        <v>1056</v>
      </c>
      <c r="K729" t="s">
        <v>24</v>
      </c>
      <c r="L729" t="s">
        <v>590</v>
      </c>
      <c r="M729" t="s">
        <v>3841</v>
      </c>
      <c r="N729" t="s">
        <v>46</v>
      </c>
    </row>
    <row r="730" spans="1:14" x14ac:dyDescent="0.25">
      <c r="A730" t="s">
        <v>3842</v>
      </c>
      <c r="B730" t="s">
        <v>3843</v>
      </c>
      <c r="C730" t="s">
        <v>76</v>
      </c>
      <c r="D730" t="s">
        <v>3844</v>
      </c>
      <c r="E730" t="s">
        <v>18</v>
      </c>
      <c r="F730" t="s">
        <v>3845</v>
      </c>
      <c r="G730" t="s">
        <v>3846</v>
      </c>
      <c r="H730" t="s">
        <v>3847</v>
      </c>
      <c r="I730" t="s">
        <v>3848</v>
      </c>
      <c r="J730" t="s">
        <v>256</v>
      </c>
      <c r="K730" t="s">
        <v>24</v>
      </c>
      <c r="L730" t="s">
        <v>3849</v>
      </c>
      <c r="M730" t="s">
        <v>26</v>
      </c>
      <c r="N730" t="s">
        <v>27</v>
      </c>
    </row>
    <row r="731" spans="1:14" x14ac:dyDescent="0.25">
      <c r="A731" t="s">
        <v>3850</v>
      </c>
      <c r="B731" t="s">
        <v>3851</v>
      </c>
      <c r="C731" t="s">
        <v>16</v>
      </c>
      <c r="D731" t="s">
        <v>3852</v>
      </c>
      <c r="E731" t="s">
        <v>18</v>
      </c>
      <c r="F731" t="s">
        <v>3853</v>
      </c>
      <c r="G731" t="s">
        <v>3854</v>
      </c>
      <c r="H731" t="s">
        <v>3855</v>
      </c>
      <c r="I731" t="s">
        <v>22</v>
      </c>
      <c r="J731" t="s">
        <v>1860</v>
      </c>
      <c r="K731" t="s">
        <v>24</v>
      </c>
      <c r="L731" t="s">
        <v>91</v>
      </c>
      <c r="M731" t="s">
        <v>26</v>
      </c>
      <c r="N731" t="s">
        <v>27</v>
      </c>
    </row>
    <row r="732" spans="1:14" x14ac:dyDescent="0.25">
      <c r="A732" t="s">
        <v>3856</v>
      </c>
      <c r="B732" t="s">
        <v>3857</v>
      </c>
      <c r="C732" t="s">
        <v>16</v>
      </c>
      <c r="D732" t="s">
        <v>2444</v>
      </c>
      <c r="E732" t="s">
        <v>18</v>
      </c>
      <c r="F732" t="s">
        <v>3858</v>
      </c>
      <c r="G732" t="s">
        <v>3859</v>
      </c>
      <c r="H732" t="s">
        <v>3860</v>
      </c>
      <c r="I732" t="s">
        <v>34</v>
      </c>
      <c r="J732" t="s">
        <v>426</v>
      </c>
      <c r="K732" t="s">
        <v>24</v>
      </c>
      <c r="L732" t="s">
        <v>3861</v>
      </c>
      <c r="M732" t="s">
        <v>26</v>
      </c>
      <c r="N732" t="s">
        <v>27</v>
      </c>
    </row>
    <row r="733" spans="1:14" x14ac:dyDescent="0.25">
      <c r="A733" t="s">
        <v>3862</v>
      </c>
      <c r="B733" t="s">
        <v>3863</v>
      </c>
      <c r="C733" t="s">
        <v>76</v>
      </c>
      <c r="D733" t="s">
        <v>3864</v>
      </c>
      <c r="E733" t="s">
        <v>18</v>
      </c>
      <c r="F733" t="s">
        <v>3865</v>
      </c>
      <c r="G733" t="s">
        <v>3866</v>
      </c>
      <c r="H733" t="s">
        <v>3867</v>
      </c>
      <c r="I733" t="s">
        <v>348</v>
      </c>
      <c r="J733" t="s">
        <v>1372</v>
      </c>
      <c r="K733" t="s">
        <v>24</v>
      </c>
      <c r="L733" t="s">
        <v>3868</v>
      </c>
      <c r="M733" t="s">
        <v>3869</v>
      </c>
      <c r="N733" t="s">
        <v>46</v>
      </c>
    </row>
    <row r="734" spans="1:14" x14ac:dyDescent="0.25">
      <c r="A734" t="s">
        <v>3870</v>
      </c>
      <c r="C734" t="s">
        <v>76</v>
      </c>
      <c r="D734" t="s">
        <v>3871</v>
      </c>
      <c r="E734" t="s">
        <v>18</v>
      </c>
      <c r="F734" t="s">
        <v>3872</v>
      </c>
      <c r="G734" t="s">
        <v>3873</v>
      </c>
      <c r="H734" t="s">
        <v>3874</v>
      </c>
      <c r="I734" t="s">
        <v>34</v>
      </c>
      <c r="J734" t="s">
        <v>1208</v>
      </c>
      <c r="K734" t="s">
        <v>24</v>
      </c>
      <c r="L734" t="s">
        <v>277</v>
      </c>
      <c r="M734" t="s">
        <v>26</v>
      </c>
      <c r="N734" t="s">
        <v>27</v>
      </c>
    </row>
    <row r="735" spans="1:14" x14ac:dyDescent="0.25">
      <c r="A735" t="s">
        <v>3875</v>
      </c>
      <c r="B735" t="s">
        <v>235</v>
      </c>
      <c r="C735" t="s">
        <v>76</v>
      </c>
      <c r="D735" t="s">
        <v>3876</v>
      </c>
      <c r="E735" t="s">
        <v>18</v>
      </c>
      <c r="F735" t="s">
        <v>3877</v>
      </c>
      <c r="G735" t="s">
        <v>3878</v>
      </c>
      <c r="H735" t="s">
        <v>3879</v>
      </c>
      <c r="I735" t="s">
        <v>34</v>
      </c>
      <c r="J735" t="s">
        <v>307</v>
      </c>
      <c r="K735" t="s">
        <v>24</v>
      </c>
      <c r="L735" t="s">
        <v>3880</v>
      </c>
      <c r="M735" t="s">
        <v>26</v>
      </c>
      <c r="N735" t="s">
        <v>27</v>
      </c>
    </row>
    <row r="736" spans="1:14" x14ac:dyDescent="0.25">
      <c r="A736" t="s">
        <v>3881</v>
      </c>
      <c r="B736" t="s">
        <v>3882</v>
      </c>
      <c r="C736" t="s">
        <v>76</v>
      </c>
      <c r="D736" t="s">
        <v>86</v>
      </c>
      <c r="E736" t="s">
        <v>18</v>
      </c>
      <c r="F736" t="s">
        <v>3883</v>
      </c>
      <c r="G736" t="s">
        <v>3884</v>
      </c>
      <c r="H736" t="s">
        <v>3885</v>
      </c>
      <c r="I736" t="s">
        <v>22</v>
      </c>
      <c r="J736" t="s">
        <v>2502</v>
      </c>
      <c r="K736" t="s">
        <v>24</v>
      </c>
      <c r="L736" t="s">
        <v>91</v>
      </c>
      <c r="M736" t="s">
        <v>3886</v>
      </c>
      <c r="N736" t="s">
        <v>46</v>
      </c>
    </row>
    <row r="737" spans="1:14" x14ac:dyDescent="0.25">
      <c r="A737" t="s">
        <v>3887</v>
      </c>
      <c r="B737" t="s">
        <v>3888</v>
      </c>
      <c r="C737" t="s">
        <v>76</v>
      </c>
      <c r="D737" t="s">
        <v>3889</v>
      </c>
      <c r="E737" t="s">
        <v>18</v>
      </c>
      <c r="F737" t="s">
        <v>3890</v>
      </c>
      <c r="G737" t="s">
        <v>3891</v>
      </c>
      <c r="H737" t="s">
        <v>3892</v>
      </c>
      <c r="I737" t="s">
        <v>34</v>
      </c>
      <c r="J737" t="s">
        <v>745</v>
      </c>
      <c r="K737" t="s">
        <v>24</v>
      </c>
      <c r="L737" t="s">
        <v>44</v>
      </c>
      <c r="M737" t="s">
        <v>26</v>
      </c>
      <c r="N737" t="s">
        <v>27</v>
      </c>
    </row>
    <row r="738" spans="1:14" x14ac:dyDescent="0.25">
      <c r="A738" t="s">
        <v>3893</v>
      </c>
      <c r="B738" t="s">
        <v>3894</v>
      </c>
      <c r="C738" t="s">
        <v>76</v>
      </c>
      <c r="D738" t="s">
        <v>3895</v>
      </c>
      <c r="E738" t="s">
        <v>18</v>
      </c>
      <c r="F738" t="s">
        <v>3896</v>
      </c>
      <c r="G738" t="s">
        <v>3897</v>
      </c>
      <c r="H738" t="s">
        <v>3898</v>
      </c>
      <c r="I738" t="s">
        <v>22</v>
      </c>
      <c r="J738" t="s">
        <v>3899</v>
      </c>
      <c r="K738" t="s">
        <v>24</v>
      </c>
      <c r="L738" t="s">
        <v>3900</v>
      </c>
      <c r="M738" t="s">
        <v>26</v>
      </c>
      <c r="N738" t="s">
        <v>27</v>
      </c>
    </row>
    <row r="739" spans="1:14" x14ac:dyDescent="0.25">
      <c r="A739" t="s">
        <v>3901</v>
      </c>
      <c r="B739" t="s">
        <v>3902</v>
      </c>
      <c r="C739" t="s">
        <v>16</v>
      </c>
      <c r="D739" t="s">
        <v>2240</v>
      </c>
      <c r="E739" t="s">
        <v>18</v>
      </c>
      <c r="F739" t="s">
        <v>3903</v>
      </c>
      <c r="G739" t="s">
        <v>3904</v>
      </c>
      <c r="H739" t="s">
        <v>3905</v>
      </c>
      <c r="I739" t="s">
        <v>34</v>
      </c>
      <c r="J739" t="s">
        <v>661</v>
      </c>
      <c r="K739" t="s">
        <v>24</v>
      </c>
      <c r="L739" t="s">
        <v>82</v>
      </c>
      <c r="M739" t="s">
        <v>26</v>
      </c>
      <c r="N739" t="s">
        <v>27</v>
      </c>
    </row>
    <row r="740" spans="1:14" x14ac:dyDescent="0.25">
      <c r="A740" t="s">
        <v>3906</v>
      </c>
      <c r="B740" t="s">
        <v>3907</v>
      </c>
      <c r="C740" t="s">
        <v>16</v>
      </c>
      <c r="D740" t="s">
        <v>1526</v>
      </c>
      <c r="E740" t="s">
        <v>18</v>
      </c>
      <c r="F740" t="s">
        <v>3908</v>
      </c>
      <c r="G740" t="s">
        <v>3909</v>
      </c>
      <c r="H740" t="s">
        <v>3910</v>
      </c>
      <c r="I740" t="s">
        <v>34</v>
      </c>
      <c r="J740" t="s">
        <v>276</v>
      </c>
      <c r="K740" t="s">
        <v>24</v>
      </c>
      <c r="L740" t="s">
        <v>1530</v>
      </c>
      <c r="M740" t="s">
        <v>26</v>
      </c>
      <c r="N740" t="s">
        <v>27</v>
      </c>
    </row>
    <row r="741" spans="1:14" x14ac:dyDescent="0.25">
      <c r="A741" t="s">
        <v>3911</v>
      </c>
      <c r="B741" t="s">
        <v>3912</v>
      </c>
      <c r="C741" t="s">
        <v>76</v>
      </c>
      <c r="D741" t="s">
        <v>3913</v>
      </c>
      <c r="E741" t="s">
        <v>18</v>
      </c>
      <c r="F741" t="s">
        <v>3914</v>
      </c>
      <c r="G741" t="s">
        <v>3915</v>
      </c>
      <c r="H741" t="s">
        <v>3916</v>
      </c>
      <c r="I741" t="s">
        <v>34</v>
      </c>
      <c r="J741" t="s">
        <v>782</v>
      </c>
      <c r="K741" t="s">
        <v>24</v>
      </c>
      <c r="L741" t="s">
        <v>44</v>
      </c>
      <c r="M741" t="s">
        <v>26</v>
      </c>
      <c r="N741" t="s">
        <v>27</v>
      </c>
    </row>
    <row r="742" spans="1:14" x14ac:dyDescent="0.25">
      <c r="A742" t="s">
        <v>3917</v>
      </c>
      <c r="B742" t="s">
        <v>1341</v>
      </c>
      <c r="C742" t="s">
        <v>16</v>
      </c>
      <c r="D742" t="s">
        <v>1006</v>
      </c>
      <c r="E742" t="s">
        <v>18</v>
      </c>
      <c r="F742" t="s">
        <v>3918</v>
      </c>
      <c r="G742" t="s">
        <v>3919</v>
      </c>
      <c r="H742" t="s">
        <v>3920</v>
      </c>
      <c r="I742" t="s">
        <v>34</v>
      </c>
      <c r="J742" t="s">
        <v>816</v>
      </c>
      <c r="K742" t="s">
        <v>24</v>
      </c>
      <c r="L742" t="s">
        <v>848</v>
      </c>
      <c r="M742" t="s">
        <v>26</v>
      </c>
      <c r="N742" t="s">
        <v>27</v>
      </c>
    </row>
    <row r="743" spans="1:14" x14ac:dyDescent="0.25">
      <c r="A743" t="s">
        <v>3921</v>
      </c>
      <c r="C743" t="s">
        <v>16</v>
      </c>
      <c r="D743" t="s">
        <v>631</v>
      </c>
      <c r="E743" t="s">
        <v>18</v>
      </c>
      <c r="F743" t="s">
        <v>3922</v>
      </c>
      <c r="G743" t="s">
        <v>3923</v>
      </c>
      <c r="H743" t="s">
        <v>3924</v>
      </c>
      <c r="I743" t="s">
        <v>34</v>
      </c>
      <c r="J743" t="s">
        <v>635</v>
      </c>
      <c r="K743" t="s">
        <v>24</v>
      </c>
      <c r="L743" t="s">
        <v>63</v>
      </c>
      <c r="M743" t="s">
        <v>3925</v>
      </c>
      <c r="N743" t="s">
        <v>46</v>
      </c>
    </row>
    <row r="744" spans="1:14" x14ac:dyDescent="0.25">
      <c r="A744" t="s">
        <v>3926</v>
      </c>
      <c r="B744" t="s">
        <v>2263</v>
      </c>
      <c r="C744" t="s">
        <v>16</v>
      </c>
      <c r="D744" t="s">
        <v>532</v>
      </c>
      <c r="E744" t="s">
        <v>18</v>
      </c>
      <c r="F744" t="s">
        <v>3927</v>
      </c>
      <c r="G744" t="s">
        <v>3928</v>
      </c>
      <c r="H744" t="s">
        <v>3929</v>
      </c>
      <c r="I744" t="s">
        <v>34</v>
      </c>
      <c r="J744" t="s">
        <v>162</v>
      </c>
      <c r="K744" t="s">
        <v>24</v>
      </c>
      <c r="L744" t="s">
        <v>537</v>
      </c>
      <c r="M744" t="s">
        <v>3930</v>
      </c>
      <c r="N744" t="s">
        <v>46</v>
      </c>
    </row>
    <row r="745" spans="1:14" x14ac:dyDescent="0.25">
      <c r="A745" t="s">
        <v>3931</v>
      </c>
      <c r="B745" t="s">
        <v>3932</v>
      </c>
      <c r="C745" t="s">
        <v>76</v>
      </c>
      <c r="D745" t="s">
        <v>2847</v>
      </c>
      <c r="E745" t="s">
        <v>18</v>
      </c>
      <c r="F745" t="s">
        <v>3933</v>
      </c>
      <c r="G745" t="s">
        <v>3934</v>
      </c>
      <c r="H745" t="s">
        <v>3935</v>
      </c>
      <c r="I745" t="s">
        <v>34</v>
      </c>
      <c r="J745" t="s">
        <v>2283</v>
      </c>
      <c r="K745" t="s">
        <v>24</v>
      </c>
      <c r="L745" t="s">
        <v>82</v>
      </c>
      <c r="M745" t="s">
        <v>3936</v>
      </c>
      <c r="N745" t="s">
        <v>46</v>
      </c>
    </row>
    <row r="746" spans="1:14" x14ac:dyDescent="0.25">
      <c r="A746" t="s">
        <v>2945</v>
      </c>
      <c r="B746" t="s">
        <v>715</v>
      </c>
      <c r="C746" t="s">
        <v>16</v>
      </c>
      <c r="D746" t="s">
        <v>2947</v>
      </c>
      <c r="E746" t="s">
        <v>687</v>
      </c>
      <c r="F746" t="s">
        <v>3937</v>
      </c>
      <c r="G746" t="s">
        <v>3938</v>
      </c>
      <c r="H746" t="s">
        <v>3939</v>
      </c>
      <c r="I746" t="s">
        <v>34</v>
      </c>
      <c r="J746" t="s">
        <v>134</v>
      </c>
      <c r="K746" t="s">
        <v>24</v>
      </c>
      <c r="L746" t="s">
        <v>2951</v>
      </c>
      <c r="M746" t="s">
        <v>26</v>
      </c>
      <c r="N746" t="s">
        <v>27</v>
      </c>
    </row>
    <row r="747" spans="1:14" x14ac:dyDescent="0.25">
      <c r="A747" t="s">
        <v>3940</v>
      </c>
      <c r="B747" t="s">
        <v>3941</v>
      </c>
      <c r="C747" t="s">
        <v>16</v>
      </c>
      <c r="D747" t="s">
        <v>3942</v>
      </c>
      <c r="E747" t="s">
        <v>687</v>
      </c>
      <c r="F747" t="s">
        <v>3943</v>
      </c>
      <c r="G747" t="s">
        <v>3944</v>
      </c>
      <c r="H747" t="s">
        <v>3945</v>
      </c>
      <c r="I747" t="s">
        <v>34</v>
      </c>
      <c r="J747" t="s">
        <v>1161</v>
      </c>
      <c r="K747" t="s">
        <v>24</v>
      </c>
      <c r="L747" t="s">
        <v>2442</v>
      </c>
      <c r="M747" t="s">
        <v>26</v>
      </c>
      <c r="N747" t="s">
        <v>27</v>
      </c>
    </row>
    <row r="748" spans="1:14" x14ac:dyDescent="0.25">
      <c r="A748" t="s">
        <v>3946</v>
      </c>
      <c r="B748" t="s">
        <v>3007</v>
      </c>
      <c r="C748" t="s">
        <v>76</v>
      </c>
      <c r="D748" t="s">
        <v>3008</v>
      </c>
      <c r="E748" t="s">
        <v>695</v>
      </c>
      <c r="F748" t="s">
        <v>3947</v>
      </c>
      <c r="G748" t="s">
        <v>3948</v>
      </c>
      <c r="H748" t="s">
        <v>3949</v>
      </c>
      <c r="I748" t="s">
        <v>34</v>
      </c>
      <c r="J748" t="s">
        <v>315</v>
      </c>
      <c r="K748" t="s">
        <v>24</v>
      </c>
      <c r="L748" t="s">
        <v>3013</v>
      </c>
      <c r="M748" t="s">
        <v>3950</v>
      </c>
      <c r="N748" t="s">
        <v>46</v>
      </c>
    </row>
    <row r="749" spans="1:14" x14ac:dyDescent="0.25">
      <c r="A749" t="s">
        <v>3940</v>
      </c>
      <c r="B749" t="s">
        <v>3941</v>
      </c>
      <c r="C749" t="s">
        <v>16</v>
      </c>
      <c r="D749" t="s">
        <v>3942</v>
      </c>
      <c r="E749" t="s">
        <v>695</v>
      </c>
      <c r="F749" t="s">
        <v>3951</v>
      </c>
      <c r="G749" t="s">
        <v>3952</v>
      </c>
      <c r="H749" t="s">
        <v>3953</v>
      </c>
      <c r="I749" t="s">
        <v>34</v>
      </c>
      <c r="J749" t="s">
        <v>1161</v>
      </c>
      <c r="K749" t="s">
        <v>24</v>
      </c>
      <c r="L749" t="s">
        <v>2442</v>
      </c>
      <c r="M749" t="s">
        <v>26</v>
      </c>
      <c r="N749" t="s">
        <v>27</v>
      </c>
    </row>
    <row r="750" spans="1:14" x14ac:dyDescent="0.25">
      <c r="A750" t="s">
        <v>3954</v>
      </c>
      <c r="B750" t="s">
        <v>2959</v>
      </c>
      <c r="C750" t="s">
        <v>76</v>
      </c>
      <c r="D750" t="s">
        <v>2960</v>
      </c>
      <c r="E750" t="s">
        <v>687</v>
      </c>
      <c r="F750" t="s">
        <v>3955</v>
      </c>
      <c r="G750" t="s">
        <v>3523</v>
      </c>
      <c r="H750" t="s">
        <v>3956</v>
      </c>
      <c r="I750" t="s">
        <v>34</v>
      </c>
      <c r="J750" t="s">
        <v>889</v>
      </c>
      <c r="K750" t="s">
        <v>24</v>
      </c>
      <c r="L750" t="s">
        <v>2964</v>
      </c>
      <c r="M750" t="s">
        <v>26</v>
      </c>
      <c r="N750" t="s">
        <v>27</v>
      </c>
    </row>
    <row r="751" spans="1:14" x14ac:dyDescent="0.25">
      <c r="A751" t="s">
        <v>3957</v>
      </c>
      <c r="B751" t="s">
        <v>101</v>
      </c>
      <c r="C751" t="s">
        <v>16</v>
      </c>
      <c r="D751" t="s">
        <v>102</v>
      </c>
      <c r="E751" t="s">
        <v>687</v>
      </c>
      <c r="F751" t="s">
        <v>3958</v>
      </c>
      <c r="G751" t="s">
        <v>3959</v>
      </c>
      <c r="H751" t="s">
        <v>3960</v>
      </c>
      <c r="I751" t="s">
        <v>34</v>
      </c>
      <c r="J751" t="s">
        <v>589</v>
      </c>
      <c r="K751" t="s">
        <v>24</v>
      </c>
      <c r="L751" t="s">
        <v>82</v>
      </c>
      <c r="M751" t="s">
        <v>26</v>
      </c>
      <c r="N751" t="s">
        <v>27</v>
      </c>
    </row>
    <row r="752" spans="1:14" x14ac:dyDescent="0.25">
      <c r="A752" t="s">
        <v>3611</v>
      </c>
      <c r="B752" t="s">
        <v>3275</v>
      </c>
      <c r="C752" t="s">
        <v>76</v>
      </c>
      <c r="D752" t="s">
        <v>86</v>
      </c>
      <c r="E752" t="s">
        <v>695</v>
      </c>
      <c r="F752" t="s">
        <v>3961</v>
      </c>
      <c r="G752" t="s">
        <v>3962</v>
      </c>
      <c r="H752" t="s">
        <v>3963</v>
      </c>
      <c r="I752" t="s">
        <v>22</v>
      </c>
      <c r="J752" t="s">
        <v>162</v>
      </c>
      <c r="K752" t="s">
        <v>24</v>
      </c>
      <c r="L752" t="s">
        <v>91</v>
      </c>
      <c r="M752" t="s">
        <v>3964</v>
      </c>
      <c r="N752" t="s">
        <v>46</v>
      </c>
    </row>
    <row r="753" spans="1:14" x14ac:dyDescent="0.25">
      <c r="A753" t="s">
        <v>3965</v>
      </c>
      <c r="B753" t="s">
        <v>3007</v>
      </c>
      <c r="C753" t="s">
        <v>76</v>
      </c>
      <c r="D753" t="s">
        <v>3008</v>
      </c>
      <c r="E753" t="s">
        <v>695</v>
      </c>
      <c r="F753" t="s">
        <v>3966</v>
      </c>
      <c r="G753" t="s">
        <v>3967</v>
      </c>
      <c r="H753" t="s">
        <v>3968</v>
      </c>
      <c r="I753" t="s">
        <v>34</v>
      </c>
      <c r="J753" t="s">
        <v>81</v>
      </c>
      <c r="K753" t="s">
        <v>24</v>
      </c>
      <c r="L753" t="s">
        <v>3969</v>
      </c>
      <c r="M753" t="s">
        <v>3970</v>
      </c>
      <c r="N753" t="s">
        <v>46</v>
      </c>
    </row>
    <row r="754" spans="1:14" x14ac:dyDescent="0.25">
      <c r="A754" t="s">
        <v>3971</v>
      </c>
      <c r="B754" t="s">
        <v>3659</v>
      </c>
      <c r="C754" t="s">
        <v>76</v>
      </c>
      <c r="D754" t="s">
        <v>3197</v>
      </c>
      <c r="E754" t="s">
        <v>687</v>
      </c>
      <c r="F754" t="s">
        <v>3972</v>
      </c>
      <c r="G754" t="s">
        <v>3973</v>
      </c>
      <c r="H754" t="s">
        <v>3974</v>
      </c>
      <c r="I754" t="s">
        <v>34</v>
      </c>
      <c r="J754" t="s">
        <v>1648</v>
      </c>
      <c r="K754" t="s">
        <v>24</v>
      </c>
      <c r="L754" t="s">
        <v>82</v>
      </c>
      <c r="M754" t="s">
        <v>26</v>
      </c>
      <c r="N754" t="s">
        <v>27</v>
      </c>
    </row>
    <row r="755" spans="1:14" x14ac:dyDescent="0.25">
      <c r="A755" t="s">
        <v>739</v>
      </c>
      <c r="B755" t="s">
        <v>3563</v>
      </c>
      <c r="C755" t="s">
        <v>16</v>
      </c>
      <c r="D755" t="s">
        <v>579</v>
      </c>
      <c r="E755" t="s">
        <v>687</v>
      </c>
      <c r="F755" t="s">
        <v>3975</v>
      </c>
      <c r="G755" t="s">
        <v>3976</v>
      </c>
      <c r="H755" t="s">
        <v>3977</v>
      </c>
      <c r="I755" t="s">
        <v>34</v>
      </c>
      <c r="J755" t="s">
        <v>2757</v>
      </c>
      <c r="K755" t="s">
        <v>24</v>
      </c>
      <c r="L755" t="s">
        <v>193</v>
      </c>
      <c r="M755" t="s">
        <v>26</v>
      </c>
      <c r="N755" t="s">
        <v>27</v>
      </c>
    </row>
    <row r="756" spans="1:14" x14ac:dyDescent="0.25">
      <c r="A756" t="s">
        <v>3978</v>
      </c>
      <c r="C756" t="s">
        <v>16</v>
      </c>
      <c r="D756" t="s">
        <v>2533</v>
      </c>
      <c r="E756" t="s">
        <v>687</v>
      </c>
      <c r="F756" t="s">
        <v>3979</v>
      </c>
      <c r="G756" t="s">
        <v>3980</v>
      </c>
      <c r="H756" t="s">
        <v>3981</v>
      </c>
      <c r="I756" t="s">
        <v>34</v>
      </c>
      <c r="J756" t="s">
        <v>2062</v>
      </c>
      <c r="K756" t="s">
        <v>24</v>
      </c>
      <c r="L756" t="s">
        <v>257</v>
      </c>
      <c r="M756" t="s">
        <v>26</v>
      </c>
      <c r="N756" t="s">
        <v>27</v>
      </c>
    </row>
    <row r="757" spans="1:14" x14ac:dyDescent="0.25">
      <c r="A757" t="s">
        <v>3982</v>
      </c>
      <c r="B757" t="s">
        <v>3983</v>
      </c>
      <c r="C757" t="s">
        <v>76</v>
      </c>
      <c r="D757" t="s">
        <v>3147</v>
      </c>
      <c r="E757" t="s">
        <v>695</v>
      </c>
      <c r="F757" t="s">
        <v>3984</v>
      </c>
      <c r="G757" t="s">
        <v>3985</v>
      </c>
      <c r="H757" t="s">
        <v>3986</v>
      </c>
      <c r="I757" t="s">
        <v>34</v>
      </c>
      <c r="J757" t="s">
        <v>1066</v>
      </c>
      <c r="K757" t="s">
        <v>24</v>
      </c>
      <c r="L757" t="s">
        <v>3151</v>
      </c>
      <c r="M757" t="s">
        <v>26</v>
      </c>
      <c r="N757" t="s">
        <v>27</v>
      </c>
    </row>
    <row r="758" spans="1:14" x14ac:dyDescent="0.25">
      <c r="A758" t="s">
        <v>3987</v>
      </c>
      <c r="B758" t="s">
        <v>2953</v>
      </c>
      <c r="C758" t="s">
        <v>76</v>
      </c>
      <c r="D758" t="s">
        <v>2954</v>
      </c>
      <c r="E758" t="s">
        <v>687</v>
      </c>
      <c r="F758" t="s">
        <v>3988</v>
      </c>
      <c r="G758" t="s">
        <v>3989</v>
      </c>
      <c r="H758" t="s">
        <v>3990</v>
      </c>
      <c r="I758" t="s">
        <v>34</v>
      </c>
      <c r="J758" t="s">
        <v>1279</v>
      </c>
      <c r="K758" t="s">
        <v>24</v>
      </c>
      <c r="L758" t="s">
        <v>537</v>
      </c>
      <c r="M758" t="s">
        <v>26</v>
      </c>
      <c r="N758" t="s">
        <v>27</v>
      </c>
    </row>
    <row r="759" spans="1:14" x14ac:dyDescent="0.25">
      <c r="A759" t="s">
        <v>3177</v>
      </c>
      <c r="B759" t="s">
        <v>735</v>
      </c>
      <c r="C759" t="s">
        <v>16</v>
      </c>
      <c r="D759" t="s">
        <v>1069</v>
      </c>
      <c r="E759" t="s">
        <v>695</v>
      </c>
      <c r="F759" t="s">
        <v>3991</v>
      </c>
      <c r="G759" t="s">
        <v>3992</v>
      </c>
      <c r="H759" t="s">
        <v>3993</v>
      </c>
      <c r="I759" t="s">
        <v>34</v>
      </c>
      <c r="J759" t="s">
        <v>691</v>
      </c>
      <c r="K759" t="s">
        <v>24</v>
      </c>
      <c r="L759" t="s">
        <v>82</v>
      </c>
      <c r="M759" t="s">
        <v>26</v>
      </c>
      <c r="N759" t="s">
        <v>27</v>
      </c>
    </row>
    <row r="760" spans="1:14" x14ac:dyDescent="0.25">
      <c r="A760" t="s">
        <v>3994</v>
      </c>
      <c r="B760" t="s">
        <v>3995</v>
      </c>
      <c r="C760" t="s">
        <v>16</v>
      </c>
      <c r="D760" t="s">
        <v>1006</v>
      </c>
      <c r="E760" t="s">
        <v>695</v>
      </c>
      <c r="F760" t="s">
        <v>3996</v>
      </c>
      <c r="G760" t="s">
        <v>3997</v>
      </c>
      <c r="H760" t="s">
        <v>3998</v>
      </c>
      <c r="I760" t="s">
        <v>34</v>
      </c>
      <c r="J760" t="s">
        <v>669</v>
      </c>
      <c r="K760" t="s">
        <v>24</v>
      </c>
      <c r="L760" t="s">
        <v>848</v>
      </c>
      <c r="M760" t="s">
        <v>3999</v>
      </c>
      <c r="N760" t="s">
        <v>46</v>
      </c>
    </row>
    <row r="761" spans="1:14" x14ac:dyDescent="0.25">
      <c r="A761" t="s">
        <v>3646</v>
      </c>
      <c r="B761" t="s">
        <v>1525</v>
      </c>
      <c r="C761" t="s">
        <v>16</v>
      </c>
      <c r="D761" t="s">
        <v>2673</v>
      </c>
      <c r="E761" t="s">
        <v>695</v>
      </c>
      <c r="F761" t="s">
        <v>4000</v>
      </c>
      <c r="G761" t="s">
        <v>4001</v>
      </c>
      <c r="H761" t="s">
        <v>4002</v>
      </c>
      <c r="I761" t="s">
        <v>34</v>
      </c>
      <c r="J761" t="s">
        <v>568</v>
      </c>
      <c r="K761" t="s">
        <v>24</v>
      </c>
      <c r="L761" t="s">
        <v>82</v>
      </c>
      <c r="M761" t="s">
        <v>4003</v>
      </c>
      <c r="N761" t="s">
        <v>46</v>
      </c>
    </row>
    <row r="762" spans="1:14" x14ac:dyDescent="0.25">
      <c r="A762" t="s">
        <v>4004</v>
      </c>
      <c r="B762" t="s">
        <v>3440</v>
      </c>
      <c r="C762" t="s">
        <v>16</v>
      </c>
      <c r="D762" t="s">
        <v>3441</v>
      </c>
      <c r="E762" t="s">
        <v>687</v>
      </c>
      <c r="F762" t="s">
        <v>4005</v>
      </c>
      <c r="G762" t="s">
        <v>4006</v>
      </c>
      <c r="H762" t="s">
        <v>4007</v>
      </c>
      <c r="I762" t="s">
        <v>34</v>
      </c>
      <c r="J762" t="s">
        <v>551</v>
      </c>
      <c r="K762" t="s">
        <v>24</v>
      </c>
      <c r="L762" t="s">
        <v>224</v>
      </c>
      <c r="M762" t="s">
        <v>26</v>
      </c>
      <c r="N762" t="s">
        <v>27</v>
      </c>
    </row>
    <row r="763" spans="1:14" x14ac:dyDescent="0.25">
      <c r="A763" t="s">
        <v>4008</v>
      </c>
      <c r="B763" t="s">
        <v>2981</v>
      </c>
      <c r="C763" t="s">
        <v>16</v>
      </c>
      <c r="D763" t="s">
        <v>2982</v>
      </c>
      <c r="E763" t="s">
        <v>695</v>
      </c>
      <c r="F763" t="s">
        <v>4009</v>
      </c>
      <c r="G763" t="s">
        <v>4010</v>
      </c>
      <c r="H763" t="s">
        <v>4011</v>
      </c>
      <c r="I763" t="s">
        <v>348</v>
      </c>
      <c r="J763" t="s">
        <v>889</v>
      </c>
      <c r="K763" t="s">
        <v>24</v>
      </c>
      <c r="L763" t="s">
        <v>394</v>
      </c>
      <c r="M763" t="s">
        <v>26</v>
      </c>
      <c r="N763" t="s">
        <v>27</v>
      </c>
    </row>
    <row r="764" spans="1:14" x14ac:dyDescent="0.25">
      <c r="A764" t="s">
        <v>4012</v>
      </c>
      <c r="B764" t="s">
        <v>2879</v>
      </c>
      <c r="C764" t="s">
        <v>76</v>
      </c>
      <c r="D764" t="s">
        <v>102</v>
      </c>
      <c r="E764" t="s">
        <v>687</v>
      </c>
      <c r="F764" t="s">
        <v>4013</v>
      </c>
      <c r="G764" t="s">
        <v>4014</v>
      </c>
      <c r="H764" t="s">
        <v>4015</v>
      </c>
      <c r="I764" t="s">
        <v>34</v>
      </c>
      <c r="J764" t="s">
        <v>333</v>
      </c>
      <c r="K764" t="s">
        <v>24</v>
      </c>
      <c r="L764" t="s">
        <v>82</v>
      </c>
      <c r="M764" t="s">
        <v>26</v>
      </c>
      <c r="N764" t="s">
        <v>27</v>
      </c>
    </row>
    <row r="765" spans="1:14" x14ac:dyDescent="0.25">
      <c r="A765" t="s">
        <v>3332</v>
      </c>
      <c r="B765" t="s">
        <v>3333</v>
      </c>
      <c r="C765" t="s">
        <v>2054</v>
      </c>
      <c r="D765" t="s">
        <v>2533</v>
      </c>
      <c r="E765" t="s">
        <v>18</v>
      </c>
      <c r="F765" t="s">
        <v>3334</v>
      </c>
      <c r="G765" t="s">
        <v>3335</v>
      </c>
      <c r="H765" t="s">
        <v>3336</v>
      </c>
      <c r="I765" t="s">
        <v>34</v>
      </c>
      <c r="J765" t="s">
        <v>1161</v>
      </c>
      <c r="K765" t="s">
        <v>1705</v>
      </c>
      <c r="L765" t="s">
        <v>257</v>
      </c>
      <c r="M765" t="s">
        <v>26</v>
      </c>
      <c r="N765" t="s">
        <v>27</v>
      </c>
    </row>
    <row r="766" spans="1:14" x14ac:dyDescent="0.25">
      <c r="A766" t="s">
        <v>4016</v>
      </c>
      <c r="B766" t="s">
        <v>4017</v>
      </c>
      <c r="C766" t="s">
        <v>600</v>
      </c>
      <c r="D766" t="s">
        <v>3844</v>
      </c>
      <c r="E766" t="s">
        <v>695</v>
      </c>
      <c r="F766" t="s">
        <v>4018</v>
      </c>
      <c r="G766" t="s">
        <v>4019</v>
      </c>
      <c r="H766" t="s">
        <v>4020</v>
      </c>
      <c r="I766" t="s">
        <v>34</v>
      </c>
      <c r="J766" t="s">
        <v>1965</v>
      </c>
      <c r="K766" t="s">
        <v>606</v>
      </c>
      <c r="L766" t="s">
        <v>4021</v>
      </c>
      <c r="M766" t="s">
        <v>26</v>
      </c>
      <c r="N766" t="s">
        <v>27</v>
      </c>
    </row>
    <row r="767" spans="1:14" x14ac:dyDescent="0.25">
      <c r="A767" t="s">
        <v>4022</v>
      </c>
      <c r="B767" t="s">
        <v>4023</v>
      </c>
      <c r="C767" t="s">
        <v>600</v>
      </c>
      <c r="D767" t="s">
        <v>1130</v>
      </c>
      <c r="E767" t="s">
        <v>695</v>
      </c>
      <c r="F767" t="s">
        <v>4024</v>
      </c>
      <c r="G767" t="s">
        <v>4025</v>
      </c>
      <c r="H767" t="s">
        <v>4026</v>
      </c>
      <c r="I767" t="s">
        <v>34</v>
      </c>
      <c r="J767" t="s">
        <v>4027</v>
      </c>
      <c r="K767" t="s">
        <v>606</v>
      </c>
      <c r="L767" t="s">
        <v>82</v>
      </c>
      <c r="M767" t="s">
        <v>26</v>
      </c>
      <c r="N767" t="s">
        <v>27</v>
      </c>
    </row>
    <row r="768" spans="1:14" x14ac:dyDescent="0.25">
      <c r="A768" t="s">
        <v>4028</v>
      </c>
      <c r="B768" t="s">
        <v>4023</v>
      </c>
      <c r="C768" t="s">
        <v>600</v>
      </c>
      <c r="D768" t="s">
        <v>1130</v>
      </c>
      <c r="E768" t="s">
        <v>695</v>
      </c>
      <c r="F768" t="s">
        <v>4029</v>
      </c>
      <c r="G768" t="s">
        <v>4030</v>
      </c>
      <c r="H768" t="s">
        <v>4031</v>
      </c>
      <c r="I768" t="s">
        <v>34</v>
      </c>
      <c r="J768" t="s">
        <v>1689</v>
      </c>
      <c r="K768" t="s">
        <v>606</v>
      </c>
      <c r="L768" t="s">
        <v>82</v>
      </c>
      <c r="M768" t="s">
        <v>26</v>
      </c>
      <c r="N768" t="s">
        <v>27</v>
      </c>
    </row>
    <row r="769" spans="1:14" x14ac:dyDescent="0.25">
      <c r="A769" t="s">
        <v>4032</v>
      </c>
      <c r="B769" t="s">
        <v>4017</v>
      </c>
      <c r="C769" t="s">
        <v>600</v>
      </c>
      <c r="D769" t="s">
        <v>3844</v>
      </c>
      <c r="E769" t="s">
        <v>687</v>
      </c>
      <c r="F769" t="s">
        <v>4033</v>
      </c>
      <c r="G769" t="s">
        <v>4034</v>
      </c>
      <c r="H769" t="s">
        <v>4035</v>
      </c>
      <c r="I769" t="s">
        <v>34</v>
      </c>
      <c r="J769" t="s">
        <v>1965</v>
      </c>
      <c r="K769" t="s">
        <v>606</v>
      </c>
      <c r="L769" t="s">
        <v>4021</v>
      </c>
      <c r="M769" t="s">
        <v>26</v>
      </c>
      <c r="N769" t="s">
        <v>27</v>
      </c>
    </row>
    <row r="770" spans="1:14" x14ac:dyDescent="0.25">
      <c r="A770" t="s">
        <v>4036</v>
      </c>
      <c r="B770" t="s">
        <v>4037</v>
      </c>
      <c r="C770" t="s">
        <v>600</v>
      </c>
      <c r="D770" t="s">
        <v>1130</v>
      </c>
      <c r="E770" t="s">
        <v>687</v>
      </c>
      <c r="F770" t="s">
        <v>4038</v>
      </c>
      <c r="G770" t="s">
        <v>4039</v>
      </c>
      <c r="H770" t="s">
        <v>4040</v>
      </c>
      <c r="I770" t="s">
        <v>34</v>
      </c>
      <c r="J770" t="s">
        <v>4027</v>
      </c>
      <c r="K770" t="s">
        <v>606</v>
      </c>
      <c r="L770" t="s">
        <v>82</v>
      </c>
      <c r="M770" t="s">
        <v>26</v>
      </c>
      <c r="N770" t="s">
        <v>27</v>
      </c>
    </row>
    <row r="771" spans="1:14" x14ac:dyDescent="0.25">
      <c r="A771" t="s">
        <v>4041</v>
      </c>
      <c r="B771" t="s">
        <v>4042</v>
      </c>
      <c r="C771" t="s">
        <v>16</v>
      </c>
      <c r="D771" t="s">
        <v>4043</v>
      </c>
      <c r="E771" t="s">
        <v>18</v>
      </c>
      <c r="F771" t="s">
        <v>4044</v>
      </c>
      <c r="G771" t="s">
        <v>4045</v>
      </c>
      <c r="H771" t="s">
        <v>4046</v>
      </c>
      <c r="I771" t="s">
        <v>34</v>
      </c>
      <c r="J771" t="s">
        <v>1744</v>
      </c>
      <c r="K771" t="s">
        <v>24</v>
      </c>
      <c r="L771" t="s">
        <v>82</v>
      </c>
      <c r="M771" t="s">
        <v>4047</v>
      </c>
      <c r="N771" t="s">
        <v>46</v>
      </c>
    </row>
    <row r="772" spans="1:14" x14ac:dyDescent="0.25">
      <c r="A772" t="s">
        <v>4048</v>
      </c>
      <c r="C772" t="s">
        <v>1572</v>
      </c>
      <c r="D772" t="s">
        <v>631</v>
      </c>
      <c r="E772" t="s">
        <v>18</v>
      </c>
      <c r="F772" t="s">
        <v>4049</v>
      </c>
      <c r="G772" t="s">
        <v>4050</v>
      </c>
      <c r="H772" t="s">
        <v>4051</v>
      </c>
      <c r="I772" t="s">
        <v>34</v>
      </c>
      <c r="J772" t="s">
        <v>1557</v>
      </c>
      <c r="K772" t="s">
        <v>24</v>
      </c>
      <c r="L772" t="s">
        <v>63</v>
      </c>
      <c r="M772" t="s">
        <v>4052</v>
      </c>
      <c r="N772" t="s">
        <v>46</v>
      </c>
    </row>
    <row r="773" spans="1:14" x14ac:dyDescent="0.25">
      <c r="A773" t="s">
        <v>4053</v>
      </c>
      <c r="C773" t="s">
        <v>16</v>
      </c>
      <c r="D773" t="s">
        <v>4054</v>
      </c>
      <c r="E773" t="s">
        <v>18</v>
      </c>
      <c r="F773" t="s">
        <v>4055</v>
      </c>
      <c r="G773" t="s">
        <v>4056</v>
      </c>
      <c r="H773" t="s">
        <v>4057</v>
      </c>
      <c r="I773" t="s">
        <v>34</v>
      </c>
      <c r="J773" t="s">
        <v>514</v>
      </c>
      <c r="K773" t="s">
        <v>24</v>
      </c>
      <c r="L773" t="s">
        <v>224</v>
      </c>
      <c r="M773" t="s">
        <v>26</v>
      </c>
      <c r="N773" t="s">
        <v>27</v>
      </c>
    </row>
    <row r="774" spans="1:14" x14ac:dyDescent="0.25">
      <c r="A774" t="s">
        <v>4058</v>
      </c>
      <c r="B774" t="s">
        <v>3162</v>
      </c>
      <c r="C774" t="s">
        <v>76</v>
      </c>
      <c r="D774" t="s">
        <v>3163</v>
      </c>
      <c r="E774" t="s">
        <v>18</v>
      </c>
      <c r="F774" t="s">
        <v>4059</v>
      </c>
      <c r="G774" t="s">
        <v>4060</v>
      </c>
      <c r="H774" t="s">
        <v>4061</v>
      </c>
      <c r="I774" t="s">
        <v>34</v>
      </c>
      <c r="J774" t="s">
        <v>2283</v>
      </c>
      <c r="K774" t="s">
        <v>24</v>
      </c>
      <c r="L774" t="s">
        <v>82</v>
      </c>
      <c r="M774" t="s">
        <v>4062</v>
      </c>
      <c r="N774" t="s">
        <v>46</v>
      </c>
    </row>
    <row r="775" spans="1:14" x14ac:dyDescent="0.25">
      <c r="A775" t="s">
        <v>4063</v>
      </c>
      <c r="B775" t="s">
        <v>4064</v>
      </c>
      <c r="C775" t="s">
        <v>16</v>
      </c>
      <c r="D775" t="s">
        <v>404</v>
      </c>
      <c r="E775" t="s">
        <v>18</v>
      </c>
      <c r="F775" t="s">
        <v>4065</v>
      </c>
      <c r="G775" t="s">
        <v>4066</v>
      </c>
      <c r="H775" t="s">
        <v>4067</v>
      </c>
      <c r="I775" t="s">
        <v>34</v>
      </c>
      <c r="J775" t="s">
        <v>232</v>
      </c>
      <c r="K775" t="s">
        <v>24</v>
      </c>
      <c r="L775" t="s">
        <v>82</v>
      </c>
      <c r="M775" t="s">
        <v>26</v>
      </c>
      <c r="N775" t="s">
        <v>27</v>
      </c>
    </row>
    <row r="776" spans="1:14" x14ac:dyDescent="0.25">
      <c r="A776" t="s">
        <v>4068</v>
      </c>
      <c r="C776" t="s">
        <v>76</v>
      </c>
      <c r="D776" t="s">
        <v>4069</v>
      </c>
      <c r="E776" t="s">
        <v>18</v>
      </c>
      <c r="F776" t="s">
        <v>4070</v>
      </c>
      <c r="G776" t="s">
        <v>4071</v>
      </c>
      <c r="H776" t="s">
        <v>4072</v>
      </c>
      <c r="I776" t="s">
        <v>22</v>
      </c>
      <c r="J776" t="s">
        <v>90</v>
      </c>
      <c r="K776" t="s">
        <v>24</v>
      </c>
      <c r="L776" t="s">
        <v>4073</v>
      </c>
      <c r="M776" t="s">
        <v>4074</v>
      </c>
      <c r="N776" t="s">
        <v>46</v>
      </c>
    </row>
    <row r="777" spans="1:14" x14ac:dyDescent="0.25">
      <c r="A777" t="s">
        <v>4075</v>
      </c>
      <c r="B777" t="s">
        <v>4076</v>
      </c>
      <c r="C777" t="s">
        <v>76</v>
      </c>
      <c r="D777" t="s">
        <v>524</v>
      </c>
      <c r="E777" t="s">
        <v>18</v>
      </c>
      <c r="F777" t="s">
        <v>4077</v>
      </c>
      <c r="G777" t="s">
        <v>4078</v>
      </c>
      <c r="H777" t="s">
        <v>4079</v>
      </c>
      <c r="I777" t="s">
        <v>34</v>
      </c>
      <c r="J777" t="s">
        <v>419</v>
      </c>
      <c r="K777" t="s">
        <v>24</v>
      </c>
      <c r="L777" t="s">
        <v>224</v>
      </c>
      <c r="M777" t="s">
        <v>4080</v>
      </c>
      <c r="N777" t="s">
        <v>46</v>
      </c>
    </row>
    <row r="778" spans="1:14" x14ac:dyDescent="0.25">
      <c r="A778" t="s">
        <v>4081</v>
      </c>
      <c r="B778" t="s">
        <v>29</v>
      </c>
      <c r="C778" t="s">
        <v>16</v>
      </c>
      <c r="D778" t="s">
        <v>429</v>
      </c>
      <c r="E778" t="s">
        <v>18</v>
      </c>
      <c r="F778" t="s">
        <v>4082</v>
      </c>
      <c r="G778" t="s">
        <v>4083</v>
      </c>
      <c r="H778" t="s">
        <v>4084</v>
      </c>
      <c r="I778" t="s">
        <v>34</v>
      </c>
      <c r="J778" t="s">
        <v>2757</v>
      </c>
      <c r="K778" t="s">
        <v>24</v>
      </c>
      <c r="L778" t="s">
        <v>434</v>
      </c>
      <c r="M778" t="s">
        <v>26</v>
      </c>
      <c r="N778" t="s">
        <v>27</v>
      </c>
    </row>
    <row r="779" spans="1:14" x14ac:dyDescent="0.25">
      <c r="A779" t="s">
        <v>4085</v>
      </c>
      <c r="B779" t="s">
        <v>4086</v>
      </c>
      <c r="C779" t="s">
        <v>16</v>
      </c>
      <c r="D779" t="s">
        <v>4087</v>
      </c>
      <c r="E779" t="s">
        <v>18</v>
      </c>
      <c r="F779" t="s">
        <v>4088</v>
      </c>
      <c r="G779" t="s">
        <v>4089</v>
      </c>
      <c r="H779" t="s">
        <v>4090</v>
      </c>
      <c r="I779" t="s">
        <v>348</v>
      </c>
      <c r="J779" t="s">
        <v>2283</v>
      </c>
      <c r="K779" t="s">
        <v>24</v>
      </c>
      <c r="L779" t="s">
        <v>3868</v>
      </c>
      <c r="M779" t="s">
        <v>4091</v>
      </c>
      <c r="N779" t="s">
        <v>46</v>
      </c>
    </row>
    <row r="780" spans="1:14" x14ac:dyDescent="0.25">
      <c r="A780" t="s">
        <v>4092</v>
      </c>
      <c r="B780" t="s">
        <v>4093</v>
      </c>
      <c r="C780" t="s">
        <v>1572</v>
      </c>
      <c r="D780" t="s">
        <v>631</v>
      </c>
      <c r="E780" t="s">
        <v>18</v>
      </c>
      <c r="F780" t="s">
        <v>4094</v>
      </c>
      <c r="G780" t="s">
        <v>4095</v>
      </c>
      <c r="H780" t="s">
        <v>4096</v>
      </c>
      <c r="I780" t="s">
        <v>34</v>
      </c>
      <c r="J780" t="s">
        <v>315</v>
      </c>
      <c r="K780" t="s">
        <v>24</v>
      </c>
      <c r="L780" t="s">
        <v>2467</v>
      </c>
      <c r="M780" t="s">
        <v>4097</v>
      </c>
      <c r="N780" t="s">
        <v>46</v>
      </c>
    </row>
    <row r="781" spans="1:14" x14ac:dyDescent="0.25">
      <c r="A781" t="s">
        <v>4098</v>
      </c>
      <c r="C781" t="s">
        <v>16</v>
      </c>
      <c r="D781" t="s">
        <v>397</v>
      </c>
      <c r="E781" t="s">
        <v>18</v>
      </c>
      <c r="F781" t="s">
        <v>4099</v>
      </c>
      <c r="G781" t="s">
        <v>4100</v>
      </c>
      <c r="H781" t="s">
        <v>4101</v>
      </c>
      <c r="I781" t="s">
        <v>34</v>
      </c>
      <c r="J781" t="s">
        <v>284</v>
      </c>
      <c r="K781" t="s">
        <v>24</v>
      </c>
      <c r="L781" t="s">
        <v>401</v>
      </c>
      <c r="M781" t="s">
        <v>26</v>
      </c>
      <c r="N781" t="s">
        <v>27</v>
      </c>
    </row>
    <row r="782" spans="1:14" x14ac:dyDescent="0.25">
      <c r="A782" t="s">
        <v>4102</v>
      </c>
      <c r="B782" t="s">
        <v>403</v>
      </c>
      <c r="C782" t="s">
        <v>16</v>
      </c>
      <c r="D782" t="s">
        <v>397</v>
      </c>
      <c r="E782" t="s">
        <v>18</v>
      </c>
      <c r="F782" t="s">
        <v>4103</v>
      </c>
      <c r="G782" t="s">
        <v>4104</v>
      </c>
      <c r="H782" t="s">
        <v>4105</v>
      </c>
      <c r="I782" t="s">
        <v>34</v>
      </c>
      <c r="J782" t="s">
        <v>929</v>
      </c>
      <c r="K782" t="s">
        <v>24</v>
      </c>
      <c r="L782" t="s">
        <v>401</v>
      </c>
      <c r="M782" t="s">
        <v>26</v>
      </c>
      <c r="N782" t="s">
        <v>27</v>
      </c>
    </row>
    <row r="783" spans="1:14" x14ac:dyDescent="0.25">
      <c r="A783" t="s">
        <v>4106</v>
      </c>
      <c r="B783" t="s">
        <v>4107</v>
      </c>
      <c r="C783" t="s">
        <v>76</v>
      </c>
      <c r="D783" t="s">
        <v>4108</v>
      </c>
      <c r="E783" t="s">
        <v>18</v>
      </c>
      <c r="F783" t="s">
        <v>4109</v>
      </c>
      <c r="G783" t="s">
        <v>4110</v>
      </c>
      <c r="H783" t="s">
        <v>4111</v>
      </c>
      <c r="I783" t="s">
        <v>22</v>
      </c>
      <c r="J783" t="s">
        <v>1488</v>
      </c>
      <c r="K783" t="s">
        <v>24</v>
      </c>
      <c r="L783" t="s">
        <v>91</v>
      </c>
      <c r="M783" t="s">
        <v>4112</v>
      </c>
      <c r="N783" t="s">
        <v>46</v>
      </c>
    </row>
    <row r="784" spans="1:14" x14ac:dyDescent="0.25">
      <c r="A784" t="s">
        <v>4113</v>
      </c>
      <c r="C784" t="s">
        <v>76</v>
      </c>
      <c r="D784" t="s">
        <v>4114</v>
      </c>
      <c r="E784" t="s">
        <v>18</v>
      </c>
      <c r="F784" t="s">
        <v>4115</v>
      </c>
      <c r="G784" t="s">
        <v>4116</v>
      </c>
      <c r="H784" t="s">
        <v>4117</v>
      </c>
      <c r="I784" t="s">
        <v>34</v>
      </c>
      <c r="J784" t="s">
        <v>1056</v>
      </c>
      <c r="K784" t="s">
        <v>24</v>
      </c>
      <c r="L784" t="s">
        <v>1455</v>
      </c>
      <c r="M784" t="s">
        <v>4118</v>
      </c>
      <c r="N784" t="s">
        <v>46</v>
      </c>
    </row>
    <row r="785" spans="1:14" x14ac:dyDescent="0.25">
      <c r="A785" t="s">
        <v>4119</v>
      </c>
      <c r="B785" t="s">
        <v>4120</v>
      </c>
      <c r="C785" t="s">
        <v>76</v>
      </c>
      <c r="D785" t="s">
        <v>1327</v>
      </c>
      <c r="E785" t="s">
        <v>18</v>
      </c>
      <c r="F785" t="s">
        <v>4121</v>
      </c>
      <c r="G785" t="s">
        <v>4122</v>
      </c>
      <c r="H785" t="s">
        <v>4123</v>
      </c>
      <c r="I785" t="s">
        <v>34</v>
      </c>
      <c r="J785" t="s">
        <v>201</v>
      </c>
      <c r="K785" t="s">
        <v>24</v>
      </c>
      <c r="L785" t="s">
        <v>1331</v>
      </c>
      <c r="M785" t="s">
        <v>4124</v>
      </c>
      <c r="N785" t="s">
        <v>46</v>
      </c>
    </row>
    <row r="786" spans="1:14" x14ac:dyDescent="0.25">
      <c r="A786" t="s">
        <v>4125</v>
      </c>
      <c r="B786" t="s">
        <v>4126</v>
      </c>
      <c r="C786" t="s">
        <v>16</v>
      </c>
      <c r="D786" t="s">
        <v>2027</v>
      </c>
      <c r="E786" t="s">
        <v>18</v>
      </c>
      <c r="F786" t="s">
        <v>4127</v>
      </c>
      <c r="G786" t="s">
        <v>4128</v>
      </c>
      <c r="H786" t="s">
        <v>4129</v>
      </c>
      <c r="I786" t="s">
        <v>34</v>
      </c>
      <c r="J786" t="s">
        <v>43</v>
      </c>
      <c r="K786" t="s">
        <v>24</v>
      </c>
      <c r="L786" t="s">
        <v>82</v>
      </c>
      <c r="M786" t="s">
        <v>4130</v>
      </c>
      <c r="N786" t="s">
        <v>46</v>
      </c>
    </row>
    <row r="787" spans="1:14" x14ac:dyDescent="0.25">
      <c r="A787" t="s">
        <v>4131</v>
      </c>
      <c r="B787" t="s">
        <v>4132</v>
      </c>
      <c r="C787" t="s">
        <v>16</v>
      </c>
      <c r="D787" t="s">
        <v>4133</v>
      </c>
      <c r="E787" t="s">
        <v>18</v>
      </c>
      <c r="F787" t="s">
        <v>4134</v>
      </c>
      <c r="G787" t="s">
        <v>4135</v>
      </c>
      <c r="H787" t="s">
        <v>4136</v>
      </c>
      <c r="I787" t="s">
        <v>34</v>
      </c>
      <c r="J787" t="s">
        <v>476</v>
      </c>
      <c r="K787" t="s">
        <v>24</v>
      </c>
      <c r="L787" t="s">
        <v>193</v>
      </c>
      <c r="M787" t="s">
        <v>26</v>
      </c>
      <c r="N787" t="s">
        <v>27</v>
      </c>
    </row>
    <row r="788" spans="1:14" x14ac:dyDescent="0.25">
      <c r="A788" t="s">
        <v>4137</v>
      </c>
      <c r="B788" t="s">
        <v>4138</v>
      </c>
      <c r="C788" t="s">
        <v>16</v>
      </c>
      <c r="D788" t="s">
        <v>4139</v>
      </c>
      <c r="E788" t="s">
        <v>18</v>
      </c>
      <c r="F788" t="s">
        <v>4140</v>
      </c>
      <c r="G788" t="s">
        <v>4141</v>
      </c>
      <c r="H788" t="s">
        <v>4142</v>
      </c>
      <c r="I788" t="s">
        <v>34</v>
      </c>
      <c r="J788" t="s">
        <v>426</v>
      </c>
      <c r="K788" t="s">
        <v>24</v>
      </c>
      <c r="L788" t="s">
        <v>4143</v>
      </c>
      <c r="M788" t="s">
        <v>26</v>
      </c>
      <c r="N788" t="s">
        <v>27</v>
      </c>
    </row>
    <row r="789" spans="1:14" x14ac:dyDescent="0.25">
      <c r="A789" t="s">
        <v>4144</v>
      </c>
      <c r="B789" t="s">
        <v>4145</v>
      </c>
      <c r="C789" t="s">
        <v>16</v>
      </c>
      <c r="D789" t="s">
        <v>2264</v>
      </c>
      <c r="E789" t="s">
        <v>18</v>
      </c>
      <c r="F789" t="s">
        <v>4146</v>
      </c>
      <c r="G789" t="s">
        <v>4147</v>
      </c>
      <c r="H789" t="s">
        <v>4148</v>
      </c>
      <c r="I789" t="s">
        <v>34</v>
      </c>
      <c r="J789" t="s">
        <v>769</v>
      </c>
      <c r="K789" t="s">
        <v>24</v>
      </c>
      <c r="L789" t="s">
        <v>224</v>
      </c>
      <c r="M789" t="s">
        <v>4149</v>
      </c>
      <c r="N789" t="s">
        <v>46</v>
      </c>
    </row>
    <row r="790" spans="1:14" x14ac:dyDescent="0.25">
      <c r="A790" t="s">
        <v>4150</v>
      </c>
      <c r="B790" t="s">
        <v>4151</v>
      </c>
      <c r="C790" t="s">
        <v>76</v>
      </c>
      <c r="D790" t="s">
        <v>4152</v>
      </c>
      <c r="E790" t="s">
        <v>18</v>
      </c>
      <c r="F790" t="s">
        <v>4153</v>
      </c>
      <c r="G790" t="s">
        <v>4154</v>
      </c>
      <c r="H790" t="s">
        <v>4155</v>
      </c>
      <c r="I790" t="s">
        <v>34</v>
      </c>
      <c r="J790" t="s">
        <v>433</v>
      </c>
      <c r="K790" t="s">
        <v>24</v>
      </c>
      <c r="L790" t="s">
        <v>44</v>
      </c>
      <c r="M790" t="s">
        <v>26</v>
      </c>
      <c r="N790" t="s">
        <v>27</v>
      </c>
    </row>
    <row r="791" spans="1:14" x14ac:dyDescent="0.25">
      <c r="A791" t="s">
        <v>4156</v>
      </c>
      <c r="B791" t="s">
        <v>4157</v>
      </c>
      <c r="C791" t="s">
        <v>76</v>
      </c>
      <c r="D791" t="s">
        <v>4158</v>
      </c>
      <c r="E791" t="s">
        <v>18</v>
      </c>
      <c r="F791" t="s">
        <v>4159</v>
      </c>
      <c r="G791" t="s">
        <v>4160</v>
      </c>
      <c r="H791" t="s">
        <v>4161</v>
      </c>
      <c r="I791" t="s">
        <v>34</v>
      </c>
      <c r="J791" t="s">
        <v>201</v>
      </c>
      <c r="K791" t="s">
        <v>24</v>
      </c>
      <c r="L791" t="s">
        <v>233</v>
      </c>
      <c r="M791" t="s">
        <v>4162</v>
      </c>
      <c r="N791" t="s">
        <v>46</v>
      </c>
    </row>
    <row r="792" spans="1:14" x14ac:dyDescent="0.25">
      <c r="A792" t="s">
        <v>4163</v>
      </c>
      <c r="C792" t="s">
        <v>16</v>
      </c>
      <c r="D792" t="s">
        <v>4164</v>
      </c>
      <c r="E792" t="s">
        <v>18</v>
      </c>
      <c r="F792" t="s">
        <v>4165</v>
      </c>
      <c r="G792" t="s">
        <v>4166</v>
      </c>
      <c r="H792" t="s">
        <v>4167</v>
      </c>
      <c r="I792" t="s">
        <v>34</v>
      </c>
      <c r="J792" t="s">
        <v>256</v>
      </c>
      <c r="K792" t="s">
        <v>24</v>
      </c>
      <c r="L792" t="s">
        <v>720</v>
      </c>
      <c r="M792" t="s">
        <v>26</v>
      </c>
      <c r="N792" t="s">
        <v>27</v>
      </c>
    </row>
    <row r="793" spans="1:14" x14ac:dyDescent="0.25">
      <c r="A793" t="s">
        <v>4168</v>
      </c>
      <c r="B793" t="s">
        <v>4169</v>
      </c>
      <c r="C793" t="s">
        <v>16</v>
      </c>
      <c r="D793" t="s">
        <v>86</v>
      </c>
      <c r="E793" t="s">
        <v>18</v>
      </c>
      <c r="F793" t="s">
        <v>4170</v>
      </c>
      <c r="G793" t="s">
        <v>4171</v>
      </c>
      <c r="H793" t="s">
        <v>4172</v>
      </c>
      <c r="I793" t="s">
        <v>22</v>
      </c>
      <c r="J793" t="s">
        <v>635</v>
      </c>
      <c r="K793" t="s">
        <v>24</v>
      </c>
      <c r="L793" t="s">
        <v>91</v>
      </c>
      <c r="M793" t="s">
        <v>4173</v>
      </c>
      <c r="N793" t="s">
        <v>46</v>
      </c>
    </row>
    <row r="794" spans="1:14" x14ac:dyDescent="0.25">
      <c r="A794" t="s">
        <v>4174</v>
      </c>
      <c r="B794" t="s">
        <v>4175</v>
      </c>
      <c r="C794" t="s">
        <v>76</v>
      </c>
      <c r="D794" t="s">
        <v>4176</v>
      </c>
      <c r="E794" t="s">
        <v>18</v>
      </c>
      <c r="F794" t="s">
        <v>4177</v>
      </c>
      <c r="G794" t="s">
        <v>4178</v>
      </c>
      <c r="H794" t="s">
        <v>4179</v>
      </c>
      <c r="I794" t="s">
        <v>34</v>
      </c>
      <c r="J794" t="s">
        <v>43</v>
      </c>
      <c r="K794" t="s">
        <v>24</v>
      </c>
      <c r="L794" t="s">
        <v>4180</v>
      </c>
      <c r="M794" t="s">
        <v>4181</v>
      </c>
      <c r="N794" t="s">
        <v>46</v>
      </c>
    </row>
    <row r="795" spans="1:14" x14ac:dyDescent="0.25">
      <c r="A795" t="s">
        <v>4182</v>
      </c>
      <c r="B795" t="s">
        <v>4183</v>
      </c>
      <c r="C795" t="s">
        <v>16</v>
      </c>
      <c r="D795" t="s">
        <v>4184</v>
      </c>
      <c r="E795" t="s">
        <v>18</v>
      </c>
      <c r="F795" t="s">
        <v>4185</v>
      </c>
      <c r="G795" t="s">
        <v>4186</v>
      </c>
      <c r="H795" t="s">
        <v>4187</v>
      </c>
      <c r="I795" t="s">
        <v>348</v>
      </c>
      <c r="J795" t="s">
        <v>1543</v>
      </c>
      <c r="K795" t="s">
        <v>24</v>
      </c>
      <c r="L795" t="s">
        <v>394</v>
      </c>
      <c r="M795" t="s">
        <v>4188</v>
      </c>
      <c r="N795" t="s">
        <v>46</v>
      </c>
    </row>
    <row r="796" spans="1:14" x14ac:dyDescent="0.25">
      <c r="A796" t="s">
        <v>4189</v>
      </c>
      <c r="B796" t="s">
        <v>4190</v>
      </c>
      <c r="C796" t="s">
        <v>16</v>
      </c>
      <c r="D796" t="s">
        <v>2691</v>
      </c>
      <c r="E796" t="s">
        <v>18</v>
      </c>
      <c r="F796" t="s">
        <v>4191</v>
      </c>
      <c r="G796" t="s">
        <v>4192</v>
      </c>
      <c r="H796" t="s">
        <v>4193</v>
      </c>
      <c r="I796" t="s">
        <v>34</v>
      </c>
      <c r="J796" t="s">
        <v>81</v>
      </c>
      <c r="K796" t="s">
        <v>24</v>
      </c>
      <c r="L796" t="s">
        <v>224</v>
      </c>
      <c r="M796" t="s">
        <v>4194</v>
      </c>
      <c r="N796" t="s">
        <v>46</v>
      </c>
    </row>
    <row r="797" spans="1:14" x14ac:dyDescent="0.25">
      <c r="A797" t="s">
        <v>4195</v>
      </c>
      <c r="B797" t="s">
        <v>4196</v>
      </c>
      <c r="C797" t="s">
        <v>16</v>
      </c>
      <c r="D797" t="s">
        <v>4197</v>
      </c>
      <c r="E797" t="s">
        <v>18</v>
      </c>
      <c r="F797" t="s">
        <v>4198</v>
      </c>
      <c r="G797" t="s">
        <v>4199</v>
      </c>
      <c r="H797" t="s">
        <v>4200</v>
      </c>
      <c r="I797" t="s">
        <v>34</v>
      </c>
      <c r="J797" t="s">
        <v>648</v>
      </c>
      <c r="K797" t="s">
        <v>24</v>
      </c>
      <c r="L797" t="s">
        <v>4201</v>
      </c>
      <c r="M797" t="s">
        <v>4202</v>
      </c>
      <c r="N797" t="s">
        <v>46</v>
      </c>
    </row>
    <row r="798" spans="1:14" x14ac:dyDescent="0.25">
      <c r="A798" t="s">
        <v>4203</v>
      </c>
      <c r="B798" t="s">
        <v>1304</v>
      </c>
      <c r="C798" t="s">
        <v>16</v>
      </c>
      <c r="D798" t="s">
        <v>1052</v>
      </c>
      <c r="E798" t="s">
        <v>18</v>
      </c>
      <c r="F798" t="s">
        <v>4204</v>
      </c>
      <c r="G798" t="s">
        <v>4205</v>
      </c>
      <c r="H798" t="s">
        <v>4206</v>
      </c>
      <c r="I798" t="s">
        <v>34</v>
      </c>
      <c r="J798" t="s">
        <v>1836</v>
      </c>
      <c r="K798" t="s">
        <v>24</v>
      </c>
      <c r="L798" t="s">
        <v>224</v>
      </c>
      <c r="M798" t="s">
        <v>4207</v>
      </c>
      <c r="N798" t="s">
        <v>46</v>
      </c>
    </row>
    <row r="799" spans="1:14" x14ac:dyDescent="0.25">
      <c r="A799" t="s">
        <v>485</v>
      </c>
      <c r="B799" t="s">
        <v>101</v>
      </c>
      <c r="C799" t="s">
        <v>76</v>
      </c>
      <c r="D799" t="s">
        <v>102</v>
      </c>
      <c r="E799" t="s">
        <v>18</v>
      </c>
      <c r="F799" t="s">
        <v>4208</v>
      </c>
      <c r="G799" t="s">
        <v>4209</v>
      </c>
      <c r="H799" t="s">
        <v>4210</v>
      </c>
      <c r="I799" t="s">
        <v>34</v>
      </c>
      <c r="J799" t="s">
        <v>1385</v>
      </c>
      <c r="K799" t="s">
        <v>24</v>
      </c>
      <c r="L799" t="s">
        <v>82</v>
      </c>
      <c r="M799" t="s">
        <v>4211</v>
      </c>
      <c r="N799" t="s">
        <v>46</v>
      </c>
    </row>
    <row r="800" spans="1:14" x14ac:dyDescent="0.25">
      <c r="A800" t="s">
        <v>4212</v>
      </c>
      <c r="B800" t="s">
        <v>4213</v>
      </c>
      <c r="C800" t="s">
        <v>16</v>
      </c>
      <c r="D800" t="s">
        <v>4214</v>
      </c>
      <c r="E800" t="s">
        <v>18</v>
      </c>
      <c r="F800" t="s">
        <v>4215</v>
      </c>
      <c r="G800" t="s">
        <v>4216</v>
      </c>
      <c r="H800" t="s">
        <v>4217</v>
      </c>
      <c r="I800" t="s">
        <v>34</v>
      </c>
      <c r="J800" t="s">
        <v>412</v>
      </c>
      <c r="K800" t="s">
        <v>24</v>
      </c>
      <c r="L800" t="s">
        <v>285</v>
      </c>
      <c r="M800" t="s">
        <v>4218</v>
      </c>
      <c r="N800" t="s">
        <v>46</v>
      </c>
    </row>
    <row r="801" spans="1:14" x14ac:dyDescent="0.25">
      <c r="A801" t="s">
        <v>4219</v>
      </c>
      <c r="B801" t="s">
        <v>4220</v>
      </c>
      <c r="C801" t="s">
        <v>16</v>
      </c>
      <c r="D801" t="s">
        <v>1085</v>
      </c>
      <c r="E801" t="s">
        <v>18</v>
      </c>
      <c r="F801" t="s">
        <v>4221</v>
      </c>
      <c r="G801" t="s">
        <v>4222</v>
      </c>
      <c r="H801" t="s">
        <v>4223</v>
      </c>
      <c r="I801" t="s">
        <v>34</v>
      </c>
      <c r="J801" t="s">
        <v>23</v>
      </c>
      <c r="K801" t="s">
        <v>24</v>
      </c>
      <c r="L801" t="s">
        <v>82</v>
      </c>
      <c r="M801" t="s">
        <v>26</v>
      </c>
      <c r="N801" t="s">
        <v>27</v>
      </c>
    </row>
    <row r="802" spans="1:14" x14ac:dyDescent="0.25">
      <c r="A802" t="s">
        <v>4224</v>
      </c>
      <c r="C802" t="s">
        <v>16</v>
      </c>
      <c r="D802" t="s">
        <v>631</v>
      </c>
      <c r="E802" t="s">
        <v>18</v>
      </c>
      <c r="F802" t="s">
        <v>4225</v>
      </c>
      <c r="G802" t="s">
        <v>4226</v>
      </c>
      <c r="H802" t="s">
        <v>4227</v>
      </c>
      <c r="I802" t="s">
        <v>34</v>
      </c>
      <c r="J802" t="s">
        <v>81</v>
      </c>
      <c r="K802" t="s">
        <v>24</v>
      </c>
      <c r="L802" t="s">
        <v>63</v>
      </c>
      <c r="M802" t="s">
        <v>4228</v>
      </c>
      <c r="N802" t="s">
        <v>46</v>
      </c>
    </row>
    <row r="803" spans="1:14" x14ac:dyDescent="0.25">
      <c r="A803" t="s">
        <v>4229</v>
      </c>
      <c r="B803" t="s">
        <v>4230</v>
      </c>
      <c r="C803" t="s">
        <v>76</v>
      </c>
      <c r="D803" t="s">
        <v>4231</v>
      </c>
      <c r="E803" t="s">
        <v>18</v>
      </c>
      <c r="F803" t="s">
        <v>4232</v>
      </c>
      <c r="G803" t="s">
        <v>4233</v>
      </c>
      <c r="H803" t="s">
        <v>4234</v>
      </c>
      <c r="I803" t="s">
        <v>34</v>
      </c>
      <c r="J803" t="s">
        <v>2391</v>
      </c>
      <c r="K803" t="s">
        <v>24</v>
      </c>
      <c r="L803" t="s">
        <v>477</v>
      </c>
      <c r="M803" t="s">
        <v>26</v>
      </c>
      <c r="N803" t="s">
        <v>27</v>
      </c>
    </row>
    <row r="804" spans="1:14" x14ac:dyDescent="0.25">
      <c r="A804" t="s">
        <v>4235</v>
      </c>
      <c r="C804" t="s">
        <v>76</v>
      </c>
      <c r="D804" t="s">
        <v>4236</v>
      </c>
      <c r="E804" t="s">
        <v>18</v>
      </c>
      <c r="F804" t="s">
        <v>4237</v>
      </c>
      <c r="G804" t="s">
        <v>4238</v>
      </c>
      <c r="H804" t="s">
        <v>4239</v>
      </c>
      <c r="I804" t="s">
        <v>34</v>
      </c>
      <c r="J804" t="s">
        <v>463</v>
      </c>
      <c r="K804" t="s">
        <v>24</v>
      </c>
      <c r="L804" t="s">
        <v>4240</v>
      </c>
      <c r="M804" t="s">
        <v>4241</v>
      </c>
      <c r="N804" t="s">
        <v>46</v>
      </c>
    </row>
    <row r="805" spans="1:14" x14ac:dyDescent="0.25">
      <c r="A805" t="s">
        <v>4242</v>
      </c>
      <c r="B805" t="s">
        <v>227</v>
      </c>
      <c r="C805" t="s">
        <v>16</v>
      </c>
      <c r="D805" t="s">
        <v>571</v>
      </c>
      <c r="E805" t="s">
        <v>18</v>
      </c>
      <c r="F805" t="s">
        <v>4243</v>
      </c>
      <c r="G805" t="s">
        <v>4244</v>
      </c>
      <c r="H805" t="s">
        <v>4245</v>
      </c>
      <c r="I805" t="s">
        <v>34</v>
      </c>
      <c r="J805" t="s">
        <v>575</v>
      </c>
      <c r="K805" t="s">
        <v>24</v>
      </c>
      <c r="L805" t="s">
        <v>4246</v>
      </c>
      <c r="M805" t="s">
        <v>4247</v>
      </c>
      <c r="N805" t="s">
        <v>46</v>
      </c>
    </row>
    <row r="806" spans="1:14" x14ac:dyDescent="0.25">
      <c r="A806" t="s">
        <v>4248</v>
      </c>
      <c r="B806" t="s">
        <v>4249</v>
      </c>
      <c r="C806" t="s">
        <v>76</v>
      </c>
      <c r="D806" t="s">
        <v>4250</v>
      </c>
      <c r="E806" t="s">
        <v>18</v>
      </c>
      <c r="F806" t="s">
        <v>4251</v>
      </c>
      <c r="G806" t="s">
        <v>4252</v>
      </c>
      <c r="H806" t="s">
        <v>4253</v>
      </c>
      <c r="I806" t="s">
        <v>34</v>
      </c>
      <c r="J806" t="s">
        <v>1413</v>
      </c>
      <c r="K806" t="s">
        <v>24</v>
      </c>
      <c r="L806" t="s">
        <v>114</v>
      </c>
      <c r="M806" t="s">
        <v>4254</v>
      </c>
      <c r="N806" t="s">
        <v>46</v>
      </c>
    </row>
    <row r="807" spans="1:14" x14ac:dyDescent="0.25">
      <c r="A807" t="s">
        <v>4255</v>
      </c>
      <c r="B807" t="s">
        <v>1424</v>
      </c>
      <c r="C807" t="s">
        <v>16</v>
      </c>
      <c r="D807" t="s">
        <v>288</v>
      </c>
      <c r="E807" t="s">
        <v>18</v>
      </c>
      <c r="F807" t="s">
        <v>4256</v>
      </c>
      <c r="G807" t="s">
        <v>4257</v>
      </c>
      <c r="H807" t="s">
        <v>4258</v>
      </c>
      <c r="I807" t="s">
        <v>34</v>
      </c>
      <c r="J807" t="s">
        <v>217</v>
      </c>
      <c r="K807" t="s">
        <v>24</v>
      </c>
      <c r="L807" t="s">
        <v>224</v>
      </c>
      <c r="M807" t="s">
        <v>26</v>
      </c>
      <c r="N807" t="s">
        <v>27</v>
      </c>
    </row>
    <row r="808" spans="1:14" x14ac:dyDescent="0.25">
      <c r="A808" t="s">
        <v>4259</v>
      </c>
      <c r="B808" t="s">
        <v>101</v>
      </c>
      <c r="C808" t="s">
        <v>76</v>
      </c>
      <c r="D808" t="s">
        <v>102</v>
      </c>
      <c r="E808" t="s">
        <v>18</v>
      </c>
      <c r="F808" t="s">
        <v>4260</v>
      </c>
      <c r="G808" t="s">
        <v>4261</v>
      </c>
      <c r="H808" t="s">
        <v>4262</v>
      </c>
      <c r="I808" t="s">
        <v>34</v>
      </c>
      <c r="J808" t="s">
        <v>776</v>
      </c>
      <c r="K808" t="s">
        <v>24</v>
      </c>
      <c r="L808" t="s">
        <v>82</v>
      </c>
      <c r="M808" t="s">
        <v>4263</v>
      </c>
      <c r="N808" t="s">
        <v>46</v>
      </c>
    </row>
    <row r="809" spans="1:14" x14ac:dyDescent="0.25">
      <c r="A809" t="s">
        <v>4264</v>
      </c>
      <c r="C809" t="s">
        <v>76</v>
      </c>
      <c r="D809" t="s">
        <v>472</v>
      </c>
      <c r="E809" t="s">
        <v>18</v>
      </c>
      <c r="F809" t="s">
        <v>4265</v>
      </c>
      <c r="G809" t="s">
        <v>4266</v>
      </c>
      <c r="H809" t="s">
        <v>4267</v>
      </c>
      <c r="I809" t="s">
        <v>34</v>
      </c>
      <c r="J809" t="s">
        <v>476</v>
      </c>
      <c r="K809" t="s">
        <v>24</v>
      </c>
      <c r="L809" t="s">
        <v>477</v>
      </c>
      <c r="M809" t="s">
        <v>26</v>
      </c>
      <c r="N809" t="s">
        <v>27</v>
      </c>
    </row>
    <row r="810" spans="1:14" x14ac:dyDescent="0.25">
      <c r="A810" t="s">
        <v>4268</v>
      </c>
      <c r="B810" t="s">
        <v>4269</v>
      </c>
      <c r="C810" t="s">
        <v>16</v>
      </c>
      <c r="D810" t="s">
        <v>437</v>
      </c>
      <c r="E810" t="s">
        <v>18</v>
      </c>
      <c r="F810" t="s">
        <v>4270</v>
      </c>
      <c r="G810" t="s">
        <v>4271</v>
      </c>
      <c r="H810" t="s">
        <v>4272</v>
      </c>
      <c r="I810" t="s">
        <v>34</v>
      </c>
      <c r="J810" t="s">
        <v>794</v>
      </c>
      <c r="K810" t="s">
        <v>24</v>
      </c>
      <c r="L810" t="s">
        <v>441</v>
      </c>
      <c r="M810" t="s">
        <v>4273</v>
      </c>
      <c r="N810" t="s">
        <v>46</v>
      </c>
    </row>
    <row r="811" spans="1:14" x14ac:dyDescent="0.25">
      <c r="A811" t="s">
        <v>4274</v>
      </c>
      <c r="B811" t="s">
        <v>4275</v>
      </c>
      <c r="C811" t="s">
        <v>16</v>
      </c>
      <c r="D811" t="s">
        <v>437</v>
      </c>
      <c r="E811" t="s">
        <v>18</v>
      </c>
      <c r="F811" t="s">
        <v>4276</v>
      </c>
      <c r="G811" t="s">
        <v>4277</v>
      </c>
      <c r="H811" t="s">
        <v>4278</v>
      </c>
      <c r="I811" t="s">
        <v>34</v>
      </c>
      <c r="J811" t="s">
        <v>120</v>
      </c>
      <c r="K811" t="s">
        <v>24</v>
      </c>
      <c r="L811" t="s">
        <v>441</v>
      </c>
      <c r="M811" t="s">
        <v>4279</v>
      </c>
      <c r="N811" t="s">
        <v>46</v>
      </c>
    </row>
    <row r="812" spans="1:14" x14ac:dyDescent="0.25">
      <c r="A812" t="s">
        <v>4280</v>
      </c>
      <c r="C812" t="s">
        <v>76</v>
      </c>
      <c r="D812" t="s">
        <v>4281</v>
      </c>
      <c r="E812" t="s">
        <v>18</v>
      </c>
      <c r="F812" t="s">
        <v>4282</v>
      </c>
      <c r="G812" t="s">
        <v>4283</v>
      </c>
      <c r="H812" t="s">
        <v>4284</v>
      </c>
      <c r="I812" t="s">
        <v>34</v>
      </c>
      <c r="J812" t="s">
        <v>691</v>
      </c>
      <c r="K812" t="s">
        <v>24</v>
      </c>
      <c r="L812" t="s">
        <v>2093</v>
      </c>
      <c r="M812" t="s">
        <v>26</v>
      </c>
      <c r="N812" t="s">
        <v>27</v>
      </c>
    </row>
    <row r="813" spans="1:14" x14ac:dyDescent="0.25">
      <c r="A813" t="s">
        <v>4285</v>
      </c>
      <c r="C813" t="s">
        <v>16</v>
      </c>
      <c r="D813" t="s">
        <v>665</v>
      </c>
      <c r="E813" t="s">
        <v>18</v>
      </c>
      <c r="F813" t="s">
        <v>4286</v>
      </c>
      <c r="G813" t="s">
        <v>4287</v>
      </c>
      <c r="H813" t="s">
        <v>4288</v>
      </c>
      <c r="I813" t="s">
        <v>34</v>
      </c>
      <c r="J813" t="s">
        <v>1769</v>
      </c>
      <c r="K813" t="s">
        <v>24</v>
      </c>
      <c r="L813" t="s">
        <v>44</v>
      </c>
      <c r="M813" t="s">
        <v>26</v>
      </c>
      <c r="N813" t="s">
        <v>27</v>
      </c>
    </row>
    <row r="814" spans="1:14" x14ac:dyDescent="0.25">
      <c r="A814" t="s">
        <v>4289</v>
      </c>
      <c r="B814" t="s">
        <v>4290</v>
      </c>
      <c r="C814" t="s">
        <v>76</v>
      </c>
      <c r="D814" t="s">
        <v>102</v>
      </c>
      <c r="E814" t="s">
        <v>18</v>
      </c>
      <c r="F814" t="s">
        <v>4291</v>
      </c>
      <c r="G814" t="s">
        <v>4292</v>
      </c>
      <c r="H814" t="s">
        <v>4293</v>
      </c>
      <c r="I814" t="s">
        <v>34</v>
      </c>
      <c r="J814" t="s">
        <v>127</v>
      </c>
      <c r="K814" t="s">
        <v>24</v>
      </c>
      <c r="L814" t="s">
        <v>82</v>
      </c>
      <c r="M814" t="s">
        <v>4294</v>
      </c>
      <c r="N814" t="s">
        <v>46</v>
      </c>
    </row>
    <row r="815" spans="1:14" x14ac:dyDescent="0.25">
      <c r="A815" t="s">
        <v>4295</v>
      </c>
      <c r="B815" t="s">
        <v>4296</v>
      </c>
      <c r="C815" t="s">
        <v>16</v>
      </c>
      <c r="D815" t="s">
        <v>4231</v>
      </c>
      <c r="E815" t="s">
        <v>18</v>
      </c>
      <c r="F815" t="s">
        <v>4297</v>
      </c>
      <c r="G815" t="s">
        <v>4298</v>
      </c>
      <c r="H815" t="s">
        <v>4299</v>
      </c>
      <c r="I815" t="s">
        <v>34</v>
      </c>
      <c r="J815" t="s">
        <v>71</v>
      </c>
      <c r="K815" t="s">
        <v>24</v>
      </c>
      <c r="L815" t="s">
        <v>477</v>
      </c>
      <c r="M815" t="s">
        <v>4300</v>
      </c>
      <c r="N815" t="s">
        <v>46</v>
      </c>
    </row>
    <row r="816" spans="1:14" x14ac:dyDescent="0.25">
      <c r="A816" t="s">
        <v>4301</v>
      </c>
      <c r="B816" t="s">
        <v>546</v>
      </c>
      <c r="C816" t="s">
        <v>76</v>
      </c>
      <c r="D816" t="s">
        <v>547</v>
      </c>
      <c r="E816" t="s">
        <v>18</v>
      </c>
      <c r="F816" t="s">
        <v>4302</v>
      </c>
      <c r="G816" t="s">
        <v>4303</v>
      </c>
      <c r="H816" t="s">
        <v>4304</v>
      </c>
      <c r="I816" t="s">
        <v>34</v>
      </c>
      <c r="J816" t="s">
        <v>412</v>
      </c>
      <c r="K816" t="s">
        <v>24</v>
      </c>
      <c r="L816" t="s">
        <v>552</v>
      </c>
      <c r="M816" t="s">
        <v>4305</v>
      </c>
      <c r="N816" t="s">
        <v>46</v>
      </c>
    </row>
    <row r="817" spans="1:14" x14ac:dyDescent="0.25">
      <c r="A817" t="s">
        <v>4306</v>
      </c>
      <c r="C817" t="s">
        <v>16</v>
      </c>
      <c r="D817" t="s">
        <v>4307</v>
      </c>
      <c r="E817" t="s">
        <v>18</v>
      </c>
      <c r="F817" t="s">
        <v>4308</v>
      </c>
      <c r="G817" t="s">
        <v>4309</v>
      </c>
      <c r="H817" t="s">
        <v>4310</v>
      </c>
      <c r="I817" t="s">
        <v>348</v>
      </c>
      <c r="J817" t="s">
        <v>232</v>
      </c>
      <c r="K817" t="s">
        <v>24</v>
      </c>
      <c r="L817" t="s">
        <v>394</v>
      </c>
      <c r="M817" t="s">
        <v>26</v>
      </c>
      <c r="N817" t="s">
        <v>27</v>
      </c>
    </row>
    <row r="818" spans="1:14" x14ac:dyDescent="0.25">
      <c r="A818" t="s">
        <v>4311</v>
      </c>
      <c r="B818" t="s">
        <v>4312</v>
      </c>
      <c r="C818" t="s">
        <v>16</v>
      </c>
      <c r="D818" t="s">
        <v>4313</v>
      </c>
      <c r="E818" t="s">
        <v>18</v>
      </c>
      <c r="F818" t="s">
        <v>4314</v>
      </c>
      <c r="G818" t="s">
        <v>4315</v>
      </c>
      <c r="H818" t="s">
        <v>4316</v>
      </c>
      <c r="I818" t="s">
        <v>34</v>
      </c>
      <c r="J818" t="s">
        <v>315</v>
      </c>
      <c r="K818" t="s">
        <v>24</v>
      </c>
      <c r="L818" t="s">
        <v>36</v>
      </c>
      <c r="M818" t="s">
        <v>4317</v>
      </c>
      <c r="N818" t="s">
        <v>46</v>
      </c>
    </row>
    <row r="819" spans="1:14" x14ac:dyDescent="0.25">
      <c r="A819" t="s">
        <v>4318</v>
      </c>
      <c r="B819" t="s">
        <v>4319</v>
      </c>
      <c r="C819" t="s">
        <v>76</v>
      </c>
      <c r="D819" t="s">
        <v>4320</v>
      </c>
      <c r="E819" t="s">
        <v>18</v>
      </c>
      <c r="F819" t="s">
        <v>4321</v>
      </c>
      <c r="G819" t="s">
        <v>4322</v>
      </c>
      <c r="H819" t="s">
        <v>4323</v>
      </c>
      <c r="I819" t="s">
        <v>34</v>
      </c>
      <c r="J819" t="s">
        <v>2490</v>
      </c>
      <c r="K819" t="s">
        <v>24</v>
      </c>
      <c r="L819" t="s">
        <v>4324</v>
      </c>
      <c r="M819" t="s">
        <v>26</v>
      </c>
      <c r="N819" t="s">
        <v>27</v>
      </c>
    </row>
    <row r="820" spans="1:14" x14ac:dyDescent="0.25">
      <c r="A820" t="s">
        <v>4325</v>
      </c>
      <c r="B820" t="s">
        <v>4326</v>
      </c>
      <c r="C820" t="s">
        <v>16</v>
      </c>
      <c r="D820" t="s">
        <v>2027</v>
      </c>
      <c r="E820" t="s">
        <v>18</v>
      </c>
      <c r="F820" t="s">
        <v>4327</v>
      </c>
      <c r="G820" t="s">
        <v>4328</v>
      </c>
      <c r="H820" t="s">
        <v>4329</v>
      </c>
      <c r="I820" t="s">
        <v>34</v>
      </c>
      <c r="J820" t="s">
        <v>178</v>
      </c>
      <c r="K820" t="s">
        <v>24</v>
      </c>
      <c r="L820" t="s">
        <v>342</v>
      </c>
      <c r="M820" t="s">
        <v>26</v>
      </c>
      <c r="N820" t="s">
        <v>27</v>
      </c>
    </row>
    <row r="821" spans="1:14" x14ac:dyDescent="0.25">
      <c r="A821" t="s">
        <v>100</v>
      </c>
      <c r="B821" t="s">
        <v>101</v>
      </c>
      <c r="C821" t="s">
        <v>76</v>
      </c>
      <c r="D821" t="s">
        <v>102</v>
      </c>
      <c r="E821" t="s">
        <v>18</v>
      </c>
      <c r="F821" t="s">
        <v>4330</v>
      </c>
      <c r="G821" t="s">
        <v>4331</v>
      </c>
      <c r="H821" t="s">
        <v>4332</v>
      </c>
      <c r="I821" t="s">
        <v>34</v>
      </c>
      <c r="J821" t="s">
        <v>1385</v>
      </c>
      <c r="K821" t="s">
        <v>24</v>
      </c>
      <c r="L821" t="s">
        <v>82</v>
      </c>
      <c r="M821" t="s">
        <v>4333</v>
      </c>
      <c r="N821" t="s">
        <v>46</v>
      </c>
    </row>
    <row r="822" spans="1:14" x14ac:dyDescent="0.25">
      <c r="A822" t="s">
        <v>28</v>
      </c>
      <c r="B822" t="s">
        <v>4334</v>
      </c>
      <c r="C822" t="s">
        <v>16</v>
      </c>
      <c r="D822" t="s">
        <v>638</v>
      </c>
      <c r="E822" t="s">
        <v>18</v>
      </c>
      <c r="F822" t="s">
        <v>4335</v>
      </c>
      <c r="G822" t="s">
        <v>4336</v>
      </c>
      <c r="H822" t="s">
        <v>4337</v>
      </c>
      <c r="I822" t="s">
        <v>34</v>
      </c>
      <c r="J822" t="s">
        <v>476</v>
      </c>
      <c r="K822" t="s">
        <v>24</v>
      </c>
      <c r="L822" t="s">
        <v>82</v>
      </c>
      <c r="M822" t="s">
        <v>26</v>
      </c>
      <c r="N822" t="s">
        <v>27</v>
      </c>
    </row>
    <row r="823" spans="1:14" x14ac:dyDescent="0.25">
      <c r="A823" t="s">
        <v>4338</v>
      </c>
      <c r="B823" t="s">
        <v>4339</v>
      </c>
      <c r="C823" t="s">
        <v>76</v>
      </c>
      <c r="D823" t="s">
        <v>4340</v>
      </c>
      <c r="E823" t="s">
        <v>18</v>
      </c>
      <c r="F823" t="s">
        <v>4341</v>
      </c>
      <c r="G823" t="s">
        <v>4342</v>
      </c>
      <c r="H823" t="s">
        <v>4343</v>
      </c>
      <c r="I823" t="s">
        <v>34</v>
      </c>
      <c r="J823" t="s">
        <v>448</v>
      </c>
      <c r="K823" t="s">
        <v>24</v>
      </c>
      <c r="L823" t="s">
        <v>224</v>
      </c>
      <c r="M823" t="s">
        <v>26</v>
      </c>
      <c r="N823" t="s">
        <v>27</v>
      </c>
    </row>
    <row r="824" spans="1:14" x14ac:dyDescent="0.25">
      <c r="A824" t="s">
        <v>4344</v>
      </c>
      <c r="B824" t="s">
        <v>4345</v>
      </c>
      <c r="C824" t="s">
        <v>76</v>
      </c>
      <c r="D824" t="s">
        <v>94</v>
      </c>
      <c r="E824" t="s">
        <v>18</v>
      </c>
      <c r="F824" t="s">
        <v>4346</v>
      </c>
      <c r="G824" t="s">
        <v>4347</v>
      </c>
      <c r="H824" t="s">
        <v>4348</v>
      </c>
      <c r="I824" t="s">
        <v>34</v>
      </c>
      <c r="J824" t="s">
        <v>276</v>
      </c>
      <c r="K824" t="s">
        <v>24</v>
      </c>
      <c r="L824" t="s">
        <v>3732</v>
      </c>
      <c r="M824" t="s">
        <v>26</v>
      </c>
      <c r="N824" t="s">
        <v>27</v>
      </c>
    </row>
    <row r="825" spans="1:14" x14ac:dyDescent="0.25">
      <c r="A825" t="s">
        <v>4349</v>
      </c>
      <c r="C825" t="s">
        <v>16</v>
      </c>
      <c r="D825" t="s">
        <v>3060</v>
      </c>
      <c r="E825" t="s">
        <v>18</v>
      </c>
      <c r="F825" t="s">
        <v>4350</v>
      </c>
      <c r="G825" t="s">
        <v>4351</v>
      </c>
      <c r="H825" t="s">
        <v>4352</v>
      </c>
      <c r="I825" t="s">
        <v>34</v>
      </c>
      <c r="J825" t="s">
        <v>298</v>
      </c>
      <c r="K825" t="s">
        <v>24</v>
      </c>
      <c r="L825" t="s">
        <v>224</v>
      </c>
      <c r="M825" t="s">
        <v>4353</v>
      </c>
      <c r="N825" t="s">
        <v>46</v>
      </c>
    </row>
    <row r="826" spans="1:14" x14ac:dyDescent="0.25">
      <c r="A826" t="s">
        <v>4354</v>
      </c>
      <c r="B826" t="s">
        <v>4355</v>
      </c>
      <c r="C826" t="s">
        <v>16</v>
      </c>
      <c r="D826" t="s">
        <v>4356</v>
      </c>
      <c r="E826" t="s">
        <v>18</v>
      </c>
      <c r="F826" t="s">
        <v>4357</v>
      </c>
      <c r="G826" t="s">
        <v>4358</v>
      </c>
      <c r="H826" t="s">
        <v>4359</v>
      </c>
      <c r="I826" t="s">
        <v>34</v>
      </c>
      <c r="J826" t="s">
        <v>1056</v>
      </c>
      <c r="K826" t="s">
        <v>24</v>
      </c>
      <c r="L826" t="s">
        <v>4360</v>
      </c>
      <c r="M826" t="s">
        <v>4361</v>
      </c>
      <c r="N826" t="s">
        <v>46</v>
      </c>
    </row>
    <row r="827" spans="1:14" x14ac:dyDescent="0.25">
      <c r="A827" t="s">
        <v>4362</v>
      </c>
      <c r="B827" t="s">
        <v>4363</v>
      </c>
      <c r="C827" t="s">
        <v>76</v>
      </c>
      <c r="D827" t="s">
        <v>3805</v>
      </c>
      <c r="E827" t="s">
        <v>18</v>
      </c>
      <c r="F827" t="s">
        <v>4364</v>
      </c>
      <c r="G827" t="s">
        <v>4365</v>
      </c>
      <c r="H827" t="s">
        <v>4366</v>
      </c>
      <c r="I827" t="s">
        <v>34</v>
      </c>
      <c r="J827" t="s">
        <v>2658</v>
      </c>
      <c r="K827" t="s">
        <v>24</v>
      </c>
      <c r="L827" t="s">
        <v>3809</v>
      </c>
      <c r="M827" t="s">
        <v>4367</v>
      </c>
      <c r="N827" t="s">
        <v>46</v>
      </c>
    </row>
    <row r="828" spans="1:14" x14ac:dyDescent="0.25">
      <c r="A828" t="s">
        <v>4368</v>
      </c>
      <c r="B828" t="s">
        <v>4369</v>
      </c>
      <c r="C828" t="s">
        <v>76</v>
      </c>
      <c r="D828" t="s">
        <v>800</v>
      </c>
      <c r="E828" t="s">
        <v>18</v>
      </c>
      <c r="F828" t="s">
        <v>4370</v>
      </c>
      <c r="G828" t="s">
        <v>4371</v>
      </c>
      <c r="H828" t="s">
        <v>4372</v>
      </c>
      <c r="I828" t="s">
        <v>34</v>
      </c>
      <c r="J828" t="s">
        <v>349</v>
      </c>
      <c r="K828" t="s">
        <v>24</v>
      </c>
      <c r="L828" t="s">
        <v>900</v>
      </c>
      <c r="M828" t="s">
        <v>4373</v>
      </c>
      <c r="N828" t="s">
        <v>46</v>
      </c>
    </row>
    <row r="829" spans="1:14" x14ac:dyDescent="0.25">
      <c r="A829" t="s">
        <v>4374</v>
      </c>
      <c r="C829" t="s">
        <v>16</v>
      </c>
      <c r="D829" t="s">
        <v>4375</v>
      </c>
      <c r="E829" t="s">
        <v>18</v>
      </c>
      <c r="F829" t="s">
        <v>4376</v>
      </c>
      <c r="G829" t="s">
        <v>4377</v>
      </c>
      <c r="H829" t="s">
        <v>4378</v>
      </c>
      <c r="I829" t="s">
        <v>22</v>
      </c>
      <c r="J829" t="s">
        <v>476</v>
      </c>
      <c r="K829" t="s">
        <v>24</v>
      </c>
      <c r="L829" t="s">
        <v>184</v>
      </c>
      <c r="M829" t="s">
        <v>26</v>
      </c>
      <c r="N829" t="s">
        <v>27</v>
      </c>
    </row>
    <row r="830" spans="1:14" x14ac:dyDescent="0.25">
      <c r="A830" t="s">
        <v>4379</v>
      </c>
      <c r="B830" t="s">
        <v>4380</v>
      </c>
      <c r="C830" t="s">
        <v>76</v>
      </c>
      <c r="D830" t="s">
        <v>102</v>
      </c>
      <c r="E830" t="s">
        <v>18</v>
      </c>
      <c r="F830" t="s">
        <v>4381</v>
      </c>
      <c r="G830" t="s">
        <v>4382</v>
      </c>
      <c r="H830" t="s">
        <v>4383</v>
      </c>
      <c r="I830" t="s">
        <v>34</v>
      </c>
      <c r="J830" t="s">
        <v>769</v>
      </c>
      <c r="K830" t="s">
        <v>24</v>
      </c>
      <c r="L830" t="s">
        <v>82</v>
      </c>
      <c r="M830" t="s">
        <v>4384</v>
      </c>
      <c r="N830" t="s">
        <v>46</v>
      </c>
    </row>
    <row r="831" spans="1:14" x14ac:dyDescent="0.25">
      <c r="A831" t="s">
        <v>4385</v>
      </c>
      <c r="B831" t="s">
        <v>382</v>
      </c>
      <c r="C831" t="s">
        <v>76</v>
      </c>
      <c r="D831" t="s">
        <v>1347</v>
      </c>
      <c r="E831" t="s">
        <v>18</v>
      </c>
      <c r="F831" t="s">
        <v>4386</v>
      </c>
      <c r="G831" t="s">
        <v>4387</v>
      </c>
      <c r="H831" t="s">
        <v>4388</v>
      </c>
      <c r="I831" t="s">
        <v>34</v>
      </c>
      <c r="J831" t="s">
        <v>1372</v>
      </c>
      <c r="K831" t="s">
        <v>24</v>
      </c>
      <c r="L831" t="s">
        <v>202</v>
      </c>
      <c r="M831" t="s">
        <v>4389</v>
      </c>
      <c r="N831" t="s">
        <v>46</v>
      </c>
    </row>
    <row r="832" spans="1:14" x14ac:dyDescent="0.25">
      <c r="A832" t="s">
        <v>4390</v>
      </c>
      <c r="B832" t="s">
        <v>4132</v>
      </c>
      <c r="C832" t="s">
        <v>16</v>
      </c>
      <c r="D832" t="s">
        <v>429</v>
      </c>
      <c r="E832" t="s">
        <v>18</v>
      </c>
      <c r="F832" t="s">
        <v>4391</v>
      </c>
      <c r="G832" t="s">
        <v>4392</v>
      </c>
      <c r="H832" t="s">
        <v>4393</v>
      </c>
      <c r="I832" t="s">
        <v>34</v>
      </c>
      <c r="J832" t="s">
        <v>1019</v>
      </c>
      <c r="K832" t="s">
        <v>24</v>
      </c>
      <c r="L832" t="s">
        <v>434</v>
      </c>
      <c r="M832" t="s">
        <v>26</v>
      </c>
      <c r="N832" t="s">
        <v>27</v>
      </c>
    </row>
    <row r="833" spans="1:14" x14ac:dyDescent="0.25">
      <c r="A833" t="s">
        <v>4394</v>
      </c>
      <c r="B833" t="s">
        <v>4395</v>
      </c>
      <c r="C833" t="s">
        <v>16</v>
      </c>
      <c r="D833" t="s">
        <v>4396</v>
      </c>
      <c r="E833" t="s">
        <v>18</v>
      </c>
      <c r="F833" t="s">
        <v>4397</v>
      </c>
      <c r="G833" t="s">
        <v>4398</v>
      </c>
      <c r="H833" t="s">
        <v>4399</v>
      </c>
      <c r="I833" t="s">
        <v>22</v>
      </c>
      <c r="J833" t="s">
        <v>2023</v>
      </c>
      <c r="K833" t="s">
        <v>24</v>
      </c>
      <c r="L833" t="s">
        <v>91</v>
      </c>
      <c r="M833" t="s">
        <v>26</v>
      </c>
      <c r="N833" t="s">
        <v>27</v>
      </c>
    </row>
    <row r="834" spans="1:14" x14ac:dyDescent="0.25">
      <c r="A834" t="s">
        <v>4400</v>
      </c>
      <c r="B834" t="s">
        <v>4401</v>
      </c>
      <c r="C834" t="s">
        <v>16</v>
      </c>
      <c r="D834" t="s">
        <v>2691</v>
      </c>
      <c r="E834" t="s">
        <v>18</v>
      </c>
      <c r="F834" t="s">
        <v>4402</v>
      </c>
      <c r="G834" t="s">
        <v>4403</v>
      </c>
      <c r="H834" t="s">
        <v>4404</v>
      </c>
      <c r="I834" t="s">
        <v>34</v>
      </c>
      <c r="J834" t="s">
        <v>372</v>
      </c>
      <c r="K834" t="s">
        <v>24</v>
      </c>
      <c r="L834" t="s">
        <v>224</v>
      </c>
      <c r="M834" t="s">
        <v>4405</v>
      </c>
      <c r="N834" t="s">
        <v>46</v>
      </c>
    </row>
    <row r="835" spans="1:14" x14ac:dyDescent="0.25">
      <c r="A835" t="s">
        <v>4406</v>
      </c>
      <c r="B835" t="s">
        <v>4407</v>
      </c>
      <c r="C835" t="s">
        <v>16</v>
      </c>
      <c r="D835" t="s">
        <v>4408</v>
      </c>
      <c r="E835" t="s">
        <v>18</v>
      </c>
      <c r="F835" t="s">
        <v>4409</v>
      </c>
      <c r="G835" t="s">
        <v>4410</v>
      </c>
      <c r="H835" t="s">
        <v>4411</v>
      </c>
      <c r="I835" t="s">
        <v>34</v>
      </c>
      <c r="J835" t="s">
        <v>315</v>
      </c>
      <c r="K835" t="s">
        <v>24</v>
      </c>
      <c r="L835" t="s">
        <v>233</v>
      </c>
      <c r="M835" t="s">
        <v>4412</v>
      </c>
      <c r="N835" t="s">
        <v>46</v>
      </c>
    </row>
    <row r="836" spans="1:14" x14ac:dyDescent="0.25">
      <c r="A836" t="s">
        <v>4413</v>
      </c>
      <c r="B836" t="s">
        <v>4414</v>
      </c>
      <c r="C836" t="s">
        <v>16</v>
      </c>
      <c r="D836" t="s">
        <v>1446</v>
      </c>
      <c r="E836" t="s">
        <v>18</v>
      </c>
      <c r="F836" t="s">
        <v>4415</v>
      </c>
      <c r="G836" t="s">
        <v>4416</v>
      </c>
      <c r="H836" t="s">
        <v>4417</v>
      </c>
      <c r="I836" t="s">
        <v>22</v>
      </c>
      <c r="J836" t="s">
        <v>575</v>
      </c>
      <c r="K836" t="s">
        <v>24</v>
      </c>
      <c r="L836" t="s">
        <v>91</v>
      </c>
      <c r="M836" t="s">
        <v>4418</v>
      </c>
      <c r="N836" t="s">
        <v>46</v>
      </c>
    </row>
    <row r="837" spans="1:14" x14ac:dyDescent="0.25">
      <c r="A837" t="s">
        <v>4419</v>
      </c>
      <c r="B837" t="s">
        <v>4420</v>
      </c>
      <c r="C837" t="s">
        <v>16</v>
      </c>
      <c r="D837" t="s">
        <v>4421</v>
      </c>
      <c r="E837" t="s">
        <v>18</v>
      </c>
      <c r="F837" t="s">
        <v>4422</v>
      </c>
      <c r="G837" t="s">
        <v>4423</v>
      </c>
      <c r="H837" t="s">
        <v>4424</v>
      </c>
      <c r="I837" t="s">
        <v>34</v>
      </c>
      <c r="J837" t="s">
        <v>81</v>
      </c>
      <c r="K837" t="s">
        <v>24</v>
      </c>
      <c r="L837" t="s">
        <v>224</v>
      </c>
      <c r="M837" t="s">
        <v>4425</v>
      </c>
      <c r="N837" t="s">
        <v>46</v>
      </c>
    </row>
    <row r="838" spans="1:14" x14ac:dyDescent="0.25">
      <c r="A838" t="s">
        <v>4426</v>
      </c>
      <c r="B838" t="s">
        <v>227</v>
      </c>
      <c r="C838" t="s">
        <v>16</v>
      </c>
      <c r="D838" t="s">
        <v>1451</v>
      </c>
      <c r="E838" t="s">
        <v>18</v>
      </c>
      <c r="F838" t="s">
        <v>4427</v>
      </c>
      <c r="G838" t="s">
        <v>4428</v>
      </c>
      <c r="H838" t="s">
        <v>4429</v>
      </c>
      <c r="I838" t="s">
        <v>34</v>
      </c>
      <c r="J838" t="s">
        <v>987</v>
      </c>
      <c r="K838" t="s">
        <v>24</v>
      </c>
      <c r="L838" t="s">
        <v>1455</v>
      </c>
      <c r="M838" t="s">
        <v>26</v>
      </c>
      <c r="N838" t="s">
        <v>27</v>
      </c>
    </row>
    <row r="839" spans="1:14" x14ac:dyDescent="0.25">
      <c r="A839" t="s">
        <v>4430</v>
      </c>
      <c r="B839" t="s">
        <v>158</v>
      </c>
      <c r="C839" t="s">
        <v>1572</v>
      </c>
      <c r="D839" t="s">
        <v>102</v>
      </c>
      <c r="E839" t="s">
        <v>18</v>
      </c>
      <c r="F839" t="s">
        <v>4431</v>
      </c>
      <c r="G839" t="s">
        <v>4432</v>
      </c>
      <c r="H839" t="s">
        <v>4433</v>
      </c>
      <c r="I839" t="s">
        <v>34</v>
      </c>
      <c r="J839" t="s">
        <v>1056</v>
      </c>
      <c r="K839" t="s">
        <v>24</v>
      </c>
      <c r="L839" t="s">
        <v>82</v>
      </c>
      <c r="M839" t="s">
        <v>4434</v>
      </c>
      <c r="N839" t="s">
        <v>46</v>
      </c>
    </row>
    <row r="840" spans="1:14" x14ac:dyDescent="0.25">
      <c r="A840" t="s">
        <v>4435</v>
      </c>
      <c r="B840" t="s">
        <v>4436</v>
      </c>
      <c r="C840" t="s">
        <v>16</v>
      </c>
      <c r="D840" t="s">
        <v>2368</v>
      </c>
      <c r="E840" t="s">
        <v>18</v>
      </c>
      <c r="F840" t="s">
        <v>4437</v>
      </c>
      <c r="G840" t="s">
        <v>4438</v>
      </c>
      <c r="H840" t="s">
        <v>4439</v>
      </c>
      <c r="I840" t="s">
        <v>34</v>
      </c>
      <c r="J840" t="s">
        <v>575</v>
      </c>
      <c r="K840" t="s">
        <v>24</v>
      </c>
      <c r="L840" t="s">
        <v>224</v>
      </c>
      <c r="M840" t="s">
        <v>4440</v>
      </c>
      <c r="N840" t="s">
        <v>46</v>
      </c>
    </row>
    <row r="841" spans="1:14" x14ac:dyDescent="0.25">
      <c r="A841" t="s">
        <v>4441</v>
      </c>
      <c r="B841" t="s">
        <v>4442</v>
      </c>
      <c r="C841" t="s">
        <v>16</v>
      </c>
      <c r="D841" t="s">
        <v>4443</v>
      </c>
      <c r="E841" t="s">
        <v>18</v>
      </c>
      <c r="F841" t="s">
        <v>4444</v>
      </c>
      <c r="G841" t="s">
        <v>4445</v>
      </c>
      <c r="H841" t="s">
        <v>4446</v>
      </c>
      <c r="I841" t="s">
        <v>34</v>
      </c>
      <c r="J841" t="s">
        <v>256</v>
      </c>
      <c r="K841" t="s">
        <v>24</v>
      </c>
      <c r="L841" t="s">
        <v>4447</v>
      </c>
      <c r="M841" t="s">
        <v>26</v>
      </c>
      <c r="N841" t="s">
        <v>27</v>
      </c>
    </row>
    <row r="842" spans="1:14" x14ac:dyDescent="0.25">
      <c r="A842" t="s">
        <v>4448</v>
      </c>
      <c r="B842" t="s">
        <v>4449</v>
      </c>
      <c r="C842" t="s">
        <v>16</v>
      </c>
      <c r="D842" t="s">
        <v>4450</v>
      </c>
      <c r="E842" t="s">
        <v>18</v>
      </c>
      <c r="F842" t="s">
        <v>4451</v>
      </c>
      <c r="G842" t="s">
        <v>4452</v>
      </c>
      <c r="H842" t="s">
        <v>4453</v>
      </c>
      <c r="I842" t="s">
        <v>34</v>
      </c>
      <c r="J842" t="s">
        <v>412</v>
      </c>
      <c r="K842" t="s">
        <v>24</v>
      </c>
      <c r="L842" t="s">
        <v>82</v>
      </c>
      <c r="M842" t="s">
        <v>4454</v>
      </c>
      <c r="N842" t="s">
        <v>46</v>
      </c>
    </row>
    <row r="843" spans="1:14" x14ac:dyDescent="0.25">
      <c r="A843" t="s">
        <v>4455</v>
      </c>
      <c r="B843" t="s">
        <v>227</v>
      </c>
      <c r="C843" t="s">
        <v>16</v>
      </c>
      <c r="D843" t="s">
        <v>4456</v>
      </c>
      <c r="E843" t="s">
        <v>18</v>
      </c>
      <c r="F843" t="s">
        <v>4457</v>
      </c>
      <c r="G843" t="s">
        <v>4458</v>
      </c>
      <c r="H843" t="s">
        <v>4459</v>
      </c>
      <c r="I843" t="s">
        <v>34</v>
      </c>
      <c r="J843" t="s">
        <v>669</v>
      </c>
      <c r="K843" t="s">
        <v>24</v>
      </c>
      <c r="L843" t="s">
        <v>4460</v>
      </c>
      <c r="M843" t="s">
        <v>4461</v>
      </c>
      <c r="N843" t="s">
        <v>46</v>
      </c>
    </row>
    <row r="844" spans="1:14" x14ac:dyDescent="0.25">
      <c r="A844" t="s">
        <v>4462</v>
      </c>
      <c r="B844" t="s">
        <v>4463</v>
      </c>
      <c r="C844" t="s">
        <v>76</v>
      </c>
      <c r="D844" t="s">
        <v>4464</v>
      </c>
      <c r="E844" t="s">
        <v>18</v>
      </c>
      <c r="F844" t="s">
        <v>4465</v>
      </c>
      <c r="G844" t="s">
        <v>4466</v>
      </c>
      <c r="H844" t="s">
        <v>4467</v>
      </c>
      <c r="I844" t="s">
        <v>34</v>
      </c>
      <c r="J844" t="s">
        <v>4468</v>
      </c>
      <c r="K844" t="s">
        <v>24</v>
      </c>
      <c r="L844" t="s">
        <v>224</v>
      </c>
      <c r="M844" t="s">
        <v>4469</v>
      </c>
      <c r="N844" t="s">
        <v>46</v>
      </c>
    </row>
    <row r="845" spans="1:14" x14ac:dyDescent="0.25">
      <c r="A845" t="s">
        <v>4470</v>
      </c>
      <c r="B845" t="s">
        <v>4471</v>
      </c>
      <c r="C845" t="s">
        <v>16</v>
      </c>
      <c r="D845" t="s">
        <v>102</v>
      </c>
      <c r="E845" t="s">
        <v>18</v>
      </c>
      <c r="F845" t="s">
        <v>4472</v>
      </c>
      <c r="G845" t="s">
        <v>4473</v>
      </c>
      <c r="H845" t="s">
        <v>4474</v>
      </c>
      <c r="I845" t="s">
        <v>34</v>
      </c>
      <c r="J845" t="s">
        <v>127</v>
      </c>
      <c r="K845" t="s">
        <v>24</v>
      </c>
      <c r="L845" t="s">
        <v>82</v>
      </c>
      <c r="M845" t="s">
        <v>4475</v>
      </c>
      <c r="N845" t="s">
        <v>46</v>
      </c>
    </row>
    <row r="846" spans="1:14" x14ac:dyDescent="0.25">
      <c r="A846" t="s">
        <v>4476</v>
      </c>
      <c r="B846" t="s">
        <v>4477</v>
      </c>
      <c r="C846" t="s">
        <v>16</v>
      </c>
      <c r="D846" t="s">
        <v>1394</v>
      </c>
      <c r="E846" t="s">
        <v>18</v>
      </c>
      <c r="F846" t="s">
        <v>4478</v>
      </c>
      <c r="G846" t="s">
        <v>4479</v>
      </c>
      <c r="H846" t="s">
        <v>4480</v>
      </c>
      <c r="I846" t="s">
        <v>34</v>
      </c>
      <c r="J846" t="s">
        <v>35</v>
      </c>
      <c r="K846" t="s">
        <v>24</v>
      </c>
      <c r="L846" t="s">
        <v>257</v>
      </c>
      <c r="M846" t="s">
        <v>26</v>
      </c>
      <c r="N846" t="s">
        <v>27</v>
      </c>
    </row>
    <row r="847" spans="1:14" x14ac:dyDescent="0.25">
      <c r="A847" t="s">
        <v>4481</v>
      </c>
      <c r="C847" t="s">
        <v>16</v>
      </c>
      <c r="D847" t="s">
        <v>547</v>
      </c>
      <c r="E847" t="s">
        <v>18</v>
      </c>
      <c r="F847" t="s">
        <v>4482</v>
      </c>
      <c r="G847" t="s">
        <v>4483</v>
      </c>
      <c r="H847" t="s">
        <v>4484</v>
      </c>
      <c r="I847" t="s">
        <v>34</v>
      </c>
      <c r="J847" t="s">
        <v>393</v>
      </c>
      <c r="K847" t="s">
        <v>24</v>
      </c>
      <c r="L847" t="s">
        <v>552</v>
      </c>
      <c r="M847" t="s">
        <v>26</v>
      </c>
      <c r="N847" t="s">
        <v>27</v>
      </c>
    </row>
    <row r="848" spans="1:14" x14ac:dyDescent="0.25">
      <c r="A848" t="s">
        <v>4485</v>
      </c>
      <c r="B848" t="s">
        <v>4486</v>
      </c>
      <c r="C848" t="s">
        <v>76</v>
      </c>
      <c r="D848" t="s">
        <v>67</v>
      </c>
      <c r="E848" t="s">
        <v>18</v>
      </c>
      <c r="F848" t="s">
        <v>4487</v>
      </c>
      <c r="G848" t="s">
        <v>4488</v>
      </c>
      <c r="H848" t="s">
        <v>4489</v>
      </c>
      <c r="I848" t="s">
        <v>34</v>
      </c>
      <c r="J848" t="s">
        <v>315</v>
      </c>
      <c r="K848" t="s">
        <v>24</v>
      </c>
      <c r="L848" t="s">
        <v>4490</v>
      </c>
      <c r="M848" t="s">
        <v>4491</v>
      </c>
      <c r="N848" t="s">
        <v>46</v>
      </c>
    </row>
    <row r="849" spans="1:14" x14ac:dyDescent="0.25">
      <c r="A849" t="s">
        <v>4492</v>
      </c>
      <c r="B849" t="s">
        <v>4493</v>
      </c>
      <c r="C849" t="s">
        <v>76</v>
      </c>
      <c r="D849" t="s">
        <v>4494</v>
      </c>
      <c r="E849" t="s">
        <v>18</v>
      </c>
      <c r="F849" t="s">
        <v>4495</v>
      </c>
      <c r="G849" t="s">
        <v>4496</v>
      </c>
      <c r="H849" t="s">
        <v>4497</v>
      </c>
      <c r="I849" t="s">
        <v>34</v>
      </c>
      <c r="J849" t="s">
        <v>358</v>
      </c>
      <c r="K849" t="s">
        <v>24</v>
      </c>
      <c r="L849" t="s">
        <v>4498</v>
      </c>
      <c r="M849" t="s">
        <v>4499</v>
      </c>
      <c r="N849" t="s">
        <v>46</v>
      </c>
    </row>
    <row r="850" spans="1:14" x14ac:dyDescent="0.25">
      <c r="A850" t="s">
        <v>4500</v>
      </c>
      <c r="B850" t="s">
        <v>4157</v>
      </c>
      <c r="C850" t="s">
        <v>76</v>
      </c>
      <c r="D850" t="s">
        <v>4158</v>
      </c>
      <c r="E850" t="s">
        <v>18</v>
      </c>
      <c r="F850" t="s">
        <v>4501</v>
      </c>
      <c r="G850" t="s">
        <v>4502</v>
      </c>
      <c r="H850" t="s">
        <v>4503</v>
      </c>
      <c r="I850" t="s">
        <v>34</v>
      </c>
      <c r="J850" t="s">
        <v>1398</v>
      </c>
      <c r="K850" t="s">
        <v>24</v>
      </c>
      <c r="L850" t="s">
        <v>233</v>
      </c>
      <c r="M850" t="s">
        <v>4504</v>
      </c>
      <c r="N850" t="s">
        <v>46</v>
      </c>
    </row>
    <row r="851" spans="1:14" x14ac:dyDescent="0.25">
      <c r="A851" t="s">
        <v>4505</v>
      </c>
      <c r="B851" t="s">
        <v>4506</v>
      </c>
      <c r="C851" t="s">
        <v>76</v>
      </c>
      <c r="D851" t="s">
        <v>49</v>
      </c>
      <c r="E851" t="s">
        <v>18</v>
      </c>
      <c r="F851" t="s">
        <v>4507</v>
      </c>
      <c r="G851" t="s">
        <v>4508</v>
      </c>
      <c r="H851" t="s">
        <v>4509</v>
      </c>
      <c r="I851" t="s">
        <v>34</v>
      </c>
      <c r="J851" t="s">
        <v>1557</v>
      </c>
      <c r="K851" t="s">
        <v>24</v>
      </c>
      <c r="L851" t="s">
        <v>54</v>
      </c>
      <c r="M851" t="s">
        <v>4510</v>
      </c>
      <c r="N851" t="s">
        <v>46</v>
      </c>
    </row>
    <row r="852" spans="1:14" x14ac:dyDescent="0.25">
      <c r="A852" t="s">
        <v>4511</v>
      </c>
      <c r="B852" t="s">
        <v>4512</v>
      </c>
      <c r="C852" t="s">
        <v>16</v>
      </c>
      <c r="D852" t="s">
        <v>4513</v>
      </c>
      <c r="E852" t="s">
        <v>18</v>
      </c>
      <c r="F852" t="s">
        <v>4514</v>
      </c>
      <c r="G852" t="s">
        <v>4515</v>
      </c>
      <c r="H852" t="s">
        <v>4516</v>
      </c>
      <c r="I852" t="s">
        <v>34</v>
      </c>
      <c r="J852" t="s">
        <v>463</v>
      </c>
      <c r="K852" t="s">
        <v>24</v>
      </c>
      <c r="L852" t="s">
        <v>224</v>
      </c>
      <c r="M852" t="s">
        <v>26</v>
      </c>
      <c r="N852" t="s">
        <v>27</v>
      </c>
    </row>
    <row r="853" spans="1:14" x14ac:dyDescent="0.25">
      <c r="A853" t="s">
        <v>4517</v>
      </c>
      <c r="C853" t="s">
        <v>16</v>
      </c>
      <c r="D853" t="s">
        <v>4518</v>
      </c>
      <c r="E853" t="s">
        <v>18</v>
      </c>
      <c r="F853" t="s">
        <v>4519</v>
      </c>
      <c r="G853" t="s">
        <v>4520</v>
      </c>
      <c r="H853" t="s">
        <v>4521</v>
      </c>
      <c r="I853" t="s">
        <v>34</v>
      </c>
      <c r="J853" t="s">
        <v>1279</v>
      </c>
      <c r="K853" t="s">
        <v>24</v>
      </c>
      <c r="L853" t="s">
        <v>4522</v>
      </c>
      <c r="M853" t="s">
        <v>26</v>
      </c>
      <c r="N853" t="s">
        <v>27</v>
      </c>
    </row>
    <row r="854" spans="1:14" x14ac:dyDescent="0.25">
      <c r="A854" t="s">
        <v>4523</v>
      </c>
      <c r="B854" t="s">
        <v>2470</v>
      </c>
      <c r="C854" t="s">
        <v>16</v>
      </c>
      <c r="D854" t="s">
        <v>579</v>
      </c>
      <c r="E854" t="s">
        <v>18</v>
      </c>
      <c r="F854" t="s">
        <v>4524</v>
      </c>
      <c r="G854" t="s">
        <v>4525</v>
      </c>
      <c r="H854" t="s">
        <v>4526</v>
      </c>
      <c r="I854" t="s">
        <v>34</v>
      </c>
      <c r="J854" t="s">
        <v>232</v>
      </c>
      <c r="K854" t="s">
        <v>24</v>
      </c>
      <c r="L854" t="s">
        <v>193</v>
      </c>
      <c r="M854" t="s">
        <v>26</v>
      </c>
      <c r="N854" t="s">
        <v>27</v>
      </c>
    </row>
    <row r="855" spans="1:14" x14ac:dyDescent="0.25">
      <c r="A855" t="s">
        <v>4527</v>
      </c>
      <c r="B855" t="s">
        <v>4528</v>
      </c>
      <c r="C855" t="s">
        <v>16</v>
      </c>
      <c r="D855" t="s">
        <v>2847</v>
      </c>
      <c r="E855" t="s">
        <v>18</v>
      </c>
      <c r="F855" t="s">
        <v>4529</v>
      </c>
      <c r="G855" t="s">
        <v>4530</v>
      </c>
      <c r="H855" t="s">
        <v>4531</v>
      </c>
      <c r="I855" t="s">
        <v>34</v>
      </c>
      <c r="J855" t="s">
        <v>81</v>
      </c>
      <c r="K855" t="s">
        <v>24</v>
      </c>
      <c r="L855" t="s">
        <v>82</v>
      </c>
      <c r="M855" t="s">
        <v>4532</v>
      </c>
      <c r="N855" t="s">
        <v>46</v>
      </c>
    </row>
    <row r="856" spans="1:14" x14ac:dyDescent="0.25">
      <c r="A856" t="s">
        <v>4533</v>
      </c>
      <c r="B856" t="s">
        <v>4534</v>
      </c>
      <c r="C856" t="s">
        <v>16</v>
      </c>
      <c r="D856" t="s">
        <v>4535</v>
      </c>
      <c r="E856" t="s">
        <v>18</v>
      </c>
      <c r="F856" t="s">
        <v>4536</v>
      </c>
      <c r="G856" t="s">
        <v>4537</v>
      </c>
      <c r="H856" t="s">
        <v>4538</v>
      </c>
      <c r="I856" t="s">
        <v>34</v>
      </c>
      <c r="J856" t="s">
        <v>90</v>
      </c>
      <c r="K856" t="s">
        <v>24</v>
      </c>
      <c r="L856" t="s">
        <v>193</v>
      </c>
      <c r="M856" t="s">
        <v>4539</v>
      </c>
      <c r="N856" t="s">
        <v>46</v>
      </c>
    </row>
    <row r="857" spans="1:14" x14ac:dyDescent="0.25">
      <c r="A857" t="s">
        <v>4540</v>
      </c>
      <c r="B857" t="s">
        <v>4541</v>
      </c>
      <c r="C857" t="s">
        <v>76</v>
      </c>
      <c r="D857" t="s">
        <v>4542</v>
      </c>
      <c r="E857" t="s">
        <v>18</v>
      </c>
      <c r="F857" t="s">
        <v>4543</v>
      </c>
      <c r="G857" t="s">
        <v>4544</v>
      </c>
      <c r="H857" t="s">
        <v>4545</v>
      </c>
      <c r="I857" t="s">
        <v>34</v>
      </c>
      <c r="J857" t="s">
        <v>333</v>
      </c>
      <c r="K857" t="s">
        <v>24</v>
      </c>
      <c r="L857" t="s">
        <v>224</v>
      </c>
      <c r="M857" t="s">
        <v>4546</v>
      </c>
      <c r="N857" t="s">
        <v>46</v>
      </c>
    </row>
    <row r="858" spans="1:14" x14ac:dyDescent="0.25">
      <c r="A858" t="s">
        <v>4547</v>
      </c>
      <c r="B858" t="s">
        <v>4548</v>
      </c>
      <c r="C858" t="s">
        <v>16</v>
      </c>
      <c r="D858" t="s">
        <v>1327</v>
      </c>
      <c r="E858" t="s">
        <v>18</v>
      </c>
      <c r="F858" t="s">
        <v>4549</v>
      </c>
      <c r="G858" t="s">
        <v>4550</v>
      </c>
      <c r="H858" t="s">
        <v>4551</v>
      </c>
      <c r="I858" t="s">
        <v>34</v>
      </c>
      <c r="J858" t="s">
        <v>1744</v>
      </c>
      <c r="K858" t="s">
        <v>24</v>
      </c>
      <c r="L858" t="s">
        <v>1331</v>
      </c>
      <c r="M858" t="s">
        <v>4552</v>
      </c>
      <c r="N858" t="s">
        <v>46</v>
      </c>
    </row>
    <row r="859" spans="1:14" x14ac:dyDescent="0.25">
      <c r="A859" t="s">
        <v>28</v>
      </c>
      <c r="B859" t="s">
        <v>29</v>
      </c>
      <c r="C859" t="s">
        <v>76</v>
      </c>
      <c r="D859" t="s">
        <v>429</v>
      </c>
      <c r="E859" t="s">
        <v>18</v>
      </c>
      <c r="F859" t="s">
        <v>4553</v>
      </c>
      <c r="G859" t="s">
        <v>4554</v>
      </c>
      <c r="H859" t="s">
        <v>4555</v>
      </c>
      <c r="I859" t="s">
        <v>34</v>
      </c>
      <c r="J859" t="s">
        <v>2757</v>
      </c>
      <c r="K859" t="s">
        <v>24</v>
      </c>
      <c r="L859" t="s">
        <v>434</v>
      </c>
      <c r="M859" t="s">
        <v>26</v>
      </c>
      <c r="N859" t="s">
        <v>27</v>
      </c>
    </row>
    <row r="860" spans="1:14" x14ac:dyDescent="0.25">
      <c r="A860" t="s">
        <v>28</v>
      </c>
      <c r="B860" t="s">
        <v>4556</v>
      </c>
      <c r="C860" t="s">
        <v>16</v>
      </c>
      <c r="D860" t="s">
        <v>4557</v>
      </c>
      <c r="E860" t="s">
        <v>18</v>
      </c>
      <c r="F860" t="s">
        <v>4558</v>
      </c>
      <c r="G860" t="s">
        <v>4559</v>
      </c>
      <c r="H860" t="s">
        <v>4560</v>
      </c>
      <c r="I860" t="s">
        <v>34</v>
      </c>
      <c r="J860" t="s">
        <v>217</v>
      </c>
      <c r="K860" t="s">
        <v>24</v>
      </c>
      <c r="L860" t="s">
        <v>4561</v>
      </c>
      <c r="M860" t="s">
        <v>26</v>
      </c>
      <c r="N860" t="s">
        <v>27</v>
      </c>
    </row>
    <row r="861" spans="1:14" x14ac:dyDescent="0.25">
      <c r="A861" t="s">
        <v>4562</v>
      </c>
      <c r="B861" t="s">
        <v>4563</v>
      </c>
      <c r="C861" t="s">
        <v>76</v>
      </c>
      <c r="D861" t="s">
        <v>3060</v>
      </c>
      <c r="E861" t="s">
        <v>18</v>
      </c>
      <c r="F861" t="s">
        <v>4564</v>
      </c>
      <c r="G861" t="s">
        <v>4565</v>
      </c>
      <c r="H861" t="s">
        <v>4566</v>
      </c>
      <c r="I861" t="s">
        <v>34</v>
      </c>
      <c r="J861" t="s">
        <v>1372</v>
      </c>
      <c r="K861" t="s">
        <v>24</v>
      </c>
      <c r="L861" t="s">
        <v>224</v>
      </c>
      <c r="M861" t="s">
        <v>4567</v>
      </c>
      <c r="N861" t="s">
        <v>46</v>
      </c>
    </row>
    <row r="862" spans="1:14" x14ac:dyDescent="0.25">
      <c r="A862" t="s">
        <v>4568</v>
      </c>
      <c r="C862" t="s">
        <v>16</v>
      </c>
      <c r="D862" t="s">
        <v>1539</v>
      </c>
      <c r="E862" t="s">
        <v>18</v>
      </c>
      <c r="F862" t="s">
        <v>4569</v>
      </c>
      <c r="G862" t="s">
        <v>4570</v>
      </c>
      <c r="H862" t="s">
        <v>4571</v>
      </c>
      <c r="I862" t="s">
        <v>34</v>
      </c>
      <c r="J862" t="s">
        <v>1413</v>
      </c>
      <c r="K862" t="s">
        <v>24</v>
      </c>
      <c r="L862" t="s">
        <v>224</v>
      </c>
      <c r="M862" t="s">
        <v>4572</v>
      </c>
      <c r="N862" t="s">
        <v>46</v>
      </c>
    </row>
    <row r="863" spans="1:14" x14ac:dyDescent="0.25">
      <c r="A863" t="s">
        <v>4573</v>
      </c>
      <c r="B863" t="s">
        <v>4380</v>
      </c>
      <c r="C863" t="s">
        <v>76</v>
      </c>
      <c r="D863" t="s">
        <v>102</v>
      </c>
      <c r="E863" t="s">
        <v>18</v>
      </c>
      <c r="F863" t="s">
        <v>4574</v>
      </c>
      <c r="G863" t="s">
        <v>4575</v>
      </c>
      <c r="H863" t="s">
        <v>4576</v>
      </c>
      <c r="I863" t="s">
        <v>34</v>
      </c>
      <c r="J863" t="s">
        <v>155</v>
      </c>
      <c r="K863" t="s">
        <v>24</v>
      </c>
      <c r="L863" t="s">
        <v>82</v>
      </c>
      <c r="M863" t="s">
        <v>4577</v>
      </c>
      <c r="N863" t="s">
        <v>46</v>
      </c>
    </row>
    <row r="864" spans="1:14" x14ac:dyDescent="0.25">
      <c r="A864" t="s">
        <v>4578</v>
      </c>
      <c r="C864" t="s">
        <v>16</v>
      </c>
      <c r="D864" t="s">
        <v>2703</v>
      </c>
      <c r="E864" t="s">
        <v>18</v>
      </c>
      <c r="F864" t="s">
        <v>4579</v>
      </c>
      <c r="G864" t="s">
        <v>4580</v>
      </c>
      <c r="H864" t="s">
        <v>4581</v>
      </c>
      <c r="I864" t="s">
        <v>34</v>
      </c>
      <c r="J864" t="s">
        <v>2283</v>
      </c>
      <c r="K864" t="s">
        <v>24</v>
      </c>
      <c r="L864" t="s">
        <v>2467</v>
      </c>
      <c r="M864" t="s">
        <v>4582</v>
      </c>
      <c r="N864" t="s">
        <v>46</v>
      </c>
    </row>
    <row r="865" spans="1:14" x14ac:dyDescent="0.25">
      <c r="A865" t="s">
        <v>4583</v>
      </c>
      <c r="B865" t="s">
        <v>4584</v>
      </c>
      <c r="C865" t="s">
        <v>16</v>
      </c>
      <c r="D865" t="s">
        <v>4585</v>
      </c>
      <c r="E865" t="s">
        <v>18</v>
      </c>
      <c r="F865" t="s">
        <v>4586</v>
      </c>
      <c r="G865" t="s">
        <v>4587</v>
      </c>
      <c r="H865" t="s">
        <v>4588</v>
      </c>
      <c r="I865" t="s">
        <v>22</v>
      </c>
      <c r="J865" t="s">
        <v>162</v>
      </c>
      <c r="K865" t="s">
        <v>24</v>
      </c>
      <c r="L865" t="s">
        <v>4589</v>
      </c>
      <c r="M865" t="s">
        <v>4590</v>
      </c>
      <c r="N865" t="s">
        <v>46</v>
      </c>
    </row>
    <row r="866" spans="1:14" x14ac:dyDescent="0.25">
      <c r="A866" t="s">
        <v>4591</v>
      </c>
      <c r="B866" t="s">
        <v>952</v>
      </c>
      <c r="C866" t="s">
        <v>76</v>
      </c>
      <c r="D866" t="s">
        <v>4592</v>
      </c>
      <c r="E866" t="s">
        <v>18</v>
      </c>
      <c r="F866" t="s">
        <v>4593</v>
      </c>
      <c r="G866" t="s">
        <v>4594</v>
      </c>
      <c r="H866" t="s">
        <v>4595</v>
      </c>
      <c r="I866" t="s">
        <v>22</v>
      </c>
      <c r="J866" t="s">
        <v>1066</v>
      </c>
      <c r="K866" t="s">
        <v>24</v>
      </c>
      <c r="L866" t="s">
        <v>4596</v>
      </c>
      <c r="M866" t="s">
        <v>26</v>
      </c>
      <c r="N866" t="s">
        <v>27</v>
      </c>
    </row>
    <row r="867" spans="1:14" x14ac:dyDescent="0.25">
      <c r="A867" t="s">
        <v>4597</v>
      </c>
      <c r="B867" t="s">
        <v>4598</v>
      </c>
      <c r="C867" t="s">
        <v>76</v>
      </c>
      <c r="D867" t="s">
        <v>665</v>
      </c>
      <c r="E867" t="s">
        <v>18</v>
      </c>
      <c r="F867" t="s">
        <v>4599</v>
      </c>
      <c r="G867" t="s">
        <v>4600</v>
      </c>
      <c r="H867" t="s">
        <v>4601</v>
      </c>
      <c r="I867" t="s">
        <v>34</v>
      </c>
      <c r="J867" t="s">
        <v>256</v>
      </c>
      <c r="K867" t="s">
        <v>24</v>
      </c>
      <c r="L867" t="s">
        <v>44</v>
      </c>
      <c r="M867" t="s">
        <v>26</v>
      </c>
      <c r="N867" t="s">
        <v>27</v>
      </c>
    </row>
    <row r="868" spans="1:14" x14ac:dyDescent="0.25">
      <c r="A868" t="s">
        <v>4602</v>
      </c>
      <c r="B868" t="s">
        <v>4603</v>
      </c>
      <c r="C868" t="s">
        <v>16</v>
      </c>
      <c r="D868" t="s">
        <v>4604</v>
      </c>
      <c r="E868" t="s">
        <v>695</v>
      </c>
      <c r="F868" t="s">
        <v>4605</v>
      </c>
      <c r="G868" t="s">
        <v>4606</v>
      </c>
      <c r="H868" t="s">
        <v>4607</v>
      </c>
      <c r="I868" t="s">
        <v>34</v>
      </c>
      <c r="J868" t="s">
        <v>4027</v>
      </c>
      <c r="K868" t="s">
        <v>24</v>
      </c>
      <c r="L868" t="s">
        <v>82</v>
      </c>
      <c r="M868" t="s">
        <v>26</v>
      </c>
      <c r="N868" t="s">
        <v>27</v>
      </c>
    </row>
    <row r="869" spans="1:14" x14ac:dyDescent="0.25">
      <c r="A869" t="s">
        <v>4608</v>
      </c>
      <c r="B869" t="s">
        <v>4609</v>
      </c>
      <c r="C869" t="s">
        <v>76</v>
      </c>
      <c r="D869" t="s">
        <v>437</v>
      </c>
      <c r="E869" t="s">
        <v>695</v>
      </c>
      <c r="F869" t="s">
        <v>4610</v>
      </c>
      <c r="G869" t="s">
        <v>4611</v>
      </c>
      <c r="H869" t="s">
        <v>4612</v>
      </c>
      <c r="I869" t="s">
        <v>34</v>
      </c>
      <c r="J869" t="s">
        <v>1435</v>
      </c>
      <c r="K869" t="s">
        <v>24</v>
      </c>
      <c r="L869" t="s">
        <v>441</v>
      </c>
      <c r="M869" t="s">
        <v>4613</v>
      </c>
      <c r="N869" t="s">
        <v>46</v>
      </c>
    </row>
    <row r="870" spans="1:14" x14ac:dyDescent="0.25">
      <c r="A870" t="s">
        <v>4614</v>
      </c>
      <c r="B870" t="s">
        <v>4615</v>
      </c>
      <c r="C870" t="s">
        <v>76</v>
      </c>
      <c r="D870" t="s">
        <v>4616</v>
      </c>
      <c r="E870" t="s">
        <v>695</v>
      </c>
      <c r="F870" t="s">
        <v>4617</v>
      </c>
      <c r="G870" t="s">
        <v>4618</v>
      </c>
      <c r="H870" t="s">
        <v>4619</v>
      </c>
      <c r="I870" t="s">
        <v>34</v>
      </c>
      <c r="J870" t="s">
        <v>1648</v>
      </c>
      <c r="K870" t="s">
        <v>24</v>
      </c>
      <c r="L870" t="s">
        <v>36</v>
      </c>
      <c r="M870" t="s">
        <v>26</v>
      </c>
      <c r="N870" t="s">
        <v>27</v>
      </c>
    </row>
    <row r="871" spans="1:14" x14ac:dyDescent="0.25">
      <c r="A871" t="s">
        <v>4602</v>
      </c>
      <c r="B871" t="s">
        <v>4603</v>
      </c>
      <c r="C871" t="s">
        <v>16</v>
      </c>
      <c r="D871" t="s">
        <v>4604</v>
      </c>
      <c r="E871" t="s">
        <v>687</v>
      </c>
      <c r="F871" t="s">
        <v>4620</v>
      </c>
      <c r="G871" t="s">
        <v>4621</v>
      </c>
      <c r="H871" t="s">
        <v>4622</v>
      </c>
      <c r="I871" t="s">
        <v>34</v>
      </c>
      <c r="J871" t="s">
        <v>4027</v>
      </c>
      <c r="K871" t="s">
        <v>24</v>
      </c>
      <c r="L871" t="s">
        <v>82</v>
      </c>
      <c r="M871" t="s">
        <v>26</v>
      </c>
      <c r="N871" t="s">
        <v>27</v>
      </c>
    </row>
    <row r="872" spans="1:14" x14ac:dyDescent="0.25">
      <c r="A872" t="s">
        <v>4623</v>
      </c>
      <c r="B872" t="s">
        <v>4624</v>
      </c>
      <c r="C872" t="s">
        <v>16</v>
      </c>
      <c r="D872" t="s">
        <v>3889</v>
      </c>
      <c r="E872" t="s">
        <v>695</v>
      </c>
      <c r="F872" t="s">
        <v>4625</v>
      </c>
      <c r="G872" t="s">
        <v>4626</v>
      </c>
      <c r="H872" t="s">
        <v>4627</v>
      </c>
      <c r="I872" t="s">
        <v>34</v>
      </c>
      <c r="J872" t="s">
        <v>256</v>
      </c>
      <c r="K872" t="s">
        <v>24</v>
      </c>
      <c r="L872" t="s">
        <v>44</v>
      </c>
      <c r="M872" t="s">
        <v>26</v>
      </c>
      <c r="N872" t="s">
        <v>27</v>
      </c>
    </row>
    <row r="873" spans="1:14" x14ac:dyDescent="0.25">
      <c r="A873" t="s">
        <v>4628</v>
      </c>
      <c r="B873" t="s">
        <v>4629</v>
      </c>
      <c r="C873" t="s">
        <v>76</v>
      </c>
      <c r="D873" t="s">
        <v>4630</v>
      </c>
      <c r="E873" t="s">
        <v>695</v>
      </c>
      <c r="F873" t="s">
        <v>4631</v>
      </c>
      <c r="G873" t="s">
        <v>4632</v>
      </c>
      <c r="H873" t="s">
        <v>4633</v>
      </c>
      <c r="I873" t="s">
        <v>34</v>
      </c>
      <c r="J873" t="s">
        <v>4634</v>
      </c>
      <c r="K873" t="s">
        <v>24</v>
      </c>
      <c r="L873" t="s">
        <v>4635</v>
      </c>
      <c r="M873" t="s">
        <v>4636</v>
      </c>
      <c r="N873" t="s">
        <v>46</v>
      </c>
    </row>
    <row r="874" spans="1:14" x14ac:dyDescent="0.25">
      <c r="A874" t="s">
        <v>4637</v>
      </c>
      <c r="B874" t="s">
        <v>4638</v>
      </c>
      <c r="C874" t="s">
        <v>16</v>
      </c>
      <c r="D874" t="s">
        <v>4639</v>
      </c>
      <c r="E874" t="s">
        <v>695</v>
      </c>
      <c r="F874" t="s">
        <v>4640</v>
      </c>
      <c r="G874" t="s">
        <v>4641</v>
      </c>
      <c r="H874" t="s">
        <v>4642</v>
      </c>
      <c r="I874" t="s">
        <v>22</v>
      </c>
      <c r="J874" t="s">
        <v>1689</v>
      </c>
      <c r="K874" t="s">
        <v>24</v>
      </c>
      <c r="L874" t="s">
        <v>4643</v>
      </c>
      <c r="M874" t="s">
        <v>26</v>
      </c>
      <c r="N874" t="s">
        <v>27</v>
      </c>
    </row>
    <row r="875" spans="1:14" x14ac:dyDescent="0.25">
      <c r="A875" t="s">
        <v>4644</v>
      </c>
      <c r="B875" t="s">
        <v>4645</v>
      </c>
      <c r="C875" t="s">
        <v>16</v>
      </c>
      <c r="E875" t="s">
        <v>695</v>
      </c>
      <c r="F875" t="s">
        <v>4646</v>
      </c>
      <c r="G875" t="s">
        <v>4647</v>
      </c>
      <c r="H875" t="s">
        <v>4648</v>
      </c>
      <c r="I875" t="s">
        <v>22</v>
      </c>
      <c r="J875" t="s">
        <v>4649</v>
      </c>
      <c r="K875" t="s">
        <v>24</v>
      </c>
      <c r="M875" t="s">
        <v>26</v>
      </c>
      <c r="N875" t="s">
        <v>27</v>
      </c>
    </row>
    <row r="876" spans="1:14" x14ac:dyDescent="0.25">
      <c r="A876" t="s">
        <v>4650</v>
      </c>
      <c r="B876" t="s">
        <v>4651</v>
      </c>
      <c r="C876" t="s">
        <v>16</v>
      </c>
      <c r="D876" t="s">
        <v>4652</v>
      </c>
      <c r="E876" t="s">
        <v>687</v>
      </c>
      <c r="F876" t="s">
        <v>4653</v>
      </c>
      <c r="G876" t="s">
        <v>4654</v>
      </c>
      <c r="H876" t="s">
        <v>4655</v>
      </c>
      <c r="I876" t="s">
        <v>34</v>
      </c>
      <c r="J876" t="s">
        <v>1066</v>
      </c>
      <c r="K876" t="s">
        <v>24</v>
      </c>
      <c r="L876" t="s">
        <v>2777</v>
      </c>
      <c r="M876" t="s">
        <v>26</v>
      </c>
      <c r="N876" t="s">
        <v>27</v>
      </c>
    </row>
    <row r="877" spans="1:14" x14ac:dyDescent="0.25">
      <c r="A877" t="s">
        <v>4656</v>
      </c>
      <c r="B877" t="s">
        <v>4657</v>
      </c>
      <c r="C877" t="s">
        <v>76</v>
      </c>
      <c r="D877" t="s">
        <v>4658</v>
      </c>
      <c r="E877" t="s">
        <v>695</v>
      </c>
      <c r="F877" t="s">
        <v>4659</v>
      </c>
      <c r="G877" t="s">
        <v>4660</v>
      </c>
      <c r="H877" t="s">
        <v>4661</v>
      </c>
      <c r="I877" t="s">
        <v>34</v>
      </c>
      <c r="J877" t="s">
        <v>155</v>
      </c>
      <c r="K877" t="s">
        <v>24</v>
      </c>
      <c r="L877" t="s">
        <v>44</v>
      </c>
      <c r="M877" t="s">
        <v>4662</v>
      </c>
      <c r="N877" t="s">
        <v>46</v>
      </c>
    </row>
    <row r="878" spans="1:14" x14ac:dyDescent="0.25">
      <c r="A878" t="s">
        <v>4663</v>
      </c>
      <c r="B878" t="s">
        <v>4664</v>
      </c>
      <c r="C878" t="s">
        <v>76</v>
      </c>
      <c r="D878" t="s">
        <v>4665</v>
      </c>
      <c r="E878" t="s">
        <v>687</v>
      </c>
      <c r="F878" t="s">
        <v>4666</v>
      </c>
      <c r="G878" t="s">
        <v>4667</v>
      </c>
      <c r="H878" t="s">
        <v>4668</v>
      </c>
      <c r="I878" t="s">
        <v>34</v>
      </c>
      <c r="J878" t="s">
        <v>1757</v>
      </c>
      <c r="K878" t="s">
        <v>24</v>
      </c>
      <c r="L878" t="s">
        <v>700</v>
      </c>
      <c r="M878" t="s">
        <v>26</v>
      </c>
      <c r="N878" t="s">
        <v>27</v>
      </c>
    </row>
    <row r="879" spans="1:14" x14ac:dyDescent="0.25">
      <c r="A879" t="s">
        <v>4669</v>
      </c>
      <c r="B879" t="s">
        <v>4670</v>
      </c>
      <c r="C879" t="s">
        <v>76</v>
      </c>
      <c r="D879" t="s">
        <v>4671</v>
      </c>
      <c r="E879" t="s">
        <v>687</v>
      </c>
      <c r="F879" t="s">
        <v>4672</v>
      </c>
      <c r="G879" t="s">
        <v>4673</v>
      </c>
      <c r="H879" t="s">
        <v>4674</v>
      </c>
      <c r="I879" t="s">
        <v>34</v>
      </c>
      <c r="J879" t="s">
        <v>691</v>
      </c>
      <c r="K879" t="s">
        <v>24</v>
      </c>
      <c r="L879" t="s">
        <v>1455</v>
      </c>
      <c r="M879" t="s">
        <v>26</v>
      </c>
      <c r="N879" t="s">
        <v>27</v>
      </c>
    </row>
    <row r="880" spans="1:14" x14ac:dyDescent="0.25">
      <c r="A880" t="s">
        <v>4675</v>
      </c>
      <c r="B880" t="s">
        <v>2690</v>
      </c>
      <c r="C880" t="s">
        <v>16</v>
      </c>
      <c r="D880" t="s">
        <v>39</v>
      </c>
      <c r="E880" t="s">
        <v>695</v>
      </c>
      <c r="F880" t="s">
        <v>4676</v>
      </c>
      <c r="G880" t="s">
        <v>4677</v>
      </c>
      <c r="H880" t="s">
        <v>4678</v>
      </c>
      <c r="I880" t="s">
        <v>34</v>
      </c>
      <c r="J880" t="s">
        <v>315</v>
      </c>
      <c r="K880" t="s">
        <v>24</v>
      </c>
      <c r="L880" t="s">
        <v>4679</v>
      </c>
      <c r="M880" t="s">
        <v>4680</v>
      </c>
      <c r="N880" t="s">
        <v>46</v>
      </c>
    </row>
    <row r="881" spans="1:14" x14ac:dyDescent="0.25">
      <c r="A881" t="s">
        <v>4681</v>
      </c>
      <c r="B881" t="s">
        <v>4682</v>
      </c>
      <c r="C881" t="s">
        <v>76</v>
      </c>
      <c r="D881" t="s">
        <v>1612</v>
      </c>
      <c r="E881" t="s">
        <v>687</v>
      </c>
      <c r="F881" t="s">
        <v>4683</v>
      </c>
      <c r="G881" t="s">
        <v>4684</v>
      </c>
      <c r="H881" t="s">
        <v>4685</v>
      </c>
      <c r="I881" t="s">
        <v>34</v>
      </c>
      <c r="J881" t="s">
        <v>699</v>
      </c>
      <c r="K881" t="s">
        <v>24</v>
      </c>
      <c r="L881" t="s">
        <v>82</v>
      </c>
      <c r="M881" t="s">
        <v>26</v>
      </c>
      <c r="N881" t="s">
        <v>27</v>
      </c>
    </row>
    <row r="882" spans="1:14" x14ac:dyDescent="0.25">
      <c r="A882" t="s">
        <v>4628</v>
      </c>
      <c r="B882" t="s">
        <v>4686</v>
      </c>
      <c r="C882" t="s">
        <v>16</v>
      </c>
      <c r="D882" t="s">
        <v>4687</v>
      </c>
      <c r="E882" t="s">
        <v>695</v>
      </c>
      <c r="F882" t="s">
        <v>4688</v>
      </c>
      <c r="G882" t="s">
        <v>4689</v>
      </c>
      <c r="H882" t="s">
        <v>4690</v>
      </c>
      <c r="I882" t="s">
        <v>34</v>
      </c>
      <c r="J882" t="s">
        <v>456</v>
      </c>
      <c r="K882" t="s">
        <v>24</v>
      </c>
      <c r="L882" t="s">
        <v>4635</v>
      </c>
      <c r="M882" t="s">
        <v>4691</v>
      </c>
      <c r="N882" t="s">
        <v>46</v>
      </c>
    </row>
    <row r="883" spans="1:14" x14ac:dyDescent="0.25">
      <c r="A883" t="s">
        <v>4692</v>
      </c>
      <c r="B883" t="s">
        <v>4126</v>
      </c>
      <c r="C883" t="s">
        <v>76</v>
      </c>
      <c r="D883" t="s">
        <v>2027</v>
      </c>
      <c r="E883" t="s">
        <v>695</v>
      </c>
      <c r="F883" t="s">
        <v>4693</v>
      </c>
      <c r="G883" t="s">
        <v>4694</v>
      </c>
      <c r="H883" t="s">
        <v>4695</v>
      </c>
      <c r="I883" t="s">
        <v>34</v>
      </c>
      <c r="J883" t="s">
        <v>192</v>
      </c>
      <c r="K883" t="s">
        <v>24</v>
      </c>
      <c r="L883" t="s">
        <v>82</v>
      </c>
      <c r="M883" t="s">
        <v>4696</v>
      </c>
      <c r="N883" t="s">
        <v>46</v>
      </c>
    </row>
    <row r="884" spans="1:14" x14ac:dyDescent="0.25">
      <c r="A884" t="s">
        <v>4697</v>
      </c>
      <c r="B884" t="s">
        <v>4698</v>
      </c>
      <c r="C884" t="s">
        <v>16</v>
      </c>
      <c r="D884" t="s">
        <v>2667</v>
      </c>
      <c r="E884" t="s">
        <v>695</v>
      </c>
      <c r="F884" t="s">
        <v>4699</v>
      </c>
      <c r="G884" t="s">
        <v>4700</v>
      </c>
      <c r="H884" t="s">
        <v>4701</v>
      </c>
      <c r="I884" t="s">
        <v>34</v>
      </c>
      <c r="J884" t="s">
        <v>448</v>
      </c>
      <c r="K884" t="s">
        <v>24</v>
      </c>
      <c r="L884" t="s">
        <v>4702</v>
      </c>
      <c r="M884" t="s">
        <v>26</v>
      </c>
      <c r="N884" t="s">
        <v>27</v>
      </c>
    </row>
    <row r="885" spans="1:14" x14ac:dyDescent="0.25">
      <c r="A885" t="s">
        <v>4703</v>
      </c>
      <c r="B885" t="s">
        <v>4704</v>
      </c>
      <c r="C885" t="s">
        <v>76</v>
      </c>
      <c r="D885" t="s">
        <v>3673</v>
      </c>
      <c r="E885" t="s">
        <v>687</v>
      </c>
      <c r="F885" t="s">
        <v>4705</v>
      </c>
      <c r="G885" t="s">
        <v>4706</v>
      </c>
      <c r="H885" t="s">
        <v>4707</v>
      </c>
      <c r="I885" t="s">
        <v>34</v>
      </c>
      <c r="J885" t="s">
        <v>4708</v>
      </c>
      <c r="K885" t="s">
        <v>24</v>
      </c>
      <c r="L885" t="s">
        <v>82</v>
      </c>
      <c r="M885" t="s">
        <v>26</v>
      </c>
      <c r="N885" t="s">
        <v>27</v>
      </c>
    </row>
    <row r="886" spans="1:14" x14ac:dyDescent="0.25">
      <c r="A886" t="s">
        <v>4709</v>
      </c>
      <c r="B886" t="s">
        <v>4710</v>
      </c>
      <c r="C886" t="s">
        <v>16</v>
      </c>
      <c r="D886" t="s">
        <v>2667</v>
      </c>
      <c r="E886" t="s">
        <v>687</v>
      </c>
      <c r="F886" t="s">
        <v>4711</v>
      </c>
      <c r="G886" t="s">
        <v>4712</v>
      </c>
      <c r="H886" t="s">
        <v>4713</v>
      </c>
      <c r="I886" t="s">
        <v>34</v>
      </c>
      <c r="J886" t="s">
        <v>448</v>
      </c>
      <c r="K886" t="s">
        <v>24</v>
      </c>
      <c r="L886" t="s">
        <v>4714</v>
      </c>
      <c r="M886" t="s">
        <v>26</v>
      </c>
      <c r="N886" t="s">
        <v>27</v>
      </c>
    </row>
    <row r="887" spans="1:14" x14ac:dyDescent="0.25">
      <c r="A887" t="s">
        <v>4715</v>
      </c>
      <c r="B887" t="s">
        <v>4682</v>
      </c>
      <c r="C887" t="s">
        <v>76</v>
      </c>
      <c r="D887" t="s">
        <v>1612</v>
      </c>
      <c r="E887" t="s">
        <v>695</v>
      </c>
      <c r="F887" t="s">
        <v>4716</v>
      </c>
      <c r="G887" t="s">
        <v>4717</v>
      </c>
      <c r="H887" t="s">
        <v>4718</v>
      </c>
      <c r="I887" t="s">
        <v>34</v>
      </c>
      <c r="J887" t="s">
        <v>1066</v>
      </c>
      <c r="K887" t="s">
        <v>24</v>
      </c>
      <c r="L887" t="s">
        <v>82</v>
      </c>
      <c r="M887" t="s">
        <v>26</v>
      </c>
      <c r="N887" t="s">
        <v>27</v>
      </c>
    </row>
    <row r="888" spans="1:14" x14ac:dyDescent="0.25">
      <c r="A888" t="s">
        <v>4719</v>
      </c>
      <c r="B888" t="s">
        <v>4720</v>
      </c>
      <c r="C888" t="s">
        <v>16</v>
      </c>
      <c r="D888" t="s">
        <v>2667</v>
      </c>
      <c r="E888" t="s">
        <v>695</v>
      </c>
      <c r="F888" t="s">
        <v>4721</v>
      </c>
      <c r="G888" t="s">
        <v>4722</v>
      </c>
      <c r="H888" t="s">
        <v>4723</v>
      </c>
      <c r="I888" t="s">
        <v>34</v>
      </c>
      <c r="J888" t="s">
        <v>284</v>
      </c>
      <c r="K888" t="s">
        <v>24</v>
      </c>
      <c r="L888" t="s">
        <v>848</v>
      </c>
      <c r="M888" t="s">
        <v>26</v>
      </c>
      <c r="N888" t="s">
        <v>27</v>
      </c>
    </row>
    <row r="889" spans="1:14" x14ac:dyDescent="0.25">
      <c r="A889" t="s">
        <v>3611</v>
      </c>
      <c r="B889" t="s">
        <v>3275</v>
      </c>
      <c r="C889" t="s">
        <v>76</v>
      </c>
      <c r="D889" t="s">
        <v>4724</v>
      </c>
      <c r="E889" t="s">
        <v>695</v>
      </c>
      <c r="F889" t="s">
        <v>4725</v>
      </c>
      <c r="G889" t="s">
        <v>4726</v>
      </c>
      <c r="H889" t="s">
        <v>4727</v>
      </c>
      <c r="I889" t="s">
        <v>22</v>
      </c>
      <c r="J889" t="s">
        <v>162</v>
      </c>
      <c r="K889" t="s">
        <v>24</v>
      </c>
      <c r="L889" t="s">
        <v>91</v>
      </c>
      <c r="M889" t="s">
        <v>4728</v>
      </c>
      <c r="N889" t="s">
        <v>46</v>
      </c>
    </row>
    <row r="890" spans="1:14" x14ac:dyDescent="0.25">
      <c r="A890" t="s">
        <v>4729</v>
      </c>
      <c r="B890" t="s">
        <v>4682</v>
      </c>
      <c r="C890" t="s">
        <v>76</v>
      </c>
      <c r="D890" t="s">
        <v>1612</v>
      </c>
      <c r="E890" t="s">
        <v>695</v>
      </c>
      <c r="F890" t="s">
        <v>4730</v>
      </c>
      <c r="G890" t="s">
        <v>4731</v>
      </c>
      <c r="H890" t="s">
        <v>4732</v>
      </c>
      <c r="I890" t="s">
        <v>34</v>
      </c>
      <c r="J890" t="s">
        <v>699</v>
      </c>
      <c r="K890" t="s">
        <v>24</v>
      </c>
      <c r="L890" t="s">
        <v>82</v>
      </c>
      <c r="M890" t="s">
        <v>26</v>
      </c>
      <c r="N890" t="s">
        <v>27</v>
      </c>
    </row>
    <row r="891" spans="1:14" x14ac:dyDescent="0.25">
      <c r="A891" t="s">
        <v>4733</v>
      </c>
      <c r="B891" t="s">
        <v>4734</v>
      </c>
      <c r="C891" t="s">
        <v>76</v>
      </c>
      <c r="D891" t="s">
        <v>4671</v>
      </c>
      <c r="E891" t="s">
        <v>695</v>
      </c>
      <c r="F891" t="s">
        <v>4735</v>
      </c>
      <c r="G891" t="s">
        <v>4736</v>
      </c>
      <c r="H891" t="s">
        <v>4737</v>
      </c>
      <c r="I891" t="s">
        <v>34</v>
      </c>
      <c r="J891" t="s">
        <v>178</v>
      </c>
      <c r="K891" t="s">
        <v>24</v>
      </c>
      <c r="L891" t="s">
        <v>1455</v>
      </c>
      <c r="M891" t="s">
        <v>26</v>
      </c>
      <c r="N891" t="s">
        <v>27</v>
      </c>
    </row>
    <row r="892" spans="1:14" x14ac:dyDescent="0.25">
      <c r="A892" t="s">
        <v>4738</v>
      </c>
      <c r="B892" t="s">
        <v>4739</v>
      </c>
      <c r="C892" t="s">
        <v>16</v>
      </c>
      <c r="D892" t="s">
        <v>102</v>
      </c>
      <c r="E892" t="s">
        <v>695</v>
      </c>
      <c r="F892" t="s">
        <v>4740</v>
      </c>
      <c r="G892" t="s">
        <v>4741</v>
      </c>
      <c r="H892" t="s">
        <v>4742</v>
      </c>
      <c r="I892" t="s">
        <v>34</v>
      </c>
      <c r="J892" t="s">
        <v>1468</v>
      </c>
      <c r="K892" t="s">
        <v>24</v>
      </c>
      <c r="L892" t="s">
        <v>82</v>
      </c>
      <c r="M892" t="s">
        <v>4743</v>
      </c>
      <c r="N892" t="s">
        <v>46</v>
      </c>
    </row>
    <row r="893" spans="1:14" x14ac:dyDescent="0.25">
      <c r="A893" t="s">
        <v>4744</v>
      </c>
      <c r="B893" t="s">
        <v>4126</v>
      </c>
      <c r="C893" t="s">
        <v>76</v>
      </c>
      <c r="D893" t="s">
        <v>2027</v>
      </c>
      <c r="E893" t="s">
        <v>687</v>
      </c>
      <c r="F893" t="s">
        <v>4745</v>
      </c>
      <c r="G893" t="s">
        <v>4746</v>
      </c>
      <c r="H893" t="s">
        <v>4747</v>
      </c>
      <c r="I893" t="s">
        <v>34</v>
      </c>
      <c r="J893" t="s">
        <v>315</v>
      </c>
      <c r="K893" t="s">
        <v>24</v>
      </c>
      <c r="L893" t="s">
        <v>82</v>
      </c>
      <c r="M893" t="s">
        <v>26</v>
      </c>
      <c r="N893" t="s">
        <v>27</v>
      </c>
    </row>
    <row r="894" spans="1:14" x14ac:dyDescent="0.25">
      <c r="A894" t="s">
        <v>4748</v>
      </c>
      <c r="B894" t="s">
        <v>4682</v>
      </c>
      <c r="C894" t="s">
        <v>76</v>
      </c>
      <c r="D894" t="s">
        <v>1612</v>
      </c>
      <c r="E894" t="s">
        <v>695</v>
      </c>
      <c r="F894" t="s">
        <v>4749</v>
      </c>
      <c r="G894" t="s">
        <v>4750</v>
      </c>
      <c r="H894" t="s">
        <v>4751</v>
      </c>
      <c r="I894" t="s">
        <v>34</v>
      </c>
      <c r="J894" t="s">
        <v>433</v>
      </c>
      <c r="K894" t="s">
        <v>24</v>
      </c>
      <c r="L894" t="s">
        <v>82</v>
      </c>
      <c r="M894" t="s">
        <v>26</v>
      </c>
      <c r="N894" t="s">
        <v>27</v>
      </c>
    </row>
    <row r="895" spans="1:14" x14ac:dyDescent="0.25">
      <c r="A895" t="s">
        <v>4752</v>
      </c>
      <c r="C895" t="s">
        <v>16</v>
      </c>
      <c r="D895" t="s">
        <v>4753</v>
      </c>
      <c r="E895" t="s">
        <v>695</v>
      </c>
      <c r="F895" t="s">
        <v>4754</v>
      </c>
      <c r="G895" t="s">
        <v>4755</v>
      </c>
      <c r="H895" t="s">
        <v>4756</v>
      </c>
      <c r="I895" t="s">
        <v>22</v>
      </c>
      <c r="J895" t="s">
        <v>476</v>
      </c>
      <c r="K895" t="s">
        <v>24</v>
      </c>
      <c r="L895" t="s">
        <v>91</v>
      </c>
      <c r="M895" t="s">
        <v>26</v>
      </c>
      <c r="N895" t="s">
        <v>27</v>
      </c>
    </row>
    <row r="896" spans="1:14" x14ac:dyDescent="0.25">
      <c r="A896" t="s">
        <v>4757</v>
      </c>
      <c r="B896" t="s">
        <v>4758</v>
      </c>
      <c r="C896" t="s">
        <v>76</v>
      </c>
      <c r="D896" t="s">
        <v>4759</v>
      </c>
      <c r="E896" t="s">
        <v>695</v>
      </c>
      <c r="F896" t="s">
        <v>4760</v>
      </c>
      <c r="G896" t="s">
        <v>4761</v>
      </c>
      <c r="H896" t="s">
        <v>4762</v>
      </c>
      <c r="I896" t="s">
        <v>34</v>
      </c>
      <c r="J896" t="s">
        <v>1208</v>
      </c>
      <c r="K896" t="s">
        <v>24</v>
      </c>
      <c r="L896" t="s">
        <v>82</v>
      </c>
      <c r="M896" t="s">
        <v>26</v>
      </c>
      <c r="N896" t="s">
        <v>27</v>
      </c>
    </row>
    <row r="897" spans="1:14" x14ac:dyDescent="0.25">
      <c r="A897" t="s">
        <v>4763</v>
      </c>
      <c r="B897" t="s">
        <v>4764</v>
      </c>
      <c r="C897" t="s">
        <v>16</v>
      </c>
      <c r="D897" t="s">
        <v>4759</v>
      </c>
      <c r="E897" t="s">
        <v>695</v>
      </c>
      <c r="F897" t="s">
        <v>4765</v>
      </c>
      <c r="G897" t="s">
        <v>4766</v>
      </c>
      <c r="H897" t="s">
        <v>4767</v>
      </c>
      <c r="I897" t="s">
        <v>34</v>
      </c>
      <c r="J897" t="s">
        <v>691</v>
      </c>
      <c r="K897" t="s">
        <v>24</v>
      </c>
      <c r="L897" t="s">
        <v>82</v>
      </c>
      <c r="M897" t="s">
        <v>26</v>
      </c>
      <c r="N897" t="s">
        <v>27</v>
      </c>
    </row>
    <row r="898" spans="1:14" x14ac:dyDescent="0.25">
      <c r="A898" t="s">
        <v>4628</v>
      </c>
      <c r="B898" t="s">
        <v>4768</v>
      </c>
      <c r="C898" t="s">
        <v>76</v>
      </c>
      <c r="D898" t="s">
        <v>4769</v>
      </c>
      <c r="E898" t="s">
        <v>695</v>
      </c>
      <c r="F898" t="s">
        <v>4770</v>
      </c>
      <c r="G898" t="s">
        <v>4771</v>
      </c>
      <c r="H898" t="s">
        <v>4772</v>
      </c>
      <c r="I898" t="s">
        <v>34</v>
      </c>
      <c r="J898" t="s">
        <v>4634</v>
      </c>
      <c r="K898" t="s">
        <v>24</v>
      </c>
      <c r="L898" t="s">
        <v>4635</v>
      </c>
      <c r="M898" t="s">
        <v>4773</v>
      </c>
      <c r="N898" t="s">
        <v>46</v>
      </c>
    </row>
    <row r="899" spans="1:14" x14ac:dyDescent="0.25">
      <c r="A899" t="s">
        <v>4774</v>
      </c>
      <c r="B899" t="s">
        <v>4758</v>
      </c>
      <c r="C899" t="s">
        <v>76</v>
      </c>
      <c r="D899" t="s">
        <v>4759</v>
      </c>
      <c r="E899" t="s">
        <v>695</v>
      </c>
      <c r="F899" t="s">
        <v>4775</v>
      </c>
      <c r="G899" t="s">
        <v>4776</v>
      </c>
      <c r="H899" t="s">
        <v>4777</v>
      </c>
      <c r="I899" t="s">
        <v>34</v>
      </c>
      <c r="J899" t="s">
        <v>1208</v>
      </c>
      <c r="K899" t="s">
        <v>24</v>
      </c>
      <c r="L899" t="s">
        <v>82</v>
      </c>
      <c r="M899" t="s">
        <v>26</v>
      </c>
      <c r="N899" t="s">
        <v>27</v>
      </c>
    </row>
    <row r="900" spans="1:14" x14ac:dyDescent="0.25">
      <c r="A900" t="s">
        <v>4778</v>
      </c>
      <c r="B900" t="s">
        <v>4779</v>
      </c>
      <c r="C900" t="s">
        <v>76</v>
      </c>
      <c r="D900" t="s">
        <v>197</v>
      </c>
      <c r="E900" t="s">
        <v>687</v>
      </c>
      <c r="F900" t="s">
        <v>4780</v>
      </c>
      <c r="G900" t="s">
        <v>4781</v>
      </c>
      <c r="H900" t="s">
        <v>4782</v>
      </c>
      <c r="I900" t="s">
        <v>34</v>
      </c>
      <c r="J900" t="s">
        <v>4783</v>
      </c>
      <c r="K900" t="s">
        <v>24</v>
      </c>
      <c r="L900" t="s">
        <v>202</v>
      </c>
      <c r="M900" t="s">
        <v>26</v>
      </c>
      <c r="N900" t="s">
        <v>27</v>
      </c>
    </row>
    <row r="901" spans="1:14" x14ac:dyDescent="0.25">
      <c r="A901" t="s">
        <v>4784</v>
      </c>
      <c r="B901" t="s">
        <v>4785</v>
      </c>
      <c r="C901" t="s">
        <v>76</v>
      </c>
      <c r="D901" t="s">
        <v>4786</v>
      </c>
      <c r="E901" t="s">
        <v>695</v>
      </c>
      <c r="F901" t="s">
        <v>4787</v>
      </c>
      <c r="G901" t="s">
        <v>4788</v>
      </c>
      <c r="H901" t="s">
        <v>4789</v>
      </c>
      <c r="I901" t="s">
        <v>34</v>
      </c>
      <c r="J901" t="s">
        <v>2391</v>
      </c>
      <c r="K901" t="s">
        <v>24</v>
      </c>
      <c r="L901" t="s">
        <v>4790</v>
      </c>
      <c r="M901" t="s">
        <v>26</v>
      </c>
      <c r="N901" t="s">
        <v>27</v>
      </c>
    </row>
    <row r="902" spans="1:14" x14ac:dyDescent="0.25">
      <c r="A902" t="s">
        <v>4791</v>
      </c>
      <c r="B902" t="s">
        <v>708</v>
      </c>
      <c r="C902" t="s">
        <v>16</v>
      </c>
      <c r="D902" t="s">
        <v>4792</v>
      </c>
      <c r="E902" t="s">
        <v>695</v>
      </c>
      <c r="F902" t="s">
        <v>4793</v>
      </c>
      <c r="G902" t="s">
        <v>4794</v>
      </c>
      <c r="H902" t="s">
        <v>4795</v>
      </c>
      <c r="I902" t="s">
        <v>34</v>
      </c>
      <c r="J902" t="s">
        <v>872</v>
      </c>
      <c r="K902" t="s">
        <v>24</v>
      </c>
      <c r="L902" t="s">
        <v>914</v>
      </c>
      <c r="M902" t="s">
        <v>26</v>
      </c>
      <c r="N902" t="s">
        <v>27</v>
      </c>
    </row>
    <row r="903" spans="1:14" x14ac:dyDescent="0.25">
      <c r="A903" t="s">
        <v>4796</v>
      </c>
      <c r="B903" t="s">
        <v>4797</v>
      </c>
      <c r="C903" t="s">
        <v>16</v>
      </c>
      <c r="D903" t="s">
        <v>4798</v>
      </c>
      <c r="E903" t="s">
        <v>687</v>
      </c>
      <c r="F903" t="s">
        <v>4799</v>
      </c>
      <c r="G903" t="s">
        <v>4800</v>
      </c>
      <c r="H903" t="s">
        <v>4801</v>
      </c>
      <c r="I903" t="s">
        <v>22</v>
      </c>
      <c r="J903" t="s">
        <v>699</v>
      </c>
      <c r="K903" t="s">
        <v>24</v>
      </c>
      <c r="L903" t="s">
        <v>91</v>
      </c>
      <c r="M903" t="s">
        <v>26</v>
      </c>
      <c r="N903" t="s">
        <v>27</v>
      </c>
    </row>
    <row r="904" spans="1:14" x14ac:dyDescent="0.25">
      <c r="A904" t="s">
        <v>4628</v>
      </c>
      <c r="B904" t="s">
        <v>101</v>
      </c>
      <c r="C904" t="s">
        <v>76</v>
      </c>
      <c r="D904" t="s">
        <v>4687</v>
      </c>
      <c r="E904" t="s">
        <v>695</v>
      </c>
      <c r="F904" t="s">
        <v>4802</v>
      </c>
      <c r="G904" t="s">
        <v>4803</v>
      </c>
      <c r="H904" t="s">
        <v>4804</v>
      </c>
      <c r="I904" t="s">
        <v>34</v>
      </c>
      <c r="J904" t="s">
        <v>358</v>
      </c>
      <c r="K904" t="s">
        <v>24</v>
      </c>
      <c r="L904" t="s">
        <v>4635</v>
      </c>
      <c r="M904" t="s">
        <v>4805</v>
      </c>
      <c r="N904" t="s">
        <v>46</v>
      </c>
    </row>
    <row r="905" spans="1:14" x14ac:dyDescent="0.25">
      <c r="A905" t="s">
        <v>4806</v>
      </c>
      <c r="B905" t="s">
        <v>4807</v>
      </c>
      <c r="C905" t="s">
        <v>76</v>
      </c>
      <c r="D905" t="s">
        <v>4808</v>
      </c>
      <c r="E905" t="s">
        <v>695</v>
      </c>
      <c r="F905" t="s">
        <v>4809</v>
      </c>
      <c r="G905" t="s">
        <v>4810</v>
      </c>
      <c r="H905" t="s">
        <v>4811</v>
      </c>
      <c r="I905" t="s">
        <v>34</v>
      </c>
      <c r="J905" t="s">
        <v>120</v>
      </c>
      <c r="K905" t="s">
        <v>24</v>
      </c>
      <c r="L905" t="s">
        <v>1414</v>
      </c>
      <c r="M905" t="s">
        <v>4812</v>
      </c>
      <c r="N905" t="s">
        <v>46</v>
      </c>
    </row>
    <row r="906" spans="1:14" x14ac:dyDescent="0.25">
      <c r="A906" t="s">
        <v>4813</v>
      </c>
      <c r="B906" t="s">
        <v>4698</v>
      </c>
      <c r="C906" t="s">
        <v>16</v>
      </c>
      <c r="D906" t="s">
        <v>2667</v>
      </c>
      <c r="E906" t="s">
        <v>695</v>
      </c>
      <c r="F906" t="s">
        <v>4814</v>
      </c>
      <c r="G906" t="s">
        <v>4815</v>
      </c>
      <c r="H906" t="s">
        <v>4816</v>
      </c>
      <c r="I906" t="s">
        <v>34</v>
      </c>
      <c r="J906" t="s">
        <v>448</v>
      </c>
      <c r="K906" t="s">
        <v>24</v>
      </c>
      <c r="L906" t="s">
        <v>4714</v>
      </c>
      <c r="M906" t="s">
        <v>26</v>
      </c>
      <c r="N906" t="s">
        <v>27</v>
      </c>
    </row>
    <row r="907" spans="1:14" x14ac:dyDescent="0.25">
      <c r="A907" t="s">
        <v>4817</v>
      </c>
      <c r="B907" t="s">
        <v>4651</v>
      </c>
      <c r="C907" t="s">
        <v>16</v>
      </c>
      <c r="D907" t="s">
        <v>4652</v>
      </c>
      <c r="E907" t="s">
        <v>695</v>
      </c>
      <c r="F907" t="s">
        <v>4818</v>
      </c>
      <c r="G907" t="s">
        <v>4819</v>
      </c>
      <c r="H907" t="s">
        <v>4820</v>
      </c>
      <c r="I907" t="s">
        <v>34</v>
      </c>
      <c r="J907" t="s">
        <v>1066</v>
      </c>
      <c r="K907" t="s">
        <v>24</v>
      </c>
      <c r="L907" t="s">
        <v>2777</v>
      </c>
      <c r="M907" t="s">
        <v>26</v>
      </c>
      <c r="N907" t="s">
        <v>27</v>
      </c>
    </row>
    <row r="908" spans="1:14" x14ac:dyDescent="0.25">
      <c r="A908" t="s">
        <v>4821</v>
      </c>
      <c r="B908" t="s">
        <v>4682</v>
      </c>
      <c r="C908" t="s">
        <v>76</v>
      </c>
      <c r="D908" t="s">
        <v>1612</v>
      </c>
      <c r="E908" t="s">
        <v>695</v>
      </c>
      <c r="F908" t="s">
        <v>4822</v>
      </c>
      <c r="G908" t="s">
        <v>4823</v>
      </c>
      <c r="H908" t="s">
        <v>4824</v>
      </c>
      <c r="I908" t="s">
        <v>34</v>
      </c>
      <c r="J908" t="s">
        <v>745</v>
      </c>
      <c r="K908" t="s">
        <v>24</v>
      </c>
      <c r="L908" t="s">
        <v>82</v>
      </c>
      <c r="M908" t="s">
        <v>26</v>
      </c>
      <c r="N908" t="s">
        <v>27</v>
      </c>
    </row>
    <row r="909" spans="1:14" x14ac:dyDescent="0.25">
      <c r="A909" t="s">
        <v>4825</v>
      </c>
      <c r="B909" t="s">
        <v>4826</v>
      </c>
      <c r="C909" t="s">
        <v>76</v>
      </c>
      <c r="D909" t="s">
        <v>4616</v>
      </c>
      <c r="E909" t="s">
        <v>695</v>
      </c>
      <c r="F909" t="s">
        <v>4827</v>
      </c>
      <c r="G909" t="s">
        <v>4828</v>
      </c>
      <c r="H909" t="s">
        <v>4829</v>
      </c>
      <c r="I909" t="s">
        <v>34</v>
      </c>
      <c r="J909" t="s">
        <v>1648</v>
      </c>
      <c r="K909" t="s">
        <v>24</v>
      </c>
      <c r="L909" t="s">
        <v>36</v>
      </c>
      <c r="M909" t="s">
        <v>26</v>
      </c>
      <c r="N909" t="s">
        <v>27</v>
      </c>
    </row>
    <row r="910" spans="1:14" x14ac:dyDescent="0.25">
      <c r="A910" t="s">
        <v>4806</v>
      </c>
      <c r="B910" t="s">
        <v>4807</v>
      </c>
      <c r="C910" t="s">
        <v>76</v>
      </c>
      <c r="D910" t="s">
        <v>4808</v>
      </c>
      <c r="E910" t="s">
        <v>695</v>
      </c>
      <c r="F910" t="s">
        <v>4830</v>
      </c>
      <c r="G910" t="s">
        <v>4831</v>
      </c>
      <c r="H910" t="s">
        <v>4832</v>
      </c>
      <c r="I910" t="s">
        <v>34</v>
      </c>
      <c r="J910" t="s">
        <v>528</v>
      </c>
      <c r="K910" t="s">
        <v>24</v>
      </c>
      <c r="L910" t="s">
        <v>1414</v>
      </c>
      <c r="M910" t="s">
        <v>4833</v>
      </c>
      <c r="N910" t="s">
        <v>46</v>
      </c>
    </row>
    <row r="911" spans="1:14" x14ac:dyDescent="0.25">
      <c r="A911" t="s">
        <v>4834</v>
      </c>
      <c r="B911" t="s">
        <v>4624</v>
      </c>
      <c r="C911" t="s">
        <v>76</v>
      </c>
      <c r="D911" t="s">
        <v>3889</v>
      </c>
      <c r="E911" t="s">
        <v>687</v>
      </c>
      <c r="F911" t="s">
        <v>4835</v>
      </c>
      <c r="G911" t="s">
        <v>4836</v>
      </c>
      <c r="H911" t="s">
        <v>4837</v>
      </c>
      <c r="I911" t="s">
        <v>34</v>
      </c>
      <c r="J911" t="s">
        <v>98</v>
      </c>
      <c r="K911" t="s">
        <v>24</v>
      </c>
      <c r="L911" t="s">
        <v>44</v>
      </c>
      <c r="M911" t="s">
        <v>26</v>
      </c>
      <c r="N911" t="s">
        <v>27</v>
      </c>
    </row>
    <row r="912" spans="1:14" x14ac:dyDescent="0.25">
      <c r="A912" t="s">
        <v>4838</v>
      </c>
      <c r="B912" t="s">
        <v>4779</v>
      </c>
      <c r="C912" t="s">
        <v>76</v>
      </c>
      <c r="D912" t="s">
        <v>197</v>
      </c>
      <c r="E912" t="s">
        <v>695</v>
      </c>
      <c r="F912" t="s">
        <v>4839</v>
      </c>
      <c r="G912" t="s">
        <v>4840</v>
      </c>
      <c r="H912" t="s">
        <v>4841</v>
      </c>
      <c r="I912" t="s">
        <v>34</v>
      </c>
      <c r="J912" t="s">
        <v>4783</v>
      </c>
      <c r="K912" t="s">
        <v>24</v>
      </c>
      <c r="L912" t="s">
        <v>373</v>
      </c>
      <c r="M912" t="s">
        <v>4842</v>
      </c>
      <c r="N912" t="s">
        <v>46</v>
      </c>
    </row>
    <row r="913" spans="1:14" x14ac:dyDescent="0.25">
      <c r="A913" t="s">
        <v>4843</v>
      </c>
      <c r="B913" t="s">
        <v>4779</v>
      </c>
      <c r="C913" t="s">
        <v>76</v>
      </c>
      <c r="D913" t="s">
        <v>197</v>
      </c>
      <c r="E913" t="s">
        <v>695</v>
      </c>
      <c r="F913" t="s">
        <v>4844</v>
      </c>
      <c r="G913" t="s">
        <v>4845</v>
      </c>
      <c r="H913" t="s">
        <v>4846</v>
      </c>
      <c r="I913" t="s">
        <v>34</v>
      </c>
      <c r="J913" t="s">
        <v>315</v>
      </c>
      <c r="K913" t="s">
        <v>24</v>
      </c>
      <c r="L913" t="s">
        <v>202</v>
      </c>
      <c r="M913" t="s">
        <v>4847</v>
      </c>
      <c r="N913" t="s">
        <v>46</v>
      </c>
    </row>
    <row r="914" spans="1:14" x14ac:dyDescent="0.25">
      <c r="A914" t="s">
        <v>4752</v>
      </c>
      <c r="C914" t="s">
        <v>16</v>
      </c>
      <c r="D914" t="s">
        <v>4753</v>
      </c>
      <c r="E914" t="s">
        <v>695</v>
      </c>
      <c r="F914" t="s">
        <v>4848</v>
      </c>
      <c r="G914" t="s">
        <v>4849</v>
      </c>
      <c r="H914" t="s">
        <v>4850</v>
      </c>
      <c r="I914" t="s">
        <v>22</v>
      </c>
      <c r="J914" t="s">
        <v>476</v>
      </c>
      <c r="K914" t="s">
        <v>24</v>
      </c>
      <c r="L914" t="s">
        <v>91</v>
      </c>
      <c r="M914" t="s">
        <v>26</v>
      </c>
      <c r="N914" t="s">
        <v>27</v>
      </c>
    </row>
    <row r="915" spans="1:14" x14ac:dyDescent="0.25">
      <c r="A915" t="s">
        <v>4851</v>
      </c>
      <c r="B915" t="s">
        <v>2953</v>
      </c>
      <c r="C915" t="s">
        <v>76</v>
      </c>
      <c r="D915" t="s">
        <v>2954</v>
      </c>
      <c r="E915" t="s">
        <v>695</v>
      </c>
      <c r="F915" t="s">
        <v>4852</v>
      </c>
      <c r="G915" t="s">
        <v>4853</v>
      </c>
      <c r="H915" t="s">
        <v>4854</v>
      </c>
      <c r="I915" t="s">
        <v>34</v>
      </c>
      <c r="J915" t="s">
        <v>433</v>
      </c>
      <c r="K915" t="s">
        <v>24</v>
      </c>
      <c r="L915" t="s">
        <v>537</v>
      </c>
      <c r="M915" t="s">
        <v>26</v>
      </c>
      <c r="N915" t="s">
        <v>27</v>
      </c>
    </row>
    <row r="916" spans="1:14" x14ac:dyDescent="0.25">
      <c r="A916" t="s">
        <v>4628</v>
      </c>
      <c r="B916" t="s">
        <v>4855</v>
      </c>
      <c r="C916" t="s">
        <v>16</v>
      </c>
      <c r="D916" t="s">
        <v>4687</v>
      </c>
      <c r="E916" t="s">
        <v>695</v>
      </c>
      <c r="F916" t="s">
        <v>4856</v>
      </c>
      <c r="G916" t="s">
        <v>4857</v>
      </c>
      <c r="H916" t="s">
        <v>4858</v>
      </c>
      <c r="I916" t="s">
        <v>34</v>
      </c>
      <c r="J916" t="s">
        <v>575</v>
      </c>
      <c r="K916" t="s">
        <v>24</v>
      </c>
      <c r="L916" t="s">
        <v>4635</v>
      </c>
      <c r="M916" t="s">
        <v>4859</v>
      </c>
      <c r="N916" t="s">
        <v>46</v>
      </c>
    </row>
    <row r="917" spans="1:14" x14ac:dyDescent="0.25">
      <c r="A917" t="s">
        <v>4860</v>
      </c>
      <c r="B917" t="s">
        <v>4861</v>
      </c>
      <c r="C917" t="s">
        <v>76</v>
      </c>
      <c r="D917" t="s">
        <v>1612</v>
      </c>
      <c r="E917" t="s">
        <v>695</v>
      </c>
      <c r="F917" t="s">
        <v>4862</v>
      </c>
      <c r="G917" t="s">
        <v>4863</v>
      </c>
      <c r="H917" t="s">
        <v>4864</v>
      </c>
      <c r="I917" t="s">
        <v>34</v>
      </c>
      <c r="J917" t="s">
        <v>1279</v>
      </c>
      <c r="K917" t="s">
        <v>24</v>
      </c>
      <c r="L917" t="s">
        <v>82</v>
      </c>
      <c r="M917" t="s">
        <v>26</v>
      </c>
      <c r="N917" t="s">
        <v>27</v>
      </c>
    </row>
    <row r="918" spans="1:14" x14ac:dyDescent="0.25">
      <c r="A918" t="s">
        <v>4865</v>
      </c>
      <c r="B918" t="s">
        <v>4866</v>
      </c>
      <c r="C918" t="s">
        <v>76</v>
      </c>
      <c r="D918" t="s">
        <v>4867</v>
      </c>
      <c r="E918" t="s">
        <v>695</v>
      </c>
      <c r="F918" t="s">
        <v>4868</v>
      </c>
      <c r="G918" t="s">
        <v>4869</v>
      </c>
      <c r="H918" t="s">
        <v>4870</v>
      </c>
      <c r="I918" t="s">
        <v>34</v>
      </c>
      <c r="J918" t="s">
        <v>4871</v>
      </c>
      <c r="K918" t="s">
        <v>24</v>
      </c>
      <c r="L918" t="s">
        <v>4872</v>
      </c>
      <c r="M918" t="s">
        <v>4873</v>
      </c>
      <c r="N918" t="s">
        <v>46</v>
      </c>
    </row>
    <row r="919" spans="1:14" x14ac:dyDescent="0.25">
      <c r="A919" t="s">
        <v>4874</v>
      </c>
      <c r="B919" t="s">
        <v>4875</v>
      </c>
      <c r="C919" t="s">
        <v>16</v>
      </c>
      <c r="D919" t="s">
        <v>4876</v>
      </c>
      <c r="E919" t="s">
        <v>687</v>
      </c>
      <c r="F919" t="s">
        <v>4877</v>
      </c>
      <c r="G919" t="s">
        <v>4878</v>
      </c>
      <c r="H919" t="s">
        <v>4879</v>
      </c>
      <c r="I919" t="s">
        <v>34</v>
      </c>
      <c r="J919" t="s">
        <v>2223</v>
      </c>
      <c r="K919" t="s">
        <v>24</v>
      </c>
      <c r="L919" t="s">
        <v>720</v>
      </c>
      <c r="M919" t="s">
        <v>26</v>
      </c>
      <c r="N919" t="s">
        <v>27</v>
      </c>
    </row>
    <row r="920" spans="1:14" x14ac:dyDescent="0.25">
      <c r="A920" t="s">
        <v>3611</v>
      </c>
      <c r="B920" t="s">
        <v>3275</v>
      </c>
      <c r="C920" t="s">
        <v>76</v>
      </c>
      <c r="D920" t="s">
        <v>4724</v>
      </c>
      <c r="E920" t="s">
        <v>695</v>
      </c>
      <c r="F920" t="s">
        <v>4880</v>
      </c>
      <c r="G920" t="s">
        <v>4881</v>
      </c>
      <c r="H920" t="s">
        <v>4882</v>
      </c>
      <c r="I920" t="s">
        <v>22</v>
      </c>
      <c r="J920" t="s">
        <v>162</v>
      </c>
      <c r="K920" t="s">
        <v>24</v>
      </c>
      <c r="L920" t="s">
        <v>91</v>
      </c>
      <c r="M920" t="s">
        <v>4883</v>
      </c>
      <c r="N920" t="s">
        <v>46</v>
      </c>
    </row>
    <row r="921" spans="1:14" x14ac:dyDescent="0.25">
      <c r="A921" t="s">
        <v>4637</v>
      </c>
      <c r="B921" t="s">
        <v>4638</v>
      </c>
      <c r="C921" t="s">
        <v>16</v>
      </c>
      <c r="D921" t="s">
        <v>4639</v>
      </c>
      <c r="E921" t="s">
        <v>687</v>
      </c>
      <c r="F921" t="s">
        <v>4884</v>
      </c>
      <c r="G921" t="s">
        <v>4885</v>
      </c>
      <c r="H921" t="s">
        <v>4886</v>
      </c>
      <c r="I921" t="s">
        <v>22</v>
      </c>
      <c r="J921" t="s">
        <v>1689</v>
      </c>
      <c r="K921" t="s">
        <v>24</v>
      </c>
      <c r="L921" t="s">
        <v>4643</v>
      </c>
      <c r="M921" t="s">
        <v>26</v>
      </c>
      <c r="N921" t="s">
        <v>27</v>
      </c>
    </row>
    <row r="922" spans="1:14" x14ac:dyDescent="0.25">
      <c r="A922" t="s">
        <v>4887</v>
      </c>
      <c r="B922" t="s">
        <v>4682</v>
      </c>
      <c r="C922" t="s">
        <v>76</v>
      </c>
      <c r="D922" t="s">
        <v>1612</v>
      </c>
      <c r="E922" t="s">
        <v>695</v>
      </c>
      <c r="F922" t="s">
        <v>4888</v>
      </c>
      <c r="G922" t="s">
        <v>4889</v>
      </c>
      <c r="H922" t="s">
        <v>4890</v>
      </c>
      <c r="I922" t="s">
        <v>34</v>
      </c>
      <c r="J922" t="s">
        <v>433</v>
      </c>
      <c r="K922" t="s">
        <v>24</v>
      </c>
      <c r="L922" t="s">
        <v>82</v>
      </c>
      <c r="M922" t="s">
        <v>26</v>
      </c>
      <c r="N922" t="s">
        <v>27</v>
      </c>
    </row>
    <row r="923" spans="1:14" x14ac:dyDescent="0.25">
      <c r="A923" t="s">
        <v>4891</v>
      </c>
      <c r="B923" t="s">
        <v>4866</v>
      </c>
      <c r="C923" t="s">
        <v>76</v>
      </c>
      <c r="D923" t="s">
        <v>4867</v>
      </c>
      <c r="E923" t="s">
        <v>687</v>
      </c>
      <c r="F923" t="s">
        <v>4892</v>
      </c>
      <c r="G923" t="s">
        <v>4893</v>
      </c>
      <c r="H923" t="s">
        <v>4894</v>
      </c>
      <c r="I923" t="s">
        <v>34</v>
      </c>
      <c r="J923" t="s">
        <v>4871</v>
      </c>
      <c r="K923" t="s">
        <v>24</v>
      </c>
      <c r="L923" t="s">
        <v>4872</v>
      </c>
      <c r="M923" t="s">
        <v>26</v>
      </c>
      <c r="N923" t="s">
        <v>27</v>
      </c>
    </row>
    <row r="924" spans="1:14" x14ac:dyDescent="0.25">
      <c r="A924" t="s">
        <v>4895</v>
      </c>
      <c r="B924" t="s">
        <v>722</v>
      </c>
      <c r="C924" t="s">
        <v>76</v>
      </c>
      <c r="D924" t="s">
        <v>4896</v>
      </c>
      <c r="E924" t="s">
        <v>687</v>
      </c>
      <c r="F924" t="s">
        <v>4897</v>
      </c>
      <c r="G924" t="s">
        <v>4898</v>
      </c>
      <c r="H924" t="s">
        <v>4899</v>
      </c>
      <c r="I924" t="s">
        <v>34</v>
      </c>
      <c r="J924" t="s">
        <v>1891</v>
      </c>
      <c r="K924" t="s">
        <v>24</v>
      </c>
      <c r="L924" t="s">
        <v>2751</v>
      </c>
      <c r="M924" t="s">
        <v>26</v>
      </c>
      <c r="N924" t="s">
        <v>27</v>
      </c>
    </row>
    <row r="925" spans="1:14" x14ac:dyDescent="0.25">
      <c r="A925" t="s">
        <v>4900</v>
      </c>
      <c r="B925" t="s">
        <v>992</v>
      </c>
      <c r="C925" t="s">
        <v>16</v>
      </c>
      <c r="D925" t="s">
        <v>3396</v>
      </c>
      <c r="E925" t="s">
        <v>695</v>
      </c>
      <c r="F925" t="s">
        <v>4901</v>
      </c>
      <c r="G925" t="s">
        <v>4902</v>
      </c>
      <c r="H925" t="s">
        <v>4903</v>
      </c>
      <c r="I925" t="s">
        <v>34</v>
      </c>
      <c r="J925" t="s">
        <v>4904</v>
      </c>
      <c r="K925" t="s">
        <v>24</v>
      </c>
      <c r="L925" t="s">
        <v>4905</v>
      </c>
      <c r="M925" t="s">
        <v>26</v>
      </c>
      <c r="N925" t="s">
        <v>27</v>
      </c>
    </row>
    <row r="926" spans="1:14" x14ac:dyDescent="0.25">
      <c r="A926" t="s">
        <v>4906</v>
      </c>
      <c r="B926" t="s">
        <v>722</v>
      </c>
      <c r="C926" t="s">
        <v>76</v>
      </c>
      <c r="D926" t="s">
        <v>4896</v>
      </c>
      <c r="E926" t="s">
        <v>695</v>
      </c>
      <c r="F926" t="s">
        <v>4907</v>
      </c>
      <c r="G926" t="s">
        <v>4908</v>
      </c>
      <c r="H926" t="s">
        <v>4909</v>
      </c>
      <c r="I926" t="s">
        <v>34</v>
      </c>
      <c r="J926" t="s">
        <v>691</v>
      </c>
      <c r="K926" t="s">
        <v>24</v>
      </c>
      <c r="L926" t="s">
        <v>2751</v>
      </c>
      <c r="M926" t="s">
        <v>26</v>
      </c>
      <c r="N926" t="s">
        <v>27</v>
      </c>
    </row>
    <row r="927" spans="1:14" x14ac:dyDescent="0.25">
      <c r="A927" t="s">
        <v>4910</v>
      </c>
      <c r="B927" t="s">
        <v>4704</v>
      </c>
      <c r="C927" t="s">
        <v>76</v>
      </c>
      <c r="D927" t="s">
        <v>3673</v>
      </c>
      <c r="E927" t="s">
        <v>695</v>
      </c>
      <c r="F927" t="s">
        <v>4911</v>
      </c>
      <c r="G927" t="s">
        <v>4912</v>
      </c>
      <c r="H927" t="s">
        <v>4913</v>
      </c>
      <c r="I927" t="s">
        <v>34</v>
      </c>
      <c r="J927" t="s">
        <v>669</v>
      </c>
      <c r="K927" t="s">
        <v>24</v>
      </c>
      <c r="L927" t="s">
        <v>82</v>
      </c>
      <c r="M927" t="s">
        <v>4914</v>
      </c>
      <c r="N927" t="s">
        <v>46</v>
      </c>
    </row>
    <row r="928" spans="1:14" x14ac:dyDescent="0.25">
      <c r="A928" t="s">
        <v>4752</v>
      </c>
      <c r="C928" t="s">
        <v>16</v>
      </c>
      <c r="D928" t="s">
        <v>4753</v>
      </c>
      <c r="E928" t="s">
        <v>695</v>
      </c>
      <c r="F928" t="s">
        <v>4915</v>
      </c>
      <c r="G928" t="s">
        <v>4916</v>
      </c>
      <c r="H928" t="s">
        <v>4917</v>
      </c>
      <c r="I928" t="s">
        <v>22</v>
      </c>
      <c r="J928" t="s">
        <v>476</v>
      </c>
      <c r="K928" t="s">
        <v>24</v>
      </c>
      <c r="L928" t="s">
        <v>91</v>
      </c>
      <c r="M928" t="s">
        <v>26</v>
      </c>
      <c r="N928" t="s">
        <v>27</v>
      </c>
    </row>
    <row r="929" spans="1:14" x14ac:dyDescent="0.25">
      <c r="A929" t="s">
        <v>4918</v>
      </c>
      <c r="B929" t="s">
        <v>4919</v>
      </c>
      <c r="C929" t="s">
        <v>76</v>
      </c>
      <c r="D929" t="s">
        <v>1612</v>
      </c>
      <c r="E929" t="s">
        <v>695</v>
      </c>
      <c r="F929" t="s">
        <v>4920</v>
      </c>
      <c r="G929" t="s">
        <v>4921</v>
      </c>
      <c r="H929" t="s">
        <v>4922</v>
      </c>
      <c r="I929" t="s">
        <v>34</v>
      </c>
      <c r="J929" t="s">
        <v>699</v>
      </c>
      <c r="K929" t="s">
        <v>24</v>
      </c>
      <c r="L929" t="s">
        <v>82</v>
      </c>
      <c r="M929" t="s">
        <v>26</v>
      </c>
      <c r="N929" t="s">
        <v>27</v>
      </c>
    </row>
    <row r="930" spans="1:14" x14ac:dyDescent="0.25">
      <c r="A930" t="s">
        <v>4923</v>
      </c>
      <c r="B930" t="s">
        <v>4126</v>
      </c>
      <c r="C930" t="s">
        <v>76</v>
      </c>
      <c r="D930" t="s">
        <v>2027</v>
      </c>
      <c r="E930" t="s">
        <v>695</v>
      </c>
      <c r="F930" t="s">
        <v>4924</v>
      </c>
      <c r="G930" t="s">
        <v>4925</v>
      </c>
      <c r="H930" t="s">
        <v>4926</v>
      </c>
      <c r="I930" t="s">
        <v>34</v>
      </c>
      <c r="J930" t="s">
        <v>201</v>
      </c>
      <c r="K930" t="s">
        <v>24</v>
      </c>
      <c r="L930" t="s">
        <v>82</v>
      </c>
      <c r="M930" t="s">
        <v>4927</v>
      </c>
      <c r="N930" t="s">
        <v>46</v>
      </c>
    </row>
    <row r="931" spans="1:14" x14ac:dyDescent="0.25">
      <c r="A931" t="s">
        <v>4928</v>
      </c>
      <c r="B931" t="s">
        <v>884</v>
      </c>
      <c r="C931" t="s">
        <v>16</v>
      </c>
      <c r="D931" t="s">
        <v>3769</v>
      </c>
      <c r="E931" t="s">
        <v>695</v>
      </c>
      <c r="F931" t="s">
        <v>4929</v>
      </c>
      <c r="G931" t="s">
        <v>4930</v>
      </c>
      <c r="H931" t="s">
        <v>4931</v>
      </c>
      <c r="I931" t="s">
        <v>34</v>
      </c>
      <c r="J931" t="s">
        <v>1010</v>
      </c>
      <c r="K931" t="s">
        <v>24</v>
      </c>
      <c r="L931" t="s">
        <v>44</v>
      </c>
      <c r="M931" t="s">
        <v>26</v>
      </c>
      <c r="N931" t="s">
        <v>27</v>
      </c>
    </row>
    <row r="932" spans="1:14" x14ac:dyDescent="0.25">
      <c r="A932" t="s">
        <v>4932</v>
      </c>
      <c r="C932" t="s">
        <v>16</v>
      </c>
      <c r="D932" t="s">
        <v>4933</v>
      </c>
      <c r="E932" t="s">
        <v>695</v>
      </c>
      <c r="F932" t="s">
        <v>4934</v>
      </c>
      <c r="G932" t="s">
        <v>4935</v>
      </c>
      <c r="H932" t="s">
        <v>4936</v>
      </c>
      <c r="I932" t="s">
        <v>34</v>
      </c>
      <c r="J932" t="s">
        <v>1860</v>
      </c>
      <c r="K932" t="s">
        <v>24</v>
      </c>
      <c r="L932" t="s">
        <v>248</v>
      </c>
      <c r="M932" t="s">
        <v>26</v>
      </c>
      <c r="N932" t="s">
        <v>27</v>
      </c>
    </row>
    <row r="933" spans="1:14" x14ac:dyDescent="0.25">
      <c r="A933" t="s">
        <v>4937</v>
      </c>
      <c r="C933" t="s">
        <v>16</v>
      </c>
      <c r="D933" t="s">
        <v>4938</v>
      </c>
      <c r="E933" t="s">
        <v>687</v>
      </c>
      <c r="F933" t="s">
        <v>4939</v>
      </c>
      <c r="G933" t="s">
        <v>4940</v>
      </c>
      <c r="H933" t="s">
        <v>4941</v>
      </c>
      <c r="I933" t="s">
        <v>22</v>
      </c>
      <c r="J933" t="s">
        <v>3420</v>
      </c>
      <c r="K933" t="s">
        <v>24</v>
      </c>
      <c r="L933" t="s">
        <v>91</v>
      </c>
      <c r="M933" t="s">
        <v>26</v>
      </c>
      <c r="N933" t="s">
        <v>27</v>
      </c>
    </row>
    <row r="934" spans="1:14" x14ac:dyDescent="0.25">
      <c r="A934" t="s">
        <v>4942</v>
      </c>
      <c r="B934" t="s">
        <v>4943</v>
      </c>
      <c r="C934" t="s">
        <v>76</v>
      </c>
      <c r="D934" t="s">
        <v>4944</v>
      </c>
      <c r="E934" t="s">
        <v>695</v>
      </c>
      <c r="F934" t="s">
        <v>4945</v>
      </c>
      <c r="G934" t="s">
        <v>4946</v>
      </c>
      <c r="H934" t="s">
        <v>4947</v>
      </c>
      <c r="I934" t="s">
        <v>34</v>
      </c>
      <c r="J934" t="s">
        <v>43</v>
      </c>
      <c r="K934" t="s">
        <v>24</v>
      </c>
      <c r="L934" t="s">
        <v>82</v>
      </c>
      <c r="M934" t="s">
        <v>4948</v>
      </c>
      <c r="N934" t="s">
        <v>46</v>
      </c>
    </row>
    <row r="935" spans="1:14" x14ac:dyDescent="0.25">
      <c r="A935" t="s">
        <v>4791</v>
      </c>
      <c r="B935" t="s">
        <v>708</v>
      </c>
      <c r="C935" t="s">
        <v>16</v>
      </c>
      <c r="D935" t="s">
        <v>4792</v>
      </c>
      <c r="E935" t="s">
        <v>695</v>
      </c>
      <c r="F935" t="s">
        <v>4949</v>
      </c>
      <c r="G935" t="s">
        <v>4950</v>
      </c>
      <c r="H935" t="s">
        <v>4951</v>
      </c>
      <c r="I935" t="s">
        <v>34</v>
      </c>
      <c r="J935" t="s">
        <v>872</v>
      </c>
      <c r="K935" t="s">
        <v>24</v>
      </c>
      <c r="L935" t="s">
        <v>914</v>
      </c>
      <c r="M935" t="s">
        <v>26</v>
      </c>
      <c r="N935" t="s">
        <v>27</v>
      </c>
    </row>
    <row r="936" spans="1:14" x14ac:dyDescent="0.25">
      <c r="A936" t="s">
        <v>4628</v>
      </c>
      <c r="B936" t="s">
        <v>4952</v>
      </c>
      <c r="C936" t="s">
        <v>76</v>
      </c>
      <c r="D936" t="s">
        <v>4687</v>
      </c>
      <c r="E936" t="s">
        <v>695</v>
      </c>
      <c r="F936" t="s">
        <v>4953</v>
      </c>
      <c r="G936" t="s">
        <v>4954</v>
      </c>
      <c r="H936" t="s">
        <v>4955</v>
      </c>
      <c r="I936" t="s">
        <v>34</v>
      </c>
      <c r="J936" t="s">
        <v>155</v>
      </c>
      <c r="K936" t="s">
        <v>24</v>
      </c>
      <c r="L936" t="s">
        <v>4635</v>
      </c>
      <c r="M936" t="s">
        <v>4956</v>
      </c>
      <c r="N936" t="s">
        <v>46</v>
      </c>
    </row>
    <row r="937" spans="1:14" x14ac:dyDescent="0.25">
      <c r="A937" t="s">
        <v>4623</v>
      </c>
      <c r="B937" t="s">
        <v>4624</v>
      </c>
      <c r="C937" t="s">
        <v>76</v>
      </c>
      <c r="D937" t="s">
        <v>3889</v>
      </c>
      <c r="E937" t="s">
        <v>695</v>
      </c>
      <c r="F937" t="s">
        <v>4957</v>
      </c>
      <c r="G937" t="s">
        <v>4958</v>
      </c>
      <c r="H937" t="s">
        <v>4959</v>
      </c>
      <c r="I937" t="s">
        <v>34</v>
      </c>
      <c r="J937" t="s">
        <v>1757</v>
      </c>
      <c r="K937" t="s">
        <v>24</v>
      </c>
      <c r="L937" t="s">
        <v>44</v>
      </c>
      <c r="M937" t="s">
        <v>26</v>
      </c>
      <c r="N937" t="s">
        <v>27</v>
      </c>
    </row>
    <row r="938" spans="1:14" x14ac:dyDescent="0.25">
      <c r="A938" t="s">
        <v>4960</v>
      </c>
      <c r="C938" t="s">
        <v>16</v>
      </c>
      <c r="D938" t="s">
        <v>4961</v>
      </c>
      <c r="E938" t="s">
        <v>695</v>
      </c>
      <c r="F938" t="s">
        <v>4962</v>
      </c>
      <c r="G938" t="s">
        <v>4963</v>
      </c>
      <c r="H938" t="s">
        <v>4964</v>
      </c>
      <c r="I938" t="s">
        <v>34</v>
      </c>
      <c r="J938" t="s">
        <v>256</v>
      </c>
      <c r="K938" t="s">
        <v>24</v>
      </c>
      <c r="L938" t="s">
        <v>4965</v>
      </c>
      <c r="M938" t="s">
        <v>26</v>
      </c>
      <c r="N938" t="s">
        <v>27</v>
      </c>
    </row>
    <row r="939" spans="1:14" x14ac:dyDescent="0.25">
      <c r="A939" t="s">
        <v>4966</v>
      </c>
      <c r="B939" t="s">
        <v>4967</v>
      </c>
      <c r="C939" t="s">
        <v>76</v>
      </c>
      <c r="D939" t="s">
        <v>4968</v>
      </c>
      <c r="E939" t="s">
        <v>687</v>
      </c>
      <c r="F939" t="s">
        <v>4969</v>
      </c>
      <c r="G939" t="s">
        <v>4970</v>
      </c>
      <c r="H939" t="s">
        <v>4971</v>
      </c>
      <c r="I939" t="s">
        <v>34</v>
      </c>
      <c r="J939" t="s">
        <v>521</v>
      </c>
      <c r="K939" t="s">
        <v>24</v>
      </c>
      <c r="L939" t="s">
        <v>4972</v>
      </c>
      <c r="M939" t="s">
        <v>26</v>
      </c>
      <c r="N939" t="s">
        <v>27</v>
      </c>
    </row>
    <row r="940" spans="1:14" x14ac:dyDescent="0.25">
      <c r="A940" t="s">
        <v>4973</v>
      </c>
      <c r="B940" t="s">
        <v>4739</v>
      </c>
      <c r="C940" t="s">
        <v>16</v>
      </c>
      <c r="D940" t="s">
        <v>102</v>
      </c>
      <c r="E940" t="s">
        <v>695</v>
      </c>
      <c r="F940" t="s">
        <v>4974</v>
      </c>
      <c r="G940" t="s">
        <v>4975</v>
      </c>
      <c r="H940" t="s">
        <v>4976</v>
      </c>
      <c r="I940" t="s">
        <v>34</v>
      </c>
      <c r="J940" t="s">
        <v>1468</v>
      </c>
      <c r="K940" t="s">
        <v>24</v>
      </c>
      <c r="L940" t="s">
        <v>82</v>
      </c>
      <c r="M940" t="s">
        <v>4977</v>
      </c>
      <c r="N940" t="s">
        <v>46</v>
      </c>
    </row>
    <row r="941" spans="1:14" x14ac:dyDescent="0.25">
      <c r="A941" t="s">
        <v>4628</v>
      </c>
      <c r="B941" t="s">
        <v>4978</v>
      </c>
      <c r="C941" t="s">
        <v>76</v>
      </c>
      <c r="D941" t="s">
        <v>4687</v>
      </c>
      <c r="E941" t="s">
        <v>695</v>
      </c>
      <c r="F941" t="s">
        <v>4979</v>
      </c>
      <c r="G941" t="s">
        <v>4980</v>
      </c>
      <c r="H941" t="s">
        <v>4981</v>
      </c>
      <c r="I941" t="s">
        <v>34</v>
      </c>
      <c r="J941" t="s">
        <v>120</v>
      </c>
      <c r="K941" t="s">
        <v>24</v>
      </c>
      <c r="L941" t="s">
        <v>4635</v>
      </c>
      <c r="M941" t="s">
        <v>4982</v>
      </c>
      <c r="N941" t="s">
        <v>46</v>
      </c>
    </row>
    <row r="942" spans="1:14" x14ac:dyDescent="0.25">
      <c r="A942" t="s">
        <v>4752</v>
      </c>
      <c r="C942" t="s">
        <v>16</v>
      </c>
      <c r="D942" t="s">
        <v>4753</v>
      </c>
      <c r="E942" t="s">
        <v>695</v>
      </c>
      <c r="F942" t="s">
        <v>4983</v>
      </c>
      <c r="G942" t="s">
        <v>4984</v>
      </c>
      <c r="H942" t="s">
        <v>4985</v>
      </c>
      <c r="I942" t="s">
        <v>22</v>
      </c>
      <c r="J942" t="s">
        <v>476</v>
      </c>
      <c r="K942" t="s">
        <v>24</v>
      </c>
      <c r="L942" t="s">
        <v>91</v>
      </c>
      <c r="M942" t="s">
        <v>26</v>
      </c>
      <c r="N942" t="s">
        <v>27</v>
      </c>
    </row>
    <row r="943" spans="1:14" x14ac:dyDescent="0.25">
      <c r="A943" t="s">
        <v>4986</v>
      </c>
      <c r="B943" t="s">
        <v>4987</v>
      </c>
      <c r="C943" t="s">
        <v>16</v>
      </c>
      <c r="D943" t="s">
        <v>4988</v>
      </c>
      <c r="E943" t="s">
        <v>695</v>
      </c>
      <c r="F943" t="s">
        <v>4989</v>
      </c>
      <c r="G943" t="s">
        <v>4990</v>
      </c>
      <c r="H943" t="s">
        <v>4991</v>
      </c>
      <c r="I943" t="s">
        <v>34</v>
      </c>
      <c r="J943" t="s">
        <v>551</v>
      </c>
      <c r="K943" t="s">
        <v>24</v>
      </c>
      <c r="L943" t="s">
        <v>4992</v>
      </c>
      <c r="M943" t="s">
        <v>4993</v>
      </c>
      <c r="N943" t="s">
        <v>46</v>
      </c>
    </row>
    <row r="944" spans="1:14" x14ac:dyDescent="0.25">
      <c r="A944" t="s">
        <v>4994</v>
      </c>
      <c r="B944" t="s">
        <v>4704</v>
      </c>
      <c r="C944" t="s">
        <v>76</v>
      </c>
      <c r="D944" t="s">
        <v>3673</v>
      </c>
      <c r="E944" t="s">
        <v>695</v>
      </c>
      <c r="F944" t="s">
        <v>4995</v>
      </c>
      <c r="G944" t="s">
        <v>4996</v>
      </c>
      <c r="H944" t="s">
        <v>4997</v>
      </c>
      <c r="I944" t="s">
        <v>34</v>
      </c>
      <c r="J944" t="s">
        <v>35</v>
      </c>
      <c r="K944" t="s">
        <v>24</v>
      </c>
      <c r="L944" t="s">
        <v>82</v>
      </c>
      <c r="M944" t="s">
        <v>26</v>
      </c>
      <c r="N944" t="s">
        <v>27</v>
      </c>
    </row>
    <row r="945" spans="1:14" x14ac:dyDescent="0.25">
      <c r="A945" t="s">
        <v>4998</v>
      </c>
      <c r="C945" t="s">
        <v>76</v>
      </c>
      <c r="D945" t="s">
        <v>437</v>
      </c>
      <c r="E945" t="s">
        <v>687</v>
      </c>
      <c r="F945" t="s">
        <v>4999</v>
      </c>
      <c r="G945" t="s">
        <v>5000</v>
      </c>
      <c r="H945" t="s">
        <v>5001</v>
      </c>
      <c r="I945" t="s">
        <v>34</v>
      </c>
      <c r="J945" t="s">
        <v>393</v>
      </c>
      <c r="K945" t="s">
        <v>24</v>
      </c>
      <c r="L945" t="s">
        <v>5002</v>
      </c>
      <c r="M945" t="s">
        <v>26</v>
      </c>
      <c r="N945" t="s">
        <v>27</v>
      </c>
    </row>
    <row r="946" spans="1:14" x14ac:dyDescent="0.25">
      <c r="A946" t="s">
        <v>5003</v>
      </c>
      <c r="B946" t="s">
        <v>4664</v>
      </c>
      <c r="C946" t="s">
        <v>76</v>
      </c>
      <c r="E946" t="s">
        <v>695</v>
      </c>
      <c r="F946" t="s">
        <v>5004</v>
      </c>
      <c r="G946" t="s">
        <v>5005</v>
      </c>
      <c r="H946" t="s">
        <v>5006</v>
      </c>
      <c r="I946" t="s">
        <v>34</v>
      </c>
      <c r="J946" t="s">
        <v>745</v>
      </c>
      <c r="K946" t="s">
        <v>24</v>
      </c>
      <c r="M946" t="s">
        <v>26</v>
      </c>
      <c r="N946" t="s">
        <v>27</v>
      </c>
    </row>
    <row r="947" spans="1:14" x14ac:dyDescent="0.25">
      <c r="A947" t="s">
        <v>5007</v>
      </c>
      <c r="B947" t="s">
        <v>884</v>
      </c>
      <c r="C947" t="s">
        <v>16</v>
      </c>
      <c r="D947" t="s">
        <v>3769</v>
      </c>
      <c r="E947" t="s">
        <v>687</v>
      </c>
      <c r="F947" t="s">
        <v>5008</v>
      </c>
      <c r="G947" t="s">
        <v>5009</v>
      </c>
      <c r="H947" t="s">
        <v>5010</v>
      </c>
      <c r="I947" t="s">
        <v>34</v>
      </c>
      <c r="J947" t="s">
        <v>1010</v>
      </c>
      <c r="K947" t="s">
        <v>24</v>
      </c>
      <c r="L947" t="s">
        <v>44</v>
      </c>
      <c r="M947" t="s">
        <v>26</v>
      </c>
      <c r="N947" t="s">
        <v>27</v>
      </c>
    </row>
    <row r="948" spans="1:14" x14ac:dyDescent="0.25">
      <c r="A948" t="s">
        <v>5011</v>
      </c>
      <c r="B948" t="s">
        <v>4664</v>
      </c>
      <c r="C948" t="s">
        <v>76</v>
      </c>
      <c r="E948" t="s">
        <v>695</v>
      </c>
      <c r="F948" t="s">
        <v>5012</v>
      </c>
      <c r="G948" t="s">
        <v>5013</v>
      </c>
      <c r="H948" t="s">
        <v>5014</v>
      </c>
      <c r="I948" t="s">
        <v>34</v>
      </c>
      <c r="J948" t="s">
        <v>1757</v>
      </c>
      <c r="K948" t="s">
        <v>24</v>
      </c>
      <c r="M948" t="s">
        <v>26</v>
      </c>
      <c r="N948" t="s">
        <v>27</v>
      </c>
    </row>
    <row r="949" spans="1:14" x14ac:dyDescent="0.25">
      <c r="A949" t="s">
        <v>4628</v>
      </c>
      <c r="B949" t="s">
        <v>5015</v>
      </c>
      <c r="C949" t="s">
        <v>76</v>
      </c>
      <c r="D949" t="s">
        <v>4687</v>
      </c>
      <c r="E949" t="s">
        <v>695</v>
      </c>
      <c r="F949" t="s">
        <v>5016</v>
      </c>
      <c r="G949" t="s">
        <v>5017</v>
      </c>
      <c r="H949" t="s">
        <v>5018</v>
      </c>
      <c r="I949" t="s">
        <v>34</v>
      </c>
      <c r="J949" t="s">
        <v>333</v>
      </c>
      <c r="K949" t="s">
        <v>24</v>
      </c>
      <c r="L949" t="s">
        <v>4635</v>
      </c>
      <c r="M949" t="s">
        <v>5019</v>
      </c>
      <c r="N949" t="s">
        <v>46</v>
      </c>
    </row>
    <row r="950" spans="1:14" x14ac:dyDescent="0.25">
      <c r="A950" t="s">
        <v>5020</v>
      </c>
      <c r="B950" t="s">
        <v>5021</v>
      </c>
      <c r="C950" t="s">
        <v>76</v>
      </c>
      <c r="D950" t="s">
        <v>4687</v>
      </c>
      <c r="E950" t="s">
        <v>687</v>
      </c>
      <c r="F950" t="s">
        <v>5022</v>
      </c>
      <c r="G950" t="s">
        <v>5023</v>
      </c>
      <c r="H950" t="s">
        <v>5024</v>
      </c>
      <c r="I950" t="s">
        <v>34</v>
      </c>
      <c r="J950" t="s">
        <v>575</v>
      </c>
      <c r="K950" t="s">
        <v>24</v>
      </c>
      <c r="L950" t="s">
        <v>4635</v>
      </c>
      <c r="M950" t="s">
        <v>26</v>
      </c>
      <c r="N950" t="s">
        <v>27</v>
      </c>
    </row>
    <row r="951" spans="1:14" x14ac:dyDescent="0.25">
      <c r="A951" t="s">
        <v>2513</v>
      </c>
      <c r="B951" t="s">
        <v>5025</v>
      </c>
      <c r="C951" t="s">
        <v>76</v>
      </c>
      <c r="D951" t="s">
        <v>4535</v>
      </c>
      <c r="E951" t="s">
        <v>695</v>
      </c>
      <c r="F951" t="s">
        <v>5026</v>
      </c>
      <c r="G951" t="s">
        <v>5027</v>
      </c>
      <c r="H951" t="s">
        <v>5028</v>
      </c>
      <c r="I951" t="s">
        <v>34</v>
      </c>
      <c r="J951" t="s">
        <v>4634</v>
      </c>
      <c r="K951" t="s">
        <v>24</v>
      </c>
      <c r="L951" t="s">
        <v>193</v>
      </c>
      <c r="M951" t="s">
        <v>5029</v>
      </c>
      <c r="N951" t="s">
        <v>46</v>
      </c>
    </row>
    <row r="952" spans="1:14" x14ac:dyDescent="0.25">
      <c r="A952" t="s">
        <v>5030</v>
      </c>
      <c r="B952" t="s">
        <v>101</v>
      </c>
      <c r="C952" t="s">
        <v>16</v>
      </c>
      <c r="D952" t="s">
        <v>329</v>
      </c>
      <c r="E952" t="s">
        <v>695</v>
      </c>
      <c r="F952" t="s">
        <v>5031</v>
      </c>
      <c r="G952" t="s">
        <v>5032</v>
      </c>
      <c r="H952" t="s">
        <v>5033</v>
      </c>
      <c r="I952" t="s">
        <v>34</v>
      </c>
      <c r="J952" t="s">
        <v>1413</v>
      </c>
      <c r="K952" t="s">
        <v>24</v>
      </c>
      <c r="L952" t="s">
        <v>334</v>
      </c>
      <c r="M952" t="s">
        <v>5034</v>
      </c>
      <c r="N952" t="s">
        <v>46</v>
      </c>
    </row>
    <row r="953" spans="1:14" x14ac:dyDescent="0.25">
      <c r="A953" t="s">
        <v>5035</v>
      </c>
      <c r="B953" t="s">
        <v>5036</v>
      </c>
      <c r="C953" t="s">
        <v>16</v>
      </c>
      <c r="D953" t="s">
        <v>102</v>
      </c>
      <c r="E953" t="s">
        <v>695</v>
      </c>
      <c r="F953" t="s">
        <v>5037</v>
      </c>
      <c r="G953" t="s">
        <v>5038</v>
      </c>
      <c r="H953" t="s">
        <v>5039</v>
      </c>
      <c r="I953" t="s">
        <v>34</v>
      </c>
      <c r="J953" t="s">
        <v>1543</v>
      </c>
      <c r="K953" t="s">
        <v>24</v>
      </c>
      <c r="L953" t="s">
        <v>82</v>
      </c>
      <c r="M953" t="s">
        <v>5040</v>
      </c>
      <c r="N953" t="s">
        <v>46</v>
      </c>
    </row>
    <row r="954" spans="1:14" x14ac:dyDescent="0.25">
      <c r="A954" t="s">
        <v>4791</v>
      </c>
      <c r="B954" t="s">
        <v>5041</v>
      </c>
      <c r="C954" t="s">
        <v>16</v>
      </c>
      <c r="D954" t="s">
        <v>5042</v>
      </c>
      <c r="E954" t="s">
        <v>695</v>
      </c>
      <c r="F954" t="s">
        <v>5043</v>
      </c>
      <c r="G954" t="s">
        <v>5044</v>
      </c>
      <c r="H954" t="s">
        <v>5045</v>
      </c>
      <c r="I954" t="s">
        <v>22</v>
      </c>
      <c r="J954" t="s">
        <v>178</v>
      </c>
      <c r="K954" t="s">
        <v>24</v>
      </c>
      <c r="L954" t="s">
        <v>914</v>
      </c>
      <c r="M954" t="s">
        <v>26</v>
      </c>
      <c r="N954" t="s">
        <v>27</v>
      </c>
    </row>
    <row r="955" spans="1:14" x14ac:dyDescent="0.25">
      <c r="A955" t="s">
        <v>5046</v>
      </c>
      <c r="B955" t="s">
        <v>5047</v>
      </c>
      <c r="C955" t="s">
        <v>16</v>
      </c>
      <c r="D955" t="s">
        <v>4798</v>
      </c>
      <c r="E955" t="s">
        <v>695</v>
      </c>
      <c r="F955" t="s">
        <v>5048</v>
      </c>
      <c r="G955" t="s">
        <v>5049</v>
      </c>
      <c r="H955" t="s">
        <v>5050</v>
      </c>
      <c r="I955" t="s">
        <v>22</v>
      </c>
      <c r="J955" t="s">
        <v>699</v>
      </c>
      <c r="K955" t="s">
        <v>24</v>
      </c>
      <c r="L955" t="s">
        <v>91</v>
      </c>
      <c r="M955" t="s">
        <v>26</v>
      </c>
      <c r="N955" t="s">
        <v>27</v>
      </c>
    </row>
    <row r="956" spans="1:14" x14ac:dyDescent="0.25">
      <c r="A956" t="s">
        <v>4791</v>
      </c>
      <c r="B956" t="s">
        <v>708</v>
      </c>
      <c r="C956" t="s">
        <v>16</v>
      </c>
      <c r="D956" t="s">
        <v>4792</v>
      </c>
      <c r="E956" t="s">
        <v>695</v>
      </c>
      <c r="F956" t="s">
        <v>5051</v>
      </c>
      <c r="G956" t="s">
        <v>5052</v>
      </c>
      <c r="H956" t="s">
        <v>5053</v>
      </c>
      <c r="I956" t="s">
        <v>34</v>
      </c>
      <c r="J956" t="s">
        <v>872</v>
      </c>
      <c r="K956" t="s">
        <v>24</v>
      </c>
      <c r="L956" t="s">
        <v>914</v>
      </c>
      <c r="M956" t="s">
        <v>26</v>
      </c>
      <c r="N956" t="s">
        <v>27</v>
      </c>
    </row>
    <row r="957" spans="1:14" x14ac:dyDescent="0.25">
      <c r="A957" t="s">
        <v>4623</v>
      </c>
      <c r="B957" t="s">
        <v>4624</v>
      </c>
      <c r="C957" t="s">
        <v>76</v>
      </c>
      <c r="D957" t="s">
        <v>3889</v>
      </c>
      <c r="E957" t="s">
        <v>695</v>
      </c>
      <c r="F957" t="s">
        <v>5054</v>
      </c>
      <c r="G957" t="s">
        <v>5055</v>
      </c>
      <c r="H957" t="s">
        <v>5056</v>
      </c>
      <c r="I957" t="s">
        <v>34</v>
      </c>
      <c r="J957" t="s">
        <v>1757</v>
      </c>
      <c r="K957" t="s">
        <v>24</v>
      </c>
      <c r="L957" t="s">
        <v>44</v>
      </c>
      <c r="M957" t="s">
        <v>26</v>
      </c>
      <c r="N957" t="s">
        <v>27</v>
      </c>
    </row>
    <row r="958" spans="1:14" x14ac:dyDescent="0.25">
      <c r="A958" t="s">
        <v>5057</v>
      </c>
      <c r="B958" t="s">
        <v>4704</v>
      </c>
      <c r="C958" t="s">
        <v>76</v>
      </c>
      <c r="D958" t="s">
        <v>3673</v>
      </c>
      <c r="E958" t="s">
        <v>695</v>
      </c>
      <c r="F958" t="s">
        <v>5058</v>
      </c>
      <c r="G958" t="s">
        <v>5059</v>
      </c>
      <c r="H958" t="s">
        <v>5060</v>
      </c>
      <c r="I958" t="s">
        <v>34</v>
      </c>
      <c r="J958" t="s">
        <v>4708</v>
      </c>
      <c r="K958" t="s">
        <v>24</v>
      </c>
      <c r="L958" t="s">
        <v>82</v>
      </c>
      <c r="M958" t="s">
        <v>26</v>
      </c>
      <c r="N958" t="s">
        <v>27</v>
      </c>
    </row>
    <row r="959" spans="1:14" x14ac:dyDescent="0.25">
      <c r="A959" t="s">
        <v>5061</v>
      </c>
      <c r="B959" t="s">
        <v>4785</v>
      </c>
      <c r="C959" t="s">
        <v>76</v>
      </c>
      <c r="D959" t="s">
        <v>4786</v>
      </c>
      <c r="E959" t="s">
        <v>695</v>
      </c>
      <c r="F959" t="s">
        <v>5062</v>
      </c>
      <c r="G959" t="s">
        <v>5063</v>
      </c>
      <c r="H959" t="s">
        <v>5064</v>
      </c>
      <c r="I959" t="s">
        <v>34</v>
      </c>
      <c r="J959" t="s">
        <v>35</v>
      </c>
      <c r="K959" t="s">
        <v>24</v>
      </c>
      <c r="L959" t="s">
        <v>4790</v>
      </c>
      <c r="M959" t="s">
        <v>26</v>
      </c>
      <c r="N959" t="s">
        <v>27</v>
      </c>
    </row>
    <row r="960" spans="1:14" x14ac:dyDescent="0.25">
      <c r="A960" t="s">
        <v>5065</v>
      </c>
      <c r="B960" t="s">
        <v>5025</v>
      </c>
      <c r="C960" t="s">
        <v>76</v>
      </c>
      <c r="D960" t="s">
        <v>4535</v>
      </c>
      <c r="E960" t="s">
        <v>695</v>
      </c>
      <c r="F960" t="s">
        <v>5066</v>
      </c>
      <c r="G960" t="s">
        <v>5067</v>
      </c>
      <c r="H960" t="s">
        <v>5068</v>
      </c>
      <c r="I960" t="s">
        <v>34</v>
      </c>
      <c r="J960" t="s">
        <v>4634</v>
      </c>
      <c r="K960" t="s">
        <v>24</v>
      </c>
      <c r="L960" t="s">
        <v>193</v>
      </c>
      <c r="M960" t="s">
        <v>5069</v>
      </c>
      <c r="N960" t="s">
        <v>46</v>
      </c>
    </row>
    <row r="961" spans="1:14" x14ac:dyDescent="0.25">
      <c r="A961" t="s">
        <v>5070</v>
      </c>
      <c r="B961" t="s">
        <v>2953</v>
      </c>
      <c r="C961" t="s">
        <v>76</v>
      </c>
      <c r="D961" t="s">
        <v>2954</v>
      </c>
      <c r="E961" t="s">
        <v>695</v>
      </c>
      <c r="F961" t="s">
        <v>5071</v>
      </c>
      <c r="G961" t="s">
        <v>5072</v>
      </c>
      <c r="H961" t="s">
        <v>5073</v>
      </c>
      <c r="I961" t="s">
        <v>34</v>
      </c>
      <c r="J961" t="s">
        <v>433</v>
      </c>
      <c r="K961" t="s">
        <v>24</v>
      </c>
      <c r="L961" t="s">
        <v>537</v>
      </c>
      <c r="M961" t="s">
        <v>26</v>
      </c>
      <c r="N961" t="s">
        <v>27</v>
      </c>
    </row>
    <row r="962" spans="1:14" x14ac:dyDescent="0.25">
      <c r="A962" t="s">
        <v>4791</v>
      </c>
      <c r="B962" t="s">
        <v>708</v>
      </c>
      <c r="C962" t="s">
        <v>16</v>
      </c>
      <c r="D962" t="s">
        <v>4792</v>
      </c>
      <c r="E962" t="s">
        <v>695</v>
      </c>
      <c r="F962" t="s">
        <v>5074</v>
      </c>
      <c r="G962" t="s">
        <v>5075</v>
      </c>
      <c r="H962" t="s">
        <v>5076</v>
      </c>
      <c r="I962" t="s">
        <v>34</v>
      </c>
      <c r="J962" t="s">
        <v>2062</v>
      </c>
      <c r="K962" t="s">
        <v>24</v>
      </c>
      <c r="L962" t="s">
        <v>914</v>
      </c>
      <c r="M962" t="s">
        <v>26</v>
      </c>
      <c r="N962" t="s">
        <v>27</v>
      </c>
    </row>
    <row r="963" spans="1:14" x14ac:dyDescent="0.25">
      <c r="A963" t="s">
        <v>5077</v>
      </c>
      <c r="B963" t="s">
        <v>5078</v>
      </c>
      <c r="C963" t="s">
        <v>76</v>
      </c>
      <c r="D963" t="s">
        <v>5079</v>
      </c>
      <c r="E963" t="s">
        <v>695</v>
      </c>
      <c r="F963" t="s">
        <v>5080</v>
      </c>
      <c r="G963" t="s">
        <v>5081</v>
      </c>
      <c r="H963" t="s">
        <v>5082</v>
      </c>
      <c r="I963" t="s">
        <v>34</v>
      </c>
      <c r="J963" t="s">
        <v>162</v>
      </c>
      <c r="K963" t="s">
        <v>24</v>
      </c>
      <c r="L963" t="s">
        <v>4992</v>
      </c>
      <c r="M963" t="s">
        <v>5083</v>
      </c>
      <c r="N963" t="s">
        <v>46</v>
      </c>
    </row>
    <row r="964" spans="1:14" x14ac:dyDescent="0.25">
      <c r="A964" t="s">
        <v>5084</v>
      </c>
      <c r="B964" t="s">
        <v>4682</v>
      </c>
      <c r="C964" t="s">
        <v>76</v>
      </c>
      <c r="D964" t="s">
        <v>1612</v>
      </c>
      <c r="E964" t="s">
        <v>695</v>
      </c>
      <c r="F964" t="s">
        <v>5085</v>
      </c>
      <c r="G964" t="s">
        <v>5086</v>
      </c>
      <c r="H964" t="s">
        <v>5087</v>
      </c>
      <c r="I964" t="s">
        <v>34</v>
      </c>
      <c r="J964" t="s">
        <v>816</v>
      </c>
      <c r="K964" t="s">
        <v>24</v>
      </c>
      <c r="L964" t="s">
        <v>82</v>
      </c>
      <c r="M964" t="s">
        <v>26</v>
      </c>
      <c r="N964" t="s">
        <v>27</v>
      </c>
    </row>
    <row r="965" spans="1:14" x14ac:dyDescent="0.25">
      <c r="A965" t="s">
        <v>4602</v>
      </c>
      <c r="B965" t="s">
        <v>5088</v>
      </c>
      <c r="C965" t="s">
        <v>16</v>
      </c>
      <c r="D965" t="s">
        <v>4604</v>
      </c>
      <c r="E965" t="s">
        <v>695</v>
      </c>
      <c r="F965" t="s">
        <v>5089</v>
      </c>
      <c r="G965" t="s">
        <v>5090</v>
      </c>
      <c r="H965" t="s">
        <v>5091</v>
      </c>
      <c r="I965" t="s">
        <v>34</v>
      </c>
      <c r="J965" t="s">
        <v>3381</v>
      </c>
      <c r="K965" t="s">
        <v>24</v>
      </c>
      <c r="L965" t="s">
        <v>82</v>
      </c>
      <c r="M965" t="s">
        <v>26</v>
      </c>
      <c r="N965" t="s">
        <v>27</v>
      </c>
    </row>
    <row r="966" spans="1:14" x14ac:dyDescent="0.25">
      <c r="A966" t="s">
        <v>4669</v>
      </c>
      <c r="B966" t="s">
        <v>4734</v>
      </c>
      <c r="C966" t="s">
        <v>76</v>
      </c>
      <c r="D966" t="s">
        <v>5092</v>
      </c>
      <c r="E966" t="s">
        <v>695</v>
      </c>
      <c r="F966" t="s">
        <v>5093</v>
      </c>
      <c r="G966" t="s">
        <v>5094</v>
      </c>
      <c r="H966" t="s">
        <v>5095</v>
      </c>
      <c r="I966" t="s">
        <v>34</v>
      </c>
      <c r="J966" t="s">
        <v>269</v>
      </c>
      <c r="K966" t="s">
        <v>24</v>
      </c>
      <c r="L966" t="s">
        <v>5096</v>
      </c>
      <c r="M966" t="s">
        <v>26</v>
      </c>
      <c r="N966" t="s">
        <v>27</v>
      </c>
    </row>
    <row r="967" spans="1:14" x14ac:dyDescent="0.25">
      <c r="A967" t="s">
        <v>5097</v>
      </c>
      <c r="B967" t="s">
        <v>3563</v>
      </c>
      <c r="C967" t="s">
        <v>16</v>
      </c>
      <c r="D967" t="s">
        <v>579</v>
      </c>
      <c r="E967" t="s">
        <v>695</v>
      </c>
      <c r="F967" t="s">
        <v>5098</v>
      </c>
      <c r="G967" t="s">
        <v>5099</v>
      </c>
      <c r="H967" t="s">
        <v>5100</v>
      </c>
      <c r="I967" t="s">
        <v>34</v>
      </c>
      <c r="J967" t="s">
        <v>661</v>
      </c>
      <c r="K967" t="s">
        <v>24</v>
      </c>
      <c r="L967" t="s">
        <v>193</v>
      </c>
      <c r="M967" t="s">
        <v>26</v>
      </c>
      <c r="N967" t="s">
        <v>27</v>
      </c>
    </row>
    <row r="968" spans="1:14" x14ac:dyDescent="0.25">
      <c r="A968" t="s">
        <v>5101</v>
      </c>
      <c r="B968" t="s">
        <v>3302</v>
      </c>
      <c r="C968" t="s">
        <v>1572</v>
      </c>
      <c r="D968" t="s">
        <v>3303</v>
      </c>
      <c r="E968" t="s">
        <v>695</v>
      </c>
      <c r="F968" t="s">
        <v>5102</v>
      </c>
      <c r="G968" t="s">
        <v>5103</v>
      </c>
      <c r="H968" t="s">
        <v>5104</v>
      </c>
      <c r="I968" t="s">
        <v>34</v>
      </c>
      <c r="J968" t="s">
        <v>5105</v>
      </c>
      <c r="K968" t="s">
        <v>24</v>
      </c>
      <c r="L968" t="s">
        <v>82</v>
      </c>
      <c r="M968" t="s">
        <v>26</v>
      </c>
      <c r="N968" t="s">
        <v>27</v>
      </c>
    </row>
    <row r="969" spans="1:14" x14ac:dyDescent="0.25">
      <c r="A969" t="s">
        <v>5106</v>
      </c>
      <c r="B969" t="s">
        <v>4758</v>
      </c>
      <c r="C969" t="s">
        <v>76</v>
      </c>
      <c r="D969" t="s">
        <v>5107</v>
      </c>
      <c r="E969" t="s">
        <v>687</v>
      </c>
      <c r="F969" t="s">
        <v>5108</v>
      </c>
      <c r="G969" t="s">
        <v>5109</v>
      </c>
      <c r="H969" t="s">
        <v>5110</v>
      </c>
      <c r="I969" t="s">
        <v>34</v>
      </c>
      <c r="J969" t="s">
        <v>782</v>
      </c>
      <c r="K969" t="s">
        <v>24</v>
      </c>
      <c r="L969" t="s">
        <v>44</v>
      </c>
      <c r="M969" t="s">
        <v>26</v>
      </c>
      <c r="N969" t="s">
        <v>27</v>
      </c>
    </row>
    <row r="970" spans="1:14" x14ac:dyDescent="0.25">
      <c r="A970" t="s">
        <v>5111</v>
      </c>
      <c r="B970" t="s">
        <v>2532</v>
      </c>
      <c r="C970" t="s">
        <v>76</v>
      </c>
      <c r="D970" t="s">
        <v>4616</v>
      </c>
      <c r="E970" t="s">
        <v>687</v>
      </c>
      <c r="F970" t="s">
        <v>5112</v>
      </c>
      <c r="G970" t="s">
        <v>5113</v>
      </c>
      <c r="H970" t="s">
        <v>5114</v>
      </c>
      <c r="I970" t="s">
        <v>34</v>
      </c>
      <c r="J970" t="s">
        <v>1648</v>
      </c>
      <c r="K970" t="s">
        <v>24</v>
      </c>
      <c r="L970" t="s">
        <v>36</v>
      </c>
      <c r="M970" t="s">
        <v>26</v>
      </c>
      <c r="N970" t="s">
        <v>27</v>
      </c>
    </row>
    <row r="971" spans="1:14" x14ac:dyDescent="0.25">
      <c r="A971" t="s">
        <v>5115</v>
      </c>
      <c r="B971" t="s">
        <v>4651</v>
      </c>
      <c r="C971" t="s">
        <v>16</v>
      </c>
      <c r="D971" t="s">
        <v>4652</v>
      </c>
      <c r="E971" t="s">
        <v>695</v>
      </c>
      <c r="F971" t="s">
        <v>5116</v>
      </c>
      <c r="G971" t="s">
        <v>5117</v>
      </c>
      <c r="H971" t="s">
        <v>5118</v>
      </c>
      <c r="I971" t="s">
        <v>34</v>
      </c>
      <c r="J971" t="s">
        <v>1066</v>
      </c>
      <c r="K971" t="s">
        <v>24</v>
      </c>
      <c r="L971" t="s">
        <v>2777</v>
      </c>
      <c r="M971" t="s">
        <v>26</v>
      </c>
      <c r="N971" t="s">
        <v>27</v>
      </c>
    </row>
    <row r="972" spans="1:14" x14ac:dyDescent="0.25">
      <c r="A972" t="s">
        <v>5030</v>
      </c>
      <c r="B972" t="s">
        <v>5119</v>
      </c>
      <c r="C972" t="s">
        <v>16</v>
      </c>
      <c r="D972" t="s">
        <v>329</v>
      </c>
      <c r="E972" t="s">
        <v>695</v>
      </c>
      <c r="F972" t="s">
        <v>5120</v>
      </c>
      <c r="G972" t="s">
        <v>5121</v>
      </c>
      <c r="H972" t="s">
        <v>5122</v>
      </c>
      <c r="I972" t="s">
        <v>34</v>
      </c>
      <c r="J972" t="s">
        <v>1435</v>
      </c>
      <c r="K972" t="s">
        <v>24</v>
      </c>
      <c r="L972" t="s">
        <v>334</v>
      </c>
      <c r="M972" t="s">
        <v>5123</v>
      </c>
      <c r="N972" t="s">
        <v>46</v>
      </c>
    </row>
    <row r="973" spans="1:14" x14ac:dyDescent="0.25">
      <c r="A973" t="s">
        <v>5124</v>
      </c>
      <c r="B973" t="s">
        <v>5125</v>
      </c>
      <c r="C973" t="s">
        <v>16</v>
      </c>
      <c r="D973" t="s">
        <v>616</v>
      </c>
      <c r="E973" t="s">
        <v>687</v>
      </c>
      <c r="F973" t="s">
        <v>5126</v>
      </c>
      <c r="G973" t="s">
        <v>5127</v>
      </c>
      <c r="H973" t="s">
        <v>5128</v>
      </c>
      <c r="I973" t="s">
        <v>34</v>
      </c>
      <c r="J973" t="s">
        <v>944</v>
      </c>
      <c r="K973" t="s">
        <v>24</v>
      </c>
      <c r="L973" t="s">
        <v>5129</v>
      </c>
      <c r="M973" t="s">
        <v>26</v>
      </c>
      <c r="N973" t="s">
        <v>27</v>
      </c>
    </row>
    <row r="974" spans="1:14" x14ac:dyDescent="0.25">
      <c r="A974" t="s">
        <v>5130</v>
      </c>
      <c r="B974" t="s">
        <v>5131</v>
      </c>
      <c r="C974" t="s">
        <v>16</v>
      </c>
      <c r="D974" t="s">
        <v>3303</v>
      </c>
      <c r="E974" t="s">
        <v>687</v>
      </c>
      <c r="F974" t="s">
        <v>5132</v>
      </c>
      <c r="G974" t="s">
        <v>5133</v>
      </c>
      <c r="H974" t="s">
        <v>5134</v>
      </c>
      <c r="I974" t="s">
        <v>34</v>
      </c>
      <c r="J974" t="s">
        <v>1988</v>
      </c>
      <c r="K974" t="s">
        <v>24</v>
      </c>
      <c r="L974" t="s">
        <v>82</v>
      </c>
      <c r="M974" t="s">
        <v>26</v>
      </c>
      <c r="N974" t="s">
        <v>27</v>
      </c>
    </row>
    <row r="975" spans="1:14" x14ac:dyDescent="0.25">
      <c r="A975" t="s">
        <v>5115</v>
      </c>
      <c r="B975" t="s">
        <v>4651</v>
      </c>
      <c r="C975" t="s">
        <v>16</v>
      </c>
      <c r="D975" t="s">
        <v>4652</v>
      </c>
      <c r="E975" t="s">
        <v>695</v>
      </c>
      <c r="F975" t="s">
        <v>5135</v>
      </c>
      <c r="G975" t="s">
        <v>5136</v>
      </c>
      <c r="H975" t="s">
        <v>5137</v>
      </c>
      <c r="I975" t="s">
        <v>34</v>
      </c>
      <c r="J975" t="s">
        <v>1066</v>
      </c>
      <c r="K975" t="s">
        <v>24</v>
      </c>
      <c r="L975" t="s">
        <v>2777</v>
      </c>
      <c r="M975" t="s">
        <v>26</v>
      </c>
      <c r="N975" t="s">
        <v>27</v>
      </c>
    </row>
    <row r="976" spans="1:14" x14ac:dyDescent="0.25">
      <c r="A976" t="s">
        <v>4628</v>
      </c>
      <c r="B976" t="s">
        <v>4978</v>
      </c>
      <c r="C976" t="s">
        <v>76</v>
      </c>
      <c r="D976" t="s">
        <v>4687</v>
      </c>
      <c r="E976" t="s">
        <v>695</v>
      </c>
      <c r="F976" t="s">
        <v>5138</v>
      </c>
      <c r="G976" t="s">
        <v>5139</v>
      </c>
      <c r="H976" t="s">
        <v>5140</v>
      </c>
      <c r="I976" t="s">
        <v>34</v>
      </c>
      <c r="J976" t="s">
        <v>358</v>
      </c>
      <c r="K976" t="s">
        <v>24</v>
      </c>
      <c r="L976" t="s">
        <v>4635</v>
      </c>
      <c r="M976" t="s">
        <v>5141</v>
      </c>
      <c r="N976" t="s">
        <v>46</v>
      </c>
    </row>
    <row r="977" spans="1:14" x14ac:dyDescent="0.25">
      <c r="A977" t="s">
        <v>5142</v>
      </c>
      <c r="C977" t="s">
        <v>76</v>
      </c>
      <c r="D977" t="s">
        <v>5143</v>
      </c>
      <c r="E977" t="s">
        <v>695</v>
      </c>
      <c r="F977" t="s">
        <v>5144</v>
      </c>
      <c r="G977" t="s">
        <v>5145</v>
      </c>
      <c r="H977" t="s">
        <v>5146</v>
      </c>
      <c r="I977" t="s">
        <v>34</v>
      </c>
      <c r="J977" t="s">
        <v>201</v>
      </c>
      <c r="K977" t="s">
        <v>24</v>
      </c>
      <c r="L977" t="s">
        <v>5147</v>
      </c>
      <c r="M977" t="s">
        <v>5148</v>
      </c>
      <c r="N977" t="s">
        <v>46</v>
      </c>
    </row>
    <row r="978" spans="1:14" x14ac:dyDescent="0.25">
      <c r="A978" t="s">
        <v>5149</v>
      </c>
      <c r="B978" t="s">
        <v>5150</v>
      </c>
      <c r="C978" t="s">
        <v>16</v>
      </c>
      <c r="D978" t="s">
        <v>579</v>
      </c>
      <c r="E978" t="s">
        <v>695</v>
      </c>
      <c r="F978" t="s">
        <v>5151</v>
      </c>
      <c r="G978" t="s">
        <v>5152</v>
      </c>
      <c r="H978" t="s">
        <v>5153</v>
      </c>
      <c r="I978" t="s">
        <v>34</v>
      </c>
      <c r="J978" t="s">
        <v>256</v>
      </c>
      <c r="K978" t="s">
        <v>24</v>
      </c>
      <c r="L978" t="s">
        <v>193</v>
      </c>
      <c r="M978" t="s">
        <v>26</v>
      </c>
      <c r="N978" t="s">
        <v>27</v>
      </c>
    </row>
    <row r="979" spans="1:14" x14ac:dyDescent="0.25">
      <c r="A979" t="s">
        <v>5154</v>
      </c>
      <c r="B979" t="s">
        <v>5155</v>
      </c>
      <c r="C979" t="s">
        <v>76</v>
      </c>
      <c r="D979" t="s">
        <v>5156</v>
      </c>
      <c r="E979" t="s">
        <v>695</v>
      </c>
      <c r="F979" t="s">
        <v>5157</v>
      </c>
      <c r="G979" t="s">
        <v>5158</v>
      </c>
      <c r="H979" t="s">
        <v>5159</v>
      </c>
      <c r="I979" t="s">
        <v>34</v>
      </c>
      <c r="J979" t="s">
        <v>178</v>
      </c>
      <c r="K979" t="s">
        <v>24</v>
      </c>
      <c r="L979" t="s">
        <v>5160</v>
      </c>
      <c r="M979" t="s">
        <v>26</v>
      </c>
      <c r="N979" t="s">
        <v>27</v>
      </c>
    </row>
    <row r="980" spans="1:14" x14ac:dyDescent="0.25">
      <c r="A980" t="s">
        <v>4752</v>
      </c>
      <c r="C980" t="s">
        <v>16</v>
      </c>
      <c r="D980" t="s">
        <v>4753</v>
      </c>
      <c r="E980" t="s">
        <v>695</v>
      </c>
      <c r="F980" t="s">
        <v>5161</v>
      </c>
      <c r="G980" t="s">
        <v>5162</v>
      </c>
      <c r="H980" t="s">
        <v>5163</v>
      </c>
      <c r="I980" t="s">
        <v>22</v>
      </c>
      <c r="J980" t="s">
        <v>476</v>
      </c>
      <c r="K980" t="s">
        <v>24</v>
      </c>
      <c r="L980" t="s">
        <v>91</v>
      </c>
      <c r="M980" t="s">
        <v>26</v>
      </c>
      <c r="N980" t="s">
        <v>27</v>
      </c>
    </row>
    <row r="981" spans="1:14" x14ac:dyDescent="0.25">
      <c r="A981" t="s">
        <v>4942</v>
      </c>
      <c r="B981" t="s">
        <v>5164</v>
      </c>
      <c r="C981" t="s">
        <v>76</v>
      </c>
      <c r="D981" t="s">
        <v>4944</v>
      </c>
      <c r="E981" t="s">
        <v>695</v>
      </c>
      <c r="F981" t="s">
        <v>5165</v>
      </c>
      <c r="G981" t="s">
        <v>5166</v>
      </c>
      <c r="H981" t="s">
        <v>5167</v>
      </c>
      <c r="I981" t="s">
        <v>34</v>
      </c>
      <c r="J981" t="s">
        <v>372</v>
      </c>
      <c r="K981" t="s">
        <v>24</v>
      </c>
      <c r="L981" t="s">
        <v>82</v>
      </c>
      <c r="M981" t="s">
        <v>5168</v>
      </c>
      <c r="N981" t="s">
        <v>46</v>
      </c>
    </row>
    <row r="982" spans="1:14" x14ac:dyDescent="0.25">
      <c r="A982" t="s">
        <v>4932</v>
      </c>
      <c r="C982" t="s">
        <v>16</v>
      </c>
      <c r="D982" t="s">
        <v>4933</v>
      </c>
      <c r="E982" t="s">
        <v>695</v>
      </c>
      <c r="F982" t="s">
        <v>5169</v>
      </c>
      <c r="G982" t="s">
        <v>5170</v>
      </c>
      <c r="H982" t="s">
        <v>5171</v>
      </c>
      <c r="I982" t="s">
        <v>34</v>
      </c>
      <c r="J982" t="s">
        <v>1860</v>
      </c>
      <c r="K982" t="s">
        <v>24</v>
      </c>
      <c r="L982" t="s">
        <v>248</v>
      </c>
      <c r="M982" t="s">
        <v>26</v>
      </c>
      <c r="N982" t="s">
        <v>27</v>
      </c>
    </row>
    <row r="983" spans="1:14" x14ac:dyDescent="0.25">
      <c r="A983" t="s">
        <v>5172</v>
      </c>
      <c r="B983" t="s">
        <v>4698</v>
      </c>
      <c r="C983" t="s">
        <v>16</v>
      </c>
      <c r="D983" t="s">
        <v>2667</v>
      </c>
      <c r="E983" t="s">
        <v>695</v>
      </c>
      <c r="F983" t="s">
        <v>5173</v>
      </c>
      <c r="G983" t="s">
        <v>5174</v>
      </c>
      <c r="H983" t="s">
        <v>5175</v>
      </c>
      <c r="I983" t="s">
        <v>34</v>
      </c>
      <c r="J983" t="s">
        <v>448</v>
      </c>
      <c r="K983" t="s">
        <v>24</v>
      </c>
      <c r="L983" t="s">
        <v>4702</v>
      </c>
      <c r="M983" t="s">
        <v>26</v>
      </c>
      <c r="N983" t="s">
        <v>27</v>
      </c>
    </row>
    <row r="984" spans="1:14" x14ac:dyDescent="0.25">
      <c r="A984" t="s">
        <v>5176</v>
      </c>
      <c r="B984" t="s">
        <v>4682</v>
      </c>
      <c r="C984" t="s">
        <v>76</v>
      </c>
      <c r="D984" t="s">
        <v>1612</v>
      </c>
      <c r="E984" t="s">
        <v>695</v>
      </c>
      <c r="F984" t="s">
        <v>5177</v>
      </c>
      <c r="G984" t="s">
        <v>5178</v>
      </c>
      <c r="H984" t="s">
        <v>5179</v>
      </c>
      <c r="I984" t="s">
        <v>34</v>
      </c>
      <c r="J984" t="s">
        <v>987</v>
      </c>
      <c r="K984" t="s">
        <v>24</v>
      </c>
      <c r="L984" t="s">
        <v>82</v>
      </c>
      <c r="M984" t="s">
        <v>26</v>
      </c>
      <c r="N984" t="s">
        <v>27</v>
      </c>
    </row>
    <row r="985" spans="1:14" x14ac:dyDescent="0.25">
      <c r="A985" t="s">
        <v>5180</v>
      </c>
      <c r="B985" t="s">
        <v>5181</v>
      </c>
      <c r="C985" t="s">
        <v>76</v>
      </c>
      <c r="D985" t="s">
        <v>4808</v>
      </c>
      <c r="E985" t="s">
        <v>687</v>
      </c>
      <c r="F985" t="s">
        <v>5182</v>
      </c>
      <c r="G985" t="s">
        <v>5183</v>
      </c>
      <c r="H985" t="s">
        <v>5184</v>
      </c>
      <c r="I985" t="s">
        <v>34</v>
      </c>
      <c r="J985" t="s">
        <v>528</v>
      </c>
      <c r="K985" t="s">
        <v>24</v>
      </c>
      <c r="L985" t="s">
        <v>1414</v>
      </c>
      <c r="M985" t="s">
        <v>26</v>
      </c>
      <c r="N985" t="s">
        <v>27</v>
      </c>
    </row>
    <row r="986" spans="1:14" x14ac:dyDescent="0.25">
      <c r="A986" t="s">
        <v>5185</v>
      </c>
      <c r="B986" t="s">
        <v>4967</v>
      </c>
      <c r="C986" t="s">
        <v>76</v>
      </c>
      <c r="D986" t="s">
        <v>4968</v>
      </c>
      <c r="E986" t="s">
        <v>695</v>
      </c>
      <c r="F986" t="s">
        <v>5186</v>
      </c>
      <c r="G986" t="s">
        <v>5187</v>
      </c>
      <c r="H986" t="s">
        <v>5188</v>
      </c>
      <c r="I986" t="s">
        <v>34</v>
      </c>
      <c r="J986" t="s">
        <v>1275</v>
      </c>
      <c r="K986" t="s">
        <v>24</v>
      </c>
      <c r="L986" t="s">
        <v>4972</v>
      </c>
      <c r="M986" t="s">
        <v>26</v>
      </c>
      <c r="N986" t="s">
        <v>27</v>
      </c>
    </row>
    <row r="987" spans="1:14" x14ac:dyDescent="0.25">
      <c r="A987" t="s">
        <v>5189</v>
      </c>
      <c r="B987" t="s">
        <v>5190</v>
      </c>
      <c r="C987" t="s">
        <v>16</v>
      </c>
      <c r="D987" t="s">
        <v>579</v>
      </c>
      <c r="E987" t="s">
        <v>695</v>
      </c>
      <c r="F987" t="s">
        <v>5191</v>
      </c>
      <c r="G987" t="s">
        <v>5192</v>
      </c>
      <c r="H987" t="s">
        <v>5193</v>
      </c>
      <c r="I987" t="s">
        <v>34</v>
      </c>
      <c r="J987" t="s">
        <v>661</v>
      </c>
      <c r="K987" t="s">
        <v>24</v>
      </c>
      <c r="L987" t="s">
        <v>193</v>
      </c>
      <c r="M987" t="s">
        <v>26</v>
      </c>
      <c r="N987" t="s">
        <v>27</v>
      </c>
    </row>
    <row r="988" spans="1:14" x14ac:dyDescent="0.25">
      <c r="A988" t="s">
        <v>4623</v>
      </c>
      <c r="B988" t="s">
        <v>4624</v>
      </c>
      <c r="C988" t="s">
        <v>16</v>
      </c>
      <c r="D988" t="s">
        <v>3889</v>
      </c>
      <c r="E988" t="s">
        <v>695</v>
      </c>
      <c r="F988" t="s">
        <v>5194</v>
      </c>
      <c r="G988" t="s">
        <v>5195</v>
      </c>
      <c r="H988" t="s">
        <v>5196</v>
      </c>
      <c r="I988" t="s">
        <v>34</v>
      </c>
      <c r="J988" t="s">
        <v>98</v>
      </c>
      <c r="K988" t="s">
        <v>24</v>
      </c>
      <c r="L988" t="s">
        <v>44</v>
      </c>
      <c r="M988" t="s">
        <v>26</v>
      </c>
      <c r="N988" t="s">
        <v>27</v>
      </c>
    </row>
    <row r="989" spans="1:14" x14ac:dyDescent="0.25">
      <c r="A989" t="s">
        <v>5197</v>
      </c>
      <c r="B989" t="s">
        <v>5198</v>
      </c>
      <c r="C989" t="s">
        <v>16</v>
      </c>
      <c r="D989" t="s">
        <v>3197</v>
      </c>
      <c r="E989" t="s">
        <v>687</v>
      </c>
      <c r="F989" t="s">
        <v>5199</v>
      </c>
      <c r="G989" t="s">
        <v>5200</v>
      </c>
      <c r="H989" t="s">
        <v>5201</v>
      </c>
      <c r="I989" t="s">
        <v>34</v>
      </c>
      <c r="J989" t="s">
        <v>929</v>
      </c>
      <c r="K989" t="s">
        <v>24</v>
      </c>
      <c r="L989" t="s">
        <v>82</v>
      </c>
      <c r="M989" t="s">
        <v>26</v>
      </c>
      <c r="N989" t="s">
        <v>27</v>
      </c>
    </row>
    <row r="990" spans="1:14" x14ac:dyDescent="0.25">
      <c r="A990" t="s">
        <v>5202</v>
      </c>
      <c r="B990" t="s">
        <v>101</v>
      </c>
      <c r="C990" t="s">
        <v>16</v>
      </c>
      <c r="D990" t="s">
        <v>329</v>
      </c>
      <c r="E990" t="s">
        <v>687</v>
      </c>
      <c r="F990" t="s">
        <v>5203</v>
      </c>
      <c r="G990" t="s">
        <v>5204</v>
      </c>
      <c r="H990" t="s">
        <v>5205</v>
      </c>
      <c r="I990" t="s">
        <v>34</v>
      </c>
      <c r="J990" t="s">
        <v>1435</v>
      </c>
      <c r="K990" t="s">
        <v>24</v>
      </c>
      <c r="L990" t="s">
        <v>334</v>
      </c>
      <c r="M990" t="s">
        <v>26</v>
      </c>
      <c r="N990" t="s">
        <v>27</v>
      </c>
    </row>
    <row r="991" spans="1:14" x14ac:dyDescent="0.25">
      <c r="A991" t="s">
        <v>28</v>
      </c>
      <c r="B991" t="s">
        <v>5206</v>
      </c>
      <c r="C991" t="s">
        <v>16</v>
      </c>
      <c r="D991" t="s">
        <v>4988</v>
      </c>
      <c r="E991" t="s">
        <v>687</v>
      </c>
      <c r="F991" t="s">
        <v>5207</v>
      </c>
      <c r="G991" t="s">
        <v>5208</v>
      </c>
      <c r="H991" t="s">
        <v>5209</v>
      </c>
      <c r="I991" t="s">
        <v>34</v>
      </c>
      <c r="J991" t="s">
        <v>661</v>
      </c>
      <c r="K991" t="s">
        <v>24</v>
      </c>
      <c r="L991" t="s">
        <v>4992</v>
      </c>
      <c r="M991" t="s">
        <v>26</v>
      </c>
      <c r="N991" t="s">
        <v>27</v>
      </c>
    </row>
    <row r="992" spans="1:14" x14ac:dyDescent="0.25">
      <c r="A992" t="s">
        <v>5130</v>
      </c>
      <c r="B992" t="s">
        <v>5131</v>
      </c>
      <c r="C992" t="s">
        <v>16</v>
      </c>
      <c r="D992" t="s">
        <v>3303</v>
      </c>
      <c r="E992" t="s">
        <v>695</v>
      </c>
      <c r="F992" t="s">
        <v>5210</v>
      </c>
      <c r="G992" t="s">
        <v>5211</v>
      </c>
      <c r="H992" t="s">
        <v>5212</v>
      </c>
      <c r="I992" t="s">
        <v>34</v>
      </c>
      <c r="J992" t="s">
        <v>2079</v>
      </c>
      <c r="K992" t="s">
        <v>24</v>
      </c>
      <c r="L992" t="s">
        <v>82</v>
      </c>
      <c r="M992" t="s">
        <v>26</v>
      </c>
      <c r="N992" t="s">
        <v>27</v>
      </c>
    </row>
    <row r="993" spans="1:14" x14ac:dyDescent="0.25">
      <c r="A993" t="s">
        <v>5213</v>
      </c>
      <c r="B993" t="s">
        <v>3275</v>
      </c>
      <c r="C993" t="s">
        <v>76</v>
      </c>
      <c r="D993" t="s">
        <v>4724</v>
      </c>
      <c r="E993" t="s">
        <v>687</v>
      </c>
      <c r="F993" t="s">
        <v>5214</v>
      </c>
      <c r="G993" t="s">
        <v>5215</v>
      </c>
      <c r="H993" t="s">
        <v>5216</v>
      </c>
      <c r="I993" t="s">
        <v>22</v>
      </c>
      <c r="J993" t="s">
        <v>162</v>
      </c>
      <c r="K993" t="s">
        <v>24</v>
      </c>
      <c r="L993" t="s">
        <v>91</v>
      </c>
      <c r="M993" t="s">
        <v>26</v>
      </c>
      <c r="N993" t="s">
        <v>27</v>
      </c>
    </row>
    <row r="994" spans="1:14" x14ac:dyDescent="0.25">
      <c r="A994" t="s">
        <v>5217</v>
      </c>
      <c r="B994" t="s">
        <v>4826</v>
      </c>
      <c r="C994" t="s">
        <v>76</v>
      </c>
      <c r="D994" t="s">
        <v>4616</v>
      </c>
      <c r="E994" t="s">
        <v>695</v>
      </c>
      <c r="F994" t="s">
        <v>5218</v>
      </c>
      <c r="G994" t="s">
        <v>5219</v>
      </c>
      <c r="H994" t="s">
        <v>5220</v>
      </c>
      <c r="I994" t="s">
        <v>34</v>
      </c>
      <c r="J994" t="s">
        <v>1648</v>
      </c>
      <c r="K994" t="s">
        <v>24</v>
      </c>
      <c r="L994" t="s">
        <v>36</v>
      </c>
      <c r="M994" t="s">
        <v>26</v>
      </c>
      <c r="N994" t="s">
        <v>27</v>
      </c>
    </row>
    <row r="995" spans="1:14" x14ac:dyDescent="0.25">
      <c r="A995" t="s">
        <v>5221</v>
      </c>
      <c r="B995" t="s">
        <v>4698</v>
      </c>
      <c r="C995" t="s">
        <v>16</v>
      </c>
      <c r="D995" t="s">
        <v>2667</v>
      </c>
      <c r="E995" t="s">
        <v>695</v>
      </c>
      <c r="F995" t="s">
        <v>5222</v>
      </c>
      <c r="G995" t="s">
        <v>5223</v>
      </c>
      <c r="H995" t="s">
        <v>5224</v>
      </c>
      <c r="I995" t="s">
        <v>34</v>
      </c>
      <c r="J995" t="s">
        <v>448</v>
      </c>
      <c r="K995" t="s">
        <v>24</v>
      </c>
      <c r="L995" t="s">
        <v>4714</v>
      </c>
      <c r="M995" t="s">
        <v>26</v>
      </c>
      <c r="N995" t="s">
        <v>27</v>
      </c>
    </row>
    <row r="996" spans="1:14" x14ac:dyDescent="0.25">
      <c r="A996" t="s">
        <v>5225</v>
      </c>
      <c r="B996" t="s">
        <v>5226</v>
      </c>
      <c r="C996" t="s">
        <v>76</v>
      </c>
      <c r="D996" t="s">
        <v>5227</v>
      </c>
      <c r="E996" t="s">
        <v>687</v>
      </c>
      <c r="F996" t="s">
        <v>5228</v>
      </c>
      <c r="G996" t="s">
        <v>5229</v>
      </c>
      <c r="H996" t="s">
        <v>5230</v>
      </c>
      <c r="I996" t="s">
        <v>34</v>
      </c>
      <c r="J996" t="s">
        <v>53</v>
      </c>
      <c r="K996" t="s">
        <v>24</v>
      </c>
      <c r="L996" t="s">
        <v>2863</v>
      </c>
      <c r="M996" t="s">
        <v>26</v>
      </c>
      <c r="N996" t="s">
        <v>27</v>
      </c>
    </row>
    <row r="997" spans="1:14" x14ac:dyDescent="0.25">
      <c r="A997" t="s">
        <v>5231</v>
      </c>
      <c r="B997" t="s">
        <v>5232</v>
      </c>
      <c r="C997" t="s">
        <v>76</v>
      </c>
      <c r="D997" t="s">
        <v>437</v>
      </c>
      <c r="E997" t="s">
        <v>695</v>
      </c>
      <c r="F997" t="s">
        <v>5233</v>
      </c>
      <c r="G997" t="s">
        <v>5234</v>
      </c>
      <c r="H997" t="s">
        <v>5235</v>
      </c>
      <c r="I997" t="s">
        <v>34</v>
      </c>
      <c r="J997" t="s">
        <v>170</v>
      </c>
      <c r="K997" t="s">
        <v>24</v>
      </c>
      <c r="L997" t="s">
        <v>441</v>
      </c>
      <c r="M997" t="s">
        <v>5236</v>
      </c>
      <c r="N997" t="s">
        <v>46</v>
      </c>
    </row>
    <row r="998" spans="1:14" x14ac:dyDescent="0.25">
      <c r="A998" t="s">
        <v>4791</v>
      </c>
      <c r="B998" t="s">
        <v>708</v>
      </c>
      <c r="C998" t="s">
        <v>16</v>
      </c>
      <c r="D998" t="s">
        <v>4792</v>
      </c>
      <c r="E998" t="s">
        <v>695</v>
      </c>
      <c r="F998" t="s">
        <v>5237</v>
      </c>
      <c r="G998" t="s">
        <v>5238</v>
      </c>
      <c r="H998" t="s">
        <v>5239</v>
      </c>
      <c r="I998" t="s">
        <v>34</v>
      </c>
      <c r="J998" t="s">
        <v>605</v>
      </c>
      <c r="K998" t="s">
        <v>24</v>
      </c>
      <c r="L998" t="s">
        <v>914</v>
      </c>
      <c r="M998" t="s">
        <v>26</v>
      </c>
      <c r="N998" t="s">
        <v>27</v>
      </c>
    </row>
    <row r="999" spans="1:14" x14ac:dyDescent="0.25">
      <c r="A999" t="s">
        <v>5240</v>
      </c>
      <c r="B999" t="s">
        <v>5206</v>
      </c>
      <c r="C999" t="s">
        <v>16</v>
      </c>
      <c r="D999" t="s">
        <v>4988</v>
      </c>
      <c r="E999" t="s">
        <v>695</v>
      </c>
      <c r="F999" t="s">
        <v>5241</v>
      </c>
      <c r="G999" t="s">
        <v>5242</v>
      </c>
      <c r="H999" t="s">
        <v>5243</v>
      </c>
      <c r="I999" t="s">
        <v>34</v>
      </c>
      <c r="J999" t="s">
        <v>551</v>
      </c>
      <c r="K999" t="s">
        <v>24</v>
      </c>
      <c r="L999" t="s">
        <v>4992</v>
      </c>
      <c r="M999" t="s">
        <v>5244</v>
      </c>
      <c r="N999" t="s">
        <v>46</v>
      </c>
    </row>
    <row r="1000" spans="1:14" x14ac:dyDescent="0.25">
      <c r="A1000" t="s">
        <v>4906</v>
      </c>
      <c r="B1000" t="s">
        <v>722</v>
      </c>
      <c r="C1000" t="s">
        <v>76</v>
      </c>
      <c r="D1000" t="s">
        <v>4896</v>
      </c>
      <c r="E1000" t="s">
        <v>695</v>
      </c>
      <c r="F1000" t="s">
        <v>5245</v>
      </c>
      <c r="G1000" t="s">
        <v>5246</v>
      </c>
      <c r="H1000" t="s">
        <v>5247</v>
      </c>
      <c r="I1000" t="s">
        <v>34</v>
      </c>
      <c r="J1000" t="s">
        <v>691</v>
      </c>
      <c r="K1000" t="s">
        <v>24</v>
      </c>
      <c r="L1000" t="s">
        <v>2751</v>
      </c>
      <c r="M1000" t="s">
        <v>26</v>
      </c>
      <c r="N1000" t="s">
        <v>27</v>
      </c>
    </row>
    <row r="1001" spans="1:14" x14ac:dyDescent="0.25">
      <c r="A1001" t="s">
        <v>5248</v>
      </c>
      <c r="B1001" t="s">
        <v>2779</v>
      </c>
      <c r="C1001" t="s">
        <v>76</v>
      </c>
      <c r="D1001" t="s">
        <v>102</v>
      </c>
      <c r="E1001" t="s">
        <v>18</v>
      </c>
      <c r="F1001" t="s">
        <v>5249</v>
      </c>
      <c r="G1001" t="s">
        <v>5250</v>
      </c>
      <c r="H1001" t="s">
        <v>5251</v>
      </c>
      <c r="I1001" t="s">
        <v>34</v>
      </c>
      <c r="J1001" t="s">
        <v>71</v>
      </c>
      <c r="K1001" t="s">
        <v>24</v>
      </c>
      <c r="L1001" t="s">
        <v>82</v>
      </c>
      <c r="M1001" t="s">
        <v>5252</v>
      </c>
      <c r="N1001" t="s">
        <v>46</v>
      </c>
    </row>
    <row r="1002" spans="1:14" x14ac:dyDescent="0.25">
      <c r="A1002" t="s">
        <v>2431</v>
      </c>
      <c r="B1002" t="s">
        <v>1546</v>
      </c>
      <c r="C1002" t="s">
        <v>76</v>
      </c>
      <c r="D1002" t="s">
        <v>49</v>
      </c>
      <c r="E1002" t="s">
        <v>18</v>
      </c>
      <c r="F1002" t="s">
        <v>5253</v>
      </c>
      <c r="G1002" t="s">
        <v>5254</v>
      </c>
      <c r="H1002" t="s">
        <v>5255</v>
      </c>
      <c r="I1002" t="s">
        <v>34</v>
      </c>
      <c r="J1002" t="s">
        <v>1543</v>
      </c>
      <c r="K1002" t="s">
        <v>24</v>
      </c>
      <c r="L1002" t="s">
        <v>54</v>
      </c>
      <c r="M1002" t="s">
        <v>5256</v>
      </c>
      <c r="N1002" t="s">
        <v>46</v>
      </c>
    </row>
    <row r="1003" spans="1:14" x14ac:dyDescent="0.25">
      <c r="A1003" t="s">
        <v>5257</v>
      </c>
      <c r="B1003" t="s">
        <v>5258</v>
      </c>
      <c r="C1003" t="s">
        <v>76</v>
      </c>
      <c r="E1003" t="s">
        <v>18</v>
      </c>
      <c r="F1003" t="s">
        <v>5259</v>
      </c>
      <c r="G1003" t="s">
        <v>5260</v>
      </c>
      <c r="H1003" t="s">
        <v>5261</v>
      </c>
      <c r="I1003" t="s">
        <v>34</v>
      </c>
      <c r="J1003" t="s">
        <v>635</v>
      </c>
      <c r="K1003" t="s">
        <v>24</v>
      </c>
      <c r="L1003" t="s">
        <v>5262</v>
      </c>
      <c r="M1003" t="s">
        <v>5263</v>
      </c>
      <c r="N1003" t="s">
        <v>46</v>
      </c>
    </row>
    <row r="1004" spans="1:14" x14ac:dyDescent="0.25">
      <c r="A1004" t="s">
        <v>5264</v>
      </c>
      <c r="B1004" t="s">
        <v>4449</v>
      </c>
      <c r="C1004" t="s">
        <v>16</v>
      </c>
      <c r="D1004" t="s">
        <v>5265</v>
      </c>
      <c r="E1004" t="s">
        <v>18</v>
      </c>
      <c r="F1004" t="s">
        <v>5266</v>
      </c>
      <c r="G1004" t="s">
        <v>5267</v>
      </c>
      <c r="H1004" t="s">
        <v>5268</v>
      </c>
      <c r="I1004" t="s">
        <v>34</v>
      </c>
      <c r="J1004" t="s">
        <v>1836</v>
      </c>
      <c r="K1004" t="s">
        <v>24</v>
      </c>
      <c r="L1004" t="s">
        <v>299</v>
      </c>
      <c r="M1004" t="s">
        <v>5269</v>
      </c>
      <c r="N1004" t="s">
        <v>46</v>
      </c>
    </row>
    <row r="1005" spans="1:14" x14ac:dyDescent="0.25">
      <c r="A1005" t="s">
        <v>5270</v>
      </c>
      <c r="B1005" t="s">
        <v>1491</v>
      </c>
      <c r="C1005" t="s">
        <v>76</v>
      </c>
      <c r="D1005" t="s">
        <v>1492</v>
      </c>
      <c r="E1005" t="s">
        <v>18</v>
      </c>
      <c r="F1005" t="s">
        <v>5271</v>
      </c>
      <c r="G1005" t="s">
        <v>5272</v>
      </c>
      <c r="H1005" t="s">
        <v>5273</v>
      </c>
      <c r="I1005" t="s">
        <v>34</v>
      </c>
      <c r="J1005" t="s">
        <v>412</v>
      </c>
      <c r="K1005" t="s">
        <v>24</v>
      </c>
      <c r="L1005" t="s">
        <v>114</v>
      </c>
      <c r="M1005" t="s">
        <v>5274</v>
      </c>
      <c r="N1005" t="s">
        <v>46</v>
      </c>
    </row>
    <row r="1006" spans="1:14" x14ac:dyDescent="0.25">
      <c r="A1006" t="s">
        <v>5275</v>
      </c>
      <c r="B1006" t="s">
        <v>101</v>
      </c>
      <c r="C1006" t="s">
        <v>76</v>
      </c>
      <c r="D1006" t="s">
        <v>102</v>
      </c>
      <c r="E1006" t="s">
        <v>18</v>
      </c>
      <c r="F1006" t="s">
        <v>5276</v>
      </c>
      <c r="G1006" t="s">
        <v>5277</v>
      </c>
      <c r="H1006" t="s">
        <v>5278</v>
      </c>
      <c r="I1006" t="s">
        <v>34</v>
      </c>
      <c r="J1006" t="s">
        <v>324</v>
      </c>
      <c r="K1006" t="s">
        <v>24</v>
      </c>
      <c r="L1006" t="s">
        <v>82</v>
      </c>
      <c r="M1006" t="s">
        <v>5279</v>
      </c>
      <c r="N1006" t="s">
        <v>46</v>
      </c>
    </row>
    <row r="1007" spans="1:14" x14ac:dyDescent="0.25">
      <c r="A1007" t="s">
        <v>5280</v>
      </c>
      <c r="B1007" t="s">
        <v>2803</v>
      </c>
      <c r="C1007" t="s">
        <v>76</v>
      </c>
      <c r="D1007" t="s">
        <v>5281</v>
      </c>
      <c r="E1007" t="s">
        <v>18</v>
      </c>
      <c r="F1007" t="s">
        <v>5282</v>
      </c>
      <c r="G1007" t="s">
        <v>5283</v>
      </c>
      <c r="H1007" t="s">
        <v>5284</v>
      </c>
      <c r="I1007" t="s">
        <v>34</v>
      </c>
      <c r="J1007" t="s">
        <v>162</v>
      </c>
      <c r="K1007" t="s">
        <v>24</v>
      </c>
      <c r="L1007" t="s">
        <v>224</v>
      </c>
      <c r="M1007" t="s">
        <v>5285</v>
      </c>
      <c r="N1007" t="s">
        <v>46</v>
      </c>
    </row>
    <row r="1008" spans="1:14" x14ac:dyDescent="0.25">
      <c r="A1008" t="s">
        <v>5286</v>
      </c>
      <c r="B1008" t="s">
        <v>5287</v>
      </c>
      <c r="C1008" t="s">
        <v>16</v>
      </c>
      <c r="D1008" t="s">
        <v>2691</v>
      </c>
      <c r="E1008" t="s">
        <v>18</v>
      </c>
      <c r="F1008" t="s">
        <v>5288</v>
      </c>
      <c r="G1008" t="s">
        <v>5289</v>
      </c>
      <c r="H1008" t="s">
        <v>5290</v>
      </c>
      <c r="I1008" t="s">
        <v>34</v>
      </c>
      <c r="J1008" t="s">
        <v>5291</v>
      </c>
      <c r="K1008" t="s">
        <v>24</v>
      </c>
      <c r="L1008" t="s">
        <v>63</v>
      </c>
      <c r="M1008" t="s">
        <v>5292</v>
      </c>
      <c r="N1008" t="s">
        <v>46</v>
      </c>
    </row>
    <row r="1009" spans="1:14" x14ac:dyDescent="0.25">
      <c r="A1009" t="s">
        <v>5293</v>
      </c>
      <c r="B1009" t="s">
        <v>5294</v>
      </c>
      <c r="C1009" t="s">
        <v>76</v>
      </c>
      <c r="D1009" t="s">
        <v>5295</v>
      </c>
      <c r="E1009" t="s">
        <v>18</v>
      </c>
      <c r="F1009" t="s">
        <v>5296</v>
      </c>
      <c r="G1009" t="s">
        <v>5297</v>
      </c>
      <c r="H1009" t="s">
        <v>5298</v>
      </c>
      <c r="I1009" t="s">
        <v>34</v>
      </c>
      <c r="J1009" t="s">
        <v>1757</v>
      </c>
      <c r="K1009" t="s">
        <v>24</v>
      </c>
      <c r="L1009" t="s">
        <v>4447</v>
      </c>
      <c r="M1009" t="s">
        <v>26</v>
      </c>
      <c r="N1009" t="s">
        <v>27</v>
      </c>
    </row>
    <row r="1010" spans="1:14" x14ac:dyDescent="0.25">
      <c r="A1010" t="s">
        <v>5299</v>
      </c>
      <c r="B1010" t="s">
        <v>5300</v>
      </c>
      <c r="C1010" t="s">
        <v>16</v>
      </c>
      <c r="D1010" t="s">
        <v>5301</v>
      </c>
      <c r="E1010" t="s">
        <v>18</v>
      </c>
      <c r="F1010" t="s">
        <v>5302</v>
      </c>
      <c r="G1010" t="s">
        <v>5303</v>
      </c>
      <c r="H1010" t="s">
        <v>5304</v>
      </c>
      <c r="I1010" t="s">
        <v>34</v>
      </c>
      <c r="J1010" t="s">
        <v>81</v>
      </c>
      <c r="K1010" t="s">
        <v>24</v>
      </c>
      <c r="L1010" t="s">
        <v>114</v>
      </c>
      <c r="M1010" t="s">
        <v>5305</v>
      </c>
      <c r="N1010" t="s">
        <v>46</v>
      </c>
    </row>
    <row r="1011" spans="1:14" x14ac:dyDescent="0.25">
      <c r="A1011" t="s">
        <v>5306</v>
      </c>
      <c r="B1011" t="s">
        <v>5307</v>
      </c>
      <c r="C1011" t="s">
        <v>16</v>
      </c>
      <c r="D1011" t="s">
        <v>166</v>
      </c>
      <c r="E1011" t="s">
        <v>18</v>
      </c>
      <c r="F1011" t="s">
        <v>5308</v>
      </c>
      <c r="G1011" t="s">
        <v>5309</v>
      </c>
      <c r="H1011" t="s">
        <v>5310</v>
      </c>
      <c r="I1011" t="s">
        <v>34</v>
      </c>
      <c r="J1011" t="s">
        <v>372</v>
      </c>
      <c r="K1011" t="s">
        <v>24</v>
      </c>
      <c r="L1011" t="s">
        <v>114</v>
      </c>
      <c r="M1011" t="s">
        <v>5311</v>
      </c>
      <c r="N1011" t="s">
        <v>46</v>
      </c>
    </row>
    <row r="1012" spans="1:14" x14ac:dyDescent="0.25">
      <c r="A1012" t="s">
        <v>5312</v>
      </c>
      <c r="B1012" t="s">
        <v>3768</v>
      </c>
      <c r="C1012" t="s">
        <v>76</v>
      </c>
      <c r="D1012" t="s">
        <v>5313</v>
      </c>
      <c r="E1012" t="s">
        <v>18</v>
      </c>
      <c r="F1012" t="s">
        <v>5314</v>
      </c>
      <c r="G1012" t="s">
        <v>5315</v>
      </c>
      <c r="H1012" t="s">
        <v>5316</v>
      </c>
      <c r="I1012" t="s">
        <v>34</v>
      </c>
      <c r="J1012" t="s">
        <v>349</v>
      </c>
      <c r="K1012" t="s">
        <v>24</v>
      </c>
      <c r="L1012" t="s">
        <v>44</v>
      </c>
      <c r="M1012" t="s">
        <v>5317</v>
      </c>
      <c r="N1012" t="s">
        <v>46</v>
      </c>
    </row>
    <row r="1013" spans="1:14" x14ac:dyDescent="0.25">
      <c r="A1013" t="s">
        <v>5318</v>
      </c>
      <c r="B1013" t="s">
        <v>5319</v>
      </c>
      <c r="C1013" t="s">
        <v>76</v>
      </c>
      <c r="D1013" t="s">
        <v>197</v>
      </c>
      <c r="E1013" t="s">
        <v>18</v>
      </c>
      <c r="F1013" t="s">
        <v>5320</v>
      </c>
      <c r="G1013" t="s">
        <v>5321</v>
      </c>
      <c r="H1013" t="s">
        <v>5322</v>
      </c>
      <c r="I1013" t="s">
        <v>34</v>
      </c>
      <c r="J1013" t="s">
        <v>372</v>
      </c>
      <c r="K1013" t="s">
        <v>24</v>
      </c>
      <c r="L1013" t="s">
        <v>373</v>
      </c>
      <c r="M1013" t="s">
        <v>5323</v>
      </c>
      <c r="N1013" t="s">
        <v>46</v>
      </c>
    </row>
    <row r="1014" spans="1:14" x14ac:dyDescent="0.25">
      <c r="A1014" t="s">
        <v>5324</v>
      </c>
      <c r="C1014" t="s">
        <v>76</v>
      </c>
      <c r="D1014" t="s">
        <v>472</v>
      </c>
      <c r="E1014" t="s">
        <v>18</v>
      </c>
      <c r="F1014" t="s">
        <v>5325</v>
      </c>
      <c r="G1014" t="s">
        <v>5326</v>
      </c>
      <c r="H1014" t="s">
        <v>5327</v>
      </c>
      <c r="I1014" t="s">
        <v>34</v>
      </c>
      <c r="J1014" t="s">
        <v>284</v>
      </c>
      <c r="K1014" t="s">
        <v>24</v>
      </c>
      <c r="L1014" t="s">
        <v>477</v>
      </c>
      <c r="M1014" t="s">
        <v>26</v>
      </c>
      <c r="N1014" t="s">
        <v>27</v>
      </c>
    </row>
    <row r="1015" spans="1:14" x14ac:dyDescent="0.25">
      <c r="A1015" t="s">
        <v>1471</v>
      </c>
      <c r="B1015" t="s">
        <v>1472</v>
      </c>
      <c r="C1015" t="s">
        <v>76</v>
      </c>
      <c r="D1015" t="s">
        <v>638</v>
      </c>
      <c r="E1015" t="s">
        <v>18</v>
      </c>
      <c r="F1015" t="s">
        <v>5328</v>
      </c>
      <c r="G1015" t="s">
        <v>5329</v>
      </c>
      <c r="H1015" t="s">
        <v>5330</v>
      </c>
      <c r="I1015" t="s">
        <v>34</v>
      </c>
      <c r="J1015" t="s">
        <v>889</v>
      </c>
      <c r="K1015" t="s">
        <v>24</v>
      </c>
      <c r="L1015" t="s">
        <v>82</v>
      </c>
      <c r="M1015" t="s">
        <v>26</v>
      </c>
      <c r="N1015" t="s">
        <v>27</v>
      </c>
    </row>
    <row r="1016" spans="1:14" x14ac:dyDescent="0.25">
      <c r="A1016" t="s">
        <v>5331</v>
      </c>
      <c r="B1016" t="s">
        <v>5332</v>
      </c>
      <c r="C1016" t="s">
        <v>16</v>
      </c>
      <c r="D1016" t="s">
        <v>404</v>
      </c>
      <c r="E1016" t="s">
        <v>18</v>
      </c>
      <c r="F1016" t="s">
        <v>5333</v>
      </c>
      <c r="G1016" t="s">
        <v>5334</v>
      </c>
      <c r="H1016" t="s">
        <v>5335</v>
      </c>
      <c r="I1016" t="s">
        <v>34</v>
      </c>
      <c r="J1016" t="s">
        <v>1066</v>
      </c>
      <c r="K1016" t="s">
        <v>24</v>
      </c>
      <c r="L1016" t="s">
        <v>82</v>
      </c>
      <c r="M1016" t="s">
        <v>26</v>
      </c>
      <c r="N1016" t="s">
        <v>27</v>
      </c>
    </row>
    <row r="1017" spans="1:14" x14ac:dyDescent="0.25">
      <c r="A1017" t="s">
        <v>5336</v>
      </c>
      <c r="B1017" t="s">
        <v>5337</v>
      </c>
      <c r="C1017" t="s">
        <v>16</v>
      </c>
      <c r="D1017" t="s">
        <v>197</v>
      </c>
      <c r="E1017" t="s">
        <v>18</v>
      </c>
      <c r="F1017" t="s">
        <v>5338</v>
      </c>
      <c r="G1017" t="s">
        <v>5339</v>
      </c>
      <c r="H1017" t="s">
        <v>5340</v>
      </c>
      <c r="I1017" t="s">
        <v>34</v>
      </c>
      <c r="J1017" t="s">
        <v>315</v>
      </c>
      <c r="K1017" t="s">
        <v>24</v>
      </c>
      <c r="L1017" t="s">
        <v>3702</v>
      </c>
      <c r="M1017" t="s">
        <v>5341</v>
      </c>
      <c r="N1017" t="s">
        <v>46</v>
      </c>
    </row>
    <row r="1018" spans="1:14" x14ac:dyDescent="0.25">
      <c r="A1018" t="s">
        <v>1471</v>
      </c>
      <c r="B1018" t="s">
        <v>1472</v>
      </c>
      <c r="C1018" t="s">
        <v>76</v>
      </c>
      <c r="D1018" t="s">
        <v>638</v>
      </c>
      <c r="E1018" t="s">
        <v>18</v>
      </c>
      <c r="F1018" t="s">
        <v>5342</v>
      </c>
      <c r="G1018" t="s">
        <v>5343</v>
      </c>
      <c r="H1018" t="s">
        <v>5344</v>
      </c>
      <c r="I1018" t="s">
        <v>34</v>
      </c>
      <c r="J1018" t="s">
        <v>276</v>
      </c>
      <c r="K1018" t="s">
        <v>24</v>
      </c>
      <c r="L1018" t="s">
        <v>82</v>
      </c>
      <c r="M1018" t="s">
        <v>26</v>
      </c>
      <c r="N1018" t="s">
        <v>27</v>
      </c>
    </row>
    <row r="1019" spans="1:14" x14ac:dyDescent="0.25">
      <c r="A1019" t="s">
        <v>5345</v>
      </c>
      <c r="B1019" t="s">
        <v>5346</v>
      </c>
      <c r="C1019" t="s">
        <v>16</v>
      </c>
      <c r="D1019" t="s">
        <v>5347</v>
      </c>
      <c r="E1019" t="s">
        <v>18</v>
      </c>
      <c r="F1019" t="s">
        <v>5348</v>
      </c>
      <c r="G1019" t="s">
        <v>5349</v>
      </c>
      <c r="H1019" t="s">
        <v>5350</v>
      </c>
      <c r="I1019" t="s">
        <v>34</v>
      </c>
      <c r="J1019" t="s">
        <v>256</v>
      </c>
      <c r="K1019" t="s">
        <v>24</v>
      </c>
      <c r="L1019" t="s">
        <v>224</v>
      </c>
      <c r="M1019" t="s">
        <v>26</v>
      </c>
      <c r="N1019" t="s">
        <v>27</v>
      </c>
    </row>
    <row r="1020" spans="1:14" x14ac:dyDescent="0.25">
      <c r="A1020" t="s">
        <v>5351</v>
      </c>
      <c r="B1020" t="s">
        <v>5352</v>
      </c>
      <c r="C1020" t="s">
        <v>16</v>
      </c>
      <c r="D1020" t="s">
        <v>3769</v>
      </c>
      <c r="E1020" t="s">
        <v>18</v>
      </c>
      <c r="F1020" t="s">
        <v>5353</v>
      </c>
      <c r="G1020" t="s">
        <v>5354</v>
      </c>
      <c r="H1020" t="s">
        <v>5355</v>
      </c>
      <c r="I1020" t="s">
        <v>34</v>
      </c>
      <c r="J1020" t="s">
        <v>192</v>
      </c>
      <c r="K1020" t="s">
        <v>24</v>
      </c>
      <c r="L1020" t="s">
        <v>114</v>
      </c>
      <c r="M1020" t="s">
        <v>5356</v>
      </c>
      <c r="N1020" t="s">
        <v>46</v>
      </c>
    </row>
    <row r="1021" spans="1:14" x14ac:dyDescent="0.25">
      <c r="A1021" t="s">
        <v>5357</v>
      </c>
      <c r="B1021" t="s">
        <v>5358</v>
      </c>
      <c r="C1021" t="s">
        <v>76</v>
      </c>
      <c r="D1021" t="s">
        <v>5359</v>
      </c>
      <c r="E1021" t="s">
        <v>18</v>
      </c>
      <c r="F1021" t="s">
        <v>5360</v>
      </c>
      <c r="G1021" t="s">
        <v>5361</v>
      </c>
      <c r="H1021" t="s">
        <v>5362</v>
      </c>
      <c r="I1021" t="s">
        <v>34</v>
      </c>
      <c r="J1021" t="s">
        <v>307</v>
      </c>
      <c r="K1021" t="s">
        <v>24</v>
      </c>
      <c r="L1021" t="s">
        <v>248</v>
      </c>
      <c r="M1021" t="s">
        <v>26</v>
      </c>
      <c r="N1021" t="s">
        <v>27</v>
      </c>
    </row>
    <row r="1022" spans="1:14" x14ac:dyDescent="0.25">
      <c r="A1022" t="s">
        <v>1586</v>
      </c>
      <c r="B1022" t="s">
        <v>1587</v>
      </c>
      <c r="C1022" t="s">
        <v>16</v>
      </c>
      <c r="D1022" t="s">
        <v>472</v>
      </c>
      <c r="E1022" t="s">
        <v>18</v>
      </c>
      <c r="F1022" t="s">
        <v>5363</v>
      </c>
      <c r="G1022" t="s">
        <v>5364</v>
      </c>
      <c r="H1022" t="s">
        <v>5365</v>
      </c>
      <c r="I1022" t="s">
        <v>34</v>
      </c>
      <c r="J1022" t="s">
        <v>699</v>
      </c>
      <c r="K1022" t="s">
        <v>24</v>
      </c>
      <c r="L1022" t="s">
        <v>477</v>
      </c>
      <c r="M1022" t="s">
        <v>26</v>
      </c>
      <c r="N1022" t="s">
        <v>27</v>
      </c>
    </row>
    <row r="1023" spans="1:14" x14ac:dyDescent="0.25">
      <c r="A1023" t="s">
        <v>5366</v>
      </c>
      <c r="B1023" t="s">
        <v>5367</v>
      </c>
      <c r="C1023" t="s">
        <v>76</v>
      </c>
      <c r="D1023" t="s">
        <v>5368</v>
      </c>
      <c r="E1023" t="s">
        <v>18</v>
      </c>
      <c r="F1023" t="s">
        <v>5369</v>
      </c>
      <c r="G1023" t="s">
        <v>5370</v>
      </c>
      <c r="H1023" t="s">
        <v>5371</v>
      </c>
      <c r="I1023" t="s">
        <v>34</v>
      </c>
      <c r="J1023" t="s">
        <v>1398</v>
      </c>
      <c r="K1023" t="s">
        <v>24</v>
      </c>
      <c r="L1023" t="s">
        <v>700</v>
      </c>
      <c r="M1023" t="s">
        <v>5372</v>
      </c>
      <c r="N1023" t="s">
        <v>46</v>
      </c>
    </row>
    <row r="1024" spans="1:14" x14ac:dyDescent="0.25">
      <c r="A1024" t="s">
        <v>5373</v>
      </c>
      <c r="B1024" t="s">
        <v>5374</v>
      </c>
      <c r="C1024" t="s">
        <v>16</v>
      </c>
      <c r="D1024" t="s">
        <v>220</v>
      </c>
      <c r="E1024" t="s">
        <v>18</v>
      </c>
      <c r="F1024" t="s">
        <v>5375</v>
      </c>
      <c r="G1024" t="s">
        <v>5376</v>
      </c>
      <c r="H1024" t="s">
        <v>5377</v>
      </c>
      <c r="I1024" t="s">
        <v>34</v>
      </c>
      <c r="J1024" t="s">
        <v>2223</v>
      </c>
      <c r="K1024" t="s">
        <v>24</v>
      </c>
      <c r="L1024" t="s">
        <v>224</v>
      </c>
      <c r="M1024" t="s">
        <v>26</v>
      </c>
      <c r="N1024" t="s">
        <v>27</v>
      </c>
    </row>
    <row r="1025" spans="1:14" x14ac:dyDescent="0.25">
      <c r="A1025" t="s">
        <v>5378</v>
      </c>
      <c r="B1025" t="s">
        <v>5379</v>
      </c>
      <c r="C1025" t="s">
        <v>1572</v>
      </c>
      <c r="D1025" t="s">
        <v>5380</v>
      </c>
      <c r="E1025" t="s">
        <v>18</v>
      </c>
      <c r="F1025" t="s">
        <v>5381</v>
      </c>
      <c r="G1025" t="s">
        <v>5382</v>
      </c>
      <c r="H1025" t="s">
        <v>5383</v>
      </c>
      <c r="I1025" t="s">
        <v>34</v>
      </c>
      <c r="J1025" t="s">
        <v>1557</v>
      </c>
      <c r="K1025" t="s">
        <v>24</v>
      </c>
      <c r="L1025" t="s">
        <v>224</v>
      </c>
      <c r="M1025" t="s">
        <v>5384</v>
      </c>
      <c r="N1025" t="s">
        <v>46</v>
      </c>
    </row>
    <row r="1026" spans="1:14" x14ac:dyDescent="0.25">
      <c r="A1026" t="s">
        <v>5385</v>
      </c>
      <c r="B1026" t="s">
        <v>5386</v>
      </c>
      <c r="C1026" t="s">
        <v>16</v>
      </c>
      <c r="D1026" t="s">
        <v>5387</v>
      </c>
      <c r="E1026" t="s">
        <v>18</v>
      </c>
      <c r="F1026" t="s">
        <v>5388</v>
      </c>
      <c r="G1026" t="s">
        <v>5389</v>
      </c>
      <c r="H1026" t="s">
        <v>5390</v>
      </c>
      <c r="I1026" t="s">
        <v>34</v>
      </c>
      <c r="J1026" t="s">
        <v>635</v>
      </c>
      <c r="K1026" t="s">
        <v>24</v>
      </c>
      <c r="L1026" t="s">
        <v>44</v>
      </c>
      <c r="M1026" t="s">
        <v>5391</v>
      </c>
      <c r="N1026" t="s">
        <v>46</v>
      </c>
    </row>
    <row r="1027" spans="1:14" x14ac:dyDescent="0.25">
      <c r="A1027" t="s">
        <v>5392</v>
      </c>
      <c r="B1027" t="s">
        <v>5393</v>
      </c>
      <c r="C1027" t="s">
        <v>16</v>
      </c>
      <c r="D1027" t="s">
        <v>2847</v>
      </c>
      <c r="E1027" t="s">
        <v>18</v>
      </c>
      <c r="F1027" t="s">
        <v>5394</v>
      </c>
      <c r="G1027" t="s">
        <v>5395</v>
      </c>
      <c r="H1027" t="s">
        <v>5396</v>
      </c>
      <c r="I1027" t="s">
        <v>34</v>
      </c>
      <c r="J1027" t="s">
        <v>536</v>
      </c>
      <c r="K1027" t="s">
        <v>24</v>
      </c>
      <c r="L1027" t="s">
        <v>82</v>
      </c>
      <c r="M1027" t="s">
        <v>5397</v>
      </c>
      <c r="N1027" t="s">
        <v>46</v>
      </c>
    </row>
    <row r="1028" spans="1:14" x14ac:dyDescent="0.25">
      <c r="A1028" t="s">
        <v>5398</v>
      </c>
      <c r="B1028" t="s">
        <v>5399</v>
      </c>
      <c r="C1028" t="s">
        <v>16</v>
      </c>
      <c r="D1028" t="s">
        <v>5400</v>
      </c>
      <c r="E1028" t="s">
        <v>18</v>
      </c>
      <c r="F1028" t="s">
        <v>5401</v>
      </c>
      <c r="G1028" t="s">
        <v>5402</v>
      </c>
      <c r="H1028" t="s">
        <v>5403</v>
      </c>
      <c r="I1028" t="s">
        <v>34</v>
      </c>
      <c r="J1028" t="s">
        <v>691</v>
      </c>
      <c r="K1028" t="s">
        <v>24</v>
      </c>
      <c r="L1028" t="s">
        <v>248</v>
      </c>
      <c r="M1028" t="s">
        <v>26</v>
      </c>
      <c r="N1028" t="s">
        <v>27</v>
      </c>
    </row>
    <row r="1029" spans="1:14" x14ac:dyDescent="0.25">
      <c r="A1029" t="s">
        <v>5404</v>
      </c>
      <c r="B1029" t="s">
        <v>5405</v>
      </c>
      <c r="C1029" t="s">
        <v>16</v>
      </c>
      <c r="D1029" t="s">
        <v>547</v>
      </c>
      <c r="E1029" t="s">
        <v>18</v>
      </c>
      <c r="F1029" t="s">
        <v>5406</v>
      </c>
      <c r="G1029" t="s">
        <v>5407</v>
      </c>
      <c r="H1029" t="s">
        <v>5408</v>
      </c>
      <c r="I1029" t="s">
        <v>34</v>
      </c>
      <c r="J1029" t="s">
        <v>333</v>
      </c>
      <c r="K1029" t="s">
        <v>24</v>
      </c>
      <c r="L1029" t="s">
        <v>552</v>
      </c>
      <c r="M1029" t="s">
        <v>5409</v>
      </c>
      <c r="N1029" t="s">
        <v>46</v>
      </c>
    </row>
    <row r="1030" spans="1:14" x14ac:dyDescent="0.25">
      <c r="A1030" t="s">
        <v>5410</v>
      </c>
      <c r="B1030" t="s">
        <v>5411</v>
      </c>
      <c r="C1030" t="s">
        <v>16</v>
      </c>
      <c r="D1030" t="s">
        <v>3824</v>
      </c>
      <c r="E1030" t="s">
        <v>18</v>
      </c>
      <c r="F1030" t="s">
        <v>5412</v>
      </c>
      <c r="G1030" t="s">
        <v>5413</v>
      </c>
      <c r="H1030" t="s">
        <v>5414</v>
      </c>
      <c r="I1030" t="s">
        <v>34</v>
      </c>
      <c r="J1030" t="s">
        <v>372</v>
      </c>
      <c r="K1030" t="s">
        <v>24</v>
      </c>
      <c r="L1030" t="s">
        <v>848</v>
      </c>
      <c r="M1030" t="s">
        <v>5415</v>
      </c>
      <c r="N1030" t="s">
        <v>46</v>
      </c>
    </row>
    <row r="1031" spans="1:14" x14ac:dyDescent="0.25">
      <c r="A1031" t="s">
        <v>5416</v>
      </c>
      <c r="B1031" t="s">
        <v>5417</v>
      </c>
      <c r="C1031" t="s">
        <v>76</v>
      </c>
      <c r="D1031" t="s">
        <v>197</v>
      </c>
      <c r="E1031" t="s">
        <v>18</v>
      </c>
      <c r="F1031" t="s">
        <v>5418</v>
      </c>
      <c r="G1031" t="s">
        <v>5419</v>
      </c>
      <c r="H1031" t="s">
        <v>5420</v>
      </c>
      <c r="I1031" t="s">
        <v>34</v>
      </c>
      <c r="J1031" t="s">
        <v>315</v>
      </c>
      <c r="K1031" t="s">
        <v>24</v>
      </c>
      <c r="L1031" t="s">
        <v>202</v>
      </c>
      <c r="M1031" t="s">
        <v>5421</v>
      </c>
      <c r="N1031" t="s">
        <v>46</v>
      </c>
    </row>
    <row r="1032" spans="1:14" x14ac:dyDescent="0.25">
      <c r="A1032" t="s">
        <v>5422</v>
      </c>
      <c r="C1032" t="s">
        <v>76</v>
      </c>
      <c r="D1032" t="s">
        <v>5423</v>
      </c>
      <c r="E1032" t="s">
        <v>18</v>
      </c>
      <c r="F1032" t="s">
        <v>5424</v>
      </c>
      <c r="G1032" t="s">
        <v>5425</v>
      </c>
      <c r="H1032" t="s">
        <v>5426</v>
      </c>
      <c r="I1032" t="s">
        <v>34</v>
      </c>
      <c r="J1032" t="s">
        <v>170</v>
      </c>
      <c r="K1032" t="s">
        <v>24</v>
      </c>
      <c r="L1032" t="s">
        <v>44</v>
      </c>
      <c r="M1032" t="s">
        <v>5427</v>
      </c>
      <c r="N1032" t="s">
        <v>46</v>
      </c>
    </row>
    <row r="1033" spans="1:14" x14ac:dyDescent="0.25">
      <c r="A1033" t="s">
        <v>5428</v>
      </c>
      <c r="C1033" t="s">
        <v>76</v>
      </c>
      <c r="D1033" t="s">
        <v>503</v>
      </c>
      <c r="E1033" t="s">
        <v>18</v>
      </c>
      <c r="F1033" t="s">
        <v>5429</v>
      </c>
      <c r="G1033" t="s">
        <v>5430</v>
      </c>
      <c r="H1033" t="s">
        <v>5431</v>
      </c>
      <c r="I1033" t="s">
        <v>34</v>
      </c>
      <c r="J1033" t="s">
        <v>162</v>
      </c>
      <c r="K1033" t="s">
        <v>24</v>
      </c>
      <c r="L1033" t="s">
        <v>224</v>
      </c>
      <c r="M1033" t="s">
        <v>5432</v>
      </c>
      <c r="N1033" t="s">
        <v>46</v>
      </c>
    </row>
    <row r="1034" spans="1:14" x14ac:dyDescent="0.25">
      <c r="A1034" t="s">
        <v>5433</v>
      </c>
      <c r="B1034" t="s">
        <v>2661</v>
      </c>
      <c r="C1034" t="s">
        <v>76</v>
      </c>
      <c r="D1034" t="s">
        <v>5434</v>
      </c>
      <c r="E1034" t="s">
        <v>18</v>
      </c>
      <c r="F1034" t="s">
        <v>5435</v>
      </c>
      <c r="G1034" t="s">
        <v>5436</v>
      </c>
      <c r="H1034" t="s">
        <v>5437</v>
      </c>
      <c r="I1034" t="s">
        <v>348</v>
      </c>
      <c r="J1034" t="s">
        <v>276</v>
      </c>
      <c r="K1034" t="s">
        <v>24</v>
      </c>
      <c r="L1034" t="s">
        <v>5438</v>
      </c>
      <c r="M1034" t="s">
        <v>26</v>
      </c>
      <c r="N1034" t="s">
        <v>27</v>
      </c>
    </row>
    <row r="1035" spans="1:14" x14ac:dyDescent="0.25">
      <c r="A1035" t="s">
        <v>5439</v>
      </c>
      <c r="B1035" t="s">
        <v>5440</v>
      </c>
      <c r="C1035" t="s">
        <v>16</v>
      </c>
      <c r="D1035" t="s">
        <v>102</v>
      </c>
      <c r="E1035" t="s">
        <v>18</v>
      </c>
      <c r="F1035" t="s">
        <v>5441</v>
      </c>
      <c r="G1035" t="s">
        <v>5442</v>
      </c>
      <c r="H1035" t="s">
        <v>5443</v>
      </c>
      <c r="I1035" t="s">
        <v>34</v>
      </c>
      <c r="J1035" t="s">
        <v>71</v>
      </c>
      <c r="K1035" t="s">
        <v>24</v>
      </c>
      <c r="L1035" t="s">
        <v>82</v>
      </c>
      <c r="M1035" t="s">
        <v>5444</v>
      </c>
      <c r="N1035" t="s">
        <v>46</v>
      </c>
    </row>
    <row r="1036" spans="1:14" x14ac:dyDescent="0.25">
      <c r="A1036" t="s">
        <v>5445</v>
      </c>
      <c r="B1036" t="s">
        <v>5446</v>
      </c>
      <c r="C1036" t="s">
        <v>76</v>
      </c>
      <c r="D1036" t="s">
        <v>5447</v>
      </c>
      <c r="E1036" t="s">
        <v>18</v>
      </c>
      <c r="F1036" t="s">
        <v>5448</v>
      </c>
      <c r="G1036" t="s">
        <v>5449</v>
      </c>
      <c r="H1036" t="s">
        <v>5450</v>
      </c>
      <c r="I1036" t="s">
        <v>34</v>
      </c>
      <c r="J1036" t="s">
        <v>551</v>
      </c>
      <c r="K1036" t="s">
        <v>24</v>
      </c>
      <c r="L1036" t="s">
        <v>5451</v>
      </c>
      <c r="M1036" t="s">
        <v>5452</v>
      </c>
      <c r="N1036" t="s">
        <v>46</v>
      </c>
    </row>
    <row r="1037" spans="1:14" x14ac:dyDescent="0.25">
      <c r="A1037" t="s">
        <v>5385</v>
      </c>
      <c r="B1037" t="s">
        <v>5453</v>
      </c>
      <c r="C1037" t="s">
        <v>76</v>
      </c>
      <c r="D1037" t="s">
        <v>5387</v>
      </c>
      <c r="E1037" t="s">
        <v>18</v>
      </c>
      <c r="F1037" t="s">
        <v>5454</v>
      </c>
      <c r="G1037" t="s">
        <v>5455</v>
      </c>
      <c r="H1037" t="s">
        <v>5456</v>
      </c>
      <c r="I1037" t="s">
        <v>34</v>
      </c>
      <c r="J1037" t="s">
        <v>372</v>
      </c>
      <c r="K1037" t="s">
        <v>24</v>
      </c>
      <c r="L1037" t="s">
        <v>44</v>
      </c>
      <c r="M1037" t="s">
        <v>5457</v>
      </c>
      <c r="N1037" t="s">
        <v>46</v>
      </c>
    </row>
    <row r="1038" spans="1:14" x14ac:dyDescent="0.25">
      <c r="A1038" t="s">
        <v>5458</v>
      </c>
      <c r="B1038" t="s">
        <v>3882</v>
      </c>
      <c r="C1038" t="s">
        <v>76</v>
      </c>
      <c r="D1038" t="s">
        <v>86</v>
      </c>
      <c r="E1038" t="s">
        <v>18</v>
      </c>
      <c r="F1038" t="s">
        <v>5459</v>
      </c>
      <c r="G1038" t="s">
        <v>5460</v>
      </c>
      <c r="H1038" t="s">
        <v>5461</v>
      </c>
      <c r="I1038" t="s">
        <v>22</v>
      </c>
      <c r="J1038" t="s">
        <v>589</v>
      </c>
      <c r="K1038" t="s">
        <v>24</v>
      </c>
      <c r="L1038" t="s">
        <v>91</v>
      </c>
      <c r="M1038" t="s">
        <v>5462</v>
      </c>
      <c r="N1038" t="s">
        <v>46</v>
      </c>
    </row>
    <row r="1039" spans="1:14" x14ac:dyDescent="0.25">
      <c r="A1039" t="s">
        <v>5463</v>
      </c>
      <c r="B1039" t="s">
        <v>4866</v>
      </c>
      <c r="C1039" t="s">
        <v>76</v>
      </c>
      <c r="D1039" t="s">
        <v>3093</v>
      </c>
      <c r="E1039" t="s">
        <v>18</v>
      </c>
      <c r="F1039" t="s">
        <v>5464</v>
      </c>
      <c r="G1039" t="s">
        <v>5465</v>
      </c>
      <c r="H1039" t="s">
        <v>5466</v>
      </c>
      <c r="I1039" t="s">
        <v>34</v>
      </c>
      <c r="J1039" t="s">
        <v>5467</v>
      </c>
      <c r="K1039" t="s">
        <v>3836</v>
      </c>
      <c r="L1039" t="s">
        <v>3315</v>
      </c>
      <c r="M1039" t="s">
        <v>26</v>
      </c>
      <c r="N1039" t="s">
        <v>27</v>
      </c>
    </row>
    <row r="1040" spans="1:14" x14ac:dyDescent="0.25">
      <c r="A1040" t="s">
        <v>5468</v>
      </c>
      <c r="C1040" t="s">
        <v>16</v>
      </c>
      <c r="D1040" t="s">
        <v>5469</v>
      </c>
      <c r="E1040" t="s">
        <v>18</v>
      </c>
      <c r="F1040" t="s">
        <v>5470</v>
      </c>
      <c r="G1040" t="s">
        <v>5471</v>
      </c>
      <c r="H1040" t="s">
        <v>5472</v>
      </c>
      <c r="I1040" t="s">
        <v>34</v>
      </c>
      <c r="J1040" t="s">
        <v>178</v>
      </c>
      <c r="K1040" t="s">
        <v>24</v>
      </c>
      <c r="L1040" t="s">
        <v>5473</v>
      </c>
      <c r="M1040" t="s">
        <v>26</v>
      </c>
      <c r="N1040" t="s">
        <v>27</v>
      </c>
    </row>
    <row r="1041" spans="1:14" x14ac:dyDescent="0.25">
      <c r="A1041" t="s">
        <v>5474</v>
      </c>
      <c r="B1041" t="s">
        <v>5475</v>
      </c>
      <c r="C1041" t="s">
        <v>76</v>
      </c>
      <c r="D1041" t="s">
        <v>5476</v>
      </c>
      <c r="E1041" t="s">
        <v>18</v>
      </c>
      <c r="F1041" t="s">
        <v>5477</v>
      </c>
      <c r="G1041" t="s">
        <v>5478</v>
      </c>
      <c r="H1041" t="s">
        <v>5479</v>
      </c>
      <c r="I1041" t="s">
        <v>34</v>
      </c>
      <c r="J1041" t="s">
        <v>2658</v>
      </c>
      <c r="K1041" t="s">
        <v>24</v>
      </c>
      <c r="L1041" t="s">
        <v>5480</v>
      </c>
      <c r="M1041" t="s">
        <v>5481</v>
      </c>
      <c r="N1041" t="s">
        <v>46</v>
      </c>
    </row>
    <row r="1042" spans="1:14" x14ac:dyDescent="0.25">
      <c r="A1042" t="s">
        <v>381</v>
      </c>
      <c r="B1042" t="s">
        <v>382</v>
      </c>
      <c r="C1042" t="s">
        <v>76</v>
      </c>
      <c r="D1042" t="s">
        <v>197</v>
      </c>
      <c r="E1042" t="s">
        <v>18</v>
      </c>
      <c r="F1042" t="s">
        <v>5482</v>
      </c>
      <c r="G1042" t="s">
        <v>5483</v>
      </c>
      <c r="H1042" t="s">
        <v>5484</v>
      </c>
      <c r="I1042" t="s">
        <v>34</v>
      </c>
      <c r="J1042" t="s">
        <v>2244</v>
      </c>
      <c r="K1042" t="s">
        <v>24</v>
      </c>
      <c r="L1042" t="s">
        <v>5485</v>
      </c>
      <c r="M1042" t="s">
        <v>5486</v>
      </c>
      <c r="N1042" t="s">
        <v>46</v>
      </c>
    </row>
    <row r="1043" spans="1:14" x14ac:dyDescent="0.25">
      <c r="A1043" t="s">
        <v>5487</v>
      </c>
      <c r="B1043" t="s">
        <v>5488</v>
      </c>
      <c r="C1043" t="s">
        <v>16</v>
      </c>
      <c r="D1043" t="s">
        <v>5489</v>
      </c>
      <c r="E1043" t="s">
        <v>18</v>
      </c>
      <c r="F1043" t="s">
        <v>5490</v>
      </c>
      <c r="G1043" t="s">
        <v>5491</v>
      </c>
      <c r="H1043" t="s">
        <v>5492</v>
      </c>
      <c r="I1043" t="s">
        <v>34</v>
      </c>
      <c r="J1043" t="s">
        <v>448</v>
      </c>
      <c r="K1043" t="s">
        <v>24</v>
      </c>
      <c r="L1043" t="s">
        <v>44</v>
      </c>
      <c r="M1043" t="s">
        <v>26</v>
      </c>
      <c r="N1043" t="s">
        <v>27</v>
      </c>
    </row>
    <row r="1044" spans="1:14" x14ac:dyDescent="0.25">
      <c r="A1044" t="s">
        <v>5493</v>
      </c>
      <c r="B1044" t="s">
        <v>5494</v>
      </c>
      <c r="C1044" t="s">
        <v>76</v>
      </c>
      <c r="D1044" t="s">
        <v>5495</v>
      </c>
      <c r="E1044" t="s">
        <v>18</v>
      </c>
      <c r="F1044" t="s">
        <v>5496</v>
      </c>
      <c r="G1044" t="s">
        <v>5497</v>
      </c>
      <c r="H1044" t="s">
        <v>5498</v>
      </c>
      <c r="I1044" t="s">
        <v>34</v>
      </c>
      <c r="J1044" t="s">
        <v>626</v>
      </c>
      <c r="K1044" t="s">
        <v>24</v>
      </c>
      <c r="L1044" t="s">
        <v>817</v>
      </c>
      <c r="M1044" t="s">
        <v>5499</v>
      </c>
      <c r="N1044" t="s">
        <v>46</v>
      </c>
    </row>
    <row r="1045" spans="1:14" x14ac:dyDescent="0.25">
      <c r="A1045" t="s">
        <v>5500</v>
      </c>
      <c r="B1045" t="s">
        <v>5501</v>
      </c>
      <c r="C1045" t="s">
        <v>76</v>
      </c>
      <c r="D1045" t="s">
        <v>5502</v>
      </c>
      <c r="E1045" t="s">
        <v>18</v>
      </c>
      <c r="F1045" t="s">
        <v>5503</v>
      </c>
      <c r="G1045" t="s">
        <v>5504</v>
      </c>
      <c r="H1045" t="s">
        <v>5505</v>
      </c>
      <c r="I1045" t="s">
        <v>34</v>
      </c>
      <c r="J1045" t="s">
        <v>1066</v>
      </c>
      <c r="K1045" t="s">
        <v>24</v>
      </c>
      <c r="L1045" t="s">
        <v>2442</v>
      </c>
      <c r="M1045" t="s">
        <v>26</v>
      </c>
      <c r="N1045" t="s">
        <v>27</v>
      </c>
    </row>
    <row r="1046" spans="1:14" x14ac:dyDescent="0.25">
      <c r="A1046" t="s">
        <v>5506</v>
      </c>
      <c r="B1046" t="s">
        <v>5507</v>
      </c>
      <c r="C1046" t="s">
        <v>76</v>
      </c>
      <c r="D1046" t="s">
        <v>5508</v>
      </c>
      <c r="E1046" t="s">
        <v>18</v>
      </c>
      <c r="F1046" t="s">
        <v>5509</v>
      </c>
      <c r="G1046" t="s">
        <v>5510</v>
      </c>
      <c r="H1046" t="s">
        <v>5511</v>
      </c>
      <c r="I1046" t="s">
        <v>34</v>
      </c>
      <c r="J1046" t="s">
        <v>1468</v>
      </c>
      <c r="K1046" t="s">
        <v>24</v>
      </c>
      <c r="L1046" t="s">
        <v>4992</v>
      </c>
      <c r="M1046" t="s">
        <v>5512</v>
      </c>
      <c r="N1046" t="s">
        <v>46</v>
      </c>
    </row>
    <row r="1047" spans="1:14" x14ac:dyDescent="0.25">
      <c r="A1047" t="s">
        <v>5513</v>
      </c>
      <c r="B1047" t="s">
        <v>5514</v>
      </c>
      <c r="C1047" t="s">
        <v>16</v>
      </c>
      <c r="D1047" t="s">
        <v>220</v>
      </c>
      <c r="E1047" t="s">
        <v>18</v>
      </c>
      <c r="F1047" t="s">
        <v>5515</v>
      </c>
      <c r="G1047" t="s">
        <v>5516</v>
      </c>
      <c r="H1047" t="s">
        <v>5517</v>
      </c>
      <c r="I1047" t="s">
        <v>34</v>
      </c>
      <c r="J1047" t="s">
        <v>2490</v>
      </c>
      <c r="K1047" t="s">
        <v>24</v>
      </c>
      <c r="L1047" t="s">
        <v>224</v>
      </c>
      <c r="M1047" t="s">
        <v>26</v>
      </c>
      <c r="N1047" t="s">
        <v>27</v>
      </c>
    </row>
    <row r="1048" spans="1:14" x14ac:dyDescent="0.25">
      <c r="A1048" t="s">
        <v>5518</v>
      </c>
      <c r="B1048" t="s">
        <v>5519</v>
      </c>
      <c r="C1048" t="s">
        <v>76</v>
      </c>
      <c r="D1048" t="s">
        <v>5520</v>
      </c>
      <c r="E1048" t="s">
        <v>18</v>
      </c>
      <c r="F1048" t="s">
        <v>5521</v>
      </c>
      <c r="G1048" t="s">
        <v>5522</v>
      </c>
      <c r="H1048" t="s">
        <v>5523</v>
      </c>
      <c r="I1048" t="s">
        <v>22</v>
      </c>
      <c r="J1048" t="s">
        <v>456</v>
      </c>
      <c r="K1048" t="s">
        <v>24</v>
      </c>
      <c r="L1048" t="s">
        <v>560</v>
      </c>
      <c r="M1048" t="s">
        <v>5524</v>
      </c>
      <c r="N1048" t="s">
        <v>46</v>
      </c>
    </row>
    <row r="1049" spans="1:14" x14ac:dyDescent="0.25">
      <c r="A1049" t="s">
        <v>286</v>
      </c>
      <c r="B1049" t="s">
        <v>287</v>
      </c>
      <c r="C1049" t="s">
        <v>16</v>
      </c>
      <c r="D1049" t="s">
        <v>288</v>
      </c>
      <c r="E1049" t="s">
        <v>18</v>
      </c>
      <c r="F1049" t="s">
        <v>5525</v>
      </c>
      <c r="G1049" t="s">
        <v>5526</v>
      </c>
      <c r="H1049" t="s">
        <v>5527</v>
      </c>
      <c r="I1049" t="s">
        <v>34</v>
      </c>
      <c r="J1049" t="s">
        <v>127</v>
      </c>
      <c r="K1049" t="s">
        <v>24</v>
      </c>
      <c r="L1049" t="s">
        <v>224</v>
      </c>
      <c r="M1049" t="s">
        <v>5528</v>
      </c>
      <c r="N1049" t="s">
        <v>46</v>
      </c>
    </row>
    <row r="1050" spans="1:14" x14ac:dyDescent="0.25">
      <c r="A1050" t="s">
        <v>5529</v>
      </c>
      <c r="B1050" t="s">
        <v>5530</v>
      </c>
      <c r="C1050" t="s">
        <v>76</v>
      </c>
      <c r="D1050" t="s">
        <v>102</v>
      </c>
      <c r="E1050" t="s">
        <v>18</v>
      </c>
      <c r="F1050" t="s">
        <v>5531</v>
      </c>
      <c r="G1050" t="s">
        <v>5532</v>
      </c>
      <c r="H1050" t="s">
        <v>5533</v>
      </c>
      <c r="I1050" t="s">
        <v>34</v>
      </c>
      <c r="J1050" t="s">
        <v>648</v>
      </c>
      <c r="K1050" t="s">
        <v>24</v>
      </c>
      <c r="L1050" t="s">
        <v>82</v>
      </c>
      <c r="M1050" t="s">
        <v>5534</v>
      </c>
      <c r="N1050" t="s">
        <v>46</v>
      </c>
    </row>
    <row r="1051" spans="1:14" x14ac:dyDescent="0.25">
      <c r="A1051" t="s">
        <v>5535</v>
      </c>
      <c r="C1051" t="s">
        <v>16</v>
      </c>
      <c r="D1051" t="s">
        <v>4054</v>
      </c>
      <c r="E1051" t="s">
        <v>18</v>
      </c>
      <c r="F1051" t="s">
        <v>5536</v>
      </c>
      <c r="G1051" t="s">
        <v>5537</v>
      </c>
      <c r="H1051" t="s">
        <v>5538</v>
      </c>
      <c r="I1051" t="s">
        <v>34</v>
      </c>
      <c r="J1051" t="s">
        <v>514</v>
      </c>
      <c r="K1051" t="s">
        <v>24</v>
      </c>
      <c r="L1051" t="s">
        <v>224</v>
      </c>
      <c r="M1051" t="s">
        <v>26</v>
      </c>
      <c r="N1051" t="s">
        <v>27</v>
      </c>
    </row>
    <row r="1052" spans="1:14" x14ac:dyDescent="0.25">
      <c r="A1052" t="s">
        <v>5539</v>
      </c>
      <c r="B1052" t="s">
        <v>2981</v>
      </c>
      <c r="C1052" t="s">
        <v>16</v>
      </c>
      <c r="D1052" t="s">
        <v>5540</v>
      </c>
      <c r="E1052" t="s">
        <v>18</v>
      </c>
      <c r="F1052" t="s">
        <v>5541</v>
      </c>
      <c r="G1052" t="s">
        <v>5542</v>
      </c>
      <c r="H1052" t="s">
        <v>5543</v>
      </c>
      <c r="I1052" t="s">
        <v>348</v>
      </c>
      <c r="J1052" t="s">
        <v>147</v>
      </c>
      <c r="K1052" t="s">
        <v>24</v>
      </c>
      <c r="L1052" t="s">
        <v>394</v>
      </c>
      <c r="M1052" t="s">
        <v>26</v>
      </c>
      <c r="N1052" t="s">
        <v>27</v>
      </c>
    </row>
    <row r="1053" spans="1:14" x14ac:dyDescent="0.25">
      <c r="A1053" t="s">
        <v>5544</v>
      </c>
      <c r="B1053" t="s">
        <v>5545</v>
      </c>
      <c r="C1053" t="s">
        <v>76</v>
      </c>
      <c r="D1053" t="s">
        <v>5546</v>
      </c>
      <c r="E1053" t="s">
        <v>18</v>
      </c>
      <c r="F1053" t="s">
        <v>5547</v>
      </c>
      <c r="G1053" t="s">
        <v>5548</v>
      </c>
      <c r="H1053" t="s">
        <v>5549</v>
      </c>
      <c r="I1053" t="s">
        <v>34</v>
      </c>
      <c r="J1053" t="s">
        <v>944</v>
      </c>
      <c r="K1053" t="s">
        <v>24</v>
      </c>
      <c r="L1053" t="s">
        <v>82</v>
      </c>
      <c r="M1053" t="s">
        <v>26</v>
      </c>
      <c r="N1053" t="s">
        <v>27</v>
      </c>
    </row>
    <row r="1054" spans="1:14" x14ac:dyDescent="0.25">
      <c r="A1054" t="s">
        <v>5550</v>
      </c>
      <c r="B1054" t="s">
        <v>1319</v>
      </c>
      <c r="C1054" t="s">
        <v>16</v>
      </c>
      <c r="D1054" t="s">
        <v>1320</v>
      </c>
      <c r="E1054" t="s">
        <v>18</v>
      </c>
      <c r="F1054" t="s">
        <v>5551</v>
      </c>
      <c r="G1054" t="s">
        <v>5552</v>
      </c>
      <c r="H1054" t="s">
        <v>5553</v>
      </c>
      <c r="I1054" t="s">
        <v>34</v>
      </c>
      <c r="J1054" t="s">
        <v>889</v>
      </c>
      <c r="K1054" t="s">
        <v>24</v>
      </c>
      <c r="L1054" t="s">
        <v>1324</v>
      </c>
      <c r="M1054" t="s">
        <v>26</v>
      </c>
      <c r="N1054" t="s">
        <v>27</v>
      </c>
    </row>
    <row r="1055" spans="1:14" x14ac:dyDescent="0.25">
      <c r="A1055" t="s">
        <v>5554</v>
      </c>
      <c r="B1055" t="s">
        <v>5555</v>
      </c>
      <c r="C1055" t="s">
        <v>76</v>
      </c>
      <c r="D1055" t="s">
        <v>5556</v>
      </c>
      <c r="E1055" t="s">
        <v>18</v>
      </c>
      <c r="F1055" t="s">
        <v>5557</v>
      </c>
      <c r="G1055" t="s">
        <v>5558</v>
      </c>
      <c r="H1055" t="s">
        <v>5559</v>
      </c>
      <c r="I1055" t="s">
        <v>34</v>
      </c>
      <c r="J1055" t="s">
        <v>372</v>
      </c>
      <c r="K1055" t="s">
        <v>24</v>
      </c>
      <c r="L1055" t="s">
        <v>82</v>
      </c>
      <c r="M1055" t="s">
        <v>5560</v>
      </c>
      <c r="N1055" t="s">
        <v>46</v>
      </c>
    </row>
    <row r="1056" spans="1:14" x14ac:dyDescent="0.25">
      <c r="A1056" t="s">
        <v>5561</v>
      </c>
      <c r="B1056" t="s">
        <v>5562</v>
      </c>
      <c r="C1056" t="s">
        <v>16</v>
      </c>
      <c r="D1056" t="s">
        <v>1932</v>
      </c>
      <c r="E1056" t="s">
        <v>18</v>
      </c>
      <c r="F1056" t="s">
        <v>5563</v>
      </c>
      <c r="G1056" t="s">
        <v>5564</v>
      </c>
      <c r="H1056" t="s">
        <v>5565</v>
      </c>
      <c r="I1056" t="s">
        <v>34</v>
      </c>
      <c r="J1056" t="s">
        <v>1757</v>
      </c>
      <c r="K1056" t="s">
        <v>24</v>
      </c>
      <c r="L1056" t="s">
        <v>44</v>
      </c>
      <c r="M1056" t="s">
        <v>26</v>
      </c>
      <c r="N1056" t="s">
        <v>27</v>
      </c>
    </row>
    <row r="1057" spans="1:14" x14ac:dyDescent="0.25">
      <c r="A1057" t="s">
        <v>5566</v>
      </c>
      <c r="B1057" t="s">
        <v>5567</v>
      </c>
      <c r="C1057" t="s">
        <v>16</v>
      </c>
      <c r="D1057" t="s">
        <v>2740</v>
      </c>
      <c r="E1057" t="s">
        <v>18</v>
      </c>
      <c r="F1057" t="s">
        <v>5568</v>
      </c>
      <c r="G1057" t="s">
        <v>5569</v>
      </c>
      <c r="H1057" t="s">
        <v>5570</v>
      </c>
      <c r="I1057" t="s">
        <v>22</v>
      </c>
      <c r="J1057" t="s">
        <v>2223</v>
      </c>
      <c r="K1057" t="s">
        <v>24</v>
      </c>
      <c r="L1057" t="s">
        <v>2744</v>
      </c>
      <c r="M1057" t="s">
        <v>26</v>
      </c>
      <c r="N1057" t="s">
        <v>27</v>
      </c>
    </row>
    <row r="1058" spans="1:14" x14ac:dyDescent="0.25">
      <c r="A1058" t="s">
        <v>5571</v>
      </c>
      <c r="C1058" t="s">
        <v>16</v>
      </c>
      <c r="D1058" t="s">
        <v>5572</v>
      </c>
      <c r="E1058" t="s">
        <v>18</v>
      </c>
      <c r="F1058" t="s">
        <v>5573</v>
      </c>
      <c r="G1058" t="s">
        <v>5574</v>
      </c>
      <c r="H1058" t="s">
        <v>5575</v>
      </c>
      <c r="I1058" t="s">
        <v>34</v>
      </c>
      <c r="J1058" t="s">
        <v>476</v>
      </c>
      <c r="K1058" t="s">
        <v>24</v>
      </c>
      <c r="L1058" t="s">
        <v>5576</v>
      </c>
      <c r="M1058" t="s">
        <v>26</v>
      </c>
      <c r="N1058" t="s">
        <v>27</v>
      </c>
    </row>
    <row r="1059" spans="1:14" x14ac:dyDescent="0.25">
      <c r="A1059" t="s">
        <v>4763</v>
      </c>
      <c r="B1059" t="s">
        <v>4764</v>
      </c>
      <c r="C1059" t="s">
        <v>16</v>
      </c>
      <c r="D1059" t="s">
        <v>4759</v>
      </c>
      <c r="E1059" t="s">
        <v>695</v>
      </c>
      <c r="F1059" t="s">
        <v>5577</v>
      </c>
      <c r="G1059" t="s">
        <v>5578</v>
      </c>
      <c r="H1059" t="s">
        <v>5579</v>
      </c>
      <c r="I1059" t="s">
        <v>34</v>
      </c>
      <c r="J1059" t="s">
        <v>1161</v>
      </c>
      <c r="K1059" t="s">
        <v>24</v>
      </c>
      <c r="L1059" t="s">
        <v>82</v>
      </c>
      <c r="M1059" t="s">
        <v>26</v>
      </c>
      <c r="N1059" t="s">
        <v>27</v>
      </c>
    </row>
    <row r="1060" spans="1:14" x14ac:dyDescent="0.25">
      <c r="A1060" t="s">
        <v>5580</v>
      </c>
      <c r="B1060" t="s">
        <v>5226</v>
      </c>
      <c r="C1060" t="s">
        <v>76</v>
      </c>
      <c r="D1060" t="s">
        <v>5227</v>
      </c>
      <c r="E1060" t="s">
        <v>695</v>
      </c>
      <c r="F1060" t="s">
        <v>5581</v>
      </c>
      <c r="G1060" t="s">
        <v>5582</v>
      </c>
      <c r="H1060" t="s">
        <v>5583</v>
      </c>
      <c r="I1060" t="s">
        <v>34</v>
      </c>
      <c r="J1060" t="s">
        <v>53</v>
      </c>
      <c r="K1060" t="s">
        <v>24</v>
      </c>
      <c r="L1060" t="s">
        <v>2863</v>
      </c>
      <c r="M1060" t="s">
        <v>5584</v>
      </c>
      <c r="N1060" t="s">
        <v>46</v>
      </c>
    </row>
    <row r="1061" spans="1:14" x14ac:dyDescent="0.25">
      <c r="A1061" t="s">
        <v>5585</v>
      </c>
      <c r="B1061" t="s">
        <v>5586</v>
      </c>
      <c r="C1061" t="s">
        <v>76</v>
      </c>
      <c r="D1061" t="s">
        <v>5587</v>
      </c>
      <c r="E1061" t="s">
        <v>695</v>
      </c>
      <c r="F1061" t="s">
        <v>5588</v>
      </c>
      <c r="G1061" t="s">
        <v>5589</v>
      </c>
      <c r="H1061" t="s">
        <v>5590</v>
      </c>
      <c r="I1061" t="s">
        <v>34</v>
      </c>
      <c r="J1061" t="s">
        <v>1435</v>
      </c>
      <c r="K1061" t="s">
        <v>24</v>
      </c>
      <c r="L1061" t="s">
        <v>1414</v>
      </c>
      <c r="M1061" t="s">
        <v>5591</v>
      </c>
      <c r="N1061" t="s">
        <v>46</v>
      </c>
    </row>
    <row r="1062" spans="1:14" x14ac:dyDescent="0.25">
      <c r="A1062" t="s">
        <v>5592</v>
      </c>
      <c r="B1062" t="s">
        <v>2690</v>
      </c>
      <c r="C1062" t="s">
        <v>16</v>
      </c>
      <c r="D1062" t="s">
        <v>39</v>
      </c>
      <c r="E1062" t="s">
        <v>695</v>
      </c>
      <c r="F1062" t="s">
        <v>5593</v>
      </c>
      <c r="G1062" t="s">
        <v>5594</v>
      </c>
      <c r="H1062" t="s">
        <v>5595</v>
      </c>
      <c r="I1062" t="s">
        <v>34</v>
      </c>
      <c r="J1062" t="s">
        <v>315</v>
      </c>
      <c r="K1062" t="s">
        <v>24</v>
      </c>
      <c r="L1062" t="s">
        <v>4679</v>
      </c>
      <c r="M1062" t="s">
        <v>5596</v>
      </c>
      <c r="N1062" t="s">
        <v>46</v>
      </c>
    </row>
    <row r="1063" spans="1:14" x14ac:dyDescent="0.25">
      <c r="A1063" t="s">
        <v>5597</v>
      </c>
      <c r="B1063" t="s">
        <v>4682</v>
      </c>
      <c r="C1063" t="s">
        <v>76</v>
      </c>
      <c r="D1063" t="s">
        <v>1612</v>
      </c>
      <c r="E1063" t="s">
        <v>695</v>
      </c>
      <c r="F1063" t="s">
        <v>5598</v>
      </c>
      <c r="G1063" t="s">
        <v>5599</v>
      </c>
      <c r="H1063" t="s">
        <v>5600</v>
      </c>
      <c r="I1063" t="s">
        <v>34</v>
      </c>
      <c r="J1063" t="s">
        <v>699</v>
      </c>
      <c r="K1063" t="s">
        <v>24</v>
      </c>
      <c r="L1063" t="s">
        <v>82</v>
      </c>
      <c r="M1063" t="s">
        <v>26</v>
      </c>
      <c r="N1063" t="s">
        <v>27</v>
      </c>
    </row>
    <row r="1064" spans="1:14" x14ac:dyDescent="0.25">
      <c r="A1064" t="s">
        <v>4932</v>
      </c>
      <c r="C1064" t="s">
        <v>16</v>
      </c>
      <c r="D1064" t="s">
        <v>4933</v>
      </c>
      <c r="E1064" t="s">
        <v>687</v>
      </c>
      <c r="F1064" t="s">
        <v>5601</v>
      </c>
      <c r="G1064" t="s">
        <v>5602</v>
      </c>
      <c r="H1064" t="s">
        <v>5603</v>
      </c>
      <c r="I1064" t="s">
        <v>34</v>
      </c>
      <c r="J1064" t="s">
        <v>1860</v>
      </c>
      <c r="K1064" t="s">
        <v>24</v>
      </c>
      <c r="L1064" t="s">
        <v>248</v>
      </c>
      <c r="M1064" t="s">
        <v>26</v>
      </c>
      <c r="N1064" t="s">
        <v>27</v>
      </c>
    </row>
    <row r="1065" spans="1:14" x14ac:dyDescent="0.25">
      <c r="A1065" t="s">
        <v>5604</v>
      </c>
      <c r="B1065" t="s">
        <v>4875</v>
      </c>
      <c r="C1065" t="s">
        <v>16</v>
      </c>
      <c r="D1065" t="s">
        <v>5605</v>
      </c>
      <c r="E1065" t="s">
        <v>695</v>
      </c>
      <c r="F1065" t="s">
        <v>5606</v>
      </c>
      <c r="G1065" t="s">
        <v>5607</v>
      </c>
      <c r="H1065" t="s">
        <v>5608</v>
      </c>
      <c r="I1065" t="s">
        <v>34</v>
      </c>
      <c r="J1065" t="s">
        <v>2223</v>
      </c>
      <c r="K1065" t="s">
        <v>24</v>
      </c>
      <c r="L1065" t="s">
        <v>720</v>
      </c>
      <c r="M1065" t="s">
        <v>26</v>
      </c>
      <c r="N1065" t="s">
        <v>27</v>
      </c>
    </row>
    <row r="1066" spans="1:14" x14ac:dyDescent="0.25">
      <c r="A1066" t="s">
        <v>5115</v>
      </c>
      <c r="B1066" t="s">
        <v>4651</v>
      </c>
      <c r="C1066" t="s">
        <v>16</v>
      </c>
      <c r="D1066" t="s">
        <v>4652</v>
      </c>
      <c r="E1066" t="s">
        <v>695</v>
      </c>
      <c r="F1066" t="s">
        <v>5609</v>
      </c>
      <c r="G1066" t="s">
        <v>5610</v>
      </c>
      <c r="H1066" t="s">
        <v>5611</v>
      </c>
      <c r="I1066" t="s">
        <v>34</v>
      </c>
      <c r="J1066" t="s">
        <v>1066</v>
      </c>
      <c r="K1066" t="s">
        <v>24</v>
      </c>
      <c r="L1066" t="s">
        <v>2777</v>
      </c>
      <c r="M1066" t="s">
        <v>26</v>
      </c>
      <c r="N1066" t="s">
        <v>27</v>
      </c>
    </row>
    <row r="1067" spans="1:14" x14ac:dyDescent="0.25">
      <c r="A1067" t="s">
        <v>5612</v>
      </c>
      <c r="B1067" t="s">
        <v>5150</v>
      </c>
      <c r="C1067" t="s">
        <v>16</v>
      </c>
      <c r="D1067" t="s">
        <v>579</v>
      </c>
      <c r="E1067" t="s">
        <v>687</v>
      </c>
      <c r="F1067" t="s">
        <v>5613</v>
      </c>
      <c r="G1067" t="s">
        <v>5614</v>
      </c>
      <c r="H1067" t="s">
        <v>5615</v>
      </c>
      <c r="I1067" t="s">
        <v>34</v>
      </c>
      <c r="J1067" t="s">
        <v>256</v>
      </c>
      <c r="K1067" t="s">
        <v>24</v>
      </c>
      <c r="L1067" t="s">
        <v>193</v>
      </c>
      <c r="M1067" t="s">
        <v>26</v>
      </c>
      <c r="N1067" t="s">
        <v>27</v>
      </c>
    </row>
    <row r="1068" spans="1:14" x14ac:dyDescent="0.25">
      <c r="A1068" t="s">
        <v>5616</v>
      </c>
      <c r="B1068" t="s">
        <v>5617</v>
      </c>
      <c r="C1068" t="s">
        <v>16</v>
      </c>
      <c r="D1068" t="s">
        <v>5618</v>
      </c>
      <c r="E1068" t="s">
        <v>687</v>
      </c>
      <c r="F1068" t="s">
        <v>5619</v>
      </c>
      <c r="G1068" t="s">
        <v>5620</v>
      </c>
      <c r="H1068" t="s">
        <v>5621</v>
      </c>
      <c r="I1068" t="s">
        <v>34</v>
      </c>
      <c r="J1068" t="s">
        <v>805</v>
      </c>
      <c r="K1068" t="s">
        <v>24</v>
      </c>
      <c r="L1068" t="s">
        <v>82</v>
      </c>
      <c r="M1068" t="s">
        <v>26</v>
      </c>
      <c r="N1068" t="s">
        <v>27</v>
      </c>
    </row>
    <row r="1069" spans="1:14" x14ac:dyDescent="0.25">
      <c r="A1069" t="s">
        <v>4628</v>
      </c>
      <c r="B1069" t="s">
        <v>101</v>
      </c>
      <c r="C1069" t="s">
        <v>76</v>
      </c>
      <c r="D1069" t="s">
        <v>4687</v>
      </c>
      <c r="E1069" t="s">
        <v>695</v>
      </c>
      <c r="F1069" t="s">
        <v>5622</v>
      </c>
      <c r="G1069" t="s">
        <v>5623</v>
      </c>
      <c r="H1069" t="s">
        <v>5624</v>
      </c>
      <c r="I1069" t="s">
        <v>34</v>
      </c>
      <c r="J1069" t="s">
        <v>568</v>
      </c>
      <c r="K1069" t="s">
        <v>24</v>
      </c>
      <c r="L1069" t="s">
        <v>4635</v>
      </c>
      <c r="M1069" t="s">
        <v>5625</v>
      </c>
      <c r="N1069" t="s">
        <v>46</v>
      </c>
    </row>
    <row r="1070" spans="1:14" x14ac:dyDescent="0.25">
      <c r="A1070" t="s">
        <v>5626</v>
      </c>
      <c r="B1070" t="s">
        <v>5627</v>
      </c>
      <c r="C1070" t="s">
        <v>600</v>
      </c>
      <c r="D1070" t="s">
        <v>3384</v>
      </c>
      <c r="E1070" t="s">
        <v>18</v>
      </c>
      <c r="F1070" t="s">
        <v>5628</v>
      </c>
      <c r="G1070" t="s">
        <v>5629</v>
      </c>
      <c r="H1070" t="s">
        <v>5630</v>
      </c>
      <c r="I1070" t="s">
        <v>34</v>
      </c>
      <c r="J1070" t="s">
        <v>1227</v>
      </c>
      <c r="K1070" t="s">
        <v>606</v>
      </c>
      <c r="L1070" t="s">
        <v>82</v>
      </c>
      <c r="M1070" t="s">
        <v>26</v>
      </c>
      <c r="N1070" t="s">
        <v>27</v>
      </c>
    </row>
    <row r="1071" spans="1:14" x14ac:dyDescent="0.25">
      <c r="A1071" t="s">
        <v>5631</v>
      </c>
      <c r="B1071" t="s">
        <v>5632</v>
      </c>
      <c r="C1071" t="s">
        <v>600</v>
      </c>
      <c r="D1071" t="s">
        <v>5633</v>
      </c>
      <c r="E1071" t="s">
        <v>18</v>
      </c>
      <c r="F1071" t="s">
        <v>5634</v>
      </c>
      <c r="G1071" t="s">
        <v>5635</v>
      </c>
      <c r="H1071" t="s">
        <v>5636</v>
      </c>
      <c r="I1071" t="s">
        <v>34</v>
      </c>
      <c r="J1071" t="s">
        <v>5637</v>
      </c>
      <c r="K1071" t="s">
        <v>606</v>
      </c>
      <c r="L1071" t="s">
        <v>477</v>
      </c>
      <c r="M1071" t="s">
        <v>26</v>
      </c>
      <c r="N1071" t="s">
        <v>27</v>
      </c>
    </row>
    <row r="1072" spans="1:14" x14ac:dyDescent="0.25">
      <c r="A1072" t="s">
        <v>1694</v>
      </c>
      <c r="B1072" t="s">
        <v>1685</v>
      </c>
      <c r="C1072" t="s">
        <v>1991</v>
      </c>
      <c r="D1072" t="s">
        <v>1681</v>
      </c>
      <c r="E1072" t="s">
        <v>687</v>
      </c>
      <c r="F1072" t="s">
        <v>5638</v>
      </c>
      <c r="G1072" t="s">
        <v>5639</v>
      </c>
      <c r="H1072" t="s">
        <v>5640</v>
      </c>
      <c r="I1072" t="s">
        <v>34</v>
      </c>
      <c r="J1072" t="s">
        <v>1996</v>
      </c>
      <c r="K1072" t="s">
        <v>606</v>
      </c>
      <c r="L1072" t="s">
        <v>82</v>
      </c>
      <c r="M1072" t="s">
        <v>26</v>
      </c>
      <c r="N1072" t="s">
        <v>27</v>
      </c>
    </row>
    <row r="1073" spans="1:14" x14ac:dyDescent="0.25">
      <c r="A1073" t="s">
        <v>5641</v>
      </c>
      <c r="B1073" t="s">
        <v>5642</v>
      </c>
      <c r="C1073" t="s">
        <v>600</v>
      </c>
      <c r="D1073" t="s">
        <v>3396</v>
      </c>
      <c r="E1073" t="s">
        <v>695</v>
      </c>
      <c r="F1073" t="s">
        <v>5643</v>
      </c>
      <c r="G1073" t="s">
        <v>5644</v>
      </c>
      <c r="H1073" t="s">
        <v>5645</v>
      </c>
      <c r="I1073" t="s">
        <v>34</v>
      </c>
      <c r="J1073" t="s">
        <v>3322</v>
      </c>
      <c r="K1073" t="s">
        <v>24</v>
      </c>
      <c r="L1073" t="s">
        <v>5646</v>
      </c>
      <c r="M1073" t="s">
        <v>26</v>
      </c>
      <c r="N1073" t="s">
        <v>27</v>
      </c>
    </row>
    <row r="1074" spans="1:14" x14ac:dyDescent="0.25">
      <c r="A1074" t="s">
        <v>5647</v>
      </c>
      <c r="B1074" t="s">
        <v>5648</v>
      </c>
      <c r="C1074" t="s">
        <v>600</v>
      </c>
      <c r="D1074" t="s">
        <v>5649</v>
      </c>
      <c r="E1074" t="s">
        <v>18</v>
      </c>
      <c r="F1074" t="s">
        <v>5650</v>
      </c>
      <c r="G1074" t="s">
        <v>5651</v>
      </c>
      <c r="H1074" t="s">
        <v>5652</v>
      </c>
      <c r="I1074" t="s">
        <v>34</v>
      </c>
      <c r="J1074" t="s">
        <v>1988</v>
      </c>
      <c r="K1074" t="s">
        <v>606</v>
      </c>
      <c r="L1074" t="s">
        <v>2751</v>
      </c>
      <c r="M1074" t="s">
        <v>26</v>
      </c>
      <c r="N1074" t="s">
        <v>27</v>
      </c>
    </row>
    <row r="1075" spans="1:14" x14ac:dyDescent="0.25">
      <c r="A1075" t="s">
        <v>1679</v>
      </c>
      <c r="B1075" t="s">
        <v>5653</v>
      </c>
      <c r="C1075" t="s">
        <v>1991</v>
      </c>
      <c r="D1075" t="s">
        <v>1681</v>
      </c>
      <c r="E1075" t="s">
        <v>695</v>
      </c>
      <c r="F1075" t="s">
        <v>5654</v>
      </c>
      <c r="G1075" t="s">
        <v>5655</v>
      </c>
      <c r="H1075" t="s">
        <v>5656</v>
      </c>
      <c r="I1075" t="s">
        <v>34</v>
      </c>
      <c r="J1075" t="s">
        <v>1996</v>
      </c>
      <c r="K1075" t="s">
        <v>606</v>
      </c>
      <c r="L1075" t="s">
        <v>82</v>
      </c>
      <c r="M1075" t="s">
        <v>26</v>
      </c>
      <c r="N1075" t="s">
        <v>27</v>
      </c>
    </row>
    <row r="1076" spans="1:14" x14ac:dyDescent="0.25">
      <c r="A1076" t="s">
        <v>5657</v>
      </c>
      <c r="B1076" t="s">
        <v>5658</v>
      </c>
      <c r="C1076" t="s">
        <v>1991</v>
      </c>
      <c r="D1076" t="s">
        <v>820</v>
      </c>
      <c r="E1076" t="s">
        <v>18</v>
      </c>
      <c r="F1076" t="s">
        <v>5659</v>
      </c>
      <c r="G1076" t="s">
        <v>5660</v>
      </c>
      <c r="H1076" t="s">
        <v>5661</v>
      </c>
      <c r="I1076" t="s">
        <v>34</v>
      </c>
      <c r="J1076" t="s">
        <v>2062</v>
      </c>
      <c r="K1076" t="s">
        <v>606</v>
      </c>
      <c r="L1076" t="s">
        <v>82</v>
      </c>
      <c r="M1076" t="s">
        <v>26</v>
      </c>
      <c r="N1076" t="s">
        <v>27</v>
      </c>
    </row>
    <row r="1077" spans="1:14" x14ac:dyDescent="0.25">
      <c r="A1077" t="s">
        <v>5641</v>
      </c>
      <c r="B1077" t="s">
        <v>5642</v>
      </c>
      <c r="C1077" t="s">
        <v>600</v>
      </c>
      <c r="D1077" t="s">
        <v>3396</v>
      </c>
      <c r="E1077" t="s">
        <v>695</v>
      </c>
      <c r="F1077" t="s">
        <v>5662</v>
      </c>
      <c r="G1077" t="s">
        <v>5663</v>
      </c>
      <c r="H1077" t="s">
        <v>5664</v>
      </c>
      <c r="I1077" t="s">
        <v>34</v>
      </c>
      <c r="J1077" t="s">
        <v>1689</v>
      </c>
      <c r="K1077" t="s">
        <v>24</v>
      </c>
      <c r="L1077" t="s">
        <v>5665</v>
      </c>
      <c r="M1077" t="s">
        <v>26</v>
      </c>
      <c r="N1077" t="s">
        <v>27</v>
      </c>
    </row>
    <row r="1078" spans="1:14" x14ac:dyDescent="0.25">
      <c r="A1078" t="s">
        <v>1679</v>
      </c>
      <c r="B1078" t="s">
        <v>1685</v>
      </c>
      <c r="C1078" t="s">
        <v>1991</v>
      </c>
      <c r="D1078" t="s">
        <v>1681</v>
      </c>
      <c r="E1078" t="s">
        <v>695</v>
      </c>
      <c r="F1078" t="s">
        <v>5666</v>
      </c>
      <c r="G1078" t="s">
        <v>5667</v>
      </c>
      <c r="H1078" t="s">
        <v>5668</v>
      </c>
      <c r="I1078" t="s">
        <v>34</v>
      </c>
      <c r="J1078" t="s">
        <v>5669</v>
      </c>
      <c r="K1078" t="s">
        <v>606</v>
      </c>
      <c r="L1078" t="s">
        <v>82</v>
      </c>
      <c r="M1078" t="s">
        <v>26</v>
      </c>
      <c r="N1078" t="s">
        <v>27</v>
      </c>
    </row>
    <row r="1079" spans="1:14" x14ac:dyDescent="0.25">
      <c r="A1079" t="s">
        <v>5670</v>
      </c>
      <c r="B1079" t="s">
        <v>5671</v>
      </c>
      <c r="C1079" t="s">
        <v>1991</v>
      </c>
      <c r="D1079" t="s">
        <v>429</v>
      </c>
      <c r="E1079" t="s">
        <v>18</v>
      </c>
      <c r="F1079" t="s">
        <v>5672</v>
      </c>
      <c r="G1079" t="s">
        <v>5673</v>
      </c>
      <c r="H1079" t="s">
        <v>5674</v>
      </c>
      <c r="I1079" t="s">
        <v>34</v>
      </c>
      <c r="J1079" t="s">
        <v>2051</v>
      </c>
      <c r="K1079" t="s">
        <v>606</v>
      </c>
      <c r="L1079" t="s">
        <v>434</v>
      </c>
      <c r="M1079" t="s">
        <v>26</v>
      </c>
      <c r="N1079" t="s">
        <v>27</v>
      </c>
    </row>
    <row r="1080" spans="1:14" x14ac:dyDescent="0.25">
      <c r="A1080" t="s">
        <v>1679</v>
      </c>
      <c r="B1080" t="s">
        <v>1685</v>
      </c>
      <c r="C1080" t="s">
        <v>1991</v>
      </c>
      <c r="D1080" t="s">
        <v>1681</v>
      </c>
      <c r="E1080" t="s">
        <v>695</v>
      </c>
      <c r="F1080" t="s">
        <v>5675</v>
      </c>
      <c r="G1080" t="s">
        <v>5676</v>
      </c>
      <c r="H1080" t="s">
        <v>5677</v>
      </c>
      <c r="I1080" t="s">
        <v>34</v>
      </c>
      <c r="J1080" t="s">
        <v>5678</v>
      </c>
      <c r="K1080" t="s">
        <v>606</v>
      </c>
      <c r="L1080" t="s">
        <v>82</v>
      </c>
      <c r="M1080" t="s">
        <v>26</v>
      </c>
      <c r="N1080" t="s">
        <v>27</v>
      </c>
    </row>
    <row r="1081" spans="1:14" x14ac:dyDescent="0.25">
      <c r="A1081" t="s">
        <v>5679</v>
      </c>
      <c r="B1081" t="s">
        <v>5642</v>
      </c>
      <c r="C1081" t="s">
        <v>600</v>
      </c>
      <c r="D1081" t="s">
        <v>3396</v>
      </c>
      <c r="E1081" t="s">
        <v>687</v>
      </c>
      <c r="F1081" t="s">
        <v>5680</v>
      </c>
      <c r="G1081" t="s">
        <v>5681</v>
      </c>
      <c r="H1081" t="s">
        <v>5682</v>
      </c>
      <c r="I1081" t="s">
        <v>34</v>
      </c>
      <c r="J1081" t="s">
        <v>1689</v>
      </c>
      <c r="K1081" t="s">
        <v>24</v>
      </c>
      <c r="L1081" t="s">
        <v>5646</v>
      </c>
      <c r="M1081" t="s">
        <v>26</v>
      </c>
      <c r="N1081" t="s">
        <v>27</v>
      </c>
    </row>
    <row r="1082" spans="1:14" x14ac:dyDescent="0.25">
      <c r="A1082" t="s">
        <v>5683</v>
      </c>
      <c r="C1082" t="s">
        <v>1700</v>
      </c>
      <c r="E1082" t="s">
        <v>18</v>
      </c>
      <c r="F1082" t="s">
        <v>5684</v>
      </c>
      <c r="G1082" t="s">
        <v>5685</v>
      </c>
      <c r="H1082" t="s">
        <v>5686</v>
      </c>
      <c r="I1082" t="s">
        <v>22</v>
      </c>
      <c r="J1082" t="s">
        <v>1988</v>
      </c>
      <c r="K1082" t="s">
        <v>1705</v>
      </c>
      <c r="L1082" t="s">
        <v>5687</v>
      </c>
      <c r="M1082" t="s">
        <v>26</v>
      </c>
      <c r="N1082" t="s">
        <v>27</v>
      </c>
    </row>
    <row r="1083" spans="1:14" x14ac:dyDescent="0.25">
      <c r="A1083" t="s">
        <v>4791</v>
      </c>
      <c r="B1083" t="s">
        <v>5688</v>
      </c>
      <c r="C1083" t="s">
        <v>1700</v>
      </c>
      <c r="D1083" t="s">
        <v>4792</v>
      </c>
      <c r="E1083" t="s">
        <v>695</v>
      </c>
      <c r="F1083" t="s">
        <v>5689</v>
      </c>
      <c r="G1083" t="s">
        <v>5690</v>
      </c>
      <c r="H1083" t="s">
        <v>5691</v>
      </c>
      <c r="I1083" t="s">
        <v>3848</v>
      </c>
      <c r="J1083" t="s">
        <v>872</v>
      </c>
      <c r="K1083" t="s">
        <v>1705</v>
      </c>
      <c r="L1083" t="s">
        <v>914</v>
      </c>
      <c r="M1083" t="s">
        <v>26</v>
      </c>
      <c r="N1083" t="s">
        <v>27</v>
      </c>
    </row>
    <row r="1084" spans="1:14" x14ac:dyDescent="0.25">
      <c r="A1084" t="s">
        <v>4791</v>
      </c>
      <c r="B1084" t="s">
        <v>5692</v>
      </c>
      <c r="C1084" t="s">
        <v>1700</v>
      </c>
      <c r="D1084" t="s">
        <v>5693</v>
      </c>
      <c r="E1084" t="s">
        <v>695</v>
      </c>
      <c r="F1084" t="s">
        <v>5694</v>
      </c>
      <c r="G1084" t="s">
        <v>5695</v>
      </c>
      <c r="H1084" t="s">
        <v>5696</v>
      </c>
      <c r="I1084" t="s">
        <v>5697</v>
      </c>
      <c r="J1084" t="s">
        <v>284</v>
      </c>
      <c r="K1084" t="s">
        <v>1705</v>
      </c>
      <c r="L1084" t="s">
        <v>914</v>
      </c>
      <c r="M1084" t="s">
        <v>26</v>
      </c>
      <c r="N1084" t="s">
        <v>27</v>
      </c>
    </row>
    <row r="1085" spans="1:14" x14ac:dyDescent="0.25">
      <c r="A1085" t="s">
        <v>4791</v>
      </c>
      <c r="B1085" t="s">
        <v>5698</v>
      </c>
      <c r="C1085" t="s">
        <v>1700</v>
      </c>
      <c r="D1085" t="s">
        <v>4792</v>
      </c>
      <c r="E1085" t="s">
        <v>695</v>
      </c>
      <c r="F1085" t="s">
        <v>5699</v>
      </c>
      <c r="G1085" t="s">
        <v>5700</v>
      </c>
      <c r="H1085" t="s">
        <v>5701</v>
      </c>
      <c r="I1085" t="s">
        <v>3848</v>
      </c>
      <c r="J1085" t="s">
        <v>1965</v>
      </c>
      <c r="K1085" t="s">
        <v>1705</v>
      </c>
      <c r="L1085" t="s">
        <v>914</v>
      </c>
      <c r="M1085" t="s">
        <v>26</v>
      </c>
      <c r="N1085" t="s">
        <v>27</v>
      </c>
    </row>
    <row r="1086" spans="1:14" x14ac:dyDescent="0.25">
      <c r="A1086" t="s">
        <v>4791</v>
      </c>
      <c r="B1086" t="s">
        <v>5702</v>
      </c>
      <c r="C1086" t="s">
        <v>1700</v>
      </c>
      <c r="D1086" t="s">
        <v>5693</v>
      </c>
      <c r="E1086" t="s">
        <v>695</v>
      </c>
      <c r="F1086" t="s">
        <v>5703</v>
      </c>
      <c r="G1086" t="s">
        <v>5704</v>
      </c>
      <c r="H1086" t="s">
        <v>5705</v>
      </c>
      <c r="I1086" t="s">
        <v>3848</v>
      </c>
      <c r="J1086" t="s">
        <v>699</v>
      </c>
      <c r="K1086" t="s">
        <v>1705</v>
      </c>
      <c r="L1086" t="s">
        <v>914</v>
      </c>
      <c r="M1086" t="s">
        <v>26</v>
      </c>
      <c r="N1086" t="s">
        <v>27</v>
      </c>
    </row>
    <row r="1087" spans="1:14" x14ac:dyDescent="0.25">
      <c r="A1087" t="s">
        <v>5706</v>
      </c>
      <c r="B1087" t="s">
        <v>5707</v>
      </c>
      <c r="C1087" t="s">
        <v>16</v>
      </c>
      <c r="D1087" t="s">
        <v>5708</v>
      </c>
      <c r="E1087" t="s">
        <v>695</v>
      </c>
      <c r="F1087" t="s">
        <v>5709</v>
      </c>
      <c r="G1087" t="s">
        <v>5710</v>
      </c>
      <c r="H1087" t="s">
        <v>5711</v>
      </c>
      <c r="I1087" t="s">
        <v>34</v>
      </c>
      <c r="J1087" t="s">
        <v>269</v>
      </c>
      <c r="K1087" t="s">
        <v>24</v>
      </c>
      <c r="L1087" t="s">
        <v>848</v>
      </c>
      <c r="M1087" t="s">
        <v>26</v>
      </c>
      <c r="N1087" t="s">
        <v>27</v>
      </c>
    </row>
    <row r="1088" spans="1:14" x14ac:dyDescent="0.25">
      <c r="A1088" t="s">
        <v>5580</v>
      </c>
      <c r="B1088" t="s">
        <v>5226</v>
      </c>
      <c r="C1088" t="s">
        <v>76</v>
      </c>
      <c r="D1088" t="s">
        <v>5227</v>
      </c>
      <c r="E1088" t="s">
        <v>695</v>
      </c>
      <c r="F1088" t="s">
        <v>5712</v>
      </c>
      <c r="G1088" t="s">
        <v>5713</v>
      </c>
      <c r="H1088" t="s">
        <v>5714</v>
      </c>
      <c r="I1088" t="s">
        <v>34</v>
      </c>
      <c r="J1088" t="s">
        <v>53</v>
      </c>
      <c r="K1088" t="s">
        <v>24</v>
      </c>
      <c r="L1088" t="s">
        <v>2863</v>
      </c>
      <c r="M1088" t="s">
        <v>5715</v>
      </c>
      <c r="N1088" t="s">
        <v>46</v>
      </c>
    </row>
    <row r="1089" spans="1:14" x14ac:dyDescent="0.25">
      <c r="A1089" t="s">
        <v>4806</v>
      </c>
      <c r="B1089" t="s">
        <v>4807</v>
      </c>
      <c r="C1089" t="s">
        <v>76</v>
      </c>
      <c r="D1089" t="s">
        <v>4808</v>
      </c>
      <c r="E1089" t="s">
        <v>695</v>
      </c>
      <c r="F1089" t="s">
        <v>5716</v>
      </c>
      <c r="G1089" t="s">
        <v>5717</v>
      </c>
      <c r="H1089" t="s">
        <v>5718</v>
      </c>
      <c r="I1089" t="s">
        <v>34</v>
      </c>
      <c r="J1089" t="s">
        <v>127</v>
      </c>
      <c r="K1089" t="s">
        <v>24</v>
      </c>
      <c r="L1089" t="s">
        <v>1414</v>
      </c>
      <c r="M1089" t="s">
        <v>5719</v>
      </c>
      <c r="N1089" t="s">
        <v>46</v>
      </c>
    </row>
    <row r="1090" spans="1:14" x14ac:dyDescent="0.25">
      <c r="A1090" t="s">
        <v>5720</v>
      </c>
      <c r="B1090" t="s">
        <v>4758</v>
      </c>
      <c r="C1090" t="s">
        <v>76</v>
      </c>
      <c r="D1090" t="s">
        <v>5107</v>
      </c>
      <c r="E1090" t="s">
        <v>695</v>
      </c>
      <c r="F1090" t="s">
        <v>5721</v>
      </c>
      <c r="G1090" t="s">
        <v>5722</v>
      </c>
      <c r="H1090" t="s">
        <v>5723</v>
      </c>
      <c r="I1090" t="s">
        <v>34</v>
      </c>
      <c r="J1090" t="s">
        <v>782</v>
      </c>
      <c r="K1090" t="s">
        <v>24</v>
      </c>
      <c r="L1090" t="s">
        <v>44</v>
      </c>
      <c r="M1090" t="s">
        <v>26</v>
      </c>
      <c r="N1090" t="s">
        <v>27</v>
      </c>
    </row>
    <row r="1091" spans="1:14" x14ac:dyDescent="0.25">
      <c r="A1091" t="s">
        <v>5724</v>
      </c>
      <c r="B1091" t="s">
        <v>5725</v>
      </c>
      <c r="C1091" t="s">
        <v>76</v>
      </c>
      <c r="D1091" t="s">
        <v>3844</v>
      </c>
      <c r="E1091" t="s">
        <v>695</v>
      </c>
      <c r="F1091" t="s">
        <v>5726</v>
      </c>
      <c r="G1091" t="s">
        <v>5727</v>
      </c>
      <c r="H1091" t="s">
        <v>5728</v>
      </c>
      <c r="I1091" t="s">
        <v>22</v>
      </c>
      <c r="J1091" t="s">
        <v>476</v>
      </c>
      <c r="K1091" t="s">
        <v>24</v>
      </c>
      <c r="L1091" t="s">
        <v>36</v>
      </c>
      <c r="M1091" t="s">
        <v>26</v>
      </c>
      <c r="N1091" t="s">
        <v>27</v>
      </c>
    </row>
    <row r="1092" spans="1:14" x14ac:dyDescent="0.25">
      <c r="A1092" t="s">
        <v>5729</v>
      </c>
      <c r="B1092" t="s">
        <v>4967</v>
      </c>
      <c r="C1092" t="s">
        <v>76</v>
      </c>
      <c r="D1092" t="s">
        <v>4968</v>
      </c>
      <c r="E1092" t="s">
        <v>695</v>
      </c>
      <c r="F1092" t="s">
        <v>5730</v>
      </c>
      <c r="G1092" t="s">
        <v>5731</v>
      </c>
      <c r="H1092" t="s">
        <v>5732</v>
      </c>
      <c r="I1092" t="s">
        <v>34</v>
      </c>
      <c r="J1092" t="s">
        <v>521</v>
      </c>
      <c r="K1092" t="s">
        <v>24</v>
      </c>
      <c r="L1092" t="s">
        <v>4972</v>
      </c>
      <c r="M1092" t="s">
        <v>26</v>
      </c>
      <c r="N1092" t="s">
        <v>27</v>
      </c>
    </row>
    <row r="1093" spans="1:14" x14ac:dyDescent="0.25">
      <c r="A1093" t="s">
        <v>5733</v>
      </c>
      <c r="B1093" t="s">
        <v>5734</v>
      </c>
      <c r="C1093" t="s">
        <v>16</v>
      </c>
      <c r="D1093" t="s">
        <v>3197</v>
      </c>
      <c r="E1093" t="s">
        <v>695</v>
      </c>
      <c r="F1093" t="s">
        <v>5735</v>
      </c>
      <c r="G1093" t="s">
        <v>5736</v>
      </c>
      <c r="H1093" t="s">
        <v>5737</v>
      </c>
      <c r="I1093" t="s">
        <v>34</v>
      </c>
      <c r="J1093" t="s">
        <v>1019</v>
      </c>
      <c r="K1093" t="s">
        <v>24</v>
      </c>
      <c r="L1093" t="s">
        <v>82</v>
      </c>
      <c r="M1093" t="s">
        <v>26</v>
      </c>
      <c r="N1093" t="s">
        <v>27</v>
      </c>
    </row>
    <row r="1094" spans="1:14" x14ac:dyDescent="0.25">
      <c r="A1094" t="s">
        <v>5738</v>
      </c>
      <c r="B1094" t="s">
        <v>5617</v>
      </c>
      <c r="C1094" t="s">
        <v>16</v>
      </c>
      <c r="D1094" t="s">
        <v>5618</v>
      </c>
      <c r="E1094" t="s">
        <v>695</v>
      </c>
      <c r="F1094" t="s">
        <v>5739</v>
      </c>
      <c r="G1094" t="s">
        <v>5740</v>
      </c>
      <c r="H1094" t="s">
        <v>5741</v>
      </c>
      <c r="I1094" t="s">
        <v>34</v>
      </c>
      <c r="J1094" t="s">
        <v>5742</v>
      </c>
      <c r="K1094" t="s">
        <v>24</v>
      </c>
      <c r="L1094" t="s">
        <v>82</v>
      </c>
      <c r="M1094" t="s">
        <v>26</v>
      </c>
      <c r="N1094" t="s">
        <v>27</v>
      </c>
    </row>
    <row r="1095" spans="1:14" x14ac:dyDescent="0.25">
      <c r="A1095" t="s">
        <v>5743</v>
      </c>
      <c r="B1095" t="s">
        <v>2953</v>
      </c>
      <c r="C1095" t="s">
        <v>76</v>
      </c>
      <c r="D1095" t="s">
        <v>2954</v>
      </c>
      <c r="E1095" t="s">
        <v>687</v>
      </c>
      <c r="F1095" t="s">
        <v>5744</v>
      </c>
      <c r="G1095" t="s">
        <v>5745</v>
      </c>
      <c r="H1095" t="s">
        <v>5746</v>
      </c>
      <c r="I1095" t="s">
        <v>34</v>
      </c>
      <c r="J1095" t="s">
        <v>433</v>
      </c>
      <c r="K1095" t="s">
        <v>24</v>
      </c>
      <c r="L1095" t="s">
        <v>537</v>
      </c>
      <c r="M1095" t="s">
        <v>26</v>
      </c>
      <c r="N1095" t="s">
        <v>27</v>
      </c>
    </row>
    <row r="1096" spans="1:14" x14ac:dyDescent="0.25">
      <c r="A1096" t="s">
        <v>5747</v>
      </c>
      <c r="C1096" t="s">
        <v>76</v>
      </c>
      <c r="D1096" t="s">
        <v>437</v>
      </c>
      <c r="E1096" t="s">
        <v>695</v>
      </c>
      <c r="F1096" t="s">
        <v>5748</v>
      </c>
      <c r="G1096" t="s">
        <v>5749</v>
      </c>
      <c r="H1096" t="s">
        <v>5750</v>
      </c>
      <c r="I1096" t="s">
        <v>34</v>
      </c>
      <c r="J1096" t="s">
        <v>120</v>
      </c>
      <c r="K1096" t="s">
        <v>24</v>
      </c>
      <c r="L1096" t="s">
        <v>441</v>
      </c>
      <c r="M1096" t="s">
        <v>5751</v>
      </c>
      <c r="N1096" t="s">
        <v>46</v>
      </c>
    </row>
    <row r="1097" spans="1:14" x14ac:dyDescent="0.25">
      <c r="A1097" t="s">
        <v>5752</v>
      </c>
      <c r="C1097" t="s">
        <v>16</v>
      </c>
      <c r="D1097" t="s">
        <v>4961</v>
      </c>
      <c r="E1097" t="s">
        <v>687</v>
      </c>
      <c r="F1097" t="s">
        <v>5753</v>
      </c>
      <c r="G1097" t="s">
        <v>5754</v>
      </c>
      <c r="H1097" t="s">
        <v>5755</v>
      </c>
      <c r="I1097" t="s">
        <v>34</v>
      </c>
      <c r="J1097" t="s">
        <v>256</v>
      </c>
      <c r="K1097" t="s">
        <v>24</v>
      </c>
      <c r="L1097" t="s">
        <v>4965</v>
      </c>
      <c r="M1097" t="s">
        <v>26</v>
      </c>
      <c r="N1097" t="s">
        <v>27</v>
      </c>
    </row>
    <row r="1098" spans="1:14" x14ac:dyDescent="0.25">
      <c r="A1098" t="s">
        <v>4623</v>
      </c>
      <c r="B1098" t="s">
        <v>4624</v>
      </c>
      <c r="C1098" t="s">
        <v>16</v>
      </c>
      <c r="D1098" t="s">
        <v>3889</v>
      </c>
      <c r="E1098" t="s">
        <v>695</v>
      </c>
      <c r="F1098" t="s">
        <v>5756</v>
      </c>
      <c r="G1098" t="s">
        <v>5757</v>
      </c>
      <c r="H1098" t="s">
        <v>5758</v>
      </c>
      <c r="I1098" t="s">
        <v>34</v>
      </c>
      <c r="J1098" t="s">
        <v>256</v>
      </c>
      <c r="K1098" t="s">
        <v>24</v>
      </c>
      <c r="L1098" t="s">
        <v>44</v>
      </c>
      <c r="M1098" t="s">
        <v>26</v>
      </c>
      <c r="N1098" t="s">
        <v>27</v>
      </c>
    </row>
    <row r="1099" spans="1:14" x14ac:dyDescent="0.25">
      <c r="A1099" t="s">
        <v>4791</v>
      </c>
      <c r="B1099" t="s">
        <v>708</v>
      </c>
      <c r="C1099" t="s">
        <v>16</v>
      </c>
      <c r="D1099" t="s">
        <v>4792</v>
      </c>
      <c r="E1099" t="s">
        <v>695</v>
      </c>
      <c r="F1099" t="s">
        <v>5759</v>
      </c>
      <c r="G1099" t="s">
        <v>5760</v>
      </c>
      <c r="H1099" t="s">
        <v>5761</v>
      </c>
      <c r="I1099" t="s">
        <v>34</v>
      </c>
      <c r="J1099" t="s">
        <v>872</v>
      </c>
      <c r="K1099" t="s">
        <v>24</v>
      </c>
      <c r="L1099" t="s">
        <v>914</v>
      </c>
      <c r="M1099" t="s">
        <v>26</v>
      </c>
      <c r="N1099" t="s">
        <v>27</v>
      </c>
    </row>
    <row r="1100" spans="1:14" x14ac:dyDescent="0.25">
      <c r="A1100" t="s">
        <v>5762</v>
      </c>
      <c r="B1100" t="s">
        <v>4720</v>
      </c>
      <c r="C1100" t="s">
        <v>16</v>
      </c>
      <c r="D1100" t="s">
        <v>2667</v>
      </c>
      <c r="E1100" t="s">
        <v>687</v>
      </c>
      <c r="F1100" t="s">
        <v>5763</v>
      </c>
      <c r="G1100" t="s">
        <v>5764</v>
      </c>
      <c r="H1100" t="s">
        <v>5765</v>
      </c>
      <c r="I1100" t="s">
        <v>34</v>
      </c>
      <c r="J1100" t="s">
        <v>284</v>
      </c>
      <c r="K1100" t="s">
        <v>24</v>
      </c>
      <c r="L1100" t="s">
        <v>848</v>
      </c>
      <c r="M1100" t="s">
        <v>26</v>
      </c>
      <c r="N1100" t="s">
        <v>27</v>
      </c>
    </row>
    <row r="1101" spans="1:14" x14ac:dyDescent="0.25">
      <c r="A1101" t="s">
        <v>5766</v>
      </c>
      <c r="B1101" t="s">
        <v>5206</v>
      </c>
      <c r="C1101" t="s">
        <v>16</v>
      </c>
      <c r="D1101" t="s">
        <v>4988</v>
      </c>
      <c r="E1101" t="s">
        <v>695</v>
      </c>
      <c r="F1101" t="s">
        <v>5767</v>
      </c>
      <c r="G1101" t="s">
        <v>5768</v>
      </c>
      <c r="H1101" t="s">
        <v>5769</v>
      </c>
      <c r="I1101" t="s">
        <v>34</v>
      </c>
      <c r="J1101" t="s">
        <v>412</v>
      </c>
      <c r="K1101" t="s">
        <v>24</v>
      </c>
      <c r="L1101" t="s">
        <v>4992</v>
      </c>
      <c r="M1101" t="s">
        <v>5770</v>
      </c>
      <c r="N1101" t="s">
        <v>46</v>
      </c>
    </row>
    <row r="1102" spans="1:14" x14ac:dyDescent="0.25">
      <c r="A1102" t="s">
        <v>5771</v>
      </c>
      <c r="B1102" t="s">
        <v>1021</v>
      </c>
      <c r="C1102" t="s">
        <v>16</v>
      </c>
      <c r="D1102" t="s">
        <v>102</v>
      </c>
      <c r="E1102" t="s">
        <v>687</v>
      </c>
      <c r="F1102" t="s">
        <v>5772</v>
      </c>
      <c r="G1102" t="s">
        <v>5773</v>
      </c>
      <c r="H1102" t="s">
        <v>5774</v>
      </c>
      <c r="I1102" t="s">
        <v>34</v>
      </c>
      <c r="J1102" t="s">
        <v>1468</v>
      </c>
      <c r="K1102" t="s">
        <v>24</v>
      </c>
      <c r="L1102" t="s">
        <v>82</v>
      </c>
      <c r="M1102" t="s">
        <v>26</v>
      </c>
      <c r="N1102" t="s">
        <v>27</v>
      </c>
    </row>
    <row r="1103" spans="1:14" x14ac:dyDescent="0.25">
      <c r="A1103" t="s">
        <v>5775</v>
      </c>
      <c r="B1103" t="s">
        <v>4704</v>
      </c>
      <c r="C1103" t="s">
        <v>76</v>
      </c>
      <c r="D1103" t="s">
        <v>3673</v>
      </c>
      <c r="E1103" t="s">
        <v>695</v>
      </c>
      <c r="F1103" t="s">
        <v>5776</v>
      </c>
      <c r="G1103" t="s">
        <v>5777</v>
      </c>
      <c r="H1103" t="s">
        <v>5778</v>
      </c>
      <c r="I1103" t="s">
        <v>34</v>
      </c>
      <c r="J1103" t="s">
        <v>2223</v>
      </c>
      <c r="K1103" t="s">
        <v>24</v>
      </c>
      <c r="L1103" t="s">
        <v>82</v>
      </c>
      <c r="M1103" t="s">
        <v>26</v>
      </c>
      <c r="N1103" t="s">
        <v>27</v>
      </c>
    </row>
    <row r="1104" spans="1:14" x14ac:dyDescent="0.25">
      <c r="A1104" t="s">
        <v>5779</v>
      </c>
      <c r="B1104" t="s">
        <v>2690</v>
      </c>
      <c r="C1104" t="s">
        <v>16</v>
      </c>
      <c r="D1104" t="s">
        <v>39</v>
      </c>
      <c r="E1104" t="s">
        <v>687</v>
      </c>
      <c r="F1104" t="s">
        <v>5780</v>
      </c>
      <c r="G1104" t="s">
        <v>5781</v>
      </c>
      <c r="H1104" t="s">
        <v>5782</v>
      </c>
      <c r="I1104" t="s">
        <v>34</v>
      </c>
      <c r="J1104" t="s">
        <v>315</v>
      </c>
      <c r="K1104" t="s">
        <v>24</v>
      </c>
      <c r="L1104" t="s">
        <v>4679</v>
      </c>
      <c r="M1104" t="s">
        <v>26</v>
      </c>
      <c r="N1104" t="s">
        <v>27</v>
      </c>
    </row>
    <row r="1105" spans="1:14" x14ac:dyDescent="0.25">
      <c r="A1105" t="s">
        <v>5783</v>
      </c>
      <c r="B1105" t="s">
        <v>5155</v>
      </c>
      <c r="C1105" t="s">
        <v>76</v>
      </c>
      <c r="D1105" t="s">
        <v>5784</v>
      </c>
      <c r="E1105" t="s">
        <v>687</v>
      </c>
      <c r="F1105" t="s">
        <v>5785</v>
      </c>
      <c r="G1105" t="s">
        <v>5786</v>
      </c>
      <c r="H1105" t="s">
        <v>5787</v>
      </c>
      <c r="I1105" t="s">
        <v>34</v>
      </c>
      <c r="J1105" t="s">
        <v>134</v>
      </c>
      <c r="K1105" t="s">
        <v>24</v>
      </c>
      <c r="L1105" t="s">
        <v>5160</v>
      </c>
      <c r="M1105" t="s">
        <v>26</v>
      </c>
      <c r="N1105" t="s">
        <v>27</v>
      </c>
    </row>
    <row r="1106" spans="1:14" x14ac:dyDescent="0.25">
      <c r="A1106" t="s">
        <v>4791</v>
      </c>
      <c r="B1106" t="s">
        <v>708</v>
      </c>
      <c r="C1106" t="s">
        <v>16</v>
      </c>
      <c r="D1106" t="s">
        <v>4792</v>
      </c>
      <c r="E1106" t="s">
        <v>695</v>
      </c>
      <c r="F1106" t="s">
        <v>5788</v>
      </c>
      <c r="G1106" t="s">
        <v>5789</v>
      </c>
      <c r="H1106" t="s">
        <v>5790</v>
      </c>
      <c r="I1106" t="s">
        <v>34</v>
      </c>
      <c r="J1106" t="s">
        <v>2062</v>
      </c>
      <c r="K1106" t="s">
        <v>24</v>
      </c>
      <c r="L1106" t="s">
        <v>914</v>
      </c>
      <c r="M1106" t="s">
        <v>26</v>
      </c>
      <c r="N1106" t="s">
        <v>27</v>
      </c>
    </row>
    <row r="1107" spans="1:14" x14ac:dyDescent="0.25">
      <c r="A1107" t="s">
        <v>5791</v>
      </c>
      <c r="B1107" t="s">
        <v>4682</v>
      </c>
      <c r="C1107" t="s">
        <v>76</v>
      </c>
      <c r="D1107" t="s">
        <v>1612</v>
      </c>
      <c r="E1107" t="s">
        <v>695</v>
      </c>
      <c r="F1107" t="s">
        <v>5792</v>
      </c>
      <c r="G1107" t="s">
        <v>5793</v>
      </c>
      <c r="H1107" t="s">
        <v>5794</v>
      </c>
      <c r="I1107" t="s">
        <v>34</v>
      </c>
      <c r="J1107" t="s">
        <v>1066</v>
      </c>
      <c r="K1107" t="s">
        <v>24</v>
      </c>
      <c r="L1107" t="s">
        <v>82</v>
      </c>
      <c r="M1107" t="s">
        <v>26</v>
      </c>
      <c r="N1107" t="s">
        <v>27</v>
      </c>
    </row>
    <row r="1108" spans="1:14" x14ac:dyDescent="0.25">
      <c r="A1108" t="s">
        <v>5795</v>
      </c>
      <c r="B1108" t="s">
        <v>5150</v>
      </c>
      <c r="C1108" t="s">
        <v>16</v>
      </c>
      <c r="D1108" t="s">
        <v>579</v>
      </c>
      <c r="E1108" t="s">
        <v>695</v>
      </c>
      <c r="F1108" t="s">
        <v>5796</v>
      </c>
      <c r="G1108" t="s">
        <v>5797</v>
      </c>
      <c r="H1108" t="s">
        <v>5798</v>
      </c>
      <c r="I1108" t="s">
        <v>34</v>
      </c>
      <c r="J1108" t="s">
        <v>256</v>
      </c>
      <c r="K1108" t="s">
        <v>24</v>
      </c>
      <c r="L1108" t="s">
        <v>193</v>
      </c>
      <c r="M1108" t="s">
        <v>26</v>
      </c>
      <c r="N1108" t="s">
        <v>27</v>
      </c>
    </row>
    <row r="1109" spans="1:14" x14ac:dyDescent="0.25">
      <c r="A1109" t="s">
        <v>5799</v>
      </c>
      <c r="B1109" t="s">
        <v>5725</v>
      </c>
      <c r="C1109" t="s">
        <v>76</v>
      </c>
      <c r="D1109" t="s">
        <v>3844</v>
      </c>
      <c r="E1109" t="s">
        <v>687</v>
      </c>
      <c r="F1109" t="s">
        <v>5800</v>
      </c>
      <c r="G1109" t="s">
        <v>5801</v>
      </c>
      <c r="H1109" t="s">
        <v>5802</v>
      </c>
      <c r="I1109" t="s">
        <v>22</v>
      </c>
      <c r="J1109" t="s">
        <v>476</v>
      </c>
      <c r="K1109" t="s">
        <v>24</v>
      </c>
      <c r="L1109" t="s">
        <v>36</v>
      </c>
      <c r="M1109" t="s">
        <v>26</v>
      </c>
      <c r="N1109" t="s">
        <v>27</v>
      </c>
    </row>
    <row r="1110" spans="1:14" x14ac:dyDescent="0.25">
      <c r="A1110" t="s">
        <v>5803</v>
      </c>
      <c r="B1110" t="s">
        <v>3302</v>
      </c>
      <c r="C1110" t="s">
        <v>76</v>
      </c>
      <c r="D1110" t="s">
        <v>3303</v>
      </c>
      <c r="E1110" t="s">
        <v>695</v>
      </c>
      <c r="F1110" t="s">
        <v>5804</v>
      </c>
      <c r="G1110" t="s">
        <v>5805</v>
      </c>
      <c r="H1110" t="s">
        <v>5806</v>
      </c>
      <c r="I1110" t="s">
        <v>34</v>
      </c>
      <c r="J1110" t="s">
        <v>5669</v>
      </c>
      <c r="K1110" t="s">
        <v>24</v>
      </c>
      <c r="L1110" t="s">
        <v>82</v>
      </c>
      <c r="M1110" t="s">
        <v>26</v>
      </c>
      <c r="N1110" t="s">
        <v>27</v>
      </c>
    </row>
    <row r="1111" spans="1:14" x14ac:dyDescent="0.25">
      <c r="A1111" t="s">
        <v>5807</v>
      </c>
      <c r="B1111" t="s">
        <v>992</v>
      </c>
      <c r="C1111" t="s">
        <v>16</v>
      </c>
      <c r="D1111" t="s">
        <v>875</v>
      </c>
      <c r="E1111" t="s">
        <v>687</v>
      </c>
      <c r="F1111" t="s">
        <v>5808</v>
      </c>
      <c r="G1111" t="s">
        <v>5809</v>
      </c>
      <c r="H1111" t="s">
        <v>5810</v>
      </c>
      <c r="I1111" t="s">
        <v>22</v>
      </c>
      <c r="J1111" t="s">
        <v>4649</v>
      </c>
      <c r="K1111" t="s">
        <v>24</v>
      </c>
      <c r="L1111" t="s">
        <v>91</v>
      </c>
      <c r="M1111" t="s">
        <v>26</v>
      </c>
      <c r="N1111" t="s">
        <v>27</v>
      </c>
    </row>
    <row r="1112" spans="1:14" x14ac:dyDescent="0.25">
      <c r="A1112" t="s">
        <v>5811</v>
      </c>
      <c r="B1112" t="s">
        <v>3302</v>
      </c>
      <c r="C1112" t="s">
        <v>76</v>
      </c>
      <c r="D1112" t="s">
        <v>3303</v>
      </c>
      <c r="E1112" t="s">
        <v>695</v>
      </c>
      <c r="F1112" t="s">
        <v>5812</v>
      </c>
      <c r="G1112" t="s">
        <v>5813</v>
      </c>
      <c r="H1112" t="s">
        <v>5814</v>
      </c>
      <c r="I1112" t="s">
        <v>34</v>
      </c>
      <c r="J1112" t="s">
        <v>1295</v>
      </c>
      <c r="K1112" t="s">
        <v>24</v>
      </c>
      <c r="L1112" t="s">
        <v>82</v>
      </c>
      <c r="M1112" t="s">
        <v>26</v>
      </c>
      <c r="N1112" t="s">
        <v>27</v>
      </c>
    </row>
    <row r="1113" spans="1:14" x14ac:dyDescent="0.25">
      <c r="A1113" t="s">
        <v>5815</v>
      </c>
      <c r="B1113" t="s">
        <v>4967</v>
      </c>
      <c r="C1113" t="s">
        <v>76</v>
      </c>
      <c r="D1113" t="s">
        <v>4968</v>
      </c>
      <c r="E1113" t="s">
        <v>695</v>
      </c>
      <c r="F1113" t="s">
        <v>5816</v>
      </c>
      <c r="G1113" t="s">
        <v>5817</v>
      </c>
      <c r="H1113" t="s">
        <v>5818</v>
      </c>
      <c r="I1113" t="s">
        <v>34</v>
      </c>
      <c r="J1113" t="s">
        <v>1275</v>
      </c>
      <c r="K1113" t="s">
        <v>24</v>
      </c>
      <c r="L1113" t="s">
        <v>4972</v>
      </c>
      <c r="M1113" t="s">
        <v>26</v>
      </c>
      <c r="N1113" t="s">
        <v>27</v>
      </c>
    </row>
    <row r="1114" spans="1:14" x14ac:dyDescent="0.25">
      <c r="A1114" t="s">
        <v>5819</v>
      </c>
      <c r="B1114" t="s">
        <v>5820</v>
      </c>
      <c r="C1114" t="s">
        <v>16</v>
      </c>
      <c r="D1114" t="s">
        <v>3396</v>
      </c>
      <c r="E1114" t="s">
        <v>687</v>
      </c>
      <c r="F1114" t="s">
        <v>5821</v>
      </c>
      <c r="G1114" t="s">
        <v>5822</v>
      </c>
      <c r="H1114" t="s">
        <v>5823</v>
      </c>
      <c r="I1114" t="s">
        <v>34</v>
      </c>
      <c r="J1114" t="s">
        <v>5824</v>
      </c>
      <c r="K1114" t="s">
        <v>24</v>
      </c>
      <c r="L1114" t="s">
        <v>135</v>
      </c>
      <c r="M1114" t="s">
        <v>26</v>
      </c>
      <c r="N1114" t="s">
        <v>27</v>
      </c>
    </row>
    <row r="1115" spans="1:14" x14ac:dyDescent="0.25">
      <c r="A1115" t="s">
        <v>5825</v>
      </c>
      <c r="B1115" t="s">
        <v>5036</v>
      </c>
      <c r="C1115" t="s">
        <v>16</v>
      </c>
      <c r="D1115" t="s">
        <v>102</v>
      </c>
      <c r="E1115" t="s">
        <v>695</v>
      </c>
      <c r="F1115" t="s">
        <v>5826</v>
      </c>
      <c r="G1115" t="s">
        <v>5827</v>
      </c>
      <c r="H1115" t="s">
        <v>5828</v>
      </c>
      <c r="I1115" t="s">
        <v>34</v>
      </c>
      <c r="J1115" t="s">
        <v>1435</v>
      </c>
      <c r="K1115" t="s">
        <v>24</v>
      </c>
      <c r="L1115" t="s">
        <v>82</v>
      </c>
      <c r="M1115" t="s">
        <v>5829</v>
      </c>
      <c r="N1115" t="s">
        <v>46</v>
      </c>
    </row>
    <row r="1116" spans="1:14" x14ac:dyDescent="0.25">
      <c r="A1116" t="s">
        <v>5830</v>
      </c>
      <c r="B1116" t="s">
        <v>4826</v>
      </c>
      <c r="C1116" t="s">
        <v>76</v>
      </c>
      <c r="D1116" t="s">
        <v>4616</v>
      </c>
      <c r="E1116" t="s">
        <v>695</v>
      </c>
      <c r="F1116" t="s">
        <v>5831</v>
      </c>
      <c r="G1116" t="s">
        <v>5832</v>
      </c>
      <c r="H1116" t="s">
        <v>5833</v>
      </c>
      <c r="I1116" t="s">
        <v>34</v>
      </c>
      <c r="J1116" t="s">
        <v>1648</v>
      </c>
      <c r="K1116" t="s">
        <v>24</v>
      </c>
      <c r="L1116" t="s">
        <v>36</v>
      </c>
      <c r="M1116" t="s">
        <v>26</v>
      </c>
      <c r="N1116" t="s">
        <v>27</v>
      </c>
    </row>
    <row r="1117" spans="1:14" x14ac:dyDescent="0.25">
      <c r="A1117" t="s">
        <v>5834</v>
      </c>
      <c r="B1117" t="s">
        <v>4826</v>
      </c>
      <c r="C1117" t="s">
        <v>76</v>
      </c>
      <c r="D1117" t="s">
        <v>4616</v>
      </c>
      <c r="E1117" t="s">
        <v>695</v>
      </c>
      <c r="F1117" t="s">
        <v>5835</v>
      </c>
      <c r="G1117" t="s">
        <v>5836</v>
      </c>
      <c r="H1117" t="s">
        <v>5837</v>
      </c>
      <c r="I1117" t="s">
        <v>34</v>
      </c>
      <c r="J1117" t="s">
        <v>1648</v>
      </c>
      <c r="K1117" t="s">
        <v>24</v>
      </c>
      <c r="L1117" t="s">
        <v>36</v>
      </c>
      <c r="M1117" t="s">
        <v>26</v>
      </c>
      <c r="N1117" t="s">
        <v>27</v>
      </c>
    </row>
    <row r="1118" spans="1:14" x14ac:dyDescent="0.25">
      <c r="A1118" t="s">
        <v>4986</v>
      </c>
      <c r="B1118" t="s">
        <v>5206</v>
      </c>
      <c r="C1118" t="s">
        <v>16</v>
      </c>
      <c r="D1118" t="s">
        <v>4988</v>
      </c>
      <c r="E1118" t="s">
        <v>695</v>
      </c>
      <c r="F1118" t="s">
        <v>5838</v>
      </c>
      <c r="G1118" t="s">
        <v>5839</v>
      </c>
      <c r="H1118" t="s">
        <v>5840</v>
      </c>
      <c r="I1118" t="s">
        <v>34</v>
      </c>
      <c r="J1118" t="s">
        <v>412</v>
      </c>
      <c r="K1118" t="s">
        <v>24</v>
      </c>
      <c r="L1118" t="s">
        <v>4992</v>
      </c>
      <c r="M1118" t="s">
        <v>5841</v>
      </c>
      <c r="N1118" t="s">
        <v>46</v>
      </c>
    </row>
    <row r="1119" spans="1:14" x14ac:dyDescent="0.25">
      <c r="A1119" t="s">
        <v>4623</v>
      </c>
      <c r="B1119" t="s">
        <v>4624</v>
      </c>
      <c r="C1119" t="s">
        <v>16</v>
      </c>
      <c r="D1119" t="s">
        <v>3889</v>
      </c>
      <c r="E1119" t="s">
        <v>695</v>
      </c>
      <c r="F1119" t="s">
        <v>5842</v>
      </c>
      <c r="G1119" t="s">
        <v>5843</v>
      </c>
      <c r="H1119" t="s">
        <v>5844</v>
      </c>
      <c r="I1119" t="s">
        <v>34</v>
      </c>
      <c r="J1119" t="s">
        <v>98</v>
      </c>
      <c r="K1119" t="s">
        <v>24</v>
      </c>
      <c r="L1119" t="s">
        <v>44</v>
      </c>
      <c r="M1119" t="s">
        <v>26</v>
      </c>
      <c r="N1119" t="s">
        <v>27</v>
      </c>
    </row>
    <row r="1120" spans="1:14" x14ac:dyDescent="0.25">
      <c r="A1120" t="s">
        <v>5845</v>
      </c>
      <c r="B1120" t="s">
        <v>4866</v>
      </c>
      <c r="C1120" t="s">
        <v>76</v>
      </c>
      <c r="D1120" t="s">
        <v>4867</v>
      </c>
      <c r="E1120" t="s">
        <v>695</v>
      </c>
      <c r="F1120" t="s">
        <v>5846</v>
      </c>
      <c r="G1120" t="s">
        <v>5847</v>
      </c>
      <c r="H1120" t="s">
        <v>5848</v>
      </c>
      <c r="I1120" t="s">
        <v>34</v>
      </c>
      <c r="J1120" t="s">
        <v>4871</v>
      </c>
      <c r="K1120" t="s">
        <v>24</v>
      </c>
      <c r="L1120" t="s">
        <v>3315</v>
      </c>
      <c r="M1120" t="s">
        <v>26</v>
      </c>
      <c r="N1120" t="s">
        <v>27</v>
      </c>
    </row>
    <row r="1121" spans="1:14" x14ac:dyDescent="0.25">
      <c r="A1121" t="s">
        <v>5849</v>
      </c>
      <c r="B1121" t="s">
        <v>5850</v>
      </c>
      <c r="C1121" t="s">
        <v>76</v>
      </c>
      <c r="D1121" t="s">
        <v>3691</v>
      </c>
      <c r="E1121" t="s">
        <v>687</v>
      </c>
      <c r="F1121" t="s">
        <v>5851</v>
      </c>
      <c r="G1121" t="s">
        <v>5852</v>
      </c>
      <c r="H1121" t="s">
        <v>5853</v>
      </c>
      <c r="I1121" t="s">
        <v>34</v>
      </c>
      <c r="J1121" t="s">
        <v>669</v>
      </c>
      <c r="K1121" t="s">
        <v>24</v>
      </c>
      <c r="L1121" t="s">
        <v>82</v>
      </c>
      <c r="M1121" t="s">
        <v>26</v>
      </c>
      <c r="N1121" t="s">
        <v>27</v>
      </c>
    </row>
    <row r="1122" spans="1:14" x14ac:dyDescent="0.25">
      <c r="A1122" t="s">
        <v>4763</v>
      </c>
      <c r="B1122" t="s">
        <v>4764</v>
      </c>
      <c r="C1122" t="s">
        <v>16</v>
      </c>
      <c r="D1122" t="s">
        <v>4759</v>
      </c>
      <c r="E1122" t="s">
        <v>687</v>
      </c>
      <c r="F1122" t="s">
        <v>5854</v>
      </c>
      <c r="G1122" t="s">
        <v>5855</v>
      </c>
      <c r="H1122" t="s">
        <v>5856</v>
      </c>
      <c r="I1122" t="s">
        <v>34</v>
      </c>
      <c r="J1122" t="s">
        <v>1161</v>
      </c>
      <c r="K1122" t="s">
        <v>24</v>
      </c>
      <c r="L1122" t="s">
        <v>82</v>
      </c>
      <c r="M1122" t="s">
        <v>26</v>
      </c>
      <c r="N1122" t="s">
        <v>27</v>
      </c>
    </row>
    <row r="1123" spans="1:14" x14ac:dyDescent="0.25">
      <c r="A1123" t="s">
        <v>4791</v>
      </c>
      <c r="B1123" t="s">
        <v>5857</v>
      </c>
      <c r="C1123" t="s">
        <v>16</v>
      </c>
      <c r="D1123" t="s">
        <v>5858</v>
      </c>
      <c r="E1123" t="s">
        <v>695</v>
      </c>
      <c r="F1123" t="s">
        <v>5859</v>
      </c>
      <c r="G1123" t="s">
        <v>5860</v>
      </c>
      <c r="H1123" t="s">
        <v>5861</v>
      </c>
      <c r="I1123" t="s">
        <v>22</v>
      </c>
      <c r="J1123" t="s">
        <v>284</v>
      </c>
      <c r="K1123" t="s">
        <v>24</v>
      </c>
      <c r="L1123" t="s">
        <v>914</v>
      </c>
      <c r="M1123" t="s">
        <v>26</v>
      </c>
      <c r="N1123" t="s">
        <v>27</v>
      </c>
    </row>
    <row r="1124" spans="1:14" x14ac:dyDescent="0.25">
      <c r="A1124" t="s">
        <v>4923</v>
      </c>
      <c r="B1124" t="s">
        <v>4126</v>
      </c>
      <c r="C1124" t="s">
        <v>76</v>
      </c>
      <c r="D1124" t="s">
        <v>2027</v>
      </c>
      <c r="E1124" t="s">
        <v>695</v>
      </c>
      <c r="F1124" t="s">
        <v>5862</v>
      </c>
      <c r="G1124" t="s">
        <v>5863</v>
      </c>
      <c r="H1124" t="s">
        <v>5864</v>
      </c>
      <c r="I1124" t="s">
        <v>34</v>
      </c>
      <c r="J1124" t="s">
        <v>315</v>
      </c>
      <c r="K1124" t="s">
        <v>24</v>
      </c>
      <c r="L1124" t="s">
        <v>82</v>
      </c>
      <c r="M1124" t="s">
        <v>5865</v>
      </c>
      <c r="N1124" t="s">
        <v>46</v>
      </c>
    </row>
    <row r="1125" spans="1:14" x14ac:dyDescent="0.25">
      <c r="A1125" t="s">
        <v>5866</v>
      </c>
      <c r="B1125" t="s">
        <v>5025</v>
      </c>
      <c r="C1125" t="s">
        <v>76</v>
      </c>
      <c r="D1125" t="s">
        <v>4535</v>
      </c>
      <c r="E1125" t="s">
        <v>687</v>
      </c>
      <c r="F1125" t="s">
        <v>5867</v>
      </c>
      <c r="G1125" t="s">
        <v>5868</v>
      </c>
      <c r="H1125" t="s">
        <v>5869</v>
      </c>
      <c r="I1125" t="s">
        <v>34</v>
      </c>
      <c r="J1125" t="s">
        <v>4634</v>
      </c>
      <c r="K1125" t="s">
        <v>24</v>
      </c>
      <c r="L1125" t="s">
        <v>193</v>
      </c>
      <c r="M1125" t="s">
        <v>26</v>
      </c>
      <c r="N1125" t="s">
        <v>27</v>
      </c>
    </row>
    <row r="1126" spans="1:14" x14ac:dyDescent="0.25">
      <c r="A1126" t="s">
        <v>5870</v>
      </c>
      <c r="B1126" t="s">
        <v>4710</v>
      </c>
      <c r="C1126" t="s">
        <v>16</v>
      </c>
      <c r="D1126" t="s">
        <v>2667</v>
      </c>
      <c r="E1126" t="s">
        <v>695</v>
      </c>
      <c r="F1126" t="s">
        <v>5871</v>
      </c>
      <c r="G1126" t="s">
        <v>5872</v>
      </c>
      <c r="H1126" t="s">
        <v>5873</v>
      </c>
      <c r="I1126" t="s">
        <v>34</v>
      </c>
      <c r="J1126" t="s">
        <v>448</v>
      </c>
      <c r="K1126" t="s">
        <v>24</v>
      </c>
      <c r="L1126" t="s">
        <v>4702</v>
      </c>
      <c r="M1126" t="s">
        <v>26</v>
      </c>
      <c r="N1126" t="s">
        <v>27</v>
      </c>
    </row>
    <row r="1127" spans="1:14" x14ac:dyDescent="0.25">
      <c r="A1127" t="s">
        <v>5874</v>
      </c>
      <c r="B1127" t="s">
        <v>4826</v>
      </c>
      <c r="C1127" t="s">
        <v>76</v>
      </c>
      <c r="D1127" t="s">
        <v>4616</v>
      </c>
      <c r="E1127" t="s">
        <v>695</v>
      </c>
      <c r="F1127" t="s">
        <v>5875</v>
      </c>
      <c r="G1127" t="s">
        <v>5876</v>
      </c>
      <c r="H1127" t="s">
        <v>5877</v>
      </c>
      <c r="I1127" t="s">
        <v>34</v>
      </c>
      <c r="J1127" t="s">
        <v>1648</v>
      </c>
      <c r="K1127" t="s">
        <v>24</v>
      </c>
      <c r="L1127" t="s">
        <v>36</v>
      </c>
      <c r="M1127" t="s">
        <v>26</v>
      </c>
      <c r="N1127" t="s">
        <v>27</v>
      </c>
    </row>
    <row r="1128" spans="1:14" x14ac:dyDescent="0.25">
      <c r="A1128" t="s">
        <v>5878</v>
      </c>
      <c r="B1128" t="s">
        <v>4987</v>
      </c>
      <c r="C1128" t="s">
        <v>76</v>
      </c>
      <c r="D1128" t="s">
        <v>5879</v>
      </c>
      <c r="E1128" t="s">
        <v>695</v>
      </c>
      <c r="F1128" t="s">
        <v>5880</v>
      </c>
      <c r="G1128" t="s">
        <v>5881</v>
      </c>
      <c r="H1128" t="s">
        <v>5882</v>
      </c>
      <c r="I1128" t="s">
        <v>34</v>
      </c>
      <c r="J1128" t="s">
        <v>333</v>
      </c>
      <c r="K1128" t="s">
        <v>24</v>
      </c>
      <c r="L1128" t="s">
        <v>4992</v>
      </c>
      <c r="M1128" t="s">
        <v>5883</v>
      </c>
      <c r="N1128" t="s">
        <v>46</v>
      </c>
    </row>
    <row r="1129" spans="1:14" x14ac:dyDescent="0.25">
      <c r="A1129" t="s">
        <v>5884</v>
      </c>
      <c r="B1129" t="s">
        <v>5850</v>
      </c>
      <c r="C1129" t="s">
        <v>76</v>
      </c>
      <c r="D1129" t="s">
        <v>3691</v>
      </c>
      <c r="E1129" t="s">
        <v>695</v>
      </c>
      <c r="F1129" t="s">
        <v>5885</v>
      </c>
      <c r="G1129" t="s">
        <v>5886</v>
      </c>
      <c r="H1129" t="s">
        <v>5887</v>
      </c>
      <c r="I1129" t="s">
        <v>34</v>
      </c>
      <c r="J1129" t="s">
        <v>669</v>
      </c>
      <c r="K1129" t="s">
        <v>24</v>
      </c>
      <c r="L1129" t="s">
        <v>82</v>
      </c>
      <c r="M1129" t="s">
        <v>5888</v>
      </c>
      <c r="N1129" t="s">
        <v>46</v>
      </c>
    </row>
    <row r="1130" spans="1:14" x14ac:dyDescent="0.25">
      <c r="A1130" t="s">
        <v>5889</v>
      </c>
      <c r="B1130" t="s">
        <v>4682</v>
      </c>
      <c r="C1130" t="s">
        <v>76</v>
      </c>
      <c r="D1130" t="s">
        <v>1612</v>
      </c>
      <c r="E1130" t="s">
        <v>695</v>
      </c>
      <c r="F1130" t="s">
        <v>5890</v>
      </c>
      <c r="G1130" t="s">
        <v>5891</v>
      </c>
      <c r="H1130" t="s">
        <v>5892</v>
      </c>
      <c r="I1130" t="s">
        <v>34</v>
      </c>
      <c r="J1130" t="s">
        <v>276</v>
      </c>
      <c r="K1130" t="s">
        <v>24</v>
      </c>
      <c r="L1130" t="s">
        <v>82</v>
      </c>
      <c r="M1130" t="s">
        <v>26</v>
      </c>
      <c r="N1130" t="s">
        <v>27</v>
      </c>
    </row>
    <row r="1131" spans="1:14" x14ac:dyDescent="0.25">
      <c r="A1131" t="s">
        <v>4637</v>
      </c>
      <c r="B1131" t="s">
        <v>4638</v>
      </c>
      <c r="C1131" t="s">
        <v>16</v>
      </c>
      <c r="D1131" t="s">
        <v>4639</v>
      </c>
      <c r="E1131" t="s">
        <v>695</v>
      </c>
      <c r="F1131" t="s">
        <v>5893</v>
      </c>
      <c r="G1131" t="s">
        <v>5894</v>
      </c>
      <c r="H1131" t="s">
        <v>5895</v>
      </c>
      <c r="I1131" t="s">
        <v>22</v>
      </c>
      <c r="J1131" t="s">
        <v>2578</v>
      </c>
      <c r="K1131" t="s">
        <v>24</v>
      </c>
      <c r="L1131" t="s">
        <v>4643</v>
      </c>
      <c r="M1131" t="s">
        <v>26</v>
      </c>
      <c r="N1131" t="s">
        <v>27</v>
      </c>
    </row>
    <row r="1132" spans="1:14" x14ac:dyDescent="0.25">
      <c r="A1132" t="s">
        <v>5154</v>
      </c>
      <c r="B1132" t="s">
        <v>5155</v>
      </c>
      <c r="C1132" t="s">
        <v>76</v>
      </c>
      <c r="D1132" t="s">
        <v>5156</v>
      </c>
      <c r="E1132" t="s">
        <v>695</v>
      </c>
      <c r="F1132" t="s">
        <v>5896</v>
      </c>
      <c r="G1132" t="s">
        <v>5897</v>
      </c>
      <c r="H1132" t="s">
        <v>5898</v>
      </c>
      <c r="I1132" t="s">
        <v>34</v>
      </c>
      <c r="J1132" t="s">
        <v>178</v>
      </c>
      <c r="K1132" t="s">
        <v>24</v>
      </c>
      <c r="L1132" t="s">
        <v>5160</v>
      </c>
      <c r="M1132" t="s">
        <v>26</v>
      </c>
      <c r="N1132" t="s">
        <v>27</v>
      </c>
    </row>
    <row r="1133" spans="1:14" x14ac:dyDescent="0.25">
      <c r="A1133" t="s">
        <v>5899</v>
      </c>
      <c r="B1133" t="s">
        <v>5707</v>
      </c>
      <c r="C1133" t="s">
        <v>16</v>
      </c>
      <c r="D1133" t="s">
        <v>5900</v>
      </c>
      <c r="E1133" t="s">
        <v>687</v>
      </c>
      <c r="F1133" t="s">
        <v>5901</v>
      </c>
      <c r="G1133" t="s">
        <v>5902</v>
      </c>
      <c r="H1133" t="s">
        <v>5903</v>
      </c>
      <c r="I1133" t="s">
        <v>34</v>
      </c>
      <c r="J1133" t="s">
        <v>269</v>
      </c>
      <c r="K1133" t="s">
        <v>24</v>
      </c>
      <c r="L1133" t="s">
        <v>848</v>
      </c>
      <c r="M1133" t="s">
        <v>26</v>
      </c>
      <c r="N1133" t="s">
        <v>27</v>
      </c>
    </row>
    <row r="1134" spans="1:14" x14ac:dyDescent="0.25">
      <c r="A1134" t="s">
        <v>5240</v>
      </c>
      <c r="B1134" t="s">
        <v>5206</v>
      </c>
      <c r="C1134" t="s">
        <v>16</v>
      </c>
      <c r="D1134" t="s">
        <v>5904</v>
      </c>
      <c r="E1134" t="s">
        <v>695</v>
      </c>
      <c r="F1134" t="s">
        <v>5905</v>
      </c>
      <c r="G1134" t="s">
        <v>5906</v>
      </c>
      <c r="H1134" t="s">
        <v>5907</v>
      </c>
      <c r="I1134" t="s">
        <v>34</v>
      </c>
      <c r="J1134" t="s">
        <v>661</v>
      </c>
      <c r="K1134" t="s">
        <v>24</v>
      </c>
      <c r="L1134" t="s">
        <v>4992</v>
      </c>
      <c r="M1134" t="s">
        <v>26</v>
      </c>
      <c r="N1134" t="s">
        <v>27</v>
      </c>
    </row>
    <row r="1135" spans="1:14" x14ac:dyDescent="0.25">
      <c r="A1135" t="s">
        <v>5738</v>
      </c>
      <c r="B1135" t="s">
        <v>5908</v>
      </c>
      <c r="C1135" t="s">
        <v>16</v>
      </c>
      <c r="D1135" t="s">
        <v>5618</v>
      </c>
      <c r="E1135" t="s">
        <v>695</v>
      </c>
      <c r="F1135" t="s">
        <v>5909</v>
      </c>
      <c r="G1135" t="s">
        <v>5910</v>
      </c>
      <c r="H1135" t="s">
        <v>5911</v>
      </c>
      <c r="I1135" t="s">
        <v>34</v>
      </c>
      <c r="J1135" t="s">
        <v>805</v>
      </c>
      <c r="K1135" t="s">
        <v>24</v>
      </c>
      <c r="L1135" t="s">
        <v>82</v>
      </c>
      <c r="M1135" t="s">
        <v>26</v>
      </c>
      <c r="N1135" t="s">
        <v>27</v>
      </c>
    </row>
    <row r="1136" spans="1:14" x14ac:dyDescent="0.25">
      <c r="A1136" t="s">
        <v>5912</v>
      </c>
      <c r="B1136" t="s">
        <v>4987</v>
      </c>
      <c r="C1136" t="s">
        <v>76</v>
      </c>
      <c r="D1136" t="s">
        <v>5913</v>
      </c>
      <c r="E1136" t="s">
        <v>695</v>
      </c>
      <c r="F1136" t="s">
        <v>5914</v>
      </c>
      <c r="G1136" t="s">
        <v>5915</v>
      </c>
      <c r="H1136" t="s">
        <v>5916</v>
      </c>
      <c r="I1136" t="s">
        <v>34</v>
      </c>
      <c r="J1136" t="s">
        <v>358</v>
      </c>
      <c r="K1136" t="s">
        <v>24</v>
      </c>
      <c r="L1136" t="s">
        <v>4992</v>
      </c>
      <c r="M1136" t="s">
        <v>5917</v>
      </c>
      <c r="N1136" t="s">
        <v>46</v>
      </c>
    </row>
    <row r="1137" spans="1:14" x14ac:dyDescent="0.25">
      <c r="A1137" t="s">
        <v>5154</v>
      </c>
      <c r="B1137" t="s">
        <v>5155</v>
      </c>
      <c r="C1137" t="s">
        <v>76</v>
      </c>
      <c r="D1137" t="s">
        <v>5156</v>
      </c>
      <c r="E1137" t="s">
        <v>695</v>
      </c>
      <c r="F1137" t="s">
        <v>5918</v>
      </c>
      <c r="G1137" t="s">
        <v>5919</v>
      </c>
      <c r="H1137" t="s">
        <v>5920</v>
      </c>
      <c r="I1137" t="s">
        <v>34</v>
      </c>
      <c r="J1137" t="s">
        <v>269</v>
      </c>
      <c r="K1137" t="s">
        <v>24</v>
      </c>
      <c r="L1137" t="s">
        <v>5160</v>
      </c>
      <c r="M1137" t="s">
        <v>26</v>
      </c>
      <c r="N1137" t="s">
        <v>27</v>
      </c>
    </row>
    <row r="1138" spans="1:14" x14ac:dyDescent="0.25">
      <c r="A1138" t="s">
        <v>5921</v>
      </c>
      <c r="B1138" t="s">
        <v>5125</v>
      </c>
      <c r="C1138" t="s">
        <v>16</v>
      </c>
      <c r="D1138" t="s">
        <v>616</v>
      </c>
      <c r="E1138" t="s">
        <v>695</v>
      </c>
      <c r="F1138" t="s">
        <v>5922</v>
      </c>
      <c r="G1138" t="s">
        <v>5923</v>
      </c>
      <c r="H1138" t="s">
        <v>5924</v>
      </c>
      <c r="I1138" t="s">
        <v>34</v>
      </c>
      <c r="J1138" t="s">
        <v>944</v>
      </c>
      <c r="K1138" t="s">
        <v>24</v>
      </c>
      <c r="L1138" t="s">
        <v>5129</v>
      </c>
      <c r="M1138" t="s">
        <v>26</v>
      </c>
      <c r="N1138" t="s">
        <v>27</v>
      </c>
    </row>
    <row r="1139" spans="1:14" x14ac:dyDescent="0.25">
      <c r="A1139" t="s">
        <v>5925</v>
      </c>
      <c r="B1139" t="s">
        <v>4126</v>
      </c>
      <c r="C1139" t="s">
        <v>76</v>
      </c>
      <c r="D1139" t="s">
        <v>2027</v>
      </c>
      <c r="E1139" t="s">
        <v>695</v>
      </c>
      <c r="F1139" t="s">
        <v>5926</v>
      </c>
      <c r="G1139" t="s">
        <v>5927</v>
      </c>
      <c r="H1139" t="s">
        <v>5928</v>
      </c>
      <c r="I1139" t="s">
        <v>34</v>
      </c>
      <c r="J1139" t="s">
        <v>201</v>
      </c>
      <c r="K1139" t="s">
        <v>24</v>
      </c>
      <c r="L1139" t="s">
        <v>82</v>
      </c>
      <c r="M1139" t="s">
        <v>5929</v>
      </c>
      <c r="N1139" t="s">
        <v>46</v>
      </c>
    </row>
    <row r="1140" spans="1:14" x14ac:dyDescent="0.25">
      <c r="A1140" t="s">
        <v>3940</v>
      </c>
      <c r="B1140" t="s">
        <v>5930</v>
      </c>
      <c r="C1140" t="s">
        <v>16</v>
      </c>
      <c r="D1140" t="s">
        <v>5931</v>
      </c>
      <c r="E1140" t="s">
        <v>687</v>
      </c>
      <c r="F1140" t="s">
        <v>5932</v>
      </c>
      <c r="G1140" t="s">
        <v>5933</v>
      </c>
      <c r="H1140" t="s">
        <v>5934</v>
      </c>
      <c r="I1140" t="s">
        <v>34</v>
      </c>
      <c r="J1140" t="s">
        <v>1704</v>
      </c>
      <c r="K1140" t="s">
        <v>24</v>
      </c>
      <c r="L1140" t="s">
        <v>2751</v>
      </c>
      <c r="M1140" t="s">
        <v>26</v>
      </c>
      <c r="N1140" t="s">
        <v>27</v>
      </c>
    </row>
    <row r="1141" spans="1:14" x14ac:dyDescent="0.25">
      <c r="A1141" t="s">
        <v>5935</v>
      </c>
      <c r="B1141" t="s">
        <v>5936</v>
      </c>
      <c r="C1141" t="s">
        <v>16</v>
      </c>
      <c r="E1141" t="s">
        <v>695</v>
      </c>
      <c r="F1141" t="s">
        <v>5937</v>
      </c>
      <c r="G1141" t="s">
        <v>5938</v>
      </c>
      <c r="H1141" t="s">
        <v>5939</v>
      </c>
      <c r="I1141" t="s">
        <v>22</v>
      </c>
      <c r="J1141" t="s">
        <v>5940</v>
      </c>
      <c r="K1141" t="s">
        <v>24</v>
      </c>
      <c r="M1141" t="s">
        <v>5941</v>
      </c>
      <c r="N1141" t="s">
        <v>46</v>
      </c>
    </row>
    <row r="1142" spans="1:14" x14ac:dyDescent="0.25">
      <c r="A1142" t="s">
        <v>5942</v>
      </c>
      <c r="B1142" t="s">
        <v>4682</v>
      </c>
      <c r="C1142" t="s">
        <v>76</v>
      </c>
      <c r="D1142" t="s">
        <v>1612</v>
      </c>
      <c r="E1142" t="s">
        <v>695</v>
      </c>
      <c r="F1142" t="s">
        <v>5943</v>
      </c>
      <c r="G1142" t="s">
        <v>5944</v>
      </c>
      <c r="H1142" t="s">
        <v>5945</v>
      </c>
      <c r="I1142" t="s">
        <v>34</v>
      </c>
      <c r="J1142" t="s">
        <v>232</v>
      </c>
      <c r="K1142" t="s">
        <v>24</v>
      </c>
      <c r="L1142" t="s">
        <v>82</v>
      </c>
      <c r="M1142" t="s">
        <v>26</v>
      </c>
      <c r="N1142" t="s">
        <v>27</v>
      </c>
    </row>
    <row r="1143" spans="1:14" x14ac:dyDescent="0.25">
      <c r="A1143" t="s">
        <v>4960</v>
      </c>
      <c r="C1143" t="s">
        <v>16</v>
      </c>
      <c r="D1143" t="s">
        <v>4961</v>
      </c>
      <c r="E1143" t="s">
        <v>695</v>
      </c>
      <c r="F1143" t="s">
        <v>5946</v>
      </c>
      <c r="G1143" t="s">
        <v>5947</v>
      </c>
      <c r="H1143" t="s">
        <v>5948</v>
      </c>
      <c r="I1143" t="s">
        <v>34</v>
      </c>
      <c r="J1143" t="s">
        <v>256</v>
      </c>
      <c r="K1143" t="s">
        <v>24</v>
      </c>
      <c r="L1143" t="s">
        <v>4965</v>
      </c>
      <c r="M1143" t="s">
        <v>26</v>
      </c>
      <c r="N1143" t="s">
        <v>27</v>
      </c>
    </row>
    <row r="1144" spans="1:14" x14ac:dyDescent="0.25">
      <c r="A1144" t="s">
        <v>5949</v>
      </c>
      <c r="B1144" t="s">
        <v>4624</v>
      </c>
      <c r="C1144" t="s">
        <v>16</v>
      </c>
      <c r="D1144" t="s">
        <v>3889</v>
      </c>
      <c r="E1144" t="s">
        <v>695</v>
      </c>
      <c r="F1144" t="s">
        <v>5950</v>
      </c>
      <c r="G1144" t="s">
        <v>5951</v>
      </c>
      <c r="H1144" t="s">
        <v>5952</v>
      </c>
      <c r="I1144" t="s">
        <v>34</v>
      </c>
      <c r="J1144" t="s">
        <v>433</v>
      </c>
      <c r="K1144" t="s">
        <v>24</v>
      </c>
      <c r="L1144" t="s">
        <v>44</v>
      </c>
      <c r="M1144" t="s">
        <v>26</v>
      </c>
      <c r="N1144" t="s">
        <v>27</v>
      </c>
    </row>
    <row r="1145" spans="1:14" x14ac:dyDescent="0.25">
      <c r="A1145" t="s">
        <v>5953</v>
      </c>
      <c r="B1145" t="s">
        <v>4682</v>
      </c>
      <c r="C1145" t="s">
        <v>76</v>
      </c>
      <c r="D1145" t="s">
        <v>1612</v>
      </c>
      <c r="E1145" t="s">
        <v>695</v>
      </c>
      <c r="F1145" t="s">
        <v>5954</v>
      </c>
      <c r="G1145" t="s">
        <v>5955</v>
      </c>
      <c r="H1145" t="s">
        <v>5956</v>
      </c>
      <c r="I1145" t="s">
        <v>34</v>
      </c>
      <c r="J1145" t="s">
        <v>1279</v>
      </c>
      <c r="K1145" t="s">
        <v>24</v>
      </c>
      <c r="L1145" t="s">
        <v>82</v>
      </c>
      <c r="M1145" t="s">
        <v>26</v>
      </c>
      <c r="N1145" t="s">
        <v>27</v>
      </c>
    </row>
    <row r="1146" spans="1:14" x14ac:dyDescent="0.25">
      <c r="A1146" t="s">
        <v>5957</v>
      </c>
      <c r="B1146" t="s">
        <v>4682</v>
      </c>
      <c r="C1146" t="s">
        <v>76</v>
      </c>
      <c r="D1146" t="s">
        <v>1612</v>
      </c>
      <c r="E1146" t="s">
        <v>695</v>
      </c>
      <c r="F1146" t="s">
        <v>5958</v>
      </c>
      <c r="G1146" t="s">
        <v>5959</v>
      </c>
      <c r="H1146" t="s">
        <v>5960</v>
      </c>
      <c r="I1146" t="s">
        <v>34</v>
      </c>
      <c r="J1146" t="s">
        <v>816</v>
      </c>
      <c r="K1146" t="s">
        <v>24</v>
      </c>
      <c r="L1146" t="s">
        <v>82</v>
      </c>
      <c r="M1146" t="s">
        <v>26</v>
      </c>
      <c r="N1146" t="s">
        <v>27</v>
      </c>
    </row>
    <row r="1147" spans="1:14" x14ac:dyDescent="0.25">
      <c r="A1147" t="s">
        <v>5154</v>
      </c>
      <c r="B1147" t="s">
        <v>5155</v>
      </c>
      <c r="C1147" t="s">
        <v>76</v>
      </c>
      <c r="D1147" t="s">
        <v>5784</v>
      </c>
      <c r="E1147" t="s">
        <v>695</v>
      </c>
      <c r="F1147" t="s">
        <v>5961</v>
      </c>
      <c r="G1147" t="s">
        <v>5962</v>
      </c>
      <c r="H1147" t="s">
        <v>5963</v>
      </c>
      <c r="I1147" t="s">
        <v>34</v>
      </c>
      <c r="J1147" t="s">
        <v>134</v>
      </c>
      <c r="K1147" t="s">
        <v>24</v>
      </c>
      <c r="L1147" t="s">
        <v>5160</v>
      </c>
      <c r="M1147" t="s">
        <v>26</v>
      </c>
      <c r="N1147" t="s">
        <v>27</v>
      </c>
    </row>
    <row r="1148" spans="1:14" x14ac:dyDescent="0.25">
      <c r="A1148" t="s">
        <v>5964</v>
      </c>
      <c r="C1148" t="s">
        <v>16</v>
      </c>
      <c r="D1148" t="s">
        <v>5965</v>
      </c>
      <c r="E1148" t="s">
        <v>695</v>
      </c>
      <c r="F1148" t="s">
        <v>5966</v>
      </c>
      <c r="G1148" t="s">
        <v>5967</v>
      </c>
      <c r="H1148" t="s">
        <v>5968</v>
      </c>
      <c r="I1148" t="s">
        <v>22</v>
      </c>
      <c r="J1148" t="s">
        <v>3420</v>
      </c>
      <c r="K1148" t="s">
        <v>24</v>
      </c>
      <c r="L1148" t="s">
        <v>91</v>
      </c>
      <c r="M1148" t="s">
        <v>26</v>
      </c>
      <c r="N1148" t="s">
        <v>27</v>
      </c>
    </row>
    <row r="1149" spans="1:14" x14ac:dyDescent="0.25">
      <c r="A1149" t="s">
        <v>5142</v>
      </c>
      <c r="C1149" t="s">
        <v>76</v>
      </c>
      <c r="E1149" t="s">
        <v>687</v>
      </c>
      <c r="F1149" t="s">
        <v>5969</v>
      </c>
      <c r="G1149" t="s">
        <v>5970</v>
      </c>
      <c r="H1149" t="s">
        <v>5971</v>
      </c>
      <c r="I1149" t="s">
        <v>34</v>
      </c>
      <c r="K1149" t="s">
        <v>24</v>
      </c>
      <c r="M1149" t="s">
        <v>26</v>
      </c>
      <c r="N1149" t="s">
        <v>27</v>
      </c>
    </row>
    <row r="1150" spans="1:14" x14ac:dyDescent="0.25">
      <c r="A1150" t="s">
        <v>5130</v>
      </c>
      <c r="B1150" t="s">
        <v>5131</v>
      </c>
      <c r="C1150" t="s">
        <v>16</v>
      </c>
      <c r="D1150" t="s">
        <v>3303</v>
      </c>
      <c r="E1150" t="s">
        <v>695</v>
      </c>
      <c r="F1150" t="s">
        <v>5972</v>
      </c>
      <c r="G1150" t="s">
        <v>5973</v>
      </c>
      <c r="H1150" t="s">
        <v>5974</v>
      </c>
      <c r="I1150" t="s">
        <v>34</v>
      </c>
      <c r="J1150" t="s">
        <v>1988</v>
      </c>
      <c r="K1150" t="s">
        <v>24</v>
      </c>
      <c r="L1150" t="s">
        <v>82</v>
      </c>
      <c r="M1150" t="s">
        <v>26</v>
      </c>
      <c r="N1150" t="s">
        <v>27</v>
      </c>
    </row>
    <row r="1151" spans="1:14" x14ac:dyDescent="0.25">
      <c r="A1151" t="s">
        <v>4942</v>
      </c>
      <c r="B1151" t="s">
        <v>5975</v>
      </c>
      <c r="C1151" t="s">
        <v>76</v>
      </c>
      <c r="D1151" t="s">
        <v>4944</v>
      </c>
      <c r="E1151" t="s">
        <v>687</v>
      </c>
      <c r="F1151" t="s">
        <v>5976</v>
      </c>
      <c r="G1151" t="s">
        <v>5977</v>
      </c>
      <c r="H1151" t="s">
        <v>5978</v>
      </c>
      <c r="I1151" t="s">
        <v>34</v>
      </c>
      <c r="J1151" t="s">
        <v>372</v>
      </c>
      <c r="K1151" t="s">
        <v>24</v>
      </c>
      <c r="L1151" t="s">
        <v>82</v>
      </c>
      <c r="M1151" t="s">
        <v>26</v>
      </c>
      <c r="N1151" t="s">
        <v>27</v>
      </c>
    </row>
    <row r="1152" spans="1:14" x14ac:dyDescent="0.25">
      <c r="A1152" t="s">
        <v>3940</v>
      </c>
      <c r="B1152" t="s">
        <v>3941</v>
      </c>
      <c r="C1152" t="s">
        <v>16</v>
      </c>
      <c r="D1152" t="s">
        <v>5931</v>
      </c>
      <c r="E1152" t="s">
        <v>695</v>
      </c>
      <c r="F1152" t="s">
        <v>5979</v>
      </c>
      <c r="G1152" t="s">
        <v>5980</v>
      </c>
      <c r="H1152" t="s">
        <v>5981</v>
      </c>
      <c r="I1152" t="s">
        <v>34</v>
      </c>
      <c r="J1152" t="s">
        <v>1704</v>
      </c>
      <c r="K1152" t="s">
        <v>24</v>
      </c>
      <c r="L1152" t="s">
        <v>2751</v>
      </c>
      <c r="M1152" t="s">
        <v>26</v>
      </c>
      <c r="N1152" t="s">
        <v>27</v>
      </c>
    </row>
    <row r="1153" spans="1:14" x14ac:dyDescent="0.25">
      <c r="A1153" t="s">
        <v>5830</v>
      </c>
      <c r="B1153" t="s">
        <v>4826</v>
      </c>
      <c r="C1153" t="s">
        <v>76</v>
      </c>
      <c r="D1153" t="s">
        <v>4616</v>
      </c>
      <c r="E1153" t="s">
        <v>695</v>
      </c>
      <c r="F1153" t="s">
        <v>5982</v>
      </c>
      <c r="G1153" t="s">
        <v>5983</v>
      </c>
      <c r="H1153" t="s">
        <v>5984</v>
      </c>
      <c r="I1153" t="s">
        <v>34</v>
      </c>
      <c r="J1153" t="s">
        <v>1648</v>
      </c>
      <c r="K1153" t="s">
        <v>24</v>
      </c>
      <c r="L1153" t="s">
        <v>36</v>
      </c>
      <c r="M1153" t="s">
        <v>26</v>
      </c>
      <c r="N1153" t="s">
        <v>27</v>
      </c>
    </row>
    <row r="1154" spans="1:14" x14ac:dyDescent="0.25">
      <c r="A1154" t="s">
        <v>5985</v>
      </c>
      <c r="B1154" t="s">
        <v>4785</v>
      </c>
      <c r="C1154" t="s">
        <v>76</v>
      </c>
      <c r="D1154" t="s">
        <v>4786</v>
      </c>
      <c r="E1154" t="s">
        <v>687</v>
      </c>
      <c r="F1154" t="s">
        <v>5986</v>
      </c>
      <c r="G1154" t="s">
        <v>5987</v>
      </c>
      <c r="H1154" t="s">
        <v>5988</v>
      </c>
      <c r="I1154" t="s">
        <v>34</v>
      </c>
      <c r="J1154" t="s">
        <v>35</v>
      </c>
      <c r="K1154" t="s">
        <v>24</v>
      </c>
      <c r="L1154" t="s">
        <v>4790</v>
      </c>
      <c r="M1154" t="s">
        <v>26</v>
      </c>
      <c r="N1154" t="s">
        <v>27</v>
      </c>
    </row>
    <row r="1155" spans="1:14" x14ac:dyDescent="0.25">
      <c r="A1155" t="s">
        <v>5989</v>
      </c>
      <c r="B1155" t="s">
        <v>5990</v>
      </c>
      <c r="C1155" t="s">
        <v>1700</v>
      </c>
      <c r="D1155" t="s">
        <v>5991</v>
      </c>
      <c r="E1155" t="s">
        <v>687</v>
      </c>
      <c r="F1155" t="s">
        <v>5992</v>
      </c>
      <c r="G1155" t="s">
        <v>5993</v>
      </c>
      <c r="H1155" t="s">
        <v>5994</v>
      </c>
      <c r="I1155" t="s">
        <v>34</v>
      </c>
      <c r="J1155" t="s">
        <v>3420</v>
      </c>
      <c r="K1155" t="s">
        <v>1705</v>
      </c>
      <c r="L1155" t="s">
        <v>5995</v>
      </c>
      <c r="M1155" t="s">
        <v>26</v>
      </c>
      <c r="N1155" t="s">
        <v>27</v>
      </c>
    </row>
    <row r="1156" spans="1:14" x14ac:dyDescent="0.25">
      <c r="A1156" t="s">
        <v>4791</v>
      </c>
      <c r="B1156" t="s">
        <v>5996</v>
      </c>
      <c r="C1156" t="s">
        <v>1700</v>
      </c>
      <c r="D1156" t="s">
        <v>5693</v>
      </c>
      <c r="E1156" t="s">
        <v>695</v>
      </c>
      <c r="F1156" t="s">
        <v>5997</v>
      </c>
      <c r="G1156" t="s">
        <v>5998</v>
      </c>
      <c r="H1156" t="s">
        <v>5999</v>
      </c>
      <c r="I1156" t="s">
        <v>3848</v>
      </c>
      <c r="J1156" t="s">
        <v>276</v>
      </c>
      <c r="K1156" t="s">
        <v>1705</v>
      </c>
      <c r="L1156" t="s">
        <v>914</v>
      </c>
      <c r="M1156" t="s">
        <v>26</v>
      </c>
      <c r="N1156" t="s">
        <v>27</v>
      </c>
    </row>
    <row r="1157" spans="1:14" x14ac:dyDescent="0.25">
      <c r="A1157" t="s">
        <v>4791</v>
      </c>
      <c r="B1157" t="s">
        <v>6000</v>
      </c>
      <c r="C1157" t="s">
        <v>1700</v>
      </c>
      <c r="D1157" t="s">
        <v>6001</v>
      </c>
      <c r="E1157" t="s">
        <v>695</v>
      </c>
      <c r="F1157" t="s">
        <v>6002</v>
      </c>
      <c r="G1157" t="s">
        <v>6003</v>
      </c>
      <c r="H1157" t="s">
        <v>6004</v>
      </c>
      <c r="I1157" t="s">
        <v>34</v>
      </c>
      <c r="J1157" t="s">
        <v>2023</v>
      </c>
      <c r="K1157" t="s">
        <v>1705</v>
      </c>
      <c r="L1157" t="s">
        <v>6005</v>
      </c>
      <c r="M1157" t="s">
        <v>26</v>
      </c>
      <c r="N1157" t="s">
        <v>27</v>
      </c>
    </row>
    <row r="1158" spans="1:14" x14ac:dyDescent="0.25">
      <c r="A1158" t="s">
        <v>4791</v>
      </c>
      <c r="B1158" t="s">
        <v>5702</v>
      </c>
      <c r="C1158" t="s">
        <v>1700</v>
      </c>
      <c r="D1158" t="s">
        <v>5693</v>
      </c>
      <c r="E1158" t="s">
        <v>695</v>
      </c>
      <c r="F1158" t="s">
        <v>6006</v>
      </c>
      <c r="G1158" t="s">
        <v>6007</v>
      </c>
      <c r="H1158" t="s">
        <v>6008</v>
      </c>
      <c r="I1158" t="s">
        <v>3848</v>
      </c>
      <c r="J1158" t="s">
        <v>1066</v>
      </c>
      <c r="K1158" t="s">
        <v>1705</v>
      </c>
      <c r="L1158" t="s">
        <v>914</v>
      </c>
      <c r="M1158" t="s">
        <v>26</v>
      </c>
      <c r="N1158" t="s">
        <v>27</v>
      </c>
    </row>
    <row r="1159" spans="1:14" x14ac:dyDescent="0.25">
      <c r="A1159" t="s">
        <v>4791</v>
      </c>
      <c r="B1159" t="s">
        <v>6009</v>
      </c>
      <c r="C1159" t="s">
        <v>1700</v>
      </c>
      <c r="D1159" t="s">
        <v>4792</v>
      </c>
      <c r="E1159" t="s">
        <v>695</v>
      </c>
      <c r="F1159" t="s">
        <v>6010</v>
      </c>
      <c r="G1159" t="s">
        <v>6011</v>
      </c>
      <c r="H1159" t="s">
        <v>6012</v>
      </c>
      <c r="I1159" t="s">
        <v>5697</v>
      </c>
      <c r="J1159" t="s">
        <v>134</v>
      </c>
      <c r="K1159" t="s">
        <v>1705</v>
      </c>
      <c r="L1159" t="s">
        <v>914</v>
      </c>
      <c r="M1159" t="s">
        <v>26</v>
      </c>
      <c r="N1159" t="s">
        <v>27</v>
      </c>
    </row>
    <row r="1160" spans="1:14" x14ac:dyDescent="0.25">
      <c r="A1160" t="s">
        <v>4791</v>
      </c>
      <c r="B1160" t="s">
        <v>6013</v>
      </c>
      <c r="C1160" t="s">
        <v>1700</v>
      </c>
      <c r="D1160" t="s">
        <v>4792</v>
      </c>
      <c r="E1160" t="s">
        <v>695</v>
      </c>
      <c r="F1160" t="s">
        <v>6014</v>
      </c>
      <c r="G1160" t="s">
        <v>6015</v>
      </c>
      <c r="H1160" t="s">
        <v>6016</v>
      </c>
      <c r="I1160" t="s">
        <v>3848</v>
      </c>
      <c r="J1160" t="s">
        <v>2062</v>
      </c>
      <c r="K1160" t="s">
        <v>1705</v>
      </c>
      <c r="L1160" t="s">
        <v>914</v>
      </c>
      <c r="M1160" t="s">
        <v>26</v>
      </c>
      <c r="N1160" t="s">
        <v>27</v>
      </c>
    </row>
    <row r="1161" spans="1:14" x14ac:dyDescent="0.25">
      <c r="A1161" t="s">
        <v>4791</v>
      </c>
      <c r="B1161" t="s">
        <v>5692</v>
      </c>
      <c r="C1161" t="s">
        <v>1700</v>
      </c>
      <c r="D1161" t="s">
        <v>5693</v>
      </c>
      <c r="E1161" t="s">
        <v>695</v>
      </c>
      <c r="F1161" t="s">
        <v>6017</v>
      </c>
      <c r="G1161" t="s">
        <v>6018</v>
      </c>
      <c r="H1161" t="s">
        <v>6019</v>
      </c>
      <c r="I1161" t="s">
        <v>3848</v>
      </c>
      <c r="J1161" t="s">
        <v>1569</v>
      </c>
      <c r="K1161" t="s">
        <v>1705</v>
      </c>
      <c r="L1161" t="s">
        <v>914</v>
      </c>
      <c r="M1161" t="s">
        <v>26</v>
      </c>
      <c r="N1161" t="s">
        <v>27</v>
      </c>
    </row>
    <row r="1162" spans="1:14" x14ac:dyDescent="0.25">
      <c r="A1162" t="s">
        <v>6020</v>
      </c>
      <c r="B1162" t="s">
        <v>708</v>
      </c>
      <c r="C1162" t="s">
        <v>1700</v>
      </c>
      <c r="D1162" t="s">
        <v>6001</v>
      </c>
      <c r="E1162" t="s">
        <v>687</v>
      </c>
      <c r="F1162" t="s">
        <v>6021</v>
      </c>
      <c r="G1162" t="s">
        <v>6022</v>
      </c>
      <c r="H1162" t="s">
        <v>6023</v>
      </c>
      <c r="I1162" t="s">
        <v>3848</v>
      </c>
      <c r="J1162" t="s">
        <v>2023</v>
      </c>
      <c r="K1162" t="s">
        <v>1705</v>
      </c>
      <c r="L1162" t="s">
        <v>6024</v>
      </c>
      <c r="M1162" t="s">
        <v>26</v>
      </c>
      <c r="N1162" t="s">
        <v>27</v>
      </c>
    </row>
    <row r="1163" spans="1:14" x14ac:dyDescent="0.25">
      <c r="A1163" t="s">
        <v>4791</v>
      </c>
      <c r="B1163" t="s">
        <v>6025</v>
      </c>
      <c r="C1163" t="s">
        <v>1700</v>
      </c>
      <c r="D1163" t="s">
        <v>5693</v>
      </c>
      <c r="E1163" t="s">
        <v>695</v>
      </c>
      <c r="F1163" t="s">
        <v>6026</v>
      </c>
      <c r="G1163" t="s">
        <v>6027</v>
      </c>
      <c r="H1163" t="s">
        <v>6028</v>
      </c>
      <c r="I1163" t="s">
        <v>3848</v>
      </c>
      <c r="J1163" t="s">
        <v>23</v>
      </c>
      <c r="K1163" t="s">
        <v>1705</v>
      </c>
      <c r="L1163" t="s">
        <v>914</v>
      </c>
      <c r="M1163" t="s">
        <v>26</v>
      </c>
      <c r="N1163" t="s">
        <v>27</v>
      </c>
    </row>
    <row r="1164" spans="1:14" x14ac:dyDescent="0.25">
      <c r="A1164" t="s">
        <v>6029</v>
      </c>
      <c r="B1164" t="s">
        <v>6030</v>
      </c>
      <c r="C1164" t="s">
        <v>1991</v>
      </c>
      <c r="D1164" t="s">
        <v>67</v>
      </c>
      <c r="E1164" t="s">
        <v>695</v>
      </c>
      <c r="F1164" t="s">
        <v>6031</v>
      </c>
      <c r="G1164" t="s">
        <v>6032</v>
      </c>
      <c r="H1164" t="s">
        <v>6033</v>
      </c>
      <c r="I1164" t="s">
        <v>34</v>
      </c>
      <c r="J1164" t="s">
        <v>269</v>
      </c>
      <c r="K1164" t="s">
        <v>606</v>
      </c>
      <c r="L1164" t="s">
        <v>44</v>
      </c>
      <c r="M1164" t="s">
        <v>26</v>
      </c>
      <c r="N1164" t="s">
        <v>27</v>
      </c>
    </row>
    <row r="1165" spans="1:14" x14ac:dyDescent="0.25">
      <c r="A1165" t="s">
        <v>6034</v>
      </c>
      <c r="B1165" t="s">
        <v>6035</v>
      </c>
      <c r="C1165" t="s">
        <v>600</v>
      </c>
      <c r="D1165" t="s">
        <v>2533</v>
      </c>
      <c r="E1165" t="s">
        <v>695</v>
      </c>
      <c r="F1165" t="s">
        <v>6036</v>
      </c>
      <c r="G1165" t="s">
        <v>6037</v>
      </c>
      <c r="H1165" t="s">
        <v>6038</v>
      </c>
      <c r="I1165" t="s">
        <v>34</v>
      </c>
      <c r="J1165" t="s">
        <v>1704</v>
      </c>
      <c r="K1165" t="s">
        <v>606</v>
      </c>
      <c r="L1165" t="s">
        <v>257</v>
      </c>
      <c r="M1165" t="s">
        <v>26</v>
      </c>
      <c r="N1165" t="s">
        <v>27</v>
      </c>
    </row>
    <row r="1166" spans="1:14" x14ac:dyDescent="0.25">
      <c r="A1166" t="s">
        <v>6039</v>
      </c>
      <c r="B1166" t="s">
        <v>6040</v>
      </c>
      <c r="C1166" t="s">
        <v>600</v>
      </c>
      <c r="D1166" t="s">
        <v>2533</v>
      </c>
      <c r="E1166" t="s">
        <v>695</v>
      </c>
      <c r="F1166" t="s">
        <v>6041</v>
      </c>
      <c r="G1166" t="s">
        <v>6042</v>
      </c>
      <c r="H1166" t="s">
        <v>6043</v>
      </c>
      <c r="I1166" t="s">
        <v>34</v>
      </c>
      <c r="J1166" t="s">
        <v>2079</v>
      </c>
      <c r="K1166" t="s">
        <v>606</v>
      </c>
      <c r="L1166" t="s">
        <v>257</v>
      </c>
      <c r="M1166" t="s">
        <v>6044</v>
      </c>
      <c r="N1166" t="s">
        <v>46</v>
      </c>
    </row>
    <row r="1167" spans="1:14" x14ac:dyDescent="0.25">
      <c r="A1167" t="s">
        <v>6045</v>
      </c>
      <c r="B1167" t="s">
        <v>6046</v>
      </c>
      <c r="C1167" t="s">
        <v>600</v>
      </c>
      <c r="D1167" t="s">
        <v>6047</v>
      </c>
      <c r="E1167" t="s">
        <v>695</v>
      </c>
      <c r="F1167" t="s">
        <v>6048</v>
      </c>
      <c r="G1167" t="s">
        <v>6049</v>
      </c>
      <c r="H1167" t="s">
        <v>6050</v>
      </c>
      <c r="I1167" t="s">
        <v>34</v>
      </c>
      <c r="J1167" t="s">
        <v>1965</v>
      </c>
      <c r="K1167" t="s">
        <v>606</v>
      </c>
      <c r="L1167" t="s">
        <v>6051</v>
      </c>
      <c r="M1167" t="s">
        <v>26</v>
      </c>
      <c r="N1167" t="s">
        <v>27</v>
      </c>
    </row>
    <row r="1168" spans="1:14" x14ac:dyDescent="0.25">
      <c r="A1168" t="s">
        <v>6052</v>
      </c>
      <c r="B1168" t="s">
        <v>6030</v>
      </c>
      <c r="C1168" t="s">
        <v>1991</v>
      </c>
      <c r="D1168" t="s">
        <v>67</v>
      </c>
      <c r="E1168" t="s">
        <v>695</v>
      </c>
      <c r="F1168" t="s">
        <v>6053</v>
      </c>
      <c r="G1168" t="s">
        <v>6054</v>
      </c>
      <c r="H1168" t="s">
        <v>6055</v>
      </c>
      <c r="I1168" t="s">
        <v>34</v>
      </c>
      <c r="J1168" t="s">
        <v>134</v>
      </c>
      <c r="K1168" t="s">
        <v>606</v>
      </c>
      <c r="L1168" t="s">
        <v>44</v>
      </c>
      <c r="M1168" t="s">
        <v>26</v>
      </c>
      <c r="N1168" t="s">
        <v>27</v>
      </c>
    </row>
    <row r="1169" spans="1:14" x14ac:dyDescent="0.25">
      <c r="A1169" t="s">
        <v>6056</v>
      </c>
      <c r="B1169" t="s">
        <v>6057</v>
      </c>
      <c r="C1169" t="s">
        <v>600</v>
      </c>
      <c r="D1169" t="s">
        <v>6058</v>
      </c>
      <c r="E1169" t="s">
        <v>695</v>
      </c>
      <c r="F1169" t="s">
        <v>6059</v>
      </c>
      <c r="G1169" t="s">
        <v>6060</v>
      </c>
      <c r="H1169" t="s">
        <v>6061</v>
      </c>
      <c r="I1169" t="s">
        <v>34</v>
      </c>
      <c r="J1169" t="s">
        <v>2051</v>
      </c>
      <c r="K1169" t="s">
        <v>606</v>
      </c>
      <c r="L1169" t="s">
        <v>44</v>
      </c>
      <c r="M1169" t="s">
        <v>26</v>
      </c>
      <c r="N1169" t="s">
        <v>27</v>
      </c>
    </row>
    <row r="1170" spans="1:14" x14ac:dyDescent="0.25">
      <c r="A1170" t="s">
        <v>6062</v>
      </c>
      <c r="B1170" t="s">
        <v>6030</v>
      </c>
      <c r="C1170" t="s">
        <v>1991</v>
      </c>
      <c r="D1170" t="s">
        <v>67</v>
      </c>
      <c r="E1170" t="s">
        <v>695</v>
      </c>
      <c r="F1170" t="s">
        <v>6063</v>
      </c>
      <c r="G1170" t="s">
        <v>6064</v>
      </c>
      <c r="H1170" t="s">
        <v>6065</v>
      </c>
      <c r="I1170" t="s">
        <v>34</v>
      </c>
      <c r="J1170" t="s">
        <v>872</v>
      </c>
      <c r="K1170" t="s">
        <v>606</v>
      </c>
      <c r="L1170" t="s">
        <v>44</v>
      </c>
      <c r="M1170" t="s">
        <v>26</v>
      </c>
      <c r="N1170" t="s">
        <v>27</v>
      </c>
    </row>
    <row r="1171" spans="1:14" x14ac:dyDescent="0.25">
      <c r="A1171" t="s">
        <v>6066</v>
      </c>
      <c r="C1171" t="s">
        <v>600</v>
      </c>
      <c r="D1171" t="s">
        <v>6047</v>
      </c>
      <c r="E1171" t="s">
        <v>687</v>
      </c>
      <c r="F1171" t="s">
        <v>6067</v>
      </c>
      <c r="G1171" t="s">
        <v>6068</v>
      </c>
      <c r="H1171" t="s">
        <v>6069</v>
      </c>
      <c r="I1171" t="s">
        <v>34</v>
      </c>
      <c r="J1171" t="s">
        <v>2079</v>
      </c>
      <c r="K1171" t="s">
        <v>606</v>
      </c>
      <c r="L1171" t="s">
        <v>6051</v>
      </c>
      <c r="M1171" t="s">
        <v>26</v>
      </c>
      <c r="N1171" t="s">
        <v>27</v>
      </c>
    </row>
    <row r="1172" spans="1:14" x14ac:dyDescent="0.25">
      <c r="A1172" t="s">
        <v>6070</v>
      </c>
      <c r="B1172" t="s">
        <v>6030</v>
      </c>
      <c r="C1172" t="s">
        <v>600</v>
      </c>
      <c r="D1172" t="s">
        <v>67</v>
      </c>
      <c r="E1172" t="s">
        <v>695</v>
      </c>
      <c r="F1172" t="s">
        <v>6071</v>
      </c>
      <c r="G1172" t="s">
        <v>6072</v>
      </c>
      <c r="H1172" t="s">
        <v>6073</v>
      </c>
      <c r="I1172" t="s">
        <v>34</v>
      </c>
      <c r="J1172" t="s">
        <v>1648</v>
      </c>
      <c r="K1172" t="s">
        <v>606</v>
      </c>
      <c r="L1172" t="s">
        <v>44</v>
      </c>
      <c r="M1172" t="s">
        <v>26</v>
      </c>
      <c r="N1172" t="s">
        <v>27</v>
      </c>
    </row>
    <row r="1173" spans="1:14" x14ac:dyDescent="0.25">
      <c r="A1173" t="s">
        <v>6074</v>
      </c>
      <c r="B1173" t="s">
        <v>6057</v>
      </c>
      <c r="C1173" t="s">
        <v>600</v>
      </c>
      <c r="D1173" t="s">
        <v>6058</v>
      </c>
      <c r="E1173" t="s">
        <v>687</v>
      </c>
      <c r="F1173" t="s">
        <v>6060</v>
      </c>
      <c r="G1173" t="s">
        <v>6075</v>
      </c>
      <c r="H1173" t="s">
        <v>6076</v>
      </c>
      <c r="I1173" t="s">
        <v>34</v>
      </c>
      <c r="J1173" t="s">
        <v>4027</v>
      </c>
      <c r="K1173" t="s">
        <v>606</v>
      </c>
      <c r="L1173" t="s">
        <v>44</v>
      </c>
      <c r="M1173" t="s">
        <v>26</v>
      </c>
      <c r="N1173" t="s">
        <v>27</v>
      </c>
    </row>
    <row r="1174" spans="1:14" x14ac:dyDescent="0.25">
      <c r="A1174" t="s">
        <v>6077</v>
      </c>
      <c r="B1174" t="s">
        <v>6078</v>
      </c>
      <c r="C1174" t="s">
        <v>1991</v>
      </c>
      <c r="D1174" t="s">
        <v>6079</v>
      </c>
      <c r="E1174" t="s">
        <v>687</v>
      </c>
      <c r="F1174" t="s">
        <v>6080</v>
      </c>
      <c r="G1174" t="s">
        <v>6081</v>
      </c>
      <c r="H1174" t="s">
        <v>6082</v>
      </c>
      <c r="I1174" t="s">
        <v>34</v>
      </c>
      <c r="J1174" t="s">
        <v>4027</v>
      </c>
      <c r="K1174" t="s">
        <v>606</v>
      </c>
      <c r="L1174" t="s">
        <v>6083</v>
      </c>
      <c r="M1174" t="s">
        <v>26</v>
      </c>
      <c r="N1174" t="s">
        <v>27</v>
      </c>
    </row>
    <row r="1175" spans="1:14" x14ac:dyDescent="0.25">
      <c r="A1175" t="s">
        <v>6045</v>
      </c>
      <c r="B1175" t="s">
        <v>6046</v>
      </c>
      <c r="C1175" t="s">
        <v>600</v>
      </c>
      <c r="D1175" t="s">
        <v>2533</v>
      </c>
      <c r="E1175" t="s">
        <v>695</v>
      </c>
      <c r="F1175" t="s">
        <v>6084</v>
      </c>
      <c r="G1175" t="s">
        <v>6085</v>
      </c>
      <c r="H1175" t="s">
        <v>6086</v>
      </c>
      <c r="I1175" t="s">
        <v>34</v>
      </c>
      <c r="J1175" t="s">
        <v>1891</v>
      </c>
      <c r="K1175" t="s">
        <v>6087</v>
      </c>
      <c r="L1175" t="s">
        <v>257</v>
      </c>
      <c r="M1175" t="s">
        <v>26</v>
      </c>
      <c r="N1175" t="s">
        <v>27</v>
      </c>
    </row>
    <row r="1176" spans="1:14" x14ac:dyDescent="0.25">
      <c r="A1176" t="s">
        <v>6039</v>
      </c>
      <c r="B1176" t="s">
        <v>6040</v>
      </c>
      <c r="C1176" t="s">
        <v>600</v>
      </c>
      <c r="D1176" t="s">
        <v>6047</v>
      </c>
      <c r="E1176" t="s">
        <v>695</v>
      </c>
      <c r="F1176" t="s">
        <v>6088</v>
      </c>
      <c r="G1176" t="s">
        <v>6089</v>
      </c>
      <c r="H1176" t="s">
        <v>6090</v>
      </c>
      <c r="I1176" t="s">
        <v>34</v>
      </c>
      <c r="J1176" t="s">
        <v>2062</v>
      </c>
      <c r="K1176" t="s">
        <v>606</v>
      </c>
      <c r="L1176" t="s">
        <v>6051</v>
      </c>
      <c r="M1176" t="s">
        <v>26</v>
      </c>
      <c r="N1176" t="s">
        <v>27</v>
      </c>
    </row>
    <row r="1177" spans="1:14" x14ac:dyDescent="0.25">
      <c r="A1177" t="s">
        <v>6091</v>
      </c>
      <c r="B1177" t="s">
        <v>6030</v>
      </c>
      <c r="C1177" t="s">
        <v>1991</v>
      </c>
      <c r="D1177" t="s">
        <v>67</v>
      </c>
      <c r="E1177" t="s">
        <v>695</v>
      </c>
      <c r="F1177" t="s">
        <v>6092</v>
      </c>
      <c r="G1177" t="s">
        <v>6093</v>
      </c>
      <c r="H1177" t="s">
        <v>6094</v>
      </c>
      <c r="I1177" t="s">
        <v>34</v>
      </c>
      <c r="J1177" t="s">
        <v>1161</v>
      </c>
      <c r="K1177" t="s">
        <v>606</v>
      </c>
      <c r="L1177" t="s">
        <v>44</v>
      </c>
      <c r="M1177" t="s">
        <v>26</v>
      </c>
      <c r="N1177" t="s">
        <v>27</v>
      </c>
    </row>
    <row r="1178" spans="1:14" x14ac:dyDescent="0.25">
      <c r="A1178" t="s">
        <v>6095</v>
      </c>
      <c r="B1178" t="s">
        <v>6096</v>
      </c>
      <c r="C1178" t="s">
        <v>1700</v>
      </c>
      <c r="D1178" t="s">
        <v>6097</v>
      </c>
      <c r="E1178" t="s">
        <v>695</v>
      </c>
      <c r="F1178" t="s">
        <v>6098</v>
      </c>
      <c r="G1178" t="s">
        <v>6099</v>
      </c>
      <c r="H1178" t="s">
        <v>6100</v>
      </c>
      <c r="I1178" t="s">
        <v>34</v>
      </c>
      <c r="J1178" t="s">
        <v>4871</v>
      </c>
      <c r="K1178" t="s">
        <v>1705</v>
      </c>
      <c r="L1178" t="s">
        <v>1414</v>
      </c>
      <c r="M1178" t="s">
        <v>26</v>
      </c>
      <c r="N1178" t="s">
        <v>27</v>
      </c>
    </row>
    <row r="1179" spans="1:14" x14ac:dyDescent="0.25">
      <c r="A1179" t="s">
        <v>2208</v>
      </c>
      <c r="B1179" t="s">
        <v>599</v>
      </c>
      <c r="C1179" t="s">
        <v>1700</v>
      </c>
      <c r="D1179" t="s">
        <v>1612</v>
      </c>
      <c r="E1179" t="s">
        <v>695</v>
      </c>
      <c r="F1179" t="s">
        <v>6101</v>
      </c>
      <c r="G1179" t="s">
        <v>6102</v>
      </c>
      <c r="H1179" t="s">
        <v>6103</v>
      </c>
      <c r="I1179" t="s">
        <v>34</v>
      </c>
      <c r="J1179" t="s">
        <v>2079</v>
      </c>
      <c r="K1179" t="s">
        <v>1705</v>
      </c>
      <c r="L1179" t="s">
        <v>82</v>
      </c>
      <c r="M1179" t="s">
        <v>26</v>
      </c>
      <c r="N1179" t="s">
        <v>27</v>
      </c>
    </row>
    <row r="1180" spans="1:14" x14ac:dyDescent="0.25">
      <c r="A1180" t="s">
        <v>6104</v>
      </c>
      <c r="C1180" t="s">
        <v>2054</v>
      </c>
      <c r="D1180" t="s">
        <v>6105</v>
      </c>
      <c r="E1180" t="s">
        <v>18</v>
      </c>
      <c r="F1180" t="s">
        <v>6106</v>
      </c>
      <c r="G1180" t="s">
        <v>6107</v>
      </c>
      <c r="H1180" t="s">
        <v>6108</v>
      </c>
      <c r="I1180" t="s">
        <v>34</v>
      </c>
      <c r="J1180" t="s">
        <v>1891</v>
      </c>
      <c r="K1180" t="s">
        <v>1705</v>
      </c>
      <c r="L1180" t="s">
        <v>82</v>
      </c>
      <c r="M1180" t="s">
        <v>26</v>
      </c>
      <c r="N1180" t="s">
        <v>27</v>
      </c>
    </row>
    <row r="1181" spans="1:14" x14ac:dyDescent="0.25">
      <c r="A1181" t="s">
        <v>6109</v>
      </c>
      <c r="B1181" t="s">
        <v>6110</v>
      </c>
      <c r="C1181" t="s">
        <v>6111</v>
      </c>
      <c r="D1181" t="s">
        <v>6112</v>
      </c>
      <c r="E1181" t="s">
        <v>18</v>
      </c>
      <c r="F1181" t="s">
        <v>6113</v>
      </c>
      <c r="G1181" t="s">
        <v>6114</v>
      </c>
      <c r="H1181" t="s">
        <v>6115</v>
      </c>
      <c r="I1181" t="s">
        <v>34</v>
      </c>
      <c r="J1181" t="s">
        <v>1965</v>
      </c>
      <c r="K1181" t="s">
        <v>1705</v>
      </c>
      <c r="L1181" t="s">
        <v>1455</v>
      </c>
      <c r="M1181" t="s">
        <v>26</v>
      </c>
      <c r="N1181" t="s">
        <v>27</v>
      </c>
    </row>
    <row r="1182" spans="1:14" x14ac:dyDescent="0.25">
      <c r="A1182" t="s">
        <v>6116</v>
      </c>
      <c r="B1182" t="s">
        <v>6096</v>
      </c>
      <c r="C1182" t="s">
        <v>1700</v>
      </c>
      <c r="D1182" t="s">
        <v>6097</v>
      </c>
      <c r="E1182" t="s">
        <v>687</v>
      </c>
      <c r="F1182" t="s">
        <v>6117</v>
      </c>
      <c r="G1182" t="s">
        <v>6118</v>
      </c>
      <c r="H1182" t="s">
        <v>6119</v>
      </c>
      <c r="I1182" t="s">
        <v>34</v>
      </c>
      <c r="J1182" t="s">
        <v>2011</v>
      </c>
      <c r="K1182" t="s">
        <v>1705</v>
      </c>
      <c r="L1182" t="s">
        <v>1414</v>
      </c>
      <c r="M1182" t="s">
        <v>26</v>
      </c>
      <c r="N1182" t="s">
        <v>27</v>
      </c>
    </row>
    <row r="1183" spans="1:14" x14ac:dyDescent="0.25">
      <c r="A1183" t="s">
        <v>5989</v>
      </c>
      <c r="B1183" t="s">
        <v>5990</v>
      </c>
      <c r="C1183" t="s">
        <v>1700</v>
      </c>
      <c r="D1183" t="s">
        <v>5991</v>
      </c>
      <c r="E1183" t="s">
        <v>695</v>
      </c>
      <c r="F1183" t="s">
        <v>6120</v>
      </c>
      <c r="G1183" t="s">
        <v>6121</v>
      </c>
      <c r="H1183" t="s">
        <v>6122</v>
      </c>
      <c r="I1183" t="s">
        <v>34</v>
      </c>
      <c r="J1183" t="s">
        <v>3420</v>
      </c>
      <c r="K1183" t="s">
        <v>1705</v>
      </c>
      <c r="L1183" t="s">
        <v>5995</v>
      </c>
      <c r="M1183" t="s">
        <v>26</v>
      </c>
      <c r="N1183" t="s">
        <v>27</v>
      </c>
    </row>
    <row r="1184" spans="1:14" x14ac:dyDescent="0.25">
      <c r="A1184" t="s">
        <v>4637</v>
      </c>
      <c r="B1184" t="s">
        <v>4638</v>
      </c>
      <c r="C1184" t="s">
        <v>600</v>
      </c>
      <c r="D1184" t="s">
        <v>4639</v>
      </c>
      <c r="E1184" t="s">
        <v>18</v>
      </c>
      <c r="F1184" t="s">
        <v>6123</v>
      </c>
      <c r="G1184" t="s">
        <v>6124</v>
      </c>
      <c r="H1184" t="s">
        <v>6125</v>
      </c>
      <c r="I1184" t="s">
        <v>22</v>
      </c>
      <c r="J1184" t="s">
        <v>6126</v>
      </c>
      <c r="K1184" t="s">
        <v>606</v>
      </c>
      <c r="L1184" t="s">
        <v>4643</v>
      </c>
      <c r="M1184" t="s">
        <v>26</v>
      </c>
      <c r="N1184" t="s">
        <v>27</v>
      </c>
    </row>
    <row r="1185" spans="1:14" x14ac:dyDescent="0.25">
      <c r="A1185" t="s">
        <v>6127</v>
      </c>
      <c r="B1185" t="s">
        <v>599</v>
      </c>
      <c r="C1185" t="s">
        <v>1998</v>
      </c>
      <c r="D1185" t="s">
        <v>1612</v>
      </c>
      <c r="E1185" t="s">
        <v>695</v>
      </c>
      <c r="F1185" t="s">
        <v>6128</v>
      </c>
      <c r="G1185" t="s">
        <v>6129</v>
      </c>
      <c r="H1185" t="s">
        <v>6130</v>
      </c>
      <c r="I1185" t="s">
        <v>34</v>
      </c>
      <c r="J1185" t="s">
        <v>476</v>
      </c>
      <c r="K1185" t="s">
        <v>24</v>
      </c>
      <c r="L1185" t="s">
        <v>82</v>
      </c>
      <c r="M1185" t="s">
        <v>26</v>
      </c>
      <c r="N1185" t="s">
        <v>27</v>
      </c>
    </row>
    <row r="1186" spans="1:14" x14ac:dyDescent="0.25">
      <c r="A1186" t="s">
        <v>6131</v>
      </c>
      <c r="C1186" t="s">
        <v>6132</v>
      </c>
      <c r="D1186" t="s">
        <v>4658</v>
      </c>
      <c r="E1186" t="s">
        <v>687</v>
      </c>
      <c r="F1186" t="s">
        <v>6133</v>
      </c>
      <c r="G1186" t="s">
        <v>6134</v>
      </c>
      <c r="H1186" t="s">
        <v>6135</v>
      </c>
      <c r="I1186" t="s">
        <v>34</v>
      </c>
      <c r="J1186" t="s">
        <v>155</v>
      </c>
      <c r="K1186" t="s">
        <v>6136</v>
      </c>
      <c r="L1186" t="s">
        <v>44</v>
      </c>
      <c r="M1186" t="s">
        <v>26</v>
      </c>
      <c r="N1186" t="s">
        <v>27</v>
      </c>
    </row>
    <row r="1187" spans="1:14" x14ac:dyDescent="0.25">
      <c r="A1187" t="s">
        <v>6137</v>
      </c>
      <c r="B1187" t="s">
        <v>3302</v>
      </c>
      <c r="C1187" t="s">
        <v>1700</v>
      </c>
      <c r="D1187" t="s">
        <v>3303</v>
      </c>
      <c r="E1187" t="s">
        <v>687</v>
      </c>
      <c r="F1187" t="s">
        <v>6138</v>
      </c>
      <c r="G1187" t="s">
        <v>6139</v>
      </c>
      <c r="H1187" t="s">
        <v>6140</v>
      </c>
      <c r="I1187" t="s">
        <v>34</v>
      </c>
      <c r="J1187" t="s">
        <v>5669</v>
      </c>
      <c r="K1187" t="s">
        <v>1705</v>
      </c>
      <c r="L1187" t="s">
        <v>82</v>
      </c>
      <c r="M1187" t="s">
        <v>26</v>
      </c>
      <c r="N1187" t="s">
        <v>27</v>
      </c>
    </row>
    <row r="1188" spans="1:14" x14ac:dyDescent="0.25">
      <c r="A1188" t="s">
        <v>5989</v>
      </c>
      <c r="B1188" t="s">
        <v>6141</v>
      </c>
      <c r="C1188" t="s">
        <v>1700</v>
      </c>
      <c r="D1188" t="s">
        <v>5991</v>
      </c>
      <c r="E1188" t="s">
        <v>695</v>
      </c>
      <c r="F1188" t="s">
        <v>6142</v>
      </c>
      <c r="G1188" t="s">
        <v>6143</v>
      </c>
      <c r="H1188" t="s">
        <v>6144</v>
      </c>
      <c r="I1188" t="s">
        <v>34</v>
      </c>
      <c r="J1188" t="s">
        <v>3420</v>
      </c>
      <c r="K1188" t="s">
        <v>1705</v>
      </c>
      <c r="L1188" t="s">
        <v>5995</v>
      </c>
      <c r="M1188" t="s">
        <v>26</v>
      </c>
      <c r="N1188" t="s">
        <v>27</v>
      </c>
    </row>
    <row r="1189" spans="1:14" x14ac:dyDescent="0.25">
      <c r="A1189" t="s">
        <v>6145</v>
      </c>
      <c r="B1189" t="s">
        <v>6146</v>
      </c>
      <c r="C1189" t="s">
        <v>16</v>
      </c>
      <c r="D1189" t="s">
        <v>1573</v>
      </c>
      <c r="E1189" t="s">
        <v>18</v>
      </c>
      <c r="F1189" t="s">
        <v>6147</v>
      </c>
      <c r="G1189" t="s">
        <v>6148</v>
      </c>
      <c r="H1189" t="s">
        <v>6149</v>
      </c>
      <c r="I1189" t="s">
        <v>34</v>
      </c>
      <c r="J1189" t="s">
        <v>2235</v>
      </c>
      <c r="K1189" t="s">
        <v>24</v>
      </c>
      <c r="L1189" t="s">
        <v>1577</v>
      </c>
      <c r="M1189" t="s">
        <v>6150</v>
      </c>
      <c r="N1189" t="s">
        <v>46</v>
      </c>
    </row>
    <row r="1190" spans="1:14" x14ac:dyDescent="0.25">
      <c r="A1190" t="s">
        <v>6151</v>
      </c>
      <c r="B1190" t="s">
        <v>6152</v>
      </c>
      <c r="C1190" t="s">
        <v>76</v>
      </c>
      <c r="D1190" t="s">
        <v>2328</v>
      </c>
      <c r="E1190" t="s">
        <v>18</v>
      </c>
      <c r="F1190" t="s">
        <v>6153</v>
      </c>
      <c r="G1190" t="s">
        <v>6154</v>
      </c>
      <c r="H1190" t="s">
        <v>6155</v>
      </c>
      <c r="I1190" t="s">
        <v>34</v>
      </c>
      <c r="J1190" t="s">
        <v>2223</v>
      </c>
      <c r="K1190" t="s">
        <v>24</v>
      </c>
      <c r="L1190" t="s">
        <v>44</v>
      </c>
      <c r="M1190" t="s">
        <v>26</v>
      </c>
      <c r="N1190" t="s">
        <v>27</v>
      </c>
    </row>
    <row r="1191" spans="1:14" x14ac:dyDescent="0.25">
      <c r="A1191" t="s">
        <v>2208</v>
      </c>
      <c r="B1191" t="s">
        <v>599</v>
      </c>
      <c r="C1191" t="s">
        <v>1700</v>
      </c>
      <c r="D1191" t="s">
        <v>1612</v>
      </c>
      <c r="E1191" t="s">
        <v>687</v>
      </c>
      <c r="F1191" t="s">
        <v>6156</v>
      </c>
      <c r="G1191" t="s">
        <v>6157</v>
      </c>
      <c r="H1191" t="s">
        <v>6158</v>
      </c>
      <c r="I1191" t="s">
        <v>34</v>
      </c>
      <c r="J1191" t="s">
        <v>2079</v>
      </c>
      <c r="K1191" t="s">
        <v>1705</v>
      </c>
      <c r="L1191" t="s">
        <v>82</v>
      </c>
      <c r="M1191" t="s">
        <v>26</v>
      </c>
      <c r="N1191" t="s">
        <v>27</v>
      </c>
    </row>
    <row r="1192" spans="1:14" x14ac:dyDescent="0.25">
      <c r="A1192" t="s">
        <v>6159</v>
      </c>
      <c r="B1192" t="s">
        <v>6096</v>
      </c>
      <c r="C1192" t="s">
        <v>1700</v>
      </c>
      <c r="D1192" t="s">
        <v>6097</v>
      </c>
      <c r="E1192" t="s">
        <v>695</v>
      </c>
      <c r="F1192" t="s">
        <v>6160</v>
      </c>
      <c r="G1192" t="s">
        <v>6161</v>
      </c>
      <c r="H1192" t="s">
        <v>6162</v>
      </c>
      <c r="I1192" t="s">
        <v>34</v>
      </c>
      <c r="J1192" t="s">
        <v>4871</v>
      </c>
      <c r="K1192" t="s">
        <v>1705</v>
      </c>
      <c r="L1192" t="s">
        <v>1414</v>
      </c>
      <c r="M1192" t="s">
        <v>26</v>
      </c>
      <c r="N1192" t="s">
        <v>27</v>
      </c>
    </row>
    <row r="1193" spans="1:14" x14ac:dyDescent="0.25">
      <c r="A1193" t="s">
        <v>2208</v>
      </c>
      <c r="B1193" t="s">
        <v>599</v>
      </c>
      <c r="C1193" t="s">
        <v>1700</v>
      </c>
      <c r="D1193" t="s">
        <v>1612</v>
      </c>
      <c r="E1193" t="s">
        <v>695</v>
      </c>
      <c r="F1193" t="s">
        <v>6163</v>
      </c>
      <c r="G1193" t="s">
        <v>6164</v>
      </c>
      <c r="H1193" t="s">
        <v>6165</v>
      </c>
      <c r="I1193" t="s">
        <v>34</v>
      </c>
      <c r="J1193" t="s">
        <v>1161</v>
      </c>
      <c r="K1193" t="s">
        <v>1705</v>
      </c>
      <c r="L1193" t="s">
        <v>82</v>
      </c>
      <c r="M1193" t="s">
        <v>26</v>
      </c>
      <c r="N1193" t="s">
        <v>27</v>
      </c>
    </row>
    <row r="1194" spans="1:14" x14ac:dyDescent="0.25">
      <c r="A1194" t="s">
        <v>6166</v>
      </c>
      <c r="B1194" t="s">
        <v>6167</v>
      </c>
      <c r="C1194" t="s">
        <v>600</v>
      </c>
      <c r="D1194" t="s">
        <v>638</v>
      </c>
      <c r="E1194" t="s">
        <v>18</v>
      </c>
      <c r="F1194" t="s">
        <v>6168</v>
      </c>
      <c r="G1194" t="s">
        <v>6169</v>
      </c>
      <c r="H1194" t="s">
        <v>6170</v>
      </c>
      <c r="I1194" t="s">
        <v>6171</v>
      </c>
      <c r="J1194" t="s">
        <v>1965</v>
      </c>
      <c r="K1194" t="s">
        <v>606</v>
      </c>
      <c r="L1194" t="s">
        <v>6172</v>
      </c>
      <c r="M1194" t="s">
        <v>26</v>
      </c>
      <c r="N1194" t="s">
        <v>27</v>
      </c>
    </row>
    <row r="1195" spans="1:14" x14ac:dyDescent="0.25">
      <c r="A1195" t="s">
        <v>6173</v>
      </c>
      <c r="B1195" t="s">
        <v>6174</v>
      </c>
      <c r="C1195" t="s">
        <v>1700</v>
      </c>
      <c r="D1195" t="s">
        <v>6175</v>
      </c>
      <c r="E1195" t="s">
        <v>18</v>
      </c>
      <c r="F1195" t="s">
        <v>6176</v>
      </c>
      <c r="G1195" t="s">
        <v>6177</v>
      </c>
      <c r="H1195" t="s">
        <v>6178</v>
      </c>
      <c r="I1195" t="s">
        <v>34</v>
      </c>
      <c r="J1195" t="s">
        <v>4871</v>
      </c>
      <c r="K1195" t="s">
        <v>1705</v>
      </c>
      <c r="L1195" t="s">
        <v>6179</v>
      </c>
      <c r="M1195" t="s">
        <v>26</v>
      </c>
      <c r="N1195" t="s">
        <v>27</v>
      </c>
    </row>
    <row r="1196" spans="1:14" x14ac:dyDescent="0.25">
      <c r="A1196" t="s">
        <v>6180</v>
      </c>
      <c r="B1196" t="s">
        <v>6181</v>
      </c>
      <c r="C1196" t="s">
        <v>2054</v>
      </c>
      <c r="D1196" t="s">
        <v>6182</v>
      </c>
      <c r="E1196" t="s">
        <v>18</v>
      </c>
      <c r="F1196" t="s">
        <v>6183</v>
      </c>
      <c r="G1196" t="s">
        <v>6184</v>
      </c>
      <c r="H1196" t="s">
        <v>6185</v>
      </c>
      <c r="I1196" t="s">
        <v>34</v>
      </c>
      <c r="J1196" t="s">
        <v>872</v>
      </c>
      <c r="K1196" t="s">
        <v>1705</v>
      </c>
      <c r="L1196" t="s">
        <v>6186</v>
      </c>
      <c r="M1196" t="s">
        <v>26</v>
      </c>
      <c r="N1196" t="s">
        <v>27</v>
      </c>
    </row>
    <row r="1197" spans="1:14" x14ac:dyDescent="0.25">
      <c r="A1197" t="s">
        <v>6187</v>
      </c>
      <c r="C1197" t="s">
        <v>600</v>
      </c>
      <c r="D1197" t="s">
        <v>6188</v>
      </c>
      <c r="E1197" t="s">
        <v>18</v>
      </c>
      <c r="F1197" t="s">
        <v>6189</v>
      </c>
      <c r="G1197" t="s">
        <v>6190</v>
      </c>
      <c r="H1197" t="s">
        <v>6191</v>
      </c>
      <c r="I1197" t="s">
        <v>6192</v>
      </c>
      <c r="J1197" t="s">
        <v>971</v>
      </c>
      <c r="K1197" t="s">
        <v>606</v>
      </c>
      <c r="L1197" t="s">
        <v>477</v>
      </c>
      <c r="M1197" t="s">
        <v>26</v>
      </c>
      <c r="N1197" t="s">
        <v>27</v>
      </c>
    </row>
    <row r="1198" spans="1:14" x14ac:dyDescent="0.25">
      <c r="A1198" t="s">
        <v>6070</v>
      </c>
      <c r="B1198" t="s">
        <v>6193</v>
      </c>
      <c r="C1198" t="s">
        <v>1700</v>
      </c>
      <c r="D1198" t="s">
        <v>6194</v>
      </c>
      <c r="E1198" t="s">
        <v>695</v>
      </c>
      <c r="F1198" t="s">
        <v>6195</v>
      </c>
      <c r="G1198" t="s">
        <v>6072</v>
      </c>
      <c r="H1198" t="s">
        <v>6196</v>
      </c>
      <c r="I1198" t="s">
        <v>34</v>
      </c>
      <c r="J1198" t="s">
        <v>1648</v>
      </c>
      <c r="K1198" t="s">
        <v>1705</v>
      </c>
      <c r="L1198" t="s">
        <v>3880</v>
      </c>
      <c r="M1198" t="s">
        <v>26</v>
      </c>
      <c r="N1198" t="s">
        <v>27</v>
      </c>
    </row>
    <row r="1199" spans="1:14" x14ac:dyDescent="0.25">
      <c r="A1199" t="s">
        <v>6197</v>
      </c>
      <c r="B1199" t="s">
        <v>6198</v>
      </c>
      <c r="C1199" t="s">
        <v>6199</v>
      </c>
      <c r="D1199" t="s">
        <v>3093</v>
      </c>
      <c r="E1199" t="s">
        <v>695</v>
      </c>
      <c r="F1199" t="s">
        <v>6200</v>
      </c>
      <c r="G1199" t="s">
        <v>6201</v>
      </c>
      <c r="H1199" t="s">
        <v>6202</v>
      </c>
      <c r="I1199" t="s">
        <v>34</v>
      </c>
      <c r="J1199" t="s">
        <v>6203</v>
      </c>
      <c r="K1199" t="s">
        <v>1705</v>
      </c>
      <c r="L1199" t="s">
        <v>3315</v>
      </c>
      <c r="M1199" t="s">
        <v>26</v>
      </c>
      <c r="N1199" t="s">
        <v>27</v>
      </c>
    </row>
    <row r="1200" spans="1:14" x14ac:dyDescent="0.25">
      <c r="A1200" t="s">
        <v>5989</v>
      </c>
      <c r="B1200" t="s">
        <v>5990</v>
      </c>
      <c r="C1200" t="s">
        <v>1700</v>
      </c>
      <c r="D1200" t="s">
        <v>5991</v>
      </c>
      <c r="E1200" t="s">
        <v>695</v>
      </c>
      <c r="F1200" t="s">
        <v>6204</v>
      </c>
      <c r="G1200" t="s">
        <v>6205</v>
      </c>
      <c r="H1200" t="s">
        <v>6206</v>
      </c>
      <c r="I1200" t="s">
        <v>34</v>
      </c>
      <c r="J1200" t="s">
        <v>2023</v>
      </c>
      <c r="K1200" t="s">
        <v>1705</v>
      </c>
      <c r="L1200" t="s">
        <v>5995</v>
      </c>
      <c r="M1200" t="s">
        <v>26</v>
      </c>
      <c r="N1200" t="s">
        <v>27</v>
      </c>
    </row>
    <row r="1201" spans="1:14" x14ac:dyDescent="0.25">
      <c r="A1201" t="s">
        <v>6207</v>
      </c>
      <c r="B1201" t="s">
        <v>6208</v>
      </c>
      <c r="C1201" t="s">
        <v>1991</v>
      </c>
      <c r="D1201" t="s">
        <v>6097</v>
      </c>
      <c r="E1201" t="s">
        <v>18</v>
      </c>
      <c r="F1201" t="s">
        <v>6209</v>
      </c>
      <c r="G1201" t="s">
        <v>6210</v>
      </c>
      <c r="H1201" t="s">
        <v>6211</v>
      </c>
      <c r="I1201" t="s">
        <v>34</v>
      </c>
      <c r="J1201" t="s">
        <v>2051</v>
      </c>
      <c r="K1201" t="s">
        <v>606</v>
      </c>
      <c r="L1201" t="s">
        <v>1414</v>
      </c>
      <c r="M1201" t="s">
        <v>26</v>
      </c>
      <c r="N1201" t="s">
        <v>27</v>
      </c>
    </row>
    <row r="1202" spans="1:14" x14ac:dyDescent="0.25">
      <c r="A1202" t="s">
        <v>6173</v>
      </c>
      <c r="B1202" t="s">
        <v>6174</v>
      </c>
      <c r="C1202" t="s">
        <v>1700</v>
      </c>
      <c r="D1202" t="s">
        <v>6175</v>
      </c>
      <c r="E1202" t="s">
        <v>18</v>
      </c>
      <c r="F1202" t="s">
        <v>6176</v>
      </c>
      <c r="G1202" t="s">
        <v>6177</v>
      </c>
      <c r="H1202" t="s">
        <v>6178</v>
      </c>
      <c r="I1202" t="s">
        <v>34</v>
      </c>
      <c r="J1202" t="s">
        <v>4871</v>
      </c>
      <c r="K1202" t="s">
        <v>1705</v>
      </c>
      <c r="L1202" t="s">
        <v>6179</v>
      </c>
      <c r="M1202" t="s">
        <v>26</v>
      </c>
      <c r="N1202" t="s">
        <v>27</v>
      </c>
    </row>
    <row r="1203" spans="1:14" x14ac:dyDescent="0.25">
      <c r="A1203" t="s">
        <v>6180</v>
      </c>
      <c r="B1203" t="s">
        <v>6181</v>
      </c>
      <c r="C1203" t="s">
        <v>2054</v>
      </c>
      <c r="D1203" t="s">
        <v>6182</v>
      </c>
      <c r="E1203" t="s">
        <v>18</v>
      </c>
      <c r="F1203" t="s">
        <v>6183</v>
      </c>
      <c r="G1203" t="s">
        <v>6184</v>
      </c>
      <c r="H1203" t="s">
        <v>6185</v>
      </c>
      <c r="I1203" t="s">
        <v>34</v>
      </c>
      <c r="J1203" t="s">
        <v>872</v>
      </c>
      <c r="K1203" t="s">
        <v>1705</v>
      </c>
      <c r="L1203" t="s">
        <v>6186</v>
      </c>
      <c r="M1203" t="s">
        <v>26</v>
      </c>
      <c r="N1203" t="s">
        <v>27</v>
      </c>
    </row>
    <row r="1204" spans="1:14" x14ac:dyDescent="0.25">
      <c r="A1204" t="s">
        <v>6187</v>
      </c>
      <c r="C1204" t="s">
        <v>600</v>
      </c>
      <c r="D1204" t="s">
        <v>6188</v>
      </c>
      <c r="E1204" t="s">
        <v>18</v>
      </c>
      <c r="F1204" t="s">
        <v>6189</v>
      </c>
      <c r="G1204" t="s">
        <v>6190</v>
      </c>
      <c r="H1204" t="s">
        <v>6191</v>
      </c>
      <c r="I1204" t="s">
        <v>6192</v>
      </c>
      <c r="J1204" t="s">
        <v>971</v>
      </c>
      <c r="K1204" t="s">
        <v>606</v>
      </c>
      <c r="L1204" t="s">
        <v>477</v>
      </c>
      <c r="M1204" t="s">
        <v>26</v>
      </c>
      <c r="N1204" t="s">
        <v>27</v>
      </c>
    </row>
    <row r="1205" spans="1:14" x14ac:dyDescent="0.25">
      <c r="A1205" t="s">
        <v>6070</v>
      </c>
      <c r="B1205" t="s">
        <v>6193</v>
      </c>
      <c r="C1205" t="s">
        <v>1700</v>
      </c>
      <c r="D1205" t="s">
        <v>6194</v>
      </c>
      <c r="E1205" t="s">
        <v>695</v>
      </c>
      <c r="F1205" t="s">
        <v>6195</v>
      </c>
      <c r="G1205" t="s">
        <v>6072</v>
      </c>
      <c r="H1205" t="s">
        <v>6196</v>
      </c>
      <c r="I1205" t="s">
        <v>34</v>
      </c>
      <c r="J1205" t="s">
        <v>1648</v>
      </c>
      <c r="K1205" t="s">
        <v>1705</v>
      </c>
      <c r="L1205" t="s">
        <v>3880</v>
      </c>
      <c r="M1205" t="s">
        <v>26</v>
      </c>
      <c r="N1205" t="s">
        <v>27</v>
      </c>
    </row>
    <row r="1206" spans="1:14" x14ac:dyDescent="0.25">
      <c r="A1206" t="s">
        <v>6197</v>
      </c>
      <c r="B1206" t="s">
        <v>6198</v>
      </c>
      <c r="C1206" t="s">
        <v>6199</v>
      </c>
      <c r="D1206" t="s">
        <v>3093</v>
      </c>
      <c r="E1206" t="s">
        <v>695</v>
      </c>
      <c r="F1206" t="s">
        <v>6200</v>
      </c>
      <c r="G1206" t="s">
        <v>6201</v>
      </c>
      <c r="H1206" t="s">
        <v>6202</v>
      </c>
      <c r="I1206" t="s">
        <v>34</v>
      </c>
      <c r="J1206" t="s">
        <v>6203</v>
      </c>
      <c r="K1206" t="s">
        <v>1705</v>
      </c>
      <c r="L1206" t="s">
        <v>3315</v>
      </c>
      <c r="M1206" t="s">
        <v>26</v>
      </c>
      <c r="N1206" t="s">
        <v>27</v>
      </c>
    </row>
    <row r="1207" spans="1:14" x14ac:dyDescent="0.25">
      <c r="A1207" t="s">
        <v>5989</v>
      </c>
      <c r="B1207" t="s">
        <v>5990</v>
      </c>
      <c r="C1207" t="s">
        <v>1700</v>
      </c>
      <c r="D1207" t="s">
        <v>5991</v>
      </c>
      <c r="E1207" t="s">
        <v>695</v>
      </c>
      <c r="F1207" t="s">
        <v>6204</v>
      </c>
      <c r="G1207" t="s">
        <v>6205</v>
      </c>
      <c r="H1207" t="s">
        <v>6206</v>
      </c>
      <c r="I1207" t="s">
        <v>34</v>
      </c>
      <c r="J1207" t="s">
        <v>2023</v>
      </c>
      <c r="K1207" t="s">
        <v>1705</v>
      </c>
      <c r="L1207" t="s">
        <v>5995</v>
      </c>
      <c r="M1207" t="s">
        <v>26</v>
      </c>
      <c r="N1207" t="s">
        <v>27</v>
      </c>
    </row>
    <row r="1208" spans="1:14" x14ac:dyDescent="0.25">
      <c r="A1208" t="s">
        <v>6207</v>
      </c>
      <c r="B1208" t="s">
        <v>6208</v>
      </c>
      <c r="C1208" t="s">
        <v>1991</v>
      </c>
      <c r="D1208" t="s">
        <v>6097</v>
      </c>
      <c r="E1208" t="s">
        <v>18</v>
      </c>
      <c r="F1208" t="s">
        <v>6209</v>
      </c>
      <c r="G1208" t="s">
        <v>6210</v>
      </c>
      <c r="H1208" t="s">
        <v>6211</v>
      </c>
      <c r="I1208" t="s">
        <v>34</v>
      </c>
      <c r="J1208" t="s">
        <v>2051</v>
      </c>
      <c r="K1208" t="s">
        <v>606</v>
      </c>
      <c r="L1208" t="s">
        <v>1414</v>
      </c>
      <c r="M1208" t="s">
        <v>26</v>
      </c>
      <c r="N1208" t="s">
        <v>27</v>
      </c>
    </row>
    <row r="1209" spans="1:14" x14ac:dyDescent="0.25">
      <c r="A1209" t="s">
        <v>6212</v>
      </c>
      <c r="B1209" t="s">
        <v>1974</v>
      </c>
      <c r="C1209" t="s">
        <v>600</v>
      </c>
      <c r="D1209" t="s">
        <v>6213</v>
      </c>
      <c r="E1209" t="s">
        <v>18</v>
      </c>
      <c r="F1209" t="s">
        <v>6214</v>
      </c>
      <c r="G1209" t="s">
        <v>6215</v>
      </c>
      <c r="H1209" t="s">
        <v>6216</v>
      </c>
      <c r="I1209" t="s">
        <v>34</v>
      </c>
      <c r="J1209" t="s">
        <v>1988</v>
      </c>
      <c r="K1209" t="s">
        <v>606</v>
      </c>
      <c r="L1209" t="s">
        <v>257</v>
      </c>
      <c r="M1209" t="s">
        <v>26</v>
      </c>
      <c r="N1209" t="s">
        <v>27</v>
      </c>
    </row>
    <row r="1210" spans="1:14" x14ac:dyDescent="0.25">
      <c r="A1210" t="s">
        <v>6217</v>
      </c>
      <c r="B1210" t="s">
        <v>6167</v>
      </c>
      <c r="C1210" t="s">
        <v>600</v>
      </c>
      <c r="D1210" t="s">
        <v>638</v>
      </c>
      <c r="E1210" t="s">
        <v>18</v>
      </c>
      <c r="F1210" t="s">
        <v>6218</v>
      </c>
      <c r="G1210" t="s">
        <v>6219</v>
      </c>
      <c r="H1210" t="s">
        <v>6220</v>
      </c>
      <c r="I1210" t="s">
        <v>34</v>
      </c>
      <c r="J1210" t="s">
        <v>1891</v>
      </c>
      <c r="K1210" t="s">
        <v>606</v>
      </c>
      <c r="L1210" t="s">
        <v>82</v>
      </c>
      <c r="M1210" t="s">
        <v>26</v>
      </c>
      <c r="N1210" t="s">
        <v>27</v>
      </c>
    </row>
    <row r="1211" spans="1:14" x14ac:dyDescent="0.25">
      <c r="A1211" t="s">
        <v>6221</v>
      </c>
      <c r="B1211" t="s">
        <v>6222</v>
      </c>
      <c r="C1211" t="s">
        <v>1700</v>
      </c>
      <c r="D1211" t="s">
        <v>3303</v>
      </c>
      <c r="E1211" t="s">
        <v>695</v>
      </c>
      <c r="F1211" t="s">
        <v>6223</v>
      </c>
      <c r="G1211" t="s">
        <v>5813</v>
      </c>
      <c r="H1211" t="s">
        <v>6224</v>
      </c>
      <c r="I1211" t="s">
        <v>34</v>
      </c>
      <c r="J1211" t="s">
        <v>1295</v>
      </c>
      <c r="K1211" t="s">
        <v>1705</v>
      </c>
      <c r="L1211" t="s">
        <v>82</v>
      </c>
      <c r="M1211" t="s">
        <v>26</v>
      </c>
      <c r="N1211" t="s">
        <v>27</v>
      </c>
    </row>
    <row r="1212" spans="1:14" x14ac:dyDescent="0.25">
      <c r="A1212" t="s">
        <v>6225</v>
      </c>
      <c r="B1212" t="s">
        <v>6226</v>
      </c>
      <c r="C1212" t="s">
        <v>16</v>
      </c>
      <c r="D1212" t="s">
        <v>6227</v>
      </c>
      <c r="E1212" t="s">
        <v>18</v>
      </c>
      <c r="F1212" t="s">
        <v>6228</v>
      </c>
      <c r="G1212" t="s">
        <v>6229</v>
      </c>
      <c r="H1212" t="s">
        <v>6230</v>
      </c>
      <c r="I1212" t="s">
        <v>22</v>
      </c>
      <c r="J1212" t="s">
        <v>1398</v>
      </c>
      <c r="K1212" t="s">
        <v>24</v>
      </c>
      <c r="L1212" t="s">
        <v>91</v>
      </c>
      <c r="M1212" t="s">
        <v>6231</v>
      </c>
      <c r="N1212" t="s">
        <v>46</v>
      </c>
    </row>
    <row r="1213" spans="1:14" x14ac:dyDescent="0.25">
      <c r="A1213" t="s">
        <v>6232</v>
      </c>
      <c r="C1213" t="s">
        <v>16</v>
      </c>
      <c r="D1213" t="s">
        <v>3060</v>
      </c>
      <c r="E1213" t="s">
        <v>18</v>
      </c>
      <c r="F1213" t="s">
        <v>6233</v>
      </c>
      <c r="G1213" t="s">
        <v>6234</v>
      </c>
      <c r="H1213" t="s">
        <v>6235</v>
      </c>
      <c r="I1213" t="s">
        <v>34</v>
      </c>
      <c r="J1213" t="s">
        <v>536</v>
      </c>
      <c r="K1213" t="s">
        <v>24</v>
      </c>
      <c r="L1213" t="s">
        <v>224</v>
      </c>
      <c r="M1213" t="s">
        <v>6236</v>
      </c>
      <c r="N1213" t="s">
        <v>46</v>
      </c>
    </row>
    <row r="1214" spans="1:14" x14ac:dyDescent="0.25">
      <c r="A1214" t="s">
        <v>6237</v>
      </c>
      <c r="B1214" t="s">
        <v>6238</v>
      </c>
      <c r="C1214" t="s">
        <v>76</v>
      </c>
      <c r="D1214" t="s">
        <v>6239</v>
      </c>
      <c r="E1214" t="s">
        <v>18</v>
      </c>
      <c r="F1214" t="s">
        <v>6240</v>
      </c>
      <c r="G1214" t="s">
        <v>6241</v>
      </c>
      <c r="H1214" t="s">
        <v>6242</v>
      </c>
      <c r="I1214" t="s">
        <v>348</v>
      </c>
      <c r="J1214" t="s">
        <v>2490</v>
      </c>
      <c r="K1214" t="s">
        <v>24</v>
      </c>
      <c r="L1214" t="s">
        <v>5451</v>
      </c>
      <c r="M1214" t="s">
        <v>26</v>
      </c>
      <c r="N1214" t="s">
        <v>27</v>
      </c>
    </row>
    <row r="1215" spans="1:14" x14ac:dyDescent="0.25">
      <c r="A1215" t="s">
        <v>6243</v>
      </c>
      <c r="C1215" t="s">
        <v>16</v>
      </c>
      <c r="D1215" t="s">
        <v>4753</v>
      </c>
      <c r="E1215" t="s">
        <v>687</v>
      </c>
      <c r="F1215" t="s">
        <v>6244</v>
      </c>
      <c r="G1215" t="s">
        <v>6245</v>
      </c>
      <c r="H1215" t="s">
        <v>6246</v>
      </c>
      <c r="I1215" t="s">
        <v>22</v>
      </c>
      <c r="J1215" t="s">
        <v>476</v>
      </c>
      <c r="K1215" t="s">
        <v>24</v>
      </c>
      <c r="L1215" t="s">
        <v>91</v>
      </c>
      <c r="M1215" t="s">
        <v>26</v>
      </c>
      <c r="N1215" t="s">
        <v>27</v>
      </c>
    </row>
    <row r="1216" spans="1:14" x14ac:dyDescent="0.25">
      <c r="A1216" t="s">
        <v>6247</v>
      </c>
      <c r="B1216" t="s">
        <v>6248</v>
      </c>
      <c r="C1216" t="s">
        <v>16</v>
      </c>
      <c r="D1216" t="s">
        <v>1354</v>
      </c>
      <c r="E1216" t="s">
        <v>18</v>
      </c>
      <c r="F1216" t="s">
        <v>6249</v>
      </c>
      <c r="G1216" t="s">
        <v>6250</v>
      </c>
      <c r="H1216" t="s">
        <v>6251</v>
      </c>
      <c r="I1216" t="s">
        <v>34</v>
      </c>
      <c r="J1216" t="s">
        <v>2244</v>
      </c>
      <c r="K1216" t="s">
        <v>24</v>
      </c>
      <c r="L1216" t="s">
        <v>1358</v>
      </c>
      <c r="M1216" t="s">
        <v>6252</v>
      </c>
      <c r="N1216" t="s">
        <v>46</v>
      </c>
    </row>
    <row r="1217" spans="1:14" x14ac:dyDescent="0.25">
      <c r="A1217" t="s">
        <v>4752</v>
      </c>
      <c r="C1217" t="s">
        <v>16</v>
      </c>
      <c r="D1217" t="s">
        <v>4753</v>
      </c>
      <c r="E1217" t="s">
        <v>695</v>
      </c>
      <c r="F1217" t="s">
        <v>6253</v>
      </c>
      <c r="G1217" t="s">
        <v>6254</v>
      </c>
      <c r="H1217" t="s">
        <v>6255</v>
      </c>
      <c r="I1217" t="s">
        <v>22</v>
      </c>
      <c r="J1217" t="s">
        <v>476</v>
      </c>
      <c r="K1217" t="s">
        <v>24</v>
      </c>
      <c r="L1217" t="s">
        <v>91</v>
      </c>
      <c r="M1217" t="s">
        <v>26</v>
      </c>
      <c r="N1217" t="s">
        <v>27</v>
      </c>
    </row>
    <row r="1218" spans="1:14" x14ac:dyDescent="0.25">
      <c r="A1218" t="s">
        <v>6256</v>
      </c>
      <c r="C1218" t="s">
        <v>16</v>
      </c>
      <c r="E1218" t="s">
        <v>18</v>
      </c>
      <c r="F1218" t="s">
        <v>6257</v>
      </c>
      <c r="G1218" t="s">
        <v>6258</v>
      </c>
      <c r="H1218" t="s">
        <v>6259</v>
      </c>
      <c r="I1218" t="s">
        <v>34</v>
      </c>
      <c r="J1218" t="s">
        <v>635</v>
      </c>
      <c r="K1218" t="s">
        <v>24</v>
      </c>
      <c r="L1218" t="s">
        <v>184</v>
      </c>
      <c r="M1218" t="s">
        <v>6260</v>
      </c>
      <c r="N1218" t="s">
        <v>46</v>
      </c>
    </row>
    <row r="1219" spans="1:14" x14ac:dyDescent="0.25">
      <c r="A1219" t="s">
        <v>5989</v>
      </c>
      <c r="B1219" t="s">
        <v>5990</v>
      </c>
      <c r="C1219" t="s">
        <v>1700</v>
      </c>
      <c r="D1219" t="s">
        <v>5991</v>
      </c>
      <c r="E1219" t="s">
        <v>695</v>
      </c>
      <c r="F1219" t="s">
        <v>6261</v>
      </c>
      <c r="G1219" t="s">
        <v>6262</v>
      </c>
      <c r="H1219" t="s">
        <v>6263</v>
      </c>
      <c r="I1219" t="s">
        <v>34</v>
      </c>
      <c r="J1219" t="s">
        <v>2023</v>
      </c>
      <c r="K1219" t="s">
        <v>1705</v>
      </c>
      <c r="L1219" t="s">
        <v>5995</v>
      </c>
      <c r="M1219" t="s">
        <v>26</v>
      </c>
      <c r="N1219" t="s">
        <v>27</v>
      </c>
    </row>
    <row r="1220" spans="1:14" x14ac:dyDescent="0.25">
      <c r="A1220" t="s">
        <v>6127</v>
      </c>
      <c r="B1220" t="s">
        <v>599</v>
      </c>
      <c r="C1220" t="s">
        <v>1998</v>
      </c>
      <c r="D1220" t="s">
        <v>1612</v>
      </c>
      <c r="E1220" t="s">
        <v>695</v>
      </c>
      <c r="F1220" t="s">
        <v>6264</v>
      </c>
      <c r="G1220" t="s">
        <v>6265</v>
      </c>
      <c r="H1220" t="s">
        <v>6266</v>
      </c>
      <c r="I1220" t="s">
        <v>34</v>
      </c>
      <c r="J1220" t="s">
        <v>98</v>
      </c>
      <c r="K1220" t="s">
        <v>24</v>
      </c>
      <c r="L1220" t="s">
        <v>82</v>
      </c>
      <c r="M1220" t="s">
        <v>26</v>
      </c>
      <c r="N1220" t="s">
        <v>27</v>
      </c>
    </row>
    <row r="1221" spans="1:14" x14ac:dyDescent="0.25">
      <c r="A1221" t="s">
        <v>6131</v>
      </c>
      <c r="C1221" t="s">
        <v>6132</v>
      </c>
      <c r="D1221" t="s">
        <v>4658</v>
      </c>
      <c r="E1221" t="s">
        <v>687</v>
      </c>
      <c r="F1221" t="s">
        <v>6133</v>
      </c>
      <c r="G1221" t="s">
        <v>6134</v>
      </c>
      <c r="H1221" t="s">
        <v>6135</v>
      </c>
      <c r="I1221" t="s">
        <v>34</v>
      </c>
      <c r="J1221" t="s">
        <v>155</v>
      </c>
      <c r="K1221" t="s">
        <v>6136</v>
      </c>
      <c r="L1221" t="s">
        <v>44</v>
      </c>
      <c r="M1221" t="s">
        <v>26</v>
      </c>
      <c r="N1221" t="s">
        <v>27</v>
      </c>
    </row>
    <row r="1222" spans="1:14" x14ac:dyDescent="0.25">
      <c r="A1222" t="s">
        <v>4022</v>
      </c>
      <c r="B1222" t="s">
        <v>4037</v>
      </c>
      <c r="C1222" t="s">
        <v>600</v>
      </c>
      <c r="E1222" t="s">
        <v>695</v>
      </c>
      <c r="F1222" t="s">
        <v>6267</v>
      </c>
      <c r="G1222" t="s">
        <v>6268</v>
      </c>
      <c r="H1222" t="s">
        <v>6269</v>
      </c>
      <c r="I1222" t="s">
        <v>34</v>
      </c>
      <c r="J1222" t="s">
        <v>3556</v>
      </c>
      <c r="K1222" t="s">
        <v>606</v>
      </c>
      <c r="L1222" t="s">
        <v>6270</v>
      </c>
      <c r="M1222" t="s">
        <v>26</v>
      </c>
      <c r="N1222" t="s">
        <v>27</v>
      </c>
    </row>
    <row r="1223" spans="1:14" x14ac:dyDescent="0.25">
      <c r="A1223" t="s">
        <v>6271</v>
      </c>
      <c r="B1223" t="s">
        <v>4037</v>
      </c>
      <c r="C1223" t="s">
        <v>600</v>
      </c>
      <c r="E1223" t="s">
        <v>687</v>
      </c>
      <c r="F1223" t="s">
        <v>6272</v>
      </c>
      <c r="G1223" t="s">
        <v>6273</v>
      </c>
      <c r="H1223" t="s">
        <v>6274</v>
      </c>
      <c r="I1223" t="s">
        <v>34</v>
      </c>
      <c r="J1223" t="s">
        <v>3556</v>
      </c>
      <c r="K1223" t="s">
        <v>606</v>
      </c>
      <c r="L1223" t="s">
        <v>6270</v>
      </c>
      <c r="M1223" t="s">
        <v>26</v>
      </c>
      <c r="N1223" t="s">
        <v>27</v>
      </c>
    </row>
    <row r="1224" spans="1:14" x14ac:dyDescent="0.25">
      <c r="A1224" t="s">
        <v>6275</v>
      </c>
      <c r="B1224" t="s">
        <v>6276</v>
      </c>
      <c r="C1224" t="s">
        <v>16</v>
      </c>
      <c r="D1224" t="s">
        <v>1327</v>
      </c>
      <c r="E1224" t="s">
        <v>18</v>
      </c>
      <c r="F1224" t="s">
        <v>6277</v>
      </c>
      <c r="G1224" t="s">
        <v>4122</v>
      </c>
      <c r="H1224" t="s">
        <v>6278</v>
      </c>
      <c r="I1224" t="s">
        <v>34</v>
      </c>
      <c r="J1224" t="s">
        <v>201</v>
      </c>
      <c r="K1224" t="s">
        <v>24</v>
      </c>
      <c r="L1224" t="s">
        <v>1331</v>
      </c>
      <c r="M1224" t="s">
        <v>6279</v>
      </c>
      <c r="N1224" t="s">
        <v>46</v>
      </c>
    </row>
    <row r="1225" spans="1:14" x14ac:dyDescent="0.25">
      <c r="A1225" t="s">
        <v>6280</v>
      </c>
      <c r="B1225" t="s">
        <v>6281</v>
      </c>
      <c r="C1225" t="s">
        <v>76</v>
      </c>
      <c r="D1225" t="s">
        <v>362</v>
      </c>
      <c r="E1225" t="s">
        <v>18</v>
      </c>
      <c r="F1225" t="s">
        <v>6282</v>
      </c>
      <c r="G1225" t="s">
        <v>6283</v>
      </c>
      <c r="H1225" t="s">
        <v>6284</v>
      </c>
      <c r="I1225" t="s">
        <v>34</v>
      </c>
      <c r="J1225" t="s">
        <v>2783</v>
      </c>
      <c r="K1225" t="s">
        <v>24</v>
      </c>
      <c r="L1225" t="s">
        <v>114</v>
      </c>
      <c r="M1225" t="s">
        <v>6285</v>
      </c>
      <c r="N1225" t="s">
        <v>46</v>
      </c>
    </row>
    <row r="1226" spans="1:14" x14ac:dyDescent="0.25">
      <c r="A1226" t="s">
        <v>6286</v>
      </c>
      <c r="B1226" t="s">
        <v>6287</v>
      </c>
      <c r="C1226" t="s">
        <v>16</v>
      </c>
      <c r="D1226" t="s">
        <v>102</v>
      </c>
      <c r="E1226" t="s">
        <v>18</v>
      </c>
      <c r="F1226" t="s">
        <v>6288</v>
      </c>
      <c r="G1226" t="s">
        <v>6289</v>
      </c>
      <c r="H1226" t="s">
        <v>6290</v>
      </c>
      <c r="I1226" t="s">
        <v>34</v>
      </c>
      <c r="J1226" t="s">
        <v>2783</v>
      </c>
      <c r="K1226" t="s">
        <v>24</v>
      </c>
      <c r="L1226" t="s">
        <v>82</v>
      </c>
      <c r="M1226" t="s">
        <v>6291</v>
      </c>
      <c r="N1226" t="s">
        <v>46</v>
      </c>
    </row>
    <row r="1227" spans="1:14" x14ac:dyDescent="0.25">
      <c r="A1227" t="s">
        <v>6292</v>
      </c>
      <c r="B1227" t="s">
        <v>637</v>
      </c>
      <c r="C1227" t="s">
        <v>16</v>
      </c>
      <c r="D1227" t="s">
        <v>638</v>
      </c>
      <c r="E1227" t="s">
        <v>18</v>
      </c>
      <c r="F1227" t="s">
        <v>6293</v>
      </c>
      <c r="G1227" t="s">
        <v>6294</v>
      </c>
      <c r="H1227" t="s">
        <v>6295</v>
      </c>
      <c r="I1227" t="s">
        <v>34</v>
      </c>
      <c r="J1227" t="s">
        <v>426</v>
      </c>
      <c r="K1227" t="s">
        <v>24</v>
      </c>
      <c r="L1227" t="s">
        <v>82</v>
      </c>
      <c r="M1227" t="s">
        <v>26</v>
      </c>
      <c r="N1227" t="s">
        <v>27</v>
      </c>
    </row>
    <row r="1228" spans="1:14" x14ac:dyDescent="0.25">
      <c r="A1228" t="s">
        <v>2628</v>
      </c>
      <c r="B1228" t="s">
        <v>48</v>
      </c>
      <c r="C1228" t="s">
        <v>76</v>
      </c>
      <c r="D1228" t="s">
        <v>49</v>
      </c>
      <c r="E1228" t="s">
        <v>18</v>
      </c>
      <c r="F1228" t="s">
        <v>6296</v>
      </c>
      <c r="G1228" t="s">
        <v>6297</v>
      </c>
      <c r="H1228" t="s">
        <v>6298</v>
      </c>
      <c r="I1228" t="s">
        <v>34</v>
      </c>
      <c r="J1228" t="s">
        <v>463</v>
      </c>
      <c r="K1228" t="s">
        <v>24</v>
      </c>
      <c r="L1228" t="s">
        <v>54</v>
      </c>
      <c r="M1228" t="s">
        <v>6299</v>
      </c>
      <c r="N1228" t="s">
        <v>46</v>
      </c>
    </row>
    <row r="1229" spans="1:14" x14ac:dyDescent="0.25">
      <c r="A1229" t="s">
        <v>6300</v>
      </c>
      <c r="C1229" t="s">
        <v>16</v>
      </c>
      <c r="D1229" t="s">
        <v>437</v>
      </c>
      <c r="E1229" t="s">
        <v>18</v>
      </c>
      <c r="F1229" t="s">
        <v>6301</v>
      </c>
      <c r="G1229" t="s">
        <v>6302</v>
      </c>
      <c r="H1229" t="s">
        <v>6303</v>
      </c>
      <c r="I1229" t="s">
        <v>22</v>
      </c>
      <c r="J1229" t="s">
        <v>551</v>
      </c>
      <c r="K1229" t="s">
        <v>24</v>
      </c>
      <c r="L1229" t="s">
        <v>441</v>
      </c>
      <c r="M1229" t="s">
        <v>6304</v>
      </c>
      <c r="N1229" t="s">
        <v>46</v>
      </c>
    </row>
    <row r="1230" spans="1:14" x14ac:dyDescent="0.25">
      <c r="A1230" t="s">
        <v>6305</v>
      </c>
      <c r="C1230" t="s">
        <v>16</v>
      </c>
      <c r="D1230" t="s">
        <v>220</v>
      </c>
      <c r="E1230" t="s">
        <v>18</v>
      </c>
      <c r="F1230" t="s">
        <v>6306</v>
      </c>
      <c r="G1230" t="s">
        <v>6307</v>
      </c>
      <c r="H1230" t="s">
        <v>6308</v>
      </c>
      <c r="I1230" t="s">
        <v>34</v>
      </c>
      <c r="J1230" t="s">
        <v>2490</v>
      </c>
      <c r="K1230" t="s">
        <v>24</v>
      </c>
      <c r="L1230" t="s">
        <v>224</v>
      </c>
      <c r="M1230" t="s">
        <v>26</v>
      </c>
      <c r="N1230" t="s">
        <v>27</v>
      </c>
    </row>
    <row r="1231" spans="1:14" x14ac:dyDescent="0.25">
      <c r="A1231" t="s">
        <v>6309</v>
      </c>
      <c r="B1231" t="s">
        <v>6310</v>
      </c>
      <c r="C1231" t="s">
        <v>16</v>
      </c>
      <c r="D1231" t="s">
        <v>6311</v>
      </c>
      <c r="E1231" t="s">
        <v>18</v>
      </c>
      <c r="F1231" t="s">
        <v>6312</v>
      </c>
      <c r="G1231" t="s">
        <v>6313</v>
      </c>
      <c r="H1231" t="s">
        <v>6314</v>
      </c>
      <c r="I1231" t="s">
        <v>34</v>
      </c>
      <c r="J1231" t="s">
        <v>2757</v>
      </c>
      <c r="K1231" t="s">
        <v>24</v>
      </c>
      <c r="L1231" t="s">
        <v>477</v>
      </c>
      <c r="M1231" t="s">
        <v>26</v>
      </c>
      <c r="N1231" t="s">
        <v>27</v>
      </c>
    </row>
    <row r="1232" spans="1:14" x14ac:dyDescent="0.25">
      <c r="A1232" t="s">
        <v>6315</v>
      </c>
      <c r="B1232" t="s">
        <v>3851</v>
      </c>
      <c r="C1232" t="s">
        <v>16</v>
      </c>
      <c r="D1232" t="s">
        <v>6316</v>
      </c>
      <c r="E1232" t="s">
        <v>18</v>
      </c>
      <c r="F1232" t="s">
        <v>6317</v>
      </c>
      <c r="G1232" t="s">
        <v>6318</v>
      </c>
      <c r="H1232" t="s">
        <v>6319</v>
      </c>
      <c r="I1232" t="s">
        <v>22</v>
      </c>
      <c r="J1232" t="s">
        <v>699</v>
      </c>
      <c r="K1232" t="s">
        <v>24</v>
      </c>
      <c r="L1232" t="s">
        <v>91</v>
      </c>
      <c r="M1232" t="s">
        <v>26</v>
      </c>
      <c r="N1232" t="s">
        <v>27</v>
      </c>
    </row>
    <row r="1233" spans="1:14" x14ac:dyDescent="0.25">
      <c r="A1233" t="s">
        <v>6320</v>
      </c>
      <c r="B1233" t="s">
        <v>6321</v>
      </c>
      <c r="C1233" t="s">
        <v>76</v>
      </c>
      <c r="D1233" t="s">
        <v>4281</v>
      </c>
      <c r="E1233" t="s">
        <v>18</v>
      </c>
      <c r="F1233" t="s">
        <v>6322</v>
      </c>
      <c r="G1233" t="s">
        <v>6323</v>
      </c>
      <c r="H1233" t="s">
        <v>6324</v>
      </c>
      <c r="I1233" t="s">
        <v>34</v>
      </c>
      <c r="J1233" t="s">
        <v>889</v>
      </c>
      <c r="K1233" t="s">
        <v>24</v>
      </c>
      <c r="L1233" t="s">
        <v>2093</v>
      </c>
      <c r="M1233" t="s">
        <v>26</v>
      </c>
      <c r="N1233" t="s">
        <v>27</v>
      </c>
    </row>
    <row r="1234" spans="1:14" x14ac:dyDescent="0.25">
      <c r="A1234" t="s">
        <v>6325</v>
      </c>
      <c r="B1234" t="s">
        <v>6326</v>
      </c>
      <c r="C1234" t="s">
        <v>76</v>
      </c>
      <c r="D1234" t="s">
        <v>6327</v>
      </c>
      <c r="E1234" t="s">
        <v>18</v>
      </c>
      <c r="F1234" t="s">
        <v>6328</v>
      </c>
      <c r="G1234" t="s">
        <v>6329</v>
      </c>
      <c r="H1234" t="s">
        <v>6330</v>
      </c>
      <c r="I1234" t="s">
        <v>34</v>
      </c>
      <c r="J1234" t="s">
        <v>217</v>
      </c>
      <c r="K1234" t="s">
        <v>24</v>
      </c>
      <c r="L1234" t="s">
        <v>6331</v>
      </c>
      <c r="M1234" t="s">
        <v>26</v>
      </c>
      <c r="N1234" t="s">
        <v>27</v>
      </c>
    </row>
    <row r="1235" spans="1:14" x14ac:dyDescent="0.25">
      <c r="A1235" t="s">
        <v>6332</v>
      </c>
      <c r="B1235" t="s">
        <v>6333</v>
      </c>
      <c r="C1235" t="s">
        <v>76</v>
      </c>
      <c r="D1235" t="s">
        <v>532</v>
      </c>
      <c r="E1235" t="s">
        <v>18</v>
      </c>
      <c r="F1235" t="s">
        <v>6334</v>
      </c>
      <c r="G1235" t="s">
        <v>6335</v>
      </c>
      <c r="H1235" t="s">
        <v>6336</v>
      </c>
      <c r="I1235" t="s">
        <v>34</v>
      </c>
      <c r="J1235" t="s">
        <v>551</v>
      </c>
      <c r="K1235" t="s">
        <v>24</v>
      </c>
      <c r="L1235" t="s">
        <v>537</v>
      </c>
      <c r="M1235" t="s">
        <v>6337</v>
      </c>
      <c r="N1235" t="s">
        <v>46</v>
      </c>
    </row>
    <row r="1236" spans="1:14" x14ac:dyDescent="0.25">
      <c r="A1236" t="s">
        <v>6338</v>
      </c>
      <c r="B1236" t="s">
        <v>6339</v>
      </c>
      <c r="C1236" t="s">
        <v>16</v>
      </c>
      <c r="D1236" t="s">
        <v>6340</v>
      </c>
      <c r="E1236" t="s">
        <v>18</v>
      </c>
      <c r="F1236" t="s">
        <v>6341</v>
      </c>
      <c r="G1236" t="s">
        <v>6342</v>
      </c>
      <c r="H1236" t="s">
        <v>6343</v>
      </c>
      <c r="I1236" t="s">
        <v>34</v>
      </c>
      <c r="J1236" t="s">
        <v>2223</v>
      </c>
      <c r="K1236" t="s">
        <v>24</v>
      </c>
      <c r="L1236" t="s">
        <v>248</v>
      </c>
      <c r="M1236" t="s">
        <v>26</v>
      </c>
      <c r="N1236" t="s">
        <v>27</v>
      </c>
    </row>
    <row r="1237" spans="1:14" x14ac:dyDescent="0.25">
      <c r="A1237" t="s">
        <v>6344</v>
      </c>
      <c r="B1237" t="s">
        <v>6345</v>
      </c>
      <c r="C1237" t="s">
        <v>16</v>
      </c>
      <c r="D1237" t="s">
        <v>67</v>
      </c>
      <c r="E1237" t="s">
        <v>18</v>
      </c>
      <c r="F1237" t="s">
        <v>6346</v>
      </c>
      <c r="G1237" t="s">
        <v>6347</v>
      </c>
      <c r="H1237" t="s">
        <v>6348</v>
      </c>
      <c r="I1237" t="s">
        <v>34</v>
      </c>
      <c r="J1237" t="s">
        <v>178</v>
      </c>
      <c r="K1237" t="s">
        <v>24</v>
      </c>
      <c r="L1237" t="s">
        <v>44</v>
      </c>
      <c r="M1237" t="s">
        <v>26</v>
      </c>
      <c r="N1237" t="s">
        <v>27</v>
      </c>
    </row>
    <row r="1238" spans="1:14" x14ac:dyDescent="0.25">
      <c r="A1238" t="s">
        <v>6349</v>
      </c>
      <c r="B1238" t="s">
        <v>6350</v>
      </c>
      <c r="C1238" t="s">
        <v>16</v>
      </c>
      <c r="D1238" t="s">
        <v>6351</v>
      </c>
      <c r="E1238" t="s">
        <v>18</v>
      </c>
      <c r="F1238" t="s">
        <v>6352</v>
      </c>
      <c r="G1238" t="s">
        <v>6353</v>
      </c>
      <c r="H1238" t="s">
        <v>6354</v>
      </c>
      <c r="I1238" t="s">
        <v>34</v>
      </c>
      <c r="J1238" t="s">
        <v>307</v>
      </c>
      <c r="K1238" t="s">
        <v>24</v>
      </c>
      <c r="L1238" t="s">
        <v>82</v>
      </c>
      <c r="M1238" t="s">
        <v>26</v>
      </c>
      <c r="N1238" t="s">
        <v>27</v>
      </c>
    </row>
    <row r="1239" spans="1:14" x14ac:dyDescent="0.25">
      <c r="A1239" t="s">
        <v>6355</v>
      </c>
      <c r="C1239" t="s">
        <v>16</v>
      </c>
      <c r="D1239" t="s">
        <v>6356</v>
      </c>
      <c r="E1239" t="s">
        <v>18</v>
      </c>
      <c r="F1239" t="s">
        <v>6357</v>
      </c>
      <c r="G1239" t="s">
        <v>6358</v>
      </c>
      <c r="H1239" t="s">
        <v>6359</v>
      </c>
      <c r="I1239" t="s">
        <v>22</v>
      </c>
      <c r="J1239" t="s">
        <v>178</v>
      </c>
      <c r="K1239" t="s">
        <v>24</v>
      </c>
      <c r="L1239" t="s">
        <v>91</v>
      </c>
      <c r="M1239" t="s">
        <v>26</v>
      </c>
      <c r="N1239" t="s">
        <v>27</v>
      </c>
    </row>
    <row r="1240" spans="1:14" x14ac:dyDescent="0.25">
      <c r="A1240" t="s">
        <v>6360</v>
      </c>
      <c r="B1240" t="s">
        <v>302</v>
      </c>
      <c r="C1240" t="s">
        <v>76</v>
      </c>
      <c r="D1240" t="s">
        <v>6361</v>
      </c>
      <c r="E1240" t="s">
        <v>18</v>
      </c>
      <c r="F1240" t="s">
        <v>6362</v>
      </c>
      <c r="G1240" t="s">
        <v>6363</v>
      </c>
      <c r="H1240" t="s">
        <v>6364</v>
      </c>
      <c r="I1240" t="s">
        <v>34</v>
      </c>
      <c r="J1240" t="s">
        <v>521</v>
      </c>
      <c r="K1240" t="s">
        <v>24</v>
      </c>
      <c r="L1240" t="s">
        <v>82</v>
      </c>
      <c r="M1240" t="s">
        <v>26</v>
      </c>
      <c r="N1240" t="s">
        <v>27</v>
      </c>
    </row>
    <row r="1241" spans="1:14" x14ac:dyDescent="0.25">
      <c r="A1241" t="s">
        <v>6365</v>
      </c>
      <c r="B1241" t="s">
        <v>6366</v>
      </c>
      <c r="C1241" t="s">
        <v>16</v>
      </c>
      <c r="D1241" t="s">
        <v>6367</v>
      </c>
      <c r="E1241" t="s">
        <v>18</v>
      </c>
      <c r="F1241" t="s">
        <v>6368</v>
      </c>
      <c r="G1241" t="s">
        <v>6369</v>
      </c>
      <c r="H1241" t="s">
        <v>6370</v>
      </c>
      <c r="I1241" t="s">
        <v>34</v>
      </c>
      <c r="J1241" t="s">
        <v>1488</v>
      </c>
      <c r="K1241" t="s">
        <v>24</v>
      </c>
      <c r="L1241" t="s">
        <v>233</v>
      </c>
      <c r="M1241" t="s">
        <v>6371</v>
      </c>
      <c r="N1241" t="s">
        <v>46</v>
      </c>
    </row>
    <row r="1242" spans="1:14" x14ac:dyDescent="0.25">
      <c r="A1242" t="s">
        <v>6372</v>
      </c>
      <c r="B1242" t="s">
        <v>6373</v>
      </c>
      <c r="C1242" t="s">
        <v>76</v>
      </c>
      <c r="D1242" t="s">
        <v>6374</v>
      </c>
      <c r="E1242" t="s">
        <v>18</v>
      </c>
      <c r="F1242" t="s">
        <v>6375</v>
      </c>
      <c r="G1242" t="s">
        <v>6376</v>
      </c>
      <c r="H1242" t="s">
        <v>6377</v>
      </c>
      <c r="I1242" t="s">
        <v>34</v>
      </c>
      <c r="J1242" t="s">
        <v>81</v>
      </c>
      <c r="K1242" t="s">
        <v>24</v>
      </c>
      <c r="L1242" t="s">
        <v>44</v>
      </c>
      <c r="M1242" t="s">
        <v>6378</v>
      </c>
      <c r="N1242" t="s">
        <v>46</v>
      </c>
    </row>
    <row r="1243" spans="1:14" x14ac:dyDescent="0.25">
      <c r="A1243" t="s">
        <v>6379</v>
      </c>
      <c r="B1243" t="s">
        <v>6380</v>
      </c>
      <c r="C1243" t="s">
        <v>76</v>
      </c>
      <c r="D1243" t="s">
        <v>288</v>
      </c>
      <c r="E1243" t="s">
        <v>18</v>
      </c>
      <c r="F1243" t="s">
        <v>6381</v>
      </c>
      <c r="G1243" t="s">
        <v>6382</v>
      </c>
      <c r="H1243" t="s">
        <v>6383</v>
      </c>
      <c r="I1243" t="s">
        <v>34</v>
      </c>
      <c r="J1243" t="s">
        <v>2502</v>
      </c>
      <c r="K1243" t="s">
        <v>24</v>
      </c>
      <c r="L1243" t="s">
        <v>224</v>
      </c>
      <c r="M1243" t="s">
        <v>6384</v>
      </c>
      <c r="N1243" t="s">
        <v>46</v>
      </c>
    </row>
    <row r="1244" spans="1:14" x14ac:dyDescent="0.25">
      <c r="A1244" t="s">
        <v>6385</v>
      </c>
      <c r="B1244" t="s">
        <v>6386</v>
      </c>
      <c r="C1244" t="s">
        <v>16</v>
      </c>
      <c r="D1244" t="s">
        <v>2703</v>
      </c>
      <c r="E1244" t="s">
        <v>18</v>
      </c>
      <c r="F1244" t="s">
        <v>6387</v>
      </c>
      <c r="G1244" t="s">
        <v>6388</v>
      </c>
      <c r="H1244" t="s">
        <v>6389</v>
      </c>
      <c r="I1244" t="s">
        <v>34</v>
      </c>
      <c r="J1244" t="s">
        <v>315</v>
      </c>
      <c r="K1244" t="s">
        <v>24</v>
      </c>
      <c r="L1244" t="s">
        <v>63</v>
      </c>
      <c r="M1244" t="s">
        <v>6390</v>
      </c>
      <c r="N1244" t="s">
        <v>46</v>
      </c>
    </row>
    <row r="1245" spans="1:14" x14ac:dyDescent="0.25">
      <c r="A1245" t="s">
        <v>219</v>
      </c>
      <c r="B1245" t="s">
        <v>101</v>
      </c>
      <c r="C1245" t="s">
        <v>76</v>
      </c>
      <c r="D1245" t="s">
        <v>524</v>
      </c>
      <c r="E1245" t="s">
        <v>18</v>
      </c>
      <c r="F1245" t="s">
        <v>6391</v>
      </c>
      <c r="G1245" t="s">
        <v>6392</v>
      </c>
      <c r="H1245" t="s">
        <v>6393</v>
      </c>
      <c r="I1245" t="s">
        <v>34</v>
      </c>
      <c r="J1245" t="s">
        <v>127</v>
      </c>
      <c r="K1245" t="s">
        <v>24</v>
      </c>
      <c r="L1245" t="s">
        <v>224</v>
      </c>
      <c r="M1245" t="s">
        <v>6394</v>
      </c>
      <c r="N1245" t="s">
        <v>46</v>
      </c>
    </row>
    <row r="1246" spans="1:14" x14ac:dyDescent="0.25">
      <c r="A1246" t="s">
        <v>6395</v>
      </c>
      <c r="B1246" t="s">
        <v>6396</v>
      </c>
      <c r="C1246" t="s">
        <v>76</v>
      </c>
      <c r="D1246" t="s">
        <v>6397</v>
      </c>
      <c r="E1246" t="s">
        <v>18</v>
      </c>
      <c r="F1246" t="s">
        <v>6398</v>
      </c>
      <c r="G1246" t="s">
        <v>6399</v>
      </c>
      <c r="H1246" t="s">
        <v>6400</v>
      </c>
      <c r="I1246" t="s">
        <v>22</v>
      </c>
      <c r="J1246" t="s">
        <v>6401</v>
      </c>
      <c r="K1246" t="s">
        <v>3836</v>
      </c>
      <c r="L1246" t="s">
        <v>3315</v>
      </c>
      <c r="M1246" t="s">
        <v>26</v>
      </c>
      <c r="N1246" t="s">
        <v>27</v>
      </c>
    </row>
    <row r="1247" spans="1:14" x14ac:dyDescent="0.25">
      <c r="A1247" t="s">
        <v>6402</v>
      </c>
      <c r="B1247" t="s">
        <v>6403</v>
      </c>
      <c r="C1247" t="s">
        <v>76</v>
      </c>
      <c r="D1247" t="s">
        <v>2740</v>
      </c>
      <c r="E1247" t="s">
        <v>18</v>
      </c>
      <c r="F1247" t="s">
        <v>6404</v>
      </c>
      <c r="G1247" t="s">
        <v>6405</v>
      </c>
      <c r="H1247" t="s">
        <v>6406</v>
      </c>
      <c r="I1247" t="s">
        <v>22</v>
      </c>
      <c r="J1247" t="s">
        <v>2223</v>
      </c>
      <c r="K1247" t="s">
        <v>24</v>
      </c>
      <c r="L1247" t="s">
        <v>2744</v>
      </c>
      <c r="M1247" t="s">
        <v>26</v>
      </c>
      <c r="N1247" t="s">
        <v>27</v>
      </c>
    </row>
    <row r="1248" spans="1:14" x14ac:dyDescent="0.25">
      <c r="A1248" t="s">
        <v>6407</v>
      </c>
      <c r="B1248" t="s">
        <v>6408</v>
      </c>
      <c r="C1248" t="s">
        <v>16</v>
      </c>
      <c r="D1248" t="s">
        <v>1327</v>
      </c>
      <c r="E1248" t="s">
        <v>18</v>
      </c>
      <c r="F1248" t="s">
        <v>6409</v>
      </c>
      <c r="G1248" t="s">
        <v>6410</v>
      </c>
      <c r="H1248" t="s">
        <v>6411</v>
      </c>
      <c r="I1248" t="s">
        <v>34</v>
      </c>
      <c r="J1248" t="s">
        <v>1557</v>
      </c>
      <c r="K1248" t="s">
        <v>24</v>
      </c>
      <c r="L1248" t="s">
        <v>6412</v>
      </c>
      <c r="M1248" t="s">
        <v>6413</v>
      </c>
      <c r="N1248" t="s">
        <v>46</v>
      </c>
    </row>
    <row r="1249" spans="1:14" x14ac:dyDescent="0.25">
      <c r="A1249" t="s">
        <v>6414</v>
      </c>
      <c r="C1249" t="s">
        <v>1572</v>
      </c>
      <c r="D1249" t="s">
        <v>547</v>
      </c>
      <c r="E1249" t="s">
        <v>18</v>
      </c>
      <c r="F1249" t="s">
        <v>6415</v>
      </c>
      <c r="G1249" t="s">
        <v>6416</v>
      </c>
      <c r="H1249" t="s">
        <v>6417</v>
      </c>
      <c r="I1249" t="s">
        <v>34</v>
      </c>
      <c r="J1249" t="s">
        <v>90</v>
      </c>
      <c r="K1249" t="s">
        <v>24</v>
      </c>
      <c r="L1249" t="s">
        <v>6418</v>
      </c>
      <c r="M1249" t="s">
        <v>6419</v>
      </c>
      <c r="N1249" t="s">
        <v>46</v>
      </c>
    </row>
    <row r="1250" spans="1:14" x14ac:dyDescent="0.25">
      <c r="A1250" t="s">
        <v>6420</v>
      </c>
      <c r="C1250" t="s">
        <v>76</v>
      </c>
      <c r="D1250" t="s">
        <v>6421</v>
      </c>
      <c r="E1250" t="s">
        <v>18</v>
      </c>
      <c r="F1250" t="s">
        <v>6422</v>
      </c>
      <c r="G1250" t="s">
        <v>6423</v>
      </c>
      <c r="H1250" t="s">
        <v>6424</v>
      </c>
      <c r="I1250" t="s">
        <v>34</v>
      </c>
      <c r="J1250" t="s">
        <v>35</v>
      </c>
      <c r="K1250" t="s">
        <v>24</v>
      </c>
      <c r="L1250" t="s">
        <v>6425</v>
      </c>
      <c r="M1250" t="s">
        <v>26</v>
      </c>
      <c r="N1250" t="s">
        <v>27</v>
      </c>
    </row>
    <row r="1251" spans="1:14" x14ac:dyDescent="0.25">
      <c r="A1251" t="s">
        <v>6426</v>
      </c>
      <c r="B1251" t="s">
        <v>6427</v>
      </c>
      <c r="C1251" t="s">
        <v>76</v>
      </c>
      <c r="D1251" t="s">
        <v>102</v>
      </c>
      <c r="E1251" t="s">
        <v>18</v>
      </c>
      <c r="F1251" t="s">
        <v>6428</v>
      </c>
      <c r="G1251" t="s">
        <v>6429</v>
      </c>
      <c r="H1251" t="s">
        <v>6430</v>
      </c>
      <c r="I1251" t="s">
        <v>34</v>
      </c>
      <c r="J1251" t="s">
        <v>1413</v>
      </c>
      <c r="K1251" t="s">
        <v>24</v>
      </c>
      <c r="L1251" t="s">
        <v>82</v>
      </c>
      <c r="M1251" t="s">
        <v>6431</v>
      </c>
      <c r="N1251" t="s">
        <v>46</v>
      </c>
    </row>
    <row r="1252" spans="1:14" x14ac:dyDescent="0.25">
      <c r="A1252" t="s">
        <v>4385</v>
      </c>
      <c r="B1252" t="s">
        <v>382</v>
      </c>
      <c r="C1252" t="s">
        <v>76</v>
      </c>
      <c r="D1252" t="s">
        <v>197</v>
      </c>
      <c r="E1252" t="s">
        <v>18</v>
      </c>
      <c r="F1252" t="s">
        <v>6432</v>
      </c>
      <c r="G1252" t="s">
        <v>6433</v>
      </c>
      <c r="H1252" t="s">
        <v>6434</v>
      </c>
      <c r="I1252" t="s">
        <v>34</v>
      </c>
      <c r="J1252" t="s">
        <v>192</v>
      </c>
      <c r="K1252" t="s">
        <v>24</v>
      </c>
      <c r="L1252" t="s">
        <v>373</v>
      </c>
      <c r="M1252" t="s">
        <v>6435</v>
      </c>
      <c r="N1252" t="s">
        <v>46</v>
      </c>
    </row>
    <row r="1253" spans="1:14" x14ac:dyDescent="0.25">
      <c r="A1253" t="s">
        <v>6436</v>
      </c>
      <c r="B1253" t="s">
        <v>6437</v>
      </c>
      <c r="C1253" t="s">
        <v>16</v>
      </c>
      <c r="D1253" t="s">
        <v>6438</v>
      </c>
      <c r="E1253" t="s">
        <v>18</v>
      </c>
      <c r="F1253" t="s">
        <v>6439</v>
      </c>
      <c r="G1253" t="s">
        <v>6440</v>
      </c>
      <c r="H1253" t="s">
        <v>6441</v>
      </c>
      <c r="I1253" t="s">
        <v>34</v>
      </c>
      <c r="J1253" t="s">
        <v>2283</v>
      </c>
      <c r="K1253" t="s">
        <v>24</v>
      </c>
      <c r="L1253" t="s">
        <v>6442</v>
      </c>
      <c r="M1253" t="s">
        <v>6443</v>
      </c>
      <c r="N1253" t="s">
        <v>46</v>
      </c>
    </row>
    <row r="1254" spans="1:14" x14ac:dyDescent="0.25">
      <c r="A1254" t="s">
        <v>6444</v>
      </c>
      <c r="B1254" t="s">
        <v>6445</v>
      </c>
      <c r="C1254" t="s">
        <v>76</v>
      </c>
      <c r="D1254" t="s">
        <v>4231</v>
      </c>
      <c r="E1254" t="s">
        <v>18</v>
      </c>
      <c r="F1254" t="s">
        <v>6446</v>
      </c>
      <c r="G1254" t="s">
        <v>6447</v>
      </c>
      <c r="H1254" t="s">
        <v>6448</v>
      </c>
      <c r="I1254" t="s">
        <v>34</v>
      </c>
      <c r="J1254" t="s">
        <v>1413</v>
      </c>
      <c r="K1254" t="s">
        <v>24</v>
      </c>
      <c r="L1254" t="s">
        <v>477</v>
      </c>
      <c r="M1254" t="s">
        <v>6449</v>
      </c>
      <c r="N1254" t="s">
        <v>46</v>
      </c>
    </row>
    <row r="1255" spans="1:14" x14ac:dyDescent="0.25">
      <c r="A1255" t="s">
        <v>6450</v>
      </c>
      <c r="B1255" t="s">
        <v>6451</v>
      </c>
      <c r="C1255" t="s">
        <v>16</v>
      </c>
      <c r="D1255" t="s">
        <v>6452</v>
      </c>
      <c r="E1255" t="s">
        <v>18</v>
      </c>
      <c r="F1255" t="s">
        <v>6453</v>
      </c>
      <c r="G1255" t="s">
        <v>6454</v>
      </c>
      <c r="H1255" t="s">
        <v>6455</v>
      </c>
      <c r="I1255" t="s">
        <v>34</v>
      </c>
      <c r="J1255" t="s">
        <v>4634</v>
      </c>
      <c r="K1255" t="s">
        <v>24</v>
      </c>
      <c r="L1255" t="s">
        <v>3702</v>
      </c>
      <c r="M1255" t="s">
        <v>6456</v>
      </c>
      <c r="N1255" t="s">
        <v>46</v>
      </c>
    </row>
    <row r="1256" spans="1:14" x14ac:dyDescent="0.25">
      <c r="A1256" t="s">
        <v>6457</v>
      </c>
      <c r="B1256" t="s">
        <v>6458</v>
      </c>
      <c r="C1256" t="s">
        <v>16</v>
      </c>
      <c r="D1256" t="s">
        <v>5931</v>
      </c>
      <c r="E1256" t="s">
        <v>18</v>
      </c>
      <c r="F1256" t="s">
        <v>6459</v>
      </c>
      <c r="G1256" t="s">
        <v>6460</v>
      </c>
      <c r="H1256" t="s">
        <v>6461</v>
      </c>
      <c r="I1256" t="s">
        <v>34</v>
      </c>
      <c r="J1256" t="s">
        <v>134</v>
      </c>
      <c r="K1256" t="s">
        <v>24</v>
      </c>
      <c r="L1256" t="s">
        <v>2751</v>
      </c>
      <c r="M1256" t="s">
        <v>26</v>
      </c>
      <c r="N1256" t="s">
        <v>27</v>
      </c>
    </row>
    <row r="1257" spans="1:14" x14ac:dyDescent="0.25">
      <c r="A1257" t="s">
        <v>6462</v>
      </c>
      <c r="B1257" t="s">
        <v>6463</v>
      </c>
      <c r="C1257" t="s">
        <v>76</v>
      </c>
      <c r="D1257" t="s">
        <v>354</v>
      </c>
      <c r="E1257" t="s">
        <v>18</v>
      </c>
      <c r="F1257" t="s">
        <v>6464</v>
      </c>
      <c r="G1257" t="s">
        <v>6465</v>
      </c>
      <c r="H1257" t="s">
        <v>6466</v>
      </c>
      <c r="I1257" t="s">
        <v>34</v>
      </c>
      <c r="J1257" t="s">
        <v>1501</v>
      </c>
      <c r="K1257" t="s">
        <v>24</v>
      </c>
      <c r="L1257" t="s">
        <v>114</v>
      </c>
      <c r="M1257" t="s">
        <v>6467</v>
      </c>
      <c r="N1257" t="s">
        <v>46</v>
      </c>
    </row>
    <row r="1258" spans="1:14" x14ac:dyDescent="0.25">
      <c r="A1258" t="s">
        <v>6468</v>
      </c>
      <c r="B1258" t="s">
        <v>6469</v>
      </c>
      <c r="C1258" t="s">
        <v>16</v>
      </c>
      <c r="D1258" t="s">
        <v>397</v>
      </c>
      <c r="E1258" t="s">
        <v>18</v>
      </c>
      <c r="F1258" t="s">
        <v>6470</v>
      </c>
      <c r="G1258" t="s">
        <v>6471</v>
      </c>
      <c r="H1258" t="s">
        <v>6472</v>
      </c>
      <c r="I1258" t="s">
        <v>34</v>
      </c>
      <c r="J1258" t="s">
        <v>240</v>
      </c>
      <c r="K1258" t="s">
        <v>24</v>
      </c>
      <c r="L1258" t="s">
        <v>401</v>
      </c>
      <c r="M1258" t="s">
        <v>26</v>
      </c>
      <c r="N1258" t="s">
        <v>27</v>
      </c>
    </row>
    <row r="1259" spans="1:14" x14ac:dyDescent="0.25">
      <c r="A1259" t="s">
        <v>6473</v>
      </c>
      <c r="B1259" t="s">
        <v>6474</v>
      </c>
      <c r="C1259" t="s">
        <v>16</v>
      </c>
      <c r="D1259" t="s">
        <v>1932</v>
      </c>
      <c r="E1259" t="s">
        <v>18</v>
      </c>
      <c r="F1259" t="s">
        <v>6475</v>
      </c>
      <c r="G1259" t="s">
        <v>6476</v>
      </c>
      <c r="H1259" t="s">
        <v>6477</v>
      </c>
      <c r="I1259" t="s">
        <v>34</v>
      </c>
      <c r="J1259" t="s">
        <v>1279</v>
      </c>
      <c r="K1259" t="s">
        <v>24</v>
      </c>
      <c r="L1259" t="s">
        <v>44</v>
      </c>
      <c r="M1259" t="s">
        <v>26</v>
      </c>
      <c r="N1259" t="s">
        <v>27</v>
      </c>
    </row>
    <row r="1260" spans="1:14" x14ac:dyDescent="0.25">
      <c r="A1260" t="s">
        <v>6478</v>
      </c>
      <c r="B1260" t="s">
        <v>6479</v>
      </c>
      <c r="C1260" t="s">
        <v>76</v>
      </c>
      <c r="D1260" t="s">
        <v>94</v>
      </c>
      <c r="E1260" t="s">
        <v>18</v>
      </c>
      <c r="F1260" t="s">
        <v>6480</v>
      </c>
      <c r="G1260" t="s">
        <v>6481</v>
      </c>
      <c r="H1260" t="s">
        <v>6482</v>
      </c>
      <c r="I1260" t="s">
        <v>34</v>
      </c>
      <c r="J1260" t="s">
        <v>699</v>
      </c>
      <c r="K1260" t="s">
        <v>24</v>
      </c>
      <c r="L1260" t="s">
        <v>6483</v>
      </c>
      <c r="M1260" t="s">
        <v>26</v>
      </c>
      <c r="N1260" t="s">
        <v>27</v>
      </c>
    </row>
    <row r="1261" spans="1:14" x14ac:dyDescent="0.25">
      <c r="A1261" t="s">
        <v>6484</v>
      </c>
      <c r="B1261" t="s">
        <v>6485</v>
      </c>
      <c r="C1261" t="s">
        <v>16</v>
      </c>
      <c r="D1261" t="s">
        <v>547</v>
      </c>
      <c r="E1261" t="s">
        <v>18</v>
      </c>
      <c r="F1261" t="s">
        <v>6486</v>
      </c>
      <c r="G1261" t="s">
        <v>6487</v>
      </c>
      <c r="H1261" t="s">
        <v>6488</v>
      </c>
      <c r="I1261" t="s">
        <v>34</v>
      </c>
      <c r="J1261" t="s">
        <v>170</v>
      </c>
      <c r="K1261" t="s">
        <v>24</v>
      </c>
      <c r="L1261" t="s">
        <v>6489</v>
      </c>
      <c r="M1261" t="s">
        <v>6490</v>
      </c>
      <c r="N1261" t="s">
        <v>46</v>
      </c>
    </row>
    <row r="1262" spans="1:14" x14ac:dyDescent="0.25">
      <c r="A1262" t="s">
        <v>3733</v>
      </c>
      <c r="B1262" t="s">
        <v>101</v>
      </c>
      <c r="C1262" t="s">
        <v>76</v>
      </c>
      <c r="D1262" t="s">
        <v>102</v>
      </c>
      <c r="E1262" t="s">
        <v>18</v>
      </c>
      <c r="F1262" t="s">
        <v>6491</v>
      </c>
      <c r="G1262" t="s">
        <v>6492</v>
      </c>
      <c r="H1262" t="s">
        <v>6493</v>
      </c>
      <c r="I1262" t="s">
        <v>34</v>
      </c>
      <c r="J1262" t="s">
        <v>4468</v>
      </c>
      <c r="K1262" t="s">
        <v>24</v>
      </c>
      <c r="L1262" t="s">
        <v>373</v>
      </c>
      <c r="M1262" t="s">
        <v>6494</v>
      </c>
      <c r="N1262" t="s">
        <v>46</v>
      </c>
    </row>
    <row r="1263" spans="1:14" x14ac:dyDescent="0.25">
      <c r="A1263" t="s">
        <v>6495</v>
      </c>
      <c r="B1263" t="s">
        <v>6496</v>
      </c>
      <c r="C1263" t="s">
        <v>76</v>
      </c>
      <c r="D1263" t="s">
        <v>1368</v>
      </c>
      <c r="E1263" t="s">
        <v>18</v>
      </c>
      <c r="F1263" t="s">
        <v>6497</v>
      </c>
      <c r="G1263" t="s">
        <v>6498</v>
      </c>
      <c r="H1263" t="s">
        <v>6499</v>
      </c>
      <c r="I1263" t="s">
        <v>34</v>
      </c>
      <c r="J1263" t="s">
        <v>127</v>
      </c>
      <c r="K1263" t="s">
        <v>24</v>
      </c>
      <c r="L1263" t="s">
        <v>257</v>
      </c>
      <c r="M1263" t="s">
        <v>6500</v>
      </c>
      <c r="N1263" t="s">
        <v>46</v>
      </c>
    </row>
    <row r="1264" spans="1:14" x14ac:dyDescent="0.25">
      <c r="A1264" t="s">
        <v>6501</v>
      </c>
      <c r="B1264" t="s">
        <v>599</v>
      </c>
      <c r="C1264" t="s">
        <v>16</v>
      </c>
      <c r="D1264" t="s">
        <v>6502</v>
      </c>
      <c r="E1264" t="s">
        <v>18</v>
      </c>
      <c r="F1264" t="s">
        <v>6503</v>
      </c>
      <c r="G1264" t="s">
        <v>6504</v>
      </c>
      <c r="H1264" t="s">
        <v>6505</v>
      </c>
      <c r="I1264" t="s">
        <v>34</v>
      </c>
      <c r="J1264" t="s">
        <v>269</v>
      </c>
      <c r="K1264" t="s">
        <v>24</v>
      </c>
      <c r="L1264" t="s">
        <v>6506</v>
      </c>
      <c r="M1264" t="s">
        <v>26</v>
      </c>
      <c r="N1264" t="s">
        <v>27</v>
      </c>
    </row>
    <row r="1265" spans="1:14" x14ac:dyDescent="0.25">
      <c r="A1265" t="s">
        <v>6507</v>
      </c>
      <c r="B1265" t="s">
        <v>6508</v>
      </c>
      <c r="C1265" t="s">
        <v>76</v>
      </c>
      <c r="D1265" t="s">
        <v>2673</v>
      </c>
      <c r="E1265" t="s">
        <v>18</v>
      </c>
      <c r="F1265" t="s">
        <v>6509</v>
      </c>
      <c r="G1265" t="s">
        <v>6510</v>
      </c>
      <c r="H1265" t="s">
        <v>6511</v>
      </c>
      <c r="I1265" t="s">
        <v>34</v>
      </c>
      <c r="J1265" t="s">
        <v>1488</v>
      </c>
      <c r="K1265" t="s">
        <v>24</v>
      </c>
      <c r="L1265" t="s">
        <v>82</v>
      </c>
      <c r="M1265" t="s">
        <v>6512</v>
      </c>
      <c r="N1265" t="s">
        <v>46</v>
      </c>
    </row>
    <row r="1266" spans="1:14" x14ac:dyDescent="0.25">
      <c r="A1266" t="s">
        <v>6513</v>
      </c>
      <c r="B1266" t="s">
        <v>1375</v>
      </c>
      <c r="C1266" t="s">
        <v>76</v>
      </c>
      <c r="D1266" t="s">
        <v>1376</v>
      </c>
      <c r="E1266" t="s">
        <v>18</v>
      </c>
      <c r="F1266" t="s">
        <v>6514</v>
      </c>
      <c r="G1266" t="s">
        <v>6515</v>
      </c>
      <c r="H1266" t="s">
        <v>6516</v>
      </c>
      <c r="I1266" t="s">
        <v>34</v>
      </c>
      <c r="J1266" t="s">
        <v>2283</v>
      </c>
      <c r="K1266" t="s">
        <v>24</v>
      </c>
      <c r="L1266" t="s">
        <v>477</v>
      </c>
      <c r="M1266" t="s">
        <v>6517</v>
      </c>
      <c r="N1266" t="s">
        <v>46</v>
      </c>
    </row>
    <row r="1267" spans="1:14" x14ac:dyDescent="0.25">
      <c r="A1267" t="s">
        <v>6518</v>
      </c>
      <c r="B1267" t="s">
        <v>6519</v>
      </c>
      <c r="C1267" t="s">
        <v>16</v>
      </c>
      <c r="D1267" t="s">
        <v>288</v>
      </c>
      <c r="E1267" t="s">
        <v>18</v>
      </c>
      <c r="F1267" t="s">
        <v>6520</v>
      </c>
      <c r="G1267" t="s">
        <v>6521</v>
      </c>
      <c r="H1267" t="s">
        <v>6522</v>
      </c>
      <c r="I1267" t="s">
        <v>34</v>
      </c>
      <c r="J1267" t="s">
        <v>162</v>
      </c>
      <c r="K1267" t="s">
        <v>24</v>
      </c>
      <c r="L1267" t="s">
        <v>224</v>
      </c>
      <c r="M1267" t="s">
        <v>6523</v>
      </c>
      <c r="N1267" t="s">
        <v>46</v>
      </c>
    </row>
    <row r="1268" spans="1:14" x14ac:dyDescent="0.25">
      <c r="A1268" t="s">
        <v>6524</v>
      </c>
      <c r="B1268" t="s">
        <v>6525</v>
      </c>
      <c r="C1268" t="s">
        <v>16</v>
      </c>
      <c r="D1268" t="s">
        <v>437</v>
      </c>
      <c r="E1268" t="s">
        <v>18</v>
      </c>
      <c r="F1268" t="s">
        <v>6526</v>
      </c>
      <c r="G1268" t="s">
        <v>6527</v>
      </c>
      <c r="H1268" t="s">
        <v>6528</v>
      </c>
      <c r="I1268" t="s">
        <v>22</v>
      </c>
      <c r="J1268" t="s">
        <v>1275</v>
      </c>
      <c r="K1268" t="s">
        <v>24</v>
      </c>
      <c r="L1268" t="s">
        <v>1422</v>
      </c>
      <c r="M1268" t="s">
        <v>26</v>
      </c>
      <c r="N1268" t="s">
        <v>27</v>
      </c>
    </row>
    <row r="1269" spans="1:14" x14ac:dyDescent="0.25">
      <c r="A1269" t="s">
        <v>6529</v>
      </c>
      <c r="B1269" t="s">
        <v>4826</v>
      </c>
      <c r="C1269" t="s">
        <v>76</v>
      </c>
      <c r="D1269" t="s">
        <v>4616</v>
      </c>
      <c r="E1269" t="s">
        <v>18</v>
      </c>
      <c r="F1269" t="s">
        <v>6530</v>
      </c>
      <c r="G1269" t="s">
        <v>6531</v>
      </c>
      <c r="H1269" t="s">
        <v>6532</v>
      </c>
      <c r="I1269" t="s">
        <v>34</v>
      </c>
      <c r="J1269" t="s">
        <v>1648</v>
      </c>
      <c r="K1269" t="s">
        <v>24</v>
      </c>
      <c r="L1269" t="s">
        <v>36</v>
      </c>
      <c r="M1269" t="s">
        <v>26</v>
      </c>
      <c r="N1269" t="s">
        <v>27</v>
      </c>
    </row>
    <row r="1270" spans="1:14" x14ac:dyDescent="0.25">
      <c r="A1270" t="s">
        <v>6533</v>
      </c>
      <c r="B1270" t="s">
        <v>6534</v>
      </c>
      <c r="C1270" t="s">
        <v>76</v>
      </c>
      <c r="D1270" t="s">
        <v>6535</v>
      </c>
      <c r="E1270" t="s">
        <v>18</v>
      </c>
      <c r="F1270" t="s">
        <v>6536</v>
      </c>
      <c r="G1270" t="s">
        <v>6537</v>
      </c>
      <c r="H1270" t="s">
        <v>6538</v>
      </c>
      <c r="I1270" t="s">
        <v>34</v>
      </c>
      <c r="J1270" t="s">
        <v>256</v>
      </c>
      <c r="K1270" t="s">
        <v>24</v>
      </c>
      <c r="L1270" t="s">
        <v>82</v>
      </c>
      <c r="M1270" t="s">
        <v>26</v>
      </c>
      <c r="N1270" t="s">
        <v>27</v>
      </c>
    </row>
    <row r="1271" spans="1:14" x14ac:dyDescent="0.25">
      <c r="A1271" t="s">
        <v>136</v>
      </c>
      <c r="B1271" t="s">
        <v>137</v>
      </c>
      <c r="C1271" t="s">
        <v>16</v>
      </c>
      <c r="D1271" t="s">
        <v>138</v>
      </c>
      <c r="E1271" t="s">
        <v>18</v>
      </c>
      <c r="F1271" t="s">
        <v>6539</v>
      </c>
      <c r="G1271" t="s">
        <v>6540</v>
      </c>
      <c r="H1271" t="s">
        <v>6541</v>
      </c>
      <c r="I1271" t="s">
        <v>34</v>
      </c>
      <c r="J1271" t="s">
        <v>134</v>
      </c>
      <c r="K1271" t="s">
        <v>24</v>
      </c>
      <c r="L1271" t="s">
        <v>82</v>
      </c>
      <c r="M1271" t="s">
        <v>26</v>
      </c>
      <c r="N1271" t="s">
        <v>27</v>
      </c>
    </row>
    <row r="1272" spans="1:14" x14ac:dyDescent="0.25">
      <c r="A1272" t="s">
        <v>6542</v>
      </c>
      <c r="C1272" t="s">
        <v>76</v>
      </c>
      <c r="D1272" t="s">
        <v>472</v>
      </c>
      <c r="E1272" t="s">
        <v>18</v>
      </c>
      <c r="F1272" t="s">
        <v>6543</v>
      </c>
      <c r="G1272" t="s">
        <v>6544</v>
      </c>
      <c r="H1272" t="s">
        <v>6545</v>
      </c>
      <c r="I1272" t="s">
        <v>34</v>
      </c>
      <c r="J1272" t="s">
        <v>147</v>
      </c>
      <c r="K1272" t="s">
        <v>24</v>
      </c>
      <c r="L1272" t="s">
        <v>477</v>
      </c>
      <c r="M1272" t="s">
        <v>26</v>
      </c>
      <c r="N1272" t="s">
        <v>27</v>
      </c>
    </row>
    <row r="1273" spans="1:14" x14ac:dyDescent="0.25">
      <c r="A1273" t="s">
        <v>6546</v>
      </c>
      <c r="B1273" t="s">
        <v>6547</v>
      </c>
      <c r="C1273" t="s">
        <v>16</v>
      </c>
      <c r="D1273" t="s">
        <v>6548</v>
      </c>
      <c r="E1273" t="s">
        <v>18</v>
      </c>
      <c r="F1273" t="s">
        <v>6549</v>
      </c>
      <c r="G1273" t="s">
        <v>6550</v>
      </c>
      <c r="H1273" t="s">
        <v>6551</v>
      </c>
      <c r="I1273" t="s">
        <v>22</v>
      </c>
      <c r="J1273" t="s">
        <v>3381</v>
      </c>
      <c r="K1273" t="s">
        <v>24</v>
      </c>
      <c r="L1273" t="s">
        <v>6552</v>
      </c>
      <c r="M1273" t="s">
        <v>26</v>
      </c>
      <c r="N1273" t="s">
        <v>27</v>
      </c>
    </row>
    <row r="1274" spans="1:14" x14ac:dyDescent="0.25">
      <c r="A1274" t="s">
        <v>4540</v>
      </c>
      <c r="B1274" t="s">
        <v>4541</v>
      </c>
      <c r="C1274" t="s">
        <v>16</v>
      </c>
      <c r="D1274" t="s">
        <v>6553</v>
      </c>
      <c r="E1274" t="s">
        <v>18</v>
      </c>
      <c r="F1274" t="s">
        <v>6554</v>
      </c>
      <c r="G1274" t="s">
        <v>6555</v>
      </c>
      <c r="H1274" t="s">
        <v>6556</v>
      </c>
      <c r="I1274" t="s">
        <v>34</v>
      </c>
      <c r="J1274" t="s">
        <v>776</v>
      </c>
      <c r="K1274" t="s">
        <v>24</v>
      </c>
      <c r="L1274" t="s">
        <v>82</v>
      </c>
      <c r="M1274" t="s">
        <v>6557</v>
      </c>
      <c r="N1274" t="s">
        <v>46</v>
      </c>
    </row>
    <row r="1275" spans="1:14" x14ac:dyDescent="0.25">
      <c r="A1275" t="s">
        <v>6558</v>
      </c>
      <c r="B1275" t="s">
        <v>6559</v>
      </c>
      <c r="C1275" t="s">
        <v>16</v>
      </c>
      <c r="D1275" t="s">
        <v>6560</v>
      </c>
      <c r="E1275" t="s">
        <v>18</v>
      </c>
      <c r="F1275" t="s">
        <v>6561</v>
      </c>
      <c r="G1275" t="s">
        <v>6562</v>
      </c>
      <c r="H1275" t="s">
        <v>6563</v>
      </c>
      <c r="I1275" t="s">
        <v>22</v>
      </c>
      <c r="J1275" t="s">
        <v>2490</v>
      </c>
      <c r="K1275" t="s">
        <v>24</v>
      </c>
      <c r="L1275" t="s">
        <v>91</v>
      </c>
      <c r="M1275" t="s">
        <v>26</v>
      </c>
      <c r="N1275" t="s">
        <v>27</v>
      </c>
    </row>
    <row r="1276" spans="1:14" x14ac:dyDescent="0.25">
      <c r="A1276" t="s">
        <v>6564</v>
      </c>
      <c r="B1276" t="s">
        <v>6565</v>
      </c>
      <c r="C1276" t="s">
        <v>16</v>
      </c>
      <c r="D1276" t="s">
        <v>2847</v>
      </c>
      <c r="E1276" t="s">
        <v>18</v>
      </c>
      <c r="F1276" t="s">
        <v>6566</v>
      </c>
      <c r="G1276" t="s">
        <v>6567</v>
      </c>
      <c r="H1276" t="s">
        <v>6568</v>
      </c>
      <c r="I1276" t="s">
        <v>34</v>
      </c>
      <c r="J1276" t="s">
        <v>2283</v>
      </c>
      <c r="K1276" t="s">
        <v>24</v>
      </c>
      <c r="L1276" t="s">
        <v>82</v>
      </c>
      <c r="M1276" t="s">
        <v>6569</v>
      </c>
      <c r="N1276" t="s">
        <v>46</v>
      </c>
    </row>
    <row r="1277" spans="1:14" x14ac:dyDescent="0.25">
      <c r="A1277" t="s">
        <v>6570</v>
      </c>
      <c r="C1277" t="s">
        <v>16</v>
      </c>
      <c r="D1277" t="s">
        <v>6571</v>
      </c>
      <c r="E1277" t="s">
        <v>18</v>
      </c>
      <c r="F1277" t="s">
        <v>6572</v>
      </c>
      <c r="G1277" t="s">
        <v>6573</v>
      </c>
      <c r="H1277" t="s">
        <v>6574</v>
      </c>
      <c r="I1277" t="s">
        <v>34</v>
      </c>
      <c r="J1277" t="s">
        <v>1056</v>
      </c>
      <c r="K1277" t="s">
        <v>24</v>
      </c>
      <c r="L1277" t="s">
        <v>477</v>
      </c>
      <c r="M1277" t="s">
        <v>6575</v>
      </c>
      <c r="N1277" t="s">
        <v>46</v>
      </c>
    </row>
    <row r="1278" spans="1:14" x14ac:dyDescent="0.25">
      <c r="A1278" t="s">
        <v>6576</v>
      </c>
      <c r="B1278" t="s">
        <v>2101</v>
      </c>
      <c r="C1278" t="s">
        <v>76</v>
      </c>
      <c r="D1278" t="s">
        <v>1354</v>
      </c>
      <c r="E1278" t="s">
        <v>18</v>
      </c>
      <c r="F1278" t="s">
        <v>6577</v>
      </c>
      <c r="G1278" t="s">
        <v>6578</v>
      </c>
      <c r="H1278" t="s">
        <v>6579</v>
      </c>
      <c r="I1278" t="s">
        <v>34</v>
      </c>
      <c r="J1278" t="s">
        <v>635</v>
      </c>
      <c r="K1278" t="s">
        <v>24</v>
      </c>
      <c r="L1278" t="s">
        <v>1358</v>
      </c>
      <c r="M1278" t="s">
        <v>6580</v>
      </c>
      <c r="N1278" t="s">
        <v>46</v>
      </c>
    </row>
    <row r="1279" spans="1:14" x14ac:dyDescent="0.25">
      <c r="A1279" t="s">
        <v>6581</v>
      </c>
      <c r="B1279" t="s">
        <v>6582</v>
      </c>
      <c r="C1279" t="s">
        <v>16</v>
      </c>
      <c r="D1279" t="s">
        <v>6452</v>
      </c>
      <c r="E1279" t="s">
        <v>18</v>
      </c>
      <c r="F1279" t="s">
        <v>6583</v>
      </c>
      <c r="G1279" t="s">
        <v>6584</v>
      </c>
      <c r="H1279" t="s">
        <v>6585</v>
      </c>
      <c r="I1279" t="s">
        <v>34</v>
      </c>
      <c r="J1279" t="s">
        <v>2783</v>
      </c>
      <c r="K1279" t="s">
        <v>24</v>
      </c>
      <c r="L1279" t="s">
        <v>82</v>
      </c>
      <c r="M1279" t="s">
        <v>6586</v>
      </c>
      <c r="N1279" t="s">
        <v>46</v>
      </c>
    </row>
    <row r="1280" spans="1:14" x14ac:dyDescent="0.25">
      <c r="A1280" t="s">
        <v>6587</v>
      </c>
      <c r="B1280" t="s">
        <v>6588</v>
      </c>
      <c r="C1280" t="s">
        <v>76</v>
      </c>
      <c r="D1280" t="s">
        <v>67</v>
      </c>
      <c r="E1280" t="s">
        <v>18</v>
      </c>
      <c r="F1280" t="s">
        <v>6589</v>
      </c>
      <c r="G1280" t="s">
        <v>6590</v>
      </c>
      <c r="H1280" t="s">
        <v>6591</v>
      </c>
      <c r="I1280" t="s">
        <v>34</v>
      </c>
      <c r="J1280" t="s">
        <v>162</v>
      </c>
      <c r="K1280" t="s">
        <v>24</v>
      </c>
      <c r="L1280" t="s">
        <v>82</v>
      </c>
      <c r="M1280" t="s">
        <v>6592</v>
      </c>
      <c r="N1280" t="s">
        <v>46</v>
      </c>
    </row>
    <row r="1281" spans="1:14" x14ac:dyDescent="0.25">
      <c r="A1281" t="s">
        <v>6593</v>
      </c>
      <c r="C1281" t="s">
        <v>76</v>
      </c>
      <c r="D1281" t="s">
        <v>472</v>
      </c>
      <c r="E1281" t="s">
        <v>18</v>
      </c>
      <c r="F1281" t="s">
        <v>6594</v>
      </c>
      <c r="G1281" t="s">
        <v>6595</v>
      </c>
      <c r="H1281" t="s">
        <v>6596</v>
      </c>
      <c r="I1281" t="s">
        <v>34</v>
      </c>
      <c r="J1281" t="s">
        <v>1010</v>
      </c>
      <c r="K1281" t="s">
        <v>24</v>
      </c>
      <c r="L1281" t="s">
        <v>477</v>
      </c>
      <c r="M1281" t="s">
        <v>26</v>
      </c>
      <c r="N1281" t="s">
        <v>27</v>
      </c>
    </row>
    <row r="1282" spans="1:14" x14ac:dyDescent="0.25">
      <c r="A1282" t="s">
        <v>6597</v>
      </c>
      <c r="C1282" t="s">
        <v>16</v>
      </c>
      <c r="D1282" t="s">
        <v>6598</v>
      </c>
      <c r="E1282" t="s">
        <v>18</v>
      </c>
      <c r="F1282" t="s">
        <v>6599</v>
      </c>
      <c r="G1282" t="s">
        <v>6600</v>
      </c>
      <c r="H1282" t="s">
        <v>6601</v>
      </c>
      <c r="I1282" t="s">
        <v>6602</v>
      </c>
      <c r="J1282" t="s">
        <v>1836</v>
      </c>
      <c r="K1282" t="s">
        <v>24</v>
      </c>
      <c r="L1282" t="s">
        <v>6603</v>
      </c>
      <c r="M1282" t="s">
        <v>6604</v>
      </c>
      <c r="N1282" t="s">
        <v>46</v>
      </c>
    </row>
    <row r="1283" spans="1:14" x14ac:dyDescent="0.25">
      <c r="A1283" t="s">
        <v>6605</v>
      </c>
      <c r="B1283" t="s">
        <v>6606</v>
      </c>
      <c r="C1283" t="s">
        <v>76</v>
      </c>
      <c r="D1283" t="s">
        <v>6607</v>
      </c>
      <c r="E1283" t="s">
        <v>18</v>
      </c>
      <c r="F1283" t="s">
        <v>6608</v>
      </c>
      <c r="G1283" t="s">
        <v>6609</v>
      </c>
      <c r="H1283" t="s">
        <v>6610</v>
      </c>
      <c r="I1283" t="s">
        <v>34</v>
      </c>
      <c r="J1283" t="s">
        <v>71</v>
      </c>
      <c r="K1283" t="s">
        <v>24</v>
      </c>
      <c r="L1283" t="s">
        <v>44</v>
      </c>
      <c r="M1283" t="s">
        <v>6611</v>
      </c>
      <c r="N1283" t="s">
        <v>46</v>
      </c>
    </row>
    <row r="1284" spans="1:14" x14ac:dyDescent="0.25">
      <c r="A1284" t="s">
        <v>6612</v>
      </c>
      <c r="B1284" t="s">
        <v>6613</v>
      </c>
      <c r="C1284" t="s">
        <v>76</v>
      </c>
      <c r="D1284" t="s">
        <v>6614</v>
      </c>
      <c r="E1284" t="s">
        <v>18</v>
      </c>
      <c r="F1284" t="s">
        <v>6615</v>
      </c>
      <c r="G1284" t="s">
        <v>6616</v>
      </c>
      <c r="H1284" t="s">
        <v>6617</v>
      </c>
      <c r="I1284" t="s">
        <v>34</v>
      </c>
      <c r="J1284" t="s">
        <v>433</v>
      </c>
      <c r="K1284" t="s">
        <v>24</v>
      </c>
      <c r="L1284" t="s">
        <v>36</v>
      </c>
      <c r="M1284" t="s">
        <v>26</v>
      </c>
      <c r="N1284" t="s">
        <v>27</v>
      </c>
    </row>
    <row r="1285" spans="1:14" x14ac:dyDescent="0.25">
      <c r="A1285" t="s">
        <v>6618</v>
      </c>
      <c r="B1285" t="s">
        <v>6619</v>
      </c>
      <c r="C1285" t="s">
        <v>16</v>
      </c>
      <c r="D1285" t="s">
        <v>6620</v>
      </c>
      <c r="E1285" t="s">
        <v>18</v>
      </c>
      <c r="F1285" t="s">
        <v>6621</v>
      </c>
      <c r="G1285" t="s">
        <v>6622</v>
      </c>
      <c r="H1285" t="s">
        <v>6623</v>
      </c>
      <c r="I1285" t="s">
        <v>34</v>
      </c>
      <c r="J1285" t="s">
        <v>240</v>
      </c>
      <c r="K1285" t="s">
        <v>24</v>
      </c>
      <c r="L1285" t="s">
        <v>6624</v>
      </c>
      <c r="M1285" t="s">
        <v>26</v>
      </c>
      <c r="N1285" t="s">
        <v>27</v>
      </c>
    </row>
    <row r="1286" spans="1:14" x14ac:dyDescent="0.25">
      <c r="A1286" t="s">
        <v>6625</v>
      </c>
      <c r="B1286" t="s">
        <v>287</v>
      </c>
      <c r="C1286" t="s">
        <v>16</v>
      </c>
      <c r="D1286" t="s">
        <v>288</v>
      </c>
      <c r="E1286" t="s">
        <v>18</v>
      </c>
      <c r="F1286" t="s">
        <v>6626</v>
      </c>
      <c r="G1286" t="s">
        <v>6627</v>
      </c>
      <c r="H1286" t="s">
        <v>6628</v>
      </c>
      <c r="I1286" t="s">
        <v>34</v>
      </c>
      <c r="J1286" t="s">
        <v>769</v>
      </c>
      <c r="K1286" t="s">
        <v>24</v>
      </c>
      <c r="L1286" t="s">
        <v>224</v>
      </c>
      <c r="M1286" t="s">
        <v>6629</v>
      </c>
      <c r="N1286" t="s">
        <v>46</v>
      </c>
    </row>
    <row r="1287" spans="1:14" x14ac:dyDescent="0.25">
      <c r="A1287" t="s">
        <v>6630</v>
      </c>
      <c r="B1287" t="s">
        <v>2532</v>
      </c>
      <c r="C1287" t="s">
        <v>16</v>
      </c>
      <c r="D1287" t="s">
        <v>472</v>
      </c>
      <c r="E1287" t="s">
        <v>18</v>
      </c>
      <c r="F1287" t="s">
        <v>6631</v>
      </c>
      <c r="G1287" t="s">
        <v>6632</v>
      </c>
      <c r="H1287" t="s">
        <v>6633</v>
      </c>
      <c r="I1287" t="s">
        <v>34</v>
      </c>
      <c r="J1287" t="s">
        <v>1208</v>
      </c>
      <c r="K1287" t="s">
        <v>24</v>
      </c>
      <c r="L1287" t="s">
        <v>6634</v>
      </c>
      <c r="M1287" t="s">
        <v>26</v>
      </c>
      <c r="N1287" t="s">
        <v>27</v>
      </c>
    </row>
    <row r="1288" spans="1:14" x14ac:dyDescent="0.25">
      <c r="A1288" t="s">
        <v>6635</v>
      </c>
      <c r="C1288" t="s">
        <v>16</v>
      </c>
      <c r="D1288" t="s">
        <v>3844</v>
      </c>
      <c r="E1288" t="s">
        <v>18</v>
      </c>
      <c r="F1288" t="s">
        <v>6636</v>
      </c>
      <c r="G1288" t="s">
        <v>6637</v>
      </c>
      <c r="H1288" t="s">
        <v>6638</v>
      </c>
      <c r="I1288" t="s">
        <v>22</v>
      </c>
      <c r="J1288" t="s">
        <v>1757</v>
      </c>
      <c r="K1288" t="s">
        <v>24</v>
      </c>
      <c r="L1288" t="s">
        <v>36</v>
      </c>
      <c r="M1288" t="s">
        <v>26</v>
      </c>
      <c r="N1288" t="s">
        <v>27</v>
      </c>
    </row>
    <row r="1289" spans="1:14" x14ac:dyDescent="0.25">
      <c r="A1289" t="s">
        <v>6639</v>
      </c>
      <c r="B1289" t="s">
        <v>101</v>
      </c>
      <c r="C1289" t="s">
        <v>76</v>
      </c>
      <c r="D1289" t="s">
        <v>102</v>
      </c>
      <c r="E1289" t="s">
        <v>18</v>
      </c>
      <c r="F1289" t="s">
        <v>6640</v>
      </c>
      <c r="G1289" t="s">
        <v>6641</v>
      </c>
      <c r="H1289" t="s">
        <v>6642</v>
      </c>
      <c r="I1289" t="s">
        <v>34</v>
      </c>
      <c r="J1289" t="s">
        <v>127</v>
      </c>
      <c r="K1289" t="s">
        <v>24</v>
      </c>
      <c r="L1289" t="s">
        <v>82</v>
      </c>
      <c r="M1289" t="s">
        <v>6643</v>
      </c>
      <c r="N1289" t="s">
        <v>46</v>
      </c>
    </row>
    <row r="1290" spans="1:14" x14ac:dyDescent="0.25">
      <c r="A1290" t="s">
        <v>6644</v>
      </c>
      <c r="B1290" t="s">
        <v>6645</v>
      </c>
      <c r="C1290" t="s">
        <v>76</v>
      </c>
      <c r="D1290" t="s">
        <v>2007</v>
      </c>
      <c r="E1290" t="s">
        <v>18</v>
      </c>
      <c r="F1290" t="s">
        <v>6646</v>
      </c>
      <c r="G1290" t="s">
        <v>6647</v>
      </c>
      <c r="H1290" t="s">
        <v>6648</v>
      </c>
      <c r="I1290" t="s">
        <v>34</v>
      </c>
      <c r="J1290" t="s">
        <v>1398</v>
      </c>
      <c r="K1290" t="s">
        <v>24</v>
      </c>
      <c r="L1290" t="s">
        <v>233</v>
      </c>
      <c r="M1290" t="s">
        <v>6649</v>
      </c>
      <c r="N1290" t="s">
        <v>46</v>
      </c>
    </row>
    <row r="1291" spans="1:14" x14ac:dyDescent="0.25">
      <c r="A1291" t="s">
        <v>6650</v>
      </c>
      <c r="B1291" t="s">
        <v>101</v>
      </c>
      <c r="C1291" t="s">
        <v>16</v>
      </c>
      <c r="D1291" t="s">
        <v>329</v>
      </c>
      <c r="E1291" t="s">
        <v>18</v>
      </c>
      <c r="F1291" t="s">
        <v>6651</v>
      </c>
      <c r="G1291" t="s">
        <v>6652</v>
      </c>
      <c r="H1291" t="s">
        <v>6653</v>
      </c>
      <c r="I1291" t="s">
        <v>34</v>
      </c>
      <c r="J1291" t="s">
        <v>1435</v>
      </c>
      <c r="K1291" t="s">
        <v>24</v>
      </c>
      <c r="L1291" t="s">
        <v>334</v>
      </c>
      <c r="M1291" t="s">
        <v>6654</v>
      </c>
      <c r="N1291" t="s">
        <v>46</v>
      </c>
    </row>
    <row r="1292" spans="1:14" x14ac:dyDescent="0.25">
      <c r="A1292" t="s">
        <v>6655</v>
      </c>
      <c r="B1292" t="s">
        <v>6656</v>
      </c>
      <c r="C1292" t="s">
        <v>16</v>
      </c>
      <c r="D1292" t="s">
        <v>6657</v>
      </c>
      <c r="E1292" t="s">
        <v>18</v>
      </c>
      <c r="F1292" t="s">
        <v>6658</v>
      </c>
      <c r="G1292" t="s">
        <v>6659</v>
      </c>
      <c r="H1292" t="s">
        <v>6660</v>
      </c>
      <c r="I1292" t="s">
        <v>34</v>
      </c>
      <c r="J1292" t="s">
        <v>648</v>
      </c>
      <c r="K1292" t="s">
        <v>24</v>
      </c>
      <c r="L1292" t="s">
        <v>233</v>
      </c>
      <c r="M1292" t="s">
        <v>6661</v>
      </c>
      <c r="N1292" t="s">
        <v>46</v>
      </c>
    </row>
    <row r="1293" spans="1:14" x14ac:dyDescent="0.25">
      <c r="A1293" t="s">
        <v>6662</v>
      </c>
      <c r="B1293" t="s">
        <v>6663</v>
      </c>
      <c r="C1293" t="s">
        <v>16</v>
      </c>
      <c r="D1293" t="s">
        <v>102</v>
      </c>
      <c r="E1293" t="s">
        <v>18</v>
      </c>
      <c r="F1293" t="s">
        <v>6664</v>
      </c>
      <c r="G1293" t="s">
        <v>6665</v>
      </c>
      <c r="H1293" t="s">
        <v>6666</v>
      </c>
      <c r="I1293" t="s">
        <v>34</v>
      </c>
      <c r="J1293" t="s">
        <v>575</v>
      </c>
      <c r="K1293" t="s">
        <v>24</v>
      </c>
      <c r="L1293" t="s">
        <v>82</v>
      </c>
      <c r="M1293" t="s">
        <v>6667</v>
      </c>
      <c r="N1293" t="s">
        <v>46</v>
      </c>
    </row>
    <row r="1294" spans="1:14" x14ac:dyDescent="0.25">
      <c r="A1294" t="s">
        <v>5286</v>
      </c>
      <c r="B1294" t="s">
        <v>6668</v>
      </c>
      <c r="C1294" t="s">
        <v>76</v>
      </c>
      <c r="D1294" t="s">
        <v>2612</v>
      </c>
      <c r="E1294" t="s">
        <v>18</v>
      </c>
      <c r="F1294" t="s">
        <v>6669</v>
      </c>
      <c r="G1294" t="s">
        <v>6670</v>
      </c>
      <c r="H1294" t="s">
        <v>6671</v>
      </c>
      <c r="I1294" t="s">
        <v>34</v>
      </c>
      <c r="J1294" t="s">
        <v>648</v>
      </c>
      <c r="K1294" t="s">
        <v>24</v>
      </c>
      <c r="L1294" t="s">
        <v>224</v>
      </c>
      <c r="M1294" t="s">
        <v>6672</v>
      </c>
      <c r="N1294" t="s">
        <v>46</v>
      </c>
    </row>
    <row r="1295" spans="1:14" x14ac:dyDescent="0.25">
      <c r="A1295" t="s">
        <v>6673</v>
      </c>
      <c r="B1295" t="s">
        <v>101</v>
      </c>
      <c r="C1295" t="s">
        <v>76</v>
      </c>
      <c r="D1295" t="s">
        <v>102</v>
      </c>
      <c r="E1295" t="s">
        <v>18</v>
      </c>
      <c r="F1295" t="s">
        <v>6674</v>
      </c>
      <c r="G1295" t="s">
        <v>6675</v>
      </c>
      <c r="H1295" t="s">
        <v>6676</v>
      </c>
      <c r="I1295" t="s">
        <v>34</v>
      </c>
      <c r="J1295" t="s">
        <v>419</v>
      </c>
      <c r="K1295" t="s">
        <v>24</v>
      </c>
      <c r="L1295" t="s">
        <v>82</v>
      </c>
      <c r="M1295" t="s">
        <v>6677</v>
      </c>
      <c r="N1295" t="s">
        <v>46</v>
      </c>
    </row>
    <row r="1296" spans="1:14" x14ac:dyDescent="0.25">
      <c r="A1296" t="s">
        <v>28</v>
      </c>
      <c r="B1296" t="s">
        <v>4334</v>
      </c>
      <c r="C1296" t="s">
        <v>16</v>
      </c>
      <c r="D1296" t="s">
        <v>638</v>
      </c>
      <c r="E1296" t="s">
        <v>18</v>
      </c>
      <c r="F1296" t="s">
        <v>6678</v>
      </c>
      <c r="G1296" t="s">
        <v>6679</v>
      </c>
      <c r="H1296" t="s">
        <v>6680</v>
      </c>
      <c r="I1296" t="s">
        <v>34</v>
      </c>
      <c r="J1296" t="s">
        <v>987</v>
      </c>
      <c r="K1296" t="s">
        <v>24</v>
      </c>
      <c r="L1296" t="s">
        <v>82</v>
      </c>
      <c r="M1296" t="s">
        <v>26</v>
      </c>
      <c r="N1296" t="s">
        <v>27</v>
      </c>
    </row>
    <row r="1297" spans="1:14" x14ac:dyDescent="0.25">
      <c r="A1297" t="s">
        <v>6681</v>
      </c>
      <c r="B1297" t="s">
        <v>227</v>
      </c>
      <c r="C1297" t="s">
        <v>16</v>
      </c>
      <c r="D1297" t="s">
        <v>437</v>
      </c>
      <c r="E1297" t="s">
        <v>18</v>
      </c>
      <c r="F1297" t="s">
        <v>6682</v>
      </c>
      <c r="G1297" t="s">
        <v>6683</v>
      </c>
      <c r="H1297" t="s">
        <v>6684</v>
      </c>
      <c r="I1297" t="s">
        <v>34</v>
      </c>
      <c r="J1297" t="s">
        <v>71</v>
      </c>
      <c r="K1297" t="s">
        <v>24</v>
      </c>
      <c r="L1297" t="s">
        <v>441</v>
      </c>
      <c r="M1297" t="s">
        <v>6685</v>
      </c>
      <c r="N1297" t="s">
        <v>46</v>
      </c>
    </row>
    <row r="1298" spans="1:14" x14ac:dyDescent="0.25">
      <c r="A1298" t="s">
        <v>6686</v>
      </c>
      <c r="C1298" t="s">
        <v>76</v>
      </c>
      <c r="D1298" t="s">
        <v>6687</v>
      </c>
      <c r="E1298" t="s">
        <v>18</v>
      </c>
      <c r="F1298" t="s">
        <v>6688</v>
      </c>
      <c r="G1298" t="s">
        <v>6689</v>
      </c>
      <c r="H1298" t="s">
        <v>6690</v>
      </c>
      <c r="I1298" t="s">
        <v>34</v>
      </c>
      <c r="J1298" t="s">
        <v>769</v>
      </c>
      <c r="K1298" t="s">
        <v>24</v>
      </c>
      <c r="L1298" t="s">
        <v>6691</v>
      </c>
      <c r="M1298" t="s">
        <v>6692</v>
      </c>
      <c r="N1298" t="s">
        <v>46</v>
      </c>
    </row>
    <row r="1299" spans="1:14" x14ac:dyDescent="0.25">
      <c r="A1299" t="s">
        <v>6693</v>
      </c>
      <c r="B1299" t="s">
        <v>6694</v>
      </c>
      <c r="C1299" t="s">
        <v>16</v>
      </c>
      <c r="D1299" t="s">
        <v>288</v>
      </c>
      <c r="E1299" t="s">
        <v>18</v>
      </c>
      <c r="F1299" t="s">
        <v>6695</v>
      </c>
      <c r="G1299" t="s">
        <v>6696</v>
      </c>
      <c r="H1299" t="s">
        <v>6697</v>
      </c>
      <c r="I1299" t="s">
        <v>34</v>
      </c>
      <c r="J1299" t="s">
        <v>155</v>
      </c>
      <c r="K1299" t="s">
        <v>24</v>
      </c>
      <c r="L1299" t="s">
        <v>6698</v>
      </c>
      <c r="M1299" t="s">
        <v>6699</v>
      </c>
      <c r="N1299" t="s">
        <v>46</v>
      </c>
    </row>
    <row r="1300" spans="1:14" x14ac:dyDescent="0.25">
      <c r="A1300" t="s">
        <v>6700</v>
      </c>
      <c r="B1300" t="s">
        <v>2532</v>
      </c>
      <c r="C1300" t="s">
        <v>76</v>
      </c>
      <c r="D1300" t="s">
        <v>6701</v>
      </c>
      <c r="E1300" t="s">
        <v>18</v>
      </c>
      <c r="F1300" t="s">
        <v>6702</v>
      </c>
      <c r="G1300" t="s">
        <v>6703</v>
      </c>
      <c r="H1300" t="s">
        <v>6704</v>
      </c>
      <c r="I1300" t="s">
        <v>34</v>
      </c>
      <c r="J1300" t="s">
        <v>269</v>
      </c>
      <c r="K1300" t="s">
        <v>24</v>
      </c>
      <c r="L1300" t="s">
        <v>44</v>
      </c>
      <c r="M1300" t="s">
        <v>26</v>
      </c>
      <c r="N1300" t="s">
        <v>27</v>
      </c>
    </row>
    <row r="1301" spans="1:14" x14ac:dyDescent="0.25">
      <c r="A1301" t="s">
        <v>6705</v>
      </c>
      <c r="B1301" t="s">
        <v>6706</v>
      </c>
      <c r="C1301" t="s">
        <v>76</v>
      </c>
      <c r="D1301" t="s">
        <v>151</v>
      </c>
      <c r="E1301" t="s">
        <v>18</v>
      </c>
      <c r="F1301" t="s">
        <v>6707</v>
      </c>
      <c r="G1301" t="s">
        <v>6708</v>
      </c>
      <c r="H1301" t="s">
        <v>6709</v>
      </c>
      <c r="I1301" t="s">
        <v>34</v>
      </c>
      <c r="J1301" t="s">
        <v>247</v>
      </c>
      <c r="K1301" t="s">
        <v>24</v>
      </c>
      <c r="L1301" t="s">
        <v>114</v>
      </c>
      <c r="M1301" t="s">
        <v>6710</v>
      </c>
      <c r="N1301" t="s">
        <v>46</v>
      </c>
    </row>
    <row r="1302" spans="1:14" x14ac:dyDescent="0.25">
      <c r="A1302" t="s">
        <v>6711</v>
      </c>
      <c r="C1302" t="s">
        <v>16</v>
      </c>
      <c r="D1302" t="s">
        <v>6712</v>
      </c>
      <c r="E1302" t="s">
        <v>18</v>
      </c>
      <c r="F1302" t="s">
        <v>6713</v>
      </c>
      <c r="G1302" t="s">
        <v>6714</v>
      </c>
      <c r="H1302" t="s">
        <v>6715</v>
      </c>
      <c r="I1302" t="s">
        <v>34</v>
      </c>
      <c r="J1302" t="s">
        <v>1279</v>
      </c>
      <c r="K1302" t="s">
        <v>24</v>
      </c>
      <c r="L1302" t="s">
        <v>1848</v>
      </c>
      <c r="M1302" t="s">
        <v>26</v>
      </c>
      <c r="N1302" t="s">
        <v>27</v>
      </c>
    </row>
    <row r="1303" spans="1:14" x14ac:dyDescent="0.25">
      <c r="A1303" t="s">
        <v>6716</v>
      </c>
      <c r="C1303" t="s">
        <v>76</v>
      </c>
      <c r="D1303" t="s">
        <v>6717</v>
      </c>
      <c r="E1303" t="s">
        <v>18</v>
      </c>
      <c r="F1303" t="s">
        <v>6718</v>
      </c>
      <c r="G1303" t="s">
        <v>6719</v>
      </c>
      <c r="H1303" t="s">
        <v>6720</v>
      </c>
      <c r="I1303" t="s">
        <v>34</v>
      </c>
      <c r="J1303" t="s">
        <v>2658</v>
      </c>
      <c r="K1303" t="s">
        <v>24</v>
      </c>
      <c r="L1303" t="s">
        <v>114</v>
      </c>
      <c r="M1303" t="s">
        <v>6721</v>
      </c>
      <c r="N1303" t="s">
        <v>46</v>
      </c>
    </row>
    <row r="1304" spans="1:14" x14ac:dyDescent="0.25">
      <c r="A1304" t="s">
        <v>6722</v>
      </c>
      <c r="C1304" t="s">
        <v>16</v>
      </c>
      <c r="D1304" t="s">
        <v>6723</v>
      </c>
      <c r="E1304" t="s">
        <v>18</v>
      </c>
      <c r="F1304" t="s">
        <v>6724</v>
      </c>
      <c r="G1304" t="s">
        <v>6725</v>
      </c>
      <c r="H1304" t="s">
        <v>6726</v>
      </c>
      <c r="I1304" t="s">
        <v>22</v>
      </c>
      <c r="J1304" t="s">
        <v>1689</v>
      </c>
      <c r="K1304" t="s">
        <v>24</v>
      </c>
      <c r="L1304" t="s">
        <v>4589</v>
      </c>
      <c r="M1304" t="s">
        <v>26</v>
      </c>
      <c r="N1304" t="s">
        <v>27</v>
      </c>
    </row>
    <row r="1305" spans="1:14" x14ac:dyDescent="0.25">
      <c r="A1305" t="s">
        <v>6727</v>
      </c>
      <c r="C1305" t="s">
        <v>16</v>
      </c>
      <c r="D1305" t="s">
        <v>3844</v>
      </c>
      <c r="E1305" t="s">
        <v>18</v>
      </c>
      <c r="F1305" t="s">
        <v>6728</v>
      </c>
      <c r="G1305" t="s">
        <v>6729</v>
      </c>
      <c r="H1305" t="s">
        <v>6730</v>
      </c>
      <c r="I1305" t="s">
        <v>34</v>
      </c>
      <c r="J1305" t="s">
        <v>476</v>
      </c>
      <c r="K1305" t="s">
        <v>24</v>
      </c>
      <c r="L1305" t="s">
        <v>36</v>
      </c>
      <c r="M1305" t="s">
        <v>26</v>
      </c>
      <c r="N1305" t="s">
        <v>27</v>
      </c>
    </row>
    <row r="1306" spans="1:14" x14ac:dyDescent="0.25">
      <c r="A1306" t="s">
        <v>6731</v>
      </c>
      <c r="C1306" t="s">
        <v>76</v>
      </c>
      <c r="D1306" t="s">
        <v>6732</v>
      </c>
      <c r="E1306" t="s">
        <v>18</v>
      </c>
      <c r="F1306" t="s">
        <v>6733</v>
      </c>
      <c r="G1306" t="s">
        <v>6734</v>
      </c>
      <c r="H1306" t="s">
        <v>6735</v>
      </c>
      <c r="I1306" t="s">
        <v>22</v>
      </c>
      <c r="J1306" t="s">
        <v>5105</v>
      </c>
      <c r="K1306" t="s">
        <v>24</v>
      </c>
      <c r="L1306" t="s">
        <v>6736</v>
      </c>
      <c r="M1306" t="s">
        <v>26</v>
      </c>
      <c r="N1306" t="s">
        <v>27</v>
      </c>
    </row>
    <row r="1307" spans="1:14" x14ac:dyDescent="0.25">
      <c r="A1307" t="s">
        <v>6737</v>
      </c>
      <c r="B1307" t="s">
        <v>6738</v>
      </c>
      <c r="C1307" t="s">
        <v>76</v>
      </c>
      <c r="D1307" t="s">
        <v>4518</v>
      </c>
      <c r="E1307" t="s">
        <v>18</v>
      </c>
      <c r="F1307" t="s">
        <v>6739</v>
      </c>
      <c r="G1307" t="s">
        <v>6740</v>
      </c>
      <c r="H1307" t="s">
        <v>6741</v>
      </c>
      <c r="I1307" t="s">
        <v>34</v>
      </c>
      <c r="J1307" t="s">
        <v>433</v>
      </c>
      <c r="K1307" t="s">
        <v>24</v>
      </c>
      <c r="L1307" t="s">
        <v>6742</v>
      </c>
      <c r="M1307" t="s">
        <v>26</v>
      </c>
      <c r="N1307" t="s">
        <v>27</v>
      </c>
    </row>
    <row r="1308" spans="1:14" x14ac:dyDescent="0.25">
      <c r="A1308" t="s">
        <v>6743</v>
      </c>
      <c r="B1308" t="s">
        <v>6744</v>
      </c>
      <c r="C1308" t="s">
        <v>76</v>
      </c>
      <c r="D1308" t="s">
        <v>2703</v>
      </c>
      <c r="E1308" t="s">
        <v>18</v>
      </c>
      <c r="F1308" t="s">
        <v>6745</v>
      </c>
      <c r="G1308" t="s">
        <v>6746</v>
      </c>
      <c r="H1308" t="s">
        <v>6747</v>
      </c>
      <c r="I1308" t="s">
        <v>34</v>
      </c>
      <c r="J1308" t="s">
        <v>1398</v>
      </c>
      <c r="K1308" t="s">
        <v>24</v>
      </c>
      <c r="L1308" t="s">
        <v>2467</v>
      </c>
      <c r="M1308" t="s">
        <v>6748</v>
      </c>
      <c r="N1308" t="s">
        <v>46</v>
      </c>
    </row>
    <row r="1309" spans="1:14" x14ac:dyDescent="0.25">
      <c r="A1309" t="s">
        <v>6749</v>
      </c>
      <c r="B1309" t="s">
        <v>2313</v>
      </c>
      <c r="C1309" t="s">
        <v>76</v>
      </c>
      <c r="D1309" t="s">
        <v>6750</v>
      </c>
      <c r="E1309" t="s">
        <v>18</v>
      </c>
      <c r="F1309" t="s">
        <v>6751</v>
      </c>
      <c r="G1309" t="s">
        <v>6752</v>
      </c>
      <c r="H1309" t="s">
        <v>6753</v>
      </c>
      <c r="I1309" t="s">
        <v>34</v>
      </c>
      <c r="J1309" t="s">
        <v>776</v>
      </c>
      <c r="K1309" t="s">
        <v>24</v>
      </c>
      <c r="L1309" t="s">
        <v>224</v>
      </c>
      <c r="M1309" t="s">
        <v>6754</v>
      </c>
      <c r="N1309" t="s">
        <v>46</v>
      </c>
    </row>
    <row r="1310" spans="1:14" x14ac:dyDescent="0.25">
      <c r="A1310" t="s">
        <v>6755</v>
      </c>
      <c r="B1310" t="s">
        <v>6756</v>
      </c>
      <c r="C1310" t="s">
        <v>16</v>
      </c>
      <c r="D1310" t="s">
        <v>808</v>
      </c>
      <c r="E1310" t="s">
        <v>18</v>
      </c>
      <c r="F1310" t="s">
        <v>6757</v>
      </c>
      <c r="G1310" t="s">
        <v>6758</v>
      </c>
      <c r="H1310" t="s">
        <v>6759</v>
      </c>
      <c r="I1310" t="s">
        <v>34</v>
      </c>
      <c r="J1310" t="s">
        <v>456</v>
      </c>
      <c r="K1310" t="s">
        <v>24</v>
      </c>
      <c r="L1310" t="s">
        <v>82</v>
      </c>
      <c r="M1310" t="s">
        <v>6760</v>
      </c>
      <c r="N1310" t="s">
        <v>46</v>
      </c>
    </row>
    <row r="1311" spans="1:14" x14ac:dyDescent="0.25">
      <c r="A1311" t="s">
        <v>28</v>
      </c>
      <c r="B1311" t="s">
        <v>428</v>
      </c>
      <c r="C1311" t="s">
        <v>76</v>
      </c>
      <c r="D1311" t="s">
        <v>4616</v>
      </c>
      <c r="E1311" t="s">
        <v>18</v>
      </c>
      <c r="F1311" t="s">
        <v>6761</v>
      </c>
      <c r="G1311" t="s">
        <v>6762</v>
      </c>
      <c r="H1311" t="s">
        <v>6763</v>
      </c>
      <c r="I1311" t="s">
        <v>34</v>
      </c>
      <c r="J1311" t="s">
        <v>1860</v>
      </c>
      <c r="K1311" t="s">
        <v>24</v>
      </c>
      <c r="L1311" t="s">
        <v>6764</v>
      </c>
      <c r="M1311" t="s">
        <v>26</v>
      </c>
      <c r="N1311" t="s">
        <v>27</v>
      </c>
    </row>
    <row r="1312" spans="1:14" x14ac:dyDescent="0.25">
      <c r="A1312" t="s">
        <v>6765</v>
      </c>
      <c r="B1312" t="s">
        <v>6766</v>
      </c>
      <c r="C1312" t="s">
        <v>76</v>
      </c>
      <c r="D1312" t="s">
        <v>4108</v>
      </c>
      <c r="E1312" t="s">
        <v>18</v>
      </c>
      <c r="F1312" t="s">
        <v>6767</v>
      </c>
      <c r="G1312" t="s">
        <v>6768</v>
      </c>
      <c r="H1312" t="s">
        <v>6769</v>
      </c>
      <c r="I1312" t="s">
        <v>22</v>
      </c>
      <c r="J1312" t="s">
        <v>106</v>
      </c>
      <c r="K1312" t="s">
        <v>24</v>
      </c>
      <c r="L1312" t="s">
        <v>91</v>
      </c>
      <c r="M1312" t="s">
        <v>6770</v>
      </c>
      <c r="N1312" t="s">
        <v>46</v>
      </c>
    </row>
    <row r="1313" spans="1:14" x14ac:dyDescent="0.25">
      <c r="A1313" t="s">
        <v>6771</v>
      </c>
      <c r="B1313" t="s">
        <v>6772</v>
      </c>
      <c r="C1313" t="s">
        <v>16</v>
      </c>
      <c r="D1313" t="s">
        <v>6773</v>
      </c>
      <c r="E1313" t="s">
        <v>18</v>
      </c>
      <c r="F1313" t="s">
        <v>6774</v>
      </c>
      <c r="G1313" t="s">
        <v>6775</v>
      </c>
      <c r="H1313" t="s">
        <v>6776</v>
      </c>
      <c r="I1313" t="s">
        <v>34</v>
      </c>
      <c r="J1313" t="s">
        <v>315</v>
      </c>
      <c r="K1313" t="s">
        <v>24</v>
      </c>
      <c r="L1313" t="s">
        <v>3779</v>
      </c>
      <c r="M1313" t="s">
        <v>6777</v>
      </c>
      <c r="N1313" t="s">
        <v>46</v>
      </c>
    </row>
    <row r="1314" spans="1:14" x14ac:dyDescent="0.25">
      <c r="A1314" t="s">
        <v>6778</v>
      </c>
      <c r="B1314" t="s">
        <v>6779</v>
      </c>
      <c r="C1314" t="s">
        <v>76</v>
      </c>
      <c r="D1314" t="s">
        <v>197</v>
      </c>
      <c r="E1314" t="s">
        <v>18</v>
      </c>
      <c r="F1314" t="s">
        <v>6780</v>
      </c>
      <c r="G1314" t="s">
        <v>6781</v>
      </c>
      <c r="H1314" t="s">
        <v>6782</v>
      </c>
      <c r="I1314" t="s">
        <v>34</v>
      </c>
      <c r="J1314" t="s">
        <v>1372</v>
      </c>
      <c r="K1314" t="s">
        <v>24</v>
      </c>
      <c r="L1314" t="s">
        <v>82</v>
      </c>
      <c r="M1314" t="s">
        <v>6783</v>
      </c>
      <c r="N1314" t="s">
        <v>46</v>
      </c>
    </row>
    <row r="1315" spans="1:14" x14ac:dyDescent="0.25">
      <c r="A1315" t="s">
        <v>2884</v>
      </c>
      <c r="B1315" t="s">
        <v>6784</v>
      </c>
      <c r="C1315" t="s">
        <v>16</v>
      </c>
      <c r="D1315" t="s">
        <v>102</v>
      </c>
      <c r="E1315" t="s">
        <v>695</v>
      </c>
      <c r="F1315" t="s">
        <v>6785</v>
      </c>
      <c r="G1315" t="s">
        <v>6786</v>
      </c>
      <c r="H1315" t="s">
        <v>6787</v>
      </c>
      <c r="I1315" t="s">
        <v>34</v>
      </c>
      <c r="J1315" t="s">
        <v>1372</v>
      </c>
      <c r="K1315" t="s">
        <v>24</v>
      </c>
      <c r="L1315" t="s">
        <v>82</v>
      </c>
      <c r="M1315" t="s">
        <v>6788</v>
      </c>
      <c r="N1315" t="s">
        <v>46</v>
      </c>
    </row>
    <row r="1316" spans="1:14" x14ac:dyDescent="0.25">
      <c r="A1316" t="s">
        <v>6789</v>
      </c>
      <c r="B1316" t="s">
        <v>6790</v>
      </c>
      <c r="C1316" t="s">
        <v>76</v>
      </c>
      <c r="D1316" t="s">
        <v>6791</v>
      </c>
      <c r="E1316" t="s">
        <v>695</v>
      </c>
      <c r="F1316" t="s">
        <v>6792</v>
      </c>
      <c r="G1316" t="s">
        <v>6793</v>
      </c>
      <c r="H1316" t="s">
        <v>6794</v>
      </c>
      <c r="I1316" t="s">
        <v>34</v>
      </c>
      <c r="J1316" t="s">
        <v>2578</v>
      </c>
      <c r="K1316" t="s">
        <v>24</v>
      </c>
      <c r="L1316" t="s">
        <v>36</v>
      </c>
      <c r="M1316" t="s">
        <v>26</v>
      </c>
      <c r="N1316" t="s">
        <v>27</v>
      </c>
    </row>
    <row r="1317" spans="1:14" x14ac:dyDescent="0.25">
      <c r="A1317" t="s">
        <v>6795</v>
      </c>
      <c r="B1317" t="s">
        <v>5399</v>
      </c>
      <c r="C1317" t="s">
        <v>76</v>
      </c>
      <c r="D1317" t="s">
        <v>6796</v>
      </c>
      <c r="E1317" t="s">
        <v>695</v>
      </c>
      <c r="F1317" t="s">
        <v>6797</v>
      </c>
      <c r="G1317" t="s">
        <v>6798</v>
      </c>
      <c r="H1317" t="s">
        <v>6799</v>
      </c>
      <c r="I1317" t="s">
        <v>34</v>
      </c>
      <c r="J1317" t="s">
        <v>433</v>
      </c>
      <c r="K1317" t="s">
        <v>24</v>
      </c>
      <c r="L1317" t="s">
        <v>248</v>
      </c>
      <c r="M1317" t="s">
        <v>26</v>
      </c>
      <c r="N1317" t="s">
        <v>27</v>
      </c>
    </row>
    <row r="1318" spans="1:14" x14ac:dyDescent="0.25">
      <c r="A1318" t="s">
        <v>6800</v>
      </c>
      <c r="B1318" t="s">
        <v>3035</v>
      </c>
      <c r="C1318" t="s">
        <v>16</v>
      </c>
      <c r="D1318" t="s">
        <v>6801</v>
      </c>
      <c r="E1318" t="s">
        <v>695</v>
      </c>
      <c r="F1318" t="s">
        <v>6802</v>
      </c>
      <c r="G1318" t="s">
        <v>6803</v>
      </c>
      <c r="H1318" t="s">
        <v>6804</v>
      </c>
      <c r="I1318" t="s">
        <v>348</v>
      </c>
      <c r="J1318" t="s">
        <v>372</v>
      </c>
      <c r="K1318" t="s">
        <v>24</v>
      </c>
      <c r="L1318" t="s">
        <v>394</v>
      </c>
      <c r="M1318" t="s">
        <v>6805</v>
      </c>
      <c r="N1318" t="s">
        <v>46</v>
      </c>
    </row>
    <row r="1319" spans="1:14" x14ac:dyDescent="0.25">
      <c r="A1319" t="s">
        <v>6806</v>
      </c>
      <c r="B1319" t="s">
        <v>6807</v>
      </c>
      <c r="C1319" t="s">
        <v>16</v>
      </c>
      <c r="D1319" t="s">
        <v>437</v>
      </c>
      <c r="E1319" t="s">
        <v>695</v>
      </c>
      <c r="F1319" t="s">
        <v>6808</v>
      </c>
      <c r="G1319" t="s">
        <v>6809</v>
      </c>
      <c r="H1319" t="s">
        <v>6810</v>
      </c>
      <c r="I1319" t="s">
        <v>34</v>
      </c>
      <c r="J1319" t="s">
        <v>4468</v>
      </c>
      <c r="K1319" t="s">
        <v>24</v>
      </c>
      <c r="L1319" t="s">
        <v>6811</v>
      </c>
      <c r="M1319" t="s">
        <v>6812</v>
      </c>
      <c r="N1319" t="s">
        <v>46</v>
      </c>
    </row>
    <row r="1320" spans="1:14" x14ac:dyDescent="0.25">
      <c r="A1320" t="s">
        <v>6813</v>
      </c>
      <c r="B1320" t="s">
        <v>6814</v>
      </c>
      <c r="C1320" t="s">
        <v>16</v>
      </c>
      <c r="D1320" t="s">
        <v>5693</v>
      </c>
      <c r="E1320" t="s">
        <v>687</v>
      </c>
      <c r="F1320" t="s">
        <v>6815</v>
      </c>
      <c r="G1320" t="s">
        <v>6816</v>
      </c>
      <c r="H1320" t="s">
        <v>6817</v>
      </c>
      <c r="I1320" t="s">
        <v>34</v>
      </c>
      <c r="J1320" t="s">
        <v>276</v>
      </c>
      <c r="K1320" t="s">
        <v>24</v>
      </c>
      <c r="L1320" t="s">
        <v>914</v>
      </c>
      <c r="M1320" t="s">
        <v>26</v>
      </c>
      <c r="N1320" t="s">
        <v>27</v>
      </c>
    </row>
    <row r="1321" spans="1:14" x14ac:dyDescent="0.25">
      <c r="A1321" t="s">
        <v>6818</v>
      </c>
      <c r="B1321" t="s">
        <v>6819</v>
      </c>
      <c r="C1321" t="s">
        <v>16</v>
      </c>
      <c r="D1321" t="s">
        <v>6820</v>
      </c>
      <c r="E1321" t="s">
        <v>695</v>
      </c>
      <c r="F1321" t="s">
        <v>6821</v>
      </c>
      <c r="G1321" t="s">
        <v>6822</v>
      </c>
      <c r="H1321" t="s">
        <v>6823</v>
      </c>
      <c r="I1321" t="s">
        <v>34</v>
      </c>
      <c r="J1321" t="s">
        <v>669</v>
      </c>
      <c r="K1321" t="s">
        <v>24</v>
      </c>
      <c r="L1321" t="s">
        <v>3880</v>
      </c>
      <c r="M1321" t="s">
        <v>6824</v>
      </c>
      <c r="N1321" t="s">
        <v>46</v>
      </c>
    </row>
    <row r="1322" spans="1:14" x14ac:dyDescent="0.25">
      <c r="A1322" t="s">
        <v>6825</v>
      </c>
      <c r="C1322" t="s">
        <v>76</v>
      </c>
      <c r="D1322" t="s">
        <v>472</v>
      </c>
      <c r="E1322" t="s">
        <v>695</v>
      </c>
      <c r="F1322" t="s">
        <v>6826</v>
      </c>
      <c r="G1322" t="s">
        <v>6827</v>
      </c>
      <c r="H1322" t="s">
        <v>6828</v>
      </c>
      <c r="I1322" t="s">
        <v>34</v>
      </c>
      <c r="J1322" t="s">
        <v>476</v>
      </c>
      <c r="K1322" t="s">
        <v>24</v>
      </c>
      <c r="L1322" t="s">
        <v>477</v>
      </c>
      <c r="M1322" t="s">
        <v>26</v>
      </c>
      <c r="N1322" t="s">
        <v>27</v>
      </c>
    </row>
    <row r="1323" spans="1:14" x14ac:dyDescent="0.25">
      <c r="A1323" t="s">
        <v>6829</v>
      </c>
      <c r="C1323" t="s">
        <v>76</v>
      </c>
      <c r="D1323" t="s">
        <v>94</v>
      </c>
      <c r="E1323" t="s">
        <v>687</v>
      </c>
      <c r="F1323" t="s">
        <v>6830</v>
      </c>
      <c r="G1323" t="s">
        <v>6831</v>
      </c>
      <c r="H1323" t="s">
        <v>6832</v>
      </c>
      <c r="I1323" t="s">
        <v>34</v>
      </c>
      <c r="J1323" t="s">
        <v>589</v>
      </c>
      <c r="K1323" t="s">
        <v>24</v>
      </c>
      <c r="L1323" t="s">
        <v>914</v>
      </c>
      <c r="M1323" t="s">
        <v>26</v>
      </c>
      <c r="N1323" t="s">
        <v>27</v>
      </c>
    </row>
    <row r="1324" spans="1:14" x14ac:dyDescent="0.25">
      <c r="A1324" t="s">
        <v>6833</v>
      </c>
      <c r="B1324" t="s">
        <v>6834</v>
      </c>
      <c r="C1324" t="s">
        <v>16</v>
      </c>
      <c r="D1324" t="s">
        <v>3889</v>
      </c>
      <c r="E1324" t="s">
        <v>695</v>
      </c>
      <c r="F1324" t="s">
        <v>6835</v>
      </c>
      <c r="G1324" t="s">
        <v>6836</v>
      </c>
      <c r="H1324" t="s">
        <v>6837</v>
      </c>
      <c r="I1324" t="s">
        <v>34</v>
      </c>
      <c r="J1324" t="s">
        <v>816</v>
      </c>
      <c r="K1324" t="s">
        <v>24</v>
      </c>
      <c r="L1324" t="s">
        <v>44</v>
      </c>
      <c r="M1324" t="s">
        <v>26</v>
      </c>
      <c r="N1324" t="s">
        <v>27</v>
      </c>
    </row>
    <row r="1325" spans="1:14" x14ac:dyDescent="0.25">
      <c r="A1325" t="s">
        <v>6838</v>
      </c>
      <c r="B1325" t="s">
        <v>1021</v>
      </c>
      <c r="C1325" t="s">
        <v>16</v>
      </c>
      <c r="D1325" t="s">
        <v>102</v>
      </c>
      <c r="E1325" t="s">
        <v>687</v>
      </c>
      <c r="F1325" t="s">
        <v>6839</v>
      </c>
      <c r="G1325" t="s">
        <v>6840</v>
      </c>
      <c r="H1325" t="s">
        <v>6841</v>
      </c>
      <c r="I1325" t="s">
        <v>34</v>
      </c>
      <c r="J1325" t="s">
        <v>575</v>
      </c>
      <c r="K1325" t="s">
        <v>24</v>
      </c>
      <c r="L1325" t="s">
        <v>82</v>
      </c>
      <c r="M1325" t="s">
        <v>26</v>
      </c>
      <c r="N1325" t="s">
        <v>27</v>
      </c>
    </row>
    <row r="1326" spans="1:14" x14ac:dyDescent="0.25">
      <c r="A1326" t="s">
        <v>6842</v>
      </c>
      <c r="B1326" t="s">
        <v>1129</v>
      </c>
      <c r="C1326" t="s">
        <v>600</v>
      </c>
      <c r="D1326" t="s">
        <v>3338</v>
      </c>
      <c r="E1326" t="s">
        <v>695</v>
      </c>
      <c r="F1326" t="s">
        <v>6843</v>
      </c>
      <c r="G1326" t="s">
        <v>6844</v>
      </c>
      <c r="H1326" t="s">
        <v>6845</v>
      </c>
      <c r="I1326" t="s">
        <v>34</v>
      </c>
      <c r="J1326" t="s">
        <v>1134</v>
      </c>
      <c r="K1326" t="s">
        <v>24</v>
      </c>
      <c r="L1326" t="s">
        <v>6270</v>
      </c>
      <c r="M1326" t="s">
        <v>26</v>
      </c>
      <c r="N1326" t="s">
        <v>27</v>
      </c>
    </row>
    <row r="1327" spans="1:14" x14ac:dyDescent="0.25">
      <c r="A1327" t="s">
        <v>6846</v>
      </c>
      <c r="B1327" t="s">
        <v>6847</v>
      </c>
      <c r="C1327" t="s">
        <v>1991</v>
      </c>
      <c r="D1327" t="s">
        <v>3448</v>
      </c>
      <c r="E1327" t="s">
        <v>18</v>
      </c>
      <c r="F1327" t="s">
        <v>6848</v>
      </c>
      <c r="G1327" t="s">
        <v>6849</v>
      </c>
      <c r="H1327" t="s">
        <v>6850</v>
      </c>
      <c r="I1327" t="s">
        <v>2489</v>
      </c>
      <c r="J1327" t="s">
        <v>6851</v>
      </c>
      <c r="K1327" t="s">
        <v>606</v>
      </c>
      <c r="L1327" t="s">
        <v>6852</v>
      </c>
      <c r="M1327" t="s">
        <v>26</v>
      </c>
      <c r="N1327" t="s">
        <v>27</v>
      </c>
    </row>
    <row r="1328" spans="1:14" x14ac:dyDescent="0.25">
      <c r="A1328" t="s">
        <v>6853</v>
      </c>
      <c r="B1328" t="s">
        <v>1129</v>
      </c>
      <c r="C1328" t="s">
        <v>600</v>
      </c>
      <c r="E1328" t="s">
        <v>687</v>
      </c>
      <c r="F1328" t="s">
        <v>6854</v>
      </c>
      <c r="G1328" t="s">
        <v>6855</v>
      </c>
      <c r="H1328" t="s">
        <v>6856</v>
      </c>
      <c r="I1328" t="s">
        <v>34</v>
      </c>
      <c r="J1328" t="s">
        <v>1134</v>
      </c>
      <c r="K1328" t="s">
        <v>24</v>
      </c>
      <c r="L1328" t="s">
        <v>6270</v>
      </c>
      <c r="M1328" t="s">
        <v>26</v>
      </c>
      <c r="N1328" t="s">
        <v>27</v>
      </c>
    </row>
    <row r="1329" spans="1:14" x14ac:dyDescent="0.25">
      <c r="A1329" t="s">
        <v>6857</v>
      </c>
      <c r="B1329" t="s">
        <v>6858</v>
      </c>
      <c r="C1329" t="s">
        <v>600</v>
      </c>
      <c r="D1329" t="s">
        <v>6859</v>
      </c>
      <c r="E1329" t="s">
        <v>18</v>
      </c>
      <c r="F1329" t="s">
        <v>6860</v>
      </c>
      <c r="G1329" t="s">
        <v>6861</v>
      </c>
      <c r="H1329" t="s">
        <v>6862</v>
      </c>
      <c r="I1329" t="s">
        <v>34</v>
      </c>
      <c r="J1329" t="s">
        <v>872</v>
      </c>
      <c r="K1329" t="s">
        <v>606</v>
      </c>
      <c r="L1329" t="s">
        <v>6863</v>
      </c>
      <c r="M1329" t="s">
        <v>26</v>
      </c>
      <c r="N1329" t="s">
        <v>27</v>
      </c>
    </row>
    <row r="1330" spans="1:14" x14ac:dyDescent="0.25">
      <c r="A1330" t="s">
        <v>6864</v>
      </c>
      <c r="B1330" t="s">
        <v>6865</v>
      </c>
      <c r="C1330" t="s">
        <v>1991</v>
      </c>
      <c r="D1330" t="s">
        <v>6866</v>
      </c>
      <c r="E1330" t="s">
        <v>18</v>
      </c>
      <c r="F1330" t="s">
        <v>6867</v>
      </c>
      <c r="G1330" t="s">
        <v>6868</v>
      </c>
      <c r="H1330" t="s">
        <v>6869</v>
      </c>
      <c r="I1330" t="s">
        <v>34</v>
      </c>
      <c r="J1330" t="s">
        <v>605</v>
      </c>
      <c r="K1330" t="s">
        <v>606</v>
      </c>
      <c r="L1330" t="s">
        <v>82</v>
      </c>
      <c r="M1330" t="s">
        <v>26</v>
      </c>
      <c r="N1330" t="s">
        <v>27</v>
      </c>
    </row>
    <row r="1331" spans="1:14" x14ac:dyDescent="0.25">
      <c r="A1331" t="s">
        <v>6870</v>
      </c>
      <c r="B1331" t="s">
        <v>2505</v>
      </c>
      <c r="C1331" t="s">
        <v>600</v>
      </c>
      <c r="D1331" t="s">
        <v>6871</v>
      </c>
      <c r="E1331" t="s">
        <v>18</v>
      </c>
      <c r="F1331" t="s">
        <v>6872</v>
      </c>
      <c r="G1331" t="s">
        <v>6873</v>
      </c>
      <c r="H1331" t="s">
        <v>6874</v>
      </c>
      <c r="I1331" t="s">
        <v>6171</v>
      </c>
      <c r="J1331" t="s">
        <v>605</v>
      </c>
      <c r="K1331" t="s">
        <v>606</v>
      </c>
      <c r="L1331" t="s">
        <v>36</v>
      </c>
      <c r="M1331" t="s">
        <v>26</v>
      </c>
      <c r="N1331" t="s">
        <v>27</v>
      </c>
    </row>
    <row r="1332" spans="1:14" x14ac:dyDescent="0.25">
      <c r="A1332" t="s">
        <v>6875</v>
      </c>
      <c r="C1332" t="s">
        <v>76</v>
      </c>
      <c r="D1332" t="s">
        <v>6876</v>
      </c>
      <c r="E1332" t="s">
        <v>18</v>
      </c>
      <c r="F1332" t="s">
        <v>6877</v>
      </c>
      <c r="G1332" t="s">
        <v>6878</v>
      </c>
      <c r="H1332" t="s">
        <v>6879</v>
      </c>
      <c r="I1332" t="s">
        <v>22</v>
      </c>
      <c r="J1332" t="s">
        <v>240</v>
      </c>
      <c r="K1332" t="s">
        <v>24</v>
      </c>
      <c r="L1332" t="s">
        <v>91</v>
      </c>
      <c r="M1332" t="s">
        <v>26</v>
      </c>
      <c r="N1332" t="s">
        <v>27</v>
      </c>
    </row>
    <row r="1333" spans="1:14" x14ac:dyDescent="0.25">
      <c r="A1333" t="s">
        <v>6880</v>
      </c>
      <c r="C1333" t="s">
        <v>16</v>
      </c>
      <c r="D1333" t="s">
        <v>6881</v>
      </c>
      <c r="E1333" t="s">
        <v>18</v>
      </c>
      <c r="F1333" t="s">
        <v>6882</v>
      </c>
      <c r="G1333" t="s">
        <v>6883</v>
      </c>
      <c r="H1333" t="s">
        <v>6884</v>
      </c>
      <c r="I1333" t="s">
        <v>348</v>
      </c>
      <c r="J1333" t="s">
        <v>256</v>
      </c>
      <c r="K1333" t="s">
        <v>24</v>
      </c>
      <c r="L1333" t="s">
        <v>6885</v>
      </c>
      <c r="M1333" t="s">
        <v>26</v>
      </c>
      <c r="N1333" t="s">
        <v>27</v>
      </c>
    </row>
    <row r="1334" spans="1:14" x14ac:dyDescent="0.25">
      <c r="A1334" t="s">
        <v>6886</v>
      </c>
      <c r="B1334" t="s">
        <v>6887</v>
      </c>
      <c r="C1334" t="s">
        <v>76</v>
      </c>
      <c r="D1334" t="s">
        <v>1052</v>
      </c>
      <c r="E1334" t="s">
        <v>18</v>
      </c>
      <c r="F1334" t="s">
        <v>6888</v>
      </c>
      <c r="G1334" t="s">
        <v>6889</v>
      </c>
      <c r="H1334" t="s">
        <v>6890</v>
      </c>
      <c r="I1334" t="s">
        <v>34</v>
      </c>
      <c r="J1334" t="s">
        <v>794</v>
      </c>
      <c r="K1334" t="s">
        <v>24</v>
      </c>
      <c r="L1334" t="s">
        <v>224</v>
      </c>
      <c r="M1334" t="s">
        <v>6891</v>
      </c>
      <c r="N1334" t="s">
        <v>46</v>
      </c>
    </row>
    <row r="1335" spans="1:14" x14ac:dyDescent="0.25">
      <c r="A1335" t="s">
        <v>6892</v>
      </c>
      <c r="B1335" t="s">
        <v>672</v>
      </c>
      <c r="C1335" t="s">
        <v>16</v>
      </c>
      <c r="D1335" t="s">
        <v>6614</v>
      </c>
      <c r="E1335" t="s">
        <v>18</v>
      </c>
      <c r="F1335" t="s">
        <v>6893</v>
      </c>
      <c r="G1335" t="s">
        <v>6894</v>
      </c>
      <c r="H1335" t="s">
        <v>6895</v>
      </c>
      <c r="I1335" t="s">
        <v>34</v>
      </c>
      <c r="J1335" t="s">
        <v>178</v>
      </c>
      <c r="K1335" t="s">
        <v>24</v>
      </c>
      <c r="L1335" t="s">
        <v>36</v>
      </c>
      <c r="M1335" t="s">
        <v>26</v>
      </c>
      <c r="N1335" t="s">
        <v>27</v>
      </c>
    </row>
    <row r="1336" spans="1:14" x14ac:dyDescent="0.25">
      <c r="A1336" t="s">
        <v>6896</v>
      </c>
      <c r="B1336" t="s">
        <v>6897</v>
      </c>
      <c r="C1336" t="s">
        <v>16</v>
      </c>
      <c r="D1336" t="s">
        <v>2314</v>
      </c>
      <c r="E1336" t="s">
        <v>18</v>
      </c>
      <c r="F1336" t="s">
        <v>6898</v>
      </c>
      <c r="G1336" t="s">
        <v>6899</v>
      </c>
      <c r="H1336" t="s">
        <v>6900</v>
      </c>
      <c r="I1336" t="s">
        <v>34</v>
      </c>
      <c r="J1336" t="s">
        <v>256</v>
      </c>
      <c r="K1336" t="s">
        <v>24</v>
      </c>
      <c r="L1336" t="s">
        <v>441</v>
      </c>
      <c r="M1336" t="s">
        <v>26</v>
      </c>
      <c r="N1336" t="s">
        <v>27</v>
      </c>
    </row>
    <row r="1337" spans="1:14" x14ac:dyDescent="0.25">
      <c r="A1337" t="s">
        <v>6901</v>
      </c>
      <c r="B1337" t="s">
        <v>6902</v>
      </c>
      <c r="C1337" t="s">
        <v>16</v>
      </c>
      <c r="D1337" t="s">
        <v>6903</v>
      </c>
      <c r="E1337" t="s">
        <v>18</v>
      </c>
      <c r="F1337" t="s">
        <v>6904</v>
      </c>
      <c r="G1337" t="s">
        <v>6905</v>
      </c>
      <c r="H1337" t="s">
        <v>6906</v>
      </c>
      <c r="I1337" t="s">
        <v>34</v>
      </c>
      <c r="J1337" t="s">
        <v>6907</v>
      </c>
      <c r="K1337" t="s">
        <v>3836</v>
      </c>
      <c r="L1337" t="s">
        <v>6908</v>
      </c>
      <c r="M1337" t="s">
        <v>26</v>
      </c>
      <c r="N1337" t="s">
        <v>27</v>
      </c>
    </row>
    <row r="1338" spans="1:14" x14ac:dyDescent="0.25">
      <c r="A1338" t="s">
        <v>6909</v>
      </c>
      <c r="C1338" t="s">
        <v>16</v>
      </c>
      <c r="D1338" t="s">
        <v>6910</v>
      </c>
      <c r="E1338" t="s">
        <v>18</v>
      </c>
      <c r="F1338" t="s">
        <v>6911</v>
      </c>
      <c r="G1338" t="s">
        <v>6912</v>
      </c>
      <c r="H1338" t="s">
        <v>6913</v>
      </c>
      <c r="I1338" t="s">
        <v>34</v>
      </c>
      <c r="J1338" t="s">
        <v>669</v>
      </c>
      <c r="K1338" t="s">
        <v>24</v>
      </c>
      <c r="L1338" t="s">
        <v>1414</v>
      </c>
      <c r="M1338" t="s">
        <v>6914</v>
      </c>
      <c r="N1338" t="s">
        <v>46</v>
      </c>
    </row>
    <row r="1339" spans="1:14" x14ac:dyDescent="0.25">
      <c r="A1339" t="s">
        <v>6915</v>
      </c>
      <c r="B1339" t="s">
        <v>6916</v>
      </c>
      <c r="C1339" t="s">
        <v>76</v>
      </c>
      <c r="D1339" t="s">
        <v>6917</v>
      </c>
      <c r="E1339" t="s">
        <v>18</v>
      </c>
      <c r="F1339" t="s">
        <v>6918</v>
      </c>
      <c r="G1339" t="s">
        <v>6919</v>
      </c>
      <c r="H1339" t="s">
        <v>6920</v>
      </c>
      <c r="I1339" t="s">
        <v>34</v>
      </c>
      <c r="J1339" t="s">
        <v>589</v>
      </c>
      <c r="K1339" t="s">
        <v>24</v>
      </c>
      <c r="L1339" t="s">
        <v>6921</v>
      </c>
      <c r="M1339" t="s">
        <v>6922</v>
      </c>
      <c r="N1339" t="s">
        <v>46</v>
      </c>
    </row>
    <row r="1340" spans="1:14" x14ac:dyDescent="0.25">
      <c r="A1340" t="s">
        <v>6923</v>
      </c>
      <c r="B1340" t="s">
        <v>6924</v>
      </c>
      <c r="C1340" t="s">
        <v>16</v>
      </c>
      <c r="D1340" t="s">
        <v>404</v>
      </c>
      <c r="E1340" t="s">
        <v>18</v>
      </c>
      <c r="F1340" t="s">
        <v>6925</v>
      </c>
      <c r="G1340" t="s">
        <v>6926</v>
      </c>
      <c r="H1340" t="s">
        <v>6927</v>
      </c>
      <c r="I1340" t="s">
        <v>34</v>
      </c>
      <c r="J1340" t="s">
        <v>276</v>
      </c>
      <c r="K1340" t="s">
        <v>24</v>
      </c>
      <c r="L1340" t="s">
        <v>82</v>
      </c>
      <c r="M1340" t="s">
        <v>26</v>
      </c>
      <c r="N1340" t="s">
        <v>27</v>
      </c>
    </row>
    <row r="1341" spans="1:14" x14ac:dyDescent="0.25">
      <c r="A1341" t="s">
        <v>6928</v>
      </c>
      <c r="B1341" t="s">
        <v>4657</v>
      </c>
      <c r="C1341" t="s">
        <v>16</v>
      </c>
      <c r="D1341" t="s">
        <v>102</v>
      </c>
      <c r="E1341" t="s">
        <v>18</v>
      </c>
      <c r="F1341" t="s">
        <v>6929</v>
      </c>
      <c r="G1341" t="s">
        <v>6930</v>
      </c>
      <c r="H1341" t="s">
        <v>6931</v>
      </c>
      <c r="I1341" t="s">
        <v>34</v>
      </c>
      <c r="J1341" t="s">
        <v>127</v>
      </c>
      <c r="K1341" t="s">
        <v>24</v>
      </c>
      <c r="L1341" t="s">
        <v>82</v>
      </c>
      <c r="M1341" t="s">
        <v>6932</v>
      </c>
      <c r="N1341" t="s">
        <v>46</v>
      </c>
    </row>
    <row r="1342" spans="1:14" x14ac:dyDescent="0.25">
      <c r="A1342" t="s">
        <v>6933</v>
      </c>
      <c r="C1342" t="s">
        <v>16</v>
      </c>
      <c r="D1342" t="s">
        <v>6934</v>
      </c>
      <c r="E1342" t="s">
        <v>18</v>
      </c>
      <c r="F1342" t="s">
        <v>6935</v>
      </c>
      <c r="G1342" t="s">
        <v>6936</v>
      </c>
      <c r="H1342" t="s">
        <v>6937</v>
      </c>
      <c r="I1342" t="s">
        <v>22</v>
      </c>
      <c r="J1342" t="s">
        <v>98</v>
      </c>
      <c r="K1342" t="s">
        <v>24</v>
      </c>
      <c r="L1342" t="s">
        <v>91</v>
      </c>
      <c r="M1342" t="s">
        <v>26</v>
      </c>
      <c r="N1342" t="s">
        <v>27</v>
      </c>
    </row>
    <row r="1343" spans="1:14" x14ac:dyDescent="0.25">
      <c r="A1343" t="s">
        <v>6938</v>
      </c>
      <c r="B1343" t="s">
        <v>6939</v>
      </c>
      <c r="C1343" t="s">
        <v>76</v>
      </c>
      <c r="D1343" t="s">
        <v>6940</v>
      </c>
      <c r="E1343" t="s">
        <v>18</v>
      </c>
      <c r="F1343" t="s">
        <v>6941</v>
      </c>
      <c r="G1343" t="s">
        <v>6942</v>
      </c>
      <c r="H1343" t="s">
        <v>6943</v>
      </c>
      <c r="I1343" t="s">
        <v>34</v>
      </c>
      <c r="J1343" t="s">
        <v>192</v>
      </c>
      <c r="K1343" t="s">
        <v>24</v>
      </c>
      <c r="L1343" t="s">
        <v>2467</v>
      </c>
      <c r="M1343" t="s">
        <v>6944</v>
      </c>
      <c r="N1343" t="s">
        <v>46</v>
      </c>
    </row>
    <row r="1344" spans="1:14" x14ac:dyDescent="0.25">
      <c r="A1344" t="s">
        <v>6945</v>
      </c>
      <c r="B1344" t="s">
        <v>6946</v>
      </c>
      <c r="C1344" t="s">
        <v>76</v>
      </c>
      <c r="D1344" t="s">
        <v>6947</v>
      </c>
      <c r="E1344" t="s">
        <v>18</v>
      </c>
      <c r="F1344" t="s">
        <v>6948</v>
      </c>
      <c r="G1344" t="s">
        <v>6949</v>
      </c>
      <c r="H1344" t="s">
        <v>6950</v>
      </c>
      <c r="I1344" t="s">
        <v>34</v>
      </c>
      <c r="J1344" t="s">
        <v>315</v>
      </c>
      <c r="K1344" t="s">
        <v>24</v>
      </c>
      <c r="L1344" t="s">
        <v>6951</v>
      </c>
      <c r="M1344" t="s">
        <v>6952</v>
      </c>
      <c r="N1344" t="s">
        <v>46</v>
      </c>
    </row>
    <row r="1345" spans="1:14" x14ac:dyDescent="0.25">
      <c r="A1345" t="s">
        <v>6953</v>
      </c>
      <c r="B1345" t="s">
        <v>6954</v>
      </c>
      <c r="C1345" t="s">
        <v>16</v>
      </c>
      <c r="D1345" t="s">
        <v>6955</v>
      </c>
      <c r="E1345" t="s">
        <v>18</v>
      </c>
      <c r="F1345" t="s">
        <v>6956</v>
      </c>
      <c r="G1345" t="s">
        <v>6957</v>
      </c>
      <c r="H1345" t="s">
        <v>6958</v>
      </c>
      <c r="I1345" t="s">
        <v>34</v>
      </c>
      <c r="J1345" t="s">
        <v>794</v>
      </c>
      <c r="K1345" t="s">
        <v>24</v>
      </c>
      <c r="L1345" t="s">
        <v>6959</v>
      </c>
      <c r="M1345" t="s">
        <v>6960</v>
      </c>
      <c r="N1345" t="s">
        <v>46</v>
      </c>
    </row>
    <row r="1346" spans="1:14" x14ac:dyDescent="0.25">
      <c r="A1346" t="s">
        <v>6961</v>
      </c>
      <c r="B1346" t="s">
        <v>4541</v>
      </c>
      <c r="C1346" t="s">
        <v>16</v>
      </c>
      <c r="D1346" t="s">
        <v>4158</v>
      </c>
      <c r="E1346" t="s">
        <v>18</v>
      </c>
      <c r="F1346" t="s">
        <v>6962</v>
      </c>
      <c r="G1346" t="s">
        <v>6963</v>
      </c>
      <c r="H1346" t="s">
        <v>6964</v>
      </c>
      <c r="I1346" t="s">
        <v>34</v>
      </c>
      <c r="J1346" t="s">
        <v>81</v>
      </c>
      <c r="K1346" t="s">
        <v>24</v>
      </c>
      <c r="L1346" t="s">
        <v>233</v>
      </c>
      <c r="M1346" t="s">
        <v>6965</v>
      </c>
      <c r="N1346" t="s">
        <v>46</v>
      </c>
    </row>
    <row r="1347" spans="1:14" x14ac:dyDescent="0.25">
      <c r="A1347" t="s">
        <v>6966</v>
      </c>
      <c r="B1347" t="s">
        <v>227</v>
      </c>
      <c r="C1347" t="s">
        <v>16</v>
      </c>
      <c r="D1347" t="s">
        <v>437</v>
      </c>
      <c r="E1347" t="s">
        <v>18</v>
      </c>
      <c r="F1347" t="s">
        <v>6967</v>
      </c>
      <c r="G1347" t="s">
        <v>6968</v>
      </c>
      <c r="H1347" t="s">
        <v>6969</v>
      </c>
      <c r="I1347" t="s">
        <v>22</v>
      </c>
      <c r="J1347" t="s">
        <v>1769</v>
      </c>
      <c r="K1347" t="s">
        <v>24</v>
      </c>
      <c r="L1347" t="s">
        <v>5002</v>
      </c>
      <c r="M1347" t="s">
        <v>26</v>
      </c>
      <c r="N1347" t="s">
        <v>27</v>
      </c>
    </row>
    <row r="1348" spans="1:14" x14ac:dyDescent="0.25">
      <c r="A1348" t="s">
        <v>6970</v>
      </c>
      <c r="C1348" t="s">
        <v>16</v>
      </c>
      <c r="D1348" t="s">
        <v>2732</v>
      </c>
      <c r="E1348" t="s">
        <v>18</v>
      </c>
      <c r="F1348" t="s">
        <v>6971</v>
      </c>
      <c r="G1348" t="s">
        <v>6972</v>
      </c>
      <c r="H1348" t="s">
        <v>6973</v>
      </c>
      <c r="I1348" t="s">
        <v>34</v>
      </c>
      <c r="J1348" t="s">
        <v>256</v>
      </c>
      <c r="K1348" t="s">
        <v>24</v>
      </c>
      <c r="L1348" t="s">
        <v>2736</v>
      </c>
      <c r="M1348" t="s">
        <v>26</v>
      </c>
      <c r="N1348" t="s">
        <v>27</v>
      </c>
    </row>
    <row r="1349" spans="1:14" x14ac:dyDescent="0.25">
      <c r="A1349" t="s">
        <v>6974</v>
      </c>
      <c r="B1349" t="s">
        <v>6975</v>
      </c>
      <c r="C1349" t="s">
        <v>16</v>
      </c>
      <c r="D1349" t="s">
        <v>197</v>
      </c>
      <c r="E1349" t="s">
        <v>18</v>
      </c>
      <c r="F1349" t="s">
        <v>6976</v>
      </c>
      <c r="G1349" t="s">
        <v>6977</v>
      </c>
      <c r="H1349" t="s">
        <v>6978</v>
      </c>
      <c r="I1349" t="s">
        <v>34</v>
      </c>
      <c r="J1349" t="s">
        <v>201</v>
      </c>
      <c r="K1349" t="s">
        <v>24</v>
      </c>
      <c r="L1349" t="s">
        <v>3702</v>
      </c>
      <c r="M1349" t="s">
        <v>6979</v>
      </c>
      <c r="N1349" t="s">
        <v>46</v>
      </c>
    </row>
    <row r="1350" spans="1:14" x14ac:dyDescent="0.25">
      <c r="A1350" t="s">
        <v>6980</v>
      </c>
      <c r="B1350" t="s">
        <v>6981</v>
      </c>
      <c r="C1350" t="s">
        <v>76</v>
      </c>
      <c r="D1350" t="s">
        <v>800</v>
      </c>
      <c r="E1350" t="s">
        <v>18</v>
      </c>
      <c r="F1350" t="s">
        <v>6982</v>
      </c>
      <c r="G1350" t="s">
        <v>6983</v>
      </c>
      <c r="H1350" t="s">
        <v>6984</v>
      </c>
      <c r="I1350" t="s">
        <v>34</v>
      </c>
      <c r="J1350" t="s">
        <v>769</v>
      </c>
      <c r="K1350" t="s">
        <v>24</v>
      </c>
      <c r="L1350" t="s">
        <v>900</v>
      </c>
      <c r="M1350" t="s">
        <v>6985</v>
      </c>
      <c r="N1350" t="s">
        <v>46</v>
      </c>
    </row>
    <row r="1351" spans="1:14" x14ac:dyDescent="0.25">
      <c r="A1351" t="s">
        <v>6986</v>
      </c>
      <c r="B1351" t="s">
        <v>6987</v>
      </c>
      <c r="C1351" t="s">
        <v>76</v>
      </c>
      <c r="D1351" t="s">
        <v>759</v>
      </c>
      <c r="E1351" t="s">
        <v>18</v>
      </c>
      <c r="F1351" t="s">
        <v>6988</v>
      </c>
      <c r="G1351" t="s">
        <v>6989</v>
      </c>
      <c r="H1351" t="s">
        <v>6990</v>
      </c>
      <c r="I1351" t="s">
        <v>34</v>
      </c>
      <c r="J1351" t="s">
        <v>929</v>
      </c>
      <c r="K1351" t="s">
        <v>24</v>
      </c>
      <c r="L1351" t="s">
        <v>82</v>
      </c>
      <c r="M1351" t="s">
        <v>26</v>
      </c>
      <c r="N1351" t="s">
        <v>27</v>
      </c>
    </row>
    <row r="1352" spans="1:14" x14ac:dyDescent="0.25">
      <c r="A1352" t="s">
        <v>6991</v>
      </c>
      <c r="B1352" t="s">
        <v>6992</v>
      </c>
      <c r="C1352" t="s">
        <v>76</v>
      </c>
      <c r="D1352" t="s">
        <v>39</v>
      </c>
      <c r="E1352" t="s">
        <v>18</v>
      </c>
      <c r="F1352" t="s">
        <v>6993</v>
      </c>
      <c r="G1352" t="s">
        <v>6994</v>
      </c>
      <c r="H1352" t="s">
        <v>6995</v>
      </c>
      <c r="I1352" t="s">
        <v>34</v>
      </c>
      <c r="J1352" t="s">
        <v>43</v>
      </c>
      <c r="K1352" t="s">
        <v>24</v>
      </c>
      <c r="L1352" t="s">
        <v>44</v>
      </c>
      <c r="M1352" t="s">
        <v>6996</v>
      </c>
      <c r="N1352" t="s">
        <v>46</v>
      </c>
    </row>
    <row r="1353" spans="1:14" x14ac:dyDescent="0.25">
      <c r="A1353" t="s">
        <v>6997</v>
      </c>
      <c r="B1353" t="s">
        <v>6998</v>
      </c>
      <c r="C1353" t="s">
        <v>16</v>
      </c>
      <c r="D1353" t="s">
        <v>3889</v>
      </c>
      <c r="E1353" t="s">
        <v>18</v>
      </c>
      <c r="F1353" t="s">
        <v>6999</v>
      </c>
      <c r="G1353" t="s">
        <v>7000</v>
      </c>
      <c r="H1353" t="s">
        <v>7001</v>
      </c>
      <c r="I1353" t="s">
        <v>34</v>
      </c>
      <c r="J1353" t="s">
        <v>276</v>
      </c>
      <c r="K1353" t="s">
        <v>24</v>
      </c>
      <c r="L1353" t="s">
        <v>44</v>
      </c>
      <c r="M1353" t="s">
        <v>26</v>
      </c>
      <c r="N1353" t="s">
        <v>27</v>
      </c>
    </row>
    <row r="1354" spans="1:14" x14ac:dyDescent="0.25">
      <c r="A1354" t="s">
        <v>3733</v>
      </c>
      <c r="B1354" t="s">
        <v>7002</v>
      </c>
      <c r="C1354" t="s">
        <v>76</v>
      </c>
      <c r="D1354" t="s">
        <v>102</v>
      </c>
      <c r="E1354" t="s">
        <v>18</v>
      </c>
      <c r="F1354" t="s">
        <v>7003</v>
      </c>
      <c r="G1354" t="s">
        <v>7004</v>
      </c>
      <c r="H1354" t="s">
        <v>7005</v>
      </c>
      <c r="I1354" t="s">
        <v>34</v>
      </c>
      <c r="J1354" t="s">
        <v>1385</v>
      </c>
      <c r="K1354" t="s">
        <v>24</v>
      </c>
      <c r="L1354" t="s">
        <v>82</v>
      </c>
      <c r="M1354" t="s">
        <v>7006</v>
      </c>
      <c r="N1354" t="s">
        <v>46</v>
      </c>
    </row>
    <row r="1355" spans="1:14" x14ac:dyDescent="0.25">
      <c r="A1355" t="s">
        <v>7007</v>
      </c>
      <c r="B1355" t="s">
        <v>227</v>
      </c>
      <c r="C1355" t="s">
        <v>16</v>
      </c>
      <c r="D1355" t="s">
        <v>1451</v>
      </c>
      <c r="E1355" t="s">
        <v>18</v>
      </c>
      <c r="F1355" t="s">
        <v>7008</v>
      </c>
      <c r="G1355" t="s">
        <v>7009</v>
      </c>
      <c r="H1355" t="s">
        <v>7010</v>
      </c>
      <c r="I1355" t="s">
        <v>34</v>
      </c>
      <c r="J1355" t="s">
        <v>889</v>
      </c>
      <c r="K1355" t="s">
        <v>24</v>
      </c>
      <c r="L1355" t="s">
        <v>1455</v>
      </c>
      <c r="M1355" t="s">
        <v>26</v>
      </c>
      <c r="N1355" t="s">
        <v>27</v>
      </c>
    </row>
    <row r="1356" spans="1:14" x14ac:dyDescent="0.25">
      <c r="A1356" t="s">
        <v>7011</v>
      </c>
      <c r="B1356" t="s">
        <v>7012</v>
      </c>
      <c r="C1356" t="s">
        <v>76</v>
      </c>
      <c r="D1356" t="s">
        <v>631</v>
      </c>
      <c r="E1356" t="s">
        <v>18</v>
      </c>
      <c r="F1356" t="s">
        <v>7013</v>
      </c>
      <c r="G1356" t="s">
        <v>7014</v>
      </c>
      <c r="H1356" t="s">
        <v>7015</v>
      </c>
      <c r="I1356" t="s">
        <v>34</v>
      </c>
      <c r="J1356" t="s">
        <v>315</v>
      </c>
      <c r="K1356" t="s">
        <v>24</v>
      </c>
      <c r="L1356" t="s">
        <v>2467</v>
      </c>
      <c r="M1356" t="s">
        <v>7016</v>
      </c>
      <c r="N1356" t="s">
        <v>46</v>
      </c>
    </row>
    <row r="1357" spans="1:14" x14ac:dyDescent="0.25">
      <c r="A1357" t="s">
        <v>2392</v>
      </c>
      <c r="B1357" t="s">
        <v>3743</v>
      </c>
      <c r="C1357" t="s">
        <v>16</v>
      </c>
      <c r="D1357" t="s">
        <v>220</v>
      </c>
      <c r="E1357" t="s">
        <v>18</v>
      </c>
      <c r="F1357" t="s">
        <v>7017</v>
      </c>
      <c r="G1357" t="s">
        <v>7018</v>
      </c>
      <c r="H1357" t="s">
        <v>7019</v>
      </c>
      <c r="I1357" t="s">
        <v>34</v>
      </c>
      <c r="J1357" t="s">
        <v>1275</v>
      </c>
      <c r="K1357" t="s">
        <v>24</v>
      </c>
      <c r="L1357" t="s">
        <v>224</v>
      </c>
      <c r="M1357" t="s">
        <v>26</v>
      </c>
      <c r="N1357" t="s">
        <v>27</v>
      </c>
    </row>
    <row r="1358" spans="1:14" x14ac:dyDescent="0.25">
      <c r="A1358" t="s">
        <v>7020</v>
      </c>
      <c r="C1358" t="s">
        <v>16</v>
      </c>
      <c r="D1358" t="s">
        <v>638</v>
      </c>
      <c r="E1358" t="s">
        <v>18</v>
      </c>
      <c r="F1358" t="s">
        <v>7021</v>
      </c>
      <c r="G1358" t="s">
        <v>7022</v>
      </c>
      <c r="H1358" t="s">
        <v>7023</v>
      </c>
      <c r="I1358" t="s">
        <v>34</v>
      </c>
      <c r="J1358" t="s">
        <v>782</v>
      </c>
      <c r="K1358" t="s">
        <v>24</v>
      </c>
      <c r="L1358" t="s">
        <v>82</v>
      </c>
      <c r="M1358" t="s">
        <v>26</v>
      </c>
      <c r="N1358" t="s">
        <v>27</v>
      </c>
    </row>
    <row r="1359" spans="1:14" x14ac:dyDescent="0.25">
      <c r="A1359" t="s">
        <v>7024</v>
      </c>
      <c r="B1359" t="s">
        <v>7025</v>
      </c>
      <c r="C1359" t="s">
        <v>76</v>
      </c>
      <c r="D1359" t="s">
        <v>174</v>
      </c>
      <c r="E1359" t="s">
        <v>18</v>
      </c>
      <c r="F1359" t="s">
        <v>7026</v>
      </c>
      <c r="G1359" t="s">
        <v>7027</v>
      </c>
      <c r="H1359" t="s">
        <v>7028</v>
      </c>
      <c r="I1359" t="s">
        <v>34</v>
      </c>
      <c r="J1359" t="s">
        <v>476</v>
      </c>
      <c r="K1359" t="s">
        <v>24</v>
      </c>
      <c r="L1359" t="s">
        <v>179</v>
      </c>
      <c r="M1359" t="s">
        <v>26</v>
      </c>
      <c r="N1359" t="s">
        <v>27</v>
      </c>
    </row>
    <row r="1360" spans="1:14" x14ac:dyDescent="0.25">
      <c r="A1360" t="s">
        <v>7029</v>
      </c>
      <c r="B1360" t="s">
        <v>7030</v>
      </c>
      <c r="C1360" t="s">
        <v>76</v>
      </c>
      <c r="D1360" t="s">
        <v>86</v>
      </c>
      <c r="E1360" t="s">
        <v>18</v>
      </c>
      <c r="F1360" t="s">
        <v>7031</v>
      </c>
      <c r="G1360" t="s">
        <v>7032</v>
      </c>
      <c r="H1360" t="s">
        <v>7033</v>
      </c>
      <c r="I1360" t="s">
        <v>22</v>
      </c>
      <c r="J1360" t="s">
        <v>490</v>
      </c>
      <c r="K1360" t="s">
        <v>24</v>
      </c>
      <c r="L1360" t="s">
        <v>91</v>
      </c>
      <c r="M1360" t="s">
        <v>7034</v>
      </c>
      <c r="N1360" t="s">
        <v>46</v>
      </c>
    </row>
    <row r="1361" spans="1:14" x14ac:dyDescent="0.25">
      <c r="A1361" t="s">
        <v>7035</v>
      </c>
      <c r="B1361" t="s">
        <v>7036</v>
      </c>
      <c r="C1361" t="s">
        <v>16</v>
      </c>
      <c r="D1361" t="s">
        <v>7037</v>
      </c>
      <c r="E1361" t="s">
        <v>18</v>
      </c>
      <c r="F1361" t="s">
        <v>7038</v>
      </c>
      <c r="G1361" t="s">
        <v>7039</v>
      </c>
      <c r="H1361" t="s">
        <v>7040</v>
      </c>
      <c r="I1361" t="s">
        <v>22</v>
      </c>
      <c r="J1361" t="s">
        <v>393</v>
      </c>
      <c r="K1361" t="s">
        <v>24</v>
      </c>
      <c r="L1361" t="s">
        <v>7041</v>
      </c>
      <c r="M1361" t="s">
        <v>26</v>
      </c>
      <c r="N1361" t="s">
        <v>27</v>
      </c>
    </row>
    <row r="1362" spans="1:14" x14ac:dyDescent="0.25">
      <c r="A1362" t="s">
        <v>7042</v>
      </c>
      <c r="B1362" t="s">
        <v>7043</v>
      </c>
      <c r="C1362" t="s">
        <v>76</v>
      </c>
      <c r="D1362" t="s">
        <v>1354</v>
      </c>
      <c r="E1362" t="s">
        <v>18</v>
      </c>
      <c r="F1362" t="s">
        <v>7044</v>
      </c>
      <c r="G1362" t="s">
        <v>7045</v>
      </c>
      <c r="H1362" t="s">
        <v>7046</v>
      </c>
      <c r="I1362" t="s">
        <v>34</v>
      </c>
      <c r="J1362" t="s">
        <v>192</v>
      </c>
      <c r="K1362" t="s">
        <v>24</v>
      </c>
      <c r="L1362" t="s">
        <v>1358</v>
      </c>
      <c r="M1362" t="s">
        <v>7047</v>
      </c>
      <c r="N1362" t="s">
        <v>46</v>
      </c>
    </row>
    <row r="1363" spans="1:14" x14ac:dyDescent="0.25">
      <c r="A1363" t="s">
        <v>7048</v>
      </c>
      <c r="B1363" t="s">
        <v>7049</v>
      </c>
      <c r="C1363" t="s">
        <v>16</v>
      </c>
      <c r="D1363" t="s">
        <v>67</v>
      </c>
      <c r="E1363" t="s">
        <v>18</v>
      </c>
      <c r="F1363" t="s">
        <v>7050</v>
      </c>
      <c r="G1363" t="s">
        <v>7051</v>
      </c>
      <c r="H1363" t="s">
        <v>7052</v>
      </c>
      <c r="I1363" t="s">
        <v>34</v>
      </c>
      <c r="J1363" t="s">
        <v>324</v>
      </c>
      <c r="K1363" t="s">
        <v>24</v>
      </c>
      <c r="L1363" t="s">
        <v>7053</v>
      </c>
      <c r="M1363" t="s">
        <v>7054</v>
      </c>
      <c r="N1363" t="s">
        <v>46</v>
      </c>
    </row>
    <row r="1364" spans="1:14" x14ac:dyDescent="0.25">
      <c r="A1364" t="s">
        <v>7055</v>
      </c>
      <c r="B1364" t="s">
        <v>7056</v>
      </c>
      <c r="C1364" t="s">
        <v>76</v>
      </c>
      <c r="D1364" t="s">
        <v>7057</v>
      </c>
      <c r="E1364" t="s">
        <v>18</v>
      </c>
      <c r="F1364" t="s">
        <v>7058</v>
      </c>
      <c r="G1364" t="s">
        <v>7059</v>
      </c>
      <c r="H1364" t="s">
        <v>7060</v>
      </c>
      <c r="I1364" t="s">
        <v>34</v>
      </c>
      <c r="J1364" t="s">
        <v>162</v>
      </c>
      <c r="K1364" t="s">
        <v>24</v>
      </c>
      <c r="L1364" t="s">
        <v>7061</v>
      </c>
      <c r="M1364" t="s">
        <v>7062</v>
      </c>
      <c r="N1364" t="s">
        <v>46</v>
      </c>
    </row>
    <row r="1365" spans="1:14" x14ac:dyDescent="0.25">
      <c r="A1365" t="s">
        <v>7063</v>
      </c>
      <c r="B1365" t="s">
        <v>7064</v>
      </c>
      <c r="C1365" t="s">
        <v>76</v>
      </c>
      <c r="D1365" t="s">
        <v>1612</v>
      </c>
      <c r="E1365" t="s">
        <v>18</v>
      </c>
      <c r="F1365" t="s">
        <v>7065</v>
      </c>
      <c r="G1365" t="s">
        <v>7066</v>
      </c>
      <c r="H1365" t="s">
        <v>7067</v>
      </c>
      <c r="I1365" t="s">
        <v>34</v>
      </c>
      <c r="J1365" t="s">
        <v>284</v>
      </c>
      <c r="K1365" t="s">
        <v>24</v>
      </c>
      <c r="L1365" t="s">
        <v>82</v>
      </c>
      <c r="M1365" t="s">
        <v>26</v>
      </c>
      <c r="N1365" t="s">
        <v>27</v>
      </c>
    </row>
    <row r="1366" spans="1:14" x14ac:dyDescent="0.25">
      <c r="A1366" t="s">
        <v>7068</v>
      </c>
      <c r="B1366" t="s">
        <v>7069</v>
      </c>
      <c r="C1366" t="s">
        <v>76</v>
      </c>
      <c r="D1366" t="s">
        <v>102</v>
      </c>
      <c r="E1366" t="s">
        <v>18</v>
      </c>
      <c r="F1366" t="s">
        <v>7070</v>
      </c>
      <c r="G1366" t="s">
        <v>7071</v>
      </c>
      <c r="H1366" t="s">
        <v>7072</v>
      </c>
      <c r="I1366" t="s">
        <v>34</v>
      </c>
      <c r="J1366" t="s">
        <v>536</v>
      </c>
      <c r="K1366" t="s">
        <v>24</v>
      </c>
      <c r="L1366" t="s">
        <v>82</v>
      </c>
      <c r="M1366" t="s">
        <v>7073</v>
      </c>
      <c r="N1366" t="s">
        <v>46</v>
      </c>
    </row>
    <row r="1367" spans="1:14" x14ac:dyDescent="0.25">
      <c r="A1367" t="s">
        <v>7074</v>
      </c>
      <c r="B1367" t="s">
        <v>7075</v>
      </c>
      <c r="C1367" t="s">
        <v>16</v>
      </c>
      <c r="D1367" t="s">
        <v>1327</v>
      </c>
      <c r="E1367" t="s">
        <v>18</v>
      </c>
      <c r="F1367" t="s">
        <v>7076</v>
      </c>
      <c r="G1367" t="s">
        <v>7077</v>
      </c>
      <c r="H1367" t="s">
        <v>7078</v>
      </c>
      <c r="I1367" t="s">
        <v>34</v>
      </c>
      <c r="J1367" t="s">
        <v>372</v>
      </c>
      <c r="K1367" t="s">
        <v>24</v>
      </c>
      <c r="L1367" t="s">
        <v>1331</v>
      </c>
      <c r="M1367" t="s">
        <v>7079</v>
      </c>
      <c r="N1367" t="s">
        <v>46</v>
      </c>
    </row>
    <row r="1368" spans="1:14" x14ac:dyDescent="0.25">
      <c r="A1368" t="s">
        <v>7080</v>
      </c>
      <c r="B1368" t="s">
        <v>7081</v>
      </c>
      <c r="C1368" t="s">
        <v>76</v>
      </c>
      <c r="D1368" t="s">
        <v>7082</v>
      </c>
      <c r="E1368" t="s">
        <v>18</v>
      </c>
      <c r="F1368" t="s">
        <v>7083</v>
      </c>
      <c r="G1368" t="s">
        <v>7084</v>
      </c>
      <c r="H1368" t="s">
        <v>7085</v>
      </c>
      <c r="I1368" t="s">
        <v>34</v>
      </c>
      <c r="J1368" t="s">
        <v>1468</v>
      </c>
      <c r="K1368" t="s">
        <v>24</v>
      </c>
      <c r="L1368" t="s">
        <v>44</v>
      </c>
      <c r="M1368" t="s">
        <v>7086</v>
      </c>
      <c r="N1368" t="s">
        <v>46</v>
      </c>
    </row>
    <row r="1369" spans="1:14" x14ac:dyDescent="0.25">
      <c r="A1369" t="s">
        <v>7087</v>
      </c>
      <c r="B1369" t="s">
        <v>101</v>
      </c>
      <c r="C1369" t="s">
        <v>16</v>
      </c>
      <c r="D1369" t="s">
        <v>102</v>
      </c>
      <c r="E1369" t="s">
        <v>18</v>
      </c>
      <c r="F1369" t="s">
        <v>7088</v>
      </c>
      <c r="G1369" t="s">
        <v>7089</v>
      </c>
      <c r="H1369" t="s">
        <v>7090</v>
      </c>
      <c r="I1369" t="s">
        <v>34</v>
      </c>
      <c r="J1369" t="s">
        <v>1501</v>
      </c>
      <c r="K1369" t="s">
        <v>24</v>
      </c>
      <c r="L1369" t="s">
        <v>82</v>
      </c>
      <c r="M1369" t="s">
        <v>7091</v>
      </c>
      <c r="N1369" t="s">
        <v>46</v>
      </c>
    </row>
    <row r="1370" spans="1:14" x14ac:dyDescent="0.25">
      <c r="A1370" t="s">
        <v>7092</v>
      </c>
      <c r="B1370" t="s">
        <v>7093</v>
      </c>
      <c r="C1370" t="s">
        <v>76</v>
      </c>
      <c r="D1370" t="s">
        <v>7094</v>
      </c>
      <c r="E1370" t="s">
        <v>18</v>
      </c>
      <c r="F1370" t="s">
        <v>7095</v>
      </c>
      <c r="G1370" t="s">
        <v>7096</v>
      </c>
      <c r="H1370" t="s">
        <v>7097</v>
      </c>
      <c r="I1370" t="s">
        <v>34</v>
      </c>
      <c r="J1370" t="s">
        <v>5637</v>
      </c>
      <c r="K1370" t="s">
        <v>24</v>
      </c>
      <c r="L1370" t="s">
        <v>2442</v>
      </c>
      <c r="M1370" t="s">
        <v>26</v>
      </c>
      <c r="N1370" t="s">
        <v>27</v>
      </c>
    </row>
    <row r="1371" spans="1:14" x14ac:dyDescent="0.25">
      <c r="A1371" t="s">
        <v>7098</v>
      </c>
      <c r="B1371" t="s">
        <v>7099</v>
      </c>
      <c r="C1371" t="s">
        <v>16</v>
      </c>
      <c r="D1371" t="s">
        <v>94</v>
      </c>
      <c r="E1371" t="s">
        <v>18</v>
      </c>
      <c r="F1371" t="s">
        <v>7100</v>
      </c>
      <c r="G1371" t="s">
        <v>7101</v>
      </c>
      <c r="H1371" t="s">
        <v>7102</v>
      </c>
      <c r="I1371" t="s">
        <v>34</v>
      </c>
      <c r="J1371" t="s">
        <v>889</v>
      </c>
      <c r="K1371" t="s">
        <v>24</v>
      </c>
      <c r="L1371" t="s">
        <v>3732</v>
      </c>
      <c r="M1371" t="s">
        <v>26</v>
      </c>
      <c r="N1371" t="s">
        <v>27</v>
      </c>
    </row>
    <row r="1372" spans="1:14" x14ac:dyDescent="0.25">
      <c r="A1372" t="s">
        <v>7103</v>
      </c>
      <c r="B1372" t="s">
        <v>4064</v>
      </c>
      <c r="C1372" t="s">
        <v>16</v>
      </c>
      <c r="D1372" t="s">
        <v>2841</v>
      </c>
      <c r="E1372" t="s">
        <v>18</v>
      </c>
      <c r="F1372" t="s">
        <v>7104</v>
      </c>
      <c r="G1372" t="s">
        <v>7105</v>
      </c>
      <c r="H1372" t="s">
        <v>7106</v>
      </c>
      <c r="I1372" t="s">
        <v>34</v>
      </c>
      <c r="J1372" t="s">
        <v>1279</v>
      </c>
      <c r="K1372" t="s">
        <v>24</v>
      </c>
      <c r="L1372" t="s">
        <v>82</v>
      </c>
      <c r="M1372" t="s">
        <v>26</v>
      </c>
      <c r="N1372" t="s">
        <v>27</v>
      </c>
    </row>
    <row r="1373" spans="1:14" x14ac:dyDescent="0.25">
      <c r="A1373" t="s">
        <v>7107</v>
      </c>
      <c r="B1373" t="s">
        <v>6208</v>
      </c>
      <c r="C1373" t="s">
        <v>76</v>
      </c>
      <c r="D1373" t="s">
        <v>7108</v>
      </c>
      <c r="E1373" t="s">
        <v>18</v>
      </c>
      <c r="F1373" t="s">
        <v>7109</v>
      </c>
      <c r="G1373" t="s">
        <v>7110</v>
      </c>
      <c r="H1373" t="s">
        <v>7111</v>
      </c>
      <c r="I1373" t="s">
        <v>34</v>
      </c>
      <c r="J1373" t="s">
        <v>448</v>
      </c>
      <c r="K1373" t="s">
        <v>24</v>
      </c>
      <c r="L1373" t="s">
        <v>4498</v>
      </c>
      <c r="M1373" t="s">
        <v>26</v>
      </c>
      <c r="N1373" t="s">
        <v>27</v>
      </c>
    </row>
    <row r="1374" spans="1:14" x14ac:dyDescent="0.25">
      <c r="A1374" t="s">
        <v>7112</v>
      </c>
      <c r="B1374" t="s">
        <v>7113</v>
      </c>
      <c r="C1374" t="s">
        <v>16</v>
      </c>
      <c r="D1374" t="s">
        <v>397</v>
      </c>
      <c r="E1374" t="s">
        <v>18</v>
      </c>
      <c r="F1374" t="s">
        <v>7114</v>
      </c>
      <c r="G1374" t="s">
        <v>7115</v>
      </c>
      <c r="H1374" t="s">
        <v>7116</v>
      </c>
      <c r="I1374" t="s">
        <v>34</v>
      </c>
      <c r="J1374" t="s">
        <v>476</v>
      </c>
      <c r="K1374" t="s">
        <v>24</v>
      </c>
      <c r="L1374" t="s">
        <v>7117</v>
      </c>
      <c r="M1374" t="s">
        <v>26</v>
      </c>
      <c r="N1374" t="s">
        <v>27</v>
      </c>
    </row>
    <row r="1375" spans="1:14" x14ac:dyDescent="0.25">
      <c r="A1375" t="s">
        <v>6217</v>
      </c>
      <c r="B1375" t="s">
        <v>6167</v>
      </c>
      <c r="C1375" t="s">
        <v>16</v>
      </c>
      <c r="D1375" t="s">
        <v>638</v>
      </c>
      <c r="E1375" t="s">
        <v>18</v>
      </c>
      <c r="F1375" t="s">
        <v>7118</v>
      </c>
      <c r="G1375" t="s">
        <v>7119</v>
      </c>
      <c r="H1375" t="s">
        <v>7120</v>
      </c>
      <c r="I1375" t="s">
        <v>34</v>
      </c>
      <c r="J1375" t="s">
        <v>134</v>
      </c>
      <c r="K1375" t="s">
        <v>24</v>
      </c>
      <c r="L1375" t="s">
        <v>82</v>
      </c>
      <c r="M1375" t="s">
        <v>26</v>
      </c>
      <c r="N1375" t="s">
        <v>27</v>
      </c>
    </row>
    <row r="1376" spans="1:14" x14ac:dyDescent="0.25">
      <c r="A1376" t="s">
        <v>7121</v>
      </c>
      <c r="B1376" t="s">
        <v>2408</v>
      </c>
      <c r="C1376" t="s">
        <v>76</v>
      </c>
      <c r="D1376" t="s">
        <v>197</v>
      </c>
      <c r="E1376" t="s">
        <v>18</v>
      </c>
      <c r="F1376" t="s">
        <v>7122</v>
      </c>
      <c r="G1376" t="s">
        <v>7123</v>
      </c>
      <c r="H1376" t="s">
        <v>7124</v>
      </c>
      <c r="I1376" t="s">
        <v>34</v>
      </c>
      <c r="J1376" t="s">
        <v>536</v>
      </c>
      <c r="K1376" t="s">
        <v>24</v>
      </c>
      <c r="L1376" t="s">
        <v>202</v>
      </c>
      <c r="M1376" t="s">
        <v>7125</v>
      </c>
      <c r="N1376" t="s">
        <v>46</v>
      </c>
    </row>
    <row r="1377" spans="1:14" x14ac:dyDescent="0.25">
      <c r="A1377" t="s">
        <v>7126</v>
      </c>
      <c r="B1377" t="s">
        <v>101</v>
      </c>
      <c r="C1377" t="s">
        <v>76</v>
      </c>
      <c r="D1377" t="s">
        <v>102</v>
      </c>
      <c r="E1377" t="s">
        <v>18</v>
      </c>
      <c r="F1377" t="s">
        <v>7127</v>
      </c>
      <c r="G1377" t="s">
        <v>7128</v>
      </c>
      <c r="H1377" t="s">
        <v>7129</v>
      </c>
      <c r="I1377" t="s">
        <v>34</v>
      </c>
      <c r="J1377" t="s">
        <v>71</v>
      </c>
      <c r="K1377" t="s">
        <v>24</v>
      </c>
      <c r="L1377" t="s">
        <v>82</v>
      </c>
      <c r="M1377" t="s">
        <v>7130</v>
      </c>
      <c r="N1377" t="s">
        <v>46</v>
      </c>
    </row>
    <row r="1378" spans="1:14" x14ac:dyDescent="0.25">
      <c r="A1378" t="s">
        <v>7131</v>
      </c>
      <c r="B1378" t="s">
        <v>7132</v>
      </c>
      <c r="C1378" t="s">
        <v>16</v>
      </c>
      <c r="D1378" t="s">
        <v>2847</v>
      </c>
      <c r="E1378" t="s">
        <v>18</v>
      </c>
      <c r="F1378" t="s">
        <v>7133</v>
      </c>
      <c r="G1378" t="s">
        <v>7134</v>
      </c>
      <c r="H1378" t="s">
        <v>7135</v>
      </c>
      <c r="I1378" t="s">
        <v>34</v>
      </c>
      <c r="J1378" t="s">
        <v>315</v>
      </c>
      <c r="K1378" t="s">
        <v>24</v>
      </c>
      <c r="L1378" t="s">
        <v>82</v>
      </c>
      <c r="M1378" t="s">
        <v>7136</v>
      </c>
      <c r="N1378" t="s">
        <v>46</v>
      </c>
    </row>
    <row r="1379" spans="1:14" x14ac:dyDescent="0.25">
      <c r="A1379" t="s">
        <v>7137</v>
      </c>
      <c r="B1379" t="s">
        <v>7138</v>
      </c>
      <c r="C1379" t="s">
        <v>76</v>
      </c>
      <c r="D1379" t="s">
        <v>151</v>
      </c>
      <c r="E1379" t="s">
        <v>18</v>
      </c>
      <c r="F1379" t="s">
        <v>7139</v>
      </c>
      <c r="G1379" t="s">
        <v>7140</v>
      </c>
      <c r="H1379" t="s">
        <v>7141</v>
      </c>
      <c r="I1379" t="s">
        <v>34</v>
      </c>
      <c r="J1379" t="s">
        <v>1543</v>
      </c>
      <c r="K1379" t="s">
        <v>24</v>
      </c>
      <c r="L1379" t="s">
        <v>114</v>
      </c>
      <c r="M1379" t="s">
        <v>7142</v>
      </c>
      <c r="N1379" t="s">
        <v>46</v>
      </c>
    </row>
    <row r="1380" spans="1:14" x14ac:dyDescent="0.25">
      <c r="A1380" t="s">
        <v>7143</v>
      </c>
      <c r="B1380" t="s">
        <v>7144</v>
      </c>
      <c r="C1380" t="s">
        <v>76</v>
      </c>
      <c r="D1380" t="s">
        <v>759</v>
      </c>
      <c r="E1380" t="s">
        <v>18</v>
      </c>
      <c r="F1380" t="s">
        <v>7145</v>
      </c>
      <c r="G1380" t="s">
        <v>7146</v>
      </c>
      <c r="H1380" t="s">
        <v>7147</v>
      </c>
      <c r="I1380" t="s">
        <v>34</v>
      </c>
      <c r="J1380" t="s">
        <v>782</v>
      </c>
      <c r="K1380" t="s">
        <v>24</v>
      </c>
      <c r="L1380" t="s">
        <v>248</v>
      </c>
      <c r="M1380" t="s">
        <v>26</v>
      </c>
      <c r="N1380" t="s">
        <v>27</v>
      </c>
    </row>
    <row r="1381" spans="1:14" x14ac:dyDescent="0.25">
      <c r="A1381" t="s">
        <v>7148</v>
      </c>
      <c r="B1381" t="s">
        <v>2505</v>
      </c>
      <c r="C1381" t="s">
        <v>16</v>
      </c>
      <c r="D1381" t="s">
        <v>7149</v>
      </c>
      <c r="E1381" t="s">
        <v>18</v>
      </c>
      <c r="F1381" t="s">
        <v>7150</v>
      </c>
      <c r="G1381" t="s">
        <v>7151</v>
      </c>
      <c r="H1381" t="s">
        <v>7152</v>
      </c>
      <c r="I1381" t="s">
        <v>2489</v>
      </c>
      <c r="J1381" t="s">
        <v>134</v>
      </c>
      <c r="K1381" t="s">
        <v>24</v>
      </c>
      <c r="L1381" t="s">
        <v>7153</v>
      </c>
      <c r="M1381" t="s">
        <v>26</v>
      </c>
      <c r="N1381" t="s">
        <v>27</v>
      </c>
    </row>
    <row r="1382" spans="1:14" x14ac:dyDescent="0.25">
      <c r="A1382" t="s">
        <v>7154</v>
      </c>
      <c r="B1382" t="s">
        <v>7155</v>
      </c>
      <c r="C1382" t="s">
        <v>76</v>
      </c>
      <c r="D1382" t="s">
        <v>3197</v>
      </c>
      <c r="E1382" t="s">
        <v>18</v>
      </c>
      <c r="F1382" t="s">
        <v>7156</v>
      </c>
      <c r="G1382" t="s">
        <v>7157</v>
      </c>
      <c r="H1382" t="s">
        <v>7158</v>
      </c>
      <c r="I1382" t="s">
        <v>34</v>
      </c>
      <c r="J1382" t="s">
        <v>1860</v>
      </c>
      <c r="K1382" t="s">
        <v>24</v>
      </c>
      <c r="L1382" t="s">
        <v>82</v>
      </c>
      <c r="M1382" t="s">
        <v>26</v>
      </c>
      <c r="N1382" t="s">
        <v>27</v>
      </c>
    </row>
    <row r="1383" spans="1:14" x14ac:dyDescent="0.25">
      <c r="A1383" t="s">
        <v>28</v>
      </c>
      <c r="B1383" t="s">
        <v>428</v>
      </c>
      <c r="C1383" t="s">
        <v>76</v>
      </c>
      <c r="D1383" t="s">
        <v>7159</v>
      </c>
      <c r="E1383" t="s">
        <v>18</v>
      </c>
      <c r="F1383" t="s">
        <v>7160</v>
      </c>
      <c r="G1383" t="s">
        <v>7161</v>
      </c>
      <c r="H1383" t="s">
        <v>7162</v>
      </c>
      <c r="I1383" t="s">
        <v>34</v>
      </c>
      <c r="J1383" t="s">
        <v>307</v>
      </c>
      <c r="K1383" t="s">
        <v>24</v>
      </c>
      <c r="L1383" t="s">
        <v>193</v>
      </c>
      <c r="M1383" t="s">
        <v>26</v>
      </c>
      <c r="N1383" t="s">
        <v>27</v>
      </c>
    </row>
    <row r="1384" spans="1:14" x14ac:dyDescent="0.25">
      <c r="A1384" t="s">
        <v>7163</v>
      </c>
      <c r="B1384" t="s">
        <v>7164</v>
      </c>
      <c r="C1384" t="s">
        <v>76</v>
      </c>
      <c r="D1384" t="s">
        <v>2740</v>
      </c>
      <c r="E1384" t="s">
        <v>18</v>
      </c>
      <c r="F1384" t="s">
        <v>7165</v>
      </c>
      <c r="G1384" t="s">
        <v>7166</v>
      </c>
      <c r="H1384" t="s">
        <v>7167</v>
      </c>
      <c r="I1384" t="s">
        <v>22</v>
      </c>
      <c r="J1384" t="s">
        <v>1413</v>
      </c>
      <c r="K1384" t="s">
        <v>24</v>
      </c>
      <c r="L1384" t="s">
        <v>2744</v>
      </c>
      <c r="M1384" t="s">
        <v>7168</v>
      </c>
      <c r="N1384" t="s">
        <v>46</v>
      </c>
    </row>
    <row r="1385" spans="1:14" x14ac:dyDescent="0.25">
      <c r="A1385" t="s">
        <v>7169</v>
      </c>
      <c r="B1385" t="s">
        <v>3502</v>
      </c>
      <c r="C1385" t="s">
        <v>16</v>
      </c>
      <c r="D1385" t="s">
        <v>3844</v>
      </c>
      <c r="E1385" t="s">
        <v>18</v>
      </c>
      <c r="F1385" t="s">
        <v>7170</v>
      </c>
      <c r="G1385" t="s">
        <v>7171</v>
      </c>
      <c r="H1385" t="s">
        <v>7172</v>
      </c>
      <c r="I1385" t="s">
        <v>34</v>
      </c>
      <c r="J1385" t="s">
        <v>476</v>
      </c>
      <c r="K1385" t="s">
        <v>24</v>
      </c>
      <c r="L1385" t="s">
        <v>36</v>
      </c>
      <c r="M1385" t="s">
        <v>26</v>
      </c>
      <c r="N1385" t="s">
        <v>27</v>
      </c>
    </row>
    <row r="1386" spans="1:14" x14ac:dyDescent="0.25">
      <c r="A1386" t="s">
        <v>7173</v>
      </c>
      <c r="B1386" t="s">
        <v>7174</v>
      </c>
      <c r="C1386" t="s">
        <v>16</v>
      </c>
      <c r="D1386" t="s">
        <v>3818</v>
      </c>
      <c r="E1386" t="s">
        <v>18</v>
      </c>
      <c r="F1386" t="s">
        <v>7175</v>
      </c>
      <c r="G1386" t="s">
        <v>7176</v>
      </c>
      <c r="H1386" t="s">
        <v>7177</v>
      </c>
      <c r="I1386" t="s">
        <v>34</v>
      </c>
      <c r="J1386" t="s">
        <v>256</v>
      </c>
      <c r="K1386" t="s">
        <v>24</v>
      </c>
      <c r="L1386" t="s">
        <v>36</v>
      </c>
      <c r="M1386" t="s">
        <v>26</v>
      </c>
      <c r="N1386" t="s">
        <v>27</v>
      </c>
    </row>
    <row r="1387" spans="1:14" x14ac:dyDescent="0.25">
      <c r="A1387" t="s">
        <v>7178</v>
      </c>
      <c r="B1387" t="s">
        <v>48</v>
      </c>
      <c r="C1387" t="s">
        <v>76</v>
      </c>
      <c r="D1387" t="s">
        <v>49</v>
      </c>
      <c r="E1387" t="s">
        <v>18</v>
      </c>
      <c r="F1387" t="s">
        <v>7179</v>
      </c>
      <c r="G1387" t="s">
        <v>7180</v>
      </c>
      <c r="H1387" t="s">
        <v>7181</v>
      </c>
      <c r="I1387" t="s">
        <v>34</v>
      </c>
      <c r="J1387" t="s">
        <v>1398</v>
      </c>
      <c r="K1387" t="s">
        <v>24</v>
      </c>
      <c r="L1387" t="s">
        <v>54</v>
      </c>
      <c r="M1387" t="s">
        <v>7182</v>
      </c>
      <c r="N1387" t="s">
        <v>46</v>
      </c>
    </row>
    <row r="1388" spans="1:14" x14ac:dyDescent="0.25">
      <c r="A1388" t="s">
        <v>7183</v>
      </c>
      <c r="B1388" t="s">
        <v>7184</v>
      </c>
      <c r="C1388" t="s">
        <v>16</v>
      </c>
      <c r="D1388" t="s">
        <v>7185</v>
      </c>
      <c r="E1388" t="s">
        <v>18</v>
      </c>
      <c r="F1388" t="s">
        <v>7186</v>
      </c>
      <c r="G1388" t="s">
        <v>7187</v>
      </c>
      <c r="H1388" t="s">
        <v>7188</v>
      </c>
      <c r="I1388" t="s">
        <v>348</v>
      </c>
      <c r="J1388" t="s">
        <v>521</v>
      </c>
      <c r="K1388" t="s">
        <v>24</v>
      </c>
      <c r="L1388" t="s">
        <v>394</v>
      </c>
      <c r="M1388" t="s">
        <v>26</v>
      </c>
      <c r="N1388" t="s">
        <v>27</v>
      </c>
    </row>
    <row r="1389" spans="1:14" x14ac:dyDescent="0.25">
      <c r="A1389" t="s">
        <v>7189</v>
      </c>
      <c r="C1389" t="s">
        <v>16</v>
      </c>
      <c r="D1389" t="s">
        <v>7190</v>
      </c>
      <c r="E1389" t="s">
        <v>18</v>
      </c>
      <c r="F1389" t="s">
        <v>7191</v>
      </c>
      <c r="G1389" t="s">
        <v>7192</v>
      </c>
      <c r="H1389" t="s">
        <v>7193</v>
      </c>
      <c r="I1389" t="s">
        <v>348</v>
      </c>
      <c r="J1389" t="s">
        <v>1836</v>
      </c>
      <c r="K1389" t="s">
        <v>24</v>
      </c>
      <c r="L1389" t="s">
        <v>394</v>
      </c>
      <c r="M1389" t="s">
        <v>7194</v>
      </c>
      <c r="N1389" t="s">
        <v>46</v>
      </c>
    </row>
    <row r="1390" spans="1:14" x14ac:dyDescent="0.25">
      <c r="A1390" t="s">
        <v>7195</v>
      </c>
      <c r="B1390" t="s">
        <v>2313</v>
      </c>
      <c r="C1390" t="s">
        <v>16</v>
      </c>
      <c r="D1390" t="s">
        <v>6421</v>
      </c>
      <c r="E1390" t="s">
        <v>18</v>
      </c>
      <c r="F1390" t="s">
        <v>7196</v>
      </c>
      <c r="G1390" t="s">
        <v>7197</v>
      </c>
      <c r="H1390" t="s">
        <v>7198</v>
      </c>
      <c r="I1390" t="s">
        <v>34</v>
      </c>
      <c r="J1390" t="s">
        <v>1769</v>
      </c>
      <c r="K1390" t="s">
        <v>24</v>
      </c>
      <c r="L1390" t="s">
        <v>441</v>
      </c>
      <c r="M1390" t="s">
        <v>26</v>
      </c>
      <c r="N1390" t="s">
        <v>27</v>
      </c>
    </row>
    <row r="1391" spans="1:14" x14ac:dyDescent="0.25">
      <c r="A1391" t="s">
        <v>7199</v>
      </c>
      <c r="B1391" t="s">
        <v>7200</v>
      </c>
      <c r="C1391" t="s">
        <v>16</v>
      </c>
      <c r="D1391" t="s">
        <v>7201</v>
      </c>
      <c r="E1391" t="s">
        <v>18</v>
      </c>
      <c r="F1391" t="s">
        <v>7202</v>
      </c>
      <c r="G1391" t="s">
        <v>7203</v>
      </c>
      <c r="H1391" t="s">
        <v>7204</v>
      </c>
      <c r="I1391" t="s">
        <v>2489</v>
      </c>
      <c r="J1391" t="s">
        <v>7205</v>
      </c>
      <c r="K1391" t="s">
        <v>3836</v>
      </c>
      <c r="L1391" t="s">
        <v>7206</v>
      </c>
      <c r="M1391" t="s">
        <v>26</v>
      </c>
      <c r="N1391" t="s">
        <v>27</v>
      </c>
    </row>
    <row r="1392" spans="1:14" x14ac:dyDescent="0.25">
      <c r="A1392" t="s">
        <v>7207</v>
      </c>
      <c r="B1392" t="s">
        <v>7208</v>
      </c>
      <c r="C1392" t="s">
        <v>76</v>
      </c>
      <c r="D1392" t="s">
        <v>5227</v>
      </c>
      <c r="E1392" t="s">
        <v>695</v>
      </c>
      <c r="F1392" t="s">
        <v>7209</v>
      </c>
      <c r="G1392" t="s">
        <v>7210</v>
      </c>
      <c r="H1392" t="s">
        <v>7211</v>
      </c>
      <c r="I1392" t="s">
        <v>34</v>
      </c>
      <c r="J1392" t="s">
        <v>2051</v>
      </c>
      <c r="K1392" t="s">
        <v>24</v>
      </c>
      <c r="L1392" t="s">
        <v>82</v>
      </c>
      <c r="M1392" t="s">
        <v>26</v>
      </c>
      <c r="N1392" t="s">
        <v>27</v>
      </c>
    </row>
    <row r="1393" spans="1:14" x14ac:dyDescent="0.25">
      <c r="A1393" t="s">
        <v>7212</v>
      </c>
      <c r="B1393" t="s">
        <v>7213</v>
      </c>
      <c r="C1393" t="s">
        <v>16</v>
      </c>
      <c r="D1393" t="s">
        <v>7214</v>
      </c>
      <c r="E1393" t="s">
        <v>695</v>
      </c>
      <c r="F1393" t="s">
        <v>7215</v>
      </c>
      <c r="G1393" t="s">
        <v>7216</v>
      </c>
      <c r="H1393" t="s">
        <v>7217</v>
      </c>
      <c r="I1393" t="s">
        <v>34</v>
      </c>
      <c r="J1393" t="s">
        <v>456</v>
      </c>
      <c r="K1393" t="s">
        <v>24</v>
      </c>
      <c r="L1393" t="s">
        <v>914</v>
      </c>
      <c r="M1393" t="s">
        <v>7218</v>
      </c>
      <c r="N1393" t="s">
        <v>46</v>
      </c>
    </row>
    <row r="1394" spans="1:14" x14ac:dyDescent="0.25">
      <c r="A1394" t="s">
        <v>7219</v>
      </c>
      <c r="B1394" t="s">
        <v>7220</v>
      </c>
      <c r="C1394" t="s">
        <v>16</v>
      </c>
      <c r="D1394" t="s">
        <v>7221</v>
      </c>
      <c r="E1394" t="s">
        <v>695</v>
      </c>
      <c r="F1394" t="s">
        <v>7222</v>
      </c>
      <c r="G1394" t="s">
        <v>7223</v>
      </c>
      <c r="H1394" t="s">
        <v>7224</v>
      </c>
      <c r="I1394" t="s">
        <v>348</v>
      </c>
      <c r="J1394" t="s">
        <v>1208</v>
      </c>
      <c r="K1394" t="s">
        <v>24</v>
      </c>
      <c r="L1394" t="s">
        <v>394</v>
      </c>
      <c r="M1394" t="s">
        <v>26</v>
      </c>
      <c r="N1394" t="s">
        <v>27</v>
      </c>
    </row>
    <row r="1395" spans="1:14" x14ac:dyDescent="0.25">
      <c r="A1395" t="s">
        <v>7225</v>
      </c>
      <c r="B1395" t="s">
        <v>7226</v>
      </c>
      <c r="C1395" t="s">
        <v>16</v>
      </c>
      <c r="D1395" t="s">
        <v>3889</v>
      </c>
      <c r="E1395" t="s">
        <v>695</v>
      </c>
      <c r="F1395" t="s">
        <v>7227</v>
      </c>
      <c r="G1395" t="s">
        <v>7228</v>
      </c>
      <c r="H1395" t="s">
        <v>7229</v>
      </c>
      <c r="I1395" t="s">
        <v>34</v>
      </c>
      <c r="J1395" t="s">
        <v>816</v>
      </c>
      <c r="K1395" t="s">
        <v>24</v>
      </c>
      <c r="L1395" t="s">
        <v>44</v>
      </c>
      <c r="M1395" t="s">
        <v>26</v>
      </c>
      <c r="N1395" t="s">
        <v>27</v>
      </c>
    </row>
    <row r="1396" spans="1:14" x14ac:dyDescent="0.25">
      <c r="A1396" t="s">
        <v>7212</v>
      </c>
      <c r="B1396" t="s">
        <v>7213</v>
      </c>
      <c r="C1396" t="s">
        <v>16</v>
      </c>
      <c r="D1396" t="s">
        <v>7214</v>
      </c>
      <c r="E1396" t="s">
        <v>695</v>
      </c>
      <c r="F1396" t="s">
        <v>7230</v>
      </c>
      <c r="G1396" t="s">
        <v>7231</v>
      </c>
      <c r="H1396" t="s">
        <v>7232</v>
      </c>
      <c r="I1396" t="s">
        <v>34</v>
      </c>
      <c r="J1396" t="s">
        <v>456</v>
      </c>
      <c r="K1396" t="s">
        <v>24</v>
      </c>
      <c r="L1396" t="s">
        <v>914</v>
      </c>
      <c r="M1396" t="s">
        <v>7233</v>
      </c>
      <c r="N1396" t="s">
        <v>46</v>
      </c>
    </row>
    <row r="1397" spans="1:14" x14ac:dyDescent="0.25">
      <c r="A1397" t="s">
        <v>7234</v>
      </c>
      <c r="B1397" t="s">
        <v>7235</v>
      </c>
      <c r="C1397" t="s">
        <v>76</v>
      </c>
      <c r="D1397" t="s">
        <v>6791</v>
      </c>
      <c r="E1397" t="s">
        <v>687</v>
      </c>
      <c r="F1397" t="s">
        <v>7236</v>
      </c>
      <c r="G1397" t="s">
        <v>7237</v>
      </c>
      <c r="H1397" t="s">
        <v>7238</v>
      </c>
      <c r="I1397" t="s">
        <v>34</v>
      </c>
      <c r="J1397" t="s">
        <v>3322</v>
      </c>
      <c r="K1397" t="s">
        <v>24</v>
      </c>
      <c r="L1397" t="s">
        <v>36</v>
      </c>
      <c r="M1397" t="s">
        <v>26</v>
      </c>
      <c r="N1397" t="s">
        <v>27</v>
      </c>
    </row>
    <row r="1398" spans="1:14" x14ac:dyDescent="0.25">
      <c r="A1398" t="s">
        <v>7239</v>
      </c>
      <c r="B1398" t="s">
        <v>7240</v>
      </c>
      <c r="C1398" t="s">
        <v>16</v>
      </c>
      <c r="D1398" t="s">
        <v>4896</v>
      </c>
      <c r="E1398" t="s">
        <v>695</v>
      </c>
      <c r="F1398" t="s">
        <v>7241</v>
      </c>
      <c r="G1398" t="s">
        <v>7242</v>
      </c>
      <c r="H1398" s="6" t="s">
        <v>7243</v>
      </c>
      <c r="I1398" t="s">
        <v>34</v>
      </c>
      <c r="J1398" t="s">
        <v>2079</v>
      </c>
      <c r="K1398" t="s">
        <v>24</v>
      </c>
      <c r="L1398" t="s">
        <v>2751</v>
      </c>
      <c r="M1398" t="s">
        <v>26</v>
      </c>
      <c r="N1398" t="s">
        <v>27</v>
      </c>
    </row>
    <row r="1399" spans="1:14" x14ac:dyDescent="0.25">
      <c r="A1399" t="s">
        <v>2208</v>
      </c>
      <c r="B1399" t="s">
        <v>2063</v>
      </c>
      <c r="C1399" t="s">
        <v>1700</v>
      </c>
      <c r="D1399" t="s">
        <v>1612</v>
      </c>
      <c r="E1399" t="s">
        <v>695</v>
      </c>
      <c r="F1399" t="s">
        <v>7244</v>
      </c>
      <c r="G1399" t="s">
        <v>7245</v>
      </c>
      <c r="H1399" t="s">
        <v>7246</v>
      </c>
      <c r="I1399" t="s">
        <v>34</v>
      </c>
      <c r="J1399" t="s">
        <v>269</v>
      </c>
      <c r="K1399" t="s">
        <v>7247</v>
      </c>
      <c r="L1399" t="s">
        <v>82</v>
      </c>
      <c r="M1399" t="s">
        <v>26</v>
      </c>
      <c r="N1399" t="s">
        <v>27</v>
      </c>
    </row>
    <row r="1400" spans="1:14" x14ac:dyDescent="0.25">
      <c r="A1400" t="s">
        <v>7248</v>
      </c>
      <c r="B1400" t="s">
        <v>7249</v>
      </c>
      <c r="C1400" t="s">
        <v>2018</v>
      </c>
      <c r="D1400" t="s">
        <v>7250</v>
      </c>
      <c r="E1400" t="s">
        <v>18</v>
      </c>
      <c r="F1400" t="s">
        <v>7251</v>
      </c>
      <c r="G1400" t="s">
        <v>7252</v>
      </c>
      <c r="H1400" t="s">
        <v>7253</v>
      </c>
      <c r="I1400" t="s">
        <v>34</v>
      </c>
      <c r="J1400" t="s">
        <v>2023</v>
      </c>
      <c r="K1400" t="s">
        <v>1705</v>
      </c>
      <c r="L1400" t="s">
        <v>184</v>
      </c>
      <c r="M1400" t="s">
        <v>26</v>
      </c>
      <c r="N1400" t="s">
        <v>27</v>
      </c>
    </row>
    <row r="1401" spans="1:14" x14ac:dyDescent="0.25">
      <c r="A1401" t="s">
        <v>7254</v>
      </c>
      <c r="C1401" t="s">
        <v>7255</v>
      </c>
      <c r="E1401" t="s">
        <v>7256</v>
      </c>
      <c r="F1401" t="s">
        <v>7257</v>
      </c>
      <c r="G1401" t="s">
        <v>7258</v>
      </c>
      <c r="I1401" t="s">
        <v>34</v>
      </c>
      <c r="J1401" t="s">
        <v>872</v>
      </c>
      <c r="K1401" t="s">
        <v>1705</v>
      </c>
      <c r="M1401" t="s">
        <v>26</v>
      </c>
      <c r="N1401" t="s">
        <v>27</v>
      </c>
    </row>
    <row r="1402" spans="1:14" x14ac:dyDescent="0.25">
      <c r="A1402" t="s">
        <v>7259</v>
      </c>
      <c r="B1402" t="s">
        <v>7260</v>
      </c>
      <c r="C1402" t="s">
        <v>1991</v>
      </c>
      <c r="D1402" t="s">
        <v>759</v>
      </c>
      <c r="E1402" t="s">
        <v>687</v>
      </c>
      <c r="F1402" t="s">
        <v>7261</v>
      </c>
      <c r="G1402" t="s">
        <v>7262</v>
      </c>
      <c r="H1402" t="s">
        <v>7263</v>
      </c>
      <c r="I1402" t="s">
        <v>34</v>
      </c>
      <c r="J1402" t="s">
        <v>1965</v>
      </c>
      <c r="K1402" t="s">
        <v>606</v>
      </c>
      <c r="L1402" t="s">
        <v>82</v>
      </c>
      <c r="M1402" t="s">
        <v>26</v>
      </c>
      <c r="N1402" t="s">
        <v>27</v>
      </c>
    </row>
    <row r="1403" spans="1:14" x14ac:dyDescent="0.25">
      <c r="A1403" t="s">
        <v>7264</v>
      </c>
      <c r="B1403" t="s">
        <v>7260</v>
      </c>
      <c r="C1403" t="s">
        <v>1700</v>
      </c>
      <c r="D1403" t="s">
        <v>759</v>
      </c>
      <c r="E1403" t="s">
        <v>695</v>
      </c>
      <c r="F1403" t="s">
        <v>7265</v>
      </c>
      <c r="G1403" t="s">
        <v>7266</v>
      </c>
      <c r="H1403" t="s">
        <v>7267</v>
      </c>
      <c r="I1403" t="s">
        <v>34</v>
      </c>
      <c r="J1403" t="s">
        <v>872</v>
      </c>
      <c r="K1403" t="s">
        <v>1705</v>
      </c>
      <c r="L1403" t="s">
        <v>82</v>
      </c>
      <c r="M1403" t="s">
        <v>26</v>
      </c>
      <c r="N1403" t="s">
        <v>27</v>
      </c>
    </row>
    <row r="1404" spans="1:14" x14ac:dyDescent="0.25">
      <c r="A1404" t="s">
        <v>7268</v>
      </c>
      <c r="B1404" t="s">
        <v>29</v>
      </c>
      <c r="C1404" t="s">
        <v>600</v>
      </c>
      <c r="D1404" t="s">
        <v>429</v>
      </c>
      <c r="E1404" t="s">
        <v>18</v>
      </c>
      <c r="F1404" t="s">
        <v>7269</v>
      </c>
      <c r="G1404" t="s">
        <v>7270</v>
      </c>
      <c r="H1404" t="s">
        <v>7271</v>
      </c>
      <c r="I1404" t="s">
        <v>34</v>
      </c>
      <c r="J1404" t="s">
        <v>5669</v>
      </c>
      <c r="K1404" t="s">
        <v>606</v>
      </c>
      <c r="L1404" t="s">
        <v>434</v>
      </c>
      <c r="M1404" t="s">
        <v>26</v>
      </c>
      <c r="N1404" t="s">
        <v>27</v>
      </c>
    </row>
    <row r="1405" spans="1:14" x14ac:dyDescent="0.25">
      <c r="A1405" t="s">
        <v>7272</v>
      </c>
      <c r="B1405" t="s">
        <v>599</v>
      </c>
      <c r="C1405" t="s">
        <v>600</v>
      </c>
      <c r="D1405" t="s">
        <v>7273</v>
      </c>
      <c r="E1405" t="s">
        <v>695</v>
      </c>
      <c r="F1405" t="s">
        <v>7274</v>
      </c>
      <c r="G1405" t="s">
        <v>7275</v>
      </c>
      <c r="H1405" t="s">
        <v>7276</v>
      </c>
      <c r="I1405" t="s">
        <v>34</v>
      </c>
      <c r="J1405" t="s">
        <v>2062</v>
      </c>
      <c r="K1405" t="s">
        <v>606</v>
      </c>
      <c r="L1405" t="s">
        <v>1469</v>
      </c>
      <c r="M1405" t="s">
        <v>26</v>
      </c>
      <c r="N1405" t="s">
        <v>27</v>
      </c>
    </row>
    <row r="1406" spans="1:14" x14ac:dyDescent="0.25">
      <c r="A1406" t="s">
        <v>7254</v>
      </c>
      <c r="C1406" t="s">
        <v>7255</v>
      </c>
      <c r="E1406" t="s">
        <v>7256</v>
      </c>
      <c r="F1406" t="s">
        <v>7277</v>
      </c>
      <c r="G1406" t="s">
        <v>7278</v>
      </c>
      <c r="I1406" t="s">
        <v>34</v>
      </c>
      <c r="J1406" t="s">
        <v>2062</v>
      </c>
      <c r="K1406" t="s">
        <v>1705</v>
      </c>
      <c r="M1406" t="s">
        <v>26</v>
      </c>
      <c r="N1406" t="s">
        <v>27</v>
      </c>
    </row>
    <row r="1407" spans="1:14" x14ac:dyDescent="0.25">
      <c r="A1407" t="s">
        <v>7279</v>
      </c>
      <c r="B1407" t="s">
        <v>2779</v>
      </c>
      <c r="C1407" t="s">
        <v>76</v>
      </c>
      <c r="D1407" t="s">
        <v>102</v>
      </c>
      <c r="E1407" t="s">
        <v>18</v>
      </c>
      <c r="F1407" t="s">
        <v>7280</v>
      </c>
      <c r="G1407" t="s">
        <v>7281</v>
      </c>
      <c r="H1407" t="s">
        <v>7282</v>
      </c>
      <c r="I1407" t="s">
        <v>34</v>
      </c>
      <c r="J1407" t="s">
        <v>1385</v>
      </c>
      <c r="K1407" t="s">
        <v>24</v>
      </c>
      <c r="L1407" t="s">
        <v>82</v>
      </c>
      <c r="M1407" t="s">
        <v>7283</v>
      </c>
      <c r="N1407" t="s">
        <v>46</v>
      </c>
    </row>
    <row r="1408" spans="1:14" x14ac:dyDescent="0.25">
      <c r="A1408" t="s">
        <v>7284</v>
      </c>
      <c r="B1408" t="s">
        <v>7285</v>
      </c>
      <c r="C1408" t="s">
        <v>16</v>
      </c>
      <c r="D1408" t="s">
        <v>7286</v>
      </c>
      <c r="E1408" t="s">
        <v>18</v>
      </c>
      <c r="F1408" t="s">
        <v>7287</v>
      </c>
      <c r="G1408" t="s">
        <v>7288</v>
      </c>
      <c r="H1408" t="s">
        <v>7289</v>
      </c>
      <c r="I1408" t="s">
        <v>34</v>
      </c>
      <c r="J1408" t="s">
        <v>575</v>
      </c>
      <c r="K1408" t="s">
        <v>24</v>
      </c>
      <c r="L1408" t="s">
        <v>233</v>
      </c>
      <c r="M1408" t="s">
        <v>7290</v>
      </c>
      <c r="N1408" t="s">
        <v>46</v>
      </c>
    </row>
    <row r="1409" spans="1:14" x14ac:dyDescent="0.25">
      <c r="A1409" t="s">
        <v>7291</v>
      </c>
      <c r="B1409" t="s">
        <v>7292</v>
      </c>
      <c r="C1409" t="s">
        <v>16</v>
      </c>
      <c r="D1409" t="s">
        <v>1354</v>
      </c>
      <c r="E1409" t="s">
        <v>18</v>
      </c>
      <c r="F1409" t="s">
        <v>7293</v>
      </c>
      <c r="G1409" t="s">
        <v>7294</v>
      </c>
      <c r="H1409" t="s">
        <v>7295</v>
      </c>
      <c r="I1409" t="s">
        <v>34</v>
      </c>
      <c r="J1409" t="s">
        <v>315</v>
      </c>
      <c r="K1409" t="s">
        <v>24</v>
      </c>
      <c r="L1409" t="s">
        <v>1358</v>
      </c>
      <c r="M1409" t="s">
        <v>7296</v>
      </c>
      <c r="N1409" t="s">
        <v>46</v>
      </c>
    </row>
    <row r="1410" spans="1:14" x14ac:dyDescent="0.25">
      <c r="A1410" t="s">
        <v>7297</v>
      </c>
      <c r="B1410" t="s">
        <v>7298</v>
      </c>
      <c r="C1410" t="s">
        <v>16</v>
      </c>
      <c r="D1410" t="s">
        <v>7299</v>
      </c>
      <c r="E1410" t="s">
        <v>18</v>
      </c>
      <c r="F1410" t="s">
        <v>7300</v>
      </c>
      <c r="G1410" t="s">
        <v>7301</v>
      </c>
      <c r="H1410" t="s">
        <v>7302</v>
      </c>
      <c r="I1410" t="s">
        <v>34</v>
      </c>
      <c r="J1410" t="s">
        <v>81</v>
      </c>
      <c r="K1410" t="s">
        <v>24</v>
      </c>
      <c r="L1410" t="s">
        <v>44</v>
      </c>
      <c r="M1410" t="s">
        <v>7303</v>
      </c>
      <c r="N1410" t="s">
        <v>46</v>
      </c>
    </row>
    <row r="1411" spans="1:14" x14ac:dyDescent="0.25">
      <c r="A1411" t="s">
        <v>7304</v>
      </c>
      <c r="B1411" t="s">
        <v>7305</v>
      </c>
      <c r="C1411" t="s">
        <v>76</v>
      </c>
      <c r="D1411" t="s">
        <v>49</v>
      </c>
      <c r="E1411" t="s">
        <v>18</v>
      </c>
      <c r="F1411" t="s">
        <v>7306</v>
      </c>
      <c r="G1411" t="s">
        <v>7307</v>
      </c>
      <c r="H1411" t="s">
        <v>7308</v>
      </c>
      <c r="I1411" t="s">
        <v>34</v>
      </c>
      <c r="J1411" t="s">
        <v>4634</v>
      </c>
      <c r="K1411" t="s">
        <v>24</v>
      </c>
      <c r="L1411" t="s">
        <v>54</v>
      </c>
      <c r="M1411" t="s">
        <v>7309</v>
      </c>
      <c r="N1411" t="s">
        <v>46</v>
      </c>
    </row>
    <row r="1412" spans="1:14" x14ac:dyDescent="0.25">
      <c r="A1412" t="s">
        <v>7310</v>
      </c>
      <c r="B1412" t="s">
        <v>7311</v>
      </c>
      <c r="C1412" t="s">
        <v>16</v>
      </c>
      <c r="D1412" t="s">
        <v>7312</v>
      </c>
      <c r="E1412" t="s">
        <v>687</v>
      </c>
      <c r="F1412" t="s">
        <v>7313</v>
      </c>
      <c r="G1412" t="s">
        <v>7314</v>
      </c>
      <c r="H1412" t="s">
        <v>7315</v>
      </c>
      <c r="I1412" t="s">
        <v>34</v>
      </c>
      <c r="J1412" t="s">
        <v>2283</v>
      </c>
      <c r="K1412" t="s">
        <v>24</v>
      </c>
      <c r="L1412" t="s">
        <v>1414</v>
      </c>
      <c r="M1412" t="s">
        <v>26</v>
      </c>
      <c r="N1412" t="s">
        <v>27</v>
      </c>
    </row>
    <row r="1413" spans="1:14" x14ac:dyDescent="0.25">
      <c r="A1413" t="s">
        <v>2208</v>
      </c>
      <c r="B1413" t="s">
        <v>2063</v>
      </c>
      <c r="C1413" t="s">
        <v>1700</v>
      </c>
      <c r="D1413" t="s">
        <v>1612</v>
      </c>
      <c r="E1413" t="s">
        <v>695</v>
      </c>
      <c r="F1413" t="s">
        <v>7244</v>
      </c>
      <c r="G1413" t="s">
        <v>7245</v>
      </c>
      <c r="H1413" t="s">
        <v>7246</v>
      </c>
      <c r="I1413" t="s">
        <v>34</v>
      </c>
      <c r="J1413" t="s">
        <v>269</v>
      </c>
      <c r="K1413" t="s">
        <v>7247</v>
      </c>
      <c r="L1413" t="s">
        <v>82</v>
      </c>
      <c r="M1413" t="s">
        <v>26</v>
      </c>
      <c r="N1413" t="s">
        <v>27</v>
      </c>
    </row>
    <row r="1414" spans="1:14" x14ac:dyDescent="0.25">
      <c r="A1414" t="s">
        <v>7248</v>
      </c>
      <c r="B1414" t="s">
        <v>7249</v>
      </c>
      <c r="C1414" t="s">
        <v>2018</v>
      </c>
      <c r="D1414" t="s">
        <v>7250</v>
      </c>
      <c r="E1414" t="s">
        <v>18</v>
      </c>
      <c r="F1414" t="s">
        <v>7251</v>
      </c>
      <c r="G1414" t="s">
        <v>7252</v>
      </c>
      <c r="H1414" t="s">
        <v>7253</v>
      </c>
      <c r="I1414" t="s">
        <v>34</v>
      </c>
      <c r="J1414" t="s">
        <v>2023</v>
      </c>
      <c r="K1414" t="s">
        <v>1705</v>
      </c>
      <c r="L1414" t="s">
        <v>184</v>
      </c>
      <c r="M1414" t="s">
        <v>26</v>
      </c>
      <c r="N1414" t="s">
        <v>27</v>
      </c>
    </row>
    <row r="1415" spans="1:14" x14ac:dyDescent="0.25">
      <c r="A1415" t="s">
        <v>7254</v>
      </c>
      <c r="C1415" t="s">
        <v>7255</v>
      </c>
      <c r="E1415" t="s">
        <v>7256</v>
      </c>
      <c r="F1415" t="s">
        <v>7257</v>
      </c>
      <c r="G1415" t="s">
        <v>7258</v>
      </c>
      <c r="I1415" t="s">
        <v>34</v>
      </c>
      <c r="J1415" t="s">
        <v>872</v>
      </c>
      <c r="K1415" t="s">
        <v>1705</v>
      </c>
      <c r="M1415" t="s">
        <v>26</v>
      </c>
      <c r="N1415" t="s">
        <v>27</v>
      </c>
    </row>
    <row r="1416" spans="1:14" x14ac:dyDescent="0.25">
      <c r="A1416" t="s">
        <v>7316</v>
      </c>
      <c r="B1416" t="s">
        <v>7317</v>
      </c>
      <c r="C1416" t="s">
        <v>2018</v>
      </c>
      <c r="D1416" t="s">
        <v>5359</v>
      </c>
      <c r="E1416" t="s">
        <v>18</v>
      </c>
      <c r="F1416" t="s">
        <v>7318</v>
      </c>
      <c r="G1416" t="s">
        <v>7319</v>
      </c>
      <c r="H1416" t="s">
        <v>7320</v>
      </c>
      <c r="I1416" t="s">
        <v>34</v>
      </c>
      <c r="J1416" t="s">
        <v>3388</v>
      </c>
      <c r="K1416" t="s">
        <v>1705</v>
      </c>
      <c r="L1416" t="s">
        <v>7321</v>
      </c>
      <c r="M1416" t="s">
        <v>26</v>
      </c>
      <c r="N1416" t="s">
        <v>27</v>
      </c>
    </row>
    <row r="1417" spans="1:14" x14ac:dyDescent="0.25">
      <c r="A1417" t="s">
        <v>7322</v>
      </c>
      <c r="C1417" t="s">
        <v>600</v>
      </c>
      <c r="D1417" t="s">
        <v>1069</v>
      </c>
      <c r="E1417" t="s">
        <v>18</v>
      </c>
      <c r="F1417" t="s">
        <v>7323</v>
      </c>
      <c r="G1417" t="s">
        <v>7324</v>
      </c>
      <c r="H1417" t="s">
        <v>7325</v>
      </c>
      <c r="I1417" t="s">
        <v>34</v>
      </c>
      <c r="J1417" t="s">
        <v>1965</v>
      </c>
      <c r="K1417" t="s">
        <v>606</v>
      </c>
      <c r="L1417" t="s">
        <v>82</v>
      </c>
      <c r="M1417" t="s">
        <v>26</v>
      </c>
      <c r="N1417" t="s">
        <v>27</v>
      </c>
    </row>
    <row r="1418" spans="1:14" x14ac:dyDescent="0.25">
      <c r="A1418" t="s">
        <v>7326</v>
      </c>
      <c r="C1418" t="s">
        <v>2018</v>
      </c>
      <c r="D1418" t="s">
        <v>7327</v>
      </c>
      <c r="E1418" t="s">
        <v>18</v>
      </c>
      <c r="F1418" t="s">
        <v>7328</v>
      </c>
      <c r="G1418" t="s">
        <v>7329</v>
      </c>
      <c r="H1418" t="s">
        <v>7330</v>
      </c>
      <c r="I1418" t="s">
        <v>34</v>
      </c>
      <c r="J1418" t="s">
        <v>1295</v>
      </c>
      <c r="K1418" t="s">
        <v>1705</v>
      </c>
      <c r="L1418" t="s">
        <v>477</v>
      </c>
      <c r="M1418" t="s">
        <v>26</v>
      </c>
      <c r="N1418" t="s">
        <v>27</v>
      </c>
    </row>
    <row r="1419" spans="1:14" x14ac:dyDescent="0.25">
      <c r="A1419" t="s">
        <v>7331</v>
      </c>
      <c r="B1419" t="s">
        <v>29</v>
      </c>
      <c r="C1419" t="s">
        <v>2054</v>
      </c>
      <c r="D1419" t="s">
        <v>7332</v>
      </c>
      <c r="E1419" t="s">
        <v>18</v>
      </c>
      <c r="F1419" t="s">
        <v>7333</v>
      </c>
      <c r="G1419" t="s">
        <v>7334</v>
      </c>
      <c r="H1419" t="s">
        <v>7335</v>
      </c>
      <c r="I1419" t="s">
        <v>34</v>
      </c>
      <c r="J1419" t="s">
        <v>1689</v>
      </c>
      <c r="K1419" t="s">
        <v>1705</v>
      </c>
      <c r="L1419" t="s">
        <v>842</v>
      </c>
      <c r="M1419" t="s">
        <v>26</v>
      </c>
      <c r="N1419" t="s">
        <v>27</v>
      </c>
    </row>
    <row r="1420" spans="1:14" x14ac:dyDescent="0.25">
      <c r="A1420" t="s">
        <v>7336</v>
      </c>
      <c r="B1420" t="s">
        <v>722</v>
      </c>
      <c r="C1420" t="s">
        <v>1700</v>
      </c>
      <c r="D1420" t="s">
        <v>7337</v>
      </c>
      <c r="E1420" t="s">
        <v>695</v>
      </c>
      <c r="F1420" t="s">
        <v>7338</v>
      </c>
      <c r="G1420" t="s">
        <v>7339</v>
      </c>
      <c r="H1420" t="s">
        <v>7340</v>
      </c>
      <c r="I1420" t="s">
        <v>34</v>
      </c>
      <c r="J1420" t="s">
        <v>1161</v>
      </c>
      <c r="K1420" t="s">
        <v>1705</v>
      </c>
      <c r="L1420" t="s">
        <v>3722</v>
      </c>
      <c r="M1420" t="s">
        <v>26</v>
      </c>
      <c r="N1420" t="s">
        <v>27</v>
      </c>
    </row>
    <row r="1421" spans="1:14" x14ac:dyDescent="0.25">
      <c r="A1421" t="s">
        <v>7341</v>
      </c>
      <c r="B1421" t="s">
        <v>7342</v>
      </c>
      <c r="C1421" t="s">
        <v>7343</v>
      </c>
      <c r="D1421" t="s">
        <v>2574</v>
      </c>
      <c r="E1421" t="s">
        <v>18</v>
      </c>
      <c r="F1421" t="s">
        <v>7344</v>
      </c>
      <c r="G1421" t="s">
        <v>7345</v>
      </c>
      <c r="H1421" t="s">
        <v>7346</v>
      </c>
      <c r="I1421" t="s">
        <v>804</v>
      </c>
      <c r="J1421" t="s">
        <v>879</v>
      </c>
      <c r="K1421" t="s">
        <v>1705</v>
      </c>
      <c r="L1421" t="s">
        <v>477</v>
      </c>
      <c r="M1421" t="s">
        <v>26</v>
      </c>
      <c r="N1421" t="s">
        <v>27</v>
      </c>
    </row>
    <row r="1422" spans="1:14" x14ac:dyDescent="0.25">
      <c r="A1422" t="s">
        <v>7347</v>
      </c>
      <c r="B1422" t="s">
        <v>722</v>
      </c>
      <c r="C1422" t="s">
        <v>1700</v>
      </c>
      <c r="D1422" t="s">
        <v>7337</v>
      </c>
      <c r="E1422" t="s">
        <v>687</v>
      </c>
      <c r="F1422" t="s">
        <v>7348</v>
      </c>
      <c r="G1422" t="s">
        <v>7349</v>
      </c>
      <c r="H1422" t="s">
        <v>7350</v>
      </c>
      <c r="I1422" t="s">
        <v>34</v>
      </c>
      <c r="J1422" t="s">
        <v>1161</v>
      </c>
      <c r="K1422" t="s">
        <v>1705</v>
      </c>
      <c r="L1422" t="s">
        <v>3722</v>
      </c>
      <c r="M1422" t="s">
        <v>26</v>
      </c>
      <c r="N1422" t="s">
        <v>27</v>
      </c>
    </row>
    <row r="1423" spans="1:14" x14ac:dyDescent="0.25">
      <c r="A1423" t="s">
        <v>7347</v>
      </c>
      <c r="B1423" t="s">
        <v>722</v>
      </c>
      <c r="C1423" t="s">
        <v>1700</v>
      </c>
      <c r="D1423" t="s">
        <v>7337</v>
      </c>
      <c r="E1423" t="s">
        <v>695</v>
      </c>
      <c r="F1423" t="s">
        <v>7351</v>
      </c>
      <c r="G1423" t="s">
        <v>7352</v>
      </c>
      <c r="H1423" t="s">
        <v>7353</v>
      </c>
      <c r="I1423" t="s">
        <v>34</v>
      </c>
      <c r="J1423" t="s">
        <v>134</v>
      </c>
      <c r="K1423" t="s">
        <v>606</v>
      </c>
      <c r="L1423" t="s">
        <v>3722</v>
      </c>
      <c r="M1423" t="s">
        <v>26</v>
      </c>
      <c r="N1423" t="s">
        <v>27</v>
      </c>
    </row>
    <row r="1424" spans="1:14" x14ac:dyDescent="0.25">
      <c r="A1424" t="s">
        <v>2208</v>
      </c>
      <c r="B1424" t="s">
        <v>599</v>
      </c>
      <c r="C1424" t="s">
        <v>1998</v>
      </c>
      <c r="D1424" t="s">
        <v>7354</v>
      </c>
      <c r="E1424" t="s">
        <v>687</v>
      </c>
      <c r="F1424" t="s">
        <v>7355</v>
      </c>
      <c r="G1424" t="s">
        <v>7356</v>
      </c>
      <c r="H1424" t="s">
        <v>7357</v>
      </c>
      <c r="I1424" t="s">
        <v>34</v>
      </c>
      <c r="J1424" t="s">
        <v>2062</v>
      </c>
      <c r="K1424" t="s">
        <v>1705</v>
      </c>
      <c r="L1424" t="s">
        <v>7358</v>
      </c>
      <c r="M1424" t="s">
        <v>26</v>
      </c>
      <c r="N1424" t="s">
        <v>27</v>
      </c>
    </row>
    <row r="1425" spans="1:14" x14ac:dyDescent="0.25">
      <c r="A1425" t="s">
        <v>7359</v>
      </c>
      <c r="B1425" t="s">
        <v>7360</v>
      </c>
      <c r="C1425" t="s">
        <v>1700</v>
      </c>
      <c r="D1425" t="s">
        <v>7361</v>
      </c>
      <c r="E1425" t="s">
        <v>18</v>
      </c>
      <c r="F1425" t="s">
        <v>7362</v>
      </c>
      <c r="G1425" t="s">
        <v>7363</v>
      </c>
      <c r="H1425" t="s">
        <v>7364</v>
      </c>
      <c r="I1425" t="s">
        <v>34</v>
      </c>
      <c r="J1425" t="s">
        <v>3381</v>
      </c>
      <c r="K1425" t="s">
        <v>1705</v>
      </c>
      <c r="L1425" t="s">
        <v>44</v>
      </c>
      <c r="M1425" t="s">
        <v>26</v>
      </c>
      <c r="N1425" t="s">
        <v>27</v>
      </c>
    </row>
    <row r="1426" spans="1:14" x14ac:dyDescent="0.25">
      <c r="A1426" t="s">
        <v>7347</v>
      </c>
      <c r="B1426" t="s">
        <v>722</v>
      </c>
      <c r="C1426" t="s">
        <v>1700</v>
      </c>
      <c r="D1426" t="s">
        <v>7337</v>
      </c>
      <c r="E1426" t="s">
        <v>695</v>
      </c>
      <c r="F1426" t="s">
        <v>7365</v>
      </c>
      <c r="G1426" t="s">
        <v>7366</v>
      </c>
      <c r="H1426" t="s">
        <v>7367</v>
      </c>
      <c r="I1426" t="s">
        <v>34</v>
      </c>
      <c r="J1426" t="s">
        <v>691</v>
      </c>
      <c r="K1426" t="s">
        <v>606</v>
      </c>
      <c r="L1426" t="s">
        <v>3722</v>
      </c>
      <c r="M1426" t="s">
        <v>26</v>
      </c>
      <c r="N1426" t="s">
        <v>27</v>
      </c>
    </row>
    <row r="1427" spans="1:14" x14ac:dyDescent="0.25">
      <c r="A1427" t="s">
        <v>7368</v>
      </c>
      <c r="C1427" t="s">
        <v>1700</v>
      </c>
      <c r="D1427" t="s">
        <v>174</v>
      </c>
      <c r="E1427" t="s">
        <v>18</v>
      </c>
      <c r="F1427" t="s">
        <v>7369</v>
      </c>
      <c r="G1427" t="s">
        <v>7370</v>
      </c>
      <c r="H1427" t="s">
        <v>7371</v>
      </c>
      <c r="I1427" t="s">
        <v>34</v>
      </c>
      <c r="J1427" t="s">
        <v>4027</v>
      </c>
      <c r="K1427" t="s">
        <v>1705</v>
      </c>
      <c r="L1427" t="s">
        <v>179</v>
      </c>
      <c r="M1427" t="s">
        <v>26</v>
      </c>
      <c r="N1427" t="s">
        <v>27</v>
      </c>
    </row>
    <row r="1428" spans="1:14" x14ac:dyDescent="0.25">
      <c r="A1428" t="s">
        <v>7254</v>
      </c>
      <c r="C1428" t="s">
        <v>7255</v>
      </c>
      <c r="E1428" t="s">
        <v>7256</v>
      </c>
      <c r="F1428" t="s">
        <v>7372</v>
      </c>
      <c r="G1428" t="s">
        <v>7373</v>
      </c>
      <c r="I1428" t="s">
        <v>34</v>
      </c>
      <c r="J1428" t="s">
        <v>448</v>
      </c>
      <c r="K1428" t="s">
        <v>1705</v>
      </c>
      <c r="M1428" t="s">
        <v>26</v>
      </c>
      <c r="N1428" t="s">
        <v>27</v>
      </c>
    </row>
    <row r="1429" spans="1:14" x14ac:dyDescent="0.25">
      <c r="A1429" t="s">
        <v>7374</v>
      </c>
      <c r="B1429" t="s">
        <v>7375</v>
      </c>
      <c r="C1429" t="s">
        <v>600</v>
      </c>
      <c r="D1429" t="s">
        <v>7376</v>
      </c>
      <c r="E1429" t="s">
        <v>687</v>
      </c>
      <c r="F1429" t="s">
        <v>7377</v>
      </c>
      <c r="G1429" t="s">
        <v>7378</v>
      </c>
      <c r="H1429" t="s">
        <v>7379</v>
      </c>
      <c r="I1429" t="s">
        <v>34</v>
      </c>
      <c r="J1429" t="s">
        <v>855</v>
      </c>
      <c r="K1429" t="s">
        <v>1705</v>
      </c>
      <c r="L1429" t="s">
        <v>7380</v>
      </c>
      <c r="M1429" t="s">
        <v>26</v>
      </c>
      <c r="N1429" t="s">
        <v>27</v>
      </c>
    </row>
    <row r="1430" spans="1:14" x14ac:dyDescent="0.25">
      <c r="A1430" t="s">
        <v>7347</v>
      </c>
      <c r="B1430" t="s">
        <v>722</v>
      </c>
      <c r="C1430" t="s">
        <v>1700</v>
      </c>
      <c r="D1430" t="s">
        <v>7337</v>
      </c>
      <c r="E1430" t="s">
        <v>695</v>
      </c>
      <c r="F1430" t="s">
        <v>7381</v>
      </c>
      <c r="G1430" t="s">
        <v>7382</v>
      </c>
      <c r="H1430" t="s">
        <v>7383</v>
      </c>
      <c r="I1430" t="s">
        <v>34</v>
      </c>
      <c r="J1430" t="s">
        <v>134</v>
      </c>
      <c r="K1430" t="s">
        <v>606</v>
      </c>
      <c r="L1430" t="s">
        <v>3722</v>
      </c>
      <c r="M1430" t="s">
        <v>26</v>
      </c>
      <c r="N1430" t="s">
        <v>27</v>
      </c>
    </row>
    <row r="1431" spans="1:14" x14ac:dyDescent="0.25">
      <c r="A1431" t="s">
        <v>7384</v>
      </c>
      <c r="C1431" t="s">
        <v>7255</v>
      </c>
      <c r="D1431" t="s">
        <v>3396</v>
      </c>
      <c r="E1431" t="s">
        <v>18</v>
      </c>
      <c r="F1431" t="s">
        <v>7385</v>
      </c>
      <c r="G1431" t="s">
        <v>7386</v>
      </c>
      <c r="H1431" t="s">
        <v>7387</v>
      </c>
      <c r="I1431" t="s">
        <v>34</v>
      </c>
      <c r="J1431" t="s">
        <v>1996</v>
      </c>
      <c r="K1431" t="s">
        <v>1705</v>
      </c>
      <c r="L1431" t="s">
        <v>477</v>
      </c>
      <c r="M1431" t="s">
        <v>26</v>
      </c>
      <c r="N1431" t="s">
        <v>27</v>
      </c>
    </row>
    <row r="1432" spans="1:14" x14ac:dyDescent="0.25">
      <c r="A1432" t="s">
        <v>7388</v>
      </c>
      <c r="B1432" t="s">
        <v>7375</v>
      </c>
      <c r="C1432" t="s">
        <v>600</v>
      </c>
      <c r="D1432" t="s">
        <v>7389</v>
      </c>
      <c r="E1432" t="s">
        <v>695</v>
      </c>
      <c r="F1432" t="s">
        <v>7390</v>
      </c>
      <c r="G1432" t="s">
        <v>7391</v>
      </c>
      <c r="H1432" t="s">
        <v>7392</v>
      </c>
      <c r="I1432" t="s">
        <v>34</v>
      </c>
      <c r="J1432" t="s">
        <v>1227</v>
      </c>
      <c r="K1432" t="s">
        <v>606</v>
      </c>
      <c r="L1432" t="s">
        <v>7393</v>
      </c>
      <c r="M1432" t="s">
        <v>26</v>
      </c>
      <c r="N1432" t="s">
        <v>27</v>
      </c>
    </row>
    <row r="1433" spans="1:14" x14ac:dyDescent="0.25">
      <c r="A1433" t="s">
        <v>7394</v>
      </c>
      <c r="B1433" t="s">
        <v>6373</v>
      </c>
      <c r="C1433" t="s">
        <v>76</v>
      </c>
      <c r="D1433" t="s">
        <v>6374</v>
      </c>
      <c r="E1433" t="s">
        <v>18</v>
      </c>
      <c r="F1433" t="s">
        <v>7395</v>
      </c>
      <c r="G1433" t="s">
        <v>7396</v>
      </c>
      <c r="H1433" t="s">
        <v>7397</v>
      </c>
      <c r="I1433" t="s">
        <v>34</v>
      </c>
      <c r="J1433" t="s">
        <v>2283</v>
      </c>
      <c r="K1433" t="s">
        <v>24</v>
      </c>
      <c r="L1433" t="s">
        <v>44</v>
      </c>
      <c r="M1433" t="s">
        <v>7398</v>
      </c>
      <c r="N1433" t="s">
        <v>46</v>
      </c>
    </row>
    <row r="1434" spans="1:14" x14ac:dyDescent="0.25">
      <c r="A1434" t="s">
        <v>7399</v>
      </c>
      <c r="B1434" t="s">
        <v>708</v>
      </c>
      <c r="C1434" t="s">
        <v>16</v>
      </c>
      <c r="D1434" t="s">
        <v>5693</v>
      </c>
      <c r="E1434" t="s">
        <v>695</v>
      </c>
      <c r="F1434" t="s">
        <v>7400</v>
      </c>
      <c r="G1434" t="s">
        <v>7401</v>
      </c>
      <c r="H1434" t="s">
        <v>7402</v>
      </c>
      <c r="I1434" t="s">
        <v>34</v>
      </c>
      <c r="J1434" t="s">
        <v>276</v>
      </c>
      <c r="K1434" t="s">
        <v>24</v>
      </c>
      <c r="L1434" t="s">
        <v>914</v>
      </c>
      <c r="M1434" t="s">
        <v>26</v>
      </c>
      <c r="N1434" t="s">
        <v>27</v>
      </c>
    </row>
    <row r="1435" spans="1:14" x14ac:dyDescent="0.25">
      <c r="A1435" t="s">
        <v>7403</v>
      </c>
      <c r="B1435" t="s">
        <v>7404</v>
      </c>
      <c r="C1435" t="s">
        <v>16</v>
      </c>
      <c r="D1435" t="s">
        <v>3572</v>
      </c>
      <c r="E1435" t="s">
        <v>695</v>
      </c>
      <c r="F1435" t="s">
        <v>7405</v>
      </c>
      <c r="G1435" t="s">
        <v>7406</v>
      </c>
      <c r="H1435" t="s">
        <v>7407</v>
      </c>
      <c r="I1435" t="s">
        <v>22</v>
      </c>
      <c r="J1435" t="s">
        <v>3420</v>
      </c>
      <c r="K1435" t="s">
        <v>24</v>
      </c>
      <c r="L1435" t="s">
        <v>91</v>
      </c>
      <c r="M1435" t="s">
        <v>26</v>
      </c>
      <c r="N1435" t="s">
        <v>27</v>
      </c>
    </row>
    <row r="1436" spans="1:14" x14ac:dyDescent="0.25">
      <c r="A1436" t="s">
        <v>7408</v>
      </c>
      <c r="B1436" t="s">
        <v>7409</v>
      </c>
      <c r="C1436" t="s">
        <v>76</v>
      </c>
      <c r="D1436" t="s">
        <v>6356</v>
      </c>
      <c r="E1436" t="s">
        <v>687</v>
      </c>
      <c r="F1436" t="s">
        <v>7410</v>
      </c>
      <c r="G1436" t="s">
        <v>7411</v>
      </c>
      <c r="H1436" t="s">
        <v>7412</v>
      </c>
      <c r="I1436" t="s">
        <v>22</v>
      </c>
      <c r="J1436" t="s">
        <v>269</v>
      </c>
      <c r="K1436" t="s">
        <v>24</v>
      </c>
      <c r="L1436" t="s">
        <v>3900</v>
      </c>
      <c r="M1436" t="s">
        <v>26</v>
      </c>
      <c r="N1436" t="s">
        <v>27</v>
      </c>
    </row>
    <row r="1437" spans="1:14" x14ac:dyDescent="0.25">
      <c r="A1437" t="s">
        <v>7413</v>
      </c>
      <c r="B1437" t="s">
        <v>227</v>
      </c>
      <c r="C1437" t="s">
        <v>76</v>
      </c>
      <c r="D1437" t="s">
        <v>437</v>
      </c>
      <c r="E1437" t="s">
        <v>687</v>
      </c>
      <c r="F1437" t="s">
        <v>7414</v>
      </c>
      <c r="G1437" t="s">
        <v>7415</v>
      </c>
      <c r="H1437" t="s">
        <v>7416</v>
      </c>
      <c r="I1437" t="s">
        <v>34</v>
      </c>
      <c r="J1437" t="s">
        <v>2490</v>
      </c>
      <c r="K1437" t="s">
        <v>24</v>
      </c>
      <c r="L1437" t="s">
        <v>6811</v>
      </c>
      <c r="M1437" t="s">
        <v>26</v>
      </c>
      <c r="N1437" t="s">
        <v>27</v>
      </c>
    </row>
    <row r="1438" spans="1:14" x14ac:dyDescent="0.25">
      <c r="A1438" t="s">
        <v>7417</v>
      </c>
      <c r="B1438" t="s">
        <v>7418</v>
      </c>
      <c r="C1438" t="s">
        <v>16</v>
      </c>
      <c r="D1438" t="s">
        <v>3572</v>
      </c>
      <c r="E1438" t="s">
        <v>687</v>
      </c>
      <c r="F1438" t="s">
        <v>7419</v>
      </c>
      <c r="G1438" t="s">
        <v>7420</v>
      </c>
      <c r="H1438" t="s">
        <v>7421</v>
      </c>
      <c r="I1438" t="s">
        <v>22</v>
      </c>
      <c r="J1438" t="s">
        <v>1295</v>
      </c>
      <c r="K1438" t="s">
        <v>24</v>
      </c>
      <c r="L1438" t="s">
        <v>91</v>
      </c>
      <c r="M1438" t="s">
        <v>26</v>
      </c>
      <c r="N1438" t="s">
        <v>27</v>
      </c>
    </row>
    <row r="1439" spans="1:14" x14ac:dyDescent="0.25">
      <c r="A1439" t="s">
        <v>7422</v>
      </c>
      <c r="C1439" t="s">
        <v>16</v>
      </c>
      <c r="D1439" t="s">
        <v>7423</v>
      </c>
      <c r="E1439" t="s">
        <v>695</v>
      </c>
      <c r="F1439" t="s">
        <v>7424</v>
      </c>
      <c r="G1439" t="s">
        <v>7425</v>
      </c>
      <c r="H1439" t="s">
        <v>7426</v>
      </c>
      <c r="I1439" t="s">
        <v>34</v>
      </c>
      <c r="J1439" t="s">
        <v>2757</v>
      </c>
      <c r="K1439" t="s">
        <v>24</v>
      </c>
      <c r="L1439" t="s">
        <v>3722</v>
      </c>
      <c r="M1439" t="s">
        <v>26</v>
      </c>
      <c r="N1439" t="s">
        <v>27</v>
      </c>
    </row>
    <row r="1440" spans="1:14" x14ac:dyDescent="0.25">
      <c r="A1440" t="s">
        <v>7427</v>
      </c>
      <c r="B1440" t="s">
        <v>7428</v>
      </c>
      <c r="C1440" t="s">
        <v>76</v>
      </c>
      <c r="D1440" t="s">
        <v>7429</v>
      </c>
      <c r="E1440" t="s">
        <v>695</v>
      </c>
      <c r="F1440" t="s">
        <v>7430</v>
      </c>
      <c r="G1440" t="s">
        <v>7431</v>
      </c>
      <c r="H1440" t="s">
        <v>7432</v>
      </c>
      <c r="I1440" t="s">
        <v>34</v>
      </c>
      <c r="J1440" t="s">
        <v>232</v>
      </c>
      <c r="K1440" t="s">
        <v>24</v>
      </c>
      <c r="L1440" t="s">
        <v>7433</v>
      </c>
      <c r="M1440" t="s">
        <v>26</v>
      </c>
      <c r="N1440" t="s">
        <v>27</v>
      </c>
    </row>
    <row r="1441" spans="1:14" x14ac:dyDescent="0.25">
      <c r="A1441" t="s">
        <v>6800</v>
      </c>
      <c r="B1441" t="s">
        <v>3035</v>
      </c>
      <c r="C1441" t="s">
        <v>16</v>
      </c>
      <c r="D1441" t="s">
        <v>6801</v>
      </c>
      <c r="E1441" t="s">
        <v>695</v>
      </c>
      <c r="F1441" t="s">
        <v>7434</v>
      </c>
      <c r="G1441" t="s">
        <v>7435</v>
      </c>
      <c r="H1441" t="s">
        <v>7436</v>
      </c>
      <c r="I1441" t="s">
        <v>348</v>
      </c>
      <c r="J1441" t="s">
        <v>372</v>
      </c>
      <c r="K1441" t="s">
        <v>24</v>
      </c>
      <c r="L1441" t="s">
        <v>394</v>
      </c>
      <c r="M1441" t="s">
        <v>7437</v>
      </c>
      <c r="N1441" t="s">
        <v>46</v>
      </c>
    </row>
    <row r="1442" spans="1:14" x14ac:dyDescent="0.25">
      <c r="A1442" t="s">
        <v>7438</v>
      </c>
      <c r="B1442" t="s">
        <v>7439</v>
      </c>
      <c r="C1442" t="s">
        <v>76</v>
      </c>
      <c r="D1442" t="s">
        <v>7440</v>
      </c>
      <c r="E1442" t="s">
        <v>695</v>
      </c>
      <c r="F1442" t="s">
        <v>7441</v>
      </c>
      <c r="G1442" t="s">
        <v>7442</v>
      </c>
      <c r="H1442" t="s">
        <v>7443</v>
      </c>
      <c r="I1442" t="s">
        <v>34</v>
      </c>
      <c r="J1442" t="s">
        <v>276</v>
      </c>
      <c r="K1442" t="s">
        <v>24</v>
      </c>
      <c r="L1442" t="s">
        <v>3702</v>
      </c>
      <c r="M1442" t="s">
        <v>26</v>
      </c>
      <c r="N1442" t="s">
        <v>27</v>
      </c>
    </row>
    <row r="1443" spans="1:14" x14ac:dyDescent="0.25">
      <c r="A1443" t="s">
        <v>7444</v>
      </c>
      <c r="B1443" t="s">
        <v>7445</v>
      </c>
      <c r="C1443" t="s">
        <v>76</v>
      </c>
      <c r="D1443" t="s">
        <v>7446</v>
      </c>
      <c r="E1443" t="s">
        <v>687</v>
      </c>
      <c r="F1443" t="s">
        <v>7447</v>
      </c>
      <c r="G1443" t="s">
        <v>7448</v>
      </c>
      <c r="H1443" t="s">
        <v>7449</v>
      </c>
      <c r="I1443" t="s">
        <v>34</v>
      </c>
      <c r="J1443" t="s">
        <v>1704</v>
      </c>
      <c r="K1443" t="s">
        <v>24</v>
      </c>
      <c r="L1443" t="s">
        <v>7450</v>
      </c>
      <c r="M1443" t="s">
        <v>26</v>
      </c>
      <c r="N1443" t="s">
        <v>27</v>
      </c>
    </row>
    <row r="1444" spans="1:14" x14ac:dyDescent="0.25">
      <c r="A1444" t="s">
        <v>7451</v>
      </c>
      <c r="B1444" t="s">
        <v>7452</v>
      </c>
      <c r="C1444" t="s">
        <v>76</v>
      </c>
      <c r="D1444" t="s">
        <v>102</v>
      </c>
      <c r="E1444" t="s">
        <v>695</v>
      </c>
      <c r="F1444" t="s">
        <v>7453</v>
      </c>
      <c r="G1444" t="s">
        <v>7454</v>
      </c>
      <c r="H1444" t="s">
        <v>7455</v>
      </c>
      <c r="I1444" t="s">
        <v>34</v>
      </c>
      <c r="J1444" t="s">
        <v>155</v>
      </c>
      <c r="K1444" t="s">
        <v>24</v>
      </c>
      <c r="L1444" t="s">
        <v>82</v>
      </c>
      <c r="M1444" t="s">
        <v>7456</v>
      </c>
      <c r="N1444" t="s">
        <v>46</v>
      </c>
    </row>
    <row r="1445" spans="1:14" x14ac:dyDescent="0.25">
      <c r="A1445" t="s">
        <v>6789</v>
      </c>
      <c r="B1445" t="s">
        <v>7457</v>
      </c>
      <c r="C1445" t="s">
        <v>76</v>
      </c>
      <c r="D1445" t="s">
        <v>6791</v>
      </c>
      <c r="E1445" t="s">
        <v>695</v>
      </c>
      <c r="F1445" t="s">
        <v>7458</v>
      </c>
      <c r="G1445" t="s">
        <v>7459</v>
      </c>
      <c r="H1445" t="s">
        <v>7460</v>
      </c>
      <c r="I1445" t="s">
        <v>34</v>
      </c>
      <c r="J1445" t="s">
        <v>3322</v>
      </c>
      <c r="K1445" t="s">
        <v>24</v>
      </c>
      <c r="L1445" t="s">
        <v>36</v>
      </c>
      <c r="M1445" t="s">
        <v>26</v>
      </c>
      <c r="N1445" t="s">
        <v>27</v>
      </c>
    </row>
    <row r="1446" spans="1:14" x14ac:dyDescent="0.25">
      <c r="A1446" t="s">
        <v>7461</v>
      </c>
      <c r="B1446" t="s">
        <v>7462</v>
      </c>
      <c r="C1446" t="s">
        <v>16</v>
      </c>
      <c r="D1446" t="s">
        <v>3712</v>
      </c>
      <c r="E1446" t="s">
        <v>687</v>
      </c>
      <c r="F1446" t="s">
        <v>7463</v>
      </c>
      <c r="G1446" t="s">
        <v>7464</v>
      </c>
      <c r="H1446" t="s">
        <v>7465</v>
      </c>
      <c r="I1446" t="s">
        <v>22</v>
      </c>
      <c r="J1446" t="s">
        <v>1208</v>
      </c>
      <c r="K1446" t="s">
        <v>24</v>
      </c>
      <c r="L1446" t="s">
        <v>91</v>
      </c>
      <c r="M1446" t="s">
        <v>26</v>
      </c>
      <c r="N1446" t="s">
        <v>27</v>
      </c>
    </row>
    <row r="1447" spans="1:14" x14ac:dyDescent="0.25">
      <c r="A1447" t="s">
        <v>7466</v>
      </c>
      <c r="B1447" t="s">
        <v>7445</v>
      </c>
      <c r="C1447" t="s">
        <v>76</v>
      </c>
      <c r="D1447" t="s">
        <v>7446</v>
      </c>
      <c r="E1447" t="s">
        <v>695</v>
      </c>
      <c r="F1447" t="s">
        <v>7467</v>
      </c>
      <c r="G1447" t="s">
        <v>7468</v>
      </c>
      <c r="H1447" t="s">
        <v>7469</v>
      </c>
      <c r="I1447" t="s">
        <v>34</v>
      </c>
      <c r="J1447" t="s">
        <v>147</v>
      </c>
      <c r="K1447" t="s">
        <v>24</v>
      </c>
      <c r="L1447" t="s">
        <v>44</v>
      </c>
      <c r="M1447" t="s">
        <v>26</v>
      </c>
      <c r="N1447" t="s">
        <v>27</v>
      </c>
    </row>
    <row r="1448" spans="1:14" x14ac:dyDescent="0.25">
      <c r="A1448" t="s">
        <v>7470</v>
      </c>
      <c r="C1448" t="s">
        <v>76</v>
      </c>
      <c r="D1448" t="s">
        <v>7471</v>
      </c>
      <c r="E1448" t="s">
        <v>695</v>
      </c>
      <c r="F1448" t="s">
        <v>7472</v>
      </c>
      <c r="G1448" t="s">
        <v>7473</v>
      </c>
      <c r="H1448" t="s">
        <v>7474</v>
      </c>
      <c r="I1448" t="s">
        <v>34</v>
      </c>
      <c r="J1448" t="s">
        <v>3420</v>
      </c>
      <c r="K1448" t="s">
        <v>24</v>
      </c>
      <c r="L1448" t="s">
        <v>477</v>
      </c>
      <c r="M1448" t="s">
        <v>26</v>
      </c>
      <c r="N1448" t="s">
        <v>27</v>
      </c>
    </row>
    <row r="1449" spans="1:14" x14ac:dyDescent="0.25">
      <c r="A1449" t="s">
        <v>7475</v>
      </c>
      <c r="C1449" t="s">
        <v>76</v>
      </c>
      <c r="E1449" t="s">
        <v>695</v>
      </c>
      <c r="F1449" t="s">
        <v>7476</v>
      </c>
      <c r="G1449" t="s">
        <v>7477</v>
      </c>
      <c r="H1449" t="s">
        <v>7478</v>
      </c>
      <c r="I1449" t="s">
        <v>34</v>
      </c>
      <c r="J1449" t="s">
        <v>170</v>
      </c>
      <c r="K1449" t="s">
        <v>24</v>
      </c>
      <c r="L1449" t="s">
        <v>184</v>
      </c>
      <c r="M1449" t="s">
        <v>7479</v>
      </c>
      <c r="N1449" t="s">
        <v>46</v>
      </c>
    </row>
    <row r="1450" spans="1:14" x14ac:dyDescent="0.25">
      <c r="A1450" t="s">
        <v>7480</v>
      </c>
      <c r="B1450" t="s">
        <v>7409</v>
      </c>
      <c r="C1450" t="s">
        <v>76</v>
      </c>
      <c r="D1450" t="s">
        <v>6356</v>
      </c>
      <c r="E1450" t="s">
        <v>695</v>
      </c>
      <c r="F1450" t="s">
        <v>7481</v>
      </c>
      <c r="G1450" t="s">
        <v>7482</v>
      </c>
      <c r="H1450" t="s">
        <v>7483</v>
      </c>
      <c r="I1450" t="s">
        <v>34</v>
      </c>
      <c r="J1450" t="s">
        <v>269</v>
      </c>
      <c r="K1450" t="s">
        <v>24</v>
      </c>
      <c r="L1450" t="s">
        <v>3900</v>
      </c>
      <c r="M1450" t="s">
        <v>26</v>
      </c>
      <c r="N1450" t="s">
        <v>27</v>
      </c>
    </row>
    <row r="1451" spans="1:14" x14ac:dyDescent="0.25">
      <c r="A1451" t="s">
        <v>7484</v>
      </c>
      <c r="B1451" t="s">
        <v>7485</v>
      </c>
      <c r="C1451" t="s">
        <v>16</v>
      </c>
      <c r="E1451" t="s">
        <v>695</v>
      </c>
      <c r="F1451" t="s">
        <v>7486</v>
      </c>
      <c r="G1451" t="s">
        <v>7487</v>
      </c>
      <c r="H1451" t="s">
        <v>7488</v>
      </c>
      <c r="I1451" t="s">
        <v>34</v>
      </c>
      <c r="J1451" t="s">
        <v>3381</v>
      </c>
      <c r="K1451" t="s">
        <v>24</v>
      </c>
      <c r="L1451" t="s">
        <v>477</v>
      </c>
      <c r="M1451" t="s">
        <v>26</v>
      </c>
      <c r="N1451" t="s">
        <v>27</v>
      </c>
    </row>
    <row r="1452" spans="1:14" x14ac:dyDescent="0.25">
      <c r="A1452" t="s">
        <v>7489</v>
      </c>
      <c r="B1452" t="s">
        <v>7490</v>
      </c>
      <c r="C1452" t="s">
        <v>16</v>
      </c>
      <c r="D1452" t="s">
        <v>3889</v>
      </c>
      <c r="E1452" t="s">
        <v>695</v>
      </c>
      <c r="F1452" t="s">
        <v>7491</v>
      </c>
      <c r="G1452" t="s">
        <v>7492</v>
      </c>
      <c r="H1452" t="s">
        <v>7493</v>
      </c>
      <c r="I1452" t="s">
        <v>34</v>
      </c>
      <c r="J1452" t="s">
        <v>816</v>
      </c>
      <c r="K1452" t="s">
        <v>24</v>
      </c>
      <c r="L1452" t="s">
        <v>44</v>
      </c>
      <c r="M1452" t="s">
        <v>26</v>
      </c>
      <c r="N1452" t="s">
        <v>27</v>
      </c>
    </row>
    <row r="1453" spans="1:14" x14ac:dyDescent="0.25">
      <c r="A1453" t="s">
        <v>7494</v>
      </c>
      <c r="C1453" t="s">
        <v>76</v>
      </c>
      <c r="D1453" t="s">
        <v>7471</v>
      </c>
      <c r="E1453" t="s">
        <v>695</v>
      </c>
      <c r="F1453" t="s">
        <v>7495</v>
      </c>
      <c r="G1453" t="s">
        <v>7496</v>
      </c>
      <c r="H1453" t="s">
        <v>7497</v>
      </c>
      <c r="I1453" t="s">
        <v>34</v>
      </c>
      <c r="J1453" t="s">
        <v>2023</v>
      </c>
      <c r="K1453" t="s">
        <v>24</v>
      </c>
      <c r="L1453" t="s">
        <v>477</v>
      </c>
      <c r="M1453" t="s">
        <v>26</v>
      </c>
      <c r="N1453" t="s">
        <v>27</v>
      </c>
    </row>
    <row r="1454" spans="1:14" x14ac:dyDescent="0.25">
      <c r="A1454" t="s">
        <v>6795</v>
      </c>
      <c r="B1454" t="s">
        <v>5399</v>
      </c>
      <c r="C1454" t="s">
        <v>76</v>
      </c>
      <c r="D1454" t="s">
        <v>6796</v>
      </c>
      <c r="E1454" t="s">
        <v>687</v>
      </c>
      <c r="F1454" t="s">
        <v>7498</v>
      </c>
      <c r="G1454" t="s">
        <v>7499</v>
      </c>
      <c r="H1454" t="s">
        <v>7500</v>
      </c>
      <c r="I1454" t="s">
        <v>34</v>
      </c>
      <c r="J1454" t="s">
        <v>944</v>
      </c>
      <c r="K1454" t="s">
        <v>24</v>
      </c>
      <c r="L1454" t="s">
        <v>248</v>
      </c>
      <c r="M1454" t="s">
        <v>26</v>
      </c>
      <c r="N1454" t="s">
        <v>27</v>
      </c>
    </row>
    <row r="1455" spans="1:14" x14ac:dyDescent="0.25">
      <c r="A1455" t="s">
        <v>7501</v>
      </c>
      <c r="B1455" t="s">
        <v>7502</v>
      </c>
      <c r="C1455" t="s">
        <v>76</v>
      </c>
      <c r="D1455" t="s">
        <v>7503</v>
      </c>
      <c r="E1455" t="s">
        <v>695</v>
      </c>
      <c r="F1455" t="s">
        <v>7504</v>
      </c>
      <c r="G1455" t="s">
        <v>7505</v>
      </c>
      <c r="H1455" t="s">
        <v>7506</v>
      </c>
      <c r="I1455" t="s">
        <v>34</v>
      </c>
      <c r="J1455" t="s">
        <v>889</v>
      </c>
      <c r="K1455" t="s">
        <v>24</v>
      </c>
      <c r="L1455" t="s">
        <v>483</v>
      </c>
      <c r="M1455" t="s">
        <v>26</v>
      </c>
      <c r="N1455" t="s">
        <v>27</v>
      </c>
    </row>
    <row r="1456" spans="1:14" x14ac:dyDescent="0.25">
      <c r="A1456" t="s">
        <v>7480</v>
      </c>
      <c r="B1456" t="s">
        <v>7409</v>
      </c>
      <c r="C1456" t="s">
        <v>76</v>
      </c>
      <c r="D1456" t="s">
        <v>6356</v>
      </c>
      <c r="E1456" t="s">
        <v>695</v>
      </c>
      <c r="F1456" t="s">
        <v>7507</v>
      </c>
      <c r="G1456" t="s">
        <v>7508</v>
      </c>
      <c r="H1456" t="s">
        <v>7509</v>
      </c>
      <c r="I1456" t="s">
        <v>22</v>
      </c>
      <c r="J1456" t="s">
        <v>269</v>
      </c>
      <c r="K1456" t="s">
        <v>24</v>
      </c>
      <c r="L1456" t="s">
        <v>3900</v>
      </c>
      <c r="M1456" t="s">
        <v>26</v>
      </c>
      <c r="N1456" t="s">
        <v>27</v>
      </c>
    </row>
    <row r="1457" spans="1:14" x14ac:dyDescent="0.25">
      <c r="A1457" t="s">
        <v>7480</v>
      </c>
      <c r="B1457" t="s">
        <v>7409</v>
      </c>
      <c r="C1457" t="s">
        <v>76</v>
      </c>
      <c r="D1457" t="s">
        <v>6356</v>
      </c>
      <c r="E1457" t="s">
        <v>695</v>
      </c>
      <c r="F1457" t="s">
        <v>7510</v>
      </c>
      <c r="G1457" t="s">
        <v>7511</v>
      </c>
      <c r="H1457" t="s">
        <v>7512</v>
      </c>
      <c r="I1457" t="s">
        <v>22</v>
      </c>
      <c r="J1457" t="s">
        <v>269</v>
      </c>
      <c r="K1457" t="s">
        <v>24</v>
      </c>
      <c r="L1457" t="s">
        <v>3900</v>
      </c>
      <c r="M1457" t="s">
        <v>26</v>
      </c>
      <c r="N1457" t="s">
        <v>27</v>
      </c>
    </row>
    <row r="1458" spans="1:14" x14ac:dyDescent="0.25">
      <c r="A1458" t="s">
        <v>7513</v>
      </c>
      <c r="B1458" t="s">
        <v>7514</v>
      </c>
      <c r="C1458" t="s">
        <v>16</v>
      </c>
      <c r="D1458" t="s">
        <v>1446</v>
      </c>
      <c r="E1458" t="s">
        <v>695</v>
      </c>
      <c r="F1458" t="s">
        <v>7515</v>
      </c>
      <c r="G1458" t="s">
        <v>7516</v>
      </c>
      <c r="H1458" t="s">
        <v>7517</v>
      </c>
      <c r="I1458" t="s">
        <v>22</v>
      </c>
      <c r="J1458" t="s">
        <v>1501</v>
      </c>
      <c r="K1458" t="s">
        <v>24</v>
      </c>
      <c r="L1458" t="s">
        <v>91</v>
      </c>
      <c r="M1458" t="s">
        <v>7518</v>
      </c>
      <c r="N1458" t="s">
        <v>46</v>
      </c>
    </row>
    <row r="1459" spans="1:14" x14ac:dyDescent="0.25">
      <c r="A1459" t="s">
        <v>7519</v>
      </c>
      <c r="B1459" t="s">
        <v>7520</v>
      </c>
      <c r="C1459" t="s">
        <v>76</v>
      </c>
      <c r="D1459" t="s">
        <v>437</v>
      </c>
      <c r="E1459" t="s">
        <v>695</v>
      </c>
      <c r="F1459" t="s">
        <v>7521</v>
      </c>
      <c r="G1459" t="s">
        <v>7522</v>
      </c>
      <c r="H1459" t="s">
        <v>7523</v>
      </c>
      <c r="I1459" t="s">
        <v>34</v>
      </c>
      <c r="J1459" t="s">
        <v>463</v>
      </c>
      <c r="K1459" t="s">
        <v>24</v>
      </c>
      <c r="L1459" t="s">
        <v>6811</v>
      </c>
      <c r="M1459" t="s">
        <v>7524</v>
      </c>
      <c r="N1459" t="s">
        <v>46</v>
      </c>
    </row>
    <row r="1460" spans="1:14" x14ac:dyDescent="0.25">
      <c r="A1460" t="s">
        <v>7525</v>
      </c>
      <c r="B1460" t="s">
        <v>7526</v>
      </c>
      <c r="C1460" t="s">
        <v>76</v>
      </c>
      <c r="D1460" t="s">
        <v>102</v>
      </c>
      <c r="E1460" t="s">
        <v>695</v>
      </c>
      <c r="F1460" t="s">
        <v>7527</v>
      </c>
      <c r="G1460" t="s">
        <v>7528</v>
      </c>
      <c r="H1460" t="s">
        <v>7529</v>
      </c>
      <c r="I1460" t="s">
        <v>22</v>
      </c>
      <c r="J1460" t="s">
        <v>155</v>
      </c>
      <c r="K1460" t="s">
        <v>24</v>
      </c>
      <c r="L1460" t="s">
        <v>202</v>
      </c>
      <c r="M1460" t="s">
        <v>7530</v>
      </c>
      <c r="N1460" t="s">
        <v>46</v>
      </c>
    </row>
    <row r="1461" spans="1:14" x14ac:dyDescent="0.25">
      <c r="A1461" t="s">
        <v>7484</v>
      </c>
      <c r="B1461" t="s">
        <v>7531</v>
      </c>
      <c r="C1461" t="s">
        <v>16</v>
      </c>
      <c r="E1461" t="s">
        <v>695</v>
      </c>
      <c r="F1461" t="s">
        <v>7532</v>
      </c>
      <c r="G1461" t="s">
        <v>7533</v>
      </c>
      <c r="H1461" t="s">
        <v>7534</v>
      </c>
      <c r="J1461" t="s">
        <v>7535</v>
      </c>
      <c r="K1461" t="s">
        <v>24</v>
      </c>
      <c r="M1461" t="s">
        <v>26</v>
      </c>
      <c r="N1461" t="s">
        <v>27</v>
      </c>
    </row>
    <row r="1462" spans="1:14" x14ac:dyDescent="0.25">
      <c r="A1462" t="s">
        <v>6789</v>
      </c>
      <c r="B1462" t="s">
        <v>7457</v>
      </c>
      <c r="C1462" t="s">
        <v>76</v>
      </c>
      <c r="D1462" t="s">
        <v>6791</v>
      </c>
      <c r="E1462" t="s">
        <v>695</v>
      </c>
      <c r="F1462" t="s">
        <v>7536</v>
      </c>
      <c r="G1462" t="s">
        <v>7537</v>
      </c>
      <c r="H1462" t="s">
        <v>7538</v>
      </c>
      <c r="I1462" t="s">
        <v>34</v>
      </c>
      <c r="J1462" t="s">
        <v>3322</v>
      </c>
      <c r="K1462" t="s">
        <v>24</v>
      </c>
      <c r="L1462" t="s">
        <v>36</v>
      </c>
      <c r="M1462" t="s">
        <v>26</v>
      </c>
      <c r="N1462" t="s">
        <v>27</v>
      </c>
    </row>
    <row r="1463" spans="1:14" x14ac:dyDescent="0.25">
      <c r="A1463" t="s">
        <v>7539</v>
      </c>
      <c r="B1463" t="s">
        <v>7540</v>
      </c>
      <c r="C1463" t="s">
        <v>76</v>
      </c>
      <c r="D1463" t="s">
        <v>6079</v>
      </c>
      <c r="E1463" t="s">
        <v>687</v>
      </c>
      <c r="F1463" t="s">
        <v>7541</v>
      </c>
      <c r="G1463" t="s">
        <v>7542</v>
      </c>
      <c r="H1463" t="s">
        <v>7543</v>
      </c>
      <c r="I1463" t="s">
        <v>34</v>
      </c>
      <c r="J1463" t="s">
        <v>134</v>
      </c>
      <c r="K1463" t="s">
        <v>24</v>
      </c>
      <c r="L1463" t="s">
        <v>114</v>
      </c>
      <c r="M1463" t="s">
        <v>26</v>
      </c>
      <c r="N1463" t="s">
        <v>27</v>
      </c>
    </row>
    <row r="1464" spans="1:14" x14ac:dyDescent="0.25">
      <c r="A1464" t="s">
        <v>7544</v>
      </c>
      <c r="B1464" t="s">
        <v>7545</v>
      </c>
      <c r="C1464" t="s">
        <v>16</v>
      </c>
      <c r="D1464" t="s">
        <v>102</v>
      </c>
      <c r="E1464" t="s">
        <v>687</v>
      </c>
      <c r="F1464" t="s">
        <v>7546</v>
      </c>
      <c r="G1464" t="s">
        <v>7547</v>
      </c>
      <c r="H1464" t="s">
        <v>7548</v>
      </c>
      <c r="I1464" t="s">
        <v>34</v>
      </c>
      <c r="J1464" t="s">
        <v>1468</v>
      </c>
      <c r="K1464" t="s">
        <v>24</v>
      </c>
      <c r="L1464" t="s">
        <v>82</v>
      </c>
      <c r="M1464" t="s">
        <v>26</v>
      </c>
      <c r="N1464" t="s">
        <v>27</v>
      </c>
    </row>
    <row r="1465" spans="1:14" x14ac:dyDescent="0.25">
      <c r="A1465" t="s">
        <v>7549</v>
      </c>
      <c r="B1465" t="s">
        <v>7550</v>
      </c>
      <c r="C1465" t="s">
        <v>76</v>
      </c>
      <c r="D1465" t="s">
        <v>7551</v>
      </c>
      <c r="E1465" t="s">
        <v>687</v>
      </c>
      <c r="F1465" t="s">
        <v>7552</v>
      </c>
      <c r="G1465" t="s">
        <v>7553</v>
      </c>
      <c r="H1465" t="s">
        <v>7554</v>
      </c>
      <c r="I1465" t="s">
        <v>34</v>
      </c>
      <c r="J1465" t="s">
        <v>98</v>
      </c>
      <c r="K1465" t="s">
        <v>24</v>
      </c>
      <c r="L1465" t="s">
        <v>7555</v>
      </c>
      <c r="M1465" t="s">
        <v>26</v>
      </c>
      <c r="N1465" t="s">
        <v>27</v>
      </c>
    </row>
    <row r="1466" spans="1:14" x14ac:dyDescent="0.25">
      <c r="A1466" t="s">
        <v>7556</v>
      </c>
      <c r="B1466" t="s">
        <v>7557</v>
      </c>
      <c r="C1466" t="s">
        <v>16</v>
      </c>
      <c r="D1466" t="s">
        <v>7558</v>
      </c>
      <c r="E1466" t="s">
        <v>687</v>
      </c>
      <c r="F1466" t="s">
        <v>7559</v>
      </c>
      <c r="G1466" t="s">
        <v>7560</v>
      </c>
      <c r="H1466" t="s">
        <v>7561</v>
      </c>
      <c r="I1466" t="s">
        <v>34</v>
      </c>
      <c r="J1466" t="s">
        <v>276</v>
      </c>
      <c r="K1466" t="s">
        <v>24</v>
      </c>
      <c r="L1466" t="s">
        <v>36</v>
      </c>
      <c r="M1466" t="s">
        <v>26</v>
      </c>
      <c r="N1466" t="s">
        <v>27</v>
      </c>
    </row>
    <row r="1467" spans="1:14" x14ac:dyDescent="0.25">
      <c r="A1467" t="s">
        <v>7480</v>
      </c>
      <c r="B1467" t="s">
        <v>7409</v>
      </c>
      <c r="C1467" t="s">
        <v>76</v>
      </c>
      <c r="D1467" t="s">
        <v>6356</v>
      </c>
      <c r="E1467" t="s">
        <v>695</v>
      </c>
      <c r="F1467" t="s">
        <v>7562</v>
      </c>
      <c r="G1467" t="s">
        <v>7563</v>
      </c>
      <c r="H1467" t="s">
        <v>7564</v>
      </c>
      <c r="I1467" t="s">
        <v>22</v>
      </c>
      <c r="J1467" t="s">
        <v>269</v>
      </c>
      <c r="K1467" t="s">
        <v>24</v>
      </c>
      <c r="L1467" t="s">
        <v>3900</v>
      </c>
      <c r="M1467" t="s">
        <v>26</v>
      </c>
      <c r="N1467" t="s">
        <v>27</v>
      </c>
    </row>
    <row r="1468" spans="1:14" x14ac:dyDescent="0.25">
      <c r="A1468" t="s">
        <v>7565</v>
      </c>
      <c r="B1468" t="s">
        <v>7502</v>
      </c>
      <c r="C1468" t="s">
        <v>76</v>
      </c>
      <c r="D1468" t="s">
        <v>7503</v>
      </c>
      <c r="E1468" t="s">
        <v>695</v>
      </c>
      <c r="F1468" t="s">
        <v>7566</v>
      </c>
      <c r="G1468" t="s">
        <v>7567</v>
      </c>
      <c r="H1468" t="s">
        <v>7568</v>
      </c>
      <c r="I1468" t="s">
        <v>34</v>
      </c>
      <c r="J1468" t="s">
        <v>889</v>
      </c>
      <c r="K1468" t="s">
        <v>24</v>
      </c>
      <c r="L1468" t="s">
        <v>483</v>
      </c>
      <c r="M1468" t="s">
        <v>26</v>
      </c>
      <c r="N1468" t="s">
        <v>27</v>
      </c>
    </row>
    <row r="1469" spans="1:14" x14ac:dyDescent="0.25">
      <c r="A1469" t="s">
        <v>7569</v>
      </c>
      <c r="C1469" t="s">
        <v>76</v>
      </c>
      <c r="E1469" t="s">
        <v>695</v>
      </c>
      <c r="F1469" t="s">
        <v>7570</v>
      </c>
      <c r="G1469" t="s">
        <v>7571</v>
      </c>
      <c r="H1469" t="s">
        <v>7572</v>
      </c>
      <c r="I1469" t="s">
        <v>34</v>
      </c>
      <c r="J1469" t="s">
        <v>170</v>
      </c>
      <c r="K1469" t="s">
        <v>24</v>
      </c>
      <c r="L1469" t="s">
        <v>184</v>
      </c>
      <c r="M1469" t="s">
        <v>7573</v>
      </c>
      <c r="N1469" t="s">
        <v>46</v>
      </c>
    </row>
    <row r="1470" spans="1:14" x14ac:dyDescent="0.25">
      <c r="A1470" t="s">
        <v>7574</v>
      </c>
      <c r="B1470" t="s">
        <v>708</v>
      </c>
      <c r="C1470" t="s">
        <v>16</v>
      </c>
      <c r="D1470" t="s">
        <v>5693</v>
      </c>
      <c r="E1470" t="s">
        <v>695</v>
      </c>
      <c r="F1470" t="s">
        <v>7575</v>
      </c>
      <c r="G1470" t="s">
        <v>7576</v>
      </c>
      <c r="H1470" t="s">
        <v>7577</v>
      </c>
      <c r="I1470" t="s">
        <v>34</v>
      </c>
      <c r="J1470" t="s">
        <v>276</v>
      </c>
      <c r="K1470" t="s">
        <v>24</v>
      </c>
      <c r="L1470" t="s">
        <v>914</v>
      </c>
      <c r="M1470" t="s">
        <v>26</v>
      </c>
      <c r="N1470" t="s">
        <v>27</v>
      </c>
    </row>
    <row r="1471" spans="1:14" x14ac:dyDescent="0.25">
      <c r="A1471" t="s">
        <v>7578</v>
      </c>
      <c r="B1471" t="s">
        <v>7579</v>
      </c>
      <c r="C1471" t="s">
        <v>76</v>
      </c>
      <c r="D1471" t="s">
        <v>437</v>
      </c>
      <c r="E1471" t="s">
        <v>695</v>
      </c>
      <c r="F1471" t="s">
        <v>7580</v>
      </c>
      <c r="G1471" t="s">
        <v>7581</v>
      </c>
      <c r="H1471" t="s">
        <v>7582</v>
      </c>
      <c r="I1471" t="s">
        <v>34</v>
      </c>
      <c r="J1471" t="s">
        <v>5291</v>
      </c>
      <c r="K1471" t="s">
        <v>24</v>
      </c>
      <c r="L1471" t="s">
        <v>6811</v>
      </c>
      <c r="M1471" t="s">
        <v>7583</v>
      </c>
      <c r="N1471" t="s">
        <v>46</v>
      </c>
    </row>
    <row r="1472" spans="1:14" x14ac:dyDescent="0.25">
      <c r="A1472" t="s">
        <v>7584</v>
      </c>
      <c r="B1472" t="s">
        <v>7585</v>
      </c>
      <c r="C1472" t="s">
        <v>16</v>
      </c>
      <c r="D1472" t="s">
        <v>7586</v>
      </c>
      <c r="E1472" t="s">
        <v>687</v>
      </c>
      <c r="F1472" t="s">
        <v>7587</v>
      </c>
      <c r="G1472" t="s">
        <v>7588</v>
      </c>
      <c r="H1472" t="s">
        <v>7589</v>
      </c>
      <c r="I1472" t="s">
        <v>34</v>
      </c>
      <c r="J1472" t="s">
        <v>240</v>
      </c>
      <c r="K1472" t="s">
        <v>24</v>
      </c>
      <c r="L1472" t="s">
        <v>477</v>
      </c>
      <c r="M1472" t="s">
        <v>26</v>
      </c>
      <c r="N1472" t="s">
        <v>27</v>
      </c>
    </row>
    <row r="1473" spans="1:14" x14ac:dyDescent="0.25">
      <c r="A1473" t="s">
        <v>6795</v>
      </c>
      <c r="B1473" t="s">
        <v>5399</v>
      </c>
      <c r="C1473" t="s">
        <v>76</v>
      </c>
      <c r="D1473" t="s">
        <v>6796</v>
      </c>
      <c r="E1473" t="s">
        <v>695</v>
      </c>
      <c r="F1473" t="s">
        <v>7590</v>
      </c>
      <c r="G1473" t="s">
        <v>7591</v>
      </c>
      <c r="H1473" t="s">
        <v>7592</v>
      </c>
      <c r="I1473" t="s">
        <v>34</v>
      </c>
      <c r="J1473" t="s">
        <v>944</v>
      </c>
      <c r="K1473" t="s">
        <v>24</v>
      </c>
      <c r="L1473" t="s">
        <v>248</v>
      </c>
      <c r="M1473" t="s">
        <v>26</v>
      </c>
      <c r="N1473" t="s">
        <v>27</v>
      </c>
    </row>
    <row r="1474" spans="1:14" x14ac:dyDescent="0.25">
      <c r="A1474" t="s">
        <v>7593</v>
      </c>
      <c r="B1474" t="s">
        <v>7240</v>
      </c>
      <c r="C1474" t="s">
        <v>16</v>
      </c>
      <c r="D1474" t="s">
        <v>4896</v>
      </c>
      <c r="E1474" t="s">
        <v>687</v>
      </c>
      <c r="F1474" t="s">
        <v>7594</v>
      </c>
      <c r="G1474" t="s">
        <v>7595</v>
      </c>
      <c r="H1474" t="s">
        <v>7596</v>
      </c>
      <c r="I1474" t="s">
        <v>34</v>
      </c>
      <c r="J1474" t="s">
        <v>2079</v>
      </c>
      <c r="K1474" t="s">
        <v>24</v>
      </c>
      <c r="L1474" t="s">
        <v>2751</v>
      </c>
      <c r="M1474" t="s">
        <v>26</v>
      </c>
      <c r="N1474" t="s">
        <v>27</v>
      </c>
    </row>
    <row r="1475" spans="1:14" x14ac:dyDescent="0.25">
      <c r="A1475" t="s">
        <v>7597</v>
      </c>
      <c r="B1475" t="s">
        <v>7598</v>
      </c>
      <c r="C1475" t="s">
        <v>76</v>
      </c>
      <c r="D1475" t="s">
        <v>2027</v>
      </c>
      <c r="E1475" t="s">
        <v>695</v>
      </c>
      <c r="F1475" t="s">
        <v>7599</v>
      </c>
      <c r="G1475" t="s">
        <v>7600</v>
      </c>
      <c r="H1475" t="s">
        <v>7601</v>
      </c>
      <c r="I1475" t="s">
        <v>34</v>
      </c>
      <c r="J1475" t="s">
        <v>284</v>
      </c>
      <c r="K1475" t="s">
        <v>24</v>
      </c>
      <c r="L1475" t="s">
        <v>342</v>
      </c>
      <c r="M1475" t="s">
        <v>26</v>
      </c>
      <c r="N1475" t="s">
        <v>27</v>
      </c>
    </row>
    <row r="1476" spans="1:14" x14ac:dyDescent="0.25">
      <c r="A1476" t="s">
        <v>7602</v>
      </c>
      <c r="B1476" t="s">
        <v>7603</v>
      </c>
      <c r="C1476" t="s">
        <v>76</v>
      </c>
      <c r="D1476" t="s">
        <v>437</v>
      </c>
      <c r="E1476" t="s">
        <v>695</v>
      </c>
      <c r="F1476" t="s">
        <v>7604</v>
      </c>
      <c r="G1476" t="s">
        <v>7605</v>
      </c>
      <c r="H1476" t="s">
        <v>7606</v>
      </c>
      <c r="I1476" t="s">
        <v>34</v>
      </c>
      <c r="J1476" t="s">
        <v>4468</v>
      </c>
      <c r="K1476" t="s">
        <v>24</v>
      </c>
      <c r="L1476" t="s">
        <v>7607</v>
      </c>
      <c r="M1476" t="s">
        <v>7608</v>
      </c>
      <c r="N1476" t="s">
        <v>46</v>
      </c>
    </row>
    <row r="1477" spans="1:14" x14ac:dyDescent="0.25">
      <c r="A1477" t="s">
        <v>7609</v>
      </c>
      <c r="C1477" t="s">
        <v>76</v>
      </c>
      <c r="E1477" t="s">
        <v>695</v>
      </c>
      <c r="F1477" t="s">
        <v>7610</v>
      </c>
      <c r="G1477" t="s">
        <v>7611</v>
      </c>
      <c r="H1477" t="s">
        <v>7612</v>
      </c>
      <c r="I1477" t="s">
        <v>34</v>
      </c>
      <c r="J1477" t="s">
        <v>170</v>
      </c>
      <c r="K1477" t="s">
        <v>24</v>
      </c>
      <c r="L1477" t="s">
        <v>184</v>
      </c>
      <c r="M1477" t="s">
        <v>7613</v>
      </c>
      <c r="N1477" t="s">
        <v>46</v>
      </c>
    </row>
    <row r="1478" spans="1:14" x14ac:dyDescent="0.25">
      <c r="A1478" t="s">
        <v>7614</v>
      </c>
      <c r="B1478" t="s">
        <v>7615</v>
      </c>
      <c r="C1478" t="s">
        <v>76</v>
      </c>
      <c r="D1478" t="s">
        <v>4164</v>
      </c>
      <c r="E1478" t="s">
        <v>687</v>
      </c>
      <c r="F1478" t="s">
        <v>7616</v>
      </c>
      <c r="G1478" t="s">
        <v>7617</v>
      </c>
      <c r="H1478" t="s">
        <v>7618</v>
      </c>
      <c r="I1478" t="s">
        <v>34</v>
      </c>
      <c r="J1478" t="s">
        <v>90</v>
      </c>
      <c r="K1478" t="s">
        <v>24</v>
      </c>
      <c r="L1478" t="s">
        <v>720</v>
      </c>
      <c r="M1478" t="s">
        <v>26</v>
      </c>
      <c r="N1478" t="s">
        <v>27</v>
      </c>
    </row>
    <row r="1479" spans="1:14" x14ac:dyDescent="0.25">
      <c r="A1479" t="s">
        <v>7619</v>
      </c>
      <c r="B1479" t="s">
        <v>715</v>
      </c>
      <c r="C1479" t="s">
        <v>16</v>
      </c>
      <c r="D1479" t="s">
        <v>716</v>
      </c>
      <c r="E1479" t="s">
        <v>687</v>
      </c>
      <c r="F1479" t="s">
        <v>7620</v>
      </c>
      <c r="G1479" t="s">
        <v>7621</v>
      </c>
      <c r="H1479" t="s">
        <v>7622</v>
      </c>
      <c r="I1479" t="s">
        <v>34</v>
      </c>
      <c r="J1479" t="s">
        <v>1161</v>
      </c>
      <c r="K1479" t="s">
        <v>24</v>
      </c>
      <c r="L1479" t="s">
        <v>720</v>
      </c>
      <c r="M1479" t="s">
        <v>26</v>
      </c>
      <c r="N1479" t="s">
        <v>27</v>
      </c>
    </row>
    <row r="1480" spans="1:14" x14ac:dyDescent="0.25">
      <c r="A1480" t="s">
        <v>7623</v>
      </c>
      <c r="B1480" t="s">
        <v>486</v>
      </c>
      <c r="C1480" t="s">
        <v>76</v>
      </c>
      <c r="D1480" t="s">
        <v>102</v>
      </c>
      <c r="E1480" t="s">
        <v>687</v>
      </c>
      <c r="F1480" t="s">
        <v>7624</v>
      </c>
      <c r="G1480" t="s">
        <v>7625</v>
      </c>
      <c r="H1480" t="s">
        <v>7626</v>
      </c>
      <c r="I1480" t="s">
        <v>34</v>
      </c>
      <c r="J1480" t="s">
        <v>358</v>
      </c>
      <c r="K1480" t="s">
        <v>24</v>
      </c>
      <c r="L1480" t="s">
        <v>82</v>
      </c>
      <c r="M1480" t="s">
        <v>26</v>
      </c>
      <c r="N1480" t="s">
        <v>27</v>
      </c>
    </row>
    <row r="1481" spans="1:14" x14ac:dyDescent="0.25">
      <c r="A1481" t="s">
        <v>7627</v>
      </c>
      <c r="B1481" t="s">
        <v>2946</v>
      </c>
      <c r="C1481" t="s">
        <v>16</v>
      </c>
      <c r="D1481" t="s">
        <v>716</v>
      </c>
      <c r="E1481" t="s">
        <v>695</v>
      </c>
      <c r="F1481" t="s">
        <v>7628</v>
      </c>
      <c r="G1481" t="s">
        <v>7629</v>
      </c>
      <c r="H1481" t="s">
        <v>7630</v>
      </c>
      <c r="I1481" t="s">
        <v>34</v>
      </c>
      <c r="J1481" t="s">
        <v>1161</v>
      </c>
      <c r="K1481" t="s">
        <v>24</v>
      </c>
      <c r="L1481" t="s">
        <v>720</v>
      </c>
      <c r="M1481" t="s">
        <v>26</v>
      </c>
      <c r="N1481" t="s">
        <v>27</v>
      </c>
    </row>
    <row r="1482" spans="1:14" x14ac:dyDescent="0.25">
      <c r="A1482" t="s">
        <v>7631</v>
      </c>
      <c r="B1482" t="s">
        <v>3035</v>
      </c>
      <c r="C1482" t="s">
        <v>16</v>
      </c>
      <c r="D1482" t="s">
        <v>6801</v>
      </c>
      <c r="E1482" t="s">
        <v>695</v>
      </c>
      <c r="F1482" t="s">
        <v>7632</v>
      </c>
      <c r="G1482" t="s">
        <v>7633</v>
      </c>
      <c r="H1482" t="s">
        <v>7634</v>
      </c>
      <c r="I1482" t="s">
        <v>348</v>
      </c>
      <c r="J1482" t="s">
        <v>372</v>
      </c>
      <c r="K1482" t="s">
        <v>24</v>
      </c>
      <c r="L1482" t="s">
        <v>394</v>
      </c>
      <c r="M1482" t="s">
        <v>7635</v>
      </c>
      <c r="N1482" t="s">
        <v>46</v>
      </c>
    </row>
    <row r="1483" spans="1:14" x14ac:dyDescent="0.25">
      <c r="A1483" t="s">
        <v>7636</v>
      </c>
      <c r="B1483" t="s">
        <v>227</v>
      </c>
      <c r="C1483" t="s">
        <v>76</v>
      </c>
      <c r="D1483" t="s">
        <v>437</v>
      </c>
      <c r="E1483" t="s">
        <v>695</v>
      </c>
      <c r="F1483" t="s">
        <v>7637</v>
      </c>
      <c r="G1483" t="s">
        <v>7638</v>
      </c>
      <c r="H1483" t="s">
        <v>7639</v>
      </c>
      <c r="I1483" t="s">
        <v>34</v>
      </c>
      <c r="J1483" t="s">
        <v>127</v>
      </c>
      <c r="K1483" t="s">
        <v>24</v>
      </c>
      <c r="L1483" t="s">
        <v>441</v>
      </c>
      <c r="M1483" t="s">
        <v>7640</v>
      </c>
      <c r="N1483" t="s">
        <v>46</v>
      </c>
    </row>
    <row r="1484" spans="1:14" x14ac:dyDescent="0.25">
      <c r="A1484" t="s">
        <v>6800</v>
      </c>
      <c r="B1484" t="s">
        <v>3035</v>
      </c>
      <c r="C1484" t="s">
        <v>16</v>
      </c>
      <c r="D1484" t="s">
        <v>6801</v>
      </c>
      <c r="E1484" t="s">
        <v>687</v>
      </c>
      <c r="F1484" t="s">
        <v>7641</v>
      </c>
      <c r="G1484" t="s">
        <v>7642</v>
      </c>
      <c r="H1484" t="s">
        <v>7643</v>
      </c>
      <c r="I1484" t="s">
        <v>348</v>
      </c>
      <c r="J1484" t="s">
        <v>372</v>
      </c>
      <c r="K1484" t="s">
        <v>24</v>
      </c>
      <c r="L1484" t="s">
        <v>394</v>
      </c>
      <c r="M1484" t="s">
        <v>26</v>
      </c>
      <c r="N1484" t="s">
        <v>27</v>
      </c>
    </row>
    <row r="1485" spans="1:14" x14ac:dyDescent="0.25">
      <c r="A1485" t="s">
        <v>7644</v>
      </c>
      <c r="B1485" t="s">
        <v>7220</v>
      </c>
      <c r="C1485" t="s">
        <v>16</v>
      </c>
      <c r="D1485" t="s">
        <v>7221</v>
      </c>
      <c r="E1485" t="s">
        <v>695</v>
      </c>
      <c r="F1485" t="s">
        <v>7645</v>
      </c>
      <c r="G1485" t="s">
        <v>7646</v>
      </c>
      <c r="H1485" t="s">
        <v>7647</v>
      </c>
      <c r="I1485" t="s">
        <v>348</v>
      </c>
      <c r="J1485" t="s">
        <v>1208</v>
      </c>
      <c r="K1485" t="s">
        <v>24</v>
      </c>
      <c r="L1485" t="s">
        <v>394</v>
      </c>
      <c r="M1485" t="s">
        <v>26</v>
      </c>
      <c r="N1485" t="s">
        <v>27</v>
      </c>
    </row>
    <row r="1486" spans="1:14" x14ac:dyDescent="0.25">
      <c r="A1486" t="s">
        <v>7648</v>
      </c>
      <c r="B1486" t="s">
        <v>7598</v>
      </c>
      <c r="C1486" t="s">
        <v>76</v>
      </c>
      <c r="D1486" t="s">
        <v>2027</v>
      </c>
      <c r="E1486" t="s">
        <v>687</v>
      </c>
      <c r="F1486" t="s">
        <v>7649</v>
      </c>
      <c r="G1486" t="s">
        <v>7650</v>
      </c>
      <c r="H1486" t="s">
        <v>7651</v>
      </c>
      <c r="I1486" t="s">
        <v>34</v>
      </c>
      <c r="J1486" t="s">
        <v>284</v>
      </c>
      <c r="K1486" t="s">
        <v>24</v>
      </c>
      <c r="L1486" t="s">
        <v>342</v>
      </c>
      <c r="M1486" t="s">
        <v>26</v>
      </c>
      <c r="N1486" t="s">
        <v>27</v>
      </c>
    </row>
    <row r="1487" spans="1:14" x14ac:dyDescent="0.25">
      <c r="A1487" t="s">
        <v>2884</v>
      </c>
      <c r="B1487" t="s">
        <v>6784</v>
      </c>
      <c r="C1487" t="s">
        <v>16</v>
      </c>
      <c r="D1487" t="s">
        <v>102</v>
      </c>
      <c r="E1487" t="s">
        <v>695</v>
      </c>
      <c r="F1487" t="s">
        <v>7652</v>
      </c>
      <c r="G1487" t="s">
        <v>7653</v>
      </c>
      <c r="H1487" t="s">
        <v>7654</v>
      </c>
      <c r="I1487" t="s">
        <v>34</v>
      </c>
      <c r="J1487" t="s">
        <v>1372</v>
      </c>
      <c r="K1487" t="s">
        <v>24</v>
      </c>
      <c r="L1487" t="s">
        <v>82</v>
      </c>
      <c r="M1487" t="s">
        <v>7655</v>
      </c>
      <c r="N1487" t="s">
        <v>46</v>
      </c>
    </row>
    <row r="1488" spans="1:14" x14ac:dyDescent="0.25">
      <c r="A1488" t="s">
        <v>7656</v>
      </c>
      <c r="B1488" t="s">
        <v>7428</v>
      </c>
      <c r="C1488" t="s">
        <v>76</v>
      </c>
      <c r="D1488" t="s">
        <v>7429</v>
      </c>
      <c r="E1488" t="s">
        <v>687</v>
      </c>
      <c r="F1488" t="s">
        <v>7657</v>
      </c>
      <c r="G1488" t="s">
        <v>7658</v>
      </c>
      <c r="H1488" t="s">
        <v>7659</v>
      </c>
      <c r="I1488" t="s">
        <v>34</v>
      </c>
      <c r="J1488" t="s">
        <v>232</v>
      </c>
      <c r="K1488" t="s">
        <v>24</v>
      </c>
      <c r="L1488" t="s">
        <v>7433</v>
      </c>
      <c r="M1488" t="s">
        <v>26</v>
      </c>
      <c r="N1488" t="s">
        <v>27</v>
      </c>
    </row>
    <row r="1489" spans="1:14" x14ac:dyDescent="0.25">
      <c r="A1489" t="s">
        <v>7660</v>
      </c>
      <c r="B1489" t="s">
        <v>1021</v>
      </c>
      <c r="C1489" t="s">
        <v>16</v>
      </c>
      <c r="D1489" t="s">
        <v>102</v>
      </c>
      <c r="E1489" t="s">
        <v>695</v>
      </c>
      <c r="F1489" t="s">
        <v>7661</v>
      </c>
      <c r="G1489" t="s">
        <v>7662</v>
      </c>
      <c r="H1489" t="s">
        <v>7663</v>
      </c>
      <c r="I1489" t="s">
        <v>34</v>
      </c>
      <c r="J1489" t="s">
        <v>456</v>
      </c>
      <c r="K1489" t="s">
        <v>24</v>
      </c>
      <c r="L1489" t="s">
        <v>82</v>
      </c>
      <c r="M1489" t="s">
        <v>7664</v>
      </c>
      <c r="N1489" t="s">
        <v>46</v>
      </c>
    </row>
    <row r="1490" spans="1:14" x14ac:dyDescent="0.25">
      <c r="A1490" t="s">
        <v>7665</v>
      </c>
      <c r="B1490" t="s">
        <v>227</v>
      </c>
      <c r="C1490" t="s">
        <v>76</v>
      </c>
      <c r="D1490" t="s">
        <v>437</v>
      </c>
      <c r="E1490" t="s">
        <v>695</v>
      </c>
      <c r="F1490" t="s">
        <v>7666</v>
      </c>
      <c r="G1490" t="s">
        <v>7667</v>
      </c>
      <c r="H1490" t="s">
        <v>7668</v>
      </c>
      <c r="I1490" t="s">
        <v>34</v>
      </c>
      <c r="J1490" t="s">
        <v>7669</v>
      </c>
      <c r="K1490" t="s">
        <v>24</v>
      </c>
      <c r="L1490" t="s">
        <v>7607</v>
      </c>
      <c r="M1490" t="s">
        <v>7670</v>
      </c>
      <c r="N1490" t="s">
        <v>46</v>
      </c>
    </row>
    <row r="1491" spans="1:14" x14ac:dyDescent="0.25">
      <c r="A1491" t="s">
        <v>7671</v>
      </c>
      <c r="C1491" t="s">
        <v>16</v>
      </c>
      <c r="D1491" t="s">
        <v>7423</v>
      </c>
      <c r="E1491" t="s">
        <v>687</v>
      </c>
      <c r="F1491" t="s">
        <v>7672</v>
      </c>
      <c r="G1491" t="s">
        <v>7673</v>
      </c>
      <c r="H1491" t="s">
        <v>7674</v>
      </c>
      <c r="I1491" t="s">
        <v>34</v>
      </c>
      <c r="J1491" t="s">
        <v>1757</v>
      </c>
      <c r="K1491" t="s">
        <v>24</v>
      </c>
      <c r="L1491" t="s">
        <v>3722</v>
      </c>
      <c r="M1491" t="s">
        <v>26</v>
      </c>
      <c r="N1491" t="s">
        <v>27</v>
      </c>
    </row>
    <row r="1492" spans="1:14" x14ac:dyDescent="0.25">
      <c r="A1492" t="s">
        <v>7675</v>
      </c>
      <c r="B1492" t="s">
        <v>7676</v>
      </c>
      <c r="C1492" t="s">
        <v>76</v>
      </c>
      <c r="D1492" t="s">
        <v>4164</v>
      </c>
      <c r="E1492" t="s">
        <v>695</v>
      </c>
      <c r="F1492" t="s">
        <v>7677</v>
      </c>
      <c r="G1492" t="s">
        <v>7678</v>
      </c>
      <c r="H1492" t="s">
        <v>7679</v>
      </c>
      <c r="I1492" t="s">
        <v>34</v>
      </c>
      <c r="J1492" t="s">
        <v>1543</v>
      </c>
      <c r="K1492" t="s">
        <v>24</v>
      </c>
      <c r="L1492" t="s">
        <v>720</v>
      </c>
      <c r="M1492" t="s">
        <v>7680</v>
      </c>
      <c r="N1492" t="s">
        <v>46</v>
      </c>
    </row>
    <row r="1493" spans="1:14" x14ac:dyDescent="0.25">
      <c r="A1493" t="s">
        <v>7681</v>
      </c>
      <c r="B1493" t="s">
        <v>7445</v>
      </c>
      <c r="C1493" t="s">
        <v>76</v>
      </c>
      <c r="D1493" t="s">
        <v>7446</v>
      </c>
      <c r="E1493" t="s">
        <v>695</v>
      </c>
      <c r="F1493" t="s">
        <v>7682</v>
      </c>
      <c r="G1493" t="s">
        <v>7683</v>
      </c>
      <c r="H1493" t="s">
        <v>7684</v>
      </c>
      <c r="I1493" t="s">
        <v>34</v>
      </c>
      <c r="J1493" t="s">
        <v>23</v>
      </c>
      <c r="K1493" t="s">
        <v>24</v>
      </c>
      <c r="L1493" t="s">
        <v>44</v>
      </c>
      <c r="M1493" t="s">
        <v>26</v>
      </c>
      <c r="N1493" t="s">
        <v>27</v>
      </c>
    </row>
    <row r="1494" spans="1:14" x14ac:dyDescent="0.25">
      <c r="A1494" t="s">
        <v>7685</v>
      </c>
      <c r="B1494" t="s">
        <v>7220</v>
      </c>
      <c r="C1494" t="s">
        <v>16</v>
      </c>
      <c r="D1494" t="s">
        <v>7221</v>
      </c>
      <c r="E1494" t="s">
        <v>695</v>
      </c>
      <c r="F1494" t="s">
        <v>7686</v>
      </c>
      <c r="G1494" t="s">
        <v>7687</v>
      </c>
      <c r="H1494" t="s">
        <v>7688</v>
      </c>
      <c r="I1494" t="s">
        <v>348</v>
      </c>
      <c r="J1494" t="s">
        <v>1208</v>
      </c>
      <c r="K1494" t="s">
        <v>24</v>
      </c>
      <c r="L1494" t="s">
        <v>394</v>
      </c>
      <c r="M1494" t="s">
        <v>26</v>
      </c>
      <c r="N1494" t="s">
        <v>27</v>
      </c>
    </row>
    <row r="1495" spans="1:14" x14ac:dyDescent="0.25">
      <c r="A1495" t="s">
        <v>7689</v>
      </c>
      <c r="B1495" t="s">
        <v>6519</v>
      </c>
      <c r="C1495" t="s">
        <v>16</v>
      </c>
      <c r="D1495" t="s">
        <v>7690</v>
      </c>
      <c r="E1495" t="s">
        <v>695</v>
      </c>
      <c r="F1495" t="s">
        <v>7691</v>
      </c>
      <c r="G1495" t="s">
        <v>7692</v>
      </c>
      <c r="H1495" t="s">
        <v>7693</v>
      </c>
      <c r="I1495" t="s">
        <v>7694</v>
      </c>
      <c r="J1495" t="s">
        <v>162</v>
      </c>
      <c r="K1495" t="s">
        <v>24</v>
      </c>
      <c r="L1495" t="s">
        <v>7695</v>
      </c>
      <c r="M1495" t="s">
        <v>7696</v>
      </c>
      <c r="N1495" t="s">
        <v>46</v>
      </c>
    </row>
    <row r="1496" spans="1:14" x14ac:dyDescent="0.25">
      <c r="A1496" t="s">
        <v>7697</v>
      </c>
      <c r="C1496" t="s">
        <v>76</v>
      </c>
      <c r="D1496" t="s">
        <v>472</v>
      </c>
      <c r="E1496" t="s">
        <v>687</v>
      </c>
      <c r="F1496" t="s">
        <v>7698</v>
      </c>
      <c r="G1496" t="s">
        <v>7699</v>
      </c>
      <c r="H1496" t="s">
        <v>7700</v>
      </c>
      <c r="I1496" t="s">
        <v>34</v>
      </c>
      <c r="J1496" t="s">
        <v>476</v>
      </c>
      <c r="K1496" t="s">
        <v>24</v>
      </c>
      <c r="L1496" t="s">
        <v>477</v>
      </c>
      <c r="M1496" t="s">
        <v>26</v>
      </c>
      <c r="N1496" t="s">
        <v>27</v>
      </c>
    </row>
    <row r="1497" spans="1:14" x14ac:dyDescent="0.25">
      <c r="A1497" t="s">
        <v>6789</v>
      </c>
      <c r="B1497" t="s">
        <v>7701</v>
      </c>
      <c r="C1497" t="s">
        <v>76</v>
      </c>
      <c r="D1497" t="s">
        <v>6791</v>
      </c>
      <c r="E1497" t="s">
        <v>695</v>
      </c>
      <c r="F1497" t="s">
        <v>7702</v>
      </c>
      <c r="G1497" t="s">
        <v>7703</v>
      </c>
      <c r="H1497" t="s">
        <v>7704</v>
      </c>
      <c r="I1497" t="s">
        <v>34</v>
      </c>
      <c r="J1497" t="s">
        <v>3420</v>
      </c>
      <c r="K1497" t="s">
        <v>24</v>
      </c>
      <c r="L1497" t="s">
        <v>36</v>
      </c>
      <c r="M1497" t="s">
        <v>26</v>
      </c>
      <c r="N1497" t="s">
        <v>27</v>
      </c>
    </row>
    <row r="1498" spans="1:14" x14ac:dyDescent="0.25">
      <c r="A1498" t="s">
        <v>7705</v>
      </c>
      <c r="B1498" t="s">
        <v>7579</v>
      </c>
      <c r="C1498" t="s">
        <v>76</v>
      </c>
      <c r="D1498" t="s">
        <v>437</v>
      </c>
      <c r="E1498" t="s">
        <v>695</v>
      </c>
      <c r="F1498" t="s">
        <v>7706</v>
      </c>
      <c r="G1498" t="s">
        <v>7707</v>
      </c>
      <c r="H1498" t="s">
        <v>7708</v>
      </c>
      <c r="I1498" t="s">
        <v>34</v>
      </c>
      <c r="J1498" t="s">
        <v>463</v>
      </c>
      <c r="K1498" t="s">
        <v>24</v>
      </c>
      <c r="L1498" t="s">
        <v>6811</v>
      </c>
      <c r="M1498" t="s">
        <v>7709</v>
      </c>
      <c r="N1498" t="s">
        <v>46</v>
      </c>
    </row>
    <row r="1499" spans="1:14" x14ac:dyDescent="0.25">
      <c r="A1499" t="s">
        <v>7710</v>
      </c>
      <c r="C1499" t="s">
        <v>76</v>
      </c>
      <c r="E1499" t="s">
        <v>695</v>
      </c>
      <c r="F1499" t="s">
        <v>7711</v>
      </c>
      <c r="G1499" t="s">
        <v>7712</v>
      </c>
      <c r="H1499" t="s">
        <v>7713</v>
      </c>
      <c r="I1499" t="s">
        <v>34</v>
      </c>
      <c r="J1499" t="s">
        <v>170</v>
      </c>
      <c r="K1499" t="s">
        <v>24</v>
      </c>
      <c r="L1499" t="s">
        <v>184</v>
      </c>
      <c r="M1499" t="s">
        <v>7714</v>
      </c>
      <c r="N1499" t="s">
        <v>46</v>
      </c>
    </row>
    <row r="1500" spans="1:14" x14ac:dyDescent="0.25">
      <c r="A1500" t="s">
        <v>7631</v>
      </c>
      <c r="B1500" t="s">
        <v>3035</v>
      </c>
      <c r="C1500" t="s">
        <v>16</v>
      </c>
      <c r="D1500" t="s">
        <v>6801</v>
      </c>
      <c r="E1500" t="s">
        <v>695</v>
      </c>
      <c r="F1500" t="s">
        <v>7715</v>
      </c>
      <c r="G1500" t="s">
        <v>7716</v>
      </c>
      <c r="H1500" t="s">
        <v>7717</v>
      </c>
      <c r="I1500" t="s">
        <v>348</v>
      </c>
      <c r="J1500" t="s">
        <v>372</v>
      </c>
      <c r="K1500" t="s">
        <v>24</v>
      </c>
      <c r="L1500" t="s">
        <v>394</v>
      </c>
      <c r="M1500" t="s">
        <v>7718</v>
      </c>
      <c r="N1500" t="s">
        <v>46</v>
      </c>
    </row>
    <row r="1501" spans="1:14" x14ac:dyDescent="0.25">
      <c r="A1501" t="s">
        <v>7719</v>
      </c>
      <c r="B1501" t="s">
        <v>7445</v>
      </c>
      <c r="C1501" t="s">
        <v>76</v>
      </c>
      <c r="D1501" t="s">
        <v>7446</v>
      </c>
      <c r="E1501" t="s">
        <v>695</v>
      </c>
      <c r="F1501" t="s">
        <v>7720</v>
      </c>
      <c r="G1501" t="s">
        <v>7721</v>
      </c>
      <c r="H1501" t="s">
        <v>7722</v>
      </c>
      <c r="I1501" t="s">
        <v>34</v>
      </c>
      <c r="J1501" t="s">
        <v>1704</v>
      </c>
      <c r="K1501" t="s">
        <v>24</v>
      </c>
      <c r="L1501" t="s">
        <v>7450</v>
      </c>
      <c r="M1501" t="s">
        <v>26</v>
      </c>
      <c r="N1501" t="s">
        <v>27</v>
      </c>
    </row>
    <row r="1502" spans="1:14" x14ac:dyDescent="0.25">
      <c r="A1502" t="s">
        <v>7723</v>
      </c>
      <c r="B1502" t="s">
        <v>7557</v>
      </c>
      <c r="C1502" t="s">
        <v>16</v>
      </c>
      <c r="D1502" t="s">
        <v>7558</v>
      </c>
      <c r="E1502" t="s">
        <v>695</v>
      </c>
      <c r="F1502" t="s">
        <v>7724</v>
      </c>
      <c r="G1502" t="s">
        <v>7725</v>
      </c>
      <c r="H1502" t="s">
        <v>7726</v>
      </c>
      <c r="I1502" t="s">
        <v>34</v>
      </c>
      <c r="J1502" t="s">
        <v>217</v>
      </c>
      <c r="K1502" t="s">
        <v>24</v>
      </c>
      <c r="L1502" t="s">
        <v>36</v>
      </c>
      <c r="M1502" t="s">
        <v>26</v>
      </c>
      <c r="N1502" t="s">
        <v>27</v>
      </c>
    </row>
    <row r="1503" spans="1:14" x14ac:dyDescent="0.25">
      <c r="A1503" t="s">
        <v>7727</v>
      </c>
      <c r="B1503" t="s">
        <v>708</v>
      </c>
      <c r="C1503" t="s">
        <v>16</v>
      </c>
      <c r="D1503" t="s">
        <v>1573</v>
      </c>
      <c r="E1503" t="s">
        <v>687</v>
      </c>
      <c r="F1503" t="s">
        <v>7728</v>
      </c>
      <c r="G1503" t="s">
        <v>7729</v>
      </c>
      <c r="H1503" t="s">
        <v>7730</v>
      </c>
      <c r="I1503" t="s">
        <v>22</v>
      </c>
      <c r="J1503" t="s">
        <v>691</v>
      </c>
      <c r="K1503" t="s">
        <v>24</v>
      </c>
      <c r="L1503" t="s">
        <v>36</v>
      </c>
      <c r="M1503" t="s">
        <v>26</v>
      </c>
      <c r="N1503" t="s">
        <v>27</v>
      </c>
    </row>
    <row r="1504" spans="1:14" x14ac:dyDescent="0.25">
      <c r="A1504" t="s">
        <v>6800</v>
      </c>
      <c r="B1504" t="s">
        <v>3035</v>
      </c>
      <c r="C1504" t="s">
        <v>16</v>
      </c>
      <c r="D1504" t="s">
        <v>6801</v>
      </c>
      <c r="E1504" t="s">
        <v>695</v>
      </c>
      <c r="F1504" t="s">
        <v>7731</v>
      </c>
      <c r="G1504" t="s">
        <v>7732</v>
      </c>
      <c r="H1504" t="s">
        <v>7733</v>
      </c>
      <c r="I1504" t="s">
        <v>348</v>
      </c>
      <c r="J1504" t="s">
        <v>372</v>
      </c>
      <c r="K1504" t="s">
        <v>24</v>
      </c>
      <c r="L1504" t="s">
        <v>394</v>
      </c>
      <c r="M1504" t="s">
        <v>7734</v>
      </c>
      <c r="N1504" t="s">
        <v>46</v>
      </c>
    </row>
    <row r="1505" spans="1:14" x14ac:dyDescent="0.25">
      <c r="A1505" t="s">
        <v>7212</v>
      </c>
      <c r="B1505" t="s">
        <v>7213</v>
      </c>
      <c r="C1505" t="s">
        <v>16</v>
      </c>
      <c r="D1505" t="s">
        <v>7214</v>
      </c>
      <c r="E1505" t="s">
        <v>695</v>
      </c>
      <c r="F1505" t="s">
        <v>7735</v>
      </c>
      <c r="G1505" t="s">
        <v>7736</v>
      </c>
      <c r="H1505" t="s">
        <v>7737</v>
      </c>
      <c r="I1505" t="s">
        <v>34</v>
      </c>
      <c r="J1505" t="s">
        <v>456</v>
      </c>
      <c r="K1505" t="s">
        <v>24</v>
      </c>
      <c r="L1505" t="s">
        <v>914</v>
      </c>
      <c r="M1505" t="s">
        <v>7738</v>
      </c>
      <c r="N1505" t="s">
        <v>46</v>
      </c>
    </row>
    <row r="1506" spans="1:14" x14ac:dyDescent="0.25">
      <c r="A1506" t="s">
        <v>7739</v>
      </c>
      <c r="C1506" t="s">
        <v>16</v>
      </c>
      <c r="D1506" t="s">
        <v>67</v>
      </c>
      <c r="E1506" t="s">
        <v>695</v>
      </c>
      <c r="F1506" t="s">
        <v>7740</v>
      </c>
      <c r="G1506" t="s">
        <v>7741</v>
      </c>
      <c r="H1506" t="s">
        <v>7742</v>
      </c>
      <c r="I1506" t="s">
        <v>34</v>
      </c>
      <c r="J1506" t="s">
        <v>448</v>
      </c>
      <c r="K1506" t="s">
        <v>24</v>
      </c>
      <c r="L1506" t="s">
        <v>44</v>
      </c>
      <c r="M1506" t="s">
        <v>26</v>
      </c>
      <c r="N1506" t="s">
        <v>27</v>
      </c>
    </row>
    <row r="1507" spans="1:14" x14ac:dyDescent="0.25">
      <c r="A1507" t="s">
        <v>7739</v>
      </c>
      <c r="B1507" t="s">
        <v>7743</v>
      </c>
      <c r="C1507" t="s">
        <v>16</v>
      </c>
      <c r="D1507" t="s">
        <v>67</v>
      </c>
      <c r="E1507" t="s">
        <v>687</v>
      </c>
      <c r="F1507" t="s">
        <v>7744</v>
      </c>
      <c r="G1507" t="s">
        <v>7745</v>
      </c>
      <c r="H1507" t="s">
        <v>7746</v>
      </c>
      <c r="I1507" t="s">
        <v>34</v>
      </c>
      <c r="J1507" t="s">
        <v>872</v>
      </c>
      <c r="K1507" t="s">
        <v>24</v>
      </c>
      <c r="L1507" t="s">
        <v>44</v>
      </c>
      <c r="M1507" t="s">
        <v>26</v>
      </c>
      <c r="N1507" t="s">
        <v>27</v>
      </c>
    </row>
    <row r="1508" spans="1:14" x14ac:dyDescent="0.25">
      <c r="A1508" t="s">
        <v>7438</v>
      </c>
      <c r="B1508" t="s">
        <v>7439</v>
      </c>
      <c r="C1508" t="s">
        <v>76</v>
      </c>
      <c r="D1508" t="s">
        <v>7440</v>
      </c>
      <c r="E1508" t="s">
        <v>695</v>
      </c>
      <c r="F1508" t="s">
        <v>7747</v>
      </c>
      <c r="G1508" t="s">
        <v>7748</v>
      </c>
      <c r="H1508" t="s">
        <v>7749</v>
      </c>
      <c r="I1508" t="s">
        <v>34</v>
      </c>
      <c r="J1508" t="s">
        <v>276</v>
      </c>
      <c r="K1508" t="s">
        <v>24</v>
      </c>
      <c r="L1508" t="s">
        <v>3702</v>
      </c>
      <c r="M1508" t="s">
        <v>26</v>
      </c>
      <c r="N1508" t="s">
        <v>27</v>
      </c>
    </row>
    <row r="1509" spans="1:14" x14ac:dyDescent="0.25">
      <c r="A1509" t="s">
        <v>2884</v>
      </c>
      <c r="B1509" t="s">
        <v>7545</v>
      </c>
      <c r="C1509" t="s">
        <v>16</v>
      </c>
      <c r="D1509" t="s">
        <v>102</v>
      </c>
      <c r="E1509" t="s">
        <v>695</v>
      </c>
      <c r="F1509" t="s">
        <v>7750</v>
      </c>
      <c r="G1509" t="s">
        <v>7751</v>
      </c>
      <c r="H1509" t="s">
        <v>7752</v>
      </c>
      <c r="I1509" t="s">
        <v>34</v>
      </c>
      <c r="J1509" t="s">
        <v>1468</v>
      </c>
      <c r="K1509" t="s">
        <v>24</v>
      </c>
      <c r="L1509" t="s">
        <v>82</v>
      </c>
      <c r="M1509" t="s">
        <v>7753</v>
      </c>
      <c r="N1509" t="s">
        <v>46</v>
      </c>
    </row>
    <row r="1510" spans="1:14" x14ac:dyDescent="0.25">
      <c r="A1510" t="s">
        <v>7754</v>
      </c>
      <c r="B1510" t="s">
        <v>7490</v>
      </c>
      <c r="C1510" t="s">
        <v>16</v>
      </c>
      <c r="D1510" t="s">
        <v>3889</v>
      </c>
      <c r="E1510" t="s">
        <v>687</v>
      </c>
      <c r="F1510" t="s">
        <v>7755</v>
      </c>
      <c r="G1510" t="s">
        <v>7756</v>
      </c>
      <c r="H1510" t="s">
        <v>7757</v>
      </c>
      <c r="I1510" t="s">
        <v>34</v>
      </c>
      <c r="J1510" t="s">
        <v>816</v>
      </c>
      <c r="K1510" t="s">
        <v>24</v>
      </c>
      <c r="L1510" t="s">
        <v>44</v>
      </c>
      <c r="M1510" t="s">
        <v>26</v>
      </c>
      <c r="N1510" t="s">
        <v>27</v>
      </c>
    </row>
    <row r="1511" spans="1:14" x14ac:dyDescent="0.25">
      <c r="A1511" t="s">
        <v>6818</v>
      </c>
      <c r="B1511" t="s">
        <v>6819</v>
      </c>
      <c r="C1511" t="s">
        <v>16</v>
      </c>
      <c r="D1511" t="s">
        <v>6820</v>
      </c>
      <c r="E1511" t="s">
        <v>695</v>
      </c>
      <c r="F1511" t="s">
        <v>7758</v>
      </c>
      <c r="G1511" t="s">
        <v>7759</v>
      </c>
      <c r="H1511" t="s">
        <v>7760</v>
      </c>
      <c r="I1511" t="s">
        <v>34</v>
      </c>
      <c r="J1511" t="s">
        <v>669</v>
      </c>
      <c r="K1511" t="s">
        <v>24</v>
      </c>
      <c r="L1511" t="s">
        <v>3880</v>
      </c>
      <c r="M1511" t="s">
        <v>7761</v>
      </c>
      <c r="N1511" t="s">
        <v>46</v>
      </c>
    </row>
    <row r="1512" spans="1:14" x14ac:dyDescent="0.25">
      <c r="A1512" t="s">
        <v>7212</v>
      </c>
      <c r="B1512" t="s">
        <v>7213</v>
      </c>
      <c r="C1512" t="s">
        <v>16</v>
      </c>
      <c r="D1512" t="s">
        <v>7214</v>
      </c>
      <c r="E1512" t="s">
        <v>687</v>
      </c>
      <c r="F1512" t="s">
        <v>7762</v>
      </c>
      <c r="G1512" t="s">
        <v>7763</v>
      </c>
      <c r="H1512" t="s">
        <v>7764</v>
      </c>
      <c r="I1512" t="s">
        <v>34</v>
      </c>
      <c r="J1512" t="s">
        <v>456</v>
      </c>
      <c r="K1512" t="s">
        <v>24</v>
      </c>
      <c r="L1512" t="s">
        <v>914</v>
      </c>
      <c r="M1512" t="s">
        <v>26</v>
      </c>
      <c r="N1512" t="s">
        <v>27</v>
      </c>
    </row>
    <row r="1513" spans="1:14" x14ac:dyDescent="0.25">
      <c r="A1513" t="s">
        <v>7765</v>
      </c>
      <c r="B1513" t="s">
        <v>7540</v>
      </c>
      <c r="C1513" t="s">
        <v>76</v>
      </c>
      <c r="D1513" t="s">
        <v>6079</v>
      </c>
      <c r="E1513" t="s">
        <v>695</v>
      </c>
      <c r="F1513" t="s">
        <v>7766</v>
      </c>
      <c r="G1513" t="s">
        <v>7767</v>
      </c>
      <c r="H1513" t="s">
        <v>7768</v>
      </c>
      <c r="I1513" t="s">
        <v>34</v>
      </c>
      <c r="J1513" t="s">
        <v>269</v>
      </c>
      <c r="K1513" t="s">
        <v>24</v>
      </c>
      <c r="L1513" t="s">
        <v>114</v>
      </c>
      <c r="M1513" t="s">
        <v>26</v>
      </c>
      <c r="N1513" t="s">
        <v>27</v>
      </c>
    </row>
    <row r="1514" spans="1:14" x14ac:dyDescent="0.25">
      <c r="A1514" t="s">
        <v>7769</v>
      </c>
      <c r="B1514" t="s">
        <v>7770</v>
      </c>
      <c r="C1514" t="s">
        <v>76</v>
      </c>
      <c r="D1514" t="s">
        <v>7503</v>
      </c>
      <c r="E1514" t="s">
        <v>695</v>
      </c>
      <c r="F1514" t="s">
        <v>7771</v>
      </c>
      <c r="G1514" t="s">
        <v>7772</v>
      </c>
      <c r="H1514" t="s">
        <v>7773</v>
      </c>
      <c r="I1514" t="s">
        <v>34</v>
      </c>
      <c r="J1514" t="s">
        <v>2757</v>
      </c>
      <c r="K1514" t="s">
        <v>24</v>
      </c>
      <c r="L1514" t="s">
        <v>483</v>
      </c>
      <c r="M1514" t="s">
        <v>26</v>
      </c>
      <c r="N1514" t="s">
        <v>27</v>
      </c>
    </row>
    <row r="1515" spans="1:14" x14ac:dyDescent="0.25">
      <c r="A1515" t="s">
        <v>7774</v>
      </c>
      <c r="B1515" t="s">
        <v>708</v>
      </c>
      <c r="C1515" t="s">
        <v>16</v>
      </c>
      <c r="D1515" t="s">
        <v>5693</v>
      </c>
      <c r="E1515" t="s">
        <v>695</v>
      </c>
      <c r="F1515" t="s">
        <v>7775</v>
      </c>
      <c r="G1515" t="s">
        <v>7776</v>
      </c>
      <c r="H1515" t="s">
        <v>7777</v>
      </c>
      <c r="I1515" t="s">
        <v>34</v>
      </c>
      <c r="J1515" t="s">
        <v>276</v>
      </c>
      <c r="K1515" t="s">
        <v>24</v>
      </c>
      <c r="L1515" t="s">
        <v>914</v>
      </c>
      <c r="M1515" t="s">
        <v>26</v>
      </c>
      <c r="N1515" t="s">
        <v>27</v>
      </c>
    </row>
    <row r="1516" spans="1:14" x14ac:dyDescent="0.25">
      <c r="A1516" t="s">
        <v>7513</v>
      </c>
      <c r="B1516" t="s">
        <v>7514</v>
      </c>
      <c r="C1516" t="s">
        <v>16</v>
      </c>
      <c r="D1516" t="s">
        <v>1446</v>
      </c>
      <c r="E1516" t="s">
        <v>695</v>
      </c>
      <c r="F1516" t="s">
        <v>7778</v>
      </c>
      <c r="G1516" t="s">
        <v>7779</v>
      </c>
      <c r="H1516" t="s">
        <v>7780</v>
      </c>
      <c r="I1516" t="s">
        <v>22</v>
      </c>
      <c r="J1516" t="s">
        <v>1501</v>
      </c>
      <c r="K1516" t="s">
        <v>24</v>
      </c>
      <c r="L1516" t="s">
        <v>91</v>
      </c>
      <c r="M1516" t="s">
        <v>7781</v>
      </c>
      <c r="N1516" t="s">
        <v>46</v>
      </c>
    </row>
    <row r="1517" spans="1:14" x14ac:dyDescent="0.25">
      <c r="A1517" t="s">
        <v>7782</v>
      </c>
      <c r="B1517" t="s">
        <v>7783</v>
      </c>
      <c r="C1517" t="s">
        <v>16</v>
      </c>
      <c r="D1517" t="s">
        <v>7784</v>
      </c>
      <c r="E1517" t="s">
        <v>687</v>
      </c>
      <c r="F1517" t="s">
        <v>7785</v>
      </c>
      <c r="G1517" t="s">
        <v>7786</v>
      </c>
      <c r="H1517" t="s">
        <v>7787</v>
      </c>
      <c r="I1517" t="s">
        <v>34</v>
      </c>
      <c r="J1517" t="s">
        <v>393</v>
      </c>
      <c r="K1517" t="s">
        <v>24</v>
      </c>
      <c r="L1517" t="s">
        <v>7788</v>
      </c>
      <c r="M1517" t="s">
        <v>26</v>
      </c>
      <c r="N1517" t="s">
        <v>27</v>
      </c>
    </row>
    <row r="1518" spans="1:14" x14ac:dyDescent="0.25">
      <c r="A1518" t="s">
        <v>6800</v>
      </c>
      <c r="B1518" t="s">
        <v>3035</v>
      </c>
      <c r="C1518" t="s">
        <v>16</v>
      </c>
      <c r="D1518" t="s">
        <v>6801</v>
      </c>
      <c r="E1518" t="s">
        <v>695</v>
      </c>
      <c r="F1518" t="s">
        <v>7789</v>
      </c>
      <c r="G1518" t="s">
        <v>7790</v>
      </c>
      <c r="H1518" t="s">
        <v>7791</v>
      </c>
      <c r="I1518" t="s">
        <v>348</v>
      </c>
      <c r="J1518" t="s">
        <v>372</v>
      </c>
      <c r="K1518" t="s">
        <v>24</v>
      </c>
      <c r="L1518" t="s">
        <v>394</v>
      </c>
      <c r="M1518" t="s">
        <v>7792</v>
      </c>
      <c r="N1518" t="s">
        <v>46</v>
      </c>
    </row>
    <row r="1519" spans="1:14" x14ac:dyDescent="0.25">
      <c r="A1519" t="s">
        <v>7793</v>
      </c>
      <c r="B1519" t="s">
        <v>227</v>
      </c>
      <c r="C1519" t="s">
        <v>76</v>
      </c>
      <c r="D1519" t="s">
        <v>437</v>
      </c>
      <c r="E1519" t="s">
        <v>695</v>
      </c>
      <c r="F1519" t="s">
        <v>7794</v>
      </c>
      <c r="G1519" t="s">
        <v>7795</v>
      </c>
      <c r="H1519" t="s">
        <v>7796</v>
      </c>
      <c r="I1519" t="s">
        <v>34</v>
      </c>
      <c r="J1519" t="s">
        <v>106</v>
      </c>
      <c r="K1519" t="s">
        <v>24</v>
      </c>
      <c r="L1519" t="s">
        <v>441</v>
      </c>
      <c r="M1519" t="s">
        <v>7797</v>
      </c>
      <c r="N1519" t="s">
        <v>46</v>
      </c>
    </row>
    <row r="1520" spans="1:14" x14ac:dyDescent="0.25">
      <c r="A1520" t="s">
        <v>7798</v>
      </c>
      <c r="B1520" t="s">
        <v>7799</v>
      </c>
      <c r="C1520" t="s">
        <v>16</v>
      </c>
      <c r="D1520" t="s">
        <v>437</v>
      </c>
      <c r="E1520" t="s">
        <v>695</v>
      </c>
      <c r="F1520" t="s">
        <v>7800</v>
      </c>
      <c r="G1520" t="s">
        <v>7801</v>
      </c>
      <c r="H1520" t="s">
        <v>7802</v>
      </c>
      <c r="I1520" t="s">
        <v>34</v>
      </c>
      <c r="J1520" t="s">
        <v>4468</v>
      </c>
      <c r="K1520" t="s">
        <v>24</v>
      </c>
      <c r="L1520" t="s">
        <v>6811</v>
      </c>
      <c r="M1520" t="s">
        <v>7803</v>
      </c>
      <c r="N1520" t="s">
        <v>46</v>
      </c>
    </row>
    <row r="1521" spans="1:14" x14ac:dyDescent="0.25">
      <c r="A1521" t="s">
        <v>7631</v>
      </c>
      <c r="B1521" t="s">
        <v>3035</v>
      </c>
      <c r="C1521" t="s">
        <v>16</v>
      </c>
      <c r="D1521" t="s">
        <v>6801</v>
      </c>
      <c r="E1521" t="s">
        <v>695</v>
      </c>
      <c r="F1521" t="s">
        <v>7804</v>
      </c>
      <c r="G1521" t="s">
        <v>7805</v>
      </c>
      <c r="H1521" t="s">
        <v>7806</v>
      </c>
      <c r="I1521" t="s">
        <v>348</v>
      </c>
      <c r="J1521" t="s">
        <v>372</v>
      </c>
      <c r="K1521" t="s">
        <v>24</v>
      </c>
      <c r="L1521" t="s">
        <v>394</v>
      </c>
      <c r="M1521" t="s">
        <v>7807</v>
      </c>
      <c r="N1521" t="s">
        <v>46</v>
      </c>
    </row>
    <row r="1522" spans="1:14" x14ac:dyDescent="0.25">
      <c r="A1522" t="s">
        <v>1235</v>
      </c>
      <c r="B1522" t="s">
        <v>708</v>
      </c>
      <c r="C1522" t="s">
        <v>16</v>
      </c>
      <c r="D1522" t="s">
        <v>7808</v>
      </c>
      <c r="E1522" t="s">
        <v>695</v>
      </c>
      <c r="F1522" t="s">
        <v>7809</v>
      </c>
      <c r="G1522" t="s">
        <v>7810</v>
      </c>
      <c r="H1522" t="s">
        <v>7811</v>
      </c>
      <c r="I1522" t="s">
        <v>22</v>
      </c>
      <c r="J1522" t="s">
        <v>448</v>
      </c>
      <c r="K1522" t="s">
        <v>24</v>
      </c>
      <c r="L1522" t="s">
        <v>36</v>
      </c>
      <c r="M1522" t="s">
        <v>26</v>
      </c>
      <c r="N1522" t="s">
        <v>27</v>
      </c>
    </row>
    <row r="1523" spans="1:14" x14ac:dyDescent="0.25">
      <c r="A1523" t="s">
        <v>7812</v>
      </c>
      <c r="B1523" t="s">
        <v>486</v>
      </c>
      <c r="C1523" t="s">
        <v>76</v>
      </c>
      <c r="D1523" t="s">
        <v>102</v>
      </c>
      <c r="E1523" t="s">
        <v>695</v>
      </c>
      <c r="F1523" t="s">
        <v>7813</v>
      </c>
      <c r="G1523" t="s">
        <v>7814</v>
      </c>
      <c r="H1523" t="s">
        <v>7815</v>
      </c>
      <c r="I1523" t="s">
        <v>34</v>
      </c>
      <c r="J1523" t="s">
        <v>358</v>
      </c>
      <c r="K1523" t="s">
        <v>24</v>
      </c>
      <c r="L1523" t="s">
        <v>82</v>
      </c>
      <c r="M1523" t="s">
        <v>7816</v>
      </c>
      <c r="N1523" t="s">
        <v>46</v>
      </c>
    </row>
    <row r="1524" spans="1:14" x14ac:dyDescent="0.25">
      <c r="A1524" t="s">
        <v>7817</v>
      </c>
      <c r="B1524" t="s">
        <v>708</v>
      </c>
      <c r="C1524" t="s">
        <v>16</v>
      </c>
      <c r="D1524" t="s">
        <v>5693</v>
      </c>
      <c r="E1524" t="s">
        <v>695</v>
      </c>
      <c r="F1524" t="s">
        <v>7818</v>
      </c>
      <c r="G1524" t="s">
        <v>7819</v>
      </c>
      <c r="H1524" t="s">
        <v>7820</v>
      </c>
      <c r="I1524" t="s">
        <v>34</v>
      </c>
      <c r="J1524" t="s">
        <v>276</v>
      </c>
      <c r="K1524" t="s">
        <v>24</v>
      </c>
      <c r="L1524" t="s">
        <v>914</v>
      </c>
      <c r="M1524" t="s">
        <v>26</v>
      </c>
      <c r="N1524" t="s">
        <v>27</v>
      </c>
    </row>
    <row r="1525" spans="1:14" x14ac:dyDescent="0.25">
      <c r="A1525" t="s">
        <v>7821</v>
      </c>
      <c r="B1525" t="s">
        <v>1021</v>
      </c>
      <c r="C1525" t="s">
        <v>16</v>
      </c>
      <c r="D1525" t="s">
        <v>102</v>
      </c>
      <c r="E1525" t="s">
        <v>695</v>
      </c>
      <c r="F1525" t="s">
        <v>7822</v>
      </c>
      <c r="G1525" t="s">
        <v>7823</v>
      </c>
      <c r="H1525" t="s">
        <v>7824</v>
      </c>
      <c r="I1525" t="s">
        <v>34</v>
      </c>
      <c r="J1525" t="s">
        <v>575</v>
      </c>
      <c r="K1525" t="s">
        <v>24</v>
      </c>
      <c r="L1525" t="s">
        <v>82</v>
      </c>
      <c r="M1525" t="s">
        <v>7825</v>
      </c>
      <c r="N1525" t="s">
        <v>46</v>
      </c>
    </row>
    <row r="1526" spans="1:14" x14ac:dyDescent="0.25">
      <c r="A1526" t="s">
        <v>7826</v>
      </c>
      <c r="B1526" t="s">
        <v>7827</v>
      </c>
      <c r="C1526" t="s">
        <v>16</v>
      </c>
      <c r="D1526" t="s">
        <v>7828</v>
      </c>
      <c r="E1526" t="s">
        <v>695</v>
      </c>
      <c r="F1526" t="s">
        <v>7829</v>
      </c>
      <c r="G1526" t="s">
        <v>7830</v>
      </c>
      <c r="H1526" t="s">
        <v>7831</v>
      </c>
      <c r="I1526" t="s">
        <v>34</v>
      </c>
      <c r="J1526" t="s">
        <v>4027</v>
      </c>
      <c r="K1526" t="s">
        <v>24</v>
      </c>
      <c r="L1526" t="s">
        <v>7832</v>
      </c>
      <c r="M1526" t="s">
        <v>26</v>
      </c>
      <c r="N1526" t="s">
        <v>27</v>
      </c>
    </row>
    <row r="1527" spans="1:14" x14ac:dyDescent="0.25">
      <c r="A1527" t="s">
        <v>7833</v>
      </c>
      <c r="C1527" t="s">
        <v>76</v>
      </c>
      <c r="E1527" t="s">
        <v>695</v>
      </c>
      <c r="F1527" t="s">
        <v>7834</v>
      </c>
      <c r="G1527" t="s">
        <v>7835</v>
      </c>
      <c r="H1527" t="s">
        <v>7836</v>
      </c>
      <c r="I1527" t="s">
        <v>34</v>
      </c>
      <c r="J1527" t="s">
        <v>170</v>
      </c>
      <c r="K1527" t="s">
        <v>24</v>
      </c>
      <c r="L1527" t="s">
        <v>184</v>
      </c>
      <c r="M1527" t="s">
        <v>7837</v>
      </c>
      <c r="N1527" t="s">
        <v>46</v>
      </c>
    </row>
    <row r="1528" spans="1:14" x14ac:dyDescent="0.25">
      <c r="A1528" t="s">
        <v>1235</v>
      </c>
      <c r="B1528" t="s">
        <v>708</v>
      </c>
      <c r="C1528" t="s">
        <v>16</v>
      </c>
      <c r="D1528" t="s">
        <v>7808</v>
      </c>
      <c r="E1528" t="s">
        <v>695</v>
      </c>
      <c r="F1528" t="s">
        <v>7838</v>
      </c>
      <c r="G1528" t="s">
        <v>7839</v>
      </c>
      <c r="H1528" t="s">
        <v>7840</v>
      </c>
      <c r="I1528" t="s">
        <v>22</v>
      </c>
      <c r="J1528" t="s">
        <v>448</v>
      </c>
      <c r="K1528" t="s">
        <v>24</v>
      </c>
      <c r="L1528" t="s">
        <v>36</v>
      </c>
      <c r="M1528" t="s">
        <v>26</v>
      </c>
      <c r="N1528" t="s">
        <v>27</v>
      </c>
    </row>
    <row r="1529" spans="1:14" x14ac:dyDescent="0.25">
      <c r="A1529" t="s">
        <v>7841</v>
      </c>
      <c r="B1529" t="s">
        <v>7842</v>
      </c>
      <c r="C1529" t="s">
        <v>16</v>
      </c>
      <c r="D1529" t="s">
        <v>7843</v>
      </c>
      <c r="E1529" t="s">
        <v>695</v>
      </c>
      <c r="F1529" t="s">
        <v>7844</v>
      </c>
      <c r="G1529" t="s">
        <v>7845</v>
      </c>
      <c r="H1529" t="s">
        <v>7846</v>
      </c>
      <c r="I1529" t="s">
        <v>22</v>
      </c>
      <c r="J1529" t="s">
        <v>635</v>
      </c>
      <c r="K1529" t="s">
        <v>24</v>
      </c>
      <c r="L1529" t="s">
        <v>91</v>
      </c>
      <c r="M1529" t="s">
        <v>7847</v>
      </c>
      <c r="N1529" t="s">
        <v>46</v>
      </c>
    </row>
    <row r="1530" spans="1:14" x14ac:dyDescent="0.25">
      <c r="A1530" t="s">
        <v>7848</v>
      </c>
      <c r="B1530" t="s">
        <v>486</v>
      </c>
      <c r="C1530" t="s">
        <v>76</v>
      </c>
      <c r="D1530" t="s">
        <v>102</v>
      </c>
      <c r="E1530" t="s">
        <v>695</v>
      </c>
      <c r="F1530" t="s">
        <v>7849</v>
      </c>
      <c r="G1530" t="s">
        <v>7850</v>
      </c>
      <c r="H1530" t="s">
        <v>7851</v>
      </c>
      <c r="I1530" t="s">
        <v>34</v>
      </c>
      <c r="J1530" t="s">
        <v>358</v>
      </c>
      <c r="K1530" t="s">
        <v>24</v>
      </c>
      <c r="L1530" t="s">
        <v>82</v>
      </c>
      <c r="M1530" t="s">
        <v>7852</v>
      </c>
      <c r="N1530" t="s">
        <v>46</v>
      </c>
    </row>
    <row r="1531" spans="1:14" x14ac:dyDescent="0.25">
      <c r="A1531" t="s">
        <v>7853</v>
      </c>
      <c r="B1531" t="s">
        <v>7220</v>
      </c>
      <c r="C1531" t="s">
        <v>16</v>
      </c>
      <c r="D1531" t="s">
        <v>7221</v>
      </c>
      <c r="E1531" t="s">
        <v>687</v>
      </c>
      <c r="F1531" t="s">
        <v>7854</v>
      </c>
      <c r="G1531" t="s">
        <v>7855</v>
      </c>
      <c r="H1531" t="s">
        <v>7856</v>
      </c>
      <c r="I1531" t="s">
        <v>348</v>
      </c>
      <c r="J1531" t="s">
        <v>1208</v>
      </c>
      <c r="K1531" t="s">
        <v>24</v>
      </c>
      <c r="L1531" t="s">
        <v>394</v>
      </c>
      <c r="M1531" t="s">
        <v>26</v>
      </c>
      <c r="N1531" t="s">
        <v>27</v>
      </c>
    </row>
    <row r="1532" spans="1:14" x14ac:dyDescent="0.25">
      <c r="A1532" t="s">
        <v>7857</v>
      </c>
      <c r="B1532" t="s">
        <v>7858</v>
      </c>
      <c r="C1532" t="s">
        <v>16</v>
      </c>
      <c r="D1532" t="s">
        <v>3712</v>
      </c>
      <c r="E1532" t="s">
        <v>695</v>
      </c>
      <c r="F1532" t="s">
        <v>7859</v>
      </c>
      <c r="G1532" t="s">
        <v>7860</v>
      </c>
      <c r="H1532" t="s">
        <v>7861</v>
      </c>
      <c r="I1532" t="s">
        <v>22</v>
      </c>
      <c r="J1532" t="s">
        <v>1208</v>
      </c>
      <c r="K1532" t="s">
        <v>24</v>
      </c>
      <c r="L1532" t="s">
        <v>91</v>
      </c>
      <c r="M1532" t="s">
        <v>26</v>
      </c>
      <c r="N1532" t="s">
        <v>27</v>
      </c>
    </row>
    <row r="1533" spans="1:14" x14ac:dyDescent="0.25">
      <c r="A1533" t="s">
        <v>7841</v>
      </c>
      <c r="B1533" t="s">
        <v>7842</v>
      </c>
      <c r="C1533" t="s">
        <v>16</v>
      </c>
      <c r="D1533" t="s">
        <v>7843</v>
      </c>
      <c r="E1533" t="s">
        <v>687</v>
      </c>
      <c r="F1533" t="s">
        <v>7862</v>
      </c>
      <c r="G1533" t="s">
        <v>7863</v>
      </c>
      <c r="H1533" t="s">
        <v>7864</v>
      </c>
      <c r="I1533" t="s">
        <v>22</v>
      </c>
      <c r="J1533" t="s">
        <v>635</v>
      </c>
      <c r="K1533" t="s">
        <v>24</v>
      </c>
      <c r="L1533" t="s">
        <v>91</v>
      </c>
      <c r="M1533" t="s">
        <v>26</v>
      </c>
      <c r="N1533" t="s">
        <v>27</v>
      </c>
    </row>
    <row r="1534" spans="1:14" x14ac:dyDescent="0.25">
      <c r="A1534" t="s">
        <v>7865</v>
      </c>
      <c r="C1534" t="s">
        <v>76</v>
      </c>
      <c r="D1534" t="s">
        <v>7866</v>
      </c>
      <c r="E1534" t="s">
        <v>687</v>
      </c>
      <c r="F1534" t="s">
        <v>7867</v>
      </c>
      <c r="G1534" t="s">
        <v>7868</v>
      </c>
      <c r="H1534" t="s">
        <v>7869</v>
      </c>
      <c r="I1534" t="s">
        <v>34</v>
      </c>
      <c r="J1534" t="s">
        <v>1295</v>
      </c>
      <c r="K1534" t="s">
        <v>24</v>
      </c>
      <c r="L1534" t="s">
        <v>477</v>
      </c>
      <c r="M1534" t="s">
        <v>26</v>
      </c>
      <c r="N1534" t="s">
        <v>27</v>
      </c>
    </row>
    <row r="1535" spans="1:14" x14ac:dyDescent="0.25">
      <c r="A1535" t="s">
        <v>7870</v>
      </c>
      <c r="B1535" t="s">
        <v>7208</v>
      </c>
      <c r="C1535" t="s">
        <v>76</v>
      </c>
      <c r="D1535" t="s">
        <v>5227</v>
      </c>
      <c r="E1535" t="s">
        <v>687</v>
      </c>
      <c r="F1535" t="s">
        <v>7871</v>
      </c>
      <c r="G1535" t="s">
        <v>7872</v>
      </c>
      <c r="H1535" t="s">
        <v>7873</v>
      </c>
      <c r="I1535" t="s">
        <v>34</v>
      </c>
      <c r="J1535" t="s">
        <v>4027</v>
      </c>
      <c r="K1535" t="s">
        <v>24</v>
      </c>
      <c r="L1535" t="s">
        <v>82</v>
      </c>
      <c r="M1535" t="s">
        <v>26</v>
      </c>
      <c r="N1535" t="s">
        <v>27</v>
      </c>
    </row>
    <row r="1536" spans="1:14" x14ac:dyDescent="0.25">
      <c r="A1536" t="s">
        <v>7539</v>
      </c>
      <c r="B1536" t="s">
        <v>7540</v>
      </c>
      <c r="C1536" t="s">
        <v>76</v>
      </c>
      <c r="D1536" t="s">
        <v>6079</v>
      </c>
      <c r="E1536" t="s">
        <v>695</v>
      </c>
      <c r="F1536" t="s">
        <v>7874</v>
      </c>
      <c r="G1536" t="s">
        <v>7875</v>
      </c>
      <c r="H1536" t="s">
        <v>7876</v>
      </c>
      <c r="I1536" t="s">
        <v>34</v>
      </c>
      <c r="J1536" t="s">
        <v>134</v>
      </c>
      <c r="K1536" t="s">
        <v>24</v>
      </c>
      <c r="L1536" t="s">
        <v>114</v>
      </c>
      <c r="M1536" t="s">
        <v>26</v>
      </c>
      <c r="N1536" t="s">
        <v>27</v>
      </c>
    </row>
    <row r="1537" spans="1:14" x14ac:dyDescent="0.25">
      <c r="A1537" t="s">
        <v>7857</v>
      </c>
      <c r="B1537" t="s">
        <v>7858</v>
      </c>
      <c r="C1537" t="s">
        <v>16</v>
      </c>
      <c r="D1537" t="s">
        <v>3712</v>
      </c>
      <c r="E1537" t="s">
        <v>695</v>
      </c>
      <c r="F1537" t="s">
        <v>7877</v>
      </c>
      <c r="G1537" t="s">
        <v>7878</v>
      </c>
      <c r="H1537" t="s">
        <v>7879</v>
      </c>
      <c r="I1537" t="s">
        <v>22</v>
      </c>
      <c r="J1537" t="s">
        <v>1208</v>
      </c>
      <c r="K1537" t="s">
        <v>24</v>
      </c>
      <c r="L1537" t="s">
        <v>91</v>
      </c>
      <c r="M1537" t="s">
        <v>26</v>
      </c>
      <c r="N1537" t="s">
        <v>27</v>
      </c>
    </row>
    <row r="1538" spans="1:14" x14ac:dyDescent="0.25">
      <c r="A1538" t="s">
        <v>1235</v>
      </c>
      <c r="B1538" t="s">
        <v>708</v>
      </c>
      <c r="C1538" t="s">
        <v>16</v>
      </c>
      <c r="D1538" t="s">
        <v>1573</v>
      </c>
      <c r="E1538" t="s">
        <v>695</v>
      </c>
      <c r="F1538" t="s">
        <v>7880</v>
      </c>
      <c r="G1538" t="s">
        <v>7881</v>
      </c>
      <c r="H1538" t="s">
        <v>7882</v>
      </c>
      <c r="I1538" t="s">
        <v>22</v>
      </c>
      <c r="J1538" t="s">
        <v>782</v>
      </c>
      <c r="K1538" t="s">
        <v>24</v>
      </c>
      <c r="L1538" t="s">
        <v>36</v>
      </c>
      <c r="M1538" t="s">
        <v>26</v>
      </c>
      <c r="N1538" t="s">
        <v>27</v>
      </c>
    </row>
    <row r="1539" spans="1:14" x14ac:dyDescent="0.25">
      <c r="A1539" t="s">
        <v>7883</v>
      </c>
      <c r="B1539" t="s">
        <v>708</v>
      </c>
      <c r="C1539" t="s">
        <v>16</v>
      </c>
      <c r="D1539" t="s">
        <v>7808</v>
      </c>
      <c r="E1539" t="s">
        <v>687</v>
      </c>
      <c r="F1539" t="s">
        <v>7884</v>
      </c>
      <c r="G1539" t="s">
        <v>7885</v>
      </c>
      <c r="H1539" t="s">
        <v>7886</v>
      </c>
      <c r="I1539" t="s">
        <v>22</v>
      </c>
      <c r="J1539" t="s">
        <v>448</v>
      </c>
      <c r="K1539" t="s">
        <v>24</v>
      </c>
      <c r="L1539" t="s">
        <v>36</v>
      </c>
      <c r="M1539" t="s">
        <v>26</v>
      </c>
      <c r="N1539" t="s">
        <v>27</v>
      </c>
    </row>
    <row r="1540" spans="1:14" x14ac:dyDescent="0.25">
      <c r="A1540" t="s">
        <v>6818</v>
      </c>
      <c r="B1540" t="s">
        <v>6819</v>
      </c>
      <c r="C1540" t="s">
        <v>16</v>
      </c>
      <c r="D1540" t="s">
        <v>6820</v>
      </c>
      <c r="E1540" t="s">
        <v>695</v>
      </c>
      <c r="F1540" t="s">
        <v>7887</v>
      </c>
      <c r="G1540" t="s">
        <v>7888</v>
      </c>
      <c r="H1540" t="s">
        <v>7889</v>
      </c>
      <c r="I1540" t="s">
        <v>34</v>
      </c>
      <c r="J1540" t="s">
        <v>669</v>
      </c>
      <c r="K1540" t="s">
        <v>24</v>
      </c>
      <c r="L1540" t="s">
        <v>3880</v>
      </c>
      <c r="M1540" t="s">
        <v>7890</v>
      </c>
      <c r="N1540" t="s">
        <v>46</v>
      </c>
    </row>
    <row r="1541" spans="1:14" x14ac:dyDescent="0.25">
      <c r="A1541" t="s">
        <v>7480</v>
      </c>
      <c r="B1541" t="s">
        <v>7409</v>
      </c>
      <c r="C1541" t="s">
        <v>76</v>
      </c>
      <c r="D1541" t="s">
        <v>6356</v>
      </c>
      <c r="E1541" t="s">
        <v>695</v>
      </c>
      <c r="F1541" t="s">
        <v>7891</v>
      </c>
      <c r="G1541" t="s">
        <v>7892</v>
      </c>
      <c r="H1541" t="s">
        <v>7893</v>
      </c>
      <c r="I1541" t="s">
        <v>22</v>
      </c>
      <c r="J1541" t="s">
        <v>269</v>
      </c>
      <c r="K1541" t="s">
        <v>24</v>
      </c>
      <c r="L1541" t="s">
        <v>3900</v>
      </c>
      <c r="M1541" t="s">
        <v>26</v>
      </c>
      <c r="N1541" t="s">
        <v>27</v>
      </c>
    </row>
    <row r="1542" spans="1:14" x14ac:dyDescent="0.25">
      <c r="A1542" t="s">
        <v>7894</v>
      </c>
      <c r="B1542" t="s">
        <v>7526</v>
      </c>
      <c r="C1542" t="s">
        <v>76</v>
      </c>
      <c r="D1542" t="s">
        <v>7895</v>
      </c>
      <c r="E1542" t="s">
        <v>687</v>
      </c>
      <c r="F1542" t="s">
        <v>7896</v>
      </c>
      <c r="G1542" t="s">
        <v>7897</v>
      </c>
      <c r="H1542" t="s">
        <v>7898</v>
      </c>
      <c r="I1542" t="s">
        <v>22</v>
      </c>
      <c r="J1542" t="s">
        <v>333</v>
      </c>
      <c r="K1542" t="s">
        <v>24</v>
      </c>
      <c r="L1542" t="s">
        <v>3702</v>
      </c>
      <c r="M1542" t="s">
        <v>26</v>
      </c>
      <c r="N1542" t="s">
        <v>27</v>
      </c>
    </row>
    <row r="1543" spans="1:14" x14ac:dyDescent="0.25">
      <c r="A1543" t="s">
        <v>7899</v>
      </c>
      <c r="C1543" t="s">
        <v>76</v>
      </c>
      <c r="D1543" t="s">
        <v>7471</v>
      </c>
      <c r="E1543" t="s">
        <v>687</v>
      </c>
      <c r="F1543" t="s">
        <v>7900</v>
      </c>
      <c r="G1543" t="s">
        <v>7901</v>
      </c>
      <c r="H1543" t="s">
        <v>7902</v>
      </c>
      <c r="I1543" t="s">
        <v>34</v>
      </c>
      <c r="J1543" t="s">
        <v>3420</v>
      </c>
      <c r="K1543" t="s">
        <v>24</v>
      </c>
      <c r="L1543" t="s">
        <v>477</v>
      </c>
      <c r="M1543" t="s">
        <v>26</v>
      </c>
      <c r="N1543" t="s">
        <v>27</v>
      </c>
    </row>
    <row r="1544" spans="1:14" x14ac:dyDescent="0.25">
      <c r="A1544" t="s">
        <v>7903</v>
      </c>
      <c r="B1544" t="s">
        <v>227</v>
      </c>
      <c r="C1544" t="s">
        <v>76</v>
      </c>
      <c r="D1544" t="s">
        <v>437</v>
      </c>
      <c r="E1544" t="s">
        <v>695</v>
      </c>
      <c r="F1544" t="s">
        <v>7904</v>
      </c>
      <c r="G1544" t="s">
        <v>7905</v>
      </c>
      <c r="H1544" t="s">
        <v>7906</v>
      </c>
      <c r="I1544" t="s">
        <v>34</v>
      </c>
      <c r="J1544" t="s">
        <v>106</v>
      </c>
      <c r="K1544" t="s">
        <v>24</v>
      </c>
      <c r="L1544" t="s">
        <v>441</v>
      </c>
      <c r="M1544" t="s">
        <v>7907</v>
      </c>
      <c r="N1544" t="s">
        <v>46</v>
      </c>
    </row>
    <row r="1545" spans="1:14" x14ac:dyDescent="0.25">
      <c r="A1545" t="s">
        <v>7908</v>
      </c>
      <c r="B1545" t="s">
        <v>7909</v>
      </c>
      <c r="C1545" t="s">
        <v>16</v>
      </c>
      <c r="D1545" t="s">
        <v>7910</v>
      </c>
      <c r="E1545" t="s">
        <v>695</v>
      </c>
      <c r="F1545" t="s">
        <v>7911</v>
      </c>
      <c r="G1545" t="s">
        <v>7912</v>
      </c>
      <c r="H1545" t="s">
        <v>7913</v>
      </c>
      <c r="I1545" t="s">
        <v>348</v>
      </c>
      <c r="J1545" t="s">
        <v>7914</v>
      </c>
      <c r="K1545" t="s">
        <v>24</v>
      </c>
      <c r="L1545" t="s">
        <v>394</v>
      </c>
      <c r="M1545" t="s">
        <v>7915</v>
      </c>
      <c r="N1545" t="s">
        <v>46</v>
      </c>
    </row>
    <row r="1546" spans="1:14" x14ac:dyDescent="0.25">
      <c r="A1546" t="s">
        <v>7609</v>
      </c>
      <c r="B1546" t="s">
        <v>708</v>
      </c>
      <c r="C1546" t="s">
        <v>16</v>
      </c>
      <c r="D1546" t="s">
        <v>5693</v>
      </c>
      <c r="E1546" t="s">
        <v>695</v>
      </c>
      <c r="F1546" t="s">
        <v>7916</v>
      </c>
      <c r="G1546" t="s">
        <v>7917</v>
      </c>
      <c r="H1546" t="s">
        <v>7918</v>
      </c>
      <c r="I1546" t="s">
        <v>34</v>
      </c>
      <c r="J1546" t="s">
        <v>276</v>
      </c>
      <c r="K1546" t="s">
        <v>24</v>
      </c>
      <c r="L1546" t="s">
        <v>914</v>
      </c>
      <c r="M1546" t="s">
        <v>26</v>
      </c>
      <c r="N1546" t="s">
        <v>27</v>
      </c>
    </row>
    <row r="1547" spans="1:14" x14ac:dyDescent="0.25">
      <c r="A1547" t="s">
        <v>7919</v>
      </c>
      <c r="B1547" t="s">
        <v>708</v>
      </c>
      <c r="C1547" t="s">
        <v>16</v>
      </c>
      <c r="D1547" t="s">
        <v>5693</v>
      </c>
      <c r="E1547" t="s">
        <v>695</v>
      </c>
      <c r="F1547" t="s">
        <v>7920</v>
      </c>
      <c r="G1547" t="s">
        <v>7921</v>
      </c>
      <c r="H1547" t="s">
        <v>7922</v>
      </c>
      <c r="I1547" t="s">
        <v>34</v>
      </c>
      <c r="J1547" t="s">
        <v>276</v>
      </c>
      <c r="K1547" t="s">
        <v>24</v>
      </c>
      <c r="L1547" t="s">
        <v>914</v>
      </c>
      <c r="M1547" t="s">
        <v>26</v>
      </c>
      <c r="N1547" t="s">
        <v>27</v>
      </c>
    </row>
    <row r="1548" spans="1:14" x14ac:dyDescent="0.25">
      <c r="A1548" t="s">
        <v>7923</v>
      </c>
      <c r="B1548" t="s">
        <v>6819</v>
      </c>
      <c r="C1548" t="s">
        <v>16</v>
      </c>
      <c r="D1548" t="s">
        <v>6820</v>
      </c>
      <c r="E1548" t="s">
        <v>687</v>
      </c>
      <c r="F1548" t="s">
        <v>7924</v>
      </c>
      <c r="G1548" t="s">
        <v>7925</v>
      </c>
      <c r="H1548" t="s">
        <v>7926</v>
      </c>
      <c r="I1548" t="s">
        <v>34</v>
      </c>
      <c r="J1548" t="s">
        <v>669</v>
      </c>
      <c r="K1548" t="s">
        <v>24</v>
      </c>
      <c r="L1548" t="s">
        <v>3880</v>
      </c>
      <c r="M1548" t="s">
        <v>26</v>
      </c>
      <c r="N1548" t="s">
        <v>27</v>
      </c>
    </row>
    <row r="1549" spans="1:14" x14ac:dyDescent="0.25">
      <c r="A1549" t="s">
        <v>7927</v>
      </c>
      <c r="B1549" t="s">
        <v>7783</v>
      </c>
      <c r="C1549" t="s">
        <v>16</v>
      </c>
      <c r="D1549" t="s">
        <v>7784</v>
      </c>
      <c r="E1549" t="s">
        <v>695</v>
      </c>
      <c r="F1549" t="s">
        <v>7928</v>
      </c>
      <c r="G1549" t="s">
        <v>7929</v>
      </c>
      <c r="H1549" t="s">
        <v>7930</v>
      </c>
      <c r="I1549" t="s">
        <v>34</v>
      </c>
      <c r="J1549" t="s">
        <v>393</v>
      </c>
      <c r="K1549" t="s">
        <v>24</v>
      </c>
      <c r="L1549" t="s">
        <v>7788</v>
      </c>
      <c r="M1549" t="s">
        <v>26</v>
      </c>
      <c r="N1549" t="s">
        <v>27</v>
      </c>
    </row>
    <row r="1550" spans="1:14" x14ac:dyDescent="0.25">
      <c r="A1550" t="s">
        <v>6818</v>
      </c>
      <c r="B1550" t="s">
        <v>6819</v>
      </c>
      <c r="C1550" t="s">
        <v>16</v>
      </c>
      <c r="D1550" t="s">
        <v>6820</v>
      </c>
      <c r="E1550" t="s">
        <v>695</v>
      </c>
      <c r="F1550" t="s">
        <v>7931</v>
      </c>
      <c r="G1550" t="s">
        <v>7932</v>
      </c>
      <c r="H1550" t="s">
        <v>7933</v>
      </c>
      <c r="I1550" t="s">
        <v>34</v>
      </c>
      <c r="J1550" t="s">
        <v>669</v>
      </c>
      <c r="K1550" t="s">
        <v>24</v>
      </c>
      <c r="L1550" t="s">
        <v>3880</v>
      </c>
      <c r="M1550" t="s">
        <v>7934</v>
      </c>
      <c r="N1550" t="s">
        <v>46</v>
      </c>
    </row>
    <row r="1551" spans="1:14" x14ac:dyDescent="0.25">
      <c r="A1551" t="s">
        <v>6818</v>
      </c>
      <c r="B1551" t="s">
        <v>6819</v>
      </c>
      <c r="C1551" t="s">
        <v>16</v>
      </c>
      <c r="D1551" t="s">
        <v>6820</v>
      </c>
      <c r="E1551" t="s">
        <v>695</v>
      </c>
      <c r="F1551" t="s">
        <v>7935</v>
      </c>
      <c r="G1551" t="s">
        <v>7936</v>
      </c>
      <c r="H1551" t="s">
        <v>7937</v>
      </c>
      <c r="I1551" t="s">
        <v>34</v>
      </c>
      <c r="J1551" t="s">
        <v>669</v>
      </c>
      <c r="K1551" t="s">
        <v>24</v>
      </c>
      <c r="L1551" t="s">
        <v>3880</v>
      </c>
      <c r="M1551" t="s">
        <v>7938</v>
      </c>
      <c r="N1551" t="s">
        <v>46</v>
      </c>
    </row>
    <row r="1552" spans="1:14" x14ac:dyDescent="0.25">
      <c r="A1552" t="s">
        <v>7939</v>
      </c>
      <c r="B1552" t="s">
        <v>6790</v>
      </c>
      <c r="C1552" t="s">
        <v>76</v>
      </c>
      <c r="D1552" t="s">
        <v>6791</v>
      </c>
      <c r="E1552" t="s">
        <v>695</v>
      </c>
      <c r="F1552" t="s">
        <v>7940</v>
      </c>
      <c r="G1552" t="s">
        <v>7941</v>
      </c>
      <c r="H1552" t="s">
        <v>7942</v>
      </c>
      <c r="I1552" t="s">
        <v>34</v>
      </c>
      <c r="J1552" t="s">
        <v>2023</v>
      </c>
      <c r="K1552" t="s">
        <v>24</v>
      </c>
      <c r="L1552" t="s">
        <v>36</v>
      </c>
      <c r="M1552" t="s">
        <v>26</v>
      </c>
      <c r="N1552" t="s">
        <v>27</v>
      </c>
    </row>
    <row r="1553" spans="1:14" x14ac:dyDescent="0.25">
      <c r="A1553" t="s">
        <v>7943</v>
      </c>
      <c r="B1553" t="s">
        <v>7944</v>
      </c>
      <c r="C1553" t="s">
        <v>76</v>
      </c>
      <c r="D1553" t="s">
        <v>94</v>
      </c>
      <c r="E1553" t="s">
        <v>695</v>
      </c>
      <c r="F1553" t="s">
        <v>7945</v>
      </c>
      <c r="G1553" t="s">
        <v>7946</v>
      </c>
      <c r="H1553" t="s">
        <v>7947</v>
      </c>
      <c r="I1553" t="s">
        <v>34</v>
      </c>
      <c r="J1553" t="s">
        <v>589</v>
      </c>
      <c r="K1553" t="s">
        <v>24</v>
      </c>
      <c r="L1553" t="s">
        <v>914</v>
      </c>
      <c r="M1553" t="s">
        <v>7948</v>
      </c>
      <c r="N1553" t="s">
        <v>46</v>
      </c>
    </row>
    <row r="1554" spans="1:14" x14ac:dyDescent="0.25">
      <c r="A1554" t="s">
        <v>7949</v>
      </c>
      <c r="B1554" t="s">
        <v>7585</v>
      </c>
      <c r="C1554" t="s">
        <v>16</v>
      </c>
      <c r="D1554" t="s">
        <v>7586</v>
      </c>
      <c r="E1554" t="s">
        <v>695</v>
      </c>
      <c r="F1554" t="s">
        <v>7950</v>
      </c>
      <c r="G1554" t="s">
        <v>7951</v>
      </c>
      <c r="H1554" t="s">
        <v>7952</v>
      </c>
      <c r="I1554" t="s">
        <v>34</v>
      </c>
      <c r="J1554" t="s">
        <v>240</v>
      </c>
      <c r="K1554" t="s">
        <v>24</v>
      </c>
      <c r="L1554" t="s">
        <v>477</v>
      </c>
      <c r="M1554" t="s">
        <v>26</v>
      </c>
      <c r="N1554" t="s">
        <v>27</v>
      </c>
    </row>
    <row r="1555" spans="1:14" x14ac:dyDescent="0.25">
      <c r="A1555" t="s">
        <v>1235</v>
      </c>
      <c r="B1555" t="s">
        <v>708</v>
      </c>
      <c r="C1555" t="s">
        <v>16</v>
      </c>
      <c r="D1555" t="s">
        <v>7808</v>
      </c>
      <c r="E1555" t="s">
        <v>695</v>
      </c>
      <c r="F1555" t="s">
        <v>7953</v>
      </c>
      <c r="G1555" t="s">
        <v>7954</v>
      </c>
      <c r="H1555" t="s">
        <v>7955</v>
      </c>
      <c r="I1555" t="s">
        <v>22</v>
      </c>
      <c r="J1555" t="s">
        <v>448</v>
      </c>
      <c r="K1555" t="s">
        <v>24</v>
      </c>
      <c r="L1555" t="s">
        <v>36</v>
      </c>
      <c r="M1555" t="s">
        <v>26</v>
      </c>
      <c r="N1555" t="s">
        <v>27</v>
      </c>
    </row>
    <row r="1556" spans="1:14" x14ac:dyDescent="0.25">
      <c r="A1556" t="s">
        <v>7723</v>
      </c>
      <c r="B1556" t="s">
        <v>7956</v>
      </c>
      <c r="C1556" t="s">
        <v>16</v>
      </c>
      <c r="D1556" t="s">
        <v>7558</v>
      </c>
      <c r="E1556" t="s">
        <v>695</v>
      </c>
      <c r="F1556" t="s">
        <v>7957</v>
      </c>
      <c r="G1556" t="s">
        <v>7958</v>
      </c>
      <c r="H1556" t="s">
        <v>7959</v>
      </c>
      <c r="I1556" t="s">
        <v>34</v>
      </c>
      <c r="J1556" t="s">
        <v>276</v>
      </c>
      <c r="K1556" t="s">
        <v>24</v>
      </c>
      <c r="L1556" t="s">
        <v>36</v>
      </c>
      <c r="M1556" t="s">
        <v>26</v>
      </c>
      <c r="N1556" t="s">
        <v>27</v>
      </c>
    </row>
    <row r="1557" spans="1:14" x14ac:dyDescent="0.25">
      <c r="A1557" t="s">
        <v>7723</v>
      </c>
      <c r="B1557" t="s">
        <v>7960</v>
      </c>
      <c r="C1557" t="s">
        <v>16</v>
      </c>
      <c r="D1557" t="s">
        <v>7558</v>
      </c>
      <c r="E1557" t="s">
        <v>695</v>
      </c>
      <c r="F1557" t="s">
        <v>7961</v>
      </c>
      <c r="G1557" t="s">
        <v>7962</v>
      </c>
      <c r="H1557" t="s">
        <v>7963</v>
      </c>
      <c r="I1557" t="s">
        <v>34</v>
      </c>
      <c r="J1557" t="s">
        <v>276</v>
      </c>
      <c r="K1557" t="s">
        <v>24</v>
      </c>
      <c r="L1557" t="s">
        <v>36</v>
      </c>
      <c r="M1557" t="s">
        <v>26</v>
      </c>
      <c r="N1557" t="s">
        <v>27</v>
      </c>
    </row>
    <row r="1558" spans="1:14" x14ac:dyDescent="0.25">
      <c r="A1558" t="s">
        <v>7964</v>
      </c>
      <c r="B1558" t="s">
        <v>7452</v>
      </c>
      <c r="C1558" t="s">
        <v>76</v>
      </c>
      <c r="D1558" t="s">
        <v>102</v>
      </c>
      <c r="E1558" t="s">
        <v>695</v>
      </c>
      <c r="F1558" t="s">
        <v>7965</v>
      </c>
      <c r="G1558" t="s">
        <v>7966</v>
      </c>
      <c r="H1558" t="s">
        <v>7967</v>
      </c>
      <c r="I1558" t="s">
        <v>34</v>
      </c>
      <c r="J1558" t="s">
        <v>155</v>
      </c>
      <c r="K1558" t="s">
        <v>24</v>
      </c>
      <c r="L1558" t="s">
        <v>82</v>
      </c>
      <c r="M1558" t="s">
        <v>7968</v>
      </c>
      <c r="N1558" t="s">
        <v>46</v>
      </c>
    </row>
    <row r="1559" spans="1:14" x14ac:dyDescent="0.25">
      <c r="A1559" t="s">
        <v>7969</v>
      </c>
      <c r="C1559" t="s">
        <v>76</v>
      </c>
      <c r="E1559" t="s">
        <v>695</v>
      </c>
      <c r="F1559" t="s">
        <v>7970</v>
      </c>
      <c r="G1559" t="s">
        <v>7971</v>
      </c>
      <c r="H1559" t="s">
        <v>7972</v>
      </c>
      <c r="I1559" t="s">
        <v>34</v>
      </c>
      <c r="J1559" t="s">
        <v>3556</v>
      </c>
      <c r="K1559" t="s">
        <v>24</v>
      </c>
      <c r="M1559" t="s">
        <v>26</v>
      </c>
      <c r="N1559" t="s">
        <v>27</v>
      </c>
    </row>
    <row r="1560" spans="1:14" x14ac:dyDescent="0.25">
      <c r="A1560" t="s">
        <v>7973</v>
      </c>
      <c r="B1560" t="s">
        <v>7550</v>
      </c>
      <c r="C1560" t="s">
        <v>76</v>
      </c>
      <c r="E1560" t="s">
        <v>695</v>
      </c>
      <c r="F1560" t="s">
        <v>7974</v>
      </c>
      <c r="G1560" t="s">
        <v>7975</v>
      </c>
      <c r="H1560" t="s">
        <v>7976</v>
      </c>
      <c r="I1560" t="s">
        <v>34</v>
      </c>
      <c r="J1560" t="s">
        <v>98</v>
      </c>
      <c r="K1560" t="s">
        <v>24</v>
      </c>
      <c r="M1560" t="s">
        <v>26</v>
      </c>
      <c r="N1560" t="s">
        <v>27</v>
      </c>
    </row>
    <row r="1561" spans="1:14" x14ac:dyDescent="0.25">
      <c r="A1561" t="s">
        <v>7977</v>
      </c>
      <c r="B1561" t="s">
        <v>7978</v>
      </c>
      <c r="C1561" t="s">
        <v>76</v>
      </c>
      <c r="D1561" t="s">
        <v>437</v>
      </c>
      <c r="E1561" t="s">
        <v>695</v>
      </c>
      <c r="F1561" t="s">
        <v>7979</v>
      </c>
      <c r="G1561" t="s">
        <v>7980</v>
      </c>
      <c r="H1561" t="s">
        <v>7981</v>
      </c>
      <c r="I1561" t="s">
        <v>34</v>
      </c>
      <c r="J1561" t="s">
        <v>976</v>
      </c>
      <c r="K1561" t="s">
        <v>24</v>
      </c>
      <c r="L1561" t="s">
        <v>6811</v>
      </c>
      <c r="M1561" t="s">
        <v>7982</v>
      </c>
      <c r="N1561" t="s">
        <v>46</v>
      </c>
    </row>
    <row r="1562" spans="1:14" x14ac:dyDescent="0.25">
      <c r="A1562" t="s">
        <v>7983</v>
      </c>
      <c r="C1562" t="s">
        <v>76</v>
      </c>
      <c r="D1562" t="s">
        <v>7984</v>
      </c>
      <c r="E1562" t="s">
        <v>695</v>
      </c>
      <c r="F1562" t="s">
        <v>7985</v>
      </c>
      <c r="G1562" t="s">
        <v>7986</v>
      </c>
      <c r="H1562" t="s">
        <v>7987</v>
      </c>
      <c r="I1562" t="s">
        <v>34</v>
      </c>
      <c r="J1562" t="s">
        <v>134</v>
      </c>
      <c r="K1562" t="s">
        <v>24</v>
      </c>
      <c r="L1562" t="s">
        <v>7988</v>
      </c>
      <c r="M1562" t="s">
        <v>26</v>
      </c>
      <c r="N1562" t="s">
        <v>27</v>
      </c>
    </row>
    <row r="1563" spans="1:14" x14ac:dyDescent="0.25">
      <c r="A1563" t="s">
        <v>7989</v>
      </c>
      <c r="B1563" t="s">
        <v>7990</v>
      </c>
      <c r="C1563" t="s">
        <v>16</v>
      </c>
      <c r="D1563" t="s">
        <v>7991</v>
      </c>
      <c r="E1563" t="s">
        <v>687</v>
      </c>
      <c r="F1563" t="s">
        <v>7992</v>
      </c>
      <c r="G1563" t="s">
        <v>7993</v>
      </c>
      <c r="H1563" t="s">
        <v>7994</v>
      </c>
      <c r="I1563" t="s">
        <v>34</v>
      </c>
      <c r="J1563" t="s">
        <v>3381</v>
      </c>
      <c r="K1563" t="s">
        <v>24</v>
      </c>
      <c r="L1563" t="s">
        <v>7995</v>
      </c>
      <c r="M1563" t="s">
        <v>26</v>
      </c>
      <c r="N1563" t="s">
        <v>27</v>
      </c>
    </row>
    <row r="1564" spans="1:14" x14ac:dyDescent="0.25">
      <c r="A1564" t="s">
        <v>1235</v>
      </c>
      <c r="B1564" t="s">
        <v>708</v>
      </c>
      <c r="C1564" t="s">
        <v>16</v>
      </c>
      <c r="D1564" t="s">
        <v>1573</v>
      </c>
      <c r="E1564" t="s">
        <v>695</v>
      </c>
      <c r="F1564" t="s">
        <v>7996</v>
      </c>
      <c r="G1564" t="s">
        <v>7997</v>
      </c>
      <c r="H1564" t="s">
        <v>7998</v>
      </c>
      <c r="I1564" t="s">
        <v>22</v>
      </c>
      <c r="J1564" t="s">
        <v>448</v>
      </c>
      <c r="K1564" t="s">
        <v>24</v>
      </c>
      <c r="L1564" t="s">
        <v>36</v>
      </c>
      <c r="M1564" t="s">
        <v>26</v>
      </c>
      <c r="N1564" t="s">
        <v>27</v>
      </c>
    </row>
    <row r="1565" spans="1:14" x14ac:dyDescent="0.25">
      <c r="A1565" t="s">
        <v>7999</v>
      </c>
      <c r="C1565" t="s">
        <v>76</v>
      </c>
      <c r="D1565" t="s">
        <v>7984</v>
      </c>
      <c r="E1565" t="s">
        <v>687</v>
      </c>
      <c r="F1565" t="s">
        <v>8000</v>
      </c>
      <c r="G1565" t="s">
        <v>8001</v>
      </c>
      <c r="H1565" t="s">
        <v>8002</v>
      </c>
      <c r="I1565" t="s">
        <v>34</v>
      </c>
      <c r="J1565" t="s">
        <v>134</v>
      </c>
      <c r="K1565" t="s">
        <v>24</v>
      </c>
      <c r="L1565" t="s">
        <v>7988</v>
      </c>
      <c r="M1565" t="s">
        <v>26</v>
      </c>
      <c r="N1565" t="s">
        <v>27</v>
      </c>
    </row>
    <row r="1566" spans="1:14" x14ac:dyDescent="0.25">
      <c r="A1566" t="s">
        <v>7207</v>
      </c>
      <c r="B1566" t="s">
        <v>8003</v>
      </c>
      <c r="C1566" t="s">
        <v>76</v>
      </c>
      <c r="D1566" t="s">
        <v>5227</v>
      </c>
      <c r="E1566" t="s">
        <v>695</v>
      </c>
      <c r="F1566" t="s">
        <v>8004</v>
      </c>
      <c r="G1566" t="s">
        <v>8005</v>
      </c>
      <c r="H1566" t="s">
        <v>8006</v>
      </c>
      <c r="I1566" t="s">
        <v>34</v>
      </c>
      <c r="J1566" t="s">
        <v>4027</v>
      </c>
      <c r="K1566" t="s">
        <v>24</v>
      </c>
      <c r="L1566" t="s">
        <v>82</v>
      </c>
      <c r="M1566" t="s">
        <v>26</v>
      </c>
      <c r="N1566" t="s">
        <v>27</v>
      </c>
    </row>
    <row r="1567" spans="1:14" x14ac:dyDescent="0.25">
      <c r="A1567" t="s">
        <v>8007</v>
      </c>
      <c r="B1567" t="s">
        <v>227</v>
      </c>
      <c r="C1567" t="s">
        <v>76</v>
      </c>
      <c r="D1567" t="s">
        <v>437</v>
      </c>
      <c r="E1567" t="s">
        <v>695</v>
      </c>
      <c r="F1567" t="s">
        <v>8008</v>
      </c>
      <c r="G1567" t="s">
        <v>8009</v>
      </c>
      <c r="H1567" t="s">
        <v>8010</v>
      </c>
      <c r="I1567" t="s">
        <v>34</v>
      </c>
      <c r="J1567" t="s">
        <v>106</v>
      </c>
      <c r="K1567" t="s">
        <v>24</v>
      </c>
      <c r="L1567" t="s">
        <v>441</v>
      </c>
      <c r="M1567" t="s">
        <v>8011</v>
      </c>
      <c r="N1567" t="s">
        <v>46</v>
      </c>
    </row>
    <row r="1568" spans="1:14" x14ac:dyDescent="0.25">
      <c r="A1568" t="s">
        <v>8012</v>
      </c>
      <c r="B1568" t="s">
        <v>7502</v>
      </c>
      <c r="C1568" t="s">
        <v>76</v>
      </c>
      <c r="D1568" t="s">
        <v>7503</v>
      </c>
      <c r="E1568" t="s">
        <v>687</v>
      </c>
      <c r="F1568" t="s">
        <v>8013</v>
      </c>
      <c r="G1568" t="s">
        <v>8014</v>
      </c>
      <c r="H1568" t="s">
        <v>8015</v>
      </c>
      <c r="I1568" t="s">
        <v>34</v>
      </c>
      <c r="J1568" t="s">
        <v>2757</v>
      </c>
      <c r="K1568" t="s">
        <v>24</v>
      </c>
      <c r="L1568" t="s">
        <v>483</v>
      </c>
      <c r="M1568" t="s">
        <v>26</v>
      </c>
      <c r="N1568" t="s">
        <v>27</v>
      </c>
    </row>
    <row r="1569" spans="1:14" x14ac:dyDescent="0.25">
      <c r="A1569" t="s">
        <v>8016</v>
      </c>
      <c r="C1569" t="s">
        <v>76</v>
      </c>
      <c r="E1569" t="s">
        <v>687</v>
      </c>
      <c r="F1569" t="s">
        <v>8017</v>
      </c>
      <c r="G1569" t="s">
        <v>8018</v>
      </c>
      <c r="H1569" t="s">
        <v>8019</v>
      </c>
      <c r="I1569" t="s">
        <v>34</v>
      </c>
      <c r="J1569" t="s">
        <v>170</v>
      </c>
      <c r="K1569" t="s">
        <v>24</v>
      </c>
      <c r="L1569" t="s">
        <v>184</v>
      </c>
      <c r="M1569" t="s">
        <v>26</v>
      </c>
      <c r="N1569" t="s">
        <v>27</v>
      </c>
    </row>
    <row r="1570" spans="1:14" x14ac:dyDescent="0.25">
      <c r="A1570" t="s">
        <v>6789</v>
      </c>
      <c r="B1570" t="s">
        <v>8020</v>
      </c>
      <c r="C1570" t="s">
        <v>76</v>
      </c>
      <c r="D1570" t="s">
        <v>6791</v>
      </c>
      <c r="E1570" t="s">
        <v>695</v>
      </c>
      <c r="F1570" t="s">
        <v>8021</v>
      </c>
      <c r="G1570" t="s">
        <v>8022</v>
      </c>
      <c r="H1570" t="s">
        <v>8023</v>
      </c>
      <c r="I1570" t="s">
        <v>34</v>
      </c>
      <c r="J1570" t="s">
        <v>1988</v>
      </c>
      <c r="K1570" t="s">
        <v>24</v>
      </c>
      <c r="L1570" t="s">
        <v>36</v>
      </c>
      <c r="M1570" t="s">
        <v>26</v>
      </c>
      <c r="N1570" t="s">
        <v>27</v>
      </c>
    </row>
    <row r="1571" spans="1:14" x14ac:dyDescent="0.25">
      <c r="A1571" t="s">
        <v>8024</v>
      </c>
      <c r="C1571" t="s">
        <v>76</v>
      </c>
      <c r="E1571" t="s">
        <v>695</v>
      </c>
      <c r="F1571" t="s">
        <v>8025</v>
      </c>
      <c r="G1571" t="s">
        <v>8026</v>
      </c>
      <c r="H1571" t="s">
        <v>8027</v>
      </c>
      <c r="I1571" t="s">
        <v>34</v>
      </c>
      <c r="J1571" t="s">
        <v>3556</v>
      </c>
      <c r="K1571" t="s">
        <v>24</v>
      </c>
      <c r="M1571" t="s">
        <v>26</v>
      </c>
      <c r="N1571" t="s">
        <v>27</v>
      </c>
    </row>
    <row r="1572" spans="1:14" x14ac:dyDescent="0.25">
      <c r="A1572" t="s">
        <v>7908</v>
      </c>
      <c r="B1572" t="s">
        <v>7909</v>
      </c>
      <c r="C1572" t="s">
        <v>16</v>
      </c>
      <c r="D1572" t="s">
        <v>7910</v>
      </c>
      <c r="E1572" t="s">
        <v>695</v>
      </c>
      <c r="F1572" t="s">
        <v>8028</v>
      </c>
      <c r="G1572" t="s">
        <v>8029</v>
      </c>
      <c r="H1572" t="s">
        <v>8030</v>
      </c>
      <c r="I1572" t="s">
        <v>348</v>
      </c>
      <c r="J1572" t="s">
        <v>7914</v>
      </c>
      <c r="K1572" t="s">
        <v>24</v>
      </c>
      <c r="L1572" t="s">
        <v>394</v>
      </c>
      <c r="M1572" t="s">
        <v>26</v>
      </c>
      <c r="N1572" t="s">
        <v>27</v>
      </c>
    </row>
    <row r="1573" spans="1:14" x14ac:dyDescent="0.25">
      <c r="A1573" t="s">
        <v>8031</v>
      </c>
      <c r="B1573" t="s">
        <v>6519</v>
      </c>
      <c r="C1573" t="s">
        <v>16</v>
      </c>
      <c r="D1573" t="s">
        <v>7690</v>
      </c>
      <c r="E1573" t="s">
        <v>687</v>
      </c>
      <c r="F1573" t="s">
        <v>8032</v>
      </c>
      <c r="G1573" t="s">
        <v>8033</v>
      </c>
      <c r="H1573" t="s">
        <v>8034</v>
      </c>
      <c r="I1573" t="s">
        <v>7694</v>
      </c>
      <c r="J1573" t="s">
        <v>162</v>
      </c>
      <c r="K1573" t="s">
        <v>24</v>
      </c>
      <c r="L1573" t="s">
        <v>7695</v>
      </c>
      <c r="M1573" t="s">
        <v>26</v>
      </c>
      <c r="N1573" t="s">
        <v>27</v>
      </c>
    </row>
    <row r="1574" spans="1:14" x14ac:dyDescent="0.25">
      <c r="A1574" t="s">
        <v>7438</v>
      </c>
      <c r="B1574" t="s">
        <v>7439</v>
      </c>
      <c r="C1574" t="s">
        <v>76</v>
      </c>
      <c r="D1574" t="s">
        <v>7440</v>
      </c>
      <c r="E1574" t="s">
        <v>687</v>
      </c>
      <c r="F1574" t="s">
        <v>8035</v>
      </c>
      <c r="G1574" t="s">
        <v>8036</v>
      </c>
      <c r="H1574" t="s">
        <v>8037</v>
      </c>
      <c r="I1574" t="s">
        <v>34</v>
      </c>
      <c r="J1574" t="s">
        <v>276</v>
      </c>
      <c r="K1574" t="s">
        <v>24</v>
      </c>
      <c r="L1574" t="s">
        <v>3702</v>
      </c>
      <c r="M1574" t="s">
        <v>26</v>
      </c>
      <c r="N1574" t="s">
        <v>27</v>
      </c>
    </row>
    <row r="1575" spans="1:14" x14ac:dyDescent="0.25">
      <c r="A1575" t="s">
        <v>6800</v>
      </c>
      <c r="B1575" t="s">
        <v>3035</v>
      </c>
      <c r="C1575" t="s">
        <v>16</v>
      </c>
      <c r="D1575" t="s">
        <v>6801</v>
      </c>
      <c r="E1575" t="s">
        <v>695</v>
      </c>
      <c r="F1575" t="s">
        <v>8038</v>
      </c>
      <c r="G1575" t="s">
        <v>8039</v>
      </c>
      <c r="H1575" t="s">
        <v>8040</v>
      </c>
      <c r="I1575" t="s">
        <v>348</v>
      </c>
      <c r="J1575" t="s">
        <v>372</v>
      </c>
      <c r="K1575" t="s">
        <v>24</v>
      </c>
      <c r="L1575" t="s">
        <v>394</v>
      </c>
      <c r="M1575" t="s">
        <v>8041</v>
      </c>
      <c r="N1575" t="s">
        <v>46</v>
      </c>
    </row>
    <row r="1576" spans="1:14" x14ac:dyDescent="0.25">
      <c r="A1576" t="s">
        <v>1235</v>
      </c>
      <c r="B1576" t="s">
        <v>708</v>
      </c>
      <c r="C1576" t="s">
        <v>16</v>
      </c>
      <c r="D1576" t="s">
        <v>1573</v>
      </c>
      <c r="E1576" t="s">
        <v>695</v>
      </c>
      <c r="F1576" t="s">
        <v>8042</v>
      </c>
      <c r="G1576" t="s">
        <v>8043</v>
      </c>
      <c r="H1576" t="s">
        <v>8044</v>
      </c>
      <c r="I1576" t="s">
        <v>22</v>
      </c>
      <c r="J1576" t="s">
        <v>178</v>
      </c>
      <c r="K1576" t="s">
        <v>24</v>
      </c>
      <c r="L1576" t="s">
        <v>36</v>
      </c>
      <c r="M1576" t="s">
        <v>26</v>
      </c>
      <c r="N1576" t="s">
        <v>27</v>
      </c>
    </row>
    <row r="1577" spans="1:14" x14ac:dyDescent="0.25">
      <c r="A1577" t="s">
        <v>7272</v>
      </c>
      <c r="B1577" t="s">
        <v>599</v>
      </c>
      <c r="C1577" t="s">
        <v>600</v>
      </c>
      <c r="D1577" t="s">
        <v>7273</v>
      </c>
      <c r="E1577" t="s">
        <v>695</v>
      </c>
      <c r="F1577" t="s">
        <v>7274</v>
      </c>
      <c r="G1577" t="s">
        <v>7275</v>
      </c>
      <c r="H1577" t="s">
        <v>7276</v>
      </c>
      <c r="I1577" t="s">
        <v>34</v>
      </c>
      <c r="J1577" t="s">
        <v>2062</v>
      </c>
      <c r="K1577" t="s">
        <v>606</v>
      </c>
      <c r="L1577" t="s">
        <v>1469</v>
      </c>
      <c r="M1577" t="s">
        <v>26</v>
      </c>
      <c r="N1577" t="s">
        <v>27</v>
      </c>
    </row>
    <row r="1578" spans="1:14" x14ac:dyDescent="0.25">
      <c r="A1578" t="s">
        <v>7254</v>
      </c>
      <c r="C1578" t="s">
        <v>7255</v>
      </c>
      <c r="E1578" t="s">
        <v>7256</v>
      </c>
      <c r="F1578" t="s">
        <v>7277</v>
      </c>
      <c r="G1578" t="s">
        <v>7278</v>
      </c>
      <c r="I1578" t="s">
        <v>34</v>
      </c>
      <c r="J1578" t="s">
        <v>2062</v>
      </c>
      <c r="K1578" t="s">
        <v>1705</v>
      </c>
      <c r="M1578" t="s">
        <v>26</v>
      </c>
      <c r="N1578" t="s">
        <v>27</v>
      </c>
    </row>
    <row r="1579" spans="1:14" x14ac:dyDescent="0.25">
      <c r="A1579" t="s">
        <v>7279</v>
      </c>
      <c r="B1579" t="s">
        <v>2779</v>
      </c>
      <c r="C1579" t="s">
        <v>76</v>
      </c>
      <c r="D1579" t="s">
        <v>102</v>
      </c>
      <c r="E1579" t="s">
        <v>18</v>
      </c>
      <c r="F1579" t="s">
        <v>7280</v>
      </c>
      <c r="G1579" t="s">
        <v>7281</v>
      </c>
      <c r="H1579" t="s">
        <v>7282</v>
      </c>
      <c r="I1579" t="s">
        <v>34</v>
      </c>
      <c r="J1579" t="s">
        <v>1385</v>
      </c>
      <c r="K1579" t="s">
        <v>24</v>
      </c>
      <c r="L1579" t="s">
        <v>82</v>
      </c>
      <c r="M1579" t="s">
        <v>7283</v>
      </c>
      <c r="N1579" t="s">
        <v>46</v>
      </c>
    </row>
    <row r="1580" spans="1:14" x14ac:dyDescent="0.25">
      <c r="A1580" t="s">
        <v>7284</v>
      </c>
      <c r="B1580" t="s">
        <v>7285</v>
      </c>
      <c r="C1580" t="s">
        <v>16</v>
      </c>
      <c r="D1580" t="s">
        <v>7286</v>
      </c>
      <c r="E1580" t="s">
        <v>18</v>
      </c>
      <c r="F1580" t="s">
        <v>7287</v>
      </c>
      <c r="G1580" t="s">
        <v>7288</v>
      </c>
      <c r="H1580" t="s">
        <v>7289</v>
      </c>
      <c r="I1580" t="s">
        <v>34</v>
      </c>
      <c r="J1580" t="s">
        <v>575</v>
      </c>
      <c r="K1580" t="s">
        <v>24</v>
      </c>
      <c r="L1580" t="s">
        <v>233</v>
      </c>
      <c r="M1580" t="s">
        <v>7290</v>
      </c>
      <c r="N1580" t="s">
        <v>46</v>
      </c>
    </row>
    <row r="1581" spans="1:14" x14ac:dyDescent="0.25">
      <c r="A1581" t="s">
        <v>7291</v>
      </c>
      <c r="B1581" t="s">
        <v>7292</v>
      </c>
      <c r="C1581" t="s">
        <v>16</v>
      </c>
      <c r="D1581" t="s">
        <v>1354</v>
      </c>
      <c r="E1581" t="s">
        <v>18</v>
      </c>
      <c r="F1581" t="s">
        <v>7293</v>
      </c>
      <c r="G1581" t="s">
        <v>7294</v>
      </c>
      <c r="H1581" t="s">
        <v>7295</v>
      </c>
      <c r="I1581" t="s">
        <v>34</v>
      </c>
      <c r="J1581" t="s">
        <v>315</v>
      </c>
      <c r="K1581" t="s">
        <v>24</v>
      </c>
      <c r="L1581" t="s">
        <v>1358</v>
      </c>
      <c r="M1581" t="s">
        <v>7296</v>
      </c>
      <c r="N1581" t="s">
        <v>46</v>
      </c>
    </row>
    <row r="1582" spans="1:14" x14ac:dyDescent="0.25">
      <c r="A1582" t="s">
        <v>7297</v>
      </c>
      <c r="B1582" t="s">
        <v>7298</v>
      </c>
      <c r="C1582" t="s">
        <v>16</v>
      </c>
      <c r="D1582" t="s">
        <v>7299</v>
      </c>
      <c r="E1582" t="s">
        <v>18</v>
      </c>
      <c r="F1582" t="s">
        <v>7300</v>
      </c>
      <c r="G1582" t="s">
        <v>7301</v>
      </c>
      <c r="H1582" t="s">
        <v>7302</v>
      </c>
      <c r="I1582" t="s">
        <v>34</v>
      </c>
      <c r="J1582" t="s">
        <v>81</v>
      </c>
      <c r="K1582" t="s">
        <v>24</v>
      </c>
      <c r="L1582" t="s">
        <v>44</v>
      </c>
      <c r="M1582" t="s">
        <v>7303</v>
      </c>
      <c r="N1582" t="s">
        <v>46</v>
      </c>
    </row>
    <row r="1583" spans="1:14" x14ac:dyDescent="0.25">
      <c r="A1583" t="s">
        <v>7264</v>
      </c>
      <c r="B1583" t="s">
        <v>7260</v>
      </c>
      <c r="C1583" t="s">
        <v>1991</v>
      </c>
      <c r="D1583" t="s">
        <v>759</v>
      </c>
      <c r="E1583" t="s">
        <v>695</v>
      </c>
      <c r="F1583" t="s">
        <v>8045</v>
      </c>
      <c r="G1583" t="s">
        <v>8046</v>
      </c>
      <c r="H1583" t="s">
        <v>8047</v>
      </c>
      <c r="I1583" t="s">
        <v>34</v>
      </c>
      <c r="J1583" t="s">
        <v>1965</v>
      </c>
      <c r="K1583" t="s">
        <v>606</v>
      </c>
      <c r="L1583" t="s">
        <v>82</v>
      </c>
      <c r="M1583" t="s">
        <v>26</v>
      </c>
      <c r="N1583" t="s">
        <v>27</v>
      </c>
    </row>
    <row r="1584" spans="1:14" x14ac:dyDescent="0.25">
      <c r="A1584" t="s">
        <v>7264</v>
      </c>
      <c r="B1584" t="s">
        <v>7260</v>
      </c>
      <c r="C1584" t="s">
        <v>1991</v>
      </c>
      <c r="D1584" t="s">
        <v>759</v>
      </c>
      <c r="E1584" t="s">
        <v>695</v>
      </c>
      <c r="F1584" t="s">
        <v>8048</v>
      </c>
      <c r="G1584" t="s">
        <v>8049</v>
      </c>
      <c r="H1584" t="s">
        <v>8050</v>
      </c>
      <c r="I1584" t="s">
        <v>34</v>
      </c>
      <c r="J1584" t="s">
        <v>1965</v>
      </c>
      <c r="K1584" t="s">
        <v>606</v>
      </c>
      <c r="L1584" t="s">
        <v>82</v>
      </c>
      <c r="M1584" t="s">
        <v>26</v>
      </c>
      <c r="N1584" t="s">
        <v>27</v>
      </c>
    </row>
    <row r="1585" spans="1:14" x14ac:dyDescent="0.25">
      <c r="A1585" t="s">
        <v>7259</v>
      </c>
      <c r="B1585" t="s">
        <v>7260</v>
      </c>
      <c r="C1585" t="s">
        <v>1991</v>
      </c>
      <c r="D1585" t="s">
        <v>759</v>
      </c>
      <c r="E1585" t="s">
        <v>687</v>
      </c>
      <c r="F1585" t="s">
        <v>7261</v>
      </c>
      <c r="G1585" t="s">
        <v>7262</v>
      </c>
      <c r="H1585" t="s">
        <v>7263</v>
      </c>
      <c r="I1585" t="s">
        <v>34</v>
      </c>
      <c r="J1585" t="s">
        <v>1965</v>
      </c>
      <c r="K1585" t="s">
        <v>606</v>
      </c>
      <c r="L1585" t="s">
        <v>82</v>
      </c>
      <c r="M1585" t="s">
        <v>26</v>
      </c>
      <c r="N1585" t="s">
        <v>27</v>
      </c>
    </row>
    <row r="1586" spans="1:14" x14ac:dyDescent="0.25">
      <c r="A1586" t="s">
        <v>7264</v>
      </c>
      <c r="B1586" t="s">
        <v>7260</v>
      </c>
      <c r="C1586" t="s">
        <v>1700</v>
      </c>
      <c r="D1586" t="s">
        <v>759</v>
      </c>
      <c r="E1586" t="s">
        <v>695</v>
      </c>
      <c r="F1586" t="s">
        <v>7265</v>
      </c>
      <c r="G1586" t="s">
        <v>7266</v>
      </c>
      <c r="H1586" t="s">
        <v>7267</v>
      </c>
      <c r="I1586" t="s">
        <v>34</v>
      </c>
      <c r="J1586" t="s">
        <v>872</v>
      </c>
      <c r="K1586" t="s">
        <v>1705</v>
      </c>
      <c r="L1586" t="s">
        <v>82</v>
      </c>
      <c r="M1586" t="s">
        <v>26</v>
      </c>
      <c r="N1586" t="s">
        <v>27</v>
      </c>
    </row>
    <row r="1587" spans="1:14" x14ac:dyDescent="0.25">
      <c r="A1587" t="s">
        <v>7264</v>
      </c>
      <c r="B1587" t="s">
        <v>7260</v>
      </c>
      <c r="C1587" t="s">
        <v>1991</v>
      </c>
      <c r="D1587" t="s">
        <v>759</v>
      </c>
      <c r="E1587" t="s">
        <v>695</v>
      </c>
      <c r="F1587" t="s">
        <v>8051</v>
      </c>
      <c r="G1587" t="s">
        <v>8052</v>
      </c>
      <c r="H1587" t="s">
        <v>8053</v>
      </c>
      <c r="I1587" t="s">
        <v>34</v>
      </c>
      <c r="J1587" t="s">
        <v>1891</v>
      </c>
      <c r="K1587" t="s">
        <v>606</v>
      </c>
      <c r="L1587" t="s">
        <v>82</v>
      </c>
      <c r="M1587" t="s">
        <v>26</v>
      </c>
      <c r="N1587" t="s">
        <v>27</v>
      </c>
    </row>
    <row r="1588" spans="1:14" x14ac:dyDescent="0.25">
      <c r="A1588" t="s">
        <v>8054</v>
      </c>
      <c r="B1588" t="s">
        <v>29</v>
      </c>
      <c r="C1588" t="s">
        <v>2074</v>
      </c>
      <c r="D1588" t="s">
        <v>429</v>
      </c>
      <c r="E1588" t="s">
        <v>18</v>
      </c>
      <c r="F1588" t="s">
        <v>8055</v>
      </c>
      <c r="G1588" t="s">
        <v>8056</v>
      </c>
      <c r="H1588" t="s">
        <v>8057</v>
      </c>
      <c r="I1588" t="s">
        <v>34</v>
      </c>
      <c r="J1588" t="s">
        <v>1689</v>
      </c>
      <c r="K1588" t="s">
        <v>606</v>
      </c>
      <c r="L1588" t="s">
        <v>8058</v>
      </c>
      <c r="M1588" t="s">
        <v>26</v>
      </c>
      <c r="N1588" t="s">
        <v>27</v>
      </c>
    </row>
    <row r="1589" spans="1:14" x14ac:dyDescent="0.25">
      <c r="A1589" t="s">
        <v>8059</v>
      </c>
      <c r="B1589" t="s">
        <v>758</v>
      </c>
      <c r="C1589" t="s">
        <v>600</v>
      </c>
      <c r="D1589" t="s">
        <v>759</v>
      </c>
      <c r="E1589" t="s">
        <v>18</v>
      </c>
      <c r="F1589" t="s">
        <v>8060</v>
      </c>
      <c r="G1589" t="s">
        <v>8061</v>
      </c>
      <c r="H1589" t="s">
        <v>8062</v>
      </c>
      <c r="I1589" t="s">
        <v>34</v>
      </c>
      <c r="J1589" t="s">
        <v>1891</v>
      </c>
      <c r="K1589" t="s">
        <v>606</v>
      </c>
      <c r="L1589" t="s">
        <v>82</v>
      </c>
      <c r="M1589" t="s">
        <v>26</v>
      </c>
      <c r="N1589" t="s">
        <v>27</v>
      </c>
    </row>
    <row r="1590" spans="1:14" x14ac:dyDescent="0.25">
      <c r="A1590" t="s">
        <v>8063</v>
      </c>
      <c r="C1590" t="s">
        <v>600</v>
      </c>
      <c r="D1590" t="s">
        <v>174</v>
      </c>
      <c r="E1590" t="s">
        <v>18</v>
      </c>
      <c r="F1590" t="s">
        <v>8064</v>
      </c>
      <c r="G1590" t="s">
        <v>8065</v>
      </c>
      <c r="H1590" t="s">
        <v>8066</v>
      </c>
      <c r="I1590" t="s">
        <v>34</v>
      </c>
      <c r="J1590" t="s">
        <v>1891</v>
      </c>
      <c r="K1590" t="s">
        <v>606</v>
      </c>
      <c r="L1590" t="s">
        <v>179</v>
      </c>
      <c r="M1590" t="s">
        <v>26</v>
      </c>
      <c r="N1590" t="s">
        <v>27</v>
      </c>
    </row>
    <row r="1591" spans="1:14" x14ac:dyDescent="0.25">
      <c r="A1591" t="s">
        <v>7268</v>
      </c>
      <c r="B1591" t="s">
        <v>29</v>
      </c>
      <c r="C1591" t="s">
        <v>600</v>
      </c>
      <c r="D1591" t="s">
        <v>429</v>
      </c>
      <c r="E1591" t="s">
        <v>18</v>
      </c>
      <c r="F1591" t="s">
        <v>7269</v>
      </c>
      <c r="G1591" t="s">
        <v>7270</v>
      </c>
      <c r="H1591" t="s">
        <v>7271</v>
      </c>
      <c r="I1591" t="s">
        <v>34</v>
      </c>
      <c r="J1591" t="s">
        <v>5669</v>
      </c>
      <c r="K1591" t="s">
        <v>606</v>
      </c>
      <c r="L1591" t="s">
        <v>434</v>
      </c>
      <c r="M1591" t="s">
        <v>26</v>
      </c>
      <c r="N1591" t="s">
        <v>27</v>
      </c>
    </row>
    <row r="1592" spans="1:14" x14ac:dyDescent="0.25">
      <c r="A1592" t="s">
        <v>8067</v>
      </c>
      <c r="B1592" t="s">
        <v>8068</v>
      </c>
      <c r="C1592" t="s">
        <v>1991</v>
      </c>
      <c r="D1592" t="s">
        <v>8069</v>
      </c>
      <c r="E1592" t="s">
        <v>18</v>
      </c>
      <c r="F1592" t="s">
        <v>8070</v>
      </c>
      <c r="G1592" t="s">
        <v>8071</v>
      </c>
      <c r="H1592" t="s">
        <v>8072</v>
      </c>
      <c r="I1592" t="s">
        <v>34</v>
      </c>
      <c r="J1592" t="s">
        <v>1891</v>
      </c>
      <c r="K1592" t="s">
        <v>606</v>
      </c>
      <c r="L1592" t="s">
        <v>720</v>
      </c>
      <c r="M1592" t="s">
        <v>26</v>
      </c>
      <c r="N1592" t="s">
        <v>27</v>
      </c>
    </row>
    <row r="1593" spans="1:14" x14ac:dyDescent="0.25">
      <c r="A1593" t="s">
        <v>8073</v>
      </c>
      <c r="C1593" t="s">
        <v>600</v>
      </c>
      <c r="D1593" t="s">
        <v>8074</v>
      </c>
      <c r="E1593" t="s">
        <v>18</v>
      </c>
      <c r="F1593" t="s">
        <v>8075</v>
      </c>
      <c r="G1593" t="s">
        <v>8076</v>
      </c>
      <c r="H1593" t="s">
        <v>8077</v>
      </c>
      <c r="I1593" t="s">
        <v>22</v>
      </c>
      <c r="J1593" t="s">
        <v>4904</v>
      </c>
      <c r="K1593" t="s">
        <v>606</v>
      </c>
      <c r="L1593" t="s">
        <v>2384</v>
      </c>
      <c r="M1593" t="s">
        <v>26</v>
      </c>
      <c r="N1593" t="s">
        <v>27</v>
      </c>
    </row>
    <row r="1594" spans="1:14" x14ac:dyDescent="0.25">
      <c r="A1594" t="s">
        <v>7304</v>
      </c>
      <c r="B1594" t="s">
        <v>7305</v>
      </c>
      <c r="C1594" t="s">
        <v>76</v>
      </c>
      <c r="D1594" t="s">
        <v>49</v>
      </c>
      <c r="E1594" t="s">
        <v>18</v>
      </c>
      <c r="F1594" t="s">
        <v>7306</v>
      </c>
      <c r="G1594" t="s">
        <v>7307</v>
      </c>
      <c r="H1594" t="s">
        <v>7308</v>
      </c>
      <c r="I1594" t="s">
        <v>34</v>
      </c>
      <c r="J1594" t="s">
        <v>4634</v>
      </c>
      <c r="K1594" t="s">
        <v>24</v>
      </c>
      <c r="L1594" t="s">
        <v>54</v>
      </c>
      <c r="M1594" t="s">
        <v>7309</v>
      </c>
      <c r="N1594" t="s">
        <v>46</v>
      </c>
    </row>
    <row r="1595" spans="1:14" x14ac:dyDescent="0.25">
      <c r="A1595" t="s">
        <v>7310</v>
      </c>
      <c r="B1595" t="s">
        <v>7311</v>
      </c>
      <c r="C1595" t="s">
        <v>16</v>
      </c>
      <c r="D1595" t="s">
        <v>7312</v>
      </c>
      <c r="E1595" t="s">
        <v>687</v>
      </c>
      <c r="F1595" t="s">
        <v>7313</v>
      </c>
      <c r="G1595" t="s">
        <v>7314</v>
      </c>
      <c r="H1595" t="s">
        <v>7315</v>
      </c>
      <c r="I1595" t="s">
        <v>34</v>
      </c>
      <c r="J1595" t="s">
        <v>2283</v>
      </c>
      <c r="K1595" t="s">
        <v>24</v>
      </c>
      <c r="L1595" t="s">
        <v>1414</v>
      </c>
      <c r="M1595" t="s">
        <v>26</v>
      </c>
      <c r="N1595" t="s">
        <v>27</v>
      </c>
    </row>
    <row r="1596" spans="1:14" x14ac:dyDescent="0.25">
      <c r="A1596" t="s">
        <v>8078</v>
      </c>
      <c r="B1596" t="s">
        <v>8079</v>
      </c>
      <c r="C1596" t="s">
        <v>16</v>
      </c>
      <c r="D1596" t="s">
        <v>8080</v>
      </c>
      <c r="E1596" t="s">
        <v>18</v>
      </c>
      <c r="F1596" t="s">
        <v>8081</v>
      </c>
      <c r="G1596" t="s">
        <v>8082</v>
      </c>
      <c r="H1596" t="s">
        <v>8083</v>
      </c>
      <c r="I1596" t="s">
        <v>34</v>
      </c>
      <c r="J1596" t="s">
        <v>669</v>
      </c>
      <c r="K1596" t="s">
        <v>24</v>
      </c>
      <c r="L1596" t="s">
        <v>82</v>
      </c>
      <c r="M1596" t="s">
        <v>8084</v>
      </c>
      <c r="N1596" t="s">
        <v>46</v>
      </c>
    </row>
    <row r="1597" spans="1:14" x14ac:dyDescent="0.25">
      <c r="A1597" t="s">
        <v>8085</v>
      </c>
      <c r="B1597" t="s">
        <v>8086</v>
      </c>
      <c r="C1597" t="s">
        <v>76</v>
      </c>
      <c r="D1597" t="s">
        <v>8087</v>
      </c>
      <c r="E1597" t="s">
        <v>18</v>
      </c>
      <c r="F1597" t="s">
        <v>8088</v>
      </c>
      <c r="G1597" t="s">
        <v>8089</v>
      </c>
      <c r="H1597" t="s">
        <v>8090</v>
      </c>
      <c r="I1597" t="s">
        <v>34</v>
      </c>
      <c r="J1597" t="s">
        <v>1501</v>
      </c>
      <c r="K1597" t="s">
        <v>24</v>
      </c>
      <c r="L1597" t="s">
        <v>233</v>
      </c>
      <c r="M1597" t="s">
        <v>8091</v>
      </c>
      <c r="N1597" t="s">
        <v>46</v>
      </c>
    </row>
    <row r="1598" spans="1:14" x14ac:dyDescent="0.25">
      <c r="A1598" t="s">
        <v>8092</v>
      </c>
      <c r="B1598" t="s">
        <v>8093</v>
      </c>
      <c r="C1598" t="s">
        <v>76</v>
      </c>
      <c r="D1598" t="s">
        <v>49</v>
      </c>
      <c r="E1598" t="s">
        <v>18</v>
      </c>
      <c r="F1598" t="s">
        <v>8094</v>
      </c>
      <c r="G1598" t="s">
        <v>8095</v>
      </c>
      <c r="H1598" t="s">
        <v>8096</v>
      </c>
      <c r="I1598" t="s">
        <v>34</v>
      </c>
      <c r="J1598" t="s">
        <v>127</v>
      </c>
      <c r="K1598" t="s">
        <v>24</v>
      </c>
      <c r="L1598" t="s">
        <v>54</v>
      </c>
      <c r="M1598" t="s">
        <v>8097</v>
      </c>
      <c r="N1598" t="s">
        <v>46</v>
      </c>
    </row>
    <row r="1599" spans="1:14" x14ac:dyDescent="0.25">
      <c r="A1599" t="s">
        <v>8098</v>
      </c>
      <c r="C1599" t="s">
        <v>76</v>
      </c>
      <c r="D1599" t="s">
        <v>8099</v>
      </c>
      <c r="E1599" t="s">
        <v>18</v>
      </c>
      <c r="F1599" t="s">
        <v>8100</v>
      </c>
      <c r="G1599" t="s">
        <v>8101</v>
      </c>
      <c r="H1599" t="s">
        <v>8102</v>
      </c>
      <c r="I1599" t="s">
        <v>34</v>
      </c>
      <c r="J1599" t="s">
        <v>521</v>
      </c>
      <c r="K1599" t="s">
        <v>24</v>
      </c>
      <c r="L1599" t="s">
        <v>1414</v>
      </c>
      <c r="M1599" t="s">
        <v>26</v>
      </c>
      <c r="N1599" t="s">
        <v>27</v>
      </c>
    </row>
    <row r="1600" spans="1:14" x14ac:dyDescent="0.25">
      <c r="A1600" t="s">
        <v>8103</v>
      </c>
      <c r="B1600" t="s">
        <v>8104</v>
      </c>
      <c r="C1600" t="s">
        <v>76</v>
      </c>
      <c r="D1600" t="s">
        <v>197</v>
      </c>
      <c r="E1600" t="s">
        <v>18</v>
      </c>
      <c r="F1600" t="s">
        <v>8105</v>
      </c>
      <c r="G1600" t="s">
        <v>8106</v>
      </c>
      <c r="H1600" t="s">
        <v>8107</v>
      </c>
      <c r="I1600" t="s">
        <v>34</v>
      </c>
      <c r="J1600" t="s">
        <v>315</v>
      </c>
      <c r="K1600" t="s">
        <v>24</v>
      </c>
      <c r="L1600" t="s">
        <v>3702</v>
      </c>
      <c r="M1600" t="s">
        <v>8108</v>
      </c>
      <c r="N1600" t="s">
        <v>46</v>
      </c>
    </row>
    <row r="1601" spans="1:14" x14ac:dyDescent="0.25">
      <c r="A1601" t="s">
        <v>8109</v>
      </c>
      <c r="B1601" t="s">
        <v>2646</v>
      </c>
      <c r="C1601" t="s">
        <v>16</v>
      </c>
      <c r="D1601" t="s">
        <v>2647</v>
      </c>
      <c r="E1601" t="s">
        <v>18</v>
      </c>
      <c r="F1601" t="s">
        <v>8110</v>
      </c>
      <c r="G1601" t="s">
        <v>8111</v>
      </c>
      <c r="H1601" t="s">
        <v>8112</v>
      </c>
      <c r="I1601" t="s">
        <v>34</v>
      </c>
      <c r="J1601" t="s">
        <v>589</v>
      </c>
      <c r="K1601" t="s">
        <v>24</v>
      </c>
      <c r="L1601" t="s">
        <v>2651</v>
      </c>
      <c r="M1601" t="s">
        <v>8113</v>
      </c>
      <c r="N1601" t="s">
        <v>46</v>
      </c>
    </row>
    <row r="1602" spans="1:14" x14ac:dyDescent="0.25">
      <c r="A1602" t="s">
        <v>8114</v>
      </c>
      <c r="B1602" t="s">
        <v>8115</v>
      </c>
      <c r="C1602" t="s">
        <v>16</v>
      </c>
      <c r="D1602" t="s">
        <v>2027</v>
      </c>
      <c r="E1602" t="s">
        <v>18</v>
      </c>
      <c r="F1602" t="s">
        <v>8116</v>
      </c>
      <c r="G1602" t="s">
        <v>8117</v>
      </c>
      <c r="H1602" t="s">
        <v>8118</v>
      </c>
      <c r="I1602" t="s">
        <v>34</v>
      </c>
      <c r="J1602" t="s">
        <v>426</v>
      </c>
      <c r="K1602" t="s">
        <v>24</v>
      </c>
      <c r="L1602" t="s">
        <v>342</v>
      </c>
      <c r="M1602" t="s">
        <v>26</v>
      </c>
      <c r="N1602" t="s">
        <v>27</v>
      </c>
    </row>
    <row r="1603" spans="1:14" x14ac:dyDescent="0.25">
      <c r="A1603" t="s">
        <v>8119</v>
      </c>
      <c r="B1603" t="s">
        <v>8120</v>
      </c>
      <c r="C1603" t="s">
        <v>16</v>
      </c>
      <c r="D1603" t="s">
        <v>616</v>
      </c>
      <c r="E1603" t="s">
        <v>18</v>
      </c>
      <c r="F1603" t="s">
        <v>8121</v>
      </c>
      <c r="G1603" t="s">
        <v>8122</v>
      </c>
      <c r="H1603" t="s">
        <v>8123</v>
      </c>
      <c r="I1603" t="s">
        <v>34</v>
      </c>
      <c r="J1603" t="s">
        <v>1066</v>
      </c>
      <c r="K1603" t="s">
        <v>24</v>
      </c>
      <c r="L1603" t="s">
        <v>6634</v>
      </c>
      <c r="M1603" t="s">
        <v>26</v>
      </c>
      <c r="N1603" t="s">
        <v>27</v>
      </c>
    </row>
    <row r="1604" spans="1:14" x14ac:dyDescent="0.25">
      <c r="A1604" t="s">
        <v>8124</v>
      </c>
      <c r="B1604" t="s">
        <v>8125</v>
      </c>
      <c r="C1604" t="s">
        <v>76</v>
      </c>
      <c r="D1604" t="s">
        <v>532</v>
      </c>
      <c r="E1604" t="s">
        <v>18</v>
      </c>
      <c r="F1604" t="s">
        <v>8126</v>
      </c>
      <c r="G1604" t="s">
        <v>8127</v>
      </c>
      <c r="H1604" t="s">
        <v>8128</v>
      </c>
      <c r="I1604" t="s">
        <v>34</v>
      </c>
      <c r="J1604" t="s">
        <v>162</v>
      </c>
      <c r="K1604" t="s">
        <v>24</v>
      </c>
      <c r="L1604" t="s">
        <v>537</v>
      </c>
      <c r="M1604" t="s">
        <v>8129</v>
      </c>
      <c r="N1604" t="s">
        <v>46</v>
      </c>
    </row>
    <row r="1605" spans="1:14" x14ac:dyDescent="0.25">
      <c r="A1605" t="s">
        <v>8130</v>
      </c>
      <c r="B1605" t="s">
        <v>8131</v>
      </c>
      <c r="C1605" t="s">
        <v>76</v>
      </c>
      <c r="D1605" t="s">
        <v>8132</v>
      </c>
      <c r="E1605" t="s">
        <v>18</v>
      </c>
      <c r="F1605" t="s">
        <v>8133</v>
      </c>
      <c r="G1605" t="s">
        <v>8134</v>
      </c>
      <c r="H1605" t="s">
        <v>8135</v>
      </c>
      <c r="I1605" t="s">
        <v>34</v>
      </c>
      <c r="J1605" t="s">
        <v>2391</v>
      </c>
      <c r="K1605" t="s">
        <v>24</v>
      </c>
      <c r="L1605" t="s">
        <v>224</v>
      </c>
      <c r="M1605" t="s">
        <v>26</v>
      </c>
      <c r="N1605" t="s">
        <v>27</v>
      </c>
    </row>
    <row r="1606" spans="1:14" x14ac:dyDescent="0.25">
      <c r="A1606" t="s">
        <v>8136</v>
      </c>
      <c r="B1606" t="s">
        <v>8137</v>
      </c>
      <c r="C1606" t="s">
        <v>76</v>
      </c>
      <c r="D1606" t="s">
        <v>8138</v>
      </c>
      <c r="E1606" t="s">
        <v>18</v>
      </c>
      <c r="F1606" t="s">
        <v>8139</v>
      </c>
      <c r="G1606" t="s">
        <v>8140</v>
      </c>
      <c r="H1606" t="s">
        <v>8141</v>
      </c>
      <c r="I1606" t="s">
        <v>34</v>
      </c>
      <c r="J1606" t="s">
        <v>551</v>
      </c>
      <c r="K1606" t="s">
        <v>24</v>
      </c>
      <c r="L1606" t="s">
        <v>233</v>
      </c>
      <c r="M1606" t="s">
        <v>8142</v>
      </c>
      <c r="N1606" t="s">
        <v>46</v>
      </c>
    </row>
    <row r="1607" spans="1:14" x14ac:dyDescent="0.25">
      <c r="A1607" t="s">
        <v>8143</v>
      </c>
      <c r="B1607" t="s">
        <v>2697</v>
      </c>
      <c r="C1607" t="s">
        <v>16</v>
      </c>
      <c r="D1607" t="s">
        <v>2264</v>
      </c>
      <c r="E1607" t="s">
        <v>18</v>
      </c>
      <c r="F1607" t="s">
        <v>8144</v>
      </c>
      <c r="G1607" t="s">
        <v>8145</v>
      </c>
      <c r="H1607" t="s">
        <v>8146</v>
      </c>
      <c r="I1607" t="s">
        <v>34</v>
      </c>
      <c r="J1607" t="s">
        <v>669</v>
      </c>
      <c r="K1607" t="s">
        <v>24</v>
      </c>
      <c r="L1607" t="s">
        <v>224</v>
      </c>
      <c r="M1607" t="s">
        <v>8147</v>
      </c>
      <c r="N1607" t="s">
        <v>46</v>
      </c>
    </row>
    <row r="1608" spans="1:14" x14ac:dyDescent="0.25">
      <c r="A1608" t="s">
        <v>8148</v>
      </c>
      <c r="B1608" t="s">
        <v>8149</v>
      </c>
      <c r="C1608" t="s">
        <v>16</v>
      </c>
      <c r="D1608" t="s">
        <v>3754</v>
      </c>
      <c r="E1608" t="s">
        <v>18</v>
      </c>
      <c r="F1608" t="s">
        <v>8150</v>
      </c>
      <c r="G1608" t="s">
        <v>8151</v>
      </c>
      <c r="H1608" t="s">
        <v>8152</v>
      </c>
      <c r="I1608" t="s">
        <v>22</v>
      </c>
      <c r="J1608" t="s">
        <v>147</v>
      </c>
      <c r="K1608" t="s">
        <v>24</v>
      </c>
      <c r="L1608" t="s">
        <v>248</v>
      </c>
      <c r="M1608" t="s">
        <v>26</v>
      </c>
      <c r="N1608" t="s">
        <v>27</v>
      </c>
    </row>
    <row r="1609" spans="1:14" x14ac:dyDescent="0.25">
      <c r="A1609" t="s">
        <v>8153</v>
      </c>
      <c r="B1609" t="s">
        <v>8154</v>
      </c>
      <c r="C1609" t="s">
        <v>16</v>
      </c>
      <c r="D1609" t="s">
        <v>8155</v>
      </c>
      <c r="E1609" t="s">
        <v>18</v>
      </c>
      <c r="F1609" t="s">
        <v>8156</v>
      </c>
      <c r="G1609" t="s">
        <v>8157</v>
      </c>
      <c r="H1609" t="s">
        <v>8158</v>
      </c>
      <c r="I1609" t="s">
        <v>34</v>
      </c>
      <c r="J1609" t="s">
        <v>2783</v>
      </c>
      <c r="K1609" t="s">
        <v>24</v>
      </c>
      <c r="L1609" t="s">
        <v>224</v>
      </c>
      <c r="M1609" t="s">
        <v>8159</v>
      </c>
      <c r="N1609" t="s">
        <v>46</v>
      </c>
    </row>
    <row r="1610" spans="1:14" x14ac:dyDescent="0.25">
      <c r="A1610" t="s">
        <v>8160</v>
      </c>
      <c r="B1610" t="s">
        <v>8161</v>
      </c>
      <c r="C1610" t="s">
        <v>76</v>
      </c>
      <c r="D1610" t="s">
        <v>472</v>
      </c>
      <c r="E1610" t="s">
        <v>18</v>
      </c>
      <c r="F1610" t="s">
        <v>8162</v>
      </c>
      <c r="G1610" t="s">
        <v>8163</v>
      </c>
      <c r="H1610" t="s">
        <v>8164</v>
      </c>
      <c r="I1610" t="s">
        <v>34</v>
      </c>
      <c r="J1610" t="s">
        <v>699</v>
      </c>
      <c r="K1610" t="s">
        <v>24</v>
      </c>
      <c r="L1610" t="s">
        <v>477</v>
      </c>
      <c r="M1610" t="s">
        <v>26</v>
      </c>
      <c r="N1610" t="s">
        <v>27</v>
      </c>
    </row>
    <row r="1611" spans="1:14" x14ac:dyDescent="0.25">
      <c r="A1611" t="s">
        <v>100</v>
      </c>
      <c r="B1611" t="s">
        <v>101</v>
      </c>
      <c r="C1611" t="s">
        <v>76</v>
      </c>
      <c r="D1611" t="s">
        <v>102</v>
      </c>
      <c r="E1611" t="s">
        <v>18</v>
      </c>
      <c r="F1611" t="s">
        <v>8165</v>
      </c>
      <c r="G1611" t="s">
        <v>8166</v>
      </c>
      <c r="H1611" t="s">
        <v>8167</v>
      </c>
      <c r="I1611" t="s">
        <v>34</v>
      </c>
      <c r="J1611" t="s">
        <v>81</v>
      </c>
      <c r="K1611" t="s">
        <v>24</v>
      </c>
      <c r="L1611" t="s">
        <v>82</v>
      </c>
      <c r="M1611" t="s">
        <v>8168</v>
      </c>
      <c r="N1611" t="s">
        <v>46</v>
      </c>
    </row>
    <row r="1612" spans="1:14" x14ac:dyDescent="0.25">
      <c r="A1612" t="s">
        <v>8169</v>
      </c>
      <c r="B1612" t="s">
        <v>8170</v>
      </c>
      <c r="C1612" t="s">
        <v>76</v>
      </c>
      <c r="D1612" t="s">
        <v>8171</v>
      </c>
      <c r="E1612" t="s">
        <v>18</v>
      </c>
      <c r="F1612" t="s">
        <v>8172</v>
      </c>
      <c r="G1612" t="s">
        <v>8173</v>
      </c>
      <c r="H1612" t="s">
        <v>8174</v>
      </c>
      <c r="I1612" t="s">
        <v>34</v>
      </c>
      <c r="J1612" t="s">
        <v>315</v>
      </c>
      <c r="K1612" t="s">
        <v>24</v>
      </c>
      <c r="L1612" t="s">
        <v>82</v>
      </c>
      <c r="M1612" t="s">
        <v>8175</v>
      </c>
      <c r="N1612" t="s">
        <v>46</v>
      </c>
    </row>
    <row r="1613" spans="1:14" x14ac:dyDescent="0.25">
      <c r="A1613" t="s">
        <v>8176</v>
      </c>
      <c r="B1613" t="s">
        <v>3115</v>
      </c>
      <c r="C1613" t="s">
        <v>76</v>
      </c>
      <c r="D1613" t="s">
        <v>1612</v>
      </c>
      <c r="E1613" t="s">
        <v>18</v>
      </c>
      <c r="F1613" t="s">
        <v>8177</v>
      </c>
      <c r="G1613" t="s">
        <v>8178</v>
      </c>
      <c r="H1613" t="s">
        <v>8179</v>
      </c>
      <c r="I1613" t="s">
        <v>34</v>
      </c>
      <c r="J1613" t="s">
        <v>476</v>
      </c>
      <c r="K1613" t="s">
        <v>24</v>
      </c>
      <c r="L1613" t="s">
        <v>82</v>
      </c>
      <c r="M1613" t="s">
        <v>26</v>
      </c>
      <c r="N1613" t="s">
        <v>27</v>
      </c>
    </row>
    <row r="1614" spans="1:14" x14ac:dyDescent="0.25">
      <c r="A1614" t="s">
        <v>8180</v>
      </c>
      <c r="B1614" t="s">
        <v>8181</v>
      </c>
      <c r="C1614" t="s">
        <v>16</v>
      </c>
      <c r="D1614" t="s">
        <v>8182</v>
      </c>
      <c r="E1614" t="s">
        <v>18</v>
      </c>
      <c r="F1614" t="s">
        <v>8183</v>
      </c>
      <c r="G1614" t="s">
        <v>8184</v>
      </c>
      <c r="H1614" t="s">
        <v>8185</v>
      </c>
      <c r="I1614" t="s">
        <v>34</v>
      </c>
      <c r="J1614" t="s">
        <v>769</v>
      </c>
      <c r="K1614" t="s">
        <v>24</v>
      </c>
      <c r="L1614" t="s">
        <v>82</v>
      </c>
      <c r="M1614" t="s">
        <v>8186</v>
      </c>
      <c r="N1614" t="s">
        <v>46</v>
      </c>
    </row>
    <row r="1615" spans="1:14" x14ac:dyDescent="0.25">
      <c r="A1615" t="s">
        <v>8187</v>
      </c>
      <c r="B1615" t="s">
        <v>8188</v>
      </c>
      <c r="C1615" t="s">
        <v>76</v>
      </c>
      <c r="D1615" t="s">
        <v>8189</v>
      </c>
      <c r="E1615" t="s">
        <v>18</v>
      </c>
      <c r="F1615" t="s">
        <v>8190</v>
      </c>
      <c r="G1615" t="s">
        <v>8191</v>
      </c>
      <c r="H1615" t="s">
        <v>8192</v>
      </c>
      <c r="I1615" t="s">
        <v>34</v>
      </c>
      <c r="J1615" t="s">
        <v>1056</v>
      </c>
      <c r="K1615" t="s">
        <v>24</v>
      </c>
      <c r="L1615" t="s">
        <v>8193</v>
      </c>
      <c r="M1615" t="s">
        <v>8194</v>
      </c>
      <c r="N1615" t="s">
        <v>46</v>
      </c>
    </row>
    <row r="1616" spans="1:14" x14ac:dyDescent="0.25">
      <c r="A1616" t="s">
        <v>8195</v>
      </c>
      <c r="B1616" t="s">
        <v>8196</v>
      </c>
      <c r="C1616" t="s">
        <v>16</v>
      </c>
      <c r="D1616" t="s">
        <v>8197</v>
      </c>
      <c r="E1616" t="s">
        <v>18</v>
      </c>
      <c r="F1616" t="s">
        <v>8198</v>
      </c>
      <c r="G1616" t="s">
        <v>8199</v>
      </c>
      <c r="H1616" t="s">
        <v>8200</v>
      </c>
      <c r="I1616" t="s">
        <v>34</v>
      </c>
      <c r="J1616" t="s">
        <v>1275</v>
      </c>
      <c r="K1616" t="s">
        <v>24</v>
      </c>
      <c r="L1616" t="s">
        <v>483</v>
      </c>
      <c r="M1616" t="s">
        <v>26</v>
      </c>
      <c r="N1616" t="s">
        <v>27</v>
      </c>
    </row>
    <row r="1617" spans="1:14" x14ac:dyDescent="0.25">
      <c r="A1617" t="s">
        <v>7068</v>
      </c>
      <c r="B1617" t="s">
        <v>8201</v>
      </c>
      <c r="C1617" t="s">
        <v>76</v>
      </c>
      <c r="D1617" t="s">
        <v>102</v>
      </c>
      <c r="E1617" t="s">
        <v>18</v>
      </c>
      <c r="F1617" t="s">
        <v>8202</v>
      </c>
      <c r="G1617" t="s">
        <v>8203</v>
      </c>
      <c r="H1617" t="s">
        <v>8204</v>
      </c>
      <c r="I1617" t="s">
        <v>34</v>
      </c>
      <c r="J1617" t="s">
        <v>4634</v>
      </c>
      <c r="K1617" t="s">
        <v>24</v>
      </c>
      <c r="L1617" t="s">
        <v>82</v>
      </c>
      <c r="M1617" t="s">
        <v>8205</v>
      </c>
      <c r="N1617" t="s">
        <v>46</v>
      </c>
    </row>
    <row r="1618" spans="1:14" x14ac:dyDescent="0.25">
      <c r="A1618" t="s">
        <v>8206</v>
      </c>
      <c r="B1618" t="s">
        <v>8207</v>
      </c>
      <c r="C1618" t="s">
        <v>16</v>
      </c>
      <c r="D1618" t="s">
        <v>4535</v>
      </c>
      <c r="E1618" t="s">
        <v>18</v>
      </c>
      <c r="F1618" t="s">
        <v>8208</v>
      </c>
      <c r="G1618" t="s">
        <v>8209</v>
      </c>
      <c r="H1618" t="s">
        <v>8210</v>
      </c>
      <c r="I1618" t="s">
        <v>34</v>
      </c>
      <c r="J1618" t="s">
        <v>315</v>
      </c>
      <c r="K1618" t="s">
        <v>24</v>
      </c>
      <c r="L1618" t="s">
        <v>193</v>
      </c>
      <c r="M1618" t="s">
        <v>8211</v>
      </c>
      <c r="N1618" t="s">
        <v>46</v>
      </c>
    </row>
    <row r="1619" spans="1:14" x14ac:dyDescent="0.25">
      <c r="A1619" t="s">
        <v>8212</v>
      </c>
      <c r="B1619" t="s">
        <v>8213</v>
      </c>
      <c r="C1619" t="s">
        <v>16</v>
      </c>
      <c r="D1619" t="s">
        <v>8214</v>
      </c>
      <c r="E1619" t="s">
        <v>18</v>
      </c>
      <c r="F1619" t="s">
        <v>8215</v>
      </c>
      <c r="G1619" t="s">
        <v>8216</v>
      </c>
      <c r="H1619" t="s">
        <v>8217</v>
      </c>
      <c r="I1619" t="s">
        <v>34</v>
      </c>
      <c r="J1619" t="s">
        <v>90</v>
      </c>
      <c r="K1619" t="s">
        <v>24</v>
      </c>
      <c r="L1619" t="s">
        <v>900</v>
      </c>
      <c r="M1619" t="s">
        <v>8218</v>
      </c>
      <c r="N1619" t="s">
        <v>46</v>
      </c>
    </row>
    <row r="1620" spans="1:14" x14ac:dyDescent="0.25">
      <c r="A1620" t="s">
        <v>8219</v>
      </c>
      <c r="B1620" t="s">
        <v>6427</v>
      </c>
      <c r="C1620" t="s">
        <v>76</v>
      </c>
      <c r="D1620" t="s">
        <v>102</v>
      </c>
      <c r="E1620" t="s">
        <v>18</v>
      </c>
      <c r="F1620" t="s">
        <v>8220</v>
      </c>
      <c r="G1620" t="s">
        <v>8221</v>
      </c>
      <c r="H1620" t="s">
        <v>8222</v>
      </c>
      <c r="I1620" t="s">
        <v>34</v>
      </c>
      <c r="J1620" t="s">
        <v>162</v>
      </c>
      <c r="K1620" t="s">
        <v>24</v>
      </c>
      <c r="L1620" t="s">
        <v>82</v>
      </c>
      <c r="M1620" t="s">
        <v>8223</v>
      </c>
      <c r="N1620" t="s">
        <v>46</v>
      </c>
    </row>
    <row r="1621" spans="1:14" x14ac:dyDescent="0.25">
      <c r="A1621" t="s">
        <v>8224</v>
      </c>
      <c r="B1621" t="s">
        <v>8225</v>
      </c>
      <c r="C1621" t="s">
        <v>16</v>
      </c>
      <c r="D1621" t="s">
        <v>8226</v>
      </c>
      <c r="E1621" t="s">
        <v>18</v>
      </c>
      <c r="F1621" t="s">
        <v>8227</v>
      </c>
      <c r="G1621" t="s">
        <v>8228</v>
      </c>
      <c r="H1621" t="s">
        <v>8229</v>
      </c>
      <c r="I1621" t="s">
        <v>22</v>
      </c>
      <c r="J1621" t="s">
        <v>426</v>
      </c>
      <c r="K1621" t="s">
        <v>24</v>
      </c>
      <c r="L1621" t="s">
        <v>91</v>
      </c>
      <c r="M1621" t="s">
        <v>26</v>
      </c>
      <c r="N1621" t="s">
        <v>27</v>
      </c>
    </row>
    <row r="1622" spans="1:14" x14ac:dyDescent="0.25">
      <c r="A1622" t="s">
        <v>8230</v>
      </c>
      <c r="B1622" t="s">
        <v>8231</v>
      </c>
      <c r="C1622" t="s">
        <v>76</v>
      </c>
      <c r="D1622" t="s">
        <v>49</v>
      </c>
      <c r="E1622" t="s">
        <v>18</v>
      </c>
      <c r="F1622" t="s">
        <v>8232</v>
      </c>
      <c r="G1622" t="s">
        <v>8233</v>
      </c>
      <c r="H1622" t="s">
        <v>8234</v>
      </c>
      <c r="I1622" t="s">
        <v>34</v>
      </c>
      <c r="J1622" t="s">
        <v>349</v>
      </c>
      <c r="K1622" t="s">
        <v>24</v>
      </c>
      <c r="L1622" t="s">
        <v>54</v>
      </c>
      <c r="M1622" t="s">
        <v>8235</v>
      </c>
      <c r="N1622" t="s">
        <v>46</v>
      </c>
    </row>
    <row r="1623" spans="1:14" x14ac:dyDescent="0.25">
      <c r="A1623" t="s">
        <v>1484</v>
      </c>
      <c r="B1623" t="s">
        <v>101</v>
      </c>
      <c r="C1623" t="s">
        <v>76</v>
      </c>
      <c r="D1623" t="s">
        <v>102</v>
      </c>
      <c r="E1623" t="s">
        <v>18</v>
      </c>
      <c r="F1623" t="s">
        <v>8236</v>
      </c>
      <c r="G1623" t="s">
        <v>8237</v>
      </c>
      <c r="H1623" t="s">
        <v>8238</v>
      </c>
      <c r="I1623" t="s">
        <v>34</v>
      </c>
      <c r="J1623" t="s">
        <v>490</v>
      </c>
      <c r="K1623" t="s">
        <v>24</v>
      </c>
      <c r="L1623" t="s">
        <v>82</v>
      </c>
      <c r="M1623" t="s">
        <v>8239</v>
      </c>
      <c r="N1623" t="s">
        <v>46</v>
      </c>
    </row>
    <row r="1624" spans="1:14" x14ac:dyDescent="0.25">
      <c r="A1624" t="s">
        <v>8240</v>
      </c>
      <c r="B1624" t="s">
        <v>8241</v>
      </c>
      <c r="C1624" t="s">
        <v>76</v>
      </c>
      <c r="D1624" t="s">
        <v>631</v>
      </c>
      <c r="E1624" t="s">
        <v>18</v>
      </c>
      <c r="F1624" t="s">
        <v>8242</v>
      </c>
      <c r="G1624" t="s">
        <v>8243</v>
      </c>
      <c r="H1624" t="s">
        <v>8244</v>
      </c>
      <c r="I1624" t="s">
        <v>34</v>
      </c>
      <c r="J1624" t="s">
        <v>8245</v>
      </c>
      <c r="K1624" t="s">
        <v>24</v>
      </c>
      <c r="L1624" t="s">
        <v>3765</v>
      </c>
      <c r="M1624" t="s">
        <v>8246</v>
      </c>
      <c r="N1624" t="s">
        <v>46</v>
      </c>
    </row>
    <row r="1625" spans="1:14" x14ac:dyDescent="0.25">
      <c r="A1625" t="s">
        <v>8247</v>
      </c>
      <c r="B1625" t="s">
        <v>8248</v>
      </c>
      <c r="C1625" t="s">
        <v>76</v>
      </c>
      <c r="D1625" t="s">
        <v>638</v>
      </c>
      <c r="E1625" t="s">
        <v>18</v>
      </c>
      <c r="F1625" t="s">
        <v>8249</v>
      </c>
      <c r="G1625" t="s">
        <v>8250</v>
      </c>
      <c r="H1625" t="s">
        <v>8251</v>
      </c>
      <c r="I1625" t="s">
        <v>34</v>
      </c>
      <c r="J1625" t="s">
        <v>315</v>
      </c>
      <c r="K1625" t="s">
        <v>24</v>
      </c>
      <c r="L1625" t="s">
        <v>82</v>
      </c>
      <c r="M1625" t="s">
        <v>8252</v>
      </c>
      <c r="N1625" t="s">
        <v>46</v>
      </c>
    </row>
    <row r="1626" spans="1:14" x14ac:dyDescent="0.25">
      <c r="A1626" t="s">
        <v>2392</v>
      </c>
      <c r="B1626" t="s">
        <v>1424</v>
      </c>
      <c r="C1626" t="s">
        <v>16</v>
      </c>
      <c r="D1626" t="s">
        <v>288</v>
      </c>
      <c r="E1626" t="s">
        <v>18</v>
      </c>
      <c r="F1626" t="s">
        <v>8253</v>
      </c>
      <c r="G1626" t="s">
        <v>8254</v>
      </c>
      <c r="H1626" t="s">
        <v>8255</v>
      </c>
      <c r="I1626" t="s">
        <v>34</v>
      </c>
      <c r="J1626" t="s">
        <v>333</v>
      </c>
      <c r="K1626" t="s">
        <v>24</v>
      </c>
      <c r="L1626" t="s">
        <v>224</v>
      </c>
      <c r="M1626" t="s">
        <v>8256</v>
      </c>
      <c r="N1626" t="s">
        <v>46</v>
      </c>
    </row>
    <row r="1627" spans="1:14" x14ac:dyDescent="0.25">
      <c r="A1627" t="s">
        <v>8257</v>
      </c>
      <c r="B1627" t="s">
        <v>8258</v>
      </c>
      <c r="C1627" t="s">
        <v>76</v>
      </c>
      <c r="D1627" t="s">
        <v>8259</v>
      </c>
      <c r="E1627" t="s">
        <v>18</v>
      </c>
      <c r="F1627" t="s">
        <v>8260</v>
      </c>
      <c r="G1627" t="s">
        <v>8261</v>
      </c>
      <c r="H1627" t="s">
        <v>8262</v>
      </c>
      <c r="I1627" t="s">
        <v>34</v>
      </c>
      <c r="J1627" t="s">
        <v>1413</v>
      </c>
      <c r="K1627" t="s">
        <v>24</v>
      </c>
      <c r="L1627" t="s">
        <v>44</v>
      </c>
      <c r="M1627" t="s">
        <v>8263</v>
      </c>
      <c r="N1627" t="s">
        <v>46</v>
      </c>
    </row>
    <row r="1628" spans="1:14" x14ac:dyDescent="0.25">
      <c r="A1628" t="s">
        <v>8264</v>
      </c>
      <c r="B1628" t="s">
        <v>8265</v>
      </c>
      <c r="C1628" t="s">
        <v>16</v>
      </c>
      <c r="D1628" t="s">
        <v>8266</v>
      </c>
      <c r="E1628" t="s">
        <v>18</v>
      </c>
      <c r="F1628" t="s">
        <v>8267</v>
      </c>
      <c r="G1628" t="s">
        <v>8268</v>
      </c>
      <c r="H1628" t="s">
        <v>8269</v>
      </c>
      <c r="I1628" t="s">
        <v>34</v>
      </c>
      <c r="J1628" t="s">
        <v>889</v>
      </c>
      <c r="K1628" t="s">
        <v>24</v>
      </c>
      <c r="L1628" t="s">
        <v>114</v>
      </c>
      <c r="M1628" t="s">
        <v>26</v>
      </c>
      <c r="N1628" t="s">
        <v>27</v>
      </c>
    </row>
    <row r="1629" spans="1:14" x14ac:dyDescent="0.25">
      <c r="A1629" t="s">
        <v>8270</v>
      </c>
      <c r="B1629" t="s">
        <v>5514</v>
      </c>
      <c r="C1629" t="s">
        <v>16</v>
      </c>
      <c r="D1629" t="s">
        <v>220</v>
      </c>
      <c r="E1629" t="s">
        <v>18</v>
      </c>
      <c r="F1629" t="s">
        <v>8271</v>
      </c>
      <c r="G1629" t="s">
        <v>8272</v>
      </c>
      <c r="H1629" t="s">
        <v>8273</v>
      </c>
      <c r="I1629" t="s">
        <v>34</v>
      </c>
      <c r="J1629" t="s">
        <v>393</v>
      </c>
      <c r="K1629" t="s">
        <v>24</v>
      </c>
      <c r="L1629" t="s">
        <v>224</v>
      </c>
      <c r="M1629" t="s">
        <v>26</v>
      </c>
      <c r="N1629" t="s">
        <v>27</v>
      </c>
    </row>
    <row r="1630" spans="1:14" x14ac:dyDescent="0.25">
      <c r="A1630" t="s">
        <v>8274</v>
      </c>
      <c r="B1630" t="s">
        <v>8275</v>
      </c>
      <c r="C1630" t="s">
        <v>16</v>
      </c>
      <c r="D1630" t="s">
        <v>102</v>
      </c>
      <c r="E1630" t="s">
        <v>18</v>
      </c>
      <c r="F1630" t="s">
        <v>8276</v>
      </c>
      <c r="G1630" t="s">
        <v>8277</v>
      </c>
      <c r="H1630" t="s">
        <v>8278</v>
      </c>
      <c r="I1630" t="s">
        <v>34</v>
      </c>
      <c r="J1630" t="s">
        <v>349</v>
      </c>
      <c r="K1630" t="s">
        <v>24</v>
      </c>
      <c r="L1630" t="s">
        <v>82</v>
      </c>
      <c r="M1630" t="s">
        <v>8279</v>
      </c>
      <c r="N1630" t="s">
        <v>46</v>
      </c>
    </row>
    <row r="1631" spans="1:14" x14ac:dyDescent="0.25">
      <c r="A1631" t="s">
        <v>8280</v>
      </c>
      <c r="B1631" t="s">
        <v>8281</v>
      </c>
      <c r="C1631" t="s">
        <v>16</v>
      </c>
      <c r="D1631" t="s">
        <v>3712</v>
      </c>
      <c r="E1631" t="s">
        <v>18</v>
      </c>
      <c r="F1631" t="s">
        <v>8282</v>
      </c>
      <c r="G1631" t="s">
        <v>8283</v>
      </c>
      <c r="H1631" t="s">
        <v>8284</v>
      </c>
      <c r="I1631" t="s">
        <v>22</v>
      </c>
      <c r="J1631" t="s">
        <v>142</v>
      </c>
      <c r="K1631" t="s">
        <v>24</v>
      </c>
      <c r="L1631" t="s">
        <v>91</v>
      </c>
      <c r="M1631" t="s">
        <v>26</v>
      </c>
      <c r="N1631" t="s">
        <v>27</v>
      </c>
    </row>
    <row r="1632" spans="1:14" x14ac:dyDescent="0.25">
      <c r="A1632" t="s">
        <v>7029</v>
      </c>
      <c r="B1632" t="s">
        <v>8285</v>
      </c>
      <c r="C1632" t="s">
        <v>76</v>
      </c>
      <c r="D1632" t="s">
        <v>86</v>
      </c>
      <c r="E1632" t="s">
        <v>18</v>
      </c>
      <c r="F1632" t="s">
        <v>8286</v>
      </c>
      <c r="G1632" t="s">
        <v>8287</v>
      </c>
      <c r="H1632" t="s">
        <v>8288</v>
      </c>
      <c r="I1632" t="s">
        <v>22</v>
      </c>
      <c r="J1632" t="s">
        <v>1435</v>
      </c>
      <c r="K1632" t="s">
        <v>24</v>
      </c>
      <c r="L1632" t="s">
        <v>91</v>
      </c>
      <c r="M1632" t="s">
        <v>8289</v>
      </c>
      <c r="N1632" t="s">
        <v>46</v>
      </c>
    </row>
    <row r="1633" spans="1:14" x14ac:dyDescent="0.25">
      <c r="A1633" t="s">
        <v>8290</v>
      </c>
      <c r="B1633" t="s">
        <v>8291</v>
      </c>
      <c r="C1633" t="s">
        <v>76</v>
      </c>
      <c r="D1633" t="s">
        <v>741</v>
      </c>
      <c r="E1633" t="s">
        <v>18</v>
      </c>
      <c r="F1633" t="s">
        <v>8292</v>
      </c>
      <c r="G1633" t="s">
        <v>8293</v>
      </c>
      <c r="H1633" t="s">
        <v>8294</v>
      </c>
      <c r="I1633" t="s">
        <v>34</v>
      </c>
      <c r="J1633" t="s">
        <v>276</v>
      </c>
      <c r="K1633" t="s">
        <v>24</v>
      </c>
      <c r="L1633" t="s">
        <v>224</v>
      </c>
      <c r="M1633" t="s">
        <v>26</v>
      </c>
      <c r="N1633" t="s">
        <v>27</v>
      </c>
    </row>
    <row r="1634" spans="1:14" x14ac:dyDescent="0.25">
      <c r="A1634" t="s">
        <v>8295</v>
      </c>
      <c r="B1634" t="s">
        <v>8296</v>
      </c>
      <c r="C1634" t="s">
        <v>16</v>
      </c>
      <c r="D1634" t="s">
        <v>4753</v>
      </c>
      <c r="E1634" t="s">
        <v>18</v>
      </c>
      <c r="F1634" t="s">
        <v>8297</v>
      </c>
      <c r="G1634" t="s">
        <v>8298</v>
      </c>
      <c r="H1634" t="s">
        <v>8299</v>
      </c>
      <c r="I1634" t="s">
        <v>22</v>
      </c>
      <c r="J1634" t="s">
        <v>448</v>
      </c>
      <c r="K1634" t="s">
        <v>24</v>
      </c>
      <c r="L1634" t="s">
        <v>91</v>
      </c>
      <c r="M1634" t="s">
        <v>26</v>
      </c>
      <c r="N1634" t="s">
        <v>27</v>
      </c>
    </row>
    <row r="1635" spans="1:14" x14ac:dyDescent="0.25">
      <c r="A1635" t="s">
        <v>8300</v>
      </c>
      <c r="C1635" t="s">
        <v>76</v>
      </c>
      <c r="D1635" t="s">
        <v>8301</v>
      </c>
      <c r="E1635" t="s">
        <v>18</v>
      </c>
      <c r="F1635" t="s">
        <v>8302</v>
      </c>
      <c r="G1635" t="s">
        <v>8303</v>
      </c>
      <c r="H1635" t="s">
        <v>8304</v>
      </c>
      <c r="I1635" t="s">
        <v>34</v>
      </c>
      <c r="J1635" t="s">
        <v>134</v>
      </c>
      <c r="K1635" t="s">
        <v>24</v>
      </c>
      <c r="L1635" t="s">
        <v>82</v>
      </c>
      <c r="M1635" t="s">
        <v>26</v>
      </c>
      <c r="N1635" t="s">
        <v>27</v>
      </c>
    </row>
    <row r="1636" spans="1:14" x14ac:dyDescent="0.25">
      <c r="A1636" t="s">
        <v>8305</v>
      </c>
      <c r="B1636" t="s">
        <v>8306</v>
      </c>
      <c r="C1636" t="s">
        <v>76</v>
      </c>
      <c r="D1636" t="s">
        <v>102</v>
      </c>
      <c r="E1636" t="s">
        <v>18</v>
      </c>
      <c r="F1636" t="s">
        <v>8307</v>
      </c>
      <c r="G1636" t="s">
        <v>8308</v>
      </c>
      <c r="H1636" t="s">
        <v>8309</v>
      </c>
      <c r="I1636" t="s">
        <v>34</v>
      </c>
      <c r="J1636" t="s">
        <v>776</v>
      </c>
      <c r="K1636" t="s">
        <v>24</v>
      </c>
      <c r="L1636" t="s">
        <v>82</v>
      </c>
      <c r="M1636" t="s">
        <v>8310</v>
      </c>
      <c r="N1636" t="s">
        <v>46</v>
      </c>
    </row>
    <row r="1637" spans="1:14" x14ac:dyDescent="0.25">
      <c r="A1637" t="s">
        <v>8311</v>
      </c>
      <c r="B1637" t="s">
        <v>8312</v>
      </c>
      <c r="C1637" t="s">
        <v>16</v>
      </c>
      <c r="D1637" t="s">
        <v>8313</v>
      </c>
      <c r="E1637" t="s">
        <v>18</v>
      </c>
      <c r="F1637" t="s">
        <v>8314</v>
      </c>
      <c r="G1637" t="s">
        <v>8315</v>
      </c>
      <c r="H1637" t="s">
        <v>8316</v>
      </c>
      <c r="I1637" t="s">
        <v>34</v>
      </c>
      <c r="J1637" t="s">
        <v>745</v>
      </c>
      <c r="K1637" t="s">
        <v>24</v>
      </c>
      <c r="L1637" t="s">
        <v>82</v>
      </c>
      <c r="M1637" t="s">
        <v>26</v>
      </c>
      <c r="N1637" t="s">
        <v>27</v>
      </c>
    </row>
    <row r="1638" spans="1:14" x14ac:dyDescent="0.25">
      <c r="A1638" t="s">
        <v>8317</v>
      </c>
      <c r="B1638" t="s">
        <v>8318</v>
      </c>
      <c r="C1638" t="s">
        <v>16</v>
      </c>
      <c r="D1638" t="s">
        <v>8319</v>
      </c>
      <c r="E1638" t="s">
        <v>18</v>
      </c>
      <c r="F1638" t="s">
        <v>8320</v>
      </c>
      <c r="G1638" t="s">
        <v>8321</v>
      </c>
      <c r="H1638" t="s">
        <v>8322</v>
      </c>
      <c r="I1638" t="s">
        <v>34</v>
      </c>
      <c r="J1638" t="s">
        <v>217</v>
      </c>
      <c r="K1638" t="s">
        <v>24</v>
      </c>
      <c r="L1638" t="s">
        <v>848</v>
      </c>
      <c r="M1638" t="s">
        <v>26</v>
      </c>
      <c r="N1638" t="s">
        <v>27</v>
      </c>
    </row>
    <row r="1639" spans="1:14" x14ac:dyDescent="0.25">
      <c r="A1639" t="s">
        <v>8323</v>
      </c>
      <c r="B1639" t="s">
        <v>8324</v>
      </c>
      <c r="C1639" t="s">
        <v>76</v>
      </c>
      <c r="D1639" t="s">
        <v>329</v>
      </c>
      <c r="E1639" t="s">
        <v>18</v>
      </c>
      <c r="F1639" t="s">
        <v>8325</v>
      </c>
      <c r="G1639" t="s">
        <v>8326</v>
      </c>
      <c r="H1639" t="s">
        <v>8327</v>
      </c>
      <c r="I1639" t="s">
        <v>34</v>
      </c>
      <c r="J1639" t="s">
        <v>53</v>
      </c>
      <c r="K1639" t="s">
        <v>24</v>
      </c>
      <c r="L1639" t="s">
        <v>334</v>
      </c>
      <c r="M1639" t="s">
        <v>8328</v>
      </c>
      <c r="N1639" t="s">
        <v>46</v>
      </c>
    </row>
    <row r="1640" spans="1:14" x14ac:dyDescent="0.25">
      <c r="A1640" t="s">
        <v>8329</v>
      </c>
      <c r="B1640" t="s">
        <v>8330</v>
      </c>
      <c r="C1640" t="s">
        <v>16</v>
      </c>
      <c r="D1640" t="s">
        <v>638</v>
      </c>
      <c r="E1640" t="s">
        <v>18</v>
      </c>
      <c r="F1640" t="s">
        <v>8331</v>
      </c>
      <c r="G1640" t="s">
        <v>8332</v>
      </c>
      <c r="H1640" t="s">
        <v>8333</v>
      </c>
      <c r="I1640" t="s">
        <v>34</v>
      </c>
      <c r="J1640" t="s">
        <v>1435</v>
      </c>
      <c r="K1640" t="s">
        <v>24</v>
      </c>
      <c r="L1640" t="s">
        <v>82</v>
      </c>
      <c r="M1640" t="s">
        <v>8334</v>
      </c>
      <c r="N1640" t="s">
        <v>46</v>
      </c>
    </row>
    <row r="1641" spans="1:14" x14ac:dyDescent="0.25">
      <c r="A1641" t="s">
        <v>8335</v>
      </c>
      <c r="B1641" t="s">
        <v>8336</v>
      </c>
      <c r="C1641" t="s">
        <v>76</v>
      </c>
      <c r="D1641" t="s">
        <v>77</v>
      </c>
      <c r="E1641" t="s">
        <v>18</v>
      </c>
      <c r="F1641" t="s">
        <v>8337</v>
      </c>
      <c r="G1641" t="s">
        <v>8338</v>
      </c>
      <c r="H1641" t="s">
        <v>8339</v>
      </c>
      <c r="I1641" t="s">
        <v>34</v>
      </c>
      <c r="J1641" t="s">
        <v>201</v>
      </c>
      <c r="K1641" t="s">
        <v>24</v>
      </c>
      <c r="L1641" t="s">
        <v>82</v>
      </c>
      <c r="M1641" t="s">
        <v>8340</v>
      </c>
      <c r="N1641" t="s">
        <v>46</v>
      </c>
    </row>
    <row r="1642" spans="1:14" x14ac:dyDescent="0.25">
      <c r="A1642" t="s">
        <v>8341</v>
      </c>
      <c r="B1642" t="s">
        <v>8342</v>
      </c>
      <c r="C1642" t="s">
        <v>16</v>
      </c>
      <c r="D1642" t="s">
        <v>8343</v>
      </c>
      <c r="E1642" t="s">
        <v>18</v>
      </c>
      <c r="F1642" t="s">
        <v>8344</v>
      </c>
      <c r="G1642" t="s">
        <v>8345</v>
      </c>
      <c r="H1642" t="s">
        <v>8346</v>
      </c>
      <c r="I1642" t="s">
        <v>34</v>
      </c>
      <c r="J1642" t="s">
        <v>976</v>
      </c>
      <c r="K1642" t="s">
        <v>24</v>
      </c>
      <c r="L1642" t="s">
        <v>44</v>
      </c>
      <c r="M1642" t="s">
        <v>8347</v>
      </c>
      <c r="N1642" t="s">
        <v>46</v>
      </c>
    </row>
    <row r="1643" spans="1:14" x14ac:dyDescent="0.25">
      <c r="A1643" t="s">
        <v>8348</v>
      </c>
      <c r="B1643" t="s">
        <v>8349</v>
      </c>
      <c r="C1643" t="s">
        <v>76</v>
      </c>
      <c r="D1643" t="s">
        <v>8350</v>
      </c>
      <c r="E1643" t="s">
        <v>18</v>
      </c>
      <c r="F1643" t="s">
        <v>8351</v>
      </c>
      <c r="G1643" t="s">
        <v>8352</v>
      </c>
      <c r="H1643" t="s">
        <v>8353</v>
      </c>
      <c r="I1643" t="s">
        <v>34</v>
      </c>
      <c r="J1643" t="s">
        <v>1275</v>
      </c>
      <c r="K1643" t="s">
        <v>24</v>
      </c>
      <c r="L1643" t="s">
        <v>248</v>
      </c>
      <c r="M1643" t="s">
        <v>26</v>
      </c>
      <c r="N1643" t="s">
        <v>27</v>
      </c>
    </row>
    <row r="1644" spans="1:14" x14ac:dyDescent="0.25">
      <c r="A1644" t="s">
        <v>8354</v>
      </c>
      <c r="B1644" t="s">
        <v>1032</v>
      </c>
      <c r="C1644" t="s">
        <v>76</v>
      </c>
      <c r="D1644" t="s">
        <v>5359</v>
      </c>
      <c r="E1644" t="s">
        <v>18</v>
      </c>
      <c r="F1644" t="s">
        <v>8355</v>
      </c>
      <c r="G1644" t="s">
        <v>8356</v>
      </c>
      <c r="H1644" t="s">
        <v>8357</v>
      </c>
      <c r="I1644" t="s">
        <v>34</v>
      </c>
      <c r="J1644" t="s">
        <v>1435</v>
      </c>
      <c r="K1644" t="s">
        <v>24</v>
      </c>
      <c r="L1644" t="s">
        <v>848</v>
      </c>
      <c r="M1644" t="s">
        <v>8358</v>
      </c>
      <c r="N1644" t="s">
        <v>46</v>
      </c>
    </row>
    <row r="1645" spans="1:14" x14ac:dyDescent="0.25">
      <c r="A1645" t="s">
        <v>8359</v>
      </c>
      <c r="B1645" t="s">
        <v>3229</v>
      </c>
      <c r="C1645" t="s">
        <v>76</v>
      </c>
      <c r="D1645" t="s">
        <v>8360</v>
      </c>
      <c r="E1645" t="s">
        <v>18</v>
      </c>
      <c r="F1645" t="s">
        <v>8361</v>
      </c>
      <c r="G1645" t="s">
        <v>8362</v>
      </c>
      <c r="H1645" t="s">
        <v>8363</v>
      </c>
      <c r="I1645" t="s">
        <v>34</v>
      </c>
      <c r="J1645" t="s">
        <v>307</v>
      </c>
      <c r="K1645" t="s">
        <v>24</v>
      </c>
      <c r="L1645" t="s">
        <v>224</v>
      </c>
      <c r="M1645" t="s">
        <v>26</v>
      </c>
      <c r="N1645" t="s">
        <v>27</v>
      </c>
    </row>
    <row r="1646" spans="1:14" x14ac:dyDescent="0.25">
      <c r="A1646" t="s">
        <v>8364</v>
      </c>
      <c r="C1646" t="s">
        <v>16</v>
      </c>
      <c r="D1646" t="s">
        <v>6311</v>
      </c>
      <c r="E1646" t="s">
        <v>18</v>
      </c>
      <c r="F1646" t="s">
        <v>8365</v>
      </c>
      <c r="G1646" t="s">
        <v>8366</v>
      </c>
      <c r="H1646" t="s">
        <v>8367</v>
      </c>
      <c r="I1646" t="s">
        <v>34</v>
      </c>
      <c r="J1646" t="s">
        <v>433</v>
      </c>
      <c r="K1646" t="s">
        <v>24</v>
      </c>
      <c r="L1646" t="s">
        <v>477</v>
      </c>
      <c r="M1646" t="s">
        <v>26</v>
      </c>
      <c r="N1646" t="s">
        <v>27</v>
      </c>
    </row>
    <row r="1647" spans="1:14" x14ac:dyDescent="0.25">
      <c r="A1647" t="s">
        <v>8368</v>
      </c>
      <c r="B1647" t="s">
        <v>8369</v>
      </c>
      <c r="C1647" t="s">
        <v>16</v>
      </c>
      <c r="D1647" t="s">
        <v>174</v>
      </c>
      <c r="E1647" t="s">
        <v>18</v>
      </c>
      <c r="F1647" t="s">
        <v>8370</v>
      </c>
      <c r="G1647" t="s">
        <v>8371</v>
      </c>
      <c r="H1647" t="s">
        <v>8372</v>
      </c>
      <c r="I1647" t="s">
        <v>34</v>
      </c>
      <c r="J1647" t="s">
        <v>240</v>
      </c>
      <c r="K1647" t="s">
        <v>24</v>
      </c>
      <c r="L1647" t="s">
        <v>179</v>
      </c>
      <c r="M1647" t="s">
        <v>26</v>
      </c>
      <c r="N1647" t="s">
        <v>27</v>
      </c>
    </row>
    <row r="1648" spans="1:14" x14ac:dyDescent="0.25">
      <c r="A1648" t="s">
        <v>8373</v>
      </c>
      <c r="B1648" t="s">
        <v>8374</v>
      </c>
      <c r="C1648" t="s">
        <v>16</v>
      </c>
      <c r="D1648" t="s">
        <v>8375</v>
      </c>
      <c r="E1648" t="s">
        <v>18</v>
      </c>
      <c r="F1648" t="s">
        <v>8376</v>
      </c>
      <c r="G1648" t="s">
        <v>8377</v>
      </c>
      <c r="H1648" t="s">
        <v>8378</v>
      </c>
      <c r="I1648" t="s">
        <v>34</v>
      </c>
      <c r="J1648" t="s">
        <v>1056</v>
      </c>
      <c r="K1648" t="s">
        <v>24</v>
      </c>
      <c r="L1648" t="s">
        <v>82</v>
      </c>
      <c r="M1648" t="s">
        <v>8379</v>
      </c>
      <c r="N1648" t="s">
        <v>46</v>
      </c>
    </row>
    <row r="1649" spans="1:14" x14ac:dyDescent="0.25">
      <c r="A1649" t="s">
        <v>8380</v>
      </c>
      <c r="B1649" t="s">
        <v>4355</v>
      </c>
      <c r="C1649" t="s">
        <v>16</v>
      </c>
      <c r="D1649" t="s">
        <v>8381</v>
      </c>
      <c r="E1649" t="s">
        <v>18</v>
      </c>
      <c r="F1649" t="s">
        <v>8382</v>
      </c>
      <c r="G1649" t="s">
        <v>8383</v>
      </c>
      <c r="H1649" t="s">
        <v>8384</v>
      </c>
      <c r="I1649" t="s">
        <v>34</v>
      </c>
      <c r="J1649" t="s">
        <v>2658</v>
      </c>
      <c r="K1649" t="s">
        <v>24</v>
      </c>
      <c r="L1649" t="s">
        <v>477</v>
      </c>
      <c r="M1649" t="s">
        <v>8385</v>
      </c>
      <c r="N1649" t="s">
        <v>46</v>
      </c>
    </row>
    <row r="1650" spans="1:14" x14ac:dyDescent="0.25">
      <c r="A1650" t="s">
        <v>8386</v>
      </c>
      <c r="B1650" t="s">
        <v>8387</v>
      </c>
      <c r="C1650" t="s">
        <v>76</v>
      </c>
      <c r="D1650" t="s">
        <v>8388</v>
      </c>
      <c r="E1650" t="s">
        <v>18</v>
      </c>
      <c r="F1650" t="s">
        <v>8389</v>
      </c>
      <c r="G1650" t="s">
        <v>8390</v>
      </c>
      <c r="H1650" t="s">
        <v>8391</v>
      </c>
      <c r="I1650" t="s">
        <v>348</v>
      </c>
      <c r="J1650" t="s">
        <v>794</v>
      </c>
      <c r="K1650" t="s">
        <v>24</v>
      </c>
      <c r="L1650" t="s">
        <v>394</v>
      </c>
      <c r="M1650" t="s">
        <v>8392</v>
      </c>
      <c r="N1650" t="s">
        <v>46</v>
      </c>
    </row>
    <row r="1651" spans="1:14" x14ac:dyDescent="0.25">
      <c r="A1651" t="s">
        <v>8393</v>
      </c>
      <c r="B1651" t="s">
        <v>227</v>
      </c>
      <c r="C1651" t="s">
        <v>16</v>
      </c>
      <c r="D1651" t="s">
        <v>1451</v>
      </c>
      <c r="E1651" t="s">
        <v>18</v>
      </c>
      <c r="F1651" t="s">
        <v>8394</v>
      </c>
      <c r="G1651" t="s">
        <v>8395</v>
      </c>
      <c r="H1651" t="s">
        <v>8396</v>
      </c>
      <c r="I1651" t="s">
        <v>34</v>
      </c>
      <c r="J1651" t="s">
        <v>1010</v>
      </c>
      <c r="K1651" t="s">
        <v>24</v>
      </c>
      <c r="L1651" t="s">
        <v>1455</v>
      </c>
      <c r="M1651" t="s">
        <v>26</v>
      </c>
      <c r="N1651" t="s">
        <v>27</v>
      </c>
    </row>
    <row r="1652" spans="1:14" x14ac:dyDescent="0.25">
      <c r="A1652" t="s">
        <v>381</v>
      </c>
      <c r="B1652" t="s">
        <v>382</v>
      </c>
      <c r="C1652" t="s">
        <v>76</v>
      </c>
      <c r="D1652" t="s">
        <v>197</v>
      </c>
      <c r="E1652" t="s">
        <v>18</v>
      </c>
      <c r="F1652" t="s">
        <v>8397</v>
      </c>
      <c r="G1652" t="s">
        <v>8398</v>
      </c>
      <c r="H1652" t="s">
        <v>8399</v>
      </c>
      <c r="I1652" t="s">
        <v>34</v>
      </c>
      <c r="J1652" t="s">
        <v>81</v>
      </c>
      <c r="K1652" t="s">
        <v>24</v>
      </c>
      <c r="L1652" t="s">
        <v>373</v>
      </c>
      <c r="M1652" t="s">
        <v>8400</v>
      </c>
      <c r="N1652" t="s">
        <v>46</v>
      </c>
    </row>
    <row r="1653" spans="1:14" x14ac:dyDescent="0.25">
      <c r="A1653" t="s">
        <v>8401</v>
      </c>
      <c r="B1653" t="s">
        <v>8402</v>
      </c>
      <c r="C1653" t="s">
        <v>1572</v>
      </c>
      <c r="D1653" t="s">
        <v>503</v>
      </c>
      <c r="E1653" t="s">
        <v>18</v>
      </c>
      <c r="F1653" t="s">
        <v>8403</v>
      </c>
      <c r="G1653" t="s">
        <v>8404</v>
      </c>
      <c r="H1653" t="s">
        <v>8405</v>
      </c>
      <c r="I1653" t="s">
        <v>34</v>
      </c>
      <c r="J1653" t="s">
        <v>192</v>
      </c>
      <c r="K1653" t="s">
        <v>24</v>
      </c>
      <c r="L1653" t="s">
        <v>63</v>
      </c>
      <c r="M1653" t="s">
        <v>8406</v>
      </c>
      <c r="N1653" t="s">
        <v>46</v>
      </c>
    </row>
    <row r="1654" spans="1:14" x14ac:dyDescent="0.25">
      <c r="A1654" t="s">
        <v>8407</v>
      </c>
      <c r="B1654" t="s">
        <v>8408</v>
      </c>
      <c r="C1654" t="s">
        <v>76</v>
      </c>
      <c r="D1654" t="s">
        <v>2415</v>
      </c>
      <c r="E1654" t="s">
        <v>18</v>
      </c>
      <c r="F1654" t="s">
        <v>8409</v>
      </c>
      <c r="G1654" t="s">
        <v>8410</v>
      </c>
      <c r="H1654" t="s">
        <v>8411</v>
      </c>
      <c r="I1654" t="s">
        <v>34</v>
      </c>
      <c r="J1654" t="s">
        <v>90</v>
      </c>
      <c r="K1654" t="s">
        <v>24</v>
      </c>
      <c r="L1654" t="s">
        <v>1577</v>
      </c>
      <c r="M1654" t="s">
        <v>8412</v>
      </c>
      <c r="N1654" t="s">
        <v>46</v>
      </c>
    </row>
    <row r="1655" spans="1:14" x14ac:dyDescent="0.25">
      <c r="A1655" t="s">
        <v>8413</v>
      </c>
      <c r="B1655" t="s">
        <v>8414</v>
      </c>
      <c r="C1655" t="s">
        <v>76</v>
      </c>
      <c r="D1655" t="s">
        <v>8415</v>
      </c>
      <c r="E1655" t="s">
        <v>18</v>
      </c>
      <c r="F1655" t="s">
        <v>8416</v>
      </c>
      <c r="G1655" t="s">
        <v>8417</v>
      </c>
      <c r="H1655" t="s">
        <v>8418</v>
      </c>
      <c r="I1655" t="s">
        <v>348</v>
      </c>
      <c r="J1655" t="s">
        <v>1557</v>
      </c>
      <c r="K1655" t="s">
        <v>24</v>
      </c>
      <c r="L1655" t="s">
        <v>3868</v>
      </c>
      <c r="M1655" t="s">
        <v>8419</v>
      </c>
      <c r="N1655" t="s">
        <v>46</v>
      </c>
    </row>
    <row r="1656" spans="1:14" x14ac:dyDescent="0.25">
      <c r="A1656" t="s">
        <v>8420</v>
      </c>
      <c r="B1656" t="s">
        <v>8421</v>
      </c>
      <c r="C1656" t="s">
        <v>76</v>
      </c>
      <c r="D1656" t="s">
        <v>3844</v>
      </c>
      <c r="E1656" t="s">
        <v>18</v>
      </c>
      <c r="F1656" t="s">
        <v>8422</v>
      </c>
      <c r="G1656" t="s">
        <v>8423</v>
      </c>
      <c r="H1656" t="s">
        <v>8424</v>
      </c>
      <c r="I1656" t="s">
        <v>34</v>
      </c>
      <c r="J1656" t="s">
        <v>776</v>
      </c>
      <c r="K1656" t="s">
        <v>24</v>
      </c>
      <c r="L1656" t="s">
        <v>224</v>
      </c>
      <c r="M1656" t="s">
        <v>8425</v>
      </c>
      <c r="N1656" t="s">
        <v>46</v>
      </c>
    </row>
    <row r="1657" spans="1:14" x14ac:dyDescent="0.25">
      <c r="A1657" t="s">
        <v>28</v>
      </c>
      <c r="B1657" t="s">
        <v>4334</v>
      </c>
      <c r="C1657" t="s">
        <v>16</v>
      </c>
      <c r="D1657" t="s">
        <v>638</v>
      </c>
      <c r="E1657" t="s">
        <v>18</v>
      </c>
      <c r="F1657" t="s">
        <v>8426</v>
      </c>
      <c r="G1657" t="s">
        <v>8427</v>
      </c>
      <c r="H1657" t="s">
        <v>8428</v>
      </c>
      <c r="I1657" t="s">
        <v>34</v>
      </c>
      <c r="J1657" t="s">
        <v>1860</v>
      </c>
      <c r="K1657" t="s">
        <v>24</v>
      </c>
      <c r="L1657" t="s">
        <v>82</v>
      </c>
      <c r="M1657" t="s">
        <v>26</v>
      </c>
      <c r="N1657" t="s">
        <v>27</v>
      </c>
    </row>
    <row r="1658" spans="1:14" x14ac:dyDescent="0.25">
      <c r="A1658" t="s">
        <v>8429</v>
      </c>
      <c r="C1658" t="s">
        <v>76</v>
      </c>
      <c r="D1658" t="s">
        <v>8430</v>
      </c>
      <c r="E1658" t="s">
        <v>18</v>
      </c>
      <c r="F1658" t="s">
        <v>8431</v>
      </c>
      <c r="G1658" t="s">
        <v>8432</v>
      </c>
      <c r="H1658" t="s">
        <v>8433</v>
      </c>
      <c r="I1658" t="s">
        <v>22</v>
      </c>
      <c r="J1658" t="s">
        <v>3381</v>
      </c>
      <c r="K1658" t="s">
        <v>24</v>
      </c>
      <c r="L1658" t="s">
        <v>8434</v>
      </c>
      <c r="M1658" t="s">
        <v>26</v>
      </c>
      <c r="N1658" t="s">
        <v>27</v>
      </c>
    </row>
    <row r="1659" spans="1:14" x14ac:dyDescent="0.25">
      <c r="A1659" t="s">
        <v>8435</v>
      </c>
      <c r="B1659" t="s">
        <v>8436</v>
      </c>
      <c r="C1659" t="s">
        <v>16</v>
      </c>
      <c r="D1659" t="s">
        <v>3889</v>
      </c>
      <c r="E1659" t="s">
        <v>18</v>
      </c>
      <c r="F1659" t="s">
        <v>8437</v>
      </c>
      <c r="G1659" t="s">
        <v>8438</v>
      </c>
      <c r="H1659" t="s">
        <v>8439</v>
      </c>
      <c r="I1659" t="s">
        <v>34</v>
      </c>
      <c r="J1659" t="s">
        <v>1836</v>
      </c>
      <c r="K1659" t="s">
        <v>24</v>
      </c>
      <c r="L1659" t="s">
        <v>82</v>
      </c>
      <c r="M1659" t="s">
        <v>8440</v>
      </c>
      <c r="N1659" t="s">
        <v>46</v>
      </c>
    </row>
    <row r="1660" spans="1:14" x14ac:dyDescent="0.25">
      <c r="A1660" t="s">
        <v>8441</v>
      </c>
      <c r="B1660" t="s">
        <v>5226</v>
      </c>
      <c r="C1660" t="s">
        <v>76</v>
      </c>
      <c r="D1660" t="s">
        <v>8442</v>
      </c>
      <c r="E1660" t="s">
        <v>18</v>
      </c>
      <c r="F1660" t="s">
        <v>8443</v>
      </c>
      <c r="G1660" t="s">
        <v>8444</v>
      </c>
      <c r="H1660" t="s">
        <v>8445</v>
      </c>
      <c r="I1660" t="s">
        <v>34</v>
      </c>
      <c r="J1660" t="s">
        <v>349</v>
      </c>
      <c r="K1660" t="s">
        <v>24</v>
      </c>
      <c r="L1660" t="s">
        <v>8446</v>
      </c>
      <c r="M1660" t="s">
        <v>8447</v>
      </c>
      <c r="N1660" t="s">
        <v>46</v>
      </c>
    </row>
    <row r="1661" spans="1:14" x14ac:dyDescent="0.25">
      <c r="A1661" t="s">
        <v>8448</v>
      </c>
      <c r="B1661" t="s">
        <v>8449</v>
      </c>
      <c r="C1661" t="s">
        <v>76</v>
      </c>
      <c r="D1661" t="s">
        <v>8450</v>
      </c>
      <c r="E1661" t="s">
        <v>18</v>
      </c>
      <c r="F1661" t="s">
        <v>8451</v>
      </c>
      <c r="G1661" t="s">
        <v>8452</v>
      </c>
      <c r="H1661" t="s">
        <v>8453</v>
      </c>
      <c r="I1661" t="s">
        <v>34</v>
      </c>
      <c r="J1661" t="s">
        <v>476</v>
      </c>
      <c r="K1661" t="s">
        <v>24</v>
      </c>
      <c r="L1661" t="s">
        <v>285</v>
      </c>
      <c r="M1661" t="s">
        <v>26</v>
      </c>
      <c r="N1661" t="s">
        <v>27</v>
      </c>
    </row>
    <row r="1662" spans="1:14" x14ac:dyDescent="0.25">
      <c r="A1662" t="s">
        <v>8454</v>
      </c>
      <c r="C1662" t="s">
        <v>16</v>
      </c>
      <c r="D1662" t="s">
        <v>3754</v>
      </c>
      <c r="E1662" t="s">
        <v>18</v>
      </c>
      <c r="F1662" t="s">
        <v>8455</v>
      </c>
      <c r="G1662" t="s">
        <v>8456</v>
      </c>
      <c r="H1662" t="s">
        <v>8457</v>
      </c>
      <c r="I1662" t="s">
        <v>34</v>
      </c>
      <c r="J1662" t="s">
        <v>307</v>
      </c>
      <c r="K1662" t="s">
        <v>24</v>
      </c>
      <c r="L1662" t="s">
        <v>248</v>
      </c>
      <c r="M1662" t="s">
        <v>26</v>
      </c>
      <c r="N1662" t="s">
        <v>27</v>
      </c>
    </row>
    <row r="1663" spans="1:14" x14ac:dyDescent="0.25">
      <c r="A1663" t="s">
        <v>8458</v>
      </c>
      <c r="B1663" t="s">
        <v>8459</v>
      </c>
      <c r="C1663" t="s">
        <v>16</v>
      </c>
      <c r="D1663" t="s">
        <v>8460</v>
      </c>
      <c r="E1663" t="s">
        <v>18</v>
      </c>
      <c r="F1663" t="s">
        <v>8461</v>
      </c>
      <c r="G1663" t="s">
        <v>8462</v>
      </c>
      <c r="H1663" t="s">
        <v>8463</v>
      </c>
      <c r="I1663" t="s">
        <v>22</v>
      </c>
      <c r="J1663" t="s">
        <v>2223</v>
      </c>
      <c r="K1663" t="s">
        <v>24</v>
      </c>
      <c r="L1663" t="s">
        <v>91</v>
      </c>
      <c r="M1663" t="s">
        <v>26</v>
      </c>
      <c r="N1663" t="s">
        <v>27</v>
      </c>
    </row>
    <row r="1664" spans="1:14" x14ac:dyDescent="0.25">
      <c r="A1664" t="s">
        <v>8464</v>
      </c>
      <c r="B1664" t="s">
        <v>8465</v>
      </c>
      <c r="C1664" t="s">
        <v>76</v>
      </c>
      <c r="D1664" t="s">
        <v>197</v>
      </c>
      <c r="E1664" t="s">
        <v>18</v>
      </c>
      <c r="F1664" t="s">
        <v>8466</v>
      </c>
      <c r="G1664" t="s">
        <v>8467</v>
      </c>
      <c r="H1664" t="s">
        <v>8468</v>
      </c>
      <c r="I1664" t="s">
        <v>34</v>
      </c>
      <c r="J1664" t="s">
        <v>536</v>
      </c>
      <c r="K1664" t="s">
        <v>24</v>
      </c>
      <c r="L1664" t="s">
        <v>373</v>
      </c>
      <c r="M1664" t="s">
        <v>8469</v>
      </c>
      <c r="N1664" t="s">
        <v>46</v>
      </c>
    </row>
    <row r="1665" spans="1:14" x14ac:dyDescent="0.25">
      <c r="A1665" t="s">
        <v>8470</v>
      </c>
      <c r="B1665" t="s">
        <v>8471</v>
      </c>
      <c r="C1665" t="s">
        <v>16</v>
      </c>
      <c r="D1665" t="s">
        <v>1354</v>
      </c>
      <c r="E1665" t="s">
        <v>18</v>
      </c>
      <c r="F1665" t="s">
        <v>8472</v>
      </c>
      <c r="G1665" t="s">
        <v>8473</v>
      </c>
      <c r="H1665" t="s">
        <v>8474</v>
      </c>
      <c r="I1665" t="s">
        <v>34</v>
      </c>
      <c r="J1665" t="s">
        <v>976</v>
      </c>
      <c r="K1665" t="s">
        <v>24</v>
      </c>
      <c r="L1665" t="s">
        <v>1358</v>
      </c>
      <c r="M1665" t="s">
        <v>8475</v>
      </c>
      <c r="N1665" t="s">
        <v>46</v>
      </c>
    </row>
    <row r="1666" spans="1:14" x14ac:dyDescent="0.25">
      <c r="A1666" t="s">
        <v>8476</v>
      </c>
      <c r="B1666" t="s">
        <v>8477</v>
      </c>
      <c r="C1666" t="s">
        <v>76</v>
      </c>
      <c r="D1666" t="s">
        <v>8478</v>
      </c>
      <c r="E1666" t="s">
        <v>18</v>
      </c>
      <c r="F1666" t="s">
        <v>8479</v>
      </c>
      <c r="G1666" t="s">
        <v>8480</v>
      </c>
      <c r="H1666" t="s">
        <v>8481</v>
      </c>
      <c r="I1666" t="s">
        <v>34</v>
      </c>
      <c r="J1666" t="s">
        <v>782</v>
      </c>
      <c r="K1666" t="s">
        <v>24</v>
      </c>
      <c r="L1666" t="s">
        <v>44</v>
      </c>
      <c r="M1666" t="s">
        <v>26</v>
      </c>
      <c r="N1666" t="s">
        <v>27</v>
      </c>
    </row>
    <row r="1667" spans="1:14" x14ac:dyDescent="0.25">
      <c r="A1667" t="s">
        <v>8482</v>
      </c>
      <c r="B1667" t="s">
        <v>2753</v>
      </c>
      <c r="C1667" t="s">
        <v>16</v>
      </c>
      <c r="D1667" t="s">
        <v>472</v>
      </c>
      <c r="E1667" t="s">
        <v>18</v>
      </c>
      <c r="F1667" t="s">
        <v>8483</v>
      </c>
      <c r="G1667" t="s">
        <v>8484</v>
      </c>
      <c r="H1667" t="s">
        <v>8485</v>
      </c>
      <c r="I1667" t="s">
        <v>34</v>
      </c>
      <c r="J1667" t="s">
        <v>1019</v>
      </c>
      <c r="K1667" t="s">
        <v>24</v>
      </c>
      <c r="L1667" t="s">
        <v>477</v>
      </c>
      <c r="M1667" t="s">
        <v>26</v>
      </c>
      <c r="N1667" t="s">
        <v>27</v>
      </c>
    </row>
    <row r="1668" spans="1:14" x14ac:dyDescent="0.25">
      <c r="A1668" t="s">
        <v>8486</v>
      </c>
      <c r="B1668" t="s">
        <v>382</v>
      </c>
      <c r="C1668" t="s">
        <v>76</v>
      </c>
      <c r="D1668" t="s">
        <v>1347</v>
      </c>
      <c r="E1668" t="s">
        <v>18</v>
      </c>
      <c r="F1668" t="s">
        <v>8487</v>
      </c>
      <c r="G1668" t="s">
        <v>8488</v>
      </c>
      <c r="H1668" t="s">
        <v>8489</v>
      </c>
      <c r="I1668" t="s">
        <v>34</v>
      </c>
      <c r="J1668" t="s">
        <v>192</v>
      </c>
      <c r="K1668" t="s">
        <v>24</v>
      </c>
      <c r="L1668" t="s">
        <v>202</v>
      </c>
      <c r="M1668" t="s">
        <v>8490</v>
      </c>
      <c r="N1668" t="s">
        <v>46</v>
      </c>
    </row>
    <row r="1669" spans="1:14" x14ac:dyDescent="0.25">
      <c r="A1669" t="s">
        <v>8491</v>
      </c>
      <c r="B1669" t="s">
        <v>8492</v>
      </c>
      <c r="C1669" t="s">
        <v>76</v>
      </c>
      <c r="D1669" t="s">
        <v>4759</v>
      </c>
      <c r="E1669" t="s">
        <v>18</v>
      </c>
      <c r="F1669" t="s">
        <v>8493</v>
      </c>
      <c r="G1669" t="s">
        <v>8494</v>
      </c>
      <c r="H1669" t="s">
        <v>8495</v>
      </c>
      <c r="I1669" t="s">
        <v>34</v>
      </c>
      <c r="J1669" t="s">
        <v>782</v>
      </c>
      <c r="K1669" t="s">
        <v>24</v>
      </c>
      <c r="L1669" t="s">
        <v>82</v>
      </c>
      <c r="M1669" t="s">
        <v>26</v>
      </c>
      <c r="N1669" t="s">
        <v>27</v>
      </c>
    </row>
    <row r="1670" spans="1:14" x14ac:dyDescent="0.25">
      <c r="A1670" t="s">
        <v>8496</v>
      </c>
      <c r="B1670" t="s">
        <v>8497</v>
      </c>
      <c r="C1670" t="s">
        <v>76</v>
      </c>
      <c r="D1670" t="s">
        <v>67</v>
      </c>
      <c r="E1670" t="s">
        <v>18</v>
      </c>
      <c r="F1670" t="s">
        <v>8498</v>
      </c>
      <c r="G1670" t="s">
        <v>8499</v>
      </c>
      <c r="H1670" t="s">
        <v>8500</v>
      </c>
      <c r="I1670" t="s">
        <v>34</v>
      </c>
      <c r="J1670" t="s">
        <v>1398</v>
      </c>
      <c r="K1670" t="s">
        <v>24</v>
      </c>
      <c r="L1670" t="s">
        <v>82</v>
      </c>
      <c r="M1670" t="s">
        <v>8501</v>
      </c>
      <c r="N1670" t="s">
        <v>46</v>
      </c>
    </row>
    <row r="1671" spans="1:14" x14ac:dyDescent="0.25">
      <c r="A1671" t="s">
        <v>8502</v>
      </c>
      <c r="B1671" t="s">
        <v>8503</v>
      </c>
      <c r="C1671" t="s">
        <v>1572</v>
      </c>
      <c r="D1671" t="s">
        <v>8504</v>
      </c>
      <c r="E1671" t="s">
        <v>18</v>
      </c>
      <c r="F1671" t="s">
        <v>8505</v>
      </c>
      <c r="G1671" t="s">
        <v>8506</v>
      </c>
      <c r="H1671" t="s">
        <v>8507</v>
      </c>
      <c r="I1671" t="s">
        <v>34</v>
      </c>
      <c r="J1671" t="s">
        <v>4634</v>
      </c>
      <c r="K1671" t="s">
        <v>24</v>
      </c>
      <c r="L1671" t="s">
        <v>5160</v>
      </c>
      <c r="M1671" t="s">
        <v>8508</v>
      </c>
      <c r="N1671" t="s">
        <v>46</v>
      </c>
    </row>
    <row r="1672" spans="1:14" x14ac:dyDescent="0.25">
      <c r="A1672" t="s">
        <v>8509</v>
      </c>
      <c r="B1672" t="s">
        <v>1129</v>
      </c>
      <c r="C1672" t="s">
        <v>16</v>
      </c>
      <c r="D1672" t="s">
        <v>1130</v>
      </c>
      <c r="E1672" t="s">
        <v>695</v>
      </c>
      <c r="F1672" t="s">
        <v>8510</v>
      </c>
      <c r="G1672" t="s">
        <v>8511</v>
      </c>
      <c r="H1672" t="s">
        <v>8512</v>
      </c>
      <c r="I1672" t="s">
        <v>34</v>
      </c>
      <c r="J1672" t="s">
        <v>2092</v>
      </c>
      <c r="K1672" t="s">
        <v>24</v>
      </c>
      <c r="L1672" t="s">
        <v>8513</v>
      </c>
      <c r="M1672" t="s">
        <v>26</v>
      </c>
      <c r="N1672" t="s">
        <v>27</v>
      </c>
    </row>
    <row r="1673" spans="1:14" x14ac:dyDescent="0.25">
      <c r="A1673" t="s">
        <v>8514</v>
      </c>
      <c r="B1673" t="s">
        <v>8515</v>
      </c>
      <c r="C1673" t="s">
        <v>16</v>
      </c>
      <c r="D1673" t="s">
        <v>3889</v>
      </c>
      <c r="E1673" t="s">
        <v>695</v>
      </c>
      <c r="F1673" t="s">
        <v>8516</v>
      </c>
      <c r="G1673" t="s">
        <v>8517</v>
      </c>
      <c r="H1673" t="s">
        <v>8518</v>
      </c>
      <c r="I1673" t="s">
        <v>34</v>
      </c>
      <c r="J1673" t="s">
        <v>699</v>
      </c>
      <c r="K1673" t="s">
        <v>24</v>
      </c>
      <c r="L1673" t="s">
        <v>44</v>
      </c>
      <c r="M1673" t="s">
        <v>26</v>
      </c>
      <c r="N1673" t="s">
        <v>27</v>
      </c>
    </row>
    <row r="1674" spans="1:14" x14ac:dyDescent="0.25">
      <c r="A1674" t="s">
        <v>8519</v>
      </c>
      <c r="B1674" t="s">
        <v>8520</v>
      </c>
      <c r="C1674" t="s">
        <v>16</v>
      </c>
      <c r="D1674" t="s">
        <v>8521</v>
      </c>
      <c r="E1674" t="s">
        <v>695</v>
      </c>
      <c r="F1674" t="s">
        <v>8522</v>
      </c>
      <c r="G1674" t="s">
        <v>8523</v>
      </c>
      <c r="H1674" t="s">
        <v>8524</v>
      </c>
      <c r="I1674" t="s">
        <v>22</v>
      </c>
      <c r="J1674" t="s">
        <v>1677</v>
      </c>
      <c r="K1674" t="s">
        <v>24</v>
      </c>
      <c r="L1674" t="s">
        <v>8525</v>
      </c>
      <c r="M1674" t="s">
        <v>26</v>
      </c>
      <c r="N1674" t="s">
        <v>27</v>
      </c>
    </row>
    <row r="1675" spans="1:14" x14ac:dyDescent="0.25">
      <c r="A1675" t="s">
        <v>8526</v>
      </c>
      <c r="B1675" t="s">
        <v>8527</v>
      </c>
      <c r="C1675" t="s">
        <v>16</v>
      </c>
      <c r="D1675" t="s">
        <v>8528</v>
      </c>
      <c r="E1675" t="s">
        <v>695</v>
      </c>
      <c r="F1675" t="s">
        <v>8529</v>
      </c>
      <c r="G1675" t="s">
        <v>8530</v>
      </c>
      <c r="H1675" t="s">
        <v>8531</v>
      </c>
      <c r="I1675" t="s">
        <v>22</v>
      </c>
      <c r="J1675" t="s">
        <v>284</v>
      </c>
      <c r="K1675" t="s">
        <v>24</v>
      </c>
      <c r="L1675" t="s">
        <v>91</v>
      </c>
      <c r="M1675" t="s">
        <v>26</v>
      </c>
      <c r="N1675" t="s">
        <v>27</v>
      </c>
    </row>
    <row r="1676" spans="1:14" x14ac:dyDescent="0.25">
      <c r="A1676" t="s">
        <v>8532</v>
      </c>
      <c r="B1676" t="s">
        <v>8533</v>
      </c>
      <c r="C1676" t="s">
        <v>16</v>
      </c>
      <c r="D1676" t="s">
        <v>8534</v>
      </c>
      <c r="E1676" t="s">
        <v>695</v>
      </c>
      <c r="F1676" t="s">
        <v>8535</v>
      </c>
      <c r="G1676" t="s">
        <v>8536</v>
      </c>
      <c r="H1676" t="s">
        <v>8537</v>
      </c>
      <c r="I1676" t="s">
        <v>22</v>
      </c>
      <c r="J1676" t="s">
        <v>134</v>
      </c>
      <c r="K1676" t="s">
        <v>24</v>
      </c>
      <c r="L1676" t="s">
        <v>91</v>
      </c>
      <c r="M1676" t="s">
        <v>26</v>
      </c>
      <c r="N1676" t="s">
        <v>27</v>
      </c>
    </row>
    <row r="1677" spans="1:14" x14ac:dyDescent="0.25">
      <c r="A1677" t="s">
        <v>8538</v>
      </c>
      <c r="B1677" t="s">
        <v>8539</v>
      </c>
      <c r="C1677" t="s">
        <v>76</v>
      </c>
      <c r="D1677" t="s">
        <v>67</v>
      </c>
      <c r="E1677" t="s">
        <v>695</v>
      </c>
      <c r="F1677" t="s">
        <v>8540</v>
      </c>
      <c r="G1677" t="s">
        <v>8541</v>
      </c>
      <c r="H1677" t="s">
        <v>8542</v>
      </c>
      <c r="I1677" t="s">
        <v>34</v>
      </c>
      <c r="J1677" t="s">
        <v>1161</v>
      </c>
      <c r="K1677" t="s">
        <v>24</v>
      </c>
      <c r="L1677" t="s">
        <v>44</v>
      </c>
      <c r="M1677" t="s">
        <v>26</v>
      </c>
      <c r="N1677" t="s">
        <v>27</v>
      </c>
    </row>
    <row r="1678" spans="1:14" x14ac:dyDescent="0.25">
      <c r="A1678" t="s">
        <v>8543</v>
      </c>
      <c r="B1678" t="s">
        <v>8544</v>
      </c>
      <c r="C1678" t="s">
        <v>16</v>
      </c>
      <c r="D1678" t="s">
        <v>4792</v>
      </c>
      <c r="E1678" t="s">
        <v>695</v>
      </c>
      <c r="F1678" t="s">
        <v>8545</v>
      </c>
      <c r="G1678" t="s">
        <v>8546</v>
      </c>
      <c r="H1678" t="s">
        <v>8547</v>
      </c>
      <c r="I1678" t="s">
        <v>34</v>
      </c>
      <c r="J1678" t="s">
        <v>691</v>
      </c>
      <c r="K1678" t="s">
        <v>24</v>
      </c>
      <c r="L1678" t="s">
        <v>914</v>
      </c>
      <c r="M1678" t="s">
        <v>26</v>
      </c>
      <c r="N1678" t="s">
        <v>27</v>
      </c>
    </row>
    <row r="1679" spans="1:14" x14ac:dyDescent="0.25">
      <c r="A1679" t="s">
        <v>8548</v>
      </c>
      <c r="B1679" t="s">
        <v>8549</v>
      </c>
      <c r="C1679" t="s">
        <v>16</v>
      </c>
      <c r="D1679" t="s">
        <v>3060</v>
      </c>
      <c r="E1679" t="s">
        <v>18</v>
      </c>
      <c r="F1679" t="s">
        <v>8550</v>
      </c>
      <c r="G1679" t="s">
        <v>8551</v>
      </c>
      <c r="H1679" t="s">
        <v>8552</v>
      </c>
      <c r="I1679" t="s">
        <v>34</v>
      </c>
      <c r="J1679" t="s">
        <v>43</v>
      </c>
      <c r="K1679" t="s">
        <v>24</v>
      </c>
      <c r="L1679" t="s">
        <v>224</v>
      </c>
      <c r="M1679" t="s">
        <v>8553</v>
      </c>
      <c r="N1679" t="s">
        <v>46</v>
      </c>
    </row>
    <row r="1680" spans="1:14" x14ac:dyDescent="0.25">
      <c r="A1680" t="s">
        <v>8554</v>
      </c>
      <c r="B1680" t="s">
        <v>952</v>
      </c>
      <c r="C1680" t="s">
        <v>76</v>
      </c>
      <c r="D1680" t="s">
        <v>8555</v>
      </c>
      <c r="E1680" t="s">
        <v>18</v>
      </c>
      <c r="F1680" t="s">
        <v>8556</v>
      </c>
      <c r="G1680" t="s">
        <v>8557</v>
      </c>
      <c r="H1680" t="s">
        <v>8558</v>
      </c>
      <c r="I1680" t="s">
        <v>34</v>
      </c>
      <c r="J1680" t="s">
        <v>1066</v>
      </c>
      <c r="K1680" t="s">
        <v>24</v>
      </c>
      <c r="L1680" t="s">
        <v>477</v>
      </c>
      <c r="M1680" t="s">
        <v>26</v>
      </c>
      <c r="N1680" t="s">
        <v>27</v>
      </c>
    </row>
    <row r="1681" spans="1:14" x14ac:dyDescent="0.25">
      <c r="A1681" t="s">
        <v>8559</v>
      </c>
      <c r="B1681" t="s">
        <v>8560</v>
      </c>
      <c r="C1681" t="s">
        <v>16</v>
      </c>
      <c r="D1681" t="s">
        <v>8561</v>
      </c>
      <c r="E1681" t="s">
        <v>18</v>
      </c>
      <c r="F1681" t="s">
        <v>8562</v>
      </c>
      <c r="G1681" t="s">
        <v>8563</v>
      </c>
      <c r="H1681" t="s">
        <v>8564</v>
      </c>
      <c r="I1681" t="s">
        <v>34</v>
      </c>
      <c r="J1681" t="s">
        <v>90</v>
      </c>
      <c r="K1681" t="s">
        <v>24</v>
      </c>
      <c r="L1681" t="s">
        <v>82</v>
      </c>
      <c r="M1681" t="s">
        <v>8565</v>
      </c>
      <c r="N1681" t="s">
        <v>46</v>
      </c>
    </row>
    <row r="1682" spans="1:14" x14ac:dyDescent="0.25">
      <c r="A1682" t="s">
        <v>8566</v>
      </c>
      <c r="B1682" t="s">
        <v>8567</v>
      </c>
      <c r="C1682" t="s">
        <v>16</v>
      </c>
      <c r="D1682" t="s">
        <v>8568</v>
      </c>
      <c r="E1682" t="s">
        <v>18</v>
      </c>
      <c r="F1682" t="s">
        <v>8569</v>
      </c>
      <c r="G1682" t="s">
        <v>8570</v>
      </c>
      <c r="H1682" t="s">
        <v>8571</v>
      </c>
      <c r="I1682" t="s">
        <v>2489</v>
      </c>
      <c r="J1682" t="s">
        <v>8572</v>
      </c>
      <c r="K1682" t="s">
        <v>24</v>
      </c>
      <c r="L1682" t="s">
        <v>8573</v>
      </c>
      <c r="M1682" t="s">
        <v>26</v>
      </c>
      <c r="N1682" t="s">
        <v>27</v>
      </c>
    </row>
    <row r="1683" spans="1:14" x14ac:dyDescent="0.25">
      <c r="A1683" t="s">
        <v>8574</v>
      </c>
      <c r="B1683" t="s">
        <v>8575</v>
      </c>
      <c r="C1683" t="s">
        <v>76</v>
      </c>
      <c r="D1683" t="s">
        <v>397</v>
      </c>
      <c r="E1683" t="s">
        <v>18</v>
      </c>
      <c r="F1683" t="s">
        <v>8576</v>
      </c>
      <c r="G1683" t="s">
        <v>8577</v>
      </c>
      <c r="H1683" t="s">
        <v>8578</v>
      </c>
      <c r="I1683" t="s">
        <v>34</v>
      </c>
      <c r="J1683" t="s">
        <v>276</v>
      </c>
      <c r="K1683" t="s">
        <v>24</v>
      </c>
      <c r="L1683" t="s">
        <v>401</v>
      </c>
      <c r="M1683" t="s">
        <v>26</v>
      </c>
      <c r="N1683" t="s">
        <v>27</v>
      </c>
    </row>
    <row r="1684" spans="1:14" x14ac:dyDescent="0.25">
      <c r="A1684" t="s">
        <v>8579</v>
      </c>
      <c r="B1684" t="s">
        <v>8580</v>
      </c>
      <c r="C1684" t="s">
        <v>16</v>
      </c>
      <c r="D1684" t="s">
        <v>8581</v>
      </c>
      <c r="E1684" t="s">
        <v>18</v>
      </c>
      <c r="F1684" t="s">
        <v>8582</v>
      </c>
      <c r="G1684" t="s">
        <v>8583</v>
      </c>
      <c r="H1684" t="s">
        <v>8584</v>
      </c>
      <c r="I1684" t="s">
        <v>34</v>
      </c>
      <c r="J1684" t="s">
        <v>669</v>
      </c>
      <c r="K1684" t="s">
        <v>24</v>
      </c>
      <c r="L1684" t="s">
        <v>8585</v>
      </c>
      <c r="M1684" t="s">
        <v>8586</v>
      </c>
      <c r="N1684" t="s">
        <v>46</v>
      </c>
    </row>
    <row r="1685" spans="1:14" x14ac:dyDescent="0.25">
      <c r="A1685" t="s">
        <v>8587</v>
      </c>
      <c r="B1685" t="s">
        <v>8588</v>
      </c>
      <c r="C1685" t="s">
        <v>16</v>
      </c>
      <c r="D1685" t="s">
        <v>8589</v>
      </c>
      <c r="E1685" t="s">
        <v>18</v>
      </c>
      <c r="F1685" t="s">
        <v>8590</v>
      </c>
      <c r="G1685" t="s">
        <v>8591</v>
      </c>
      <c r="H1685" t="s">
        <v>8592</v>
      </c>
      <c r="I1685" t="s">
        <v>34</v>
      </c>
      <c r="J1685" t="s">
        <v>201</v>
      </c>
      <c r="K1685" t="s">
        <v>24</v>
      </c>
      <c r="L1685" t="s">
        <v>224</v>
      </c>
      <c r="M1685" t="s">
        <v>8593</v>
      </c>
      <c r="N1685" t="s">
        <v>46</v>
      </c>
    </row>
    <row r="1686" spans="1:14" x14ac:dyDescent="0.25">
      <c r="A1686" t="s">
        <v>8594</v>
      </c>
      <c r="B1686" t="s">
        <v>8595</v>
      </c>
      <c r="C1686" t="s">
        <v>76</v>
      </c>
      <c r="D1686" t="s">
        <v>8596</v>
      </c>
      <c r="E1686" t="s">
        <v>18</v>
      </c>
      <c r="F1686" t="s">
        <v>8597</v>
      </c>
      <c r="G1686" t="s">
        <v>8598</v>
      </c>
      <c r="H1686" t="s">
        <v>8599</v>
      </c>
      <c r="I1686" t="s">
        <v>34</v>
      </c>
      <c r="J1686" t="s">
        <v>1648</v>
      </c>
      <c r="K1686" t="s">
        <v>24</v>
      </c>
      <c r="L1686" t="s">
        <v>82</v>
      </c>
      <c r="M1686" t="s">
        <v>26</v>
      </c>
      <c r="N1686" t="s">
        <v>27</v>
      </c>
    </row>
    <row r="1687" spans="1:14" x14ac:dyDescent="0.25">
      <c r="A1687" t="s">
        <v>8600</v>
      </c>
      <c r="C1687" t="s">
        <v>16</v>
      </c>
      <c r="E1687" t="s">
        <v>18</v>
      </c>
      <c r="F1687" t="s">
        <v>8601</v>
      </c>
      <c r="G1687" t="s">
        <v>8602</v>
      </c>
      <c r="H1687" t="s">
        <v>8603</v>
      </c>
      <c r="I1687" t="s">
        <v>34</v>
      </c>
      <c r="J1687" t="s">
        <v>635</v>
      </c>
      <c r="K1687" t="s">
        <v>24</v>
      </c>
      <c r="L1687" t="s">
        <v>8604</v>
      </c>
      <c r="M1687" t="s">
        <v>8605</v>
      </c>
      <c r="N1687" t="s">
        <v>46</v>
      </c>
    </row>
    <row r="1688" spans="1:14" x14ac:dyDescent="0.25">
      <c r="A1688" t="s">
        <v>8606</v>
      </c>
      <c r="B1688" t="s">
        <v>8607</v>
      </c>
      <c r="C1688" t="s">
        <v>16</v>
      </c>
      <c r="D1688" t="s">
        <v>8608</v>
      </c>
      <c r="E1688" t="s">
        <v>18</v>
      </c>
      <c r="F1688" t="s">
        <v>8609</v>
      </c>
      <c r="G1688" t="s">
        <v>8610</v>
      </c>
      <c r="H1688" t="s">
        <v>8611</v>
      </c>
      <c r="I1688" t="s">
        <v>34</v>
      </c>
      <c r="J1688" t="s">
        <v>456</v>
      </c>
      <c r="K1688" t="s">
        <v>24</v>
      </c>
      <c r="L1688" t="s">
        <v>248</v>
      </c>
      <c r="M1688" t="s">
        <v>8612</v>
      </c>
      <c r="N1688" t="s">
        <v>46</v>
      </c>
    </row>
    <row r="1689" spans="1:14" x14ac:dyDescent="0.25">
      <c r="A1689" t="s">
        <v>4255</v>
      </c>
      <c r="B1689" t="s">
        <v>1424</v>
      </c>
      <c r="C1689" t="s">
        <v>16</v>
      </c>
      <c r="D1689" t="s">
        <v>288</v>
      </c>
      <c r="E1689" t="s">
        <v>18</v>
      </c>
      <c r="F1689" t="s">
        <v>4257</v>
      </c>
      <c r="G1689" t="s">
        <v>8613</v>
      </c>
      <c r="H1689" t="s">
        <v>8614</v>
      </c>
      <c r="I1689" t="s">
        <v>34</v>
      </c>
      <c r="J1689" t="s">
        <v>217</v>
      </c>
      <c r="K1689" t="s">
        <v>24</v>
      </c>
      <c r="L1689" t="s">
        <v>224</v>
      </c>
      <c r="M1689" t="s">
        <v>26</v>
      </c>
      <c r="N1689" t="s">
        <v>27</v>
      </c>
    </row>
    <row r="1690" spans="1:14" x14ac:dyDescent="0.25">
      <c r="A1690" t="s">
        <v>8615</v>
      </c>
      <c r="B1690" t="s">
        <v>7342</v>
      </c>
      <c r="C1690" t="s">
        <v>76</v>
      </c>
      <c r="D1690" t="s">
        <v>220</v>
      </c>
      <c r="E1690" t="s">
        <v>18</v>
      </c>
      <c r="F1690" t="s">
        <v>8616</v>
      </c>
      <c r="G1690" t="s">
        <v>8617</v>
      </c>
      <c r="H1690" t="s">
        <v>8618</v>
      </c>
      <c r="I1690" t="s">
        <v>34</v>
      </c>
      <c r="J1690" t="s">
        <v>8619</v>
      </c>
      <c r="K1690" t="s">
        <v>3836</v>
      </c>
      <c r="L1690" t="s">
        <v>477</v>
      </c>
      <c r="M1690" t="s">
        <v>26</v>
      </c>
      <c r="N1690" t="s">
        <v>27</v>
      </c>
    </row>
    <row r="1691" spans="1:14" x14ac:dyDescent="0.25">
      <c r="A1691" t="s">
        <v>8620</v>
      </c>
      <c r="B1691" t="s">
        <v>8621</v>
      </c>
      <c r="C1691" t="s">
        <v>76</v>
      </c>
      <c r="D1691" t="s">
        <v>8622</v>
      </c>
      <c r="E1691" t="s">
        <v>18</v>
      </c>
      <c r="F1691" t="s">
        <v>8623</v>
      </c>
      <c r="G1691" t="s">
        <v>8624</v>
      </c>
      <c r="H1691" t="s">
        <v>8625</v>
      </c>
      <c r="I1691" t="s">
        <v>34</v>
      </c>
      <c r="J1691" t="s">
        <v>43</v>
      </c>
      <c r="K1691" t="s">
        <v>24</v>
      </c>
      <c r="L1691" t="s">
        <v>224</v>
      </c>
      <c r="M1691" t="s">
        <v>8626</v>
      </c>
      <c r="N1691" t="s">
        <v>46</v>
      </c>
    </row>
    <row r="1692" spans="1:14" x14ac:dyDescent="0.25">
      <c r="A1692" t="s">
        <v>8627</v>
      </c>
      <c r="B1692" t="s">
        <v>8628</v>
      </c>
      <c r="C1692" t="s">
        <v>16</v>
      </c>
      <c r="D1692" t="s">
        <v>1327</v>
      </c>
      <c r="E1692" t="s">
        <v>18</v>
      </c>
      <c r="F1692" t="s">
        <v>8629</v>
      </c>
      <c r="G1692" t="s">
        <v>8630</v>
      </c>
      <c r="H1692" t="s">
        <v>8631</v>
      </c>
      <c r="I1692" t="s">
        <v>34</v>
      </c>
      <c r="J1692" t="s">
        <v>1744</v>
      </c>
      <c r="K1692" t="s">
        <v>24</v>
      </c>
      <c r="L1692" t="s">
        <v>1331</v>
      </c>
      <c r="M1692" t="s">
        <v>8632</v>
      </c>
      <c r="N1692" t="s">
        <v>46</v>
      </c>
    </row>
    <row r="1693" spans="1:14" x14ac:dyDescent="0.25">
      <c r="A1693" t="s">
        <v>8633</v>
      </c>
      <c r="B1693" t="s">
        <v>8634</v>
      </c>
      <c r="C1693" t="s">
        <v>16</v>
      </c>
      <c r="D1693" t="s">
        <v>397</v>
      </c>
      <c r="E1693" t="s">
        <v>18</v>
      </c>
      <c r="F1693" t="s">
        <v>8635</v>
      </c>
      <c r="G1693" t="s">
        <v>8636</v>
      </c>
      <c r="H1693" t="s">
        <v>8637</v>
      </c>
      <c r="I1693" t="s">
        <v>34</v>
      </c>
      <c r="J1693" t="s">
        <v>23</v>
      </c>
      <c r="K1693" t="s">
        <v>24</v>
      </c>
      <c r="L1693" t="s">
        <v>401</v>
      </c>
      <c r="M1693" t="s">
        <v>26</v>
      </c>
      <c r="N1693" t="s">
        <v>27</v>
      </c>
    </row>
    <row r="1694" spans="1:14" x14ac:dyDescent="0.25">
      <c r="A1694" t="s">
        <v>8638</v>
      </c>
      <c r="B1694" t="s">
        <v>8639</v>
      </c>
      <c r="C1694" t="s">
        <v>76</v>
      </c>
      <c r="D1694" t="s">
        <v>631</v>
      </c>
      <c r="E1694" t="s">
        <v>18</v>
      </c>
      <c r="F1694" t="s">
        <v>8640</v>
      </c>
      <c r="G1694" t="s">
        <v>8641</v>
      </c>
      <c r="H1694" t="s">
        <v>8642</v>
      </c>
      <c r="I1694" t="s">
        <v>34</v>
      </c>
      <c r="J1694" t="s">
        <v>536</v>
      </c>
      <c r="K1694" t="s">
        <v>24</v>
      </c>
      <c r="L1694" t="s">
        <v>3765</v>
      </c>
      <c r="M1694" t="s">
        <v>8643</v>
      </c>
      <c r="N1694" t="s">
        <v>46</v>
      </c>
    </row>
    <row r="1695" spans="1:14" x14ac:dyDescent="0.25">
      <c r="A1695" t="s">
        <v>8644</v>
      </c>
      <c r="B1695" t="s">
        <v>8645</v>
      </c>
      <c r="C1695" t="s">
        <v>16</v>
      </c>
      <c r="D1695" t="s">
        <v>8646</v>
      </c>
      <c r="E1695" t="s">
        <v>18</v>
      </c>
      <c r="F1695" t="s">
        <v>8647</v>
      </c>
      <c r="G1695" t="s">
        <v>8648</v>
      </c>
      <c r="H1695" t="s">
        <v>8649</v>
      </c>
      <c r="I1695" t="s">
        <v>34</v>
      </c>
      <c r="J1695" t="s">
        <v>4468</v>
      </c>
      <c r="K1695" t="s">
        <v>24</v>
      </c>
      <c r="L1695" t="s">
        <v>82</v>
      </c>
      <c r="M1695" t="s">
        <v>8650</v>
      </c>
      <c r="N1695" t="s">
        <v>46</v>
      </c>
    </row>
    <row r="1696" spans="1:14" x14ac:dyDescent="0.25">
      <c r="A1696" t="s">
        <v>6755</v>
      </c>
      <c r="B1696" t="s">
        <v>6756</v>
      </c>
      <c r="C1696" t="s">
        <v>16</v>
      </c>
      <c r="D1696" t="s">
        <v>808</v>
      </c>
      <c r="E1696" t="s">
        <v>18</v>
      </c>
      <c r="F1696" t="s">
        <v>8651</v>
      </c>
      <c r="G1696" t="s">
        <v>8652</v>
      </c>
      <c r="H1696" t="s">
        <v>8653</v>
      </c>
      <c r="I1696" t="s">
        <v>34</v>
      </c>
      <c r="J1696" t="s">
        <v>1019</v>
      </c>
      <c r="K1696" t="s">
        <v>24</v>
      </c>
      <c r="L1696" t="s">
        <v>82</v>
      </c>
      <c r="M1696" t="s">
        <v>26</v>
      </c>
      <c r="N1696" t="s">
        <v>27</v>
      </c>
    </row>
    <row r="1697" spans="1:14" x14ac:dyDescent="0.25">
      <c r="A1697" t="s">
        <v>8654</v>
      </c>
      <c r="B1697" t="s">
        <v>8655</v>
      </c>
      <c r="C1697" t="s">
        <v>76</v>
      </c>
      <c r="D1697" t="s">
        <v>2691</v>
      </c>
      <c r="E1697" t="s">
        <v>18</v>
      </c>
      <c r="F1697" t="s">
        <v>8656</v>
      </c>
      <c r="G1697" t="s">
        <v>8657</v>
      </c>
      <c r="H1697" t="s">
        <v>8658</v>
      </c>
      <c r="I1697" t="s">
        <v>34</v>
      </c>
      <c r="J1697" t="s">
        <v>372</v>
      </c>
      <c r="K1697" t="s">
        <v>24</v>
      </c>
      <c r="L1697" t="s">
        <v>224</v>
      </c>
      <c r="M1697" t="s">
        <v>8659</v>
      </c>
      <c r="N1697" t="s">
        <v>46</v>
      </c>
    </row>
    <row r="1698" spans="1:14" x14ac:dyDescent="0.25">
      <c r="A1698" t="s">
        <v>8660</v>
      </c>
      <c r="B1698" t="s">
        <v>6619</v>
      </c>
      <c r="C1698" t="s">
        <v>16</v>
      </c>
      <c r="D1698" t="s">
        <v>8661</v>
      </c>
      <c r="E1698" t="s">
        <v>18</v>
      </c>
      <c r="F1698" t="s">
        <v>8662</v>
      </c>
      <c r="G1698" t="s">
        <v>8663</v>
      </c>
      <c r="H1698" t="s">
        <v>8664</v>
      </c>
      <c r="I1698" t="s">
        <v>34</v>
      </c>
      <c r="J1698" t="s">
        <v>98</v>
      </c>
      <c r="K1698" t="s">
        <v>24</v>
      </c>
      <c r="L1698" t="s">
        <v>6624</v>
      </c>
      <c r="M1698" t="s">
        <v>26</v>
      </c>
      <c r="N1698" t="s">
        <v>27</v>
      </c>
    </row>
    <row r="1699" spans="1:14" x14ac:dyDescent="0.25">
      <c r="A1699" t="s">
        <v>336</v>
      </c>
      <c r="B1699" t="s">
        <v>337</v>
      </c>
      <c r="C1699" t="s">
        <v>76</v>
      </c>
      <c r="D1699" t="s">
        <v>2027</v>
      </c>
      <c r="E1699" t="s">
        <v>18</v>
      </c>
      <c r="F1699" t="s">
        <v>8665</v>
      </c>
      <c r="G1699" t="s">
        <v>8666</v>
      </c>
      <c r="H1699" t="s">
        <v>8667</v>
      </c>
      <c r="I1699" t="s">
        <v>34</v>
      </c>
      <c r="J1699" t="s">
        <v>433</v>
      </c>
      <c r="K1699" t="s">
        <v>24</v>
      </c>
      <c r="L1699" t="s">
        <v>342</v>
      </c>
      <c r="M1699" t="s">
        <v>26</v>
      </c>
      <c r="N1699" t="s">
        <v>27</v>
      </c>
    </row>
    <row r="1700" spans="1:14" x14ac:dyDescent="0.25">
      <c r="A1700" t="s">
        <v>8668</v>
      </c>
      <c r="B1700" t="s">
        <v>8669</v>
      </c>
      <c r="C1700" t="s">
        <v>16</v>
      </c>
      <c r="D1700" t="s">
        <v>503</v>
      </c>
      <c r="E1700" t="s">
        <v>18</v>
      </c>
      <c r="F1700" t="s">
        <v>8670</v>
      </c>
      <c r="G1700" t="s">
        <v>8671</v>
      </c>
      <c r="H1700" t="s">
        <v>8672</v>
      </c>
      <c r="I1700" t="s">
        <v>34</v>
      </c>
      <c r="J1700" t="s">
        <v>162</v>
      </c>
      <c r="K1700" t="s">
        <v>24</v>
      </c>
      <c r="L1700" t="s">
        <v>224</v>
      </c>
      <c r="M1700" t="s">
        <v>8673</v>
      </c>
      <c r="N1700" t="s">
        <v>46</v>
      </c>
    </row>
    <row r="1701" spans="1:14" x14ac:dyDescent="0.25">
      <c r="A1701" t="s">
        <v>8674</v>
      </c>
      <c r="B1701" t="s">
        <v>8675</v>
      </c>
      <c r="C1701" t="s">
        <v>76</v>
      </c>
      <c r="D1701" t="s">
        <v>8676</v>
      </c>
      <c r="E1701" t="s">
        <v>18</v>
      </c>
      <c r="F1701" t="s">
        <v>8677</v>
      </c>
      <c r="G1701" t="s">
        <v>8678</v>
      </c>
      <c r="H1701" t="s">
        <v>8679</v>
      </c>
      <c r="I1701" t="s">
        <v>314</v>
      </c>
      <c r="J1701" t="s">
        <v>8680</v>
      </c>
      <c r="K1701" t="s">
        <v>24</v>
      </c>
      <c r="L1701" t="s">
        <v>8681</v>
      </c>
      <c r="M1701" t="s">
        <v>8682</v>
      </c>
      <c r="N1701" t="s">
        <v>46</v>
      </c>
    </row>
    <row r="1702" spans="1:14" x14ac:dyDescent="0.25">
      <c r="A1702" t="s">
        <v>8683</v>
      </c>
      <c r="B1702" t="s">
        <v>8684</v>
      </c>
      <c r="C1702" t="s">
        <v>16</v>
      </c>
      <c r="D1702" t="s">
        <v>8685</v>
      </c>
      <c r="E1702" t="s">
        <v>18</v>
      </c>
      <c r="F1702" t="s">
        <v>8686</v>
      </c>
      <c r="G1702" t="s">
        <v>8687</v>
      </c>
      <c r="H1702" t="s">
        <v>8688</v>
      </c>
      <c r="I1702" t="s">
        <v>34</v>
      </c>
      <c r="J1702" t="s">
        <v>635</v>
      </c>
      <c r="K1702" t="s">
        <v>24</v>
      </c>
      <c r="L1702" t="s">
        <v>63</v>
      </c>
      <c r="M1702" t="s">
        <v>8689</v>
      </c>
      <c r="N1702" t="s">
        <v>46</v>
      </c>
    </row>
    <row r="1703" spans="1:14" x14ac:dyDescent="0.25">
      <c r="A1703" t="s">
        <v>8690</v>
      </c>
      <c r="B1703" t="s">
        <v>8691</v>
      </c>
      <c r="C1703" t="s">
        <v>16</v>
      </c>
      <c r="D1703" t="s">
        <v>1052</v>
      </c>
      <c r="E1703" t="s">
        <v>18</v>
      </c>
      <c r="F1703" t="s">
        <v>8692</v>
      </c>
      <c r="G1703" t="s">
        <v>8693</v>
      </c>
      <c r="H1703" t="s">
        <v>8694</v>
      </c>
      <c r="I1703" t="s">
        <v>34</v>
      </c>
      <c r="J1703" t="s">
        <v>201</v>
      </c>
      <c r="K1703" t="s">
        <v>24</v>
      </c>
      <c r="L1703" t="s">
        <v>224</v>
      </c>
      <c r="M1703" t="s">
        <v>8695</v>
      </c>
      <c r="N1703" t="s">
        <v>46</v>
      </c>
    </row>
    <row r="1704" spans="1:14" x14ac:dyDescent="0.25">
      <c r="A1704" t="s">
        <v>8696</v>
      </c>
      <c r="C1704" t="s">
        <v>16</v>
      </c>
      <c r="D1704" t="s">
        <v>8697</v>
      </c>
      <c r="E1704" t="s">
        <v>18</v>
      </c>
      <c r="F1704" t="s">
        <v>8698</v>
      </c>
      <c r="G1704" t="s">
        <v>8699</v>
      </c>
      <c r="H1704" t="s">
        <v>8700</v>
      </c>
      <c r="I1704" t="s">
        <v>34</v>
      </c>
      <c r="J1704" t="s">
        <v>2490</v>
      </c>
      <c r="K1704" t="s">
        <v>24</v>
      </c>
      <c r="L1704" t="s">
        <v>8701</v>
      </c>
      <c r="M1704" t="s">
        <v>26</v>
      </c>
      <c r="N1704" t="s">
        <v>27</v>
      </c>
    </row>
    <row r="1705" spans="1:14" x14ac:dyDescent="0.25">
      <c r="A1705" t="s">
        <v>8702</v>
      </c>
      <c r="B1705" t="s">
        <v>8703</v>
      </c>
      <c r="C1705" t="s">
        <v>76</v>
      </c>
      <c r="D1705" t="s">
        <v>8596</v>
      </c>
      <c r="E1705" t="s">
        <v>18</v>
      </c>
      <c r="F1705" t="s">
        <v>8704</v>
      </c>
      <c r="G1705" t="s">
        <v>8705</v>
      </c>
      <c r="H1705" t="s">
        <v>8706</v>
      </c>
      <c r="I1705" t="s">
        <v>34</v>
      </c>
      <c r="J1705" t="s">
        <v>2783</v>
      </c>
      <c r="K1705" t="s">
        <v>24</v>
      </c>
      <c r="L1705" t="s">
        <v>5576</v>
      </c>
      <c r="M1705" t="s">
        <v>8707</v>
      </c>
      <c r="N1705" t="s">
        <v>46</v>
      </c>
    </row>
    <row r="1706" spans="1:14" x14ac:dyDescent="0.25">
      <c r="A1706" t="s">
        <v>8708</v>
      </c>
      <c r="B1706" t="s">
        <v>8709</v>
      </c>
      <c r="C1706" t="s">
        <v>16</v>
      </c>
      <c r="D1706" t="s">
        <v>1539</v>
      </c>
      <c r="E1706" t="s">
        <v>18</v>
      </c>
      <c r="F1706" t="s">
        <v>8710</v>
      </c>
      <c r="G1706" t="s">
        <v>8711</v>
      </c>
      <c r="H1706" t="s">
        <v>8712</v>
      </c>
      <c r="I1706" t="s">
        <v>34</v>
      </c>
      <c r="J1706" t="s">
        <v>71</v>
      </c>
      <c r="K1706" t="s">
        <v>24</v>
      </c>
      <c r="L1706" t="s">
        <v>224</v>
      </c>
      <c r="M1706" t="s">
        <v>8713</v>
      </c>
      <c r="N1706" t="s">
        <v>46</v>
      </c>
    </row>
    <row r="1707" spans="1:14" x14ac:dyDescent="0.25">
      <c r="A1707" t="s">
        <v>8714</v>
      </c>
      <c r="B1707" t="s">
        <v>8715</v>
      </c>
      <c r="C1707" t="s">
        <v>16</v>
      </c>
      <c r="D1707" t="s">
        <v>3844</v>
      </c>
      <c r="E1707" t="s">
        <v>18</v>
      </c>
      <c r="F1707" t="s">
        <v>8716</v>
      </c>
      <c r="G1707" t="s">
        <v>8717</v>
      </c>
      <c r="H1707" t="s">
        <v>8718</v>
      </c>
      <c r="I1707" t="s">
        <v>34</v>
      </c>
      <c r="J1707" t="s">
        <v>433</v>
      </c>
      <c r="K1707" t="s">
        <v>24</v>
      </c>
      <c r="L1707" t="s">
        <v>36</v>
      </c>
      <c r="M1707" t="s">
        <v>26</v>
      </c>
      <c r="N1707" t="s">
        <v>27</v>
      </c>
    </row>
    <row r="1708" spans="1:14" x14ac:dyDescent="0.25">
      <c r="A1708" t="s">
        <v>8719</v>
      </c>
      <c r="B1708" t="s">
        <v>235</v>
      </c>
      <c r="C1708" t="s">
        <v>16</v>
      </c>
      <c r="D1708" t="s">
        <v>5489</v>
      </c>
      <c r="E1708" t="s">
        <v>18</v>
      </c>
      <c r="F1708" t="s">
        <v>8720</v>
      </c>
      <c r="G1708" t="s">
        <v>8721</v>
      </c>
      <c r="H1708" t="s">
        <v>8722</v>
      </c>
      <c r="I1708" t="s">
        <v>34</v>
      </c>
      <c r="J1708" t="s">
        <v>521</v>
      </c>
      <c r="K1708" t="s">
        <v>24</v>
      </c>
      <c r="L1708" t="s">
        <v>44</v>
      </c>
      <c r="M1708" t="s">
        <v>26</v>
      </c>
      <c r="N1708" t="s">
        <v>27</v>
      </c>
    </row>
    <row r="1709" spans="1:14" x14ac:dyDescent="0.25">
      <c r="A1709" t="s">
        <v>8723</v>
      </c>
      <c r="B1709" t="s">
        <v>8724</v>
      </c>
      <c r="C1709" t="s">
        <v>16</v>
      </c>
      <c r="D1709" t="s">
        <v>503</v>
      </c>
      <c r="E1709" t="s">
        <v>18</v>
      </c>
      <c r="F1709" t="s">
        <v>8725</v>
      </c>
      <c r="G1709" t="s">
        <v>8726</v>
      </c>
      <c r="H1709" t="s">
        <v>8727</v>
      </c>
      <c r="I1709" t="s">
        <v>34</v>
      </c>
      <c r="J1709" t="s">
        <v>776</v>
      </c>
      <c r="K1709" t="s">
        <v>24</v>
      </c>
      <c r="L1709" t="s">
        <v>224</v>
      </c>
      <c r="M1709" t="s">
        <v>8728</v>
      </c>
      <c r="N1709" t="s">
        <v>46</v>
      </c>
    </row>
    <row r="1710" spans="1:14" x14ac:dyDescent="0.25">
      <c r="A1710" t="s">
        <v>8729</v>
      </c>
      <c r="C1710" t="s">
        <v>16</v>
      </c>
      <c r="D1710" t="s">
        <v>8730</v>
      </c>
      <c r="E1710" t="s">
        <v>18</v>
      </c>
      <c r="F1710" t="s">
        <v>8731</v>
      </c>
      <c r="G1710" t="s">
        <v>8732</v>
      </c>
      <c r="H1710" t="s">
        <v>8733</v>
      </c>
      <c r="I1710" t="s">
        <v>348</v>
      </c>
      <c r="J1710" t="s">
        <v>1488</v>
      </c>
      <c r="K1710" t="s">
        <v>24</v>
      </c>
      <c r="L1710" t="s">
        <v>394</v>
      </c>
      <c r="M1710" t="s">
        <v>8734</v>
      </c>
      <c r="N1710" t="s">
        <v>46</v>
      </c>
    </row>
    <row r="1711" spans="1:14" x14ac:dyDescent="0.25">
      <c r="A1711" t="s">
        <v>8735</v>
      </c>
      <c r="B1711" t="s">
        <v>8736</v>
      </c>
      <c r="C1711" t="s">
        <v>76</v>
      </c>
      <c r="D1711" t="s">
        <v>8737</v>
      </c>
      <c r="E1711" t="s">
        <v>18</v>
      </c>
      <c r="F1711" t="s">
        <v>8738</v>
      </c>
      <c r="G1711" t="s">
        <v>8739</v>
      </c>
      <c r="H1711" t="s">
        <v>8740</v>
      </c>
      <c r="I1711" t="s">
        <v>22</v>
      </c>
      <c r="J1711" t="s">
        <v>976</v>
      </c>
      <c r="K1711" t="s">
        <v>24</v>
      </c>
      <c r="L1711" t="s">
        <v>91</v>
      </c>
      <c r="M1711" t="s">
        <v>8741</v>
      </c>
      <c r="N1711" t="s">
        <v>46</v>
      </c>
    </row>
    <row r="1712" spans="1:14" x14ac:dyDescent="0.25">
      <c r="A1712" t="s">
        <v>8742</v>
      </c>
      <c r="B1712" t="s">
        <v>8743</v>
      </c>
      <c r="C1712" t="s">
        <v>16</v>
      </c>
      <c r="D1712" t="s">
        <v>8744</v>
      </c>
      <c r="E1712" t="s">
        <v>18</v>
      </c>
      <c r="F1712" t="s">
        <v>8745</v>
      </c>
      <c r="G1712" t="s">
        <v>8746</v>
      </c>
      <c r="H1712" t="s">
        <v>8747</v>
      </c>
      <c r="I1712" t="s">
        <v>22</v>
      </c>
      <c r="J1712" t="s">
        <v>1704</v>
      </c>
      <c r="K1712" t="s">
        <v>24</v>
      </c>
      <c r="L1712" t="s">
        <v>91</v>
      </c>
      <c r="M1712" t="s">
        <v>26</v>
      </c>
      <c r="N1712" t="s">
        <v>27</v>
      </c>
    </row>
    <row r="1713" spans="1:14" x14ac:dyDescent="0.25">
      <c r="A1713" t="s">
        <v>485</v>
      </c>
      <c r="B1713" t="s">
        <v>101</v>
      </c>
      <c r="C1713" t="s">
        <v>76</v>
      </c>
      <c r="D1713" t="s">
        <v>102</v>
      </c>
      <c r="E1713" t="s">
        <v>18</v>
      </c>
      <c r="F1713" t="s">
        <v>8748</v>
      </c>
      <c r="G1713" t="s">
        <v>8749</v>
      </c>
      <c r="H1713" t="s">
        <v>8750</v>
      </c>
      <c r="I1713" t="s">
        <v>34</v>
      </c>
      <c r="J1713" t="s">
        <v>1398</v>
      </c>
      <c r="K1713" t="s">
        <v>24</v>
      </c>
      <c r="L1713" t="s">
        <v>82</v>
      </c>
      <c r="M1713" t="s">
        <v>8751</v>
      </c>
      <c r="N1713" t="s">
        <v>46</v>
      </c>
    </row>
    <row r="1714" spans="1:14" x14ac:dyDescent="0.25">
      <c r="A1714" t="s">
        <v>8752</v>
      </c>
      <c r="B1714" t="s">
        <v>2313</v>
      </c>
      <c r="C1714" t="s">
        <v>16</v>
      </c>
      <c r="D1714" t="s">
        <v>6421</v>
      </c>
      <c r="E1714" t="s">
        <v>18</v>
      </c>
      <c r="F1714" t="s">
        <v>8753</v>
      </c>
      <c r="G1714" t="s">
        <v>8754</v>
      </c>
      <c r="H1714" t="s">
        <v>8755</v>
      </c>
      <c r="I1714" t="s">
        <v>34</v>
      </c>
      <c r="J1714" t="s">
        <v>256</v>
      </c>
      <c r="K1714" t="s">
        <v>24</v>
      </c>
      <c r="L1714" t="s">
        <v>441</v>
      </c>
      <c r="M1714" t="s">
        <v>26</v>
      </c>
      <c r="N1714" t="s">
        <v>27</v>
      </c>
    </row>
    <row r="1715" spans="1:14" x14ac:dyDescent="0.25">
      <c r="A1715" t="s">
        <v>8756</v>
      </c>
      <c r="B1715" t="s">
        <v>8757</v>
      </c>
      <c r="C1715" t="s">
        <v>76</v>
      </c>
      <c r="D1715" t="s">
        <v>820</v>
      </c>
      <c r="E1715" t="s">
        <v>18</v>
      </c>
      <c r="F1715" t="s">
        <v>8758</v>
      </c>
      <c r="G1715" t="s">
        <v>8759</v>
      </c>
      <c r="H1715" t="s">
        <v>8760</v>
      </c>
      <c r="I1715" t="s">
        <v>3848</v>
      </c>
      <c r="J1715" t="s">
        <v>134</v>
      </c>
      <c r="K1715" t="s">
        <v>24</v>
      </c>
      <c r="L1715" t="s">
        <v>82</v>
      </c>
      <c r="M1715" t="s">
        <v>26</v>
      </c>
      <c r="N1715" t="s">
        <v>27</v>
      </c>
    </row>
    <row r="1716" spans="1:14" x14ac:dyDescent="0.25">
      <c r="A1716" t="s">
        <v>8761</v>
      </c>
      <c r="B1716" t="s">
        <v>382</v>
      </c>
      <c r="C1716" t="s">
        <v>76</v>
      </c>
      <c r="D1716" t="s">
        <v>197</v>
      </c>
      <c r="E1716" t="s">
        <v>18</v>
      </c>
      <c r="F1716" t="s">
        <v>8762</v>
      </c>
      <c r="G1716" t="s">
        <v>8763</v>
      </c>
      <c r="H1716" t="s">
        <v>8764</v>
      </c>
      <c r="I1716" t="s">
        <v>34</v>
      </c>
      <c r="J1716" t="s">
        <v>372</v>
      </c>
      <c r="K1716" t="s">
        <v>24</v>
      </c>
      <c r="L1716" t="s">
        <v>202</v>
      </c>
      <c r="M1716" t="s">
        <v>8765</v>
      </c>
      <c r="N1716" t="s">
        <v>46</v>
      </c>
    </row>
    <row r="1717" spans="1:14" x14ac:dyDescent="0.25">
      <c r="A1717" t="s">
        <v>8766</v>
      </c>
      <c r="B1717" t="s">
        <v>7409</v>
      </c>
      <c r="C1717" t="s">
        <v>16</v>
      </c>
      <c r="D1717" t="s">
        <v>1271</v>
      </c>
      <c r="E1717" t="s">
        <v>18</v>
      </c>
      <c r="F1717" t="s">
        <v>8767</v>
      </c>
      <c r="G1717" t="s">
        <v>8768</v>
      </c>
      <c r="H1717" t="s">
        <v>8769</v>
      </c>
      <c r="I1717" t="s">
        <v>22</v>
      </c>
      <c r="J1717" t="s">
        <v>1010</v>
      </c>
      <c r="K1717" t="s">
        <v>24</v>
      </c>
      <c r="L1717" t="s">
        <v>91</v>
      </c>
      <c r="M1717" t="s">
        <v>26</v>
      </c>
      <c r="N1717" t="s">
        <v>27</v>
      </c>
    </row>
    <row r="1718" spans="1:14" x14ac:dyDescent="0.25">
      <c r="A1718" t="s">
        <v>8770</v>
      </c>
      <c r="B1718" t="s">
        <v>8771</v>
      </c>
      <c r="C1718" t="s">
        <v>16</v>
      </c>
      <c r="E1718" t="s">
        <v>18</v>
      </c>
      <c r="F1718" t="s">
        <v>8772</v>
      </c>
      <c r="G1718" t="s">
        <v>8773</v>
      </c>
      <c r="H1718" t="s">
        <v>8774</v>
      </c>
      <c r="I1718" t="s">
        <v>22</v>
      </c>
      <c r="J1718" t="s">
        <v>7535</v>
      </c>
      <c r="K1718" t="s">
        <v>24</v>
      </c>
      <c r="L1718" t="s">
        <v>184</v>
      </c>
      <c r="M1718" t="s">
        <v>26</v>
      </c>
      <c r="N1718" t="s">
        <v>27</v>
      </c>
    </row>
    <row r="1719" spans="1:14" x14ac:dyDescent="0.25">
      <c r="A1719" t="s">
        <v>8775</v>
      </c>
      <c r="B1719" t="s">
        <v>8776</v>
      </c>
      <c r="C1719" t="s">
        <v>16</v>
      </c>
      <c r="D1719" t="s">
        <v>1376</v>
      </c>
      <c r="E1719" t="s">
        <v>18</v>
      </c>
      <c r="F1719" t="s">
        <v>8777</v>
      </c>
      <c r="G1719" t="s">
        <v>8778</v>
      </c>
      <c r="H1719" t="s">
        <v>8779</v>
      </c>
      <c r="I1719" t="s">
        <v>34</v>
      </c>
      <c r="J1719" t="s">
        <v>315</v>
      </c>
      <c r="K1719" t="s">
        <v>24</v>
      </c>
      <c r="L1719" t="s">
        <v>477</v>
      </c>
      <c r="M1719" t="s">
        <v>8780</v>
      </c>
      <c r="N1719" t="s">
        <v>46</v>
      </c>
    </row>
    <row r="1720" spans="1:14" x14ac:dyDescent="0.25">
      <c r="A1720" t="s">
        <v>8781</v>
      </c>
      <c r="B1720" t="s">
        <v>8782</v>
      </c>
      <c r="C1720" t="s">
        <v>76</v>
      </c>
      <c r="D1720" t="s">
        <v>8783</v>
      </c>
      <c r="E1720" t="s">
        <v>18</v>
      </c>
      <c r="F1720" t="s">
        <v>8784</v>
      </c>
      <c r="G1720" t="s">
        <v>8785</v>
      </c>
      <c r="H1720" t="s">
        <v>8786</v>
      </c>
      <c r="I1720" t="s">
        <v>34</v>
      </c>
      <c r="J1720" t="s">
        <v>7669</v>
      </c>
      <c r="K1720" t="s">
        <v>24</v>
      </c>
      <c r="L1720" t="s">
        <v>224</v>
      </c>
      <c r="M1720" t="s">
        <v>8787</v>
      </c>
      <c r="N1720" t="s">
        <v>46</v>
      </c>
    </row>
    <row r="1721" spans="1:14" x14ac:dyDescent="0.25">
      <c r="A1721" t="s">
        <v>8788</v>
      </c>
      <c r="B1721" t="s">
        <v>8789</v>
      </c>
      <c r="C1721" t="s">
        <v>16</v>
      </c>
      <c r="D1721" t="s">
        <v>8790</v>
      </c>
      <c r="E1721" t="s">
        <v>18</v>
      </c>
      <c r="F1721" t="s">
        <v>8791</v>
      </c>
      <c r="G1721" t="s">
        <v>8792</v>
      </c>
      <c r="H1721" t="s">
        <v>8793</v>
      </c>
      <c r="I1721" t="s">
        <v>348</v>
      </c>
      <c r="J1721" t="s">
        <v>232</v>
      </c>
      <c r="K1721" t="s">
        <v>24</v>
      </c>
      <c r="L1721" t="s">
        <v>394</v>
      </c>
      <c r="M1721" t="s">
        <v>26</v>
      </c>
      <c r="N1721" t="s">
        <v>27</v>
      </c>
    </row>
    <row r="1722" spans="1:14" x14ac:dyDescent="0.25">
      <c r="A1722" t="s">
        <v>8794</v>
      </c>
      <c r="B1722" t="s">
        <v>652</v>
      </c>
      <c r="C1722" t="s">
        <v>16</v>
      </c>
      <c r="D1722" t="s">
        <v>220</v>
      </c>
      <c r="E1722" t="s">
        <v>18</v>
      </c>
      <c r="F1722" t="s">
        <v>8795</v>
      </c>
      <c r="G1722" t="s">
        <v>8796</v>
      </c>
      <c r="H1722" t="s">
        <v>8797</v>
      </c>
      <c r="I1722" t="s">
        <v>34</v>
      </c>
      <c r="J1722" t="s">
        <v>349</v>
      </c>
      <c r="K1722" t="s">
        <v>24</v>
      </c>
      <c r="L1722" t="s">
        <v>224</v>
      </c>
      <c r="M1722" t="s">
        <v>8798</v>
      </c>
      <c r="N1722" t="s">
        <v>46</v>
      </c>
    </row>
    <row r="1723" spans="1:14" x14ac:dyDescent="0.25">
      <c r="A1723" t="s">
        <v>8799</v>
      </c>
      <c r="C1723" t="s">
        <v>16</v>
      </c>
      <c r="D1723" t="s">
        <v>228</v>
      </c>
      <c r="E1723" t="s">
        <v>18</v>
      </c>
      <c r="F1723" t="s">
        <v>8800</v>
      </c>
      <c r="G1723" t="s">
        <v>8801</v>
      </c>
      <c r="H1723" t="s">
        <v>8802</v>
      </c>
      <c r="I1723" t="s">
        <v>34</v>
      </c>
      <c r="J1723" t="s">
        <v>2757</v>
      </c>
      <c r="K1723" t="s">
        <v>24</v>
      </c>
      <c r="L1723" t="s">
        <v>8803</v>
      </c>
      <c r="M1723" t="s">
        <v>26</v>
      </c>
      <c r="N1723" t="s">
        <v>27</v>
      </c>
    </row>
    <row r="1724" spans="1:14" x14ac:dyDescent="0.25">
      <c r="A1724" t="s">
        <v>8804</v>
      </c>
      <c r="B1724" t="s">
        <v>8805</v>
      </c>
      <c r="C1724" t="s">
        <v>1572</v>
      </c>
      <c r="D1724" t="s">
        <v>8806</v>
      </c>
      <c r="E1724" t="s">
        <v>18</v>
      </c>
      <c r="F1724" t="s">
        <v>8807</v>
      </c>
      <c r="G1724" t="s">
        <v>8808</v>
      </c>
      <c r="H1724" t="s">
        <v>8809</v>
      </c>
      <c r="I1724" t="s">
        <v>34</v>
      </c>
      <c r="J1724" t="s">
        <v>393</v>
      </c>
      <c r="K1724" t="s">
        <v>24</v>
      </c>
      <c r="L1724" t="s">
        <v>82</v>
      </c>
      <c r="M1724" t="s">
        <v>26</v>
      </c>
      <c r="N1724" t="s">
        <v>27</v>
      </c>
    </row>
    <row r="1725" spans="1:14" x14ac:dyDescent="0.25">
      <c r="A1725" t="s">
        <v>8810</v>
      </c>
      <c r="B1725" t="s">
        <v>8811</v>
      </c>
      <c r="C1725" t="s">
        <v>76</v>
      </c>
      <c r="D1725" t="s">
        <v>77</v>
      </c>
      <c r="E1725" t="s">
        <v>18</v>
      </c>
      <c r="F1725" t="s">
        <v>8812</v>
      </c>
      <c r="G1725" t="s">
        <v>8813</v>
      </c>
      <c r="H1725" t="s">
        <v>8814</v>
      </c>
      <c r="I1725" t="s">
        <v>34</v>
      </c>
      <c r="J1725" t="s">
        <v>315</v>
      </c>
      <c r="K1725" t="s">
        <v>24</v>
      </c>
      <c r="L1725" t="s">
        <v>82</v>
      </c>
      <c r="M1725" t="s">
        <v>8815</v>
      </c>
      <c r="N1725" t="s">
        <v>46</v>
      </c>
    </row>
    <row r="1726" spans="1:14" x14ac:dyDescent="0.25">
      <c r="A1726" t="s">
        <v>8816</v>
      </c>
      <c r="B1726" t="s">
        <v>8817</v>
      </c>
      <c r="C1726" t="s">
        <v>16</v>
      </c>
      <c r="D1726" t="s">
        <v>102</v>
      </c>
      <c r="E1726" t="s">
        <v>18</v>
      </c>
      <c r="F1726" t="s">
        <v>8818</v>
      </c>
      <c r="G1726" t="s">
        <v>8819</v>
      </c>
      <c r="H1726" t="s">
        <v>8820</v>
      </c>
      <c r="I1726" t="s">
        <v>34</v>
      </c>
      <c r="J1726" t="s">
        <v>2283</v>
      </c>
      <c r="K1726" t="s">
        <v>24</v>
      </c>
      <c r="L1726" t="s">
        <v>82</v>
      </c>
      <c r="M1726" t="s">
        <v>8821</v>
      </c>
      <c r="N1726" t="s">
        <v>46</v>
      </c>
    </row>
    <row r="1727" spans="1:14" x14ac:dyDescent="0.25">
      <c r="A1727" t="s">
        <v>8822</v>
      </c>
      <c r="B1727" t="s">
        <v>8823</v>
      </c>
      <c r="C1727" t="s">
        <v>76</v>
      </c>
      <c r="D1727" t="s">
        <v>8824</v>
      </c>
      <c r="E1727" t="s">
        <v>18</v>
      </c>
      <c r="F1727" t="s">
        <v>8825</v>
      </c>
      <c r="G1727" t="s">
        <v>8826</v>
      </c>
      <c r="H1727" t="s">
        <v>8827</v>
      </c>
      <c r="I1727" t="s">
        <v>34</v>
      </c>
      <c r="J1727" t="s">
        <v>412</v>
      </c>
      <c r="K1727" t="s">
        <v>24</v>
      </c>
      <c r="L1727" t="s">
        <v>6270</v>
      </c>
      <c r="M1727" t="s">
        <v>8828</v>
      </c>
      <c r="N1727" t="s">
        <v>46</v>
      </c>
    </row>
    <row r="1728" spans="1:14" x14ac:dyDescent="0.25">
      <c r="A1728" t="s">
        <v>8829</v>
      </c>
      <c r="B1728" t="s">
        <v>8231</v>
      </c>
      <c r="C1728" t="s">
        <v>76</v>
      </c>
      <c r="D1728" t="s">
        <v>49</v>
      </c>
      <c r="E1728" t="s">
        <v>18</v>
      </c>
      <c r="F1728" t="s">
        <v>8830</v>
      </c>
      <c r="G1728" t="s">
        <v>8831</v>
      </c>
      <c r="H1728" t="s">
        <v>8832</v>
      </c>
      <c r="I1728" t="s">
        <v>34</v>
      </c>
      <c r="J1728" t="s">
        <v>626</v>
      </c>
      <c r="K1728" t="s">
        <v>24</v>
      </c>
      <c r="L1728" t="s">
        <v>54</v>
      </c>
      <c r="M1728" t="s">
        <v>8833</v>
      </c>
      <c r="N1728" t="s">
        <v>46</v>
      </c>
    </row>
    <row r="1729" spans="1:14" x14ac:dyDescent="0.25">
      <c r="A1729" t="s">
        <v>8834</v>
      </c>
      <c r="C1729" t="s">
        <v>16</v>
      </c>
      <c r="D1729" t="s">
        <v>8835</v>
      </c>
      <c r="E1729" t="s">
        <v>18</v>
      </c>
      <c r="F1729" t="s">
        <v>8836</v>
      </c>
      <c r="G1729" t="s">
        <v>8837</v>
      </c>
      <c r="H1729" t="s">
        <v>8838</v>
      </c>
      <c r="I1729" t="s">
        <v>348</v>
      </c>
      <c r="J1729" t="s">
        <v>1769</v>
      </c>
      <c r="K1729" t="s">
        <v>24</v>
      </c>
      <c r="L1729" t="s">
        <v>394</v>
      </c>
      <c r="M1729" t="s">
        <v>26</v>
      </c>
      <c r="N1729" t="s">
        <v>27</v>
      </c>
    </row>
    <row r="1730" spans="1:14" x14ac:dyDescent="0.25">
      <c r="A1730" t="s">
        <v>8839</v>
      </c>
      <c r="B1730" t="s">
        <v>8840</v>
      </c>
      <c r="C1730" t="s">
        <v>16</v>
      </c>
      <c r="D1730" t="s">
        <v>8841</v>
      </c>
      <c r="E1730" t="s">
        <v>18</v>
      </c>
      <c r="F1730" t="s">
        <v>8842</v>
      </c>
      <c r="G1730" t="s">
        <v>8843</v>
      </c>
      <c r="H1730" t="s">
        <v>8844</v>
      </c>
      <c r="I1730" t="s">
        <v>34</v>
      </c>
      <c r="J1730" t="s">
        <v>217</v>
      </c>
      <c r="K1730" t="s">
        <v>24</v>
      </c>
      <c r="L1730" t="s">
        <v>44</v>
      </c>
      <c r="M1730" t="s">
        <v>26</v>
      </c>
      <c r="N1730" t="s">
        <v>27</v>
      </c>
    </row>
    <row r="1731" spans="1:14" x14ac:dyDescent="0.25">
      <c r="A1731" t="s">
        <v>8845</v>
      </c>
      <c r="C1731" t="s">
        <v>16</v>
      </c>
      <c r="D1731" t="s">
        <v>8846</v>
      </c>
      <c r="E1731" t="s">
        <v>18</v>
      </c>
      <c r="F1731" t="s">
        <v>8847</v>
      </c>
      <c r="G1731" t="s">
        <v>8848</v>
      </c>
      <c r="H1731" t="s">
        <v>8849</v>
      </c>
      <c r="I1731" t="s">
        <v>34</v>
      </c>
      <c r="J1731" t="s">
        <v>1161</v>
      </c>
      <c r="K1731" t="s">
        <v>24</v>
      </c>
      <c r="L1731" t="s">
        <v>677</v>
      </c>
      <c r="M1731" t="s">
        <v>26</v>
      </c>
      <c r="N1731" t="s">
        <v>27</v>
      </c>
    </row>
    <row r="1732" spans="1:14" x14ac:dyDescent="0.25">
      <c r="A1732" t="s">
        <v>8850</v>
      </c>
      <c r="B1732" t="s">
        <v>8851</v>
      </c>
      <c r="C1732" t="s">
        <v>76</v>
      </c>
      <c r="D1732" t="s">
        <v>2264</v>
      </c>
      <c r="E1732" t="s">
        <v>18</v>
      </c>
      <c r="F1732" t="s">
        <v>8852</v>
      </c>
      <c r="G1732" t="s">
        <v>8853</v>
      </c>
      <c r="H1732" t="s">
        <v>8854</v>
      </c>
      <c r="I1732" t="s">
        <v>34</v>
      </c>
      <c r="J1732" t="s">
        <v>575</v>
      </c>
      <c r="K1732" t="s">
        <v>24</v>
      </c>
      <c r="L1732" t="s">
        <v>224</v>
      </c>
      <c r="M1732" t="s">
        <v>8855</v>
      </c>
      <c r="N1732" t="s">
        <v>46</v>
      </c>
    </row>
    <row r="1733" spans="1:14" x14ac:dyDescent="0.25">
      <c r="A1733" t="s">
        <v>8856</v>
      </c>
      <c r="B1733" t="s">
        <v>2779</v>
      </c>
      <c r="C1733" t="s">
        <v>76</v>
      </c>
      <c r="D1733" t="s">
        <v>102</v>
      </c>
      <c r="E1733" t="s">
        <v>18</v>
      </c>
      <c r="F1733" t="s">
        <v>8857</v>
      </c>
      <c r="G1733" t="s">
        <v>8858</v>
      </c>
      <c r="H1733" t="s">
        <v>8859</v>
      </c>
      <c r="I1733" t="s">
        <v>34</v>
      </c>
      <c r="J1733" t="s">
        <v>794</v>
      </c>
      <c r="K1733" t="s">
        <v>24</v>
      </c>
      <c r="L1733" t="s">
        <v>373</v>
      </c>
      <c r="M1733" t="s">
        <v>8860</v>
      </c>
      <c r="N1733" t="s">
        <v>46</v>
      </c>
    </row>
    <row r="1734" spans="1:14" x14ac:dyDescent="0.25">
      <c r="A1734" t="s">
        <v>8861</v>
      </c>
      <c r="B1734" t="s">
        <v>8862</v>
      </c>
      <c r="C1734" t="s">
        <v>76</v>
      </c>
      <c r="D1734" t="s">
        <v>8863</v>
      </c>
      <c r="E1734" t="s">
        <v>18</v>
      </c>
      <c r="F1734" t="s">
        <v>8864</v>
      </c>
      <c r="G1734" t="s">
        <v>8865</v>
      </c>
      <c r="H1734" t="s">
        <v>8866</v>
      </c>
      <c r="I1734" t="s">
        <v>34</v>
      </c>
      <c r="J1734" t="s">
        <v>106</v>
      </c>
      <c r="K1734" t="s">
        <v>24</v>
      </c>
      <c r="L1734" t="s">
        <v>82</v>
      </c>
      <c r="M1734" t="s">
        <v>8867</v>
      </c>
      <c r="N1734" t="s">
        <v>46</v>
      </c>
    </row>
    <row r="1735" spans="1:14" x14ac:dyDescent="0.25">
      <c r="A1735" t="s">
        <v>8868</v>
      </c>
      <c r="B1735" t="s">
        <v>8869</v>
      </c>
      <c r="C1735" t="s">
        <v>76</v>
      </c>
      <c r="D1735" t="s">
        <v>631</v>
      </c>
      <c r="E1735" t="s">
        <v>18</v>
      </c>
      <c r="F1735" t="s">
        <v>8870</v>
      </c>
      <c r="G1735" t="s">
        <v>8871</v>
      </c>
      <c r="H1735" t="s">
        <v>8872</v>
      </c>
      <c r="I1735" t="s">
        <v>34</v>
      </c>
      <c r="J1735" t="s">
        <v>635</v>
      </c>
      <c r="K1735" t="s">
        <v>24</v>
      </c>
      <c r="L1735" t="s">
        <v>2467</v>
      </c>
      <c r="M1735" t="s">
        <v>8873</v>
      </c>
      <c r="N1735" t="s">
        <v>46</v>
      </c>
    </row>
    <row r="1736" spans="1:14" x14ac:dyDescent="0.25">
      <c r="A1736" t="s">
        <v>8874</v>
      </c>
      <c r="B1736" t="s">
        <v>8875</v>
      </c>
      <c r="C1736" t="s">
        <v>16</v>
      </c>
      <c r="E1736" t="s">
        <v>18</v>
      </c>
      <c r="F1736" t="s">
        <v>8876</v>
      </c>
      <c r="G1736" t="s">
        <v>8877</v>
      </c>
      <c r="H1736" t="s">
        <v>8878</v>
      </c>
      <c r="I1736" t="s">
        <v>34</v>
      </c>
      <c r="J1736" t="s">
        <v>256</v>
      </c>
      <c r="K1736" t="s">
        <v>24</v>
      </c>
      <c r="L1736" t="s">
        <v>184</v>
      </c>
      <c r="M1736" t="s">
        <v>26</v>
      </c>
      <c r="N1736" t="s">
        <v>27</v>
      </c>
    </row>
    <row r="1737" spans="1:14" x14ac:dyDescent="0.25">
      <c r="A1737" t="s">
        <v>8879</v>
      </c>
      <c r="B1737" t="s">
        <v>8880</v>
      </c>
      <c r="C1737" t="s">
        <v>76</v>
      </c>
      <c r="D1737" t="s">
        <v>8881</v>
      </c>
      <c r="E1737" t="s">
        <v>18</v>
      </c>
      <c r="F1737" t="s">
        <v>8882</v>
      </c>
      <c r="G1737" t="s">
        <v>8883</v>
      </c>
      <c r="H1737" t="s">
        <v>8884</v>
      </c>
      <c r="I1737" t="s">
        <v>34</v>
      </c>
      <c r="J1737" t="s">
        <v>1744</v>
      </c>
      <c r="K1737" t="s">
        <v>24</v>
      </c>
      <c r="L1737" t="s">
        <v>3702</v>
      </c>
      <c r="M1737" t="s">
        <v>8885</v>
      </c>
      <c r="N1737" t="s">
        <v>46</v>
      </c>
    </row>
    <row r="1738" spans="1:14" x14ac:dyDescent="0.25">
      <c r="A1738" t="s">
        <v>8886</v>
      </c>
      <c r="B1738" t="s">
        <v>8887</v>
      </c>
      <c r="C1738" t="s">
        <v>76</v>
      </c>
      <c r="D1738" t="s">
        <v>2328</v>
      </c>
      <c r="E1738" t="s">
        <v>18</v>
      </c>
      <c r="F1738" t="s">
        <v>8888</v>
      </c>
      <c r="G1738" t="s">
        <v>8889</v>
      </c>
      <c r="H1738" t="s">
        <v>8890</v>
      </c>
      <c r="I1738" t="s">
        <v>34</v>
      </c>
      <c r="J1738" t="s">
        <v>669</v>
      </c>
      <c r="K1738" t="s">
        <v>24</v>
      </c>
      <c r="L1738" t="s">
        <v>44</v>
      </c>
      <c r="M1738" t="s">
        <v>8891</v>
      </c>
      <c r="N1738" t="s">
        <v>46</v>
      </c>
    </row>
    <row r="1739" spans="1:14" x14ac:dyDescent="0.25">
      <c r="A1739" t="s">
        <v>8892</v>
      </c>
      <c r="B1739" t="s">
        <v>8893</v>
      </c>
      <c r="C1739" t="s">
        <v>76</v>
      </c>
      <c r="D1739" t="s">
        <v>8894</v>
      </c>
      <c r="E1739" t="s">
        <v>18</v>
      </c>
      <c r="F1739" t="s">
        <v>8895</v>
      </c>
      <c r="G1739" t="s">
        <v>8896</v>
      </c>
      <c r="H1739" t="s">
        <v>8897</v>
      </c>
      <c r="I1739" t="s">
        <v>34</v>
      </c>
      <c r="J1739" t="s">
        <v>456</v>
      </c>
      <c r="K1739" t="s">
        <v>24</v>
      </c>
      <c r="L1739" t="s">
        <v>848</v>
      </c>
      <c r="M1739" t="s">
        <v>8898</v>
      </c>
      <c r="N1739" t="s">
        <v>46</v>
      </c>
    </row>
    <row r="1740" spans="1:14" x14ac:dyDescent="0.25">
      <c r="A1740" t="s">
        <v>8899</v>
      </c>
      <c r="B1740" t="s">
        <v>8900</v>
      </c>
      <c r="C1740" t="s">
        <v>76</v>
      </c>
      <c r="D1740" t="s">
        <v>8901</v>
      </c>
      <c r="E1740" t="s">
        <v>18</v>
      </c>
      <c r="F1740" t="s">
        <v>8902</v>
      </c>
      <c r="G1740" t="s">
        <v>8903</v>
      </c>
      <c r="H1740" t="s">
        <v>8904</v>
      </c>
      <c r="I1740" t="s">
        <v>34</v>
      </c>
      <c r="J1740" t="s">
        <v>120</v>
      </c>
      <c r="K1740" t="s">
        <v>24</v>
      </c>
      <c r="L1740" t="s">
        <v>82</v>
      </c>
      <c r="M1740" t="s">
        <v>8905</v>
      </c>
      <c r="N1740" t="s">
        <v>46</v>
      </c>
    </row>
    <row r="1741" spans="1:14" x14ac:dyDescent="0.25">
      <c r="A1741" t="s">
        <v>8906</v>
      </c>
      <c r="B1741" t="s">
        <v>8907</v>
      </c>
      <c r="C1741" t="s">
        <v>16</v>
      </c>
      <c r="D1741" t="s">
        <v>8388</v>
      </c>
      <c r="E1741" t="s">
        <v>18</v>
      </c>
      <c r="F1741" t="s">
        <v>8908</v>
      </c>
      <c r="G1741" t="s">
        <v>8909</v>
      </c>
      <c r="H1741" t="s">
        <v>8910</v>
      </c>
      <c r="I1741" t="s">
        <v>348</v>
      </c>
      <c r="J1741" t="s">
        <v>575</v>
      </c>
      <c r="K1741" t="s">
        <v>24</v>
      </c>
      <c r="L1741" t="s">
        <v>8911</v>
      </c>
      <c r="M1741" t="s">
        <v>8912</v>
      </c>
      <c r="N1741" t="s">
        <v>46</v>
      </c>
    </row>
    <row r="1742" spans="1:14" x14ac:dyDescent="0.25">
      <c r="A1742" t="s">
        <v>8913</v>
      </c>
      <c r="B1742" t="s">
        <v>101</v>
      </c>
      <c r="C1742" t="s">
        <v>76</v>
      </c>
      <c r="D1742" t="s">
        <v>102</v>
      </c>
      <c r="E1742" t="s">
        <v>18</v>
      </c>
      <c r="F1742" t="s">
        <v>8914</v>
      </c>
      <c r="G1742" t="s">
        <v>8915</v>
      </c>
      <c r="H1742" t="s">
        <v>8916</v>
      </c>
      <c r="I1742" t="s">
        <v>34</v>
      </c>
      <c r="J1742" t="s">
        <v>1468</v>
      </c>
      <c r="K1742" t="s">
        <v>24</v>
      </c>
      <c r="L1742" t="s">
        <v>82</v>
      </c>
      <c r="M1742" t="s">
        <v>8917</v>
      </c>
      <c r="N1742" t="s">
        <v>46</v>
      </c>
    </row>
    <row r="1743" spans="1:14" x14ac:dyDescent="0.25">
      <c r="A1743" t="s">
        <v>8918</v>
      </c>
      <c r="C1743" t="s">
        <v>76</v>
      </c>
      <c r="D1743" t="s">
        <v>8919</v>
      </c>
      <c r="E1743" t="s">
        <v>18</v>
      </c>
      <c r="F1743" t="s">
        <v>8920</v>
      </c>
      <c r="G1743" t="s">
        <v>8921</v>
      </c>
      <c r="H1743" t="s">
        <v>8922</v>
      </c>
      <c r="I1743" t="s">
        <v>348</v>
      </c>
      <c r="J1743" t="s">
        <v>256</v>
      </c>
      <c r="K1743" t="s">
        <v>24</v>
      </c>
      <c r="L1743" t="s">
        <v>8923</v>
      </c>
      <c r="M1743" t="s">
        <v>26</v>
      </c>
      <c r="N1743" t="s">
        <v>27</v>
      </c>
    </row>
    <row r="1744" spans="1:14" x14ac:dyDescent="0.25">
      <c r="A1744" t="s">
        <v>8924</v>
      </c>
      <c r="B1744" t="s">
        <v>8925</v>
      </c>
      <c r="C1744" t="s">
        <v>76</v>
      </c>
      <c r="D1744" t="s">
        <v>8926</v>
      </c>
      <c r="E1744" t="s">
        <v>18</v>
      </c>
      <c r="F1744" t="s">
        <v>8927</v>
      </c>
      <c r="G1744" t="s">
        <v>8928</v>
      </c>
      <c r="H1744" t="s">
        <v>8929</v>
      </c>
      <c r="I1744" t="s">
        <v>34</v>
      </c>
      <c r="J1744" t="s">
        <v>192</v>
      </c>
      <c r="K1744" t="s">
        <v>24</v>
      </c>
      <c r="L1744" t="s">
        <v>63</v>
      </c>
      <c r="M1744" t="s">
        <v>8930</v>
      </c>
      <c r="N1744" t="s">
        <v>46</v>
      </c>
    </row>
    <row r="1745" spans="1:14" x14ac:dyDescent="0.25">
      <c r="A1745" t="s">
        <v>8931</v>
      </c>
      <c r="B1745" t="s">
        <v>8932</v>
      </c>
      <c r="C1745" t="s">
        <v>16</v>
      </c>
      <c r="D1745" t="s">
        <v>579</v>
      </c>
      <c r="E1745" t="s">
        <v>18</v>
      </c>
      <c r="F1745" t="s">
        <v>8933</v>
      </c>
      <c r="G1745" t="s">
        <v>8934</v>
      </c>
      <c r="H1745" t="s">
        <v>8935</v>
      </c>
      <c r="I1745" t="s">
        <v>22</v>
      </c>
      <c r="J1745" t="s">
        <v>2757</v>
      </c>
      <c r="K1745" t="s">
        <v>24</v>
      </c>
      <c r="L1745" t="s">
        <v>193</v>
      </c>
      <c r="M1745" t="s">
        <v>26</v>
      </c>
      <c r="N1745" t="s">
        <v>27</v>
      </c>
    </row>
    <row r="1746" spans="1:14" x14ac:dyDescent="0.25">
      <c r="A1746" t="s">
        <v>8936</v>
      </c>
      <c r="C1746" t="s">
        <v>16</v>
      </c>
      <c r="D1746" t="s">
        <v>631</v>
      </c>
      <c r="E1746" t="s">
        <v>18</v>
      </c>
      <c r="F1746" t="s">
        <v>8937</v>
      </c>
      <c r="G1746" t="s">
        <v>8938</v>
      </c>
      <c r="H1746" t="s">
        <v>8939</v>
      </c>
      <c r="I1746" t="s">
        <v>34</v>
      </c>
      <c r="J1746" t="s">
        <v>192</v>
      </c>
      <c r="K1746" t="s">
        <v>24</v>
      </c>
      <c r="L1746" t="s">
        <v>8940</v>
      </c>
      <c r="M1746" t="s">
        <v>8941</v>
      </c>
      <c r="N1746" t="s">
        <v>46</v>
      </c>
    </row>
    <row r="1747" spans="1:14" x14ac:dyDescent="0.25">
      <c r="A1747" t="s">
        <v>8942</v>
      </c>
      <c r="C1747" t="s">
        <v>16</v>
      </c>
      <c r="D1747" t="s">
        <v>8943</v>
      </c>
      <c r="E1747" t="s">
        <v>18</v>
      </c>
      <c r="F1747" t="s">
        <v>8944</v>
      </c>
      <c r="G1747" t="s">
        <v>8945</v>
      </c>
      <c r="H1747" t="s">
        <v>8946</v>
      </c>
      <c r="I1747" t="s">
        <v>348</v>
      </c>
      <c r="J1747" t="s">
        <v>217</v>
      </c>
      <c r="K1747" t="s">
        <v>24</v>
      </c>
      <c r="L1747" t="s">
        <v>394</v>
      </c>
      <c r="M1747" t="s">
        <v>26</v>
      </c>
      <c r="N1747" t="s">
        <v>27</v>
      </c>
    </row>
    <row r="1748" spans="1:14" x14ac:dyDescent="0.25">
      <c r="A1748" t="s">
        <v>8947</v>
      </c>
      <c r="C1748" t="s">
        <v>16</v>
      </c>
      <c r="D1748" t="s">
        <v>8948</v>
      </c>
      <c r="E1748" t="s">
        <v>18</v>
      </c>
      <c r="F1748" t="s">
        <v>8949</v>
      </c>
      <c r="G1748" t="s">
        <v>8950</v>
      </c>
      <c r="H1748" t="s">
        <v>8951</v>
      </c>
      <c r="I1748" t="s">
        <v>348</v>
      </c>
      <c r="J1748" t="s">
        <v>98</v>
      </c>
      <c r="K1748" t="s">
        <v>24</v>
      </c>
      <c r="L1748" t="s">
        <v>394</v>
      </c>
      <c r="M1748" t="s">
        <v>26</v>
      </c>
      <c r="N1748" t="s">
        <v>27</v>
      </c>
    </row>
    <row r="1749" spans="1:14" x14ac:dyDescent="0.25">
      <c r="A1749" t="s">
        <v>8952</v>
      </c>
      <c r="B1749" t="s">
        <v>8953</v>
      </c>
      <c r="C1749" t="s">
        <v>16</v>
      </c>
      <c r="D1749" t="s">
        <v>8954</v>
      </c>
      <c r="E1749" t="s">
        <v>18</v>
      </c>
      <c r="F1749" t="s">
        <v>8955</v>
      </c>
      <c r="G1749" t="s">
        <v>8956</v>
      </c>
      <c r="H1749" t="s">
        <v>8957</v>
      </c>
      <c r="I1749" t="s">
        <v>34</v>
      </c>
      <c r="J1749" t="s">
        <v>490</v>
      </c>
      <c r="K1749" t="s">
        <v>24</v>
      </c>
      <c r="L1749" t="s">
        <v>914</v>
      </c>
      <c r="M1749" t="s">
        <v>8958</v>
      </c>
      <c r="N1749" t="s">
        <v>46</v>
      </c>
    </row>
    <row r="1750" spans="1:14" x14ac:dyDescent="0.25">
      <c r="A1750" t="s">
        <v>8959</v>
      </c>
      <c r="B1750" t="s">
        <v>3743</v>
      </c>
      <c r="C1750" t="s">
        <v>16</v>
      </c>
      <c r="D1750" t="s">
        <v>2427</v>
      </c>
      <c r="E1750" t="s">
        <v>18</v>
      </c>
      <c r="F1750" t="s">
        <v>8960</v>
      </c>
      <c r="G1750" t="s">
        <v>8961</v>
      </c>
      <c r="H1750" t="s">
        <v>8962</v>
      </c>
      <c r="I1750" t="s">
        <v>34</v>
      </c>
      <c r="J1750" t="s">
        <v>217</v>
      </c>
      <c r="K1750" t="s">
        <v>24</v>
      </c>
      <c r="L1750" t="s">
        <v>193</v>
      </c>
      <c r="M1750" t="s">
        <v>26</v>
      </c>
      <c r="N1750" t="s">
        <v>27</v>
      </c>
    </row>
    <row r="1751" spans="1:14" x14ac:dyDescent="0.25">
      <c r="A1751" t="s">
        <v>8963</v>
      </c>
      <c r="B1751" t="s">
        <v>8964</v>
      </c>
      <c r="C1751" t="s">
        <v>16</v>
      </c>
      <c r="D1751" t="s">
        <v>8965</v>
      </c>
      <c r="E1751" t="s">
        <v>18</v>
      </c>
      <c r="F1751" t="s">
        <v>8966</v>
      </c>
      <c r="G1751" t="s">
        <v>8967</v>
      </c>
      <c r="H1751" t="s">
        <v>8968</v>
      </c>
      <c r="I1751" t="s">
        <v>34</v>
      </c>
      <c r="J1751" t="s">
        <v>521</v>
      </c>
      <c r="K1751" t="s">
        <v>24</v>
      </c>
      <c r="L1751" t="s">
        <v>4460</v>
      </c>
      <c r="M1751" t="s">
        <v>26</v>
      </c>
      <c r="N1751" t="s">
        <v>27</v>
      </c>
    </row>
    <row r="1752" spans="1:14" x14ac:dyDescent="0.25">
      <c r="A1752" t="s">
        <v>8969</v>
      </c>
      <c r="B1752" t="s">
        <v>8970</v>
      </c>
      <c r="C1752" t="s">
        <v>16</v>
      </c>
      <c r="D1752" t="s">
        <v>44</v>
      </c>
      <c r="E1752" t="s">
        <v>18</v>
      </c>
      <c r="F1752" t="s">
        <v>8971</v>
      </c>
      <c r="G1752" t="s">
        <v>8972</v>
      </c>
      <c r="H1752" t="s">
        <v>8973</v>
      </c>
      <c r="I1752" t="s">
        <v>34</v>
      </c>
      <c r="J1752" t="s">
        <v>276</v>
      </c>
      <c r="K1752" t="s">
        <v>24</v>
      </c>
      <c r="L1752" t="s">
        <v>91</v>
      </c>
      <c r="M1752" t="s">
        <v>26</v>
      </c>
      <c r="N1752" t="s">
        <v>27</v>
      </c>
    </row>
    <row r="1753" spans="1:14" x14ac:dyDescent="0.25">
      <c r="A1753" t="s">
        <v>8974</v>
      </c>
      <c r="B1753" t="s">
        <v>8975</v>
      </c>
      <c r="C1753" t="s">
        <v>76</v>
      </c>
      <c r="D1753" t="s">
        <v>102</v>
      </c>
      <c r="E1753" t="s">
        <v>18</v>
      </c>
      <c r="F1753" t="s">
        <v>8976</v>
      </c>
      <c r="G1753" t="s">
        <v>8977</v>
      </c>
      <c r="H1753" t="s">
        <v>8978</v>
      </c>
      <c r="I1753" t="s">
        <v>34</v>
      </c>
      <c r="J1753" t="s">
        <v>769</v>
      </c>
      <c r="K1753" t="s">
        <v>24</v>
      </c>
      <c r="L1753" t="s">
        <v>82</v>
      </c>
      <c r="M1753" t="s">
        <v>8979</v>
      </c>
      <c r="N1753" t="s">
        <v>46</v>
      </c>
    </row>
    <row r="1754" spans="1:14" x14ac:dyDescent="0.25">
      <c r="A1754" t="s">
        <v>8980</v>
      </c>
      <c r="B1754" t="s">
        <v>8981</v>
      </c>
      <c r="C1754" t="s">
        <v>76</v>
      </c>
      <c r="D1754" t="s">
        <v>8504</v>
      </c>
      <c r="E1754" t="s">
        <v>18</v>
      </c>
      <c r="F1754" t="s">
        <v>8982</v>
      </c>
      <c r="G1754" t="s">
        <v>8983</v>
      </c>
      <c r="H1754" t="s">
        <v>8984</v>
      </c>
      <c r="I1754" t="s">
        <v>34</v>
      </c>
      <c r="J1754" t="s">
        <v>463</v>
      </c>
      <c r="K1754" t="s">
        <v>24</v>
      </c>
      <c r="L1754" t="s">
        <v>5160</v>
      </c>
      <c r="M1754" t="s">
        <v>8985</v>
      </c>
      <c r="N1754" t="s">
        <v>46</v>
      </c>
    </row>
    <row r="1755" spans="1:14" x14ac:dyDescent="0.25">
      <c r="A1755" t="s">
        <v>8986</v>
      </c>
      <c r="B1755" t="s">
        <v>48</v>
      </c>
      <c r="C1755" t="s">
        <v>76</v>
      </c>
      <c r="D1755" t="s">
        <v>49</v>
      </c>
      <c r="E1755" t="s">
        <v>18</v>
      </c>
      <c r="F1755" t="s">
        <v>8987</v>
      </c>
      <c r="G1755" t="s">
        <v>8988</v>
      </c>
      <c r="H1755" t="s">
        <v>8989</v>
      </c>
      <c r="I1755" t="s">
        <v>34</v>
      </c>
      <c r="J1755" t="s">
        <v>4468</v>
      </c>
      <c r="K1755" t="s">
        <v>24</v>
      </c>
      <c r="L1755" t="s">
        <v>54</v>
      </c>
      <c r="M1755" t="s">
        <v>8990</v>
      </c>
      <c r="N1755" t="s">
        <v>46</v>
      </c>
    </row>
    <row r="1756" spans="1:14" x14ac:dyDescent="0.25">
      <c r="A1756" t="s">
        <v>8991</v>
      </c>
      <c r="B1756" t="s">
        <v>8992</v>
      </c>
      <c r="C1756" t="s">
        <v>76</v>
      </c>
      <c r="D1756" t="s">
        <v>8993</v>
      </c>
      <c r="E1756" t="s">
        <v>18</v>
      </c>
      <c r="F1756" t="s">
        <v>8994</v>
      </c>
      <c r="G1756" t="s">
        <v>8995</v>
      </c>
      <c r="H1756" t="s">
        <v>8996</v>
      </c>
      <c r="I1756" t="s">
        <v>34</v>
      </c>
      <c r="J1756" t="s">
        <v>23</v>
      </c>
      <c r="K1756" t="s">
        <v>24</v>
      </c>
      <c r="L1756" t="s">
        <v>44</v>
      </c>
      <c r="M1756" t="s">
        <v>26</v>
      </c>
      <c r="N1756" t="s">
        <v>27</v>
      </c>
    </row>
    <row r="1757" spans="1:14" x14ac:dyDescent="0.25">
      <c r="A1757" t="s">
        <v>8997</v>
      </c>
      <c r="B1757" t="s">
        <v>8998</v>
      </c>
      <c r="C1757" t="s">
        <v>16</v>
      </c>
      <c r="D1757" t="s">
        <v>8999</v>
      </c>
      <c r="E1757" t="s">
        <v>18</v>
      </c>
      <c r="F1757" t="s">
        <v>9000</v>
      </c>
      <c r="G1757" t="s">
        <v>9001</v>
      </c>
      <c r="H1757" t="s">
        <v>9002</v>
      </c>
      <c r="I1757" t="s">
        <v>34</v>
      </c>
      <c r="J1757" t="s">
        <v>635</v>
      </c>
      <c r="K1757" t="s">
        <v>24</v>
      </c>
      <c r="L1757" t="s">
        <v>63</v>
      </c>
      <c r="M1757" t="s">
        <v>9003</v>
      </c>
      <c r="N1757" t="s">
        <v>46</v>
      </c>
    </row>
    <row r="1758" spans="1:14" x14ac:dyDescent="0.25">
      <c r="A1758" t="s">
        <v>9004</v>
      </c>
      <c r="B1758" t="s">
        <v>9005</v>
      </c>
      <c r="C1758" t="s">
        <v>76</v>
      </c>
      <c r="D1758" t="s">
        <v>39</v>
      </c>
      <c r="E1758" t="s">
        <v>18</v>
      </c>
      <c r="F1758" t="s">
        <v>9006</v>
      </c>
      <c r="G1758" t="s">
        <v>9007</v>
      </c>
      <c r="H1758" t="s">
        <v>9008</v>
      </c>
      <c r="I1758" t="s">
        <v>34</v>
      </c>
      <c r="J1758" t="s">
        <v>201</v>
      </c>
      <c r="K1758" t="s">
        <v>24</v>
      </c>
      <c r="L1758" t="s">
        <v>4679</v>
      </c>
      <c r="M1758" t="s">
        <v>9009</v>
      </c>
      <c r="N1758" t="s">
        <v>46</v>
      </c>
    </row>
    <row r="1759" spans="1:14" x14ac:dyDescent="0.25">
      <c r="A1759" t="s">
        <v>9010</v>
      </c>
      <c r="B1759" t="s">
        <v>9011</v>
      </c>
      <c r="C1759" t="s">
        <v>76</v>
      </c>
      <c r="D1759" t="s">
        <v>1573</v>
      </c>
      <c r="E1759" t="s">
        <v>18</v>
      </c>
      <c r="F1759" t="s">
        <v>9012</v>
      </c>
      <c r="G1759" t="s">
        <v>9013</v>
      </c>
      <c r="H1759" t="s">
        <v>9014</v>
      </c>
      <c r="I1759" t="s">
        <v>34</v>
      </c>
      <c r="J1759" t="s">
        <v>589</v>
      </c>
      <c r="K1759" t="s">
        <v>24</v>
      </c>
      <c r="L1759" t="s">
        <v>36</v>
      </c>
      <c r="M1759" t="s">
        <v>9015</v>
      </c>
      <c r="N1759" t="s">
        <v>46</v>
      </c>
    </row>
    <row r="1760" spans="1:14" x14ac:dyDescent="0.25">
      <c r="A1760" t="s">
        <v>4301</v>
      </c>
      <c r="B1760" t="s">
        <v>9016</v>
      </c>
      <c r="C1760" t="s">
        <v>76</v>
      </c>
      <c r="D1760" t="s">
        <v>547</v>
      </c>
      <c r="E1760" t="s">
        <v>18</v>
      </c>
      <c r="F1760" t="s">
        <v>9017</v>
      </c>
      <c r="G1760" t="s">
        <v>9018</v>
      </c>
      <c r="H1760" t="s">
        <v>9019</v>
      </c>
      <c r="I1760" t="s">
        <v>34</v>
      </c>
      <c r="J1760" t="s">
        <v>1501</v>
      </c>
      <c r="K1760" t="s">
        <v>24</v>
      </c>
      <c r="L1760" t="s">
        <v>552</v>
      </c>
      <c r="M1760" t="s">
        <v>9020</v>
      </c>
      <c r="N1760" t="s">
        <v>46</v>
      </c>
    </row>
    <row r="1761" spans="1:14" x14ac:dyDescent="0.25">
      <c r="A1761" t="s">
        <v>9021</v>
      </c>
      <c r="B1761" t="s">
        <v>9022</v>
      </c>
      <c r="C1761" t="s">
        <v>16</v>
      </c>
      <c r="D1761" t="s">
        <v>9023</v>
      </c>
      <c r="E1761" t="s">
        <v>18</v>
      </c>
      <c r="F1761" t="s">
        <v>9024</v>
      </c>
      <c r="G1761" t="s">
        <v>9025</v>
      </c>
      <c r="H1761" t="s">
        <v>9026</v>
      </c>
      <c r="I1761" t="s">
        <v>34</v>
      </c>
      <c r="J1761" t="s">
        <v>1769</v>
      </c>
      <c r="K1761" t="s">
        <v>24</v>
      </c>
      <c r="L1761" t="s">
        <v>6959</v>
      </c>
      <c r="M1761" t="s">
        <v>26</v>
      </c>
      <c r="N1761" t="s">
        <v>27</v>
      </c>
    </row>
    <row r="1762" spans="1:14" x14ac:dyDescent="0.25">
      <c r="A1762" t="s">
        <v>9027</v>
      </c>
      <c r="B1762" t="s">
        <v>9028</v>
      </c>
      <c r="C1762" t="s">
        <v>76</v>
      </c>
      <c r="D1762" t="s">
        <v>9029</v>
      </c>
      <c r="E1762" t="s">
        <v>18</v>
      </c>
      <c r="F1762" t="s">
        <v>9030</v>
      </c>
      <c r="G1762" t="s">
        <v>9031</v>
      </c>
      <c r="H1762" t="s">
        <v>9032</v>
      </c>
      <c r="I1762" t="s">
        <v>34</v>
      </c>
      <c r="J1762" t="s">
        <v>528</v>
      </c>
      <c r="K1762" t="s">
        <v>24</v>
      </c>
      <c r="L1762" t="s">
        <v>82</v>
      </c>
      <c r="M1762" t="s">
        <v>9033</v>
      </c>
      <c r="N1762" t="s">
        <v>46</v>
      </c>
    </row>
    <row r="1763" spans="1:14" x14ac:dyDescent="0.25">
      <c r="A1763" t="s">
        <v>9034</v>
      </c>
      <c r="B1763" t="s">
        <v>6744</v>
      </c>
      <c r="C1763" t="s">
        <v>76</v>
      </c>
      <c r="D1763" t="s">
        <v>631</v>
      </c>
      <c r="E1763" t="s">
        <v>18</v>
      </c>
      <c r="F1763" t="s">
        <v>9035</v>
      </c>
      <c r="G1763" t="s">
        <v>9036</v>
      </c>
      <c r="H1763" t="s">
        <v>9037</v>
      </c>
      <c r="I1763" t="s">
        <v>34</v>
      </c>
      <c r="J1763" t="s">
        <v>81</v>
      </c>
      <c r="K1763" t="s">
        <v>24</v>
      </c>
      <c r="L1763" t="s">
        <v>2467</v>
      </c>
      <c r="M1763" t="s">
        <v>9038</v>
      </c>
      <c r="N1763" t="s">
        <v>46</v>
      </c>
    </row>
    <row r="1764" spans="1:14" x14ac:dyDescent="0.25">
      <c r="A1764" t="s">
        <v>9039</v>
      </c>
      <c r="B1764" t="s">
        <v>9040</v>
      </c>
      <c r="C1764" t="s">
        <v>16</v>
      </c>
      <c r="D1764" t="s">
        <v>9041</v>
      </c>
      <c r="E1764" t="s">
        <v>18</v>
      </c>
      <c r="F1764" t="s">
        <v>9042</v>
      </c>
      <c r="G1764" t="s">
        <v>9043</v>
      </c>
      <c r="H1764" t="s">
        <v>9044</v>
      </c>
      <c r="I1764" t="s">
        <v>34</v>
      </c>
      <c r="J1764" t="s">
        <v>170</v>
      </c>
      <c r="K1764" t="s">
        <v>24</v>
      </c>
      <c r="L1764" t="s">
        <v>552</v>
      </c>
      <c r="M1764" t="s">
        <v>9045</v>
      </c>
      <c r="N1764" t="s">
        <v>46</v>
      </c>
    </row>
    <row r="1765" spans="1:14" x14ac:dyDescent="0.25">
      <c r="A1765" t="s">
        <v>9046</v>
      </c>
      <c r="C1765" t="s">
        <v>16</v>
      </c>
      <c r="D1765" t="s">
        <v>94</v>
      </c>
      <c r="E1765" t="s">
        <v>18</v>
      </c>
      <c r="F1765" t="s">
        <v>9047</v>
      </c>
      <c r="G1765" t="s">
        <v>9048</v>
      </c>
      <c r="H1765" t="s">
        <v>9049</v>
      </c>
      <c r="I1765" t="s">
        <v>34</v>
      </c>
      <c r="J1765" t="s">
        <v>393</v>
      </c>
      <c r="K1765" t="s">
        <v>24</v>
      </c>
      <c r="L1765" t="s">
        <v>914</v>
      </c>
      <c r="M1765" t="s">
        <v>26</v>
      </c>
      <c r="N1765" t="s">
        <v>27</v>
      </c>
    </row>
    <row r="1766" spans="1:14" x14ac:dyDescent="0.25">
      <c r="A1766" t="s">
        <v>9050</v>
      </c>
      <c r="B1766" t="s">
        <v>2866</v>
      </c>
      <c r="C1766" t="s">
        <v>76</v>
      </c>
      <c r="D1766" t="s">
        <v>1376</v>
      </c>
      <c r="E1766" t="s">
        <v>18</v>
      </c>
      <c r="F1766" t="s">
        <v>9051</v>
      </c>
      <c r="G1766" t="s">
        <v>9052</v>
      </c>
      <c r="H1766" t="s">
        <v>9053</v>
      </c>
      <c r="I1766" t="s">
        <v>34</v>
      </c>
      <c r="J1766" t="s">
        <v>201</v>
      </c>
      <c r="K1766" t="s">
        <v>24</v>
      </c>
      <c r="L1766" t="s">
        <v>477</v>
      </c>
      <c r="M1766" t="s">
        <v>9054</v>
      </c>
      <c r="N1766" t="s">
        <v>46</v>
      </c>
    </row>
    <row r="1767" spans="1:14" x14ac:dyDescent="0.25">
      <c r="A1767" t="s">
        <v>9055</v>
      </c>
      <c r="B1767" t="s">
        <v>9056</v>
      </c>
      <c r="C1767" t="s">
        <v>76</v>
      </c>
      <c r="D1767" t="s">
        <v>4043</v>
      </c>
      <c r="E1767" t="s">
        <v>18</v>
      </c>
      <c r="F1767" t="s">
        <v>9057</v>
      </c>
      <c r="G1767" t="s">
        <v>9058</v>
      </c>
      <c r="H1767" t="s">
        <v>9059</v>
      </c>
      <c r="I1767" t="s">
        <v>34</v>
      </c>
      <c r="J1767" t="s">
        <v>201</v>
      </c>
      <c r="K1767" t="s">
        <v>24</v>
      </c>
      <c r="L1767" t="s">
        <v>82</v>
      </c>
      <c r="M1767" t="s">
        <v>9060</v>
      </c>
      <c r="N1767" t="s">
        <v>46</v>
      </c>
    </row>
    <row r="1768" spans="1:14" x14ac:dyDescent="0.25">
      <c r="A1768" t="s">
        <v>9061</v>
      </c>
      <c r="B1768" t="s">
        <v>9062</v>
      </c>
      <c r="C1768" t="s">
        <v>76</v>
      </c>
      <c r="D1768" t="s">
        <v>9063</v>
      </c>
      <c r="E1768" t="s">
        <v>18</v>
      </c>
      <c r="F1768" t="s">
        <v>9064</v>
      </c>
      <c r="G1768" t="s">
        <v>9065</v>
      </c>
      <c r="H1768" t="s">
        <v>9066</v>
      </c>
      <c r="I1768" t="s">
        <v>22</v>
      </c>
      <c r="J1768" t="s">
        <v>1413</v>
      </c>
      <c r="K1768" t="s">
        <v>24</v>
      </c>
      <c r="L1768" t="s">
        <v>91</v>
      </c>
      <c r="M1768" t="s">
        <v>9067</v>
      </c>
      <c r="N1768" t="s">
        <v>46</v>
      </c>
    </row>
    <row r="1769" spans="1:14" x14ac:dyDescent="0.25">
      <c r="A1769" t="s">
        <v>9068</v>
      </c>
      <c r="C1769" t="s">
        <v>16</v>
      </c>
      <c r="D1769" t="s">
        <v>9069</v>
      </c>
      <c r="E1769" t="s">
        <v>18</v>
      </c>
      <c r="F1769" t="s">
        <v>9070</v>
      </c>
      <c r="G1769" t="s">
        <v>9071</v>
      </c>
      <c r="H1769" t="s">
        <v>9072</v>
      </c>
      <c r="I1769" t="s">
        <v>34</v>
      </c>
      <c r="J1769" t="s">
        <v>816</v>
      </c>
      <c r="K1769" t="s">
        <v>24</v>
      </c>
      <c r="L1769" t="s">
        <v>36</v>
      </c>
      <c r="M1769" t="s">
        <v>26</v>
      </c>
      <c r="N1769" t="s">
        <v>27</v>
      </c>
    </row>
    <row r="1770" spans="1:14" x14ac:dyDescent="0.25">
      <c r="A1770" t="s">
        <v>9073</v>
      </c>
      <c r="B1770" t="s">
        <v>9074</v>
      </c>
      <c r="C1770" t="s">
        <v>16</v>
      </c>
      <c r="D1770" t="s">
        <v>9075</v>
      </c>
      <c r="E1770" t="s">
        <v>18</v>
      </c>
      <c r="F1770" t="s">
        <v>9076</v>
      </c>
      <c r="G1770" t="s">
        <v>9077</v>
      </c>
      <c r="H1770" t="s">
        <v>9078</v>
      </c>
      <c r="I1770" t="s">
        <v>34</v>
      </c>
      <c r="J1770" t="s">
        <v>648</v>
      </c>
      <c r="K1770" t="s">
        <v>24</v>
      </c>
      <c r="L1770" t="s">
        <v>233</v>
      </c>
      <c r="M1770" t="s">
        <v>9079</v>
      </c>
      <c r="N1770" t="s">
        <v>46</v>
      </c>
    </row>
    <row r="1771" spans="1:14" x14ac:dyDescent="0.25">
      <c r="A1771" t="s">
        <v>9080</v>
      </c>
      <c r="B1771" t="s">
        <v>9081</v>
      </c>
      <c r="C1771" t="s">
        <v>76</v>
      </c>
      <c r="D1771" t="s">
        <v>9082</v>
      </c>
      <c r="E1771" t="s">
        <v>18</v>
      </c>
      <c r="F1771" t="s">
        <v>9083</v>
      </c>
      <c r="G1771" t="s">
        <v>9084</v>
      </c>
      <c r="H1771" t="s">
        <v>9085</v>
      </c>
      <c r="I1771" t="s">
        <v>314</v>
      </c>
      <c r="J1771" t="s">
        <v>201</v>
      </c>
      <c r="K1771" t="s">
        <v>24</v>
      </c>
      <c r="L1771" t="s">
        <v>8681</v>
      </c>
      <c r="M1771" t="s">
        <v>9086</v>
      </c>
      <c r="N1771" t="s">
        <v>46</v>
      </c>
    </row>
    <row r="1772" spans="1:14" x14ac:dyDescent="0.25">
      <c r="A1772" t="s">
        <v>9087</v>
      </c>
      <c r="B1772" t="s">
        <v>9088</v>
      </c>
      <c r="C1772" t="s">
        <v>16</v>
      </c>
      <c r="D1772" t="s">
        <v>1085</v>
      </c>
      <c r="E1772" t="s">
        <v>18</v>
      </c>
      <c r="F1772" t="s">
        <v>9089</v>
      </c>
      <c r="G1772" t="s">
        <v>9090</v>
      </c>
      <c r="H1772" t="s">
        <v>9091</v>
      </c>
      <c r="I1772" t="s">
        <v>34</v>
      </c>
      <c r="J1772" t="s">
        <v>2391</v>
      </c>
      <c r="K1772" t="s">
        <v>24</v>
      </c>
      <c r="L1772" t="s">
        <v>82</v>
      </c>
      <c r="M1772" t="s">
        <v>26</v>
      </c>
      <c r="N1772" t="s">
        <v>27</v>
      </c>
    </row>
    <row r="1773" spans="1:14" x14ac:dyDescent="0.25">
      <c r="A1773" t="s">
        <v>9092</v>
      </c>
      <c r="C1773" t="s">
        <v>16</v>
      </c>
      <c r="D1773" t="s">
        <v>503</v>
      </c>
      <c r="E1773" t="s">
        <v>18</v>
      </c>
      <c r="F1773" t="s">
        <v>9093</v>
      </c>
      <c r="G1773" t="s">
        <v>9094</v>
      </c>
      <c r="H1773" t="s">
        <v>9095</v>
      </c>
      <c r="I1773" t="s">
        <v>34</v>
      </c>
      <c r="J1773" t="s">
        <v>669</v>
      </c>
      <c r="K1773" t="s">
        <v>24</v>
      </c>
      <c r="L1773" t="s">
        <v>9096</v>
      </c>
      <c r="M1773" t="s">
        <v>9097</v>
      </c>
      <c r="N1773" t="s">
        <v>46</v>
      </c>
    </row>
    <row r="1774" spans="1:14" x14ac:dyDescent="0.25">
      <c r="A1774" t="s">
        <v>9098</v>
      </c>
      <c r="B1774" t="s">
        <v>9099</v>
      </c>
      <c r="C1774" t="s">
        <v>16</v>
      </c>
      <c r="D1774" t="s">
        <v>594</v>
      </c>
      <c r="E1774" t="s">
        <v>687</v>
      </c>
      <c r="F1774" t="s">
        <v>9100</v>
      </c>
      <c r="G1774" t="s">
        <v>9101</v>
      </c>
      <c r="H1774" t="s">
        <v>9102</v>
      </c>
      <c r="I1774" t="s">
        <v>34</v>
      </c>
      <c r="J1774" t="s">
        <v>889</v>
      </c>
      <c r="K1774" t="s">
        <v>24</v>
      </c>
      <c r="L1774" t="s">
        <v>224</v>
      </c>
      <c r="M1774" t="s">
        <v>26</v>
      </c>
      <c r="N1774" t="s">
        <v>27</v>
      </c>
    </row>
    <row r="1775" spans="1:14" x14ac:dyDescent="0.25">
      <c r="A1775" t="s">
        <v>9103</v>
      </c>
      <c r="B1775" t="s">
        <v>8544</v>
      </c>
      <c r="C1775" t="s">
        <v>16</v>
      </c>
      <c r="D1775" t="s">
        <v>4792</v>
      </c>
      <c r="E1775" t="s">
        <v>695</v>
      </c>
      <c r="F1775" t="s">
        <v>9104</v>
      </c>
      <c r="G1775" t="s">
        <v>9105</v>
      </c>
      <c r="H1775" t="s">
        <v>9106</v>
      </c>
      <c r="I1775" t="s">
        <v>34</v>
      </c>
      <c r="J1775" t="s">
        <v>433</v>
      </c>
      <c r="K1775" t="s">
        <v>24</v>
      </c>
      <c r="L1775" t="s">
        <v>914</v>
      </c>
      <c r="M1775" t="s">
        <v>26</v>
      </c>
      <c r="N1775" t="s">
        <v>27</v>
      </c>
    </row>
    <row r="1776" spans="1:14" x14ac:dyDescent="0.25">
      <c r="A1776" t="s">
        <v>9107</v>
      </c>
      <c r="B1776" t="s">
        <v>8544</v>
      </c>
      <c r="C1776" t="s">
        <v>16</v>
      </c>
      <c r="D1776" t="s">
        <v>4792</v>
      </c>
      <c r="E1776" t="s">
        <v>695</v>
      </c>
      <c r="F1776" t="s">
        <v>9108</v>
      </c>
      <c r="G1776" t="s">
        <v>9109</v>
      </c>
      <c r="H1776" t="s">
        <v>9110</v>
      </c>
      <c r="I1776" t="s">
        <v>34</v>
      </c>
      <c r="J1776" t="s">
        <v>872</v>
      </c>
      <c r="K1776" t="s">
        <v>24</v>
      </c>
      <c r="L1776" t="s">
        <v>914</v>
      </c>
      <c r="M1776" t="s">
        <v>26</v>
      </c>
      <c r="N1776" t="s">
        <v>27</v>
      </c>
    </row>
    <row r="1777" spans="1:14" x14ac:dyDescent="0.25">
      <c r="A1777" t="s">
        <v>9111</v>
      </c>
      <c r="B1777" t="s">
        <v>9112</v>
      </c>
      <c r="C1777" t="s">
        <v>16</v>
      </c>
      <c r="D1777" t="s">
        <v>9113</v>
      </c>
      <c r="E1777" t="s">
        <v>695</v>
      </c>
      <c r="F1777" t="s">
        <v>9114</v>
      </c>
      <c r="G1777" t="s">
        <v>9115</v>
      </c>
      <c r="H1777" t="s">
        <v>9116</v>
      </c>
      <c r="I1777" t="s">
        <v>34</v>
      </c>
      <c r="J1777" t="s">
        <v>448</v>
      </c>
      <c r="K1777" t="s">
        <v>24</v>
      </c>
      <c r="L1777" t="s">
        <v>82</v>
      </c>
      <c r="M1777" t="s">
        <v>26</v>
      </c>
      <c r="N1777" t="s">
        <v>27</v>
      </c>
    </row>
    <row r="1778" spans="1:14" x14ac:dyDescent="0.25">
      <c r="A1778" t="s">
        <v>9117</v>
      </c>
      <c r="C1778" t="s">
        <v>76</v>
      </c>
      <c r="D1778" t="s">
        <v>9118</v>
      </c>
      <c r="E1778" t="s">
        <v>695</v>
      </c>
      <c r="F1778" t="s">
        <v>9119</v>
      </c>
      <c r="G1778" t="s">
        <v>9120</v>
      </c>
      <c r="H1778" t="s">
        <v>9121</v>
      </c>
      <c r="I1778" t="s">
        <v>22</v>
      </c>
      <c r="J1778" t="s">
        <v>276</v>
      </c>
      <c r="K1778" t="s">
        <v>24</v>
      </c>
      <c r="L1778" t="s">
        <v>9122</v>
      </c>
      <c r="M1778" t="s">
        <v>26</v>
      </c>
      <c r="N1778" t="s">
        <v>27</v>
      </c>
    </row>
    <row r="1779" spans="1:14" x14ac:dyDescent="0.25">
      <c r="A1779" t="s">
        <v>9123</v>
      </c>
      <c r="B1779" t="s">
        <v>9124</v>
      </c>
      <c r="C1779" t="s">
        <v>16</v>
      </c>
      <c r="D1779" t="s">
        <v>288</v>
      </c>
      <c r="E1779" t="s">
        <v>687</v>
      </c>
      <c r="F1779" t="s">
        <v>9125</v>
      </c>
      <c r="G1779" t="s">
        <v>9126</v>
      </c>
      <c r="H1779" t="s">
        <v>9127</v>
      </c>
      <c r="I1779" t="s">
        <v>34</v>
      </c>
      <c r="J1779" t="s">
        <v>1056</v>
      </c>
      <c r="K1779" t="s">
        <v>24</v>
      </c>
      <c r="L1779" t="s">
        <v>224</v>
      </c>
      <c r="M1779" t="s">
        <v>26</v>
      </c>
      <c r="N1779" t="s">
        <v>27</v>
      </c>
    </row>
    <row r="1780" spans="1:14" x14ac:dyDescent="0.25">
      <c r="A1780" t="s">
        <v>763</v>
      </c>
      <c r="B1780" t="s">
        <v>9128</v>
      </c>
      <c r="C1780" t="s">
        <v>76</v>
      </c>
      <c r="D1780" t="s">
        <v>594</v>
      </c>
      <c r="E1780" t="s">
        <v>687</v>
      </c>
      <c r="F1780" t="s">
        <v>9129</v>
      </c>
      <c r="G1780" t="s">
        <v>9130</v>
      </c>
      <c r="H1780" t="s">
        <v>9131</v>
      </c>
      <c r="I1780" t="s">
        <v>34</v>
      </c>
      <c r="J1780" t="s">
        <v>1769</v>
      </c>
      <c r="K1780" t="s">
        <v>24</v>
      </c>
      <c r="L1780" t="s">
        <v>224</v>
      </c>
      <c r="M1780" t="s">
        <v>26</v>
      </c>
      <c r="N1780" t="s">
        <v>27</v>
      </c>
    </row>
    <row r="1781" spans="1:14" x14ac:dyDescent="0.25">
      <c r="A1781" t="s">
        <v>9123</v>
      </c>
      <c r="B1781" t="s">
        <v>9124</v>
      </c>
      <c r="C1781" t="s">
        <v>16</v>
      </c>
      <c r="D1781" t="s">
        <v>288</v>
      </c>
      <c r="E1781" t="s">
        <v>695</v>
      </c>
      <c r="F1781" t="s">
        <v>9132</v>
      </c>
      <c r="G1781" t="s">
        <v>9133</v>
      </c>
      <c r="H1781" t="s">
        <v>9134</v>
      </c>
      <c r="I1781" t="s">
        <v>34</v>
      </c>
      <c r="J1781" t="s">
        <v>1056</v>
      </c>
      <c r="K1781" t="s">
        <v>24</v>
      </c>
      <c r="L1781" t="s">
        <v>224</v>
      </c>
      <c r="M1781" t="s">
        <v>9135</v>
      </c>
      <c r="N1781" t="s">
        <v>46</v>
      </c>
    </row>
    <row r="1782" spans="1:14" x14ac:dyDescent="0.25">
      <c r="A1782" t="s">
        <v>9136</v>
      </c>
      <c r="B1782" t="s">
        <v>9137</v>
      </c>
      <c r="C1782" t="s">
        <v>16</v>
      </c>
      <c r="D1782" t="s">
        <v>9138</v>
      </c>
      <c r="E1782" t="s">
        <v>687</v>
      </c>
      <c r="F1782" t="s">
        <v>9139</v>
      </c>
      <c r="G1782" t="s">
        <v>9140</v>
      </c>
      <c r="H1782" t="s">
        <v>9141</v>
      </c>
      <c r="I1782" t="s">
        <v>34</v>
      </c>
      <c r="J1782" t="s">
        <v>1056</v>
      </c>
      <c r="K1782" t="s">
        <v>24</v>
      </c>
      <c r="L1782" t="s">
        <v>9142</v>
      </c>
      <c r="M1782" t="s">
        <v>26</v>
      </c>
      <c r="N1782" t="s">
        <v>27</v>
      </c>
    </row>
    <row r="1783" spans="1:14" x14ac:dyDescent="0.25">
      <c r="A1783" t="s">
        <v>9143</v>
      </c>
      <c r="B1783" t="s">
        <v>9144</v>
      </c>
      <c r="C1783" t="s">
        <v>16</v>
      </c>
      <c r="D1783" t="s">
        <v>9145</v>
      </c>
      <c r="E1783" t="s">
        <v>695</v>
      </c>
      <c r="F1783" t="s">
        <v>9146</v>
      </c>
      <c r="G1783" t="s">
        <v>9147</v>
      </c>
      <c r="H1783" t="s">
        <v>9148</v>
      </c>
      <c r="I1783" t="s">
        <v>34</v>
      </c>
      <c r="J1783" t="s">
        <v>9149</v>
      </c>
      <c r="K1783" t="s">
        <v>24</v>
      </c>
      <c r="L1783" t="s">
        <v>7788</v>
      </c>
      <c r="M1783" t="s">
        <v>26</v>
      </c>
      <c r="N1783" t="s">
        <v>27</v>
      </c>
    </row>
    <row r="1784" spans="1:14" x14ac:dyDescent="0.25">
      <c r="A1784" t="s">
        <v>9150</v>
      </c>
      <c r="C1784" t="s">
        <v>16</v>
      </c>
      <c r="D1784" t="s">
        <v>472</v>
      </c>
      <c r="E1784" t="s">
        <v>687</v>
      </c>
      <c r="F1784" t="s">
        <v>9151</v>
      </c>
      <c r="G1784" t="s">
        <v>9152</v>
      </c>
      <c r="H1784" t="s">
        <v>9153</v>
      </c>
      <c r="I1784" t="s">
        <v>34</v>
      </c>
      <c r="J1784" t="s">
        <v>240</v>
      </c>
      <c r="K1784" t="s">
        <v>24</v>
      </c>
      <c r="L1784" t="s">
        <v>477</v>
      </c>
      <c r="M1784" t="s">
        <v>26</v>
      </c>
      <c r="N1784" t="s">
        <v>27</v>
      </c>
    </row>
    <row r="1785" spans="1:14" x14ac:dyDescent="0.25">
      <c r="A1785" t="s">
        <v>9154</v>
      </c>
      <c r="B1785" t="s">
        <v>2532</v>
      </c>
      <c r="C1785" t="s">
        <v>16</v>
      </c>
      <c r="D1785" t="s">
        <v>1006</v>
      </c>
      <c r="E1785" t="s">
        <v>695</v>
      </c>
      <c r="F1785" t="s">
        <v>9155</v>
      </c>
      <c r="G1785" t="s">
        <v>9156</v>
      </c>
      <c r="H1785" t="s">
        <v>9157</v>
      </c>
      <c r="I1785" t="s">
        <v>34</v>
      </c>
      <c r="J1785" t="s">
        <v>1019</v>
      </c>
      <c r="K1785" t="s">
        <v>24</v>
      </c>
      <c r="L1785" t="s">
        <v>848</v>
      </c>
      <c r="M1785" t="s">
        <v>26</v>
      </c>
      <c r="N1785" t="s">
        <v>27</v>
      </c>
    </row>
    <row r="1786" spans="1:14" x14ac:dyDescent="0.25">
      <c r="A1786" t="s">
        <v>9158</v>
      </c>
      <c r="B1786" t="s">
        <v>9159</v>
      </c>
      <c r="C1786" t="s">
        <v>16</v>
      </c>
      <c r="D1786" t="s">
        <v>594</v>
      </c>
      <c r="E1786" t="s">
        <v>695</v>
      </c>
      <c r="F1786" t="s">
        <v>9160</v>
      </c>
      <c r="G1786" t="s">
        <v>9161</v>
      </c>
      <c r="H1786" t="s">
        <v>9162</v>
      </c>
      <c r="I1786" t="s">
        <v>34</v>
      </c>
      <c r="J1786" t="s">
        <v>256</v>
      </c>
      <c r="K1786" t="s">
        <v>24</v>
      </c>
      <c r="L1786" t="s">
        <v>224</v>
      </c>
      <c r="M1786" t="s">
        <v>26</v>
      </c>
      <c r="N1786" t="s">
        <v>27</v>
      </c>
    </row>
    <row r="1787" spans="1:14" x14ac:dyDescent="0.25">
      <c r="A1787" t="s">
        <v>9163</v>
      </c>
      <c r="B1787" t="s">
        <v>9164</v>
      </c>
      <c r="C1787" t="s">
        <v>76</v>
      </c>
      <c r="D1787" t="s">
        <v>329</v>
      </c>
      <c r="E1787" t="s">
        <v>687</v>
      </c>
      <c r="F1787" t="s">
        <v>9165</v>
      </c>
      <c r="G1787" t="s">
        <v>9166</v>
      </c>
      <c r="H1787" t="s">
        <v>9167</v>
      </c>
      <c r="I1787" t="s">
        <v>34</v>
      </c>
      <c r="J1787" t="s">
        <v>333</v>
      </c>
      <c r="K1787" t="s">
        <v>24</v>
      </c>
      <c r="L1787" t="s">
        <v>334</v>
      </c>
      <c r="M1787" t="s">
        <v>26</v>
      </c>
      <c r="N1787" t="s">
        <v>27</v>
      </c>
    </row>
    <row r="1788" spans="1:14" x14ac:dyDescent="0.25">
      <c r="A1788" t="s">
        <v>9168</v>
      </c>
      <c r="B1788" t="s">
        <v>9169</v>
      </c>
      <c r="C1788" t="s">
        <v>16</v>
      </c>
      <c r="D1788" t="s">
        <v>9170</v>
      </c>
      <c r="E1788" t="s">
        <v>695</v>
      </c>
      <c r="F1788" t="s">
        <v>9171</v>
      </c>
      <c r="G1788" t="s">
        <v>9172</v>
      </c>
      <c r="H1788" t="s">
        <v>9173</v>
      </c>
      <c r="I1788" t="s">
        <v>34</v>
      </c>
      <c r="J1788" t="s">
        <v>944</v>
      </c>
      <c r="K1788" t="s">
        <v>24</v>
      </c>
      <c r="L1788" t="s">
        <v>914</v>
      </c>
      <c r="M1788" t="s">
        <v>26</v>
      </c>
      <c r="N1788" t="s">
        <v>27</v>
      </c>
    </row>
    <row r="1789" spans="1:14" x14ac:dyDescent="0.25">
      <c r="A1789" t="s">
        <v>9174</v>
      </c>
      <c r="B1789" t="s">
        <v>9175</v>
      </c>
      <c r="C1789" t="s">
        <v>76</v>
      </c>
      <c r="D1789" t="s">
        <v>8596</v>
      </c>
      <c r="E1789" t="s">
        <v>695</v>
      </c>
      <c r="F1789" t="s">
        <v>9176</v>
      </c>
      <c r="G1789" t="s">
        <v>9177</v>
      </c>
      <c r="H1789" t="s">
        <v>9178</v>
      </c>
      <c r="I1789" t="s">
        <v>34</v>
      </c>
      <c r="J1789" t="s">
        <v>1372</v>
      </c>
      <c r="K1789" t="s">
        <v>24</v>
      </c>
      <c r="L1789" t="s">
        <v>9179</v>
      </c>
      <c r="M1789" t="s">
        <v>9180</v>
      </c>
      <c r="N1789" t="s">
        <v>46</v>
      </c>
    </row>
    <row r="1790" spans="1:14" x14ac:dyDescent="0.25">
      <c r="A1790" t="s">
        <v>5580</v>
      </c>
      <c r="B1790" t="s">
        <v>9181</v>
      </c>
      <c r="C1790" t="s">
        <v>16</v>
      </c>
      <c r="D1790" t="s">
        <v>5227</v>
      </c>
      <c r="E1790" t="s">
        <v>695</v>
      </c>
      <c r="F1790" t="s">
        <v>9182</v>
      </c>
      <c r="G1790" t="s">
        <v>9183</v>
      </c>
      <c r="H1790" t="s">
        <v>9184</v>
      </c>
      <c r="I1790" t="s">
        <v>34</v>
      </c>
      <c r="J1790" t="s">
        <v>7669</v>
      </c>
      <c r="K1790" t="s">
        <v>24</v>
      </c>
      <c r="L1790" t="s">
        <v>2863</v>
      </c>
      <c r="M1790" t="s">
        <v>9185</v>
      </c>
      <c r="N1790" t="s">
        <v>46</v>
      </c>
    </row>
    <row r="1791" spans="1:14" x14ac:dyDescent="0.25">
      <c r="A1791" t="s">
        <v>9186</v>
      </c>
      <c r="C1791" t="s">
        <v>16</v>
      </c>
      <c r="D1791" t="s">
        <v>1612</v>
      </c>
      <c r="E1791" t="s">
        <v>687</v>
      </c>
      <c r="F1791" t="s">
        <v>9187</v>
      </c>
      <c r="G1791" t="s">
        <v>9188</v>
      </c>
      <c r="H1791" t="s">
        <v>9189</v>
      </c>
      <c r="I1791" t="s">
        <v>34</v>
      </c>
      <c r="J1791" t="s">
        <v>284</v>
      </c>
      <c r="K1791" t="s">
        <v>24</v>
      </c>
      <c r="L1791" t="s">
        <v>82</v>
      </c>
      <c r="M1791" t="s">
        <v>26</v>
      </c>
      <c r="N1791" t="s">
        <v>27</v>
      </c>
    </row>
    <row r="1792" spans="1:14" x14ac:dyDescent="0.25">
      <c r="A1792" t="s">
        <v>9154</v>
      </c>
      <c r="B1792" t="s">
        <v>2532</v>
      </c>
      <c r="C1792" t="s">
        <v>16</v>
      </c>
      <c r="D1792" t="s">
        <v>1006</v>
      </c>
      <c r="E1792" t="s">
        <v>695</v>
      </c>
      <c r="F1792" t="s">
        <v>9190</v>
      </c>
      <c r="G1792" t="s">
        <v>9191</v>
      </c>
      <c r="H1792" t="s">
        <v>9192</v>
      </c>
      <c r="I1792" t="s">
        <v>34</v>
      </c>
      <c r="J1792" t="s">
        <v>1019</v>
      </c>
      <c r="K1792" t="s">
        <v>24</v>
      </c>
      <c r="L1792" t="s">
        <v>848</v>
      </c>
      <c r="M1792" t="s">
        <v>26</v>
      </c>
      <c r="N1792" t="s">
        <v>27</v>
      </c>
    </row>
    <row r="1793" spans="1:14" x14ac:dyDescent="0.25">
      <c r="A1793" t="s">
        <v>7754</v>
      </c>
      <c r="B1793" t="s">
        <v>4151</v>
      </c>
      <c r="C1793" t="s">
        <v>16</v>
      </c>
      <c r="D1793" t="s">
        <v>3889</v>
      </c>
      <c r="E1793" t="s">
        <v>687</v>
      </c>
      <c r="F1793" t="s">
        <v>9193</v>
      </c>
      <c r="G1793" t="s">
        <v>9194</v>
      </c>
      <c r="H1793" t="s">
        <v>9195</v>
      </c>
      <c r="I1793" t="s">
        <v>34</v>
      </c>
      <c r="J1793" t="s">
        <v>699</v>
      </c>
      <c r="K1793" t="s">
        <v>24</v>
      </c>
      <c r="L1793" t="s">
        <v>44</v>
      </c>
      <c r="M1793" t="s">
        <v>26</v>
      </c>
      <c r="N1793" t="s">
        <v>27</v>
      </c>
    </row>
    <row r="1794" spans="1:14" x14ac:dyDescent="0.25">
      <c r="A1794" t="s">
        <v>9196</v>
      </c>
      <c r="B1794" t="s">
        <v>9197</v>
      </c>
      <c r="C1794" t="s">
        <v>16</v>
      </c>
      <c r="D1794" t="s">
        <v>9198</v>
      </c>
      <c r="E1794" t="s">
        <v>687</v>
      </c>
      <c r="F1794" t="s">
        <v>9199</v>
      </c>
      <c r="G1794" t="s">
        <v>9200</v>
      </c>
      <c r="H1794" t="s">
        <v>9201</v>
      </c>
      <c r="I1794" t="s">
        <v>34</v>
      </c>
      <c r="J1794" t="s">
        <v>426</v>
      </c>
      <c r="K1794" t="s">
        <v>24</v>
      </c>
      <c r="L1794" t="s">
        <v>713</v>
      </c>
      <c r="M1794" t="s">
        <v>26</v>
      </c>
      <c r="N1794" t="s">
        <v>27</v>
      </c>
    </row>
    <row r="1795" spans="1:14" x14ac:dyDescent="0.25">
      <c r="A1795" t="s">
        <v>9202</v>
      </c>
      <c r="B1795" t="s">
        <v>9112</v>
      </c>
      <c r="C1795" t="s">
        <v>16</v>
      </c>
      <c r="D1795" t="s">
        <v>9113</v>
      </c>
      <c r="E1795" t="s">
        <v>687</v>
      </c>
      <c r="F1795" t="s">
        <v>9203</v>
      </c>
      <c r="G1795" t="s">
        <v>9204</v>
      </c>
      <c r="H1795" t="s">
        <v>9205</v>
      </c>
      <c r="I1795" t="s">
        <v>34</v>
      </c>
      <c r="J1795" t="s">
        <v>448</v>
      </c>
      <c r="K1795" t="s">
        <v>24</v>
      </c>
      <c r="L1795" t="s">
        <v>82</v>
      </c>
      <c r="M1795" t="s">
        <v>26</v>
      </c>
      <c r="N1795" t="s">
        <v>27</v>
      </c>
    </row>
    <row r="1796" spans="1:14" x14ac:dyDescent="0.25">
      <c r="A1796" t="s">
        <v>9206</v>
      </c>
      <c r="B1796" t="s">
        <v>9137</v>
      </c>
      <c r="C1796" t="s">
        <v>16</v>
      </c>
      <c r="D1796" t="s">
        <v>9138</v>
      </c>
      <c r="E1796" t="s">
        <v>695</v>
      </c>
      <c r="F1796" t="s">
        <v>9207</v>
      </c>
      <c r="G1796" t="s">
        <v>9208</v>
      </c>
      <c r="H1796" t="s">
        <v>9209</v>
      </c>
      <c r="I1796" t="s">
        <v>34</v>
      </c>
      <c r="J1796" t="s">
        <v>1056</v>
      </c>
      <c r="K1796" t="s">
        <v>24</v>
      </c>
      <c r="L1796" t="s">
        <v>9210</v>
      </c>
      <c r="M1796" t="s">
        <v>9211</v>
      </c>
      <c r="N1796" t="s">
        <v>46</v>
      </c>
    </row>
    <row r="1797" spans="1:14" x14ac:dyDescent="0.25">
      <c r="A1797" t="s">
        <v>9212</v>
      </c>
      <c r="B1797" t="s">
        <v>8544</v>
      </c>
      <c r="C1797" t="s">
        <v>16</v>
      </c>
      <c r="D1797" t="s">
        <v>4792</v>
      </c>
      <c r="E1797" t="s">
        <v>695</v>
      </c>
      <c r="F1797" t="s">
        <v>9213</v>
      </c>
      <c r="G1797" t="s">
        <v>9214</v>
      </c>
      <c r="H1797" t="s">
        <v>9215</v>
      </c>
      <c r="I1797" t="s">
        <v>34</v>
      </c>
      <c r="J1797" t="s">
        <v>284</v>
      </c>
      <c r="K1797" t="s">
        <v>24</v>
      </c>
      <c r="L1797" t="s">
        <v>914</v>
      </c>
      <c r="M1797" t="s">
        <v>26</v>
      </c>
      <c r="N1797" t="s">
        <v>27</v>
      </c>
    </row>
    <row r="1798" spans="1:14" x14ac:dyDescent="0.25">
      <c r="A1798" t="s">
        <v>9216</v>
      </c>
      <c r="B1798" t="s">
        <v>8544</v>
      </c>
      <c r="C1798" t="s">
        <v>16</v>
      </c>
      <c r="D1798" t="s">
        <v>4792</v>
      </c>
      <c r="E1798" t="s">
        <v>695</v>
      </c>
      <c r="F1798" t="s">
        <v>9217</v>
      </c>
      <c r="G1798" t="s">
        <v>9218</v>
      </c>
      <c r="H1798" t="s">
        <v>9219</v>
      </c>
      <c r="I1798" t="s">
        <v>34</v>
      </c>
      <c r="J1798" t="s">
        <v>699</v>
      </c>
      <c r="K1798" t="s">
        <v>24</v>
      </c>
      <c r="L1798" t="s">
        <v>914</v>
      </c>
      <c r="M1798" t="s">
        <v>26</v>
      </c>
      <c r="N1798" t="s">
        <v>27</v>
      </c>
    </row>
    <row r="1799" spans="1:14" x14ac:dyDescent="0.25">
      <c r="A1799" t="s">
        <v>9220</v>
      </c>
      <c r="B1799" t="s">
        <v>9221</v>
      </c>
      <c r="C1799" t="s">
        <v>76</v>
      </c>
      <c r="D1799" t="s">
        <v>9222</v>
      </c>
      <c r="E1799" t="s">
        <v>695</v>
      </c>
      <c r="F1799" t="s">
        <v>9223</v>
      </c>
      <c r="G1799" t="s">
        <v>9224</v>
      </c>
      <c r="H1799" t="s">
        <v>9225</v>
      </c>
      <c r="I1799" t="s">
        <v>34</v>
      </c>
      <c r="J1799" t="s">
        <v>232</v>
      </c>
      <c r="K1799" t="s">
        <v>24</v>
      </c>
      <c r="L1799" t="s">
        <v>82</v>
      </c>
      <c r="M1799" t="s">
        <v>26</v>
      </c>
      <c r="N1799" t="s">
        <v>27</v>
      </c>
    </row>
    <row r="1800" spans="1:14" x14ac:dyDescent="0.25">
      <c r="A1800" t="s">
        <v>9226</v>
      </c>
      <c r="B1800" t="s">
        <v>8544</v>
      </c>
      <c r="C1800" t="s">
        <v>16</v>
      </c>
      <c r="D1800" t="s">
        <v>4792</v>
      </c>
      <c r="E1800" t="s">
        <v>695</v>
      </c>
      <c r="F1800" t="s">
        <v>9227</v>
      </c>
      <c r="G1800" t="s">
        <v>9228</v>
      </c>
      <c r="H1800" t="s">
        <v>9229</v>
      </c>
      <c r="I1800" t="s">
        <v>34</v>
      </c>
      <c r="J1800" t="s">
        <v>1648</v>
      </c>
      <c r="K1800" t="s">
        <v>24</v>
      </c>
      <c r="L1800" t="s">
        <v>914</v>
      </c>
      <c r="M1800" t="s">
        <v>26</v>
      </c>
      <c r="N1800" t="s">
        <v>27</v>
      </c>
    </row>
    <row r="1801" spans="1:14" x14ac:dyDescent="0.25">
      <c r="A1801" t="s">
        <v>9230</v>
      </c>
      <c r="B1801" t="s">
        <v>992</v>
      </c>
      <c r="C1801" t="s">
        <v>16</v>
      </c>
      <c r="D1801" t="s">
        <v>3396</v>
      </c>
      <c r="E1801" t="s">
        <v>695</v>
      </c>
      <c r="F1801" t="s">
        <v>9231</v>
      </c>
      <c r="G1801" t="s">
        <v>9232</v>
      </c>
      <c r="H1801" t="s">
        <v>9233</v>
      </c>
      <c r="I1801" t="s">
        <v>34</v>
      </c>
      <c r="J1801" t="s">
        <v>5940</v>
      </c>
      <c r="K1801" t="s">
        <v>24</v>
      </c>
      <c r="L1801" t="s">
        <v>9234</v>
      </c>
      <c r="M1801" t="s">
        <v>26</v>
      </c>
      <c r="N1801" t="s">
        <v>27</v>
      </c>
    </row>
    <row r="1802" spans="1:14" x14ac:dyDescent="0.25">
      <c r="A1802" t="s">
        <v>9235</v>
      </c>
      <c r="B1802" t="s">
        <v>9236</v>
      </c>
      <c r="C1802" t="s">
        <v>16</v>
      </c>
      <c r="D1802" t="s">
        <v>9237</v>
      </c>
      <c r="E1802" t="s">
        <v>695</v>
      </c>
      <c r="F1802" t="s">
        <v>9238</v>
      </c>
      <c r="G1802" t="s">
        <v>9239</v>
      </c>
      <c r="H1802" t="s">
        <v>9240</v>
      </c>
      <c r="I1802" t="s">
        <v>22</v>
      </c>
      <c r="J1802" t="s">
        <v>9241</v>
      </c>
      <c r="K1802" t="s">
        <v>24</v>
      </c>
      <c r="L1802" t="s">
        <v>483</v>
      </c>
      <c r="M1802" t="s">
        <v>26</v>
      </c>
      <c r="N1802" t="s">
        <v>27</v>
      </c>
    </row>
    <row r="1803" spans="1:14" x14ac:dyDescent="0.25">
      <c r="A1803" t="s">
        <v>9242</v>
      </c>
      <c r="B1803" t="s">
        <v>9243</v>
      </c>
      <c r="C1803" t="s">
        <v>76</v>
      </c>
      <c r="D1803" t="s">
        <v>9244</v>
      </c>
      <c r="E1803" t="s">
        <v>687</v>
      </c>
      <c r="F1803" t="s">
        <v>9245</v>
      </c>
      <c r="G1803" t="s">
        <v>9246</v>
      </c>
      <c r="H1803" t="s">
        <v>9247</v>
      </c>
      <c r="I1803" t="s">
        <v>34</v>
      </c>
      <c r="J1803" t="s">
        <v>276</v>
      </c>
      <c r="K1803" t="s">
        <v>24</v>
      </c>
      <c r="L1803" t="s">
        <v>9248</v>
      </c>
      <c r="M1803" t="s">
        <v>26</v>
      </c>
      <c r="N1803" t="s">
        <v>27</v>
      </c>
    </row>
    <row r="1804" spans="1:14" x14ac:dyDescent="0.25">
      <c r="A1804" t="s">
        <v>9249</v>
      </c>
      <c r="B1804" t="s">
        <v>9250</v>
      </c>
      <c r="C1804" t="s">
        <v>16</v>
      </c>
      <c r="D1804" t="s">
        <v>9251</v>
      </c>
      <c r="E1804" t="s">
        <v>695</v>
      </c>
      <c r="F1804" t="s">
        <v>9252</v>
      </c>
      <c r="G1804" t="s">
        <v>9253</v>
      </c>
      <c r="H1804" t="s">
        <v>9254</v>
      </c>
      <c r="I1804" t="s">
        <v>22</v>
      </c>
      <c r="J1804" t="s">
        <v>9255</v>
      </c>
      <c r="K1804" t="s">
        <v>24</v>
      </c>
      <c r="L1804" t="s">
        <v>91</v>
      </c>
      <c r="M1804" t="s">
        <v>26</v>
      </c>
      <c r="N1804" t="s">
        <v>27</v>
      </c>
    </row>
    <row r="1805" spans="1:14" x14ac:dyDescent="0.25">
      <c r="A1805" t="s">
        <v>9256</v>
      </c>
      <c r="C1805" t="s">
        <v>76</v>
      </c>
      <c r="D1805" t="s">
        <v>6940</v>
      </c>
      <c r="E1805" t="s">
        <v>695</v>
      </c>
      <c r="F1805" t="s">
        <v>9257</v>
      </c>
      <c r="G1805" t="s">
        <v>9258</v>
      </c>
      <c r="H1805" t="s">
        <v>9259</v>
      </c>
      <c r="I1805" t="s">
        <v>34</v>
      </c>
      <c r="J1805" t="s">
        <v>1372</v>
      </c>
      <c r="K1805" t="s">
        <v>24</v>
      </c>
      <c r="L1805" t="s">
        <v>2467</v>
      </c>
      <c r="M1805" t="s">
        <v>9260</v>
      </c>
      <c r="N1805" t="s">
        <v>46</v>
      </c>
    </row>
    <row r="1806" spans="1:14" x14ac:dyDescent="0.25">
      <c r="A1806" t="s">
        <v>9261</v>
      </c>
      <c r="B1806" t="s">
        <v>1974</v>
      </c>
      <c r="C1806" t="s">
        <v>76</v>
      </c>
      <c r="D1806" t="s">
        <v>2533</v>
      </c>
      <c r="E1806" t="s">
        <v>695</v>
      </c>
      <c r="F1806" t="s">
        <v>9262</v>
      </c>
      <c r="G1806" t="s">
        <v>9263</v>
      </c>
      <c r="H1806" t="s">
        <v>9264</v>
      </c>
      <c r="I1806" t="s">
        <v>34</v>
      </c>
      <c r="J1806" t="s">
        <v>178</v>
      </c>
      <c r="K1806" t="s">
        <v>24</v>
      </c>
      <c r="L1806" t="s">
        <v>257</v>
      </c>
      <c r="M1806" t="s">
        <v>26</v>
      </c>
      <c r="N1806" t="s">
        <v>27</v>
      </c>
    </row>
    <row r="1807" spans="1:14" x14ac:dyDescent="0.25">
      <c r="A1807" t="s">
        <v>9265</v>
      </c>
      <c r="B1807" t="s">
        <v>8533</v>
      </c>
      <c r="C1807" t="s">
        <v>16</v>
      </c>
      <c r="D1807" t="s">
        <v>8534</v>
      </c>
      <c r="E1807" t="s">
        <v>695</v>
      </c>
      <c r="F1807" t="s">
        <v>9266</v>
      </c>
      <c r="G1807" t="s">
        <v>9267</v>
      </c>
      <c r="H1807" t="s">
        <v>9268</v>
      </c>
      <c r="I1807" t="s">
        <v>22</v>
      </c>
      <c r="J1807" t="s">
        <v>134</v>
      </c>
      <c r="K1807" t="s">
        <v>24</v>
      </c>
      <c r="L1807" t="s">
        <v>91</v>
      </c>
      <c r="M1807" t="s">
        <v>26</v>
      </c>
      <c r="N1807" t="s">
        <v>27</v>
      </c>
    </row>
    <row r="1808" spans="1:14" x14ac:dyDescent="0.25">
      <c r="A1808" t="s">
        <v>9269</v>
      </c>
      <c r="C1808" t="s">
        <v>76</v>
      </c>
      <c r="D1808" t="s">
        <v>9118</v>
      </c>
      <c r="E1808" t="s">
        <v>695</v>
      </c>
      <c r="F1808" t="s">
        <v>9270</v>
      </c>
      <c r="G1808" t="s">
        <v>9271</v>
      </c>
      <c r="H1808" t="s">
        <v>9272</v>
      </c>
      <c r="I1808" t="s">
        <v>22</v>
      </c>
      <c r="J1808" t="s">
        <v>276</v>
      </c>
      <c r="K1808" t="s">
        <v>24</v>
      </c>
      <c r="L1808" t="s">
        <v>9122</v>
      </c>
      <c r="M1808" t="s">
        <v>26</v>
      </c>
      <c r="N1808" t="s">
        <v>27</v>
      </c>
    </row>
    <row r="1809" spans="1:14" x14ac:dyDescent="0.25">
      <c r="A1809" t="s">
        <v>9273</v>
      </c>
      <c r="B1809" t="s">
        <v>9137</v>
      </c>
      <c r="C1809" t="s">
        <v>16</v>
      </c>
      <c r="D1809" t="s">
        <v>9138</v>
      </c>
      <c r="E1809" t="s">
        <v>695</v>
      </c>
      <c r="F1809" t="s">
        <v>9274</v>
      </c>
      <c r="G1809" t="s">
        <v>9275</v>
      </c>
      <c r="H1809" t="s">
        <v>9276</v>
      </c>
      <c r="I1809" t="s">
        <v>34</v>
      </c>
      <c r="J1809" t="s">
        <v>1056</v>
      </c>
      <c r="K1809" t="s">
        <v>24</v>
      </c>
      <c r="L1809" t="s">
        <v>9142</v>
      </c>
      <c r="M1809" t="s">
        <v>9277</v>
      </c>
      <c r="N1809" t="s">
        <v>46</v>
      </c>
    </row>
    <row r="1810" spans="1:14" x14ac:dyDescent="0.25">
      <c r="A1810" t="s">
        <v>9278</v>
      </c>
      <c r="B1810" t="s">
        <v>9279</v>
      </c>
      <c r="C1810" t="s">
        <v>16</v>
      </c>
      <c r="D1810" t="s">
        <v>3889</v>
      </c>
      <c r="E1810" t="s">
        <v>695</v>
      </c>
      <c r="F1810" t="s">
        <v>9280</v>
      </c>
      <c r="G1810" t="s">
        <v>9281</v>
      </c>
      <c r="H1810" t="s">
        <v>9282</v>
      </c>
      <c r="I1810" t="s">
        <v>34</v>
      </c>
      <c r="J1810" t="s">
        <v>699</v>
      </c>
      <c r="K1810" t="s">
        <v>24</v>
      </c>
      <c r="L1810" t="s">
        <v>44</v>
      </c>
      <c r="M1810" t="s">
        <v>26</v>
      </c>
      <c r="N1810" t="s">
        <v>27</v>
      </c>
    </row>
    <row r="1811" spans="1:14" x14ac:dyDescent="0.25">
      <c r="A1811" t="s">
        <v>8519</v>
      </c>
      <c r="B1811" t="s">
        <v>9283</v>
      </c>
      <c r="C1811" t="s">
        <v>16</v>
      </c>
      <c r="D1811" t="s">
        <v>9284</v>
      </c>
      <c r="E1811" t="s">
        <v>687</v>
      </c>
      <c r="F1811" t="s">
        <v>9285</v>
      </c>
      <c r="G1811" t="s">
        <v>9286</v>
      </c>
      <c r="H1811" t="s">
        <v>9287</v>
      </c>
      <c r="I1811" t="s">
        <v>22</v>
      </c>
      <c r="J1811" t="s">
        <v>1677</v>
      </c>
      <c r="K1811" t="s">
        <v>24</v>
      </c>
      <c r="L1811" t="s">
        <v>9288</v>
      </c>
      <c r="M1811" t="s">
        <v>26</v>
      </c>
      <c r="N1811" t="s">
        <v>27</v>
      </c>
    </row>
    <row r="1812" spans="1:14" x14ac:dyDescent="0.25">
      <c r="A1812" t="s">
        <v>8526</v>
      </c>
      <c r="B1812" t="s">
        <v>8527</v>
      </c>
      <c r="C1812" t="s">
        <v>16</v>
      </c>
      <c r="D1812" t="s">
        <v>8528</v>
      </c>
      <c r="E1812" t="s">
        <v>695</v>
      </c>
      <c r="F1812" t="s">
        <v>9289</v>
      </c>
      <c r="G1812" t="s">
        <v>9290</v>
      </c>
      <c r="H1812" t="s">
        <v>9291</v>
      </c>
      <c r="I1812" t="s">
        <v>22</v>
      </c>
      <c r="J1812" t="s">
        <v>284</v>
      </c>
      <c r="K1812" t="s">
        <v>24</v>
      </c>
      <c r="L1812" t="s">
        <v>91</v>
      </c>
      <c r="M1812" t="s">
        <v>26</v>
      </c>
      <c r="N1812" t="s">
        <v>27</v>
      </c>
    </row>
    <row r="1813" spans="1:14" x14ac:dyDescent="0.25">
      <c r="A1813" t="s">
        <v>6915</v>
      </c>
      <c r="B1813" t="s">
        <v>6916</v>
      </c>
      <c r="C1813" t="s">
        <v>16</v>
      </c>
      <c r="D1813" t="s">
        <v>9292</v>
      </c>
      <c r="E1813" t="s">
        <v>695</v>
      </c>
      <c r="F1813" t="s">
        <v>9293</v>
      </c>
      <c r="G1813" t="s">
        <v>9294</v>
      </c>
      <c r="H1813" t="s">
        <v>9295</v>
      </c>
      <c r="I1813" t="s">
        <v>34</v>
      </c>
      <c r="J1813" t="s">
        <v>1488</v>
      </c>
      <c r="K1813" t="s">
        <v>24</v>
      </c>
      <c r="L1813" t="s">
        <v>900</v>
      </c>
      <c r="M1813" t="s">
        <v>9296</v>
      </c>
      <c r="N1813" t="s">
        <v>46</v>
      </c>
    </row>
    <row r="1814" spans="1:14" x14ac:dyDescent="0.25">
      <c r="A1814" t="s">
        <v>9158</v>
      </c>
      <c r="B1814" t="s">
        <v>9297</v>
      </c>
      <c r="C1814" t="s">
        <v>16</v>
      </c>
      <c r="D1814" t="s">
        <v>594</v>
      </c>
      <c r="E1814" t="s">
        <v>695</v>
      </c>
      <c r="F1814" t="s">
        <v>9298</v>
      </c>
      <c r="G1814" t="s">
        <v>9299</v>
      </c>
      <c r="H1814" t="s">
        <v>9300</v>
      </c>
      <c r="I1814" t="s">
        <v>34</v>
      </c>
      <c r="J1814" t="s">
        <v>889</v>
      </c>
      <c r="K1814" t="s">
        <v>24</v>
      </c>
      <c r="L1814" t="s">
        <v>224</v>
      </c>
      <c r="M1814" t="s">
        <v>26</v>
      </c>
      <c r="N1814" t="s">
        <v>27</v>
      </c>
    </row>
    <row r="1815" spans="1:14" x14ac:dyDescent="0.25">
      <c r="A1815" t="s">
        <v>6915</v>
      </c>
      <c r="B1815" t="s">
        <v>6916</v>
      </c>
      <c r="C1815" t="s">
        <v>16</v>
      </c>
      <c r="D1815" t="s">
        <v>9292</v>
      </c>
      <c r="E1815" t="s">
        <v>695</v>
      </c>
      <c r="F1815" t="s">
        <v>9301</v>
      </c>
      <c r="G1815" t="s">
        <v>9302</v>
      </c>
      <c r="H1815" t="s">
        <v>9303</v>
      </c>
      <c r="I1815" t="s">
        <v>34</v>
      </c>
      <c r="J1815" t="s">
        <v>669</v>
      </c>
      <c r="K1815" t="s">
        <v>24</v>
      </c>
      <c r="L1815" t="s">
        <v>900</v>
      </c>
      <c r="M1815" t="s">
        <v>9304</v>
      </c>
      <c r="N1815" t="s">
        <v>46</v>
      </c>
    </row>
    <row r="1816" spans="1:14" x14ac:dyDescent="0.25">
      <c r="A1816" t="s">
        <v>9305</v>
      </c>
      <c r="B1816" t="s">
        <v>9306</v>
      </c>
      <c r="C1816" t="s">
        <v>16</v>
      </c>
      <c r="D1816" t="s">
        <v>9307</v>
      </c>
      <c r="E1816" t="s">
        <v>687</v>
      </c>
      <c r="F1816" t="s">
        <v>9308</v>
      </c>
      <c r="G1816" t="s">
        <v>9309</v>
      </c>
      <c r="H1816" t="s">
        <v>9310</v>
      </c>
      <c r="I1816" t="s">
        <v>34</v>
      </c>
      <c r="J1816" t="s">
        <v>35</v>
      </c>
      <c r="K1816" t="s">
        <v>24</v>
      </c>
      <c r="L1816" t="s">
        <v>2093</v>
      </c>
      <c r="M1816" t="s">
        <v>26</v>
      </c>
      <c r="N1816" t="s">
        <v>27</v>
      </c>
    </row>
    <row r="1817" spans="1:14" x14ac:dyDescent="0.25">
      <c r="A1817" t="s">
        <v>9311</v>
      </c>
      <c r="B1817" t="s">
        <v>9312</v>
      </c>
      <c r="C1817" t="s">
        <v>16</v>
      </c>
      <c r="D1817" t="s">
        <v>9237</v>
      </c>
      <c r="E1817" t="s">
        <v>695</v>
      </c>
      <c r="F1817" t="s">
        <v>9313</v>
      </c>
      <c r="G1817" t="s">
        <v>9314</v>
      </c>
      <c r="H1817" t="s">
        <v>9315</v>
      </c>
      <c r="I1817" t="s">
        <v>22</v>
      </c>
      <c r="J1817" t="s">
        <v>2011</v>
      </c>
      <c r="K1817" t="s">
        <v>24</v>
      </c>
      <c r="L1817" t="s">
        <v>483</v>
      </c>
      <c r="M1817" t="s">
        <v>26</v>
      </c>
      <c r="N1817" t="s">
        <v>27</v>
      </c>
    </row>
    <row r="1818" spans="1:14" x14ac:dyDescent="0.25">
      <c r="A1818" t="s">
        <v>9316</v>
      </c>
      <c r="B1818" t="s">
        <v>8544</v>
      </c>
      <c r="C1818" t="s">
        <v>16</v>
      </c>
      <c r="D1818" t="s">
        <v>5693</v>
      </c>
      <c r="E1818" t="s">
        <v>695</v>
      </c>
      <c r="F1818" t="s">
        <v>9317</v>
      </c>
      <c r="G1818" t="s">
        <v>9318</v>
      </c>
      <c r="H1818" t="s">
        <v>9319</v>
      </c>
      <c r="I1818" t="s">
        <v>34</v>
      </c>
      <c r="J1818" t="s">
        <v>284</v>
      </c>
      <c r="K1818" t="s">
        <v>24</v>
      </c>
      <c r="L1818" t="s">
        <v>914</v>
      </c>
      <c r="M1818" t="s">
        <v>26</v>
      </c>
      <c r="N1818" t="s">
        <v>27</v>
      </c>
    </row>
    <row r="1819" spans="1:14" x14ac:dyDescent="0.25">
      <c r="A1819" t="s">
        <v>9320</v>
      </c>
      <c r="B1819" t="s">
        <v>9181</v>
      </c>
      <c r="C1819" t="s">
        <v>76</v>
      </c>
      <c r="D1819" t="s">
        <v>5227</v>
      </c>
      <c r="E1819" t="s">
        <v>687</v>
      </c>
      <c r="F1819" t="s">
        <v>9321</v>
      </c>
      <c r="G1819" t="s">
        <v>9322</v>
      </c>
      <c r="H1819" t="s">
        <v>9323</v>
      </c>
      <c r="I1819" t="s">
        <v>34</v>
      </c>
      <c r="J1819" t="s">
        <v>7669</v>
      </c>
      <c r="K1819" t="s">
        <v>24</v>
      </c>
      <c r="L1819" t="s">
        <v>2863</v>
      </c>
      <c r="M1819" t="s">
        <v>26</v>
      </c>
      <c r="N1819" t="s">
        <v>27</v>
      </c>
    </row>
    <row r="1820" spans="1:14" x14ac:dyDescent="0.25">
      <c r="A1820" t="s">
        <v>9324</v>
      </c>
      <c r="B1820" t="s">
        <v>2946</v>
      </c>
      <c r="C1820" t="s">
        <v>16</v>
      </c>
      <c r="D1820" t="s">
        <v>2947</v>
      </c>
      <c r="E1820" t="s">
        <v>695</v>
      </c>
      <c r="F1820" t="s">
        <v>9325</v>
      </c>
      <c r="G1820" t="s">
        <v>9326</v>
      </c>
      <c r="H1820" t="s">
        <v>9327</v>
      </c>
      <c r="I1820" t="s">
        <v>34</v>
      </c>
      <c r="J1820" t="s">
        <v>269</v>
      </c>
      <c r="K1820" t="s">
        <v>24</v>
      </c>
      <c r="L1820" t="s">
        <v>2951</v>
      </c>
      <c r="M1820" t="s">
        <v>26</v>
      </c>
      <c r="N1820" t="s">
        <v>27</v>
      </c>
    </row>
    <row r="1821" spans="1:14" x14ac:dyDescent="0.25">
      <c r="A1821" t="s">
        <v>9328</v>
      </c>
      <c r="B1821" t="s">
        <v>9329</v>
      </c>
      <c r="C1821" t="s">
        <v>16</v>
      </c>
      <c r="D1821" t="s">
        <v>9330</v>
      </c>
      <c r="E1821" t="s">
        <v>687</v>
      </c>
      <c r="F1821" t="s">
        <v>9331</v>
      </c>
      <c r="G1821" t="s">
        <v>9332</v>
      </c>
      <c r="H1821" t="s">
        <v>9333</v>
      </c>
      <c r="I1821" t="s">
        <v>22</v>
      </c>
      <c r="J1821" t="s">
        <v>944</v>
      </c>
      <c r="K1821" t="s">
        <v>24</v>
      </c>
      <c r="L1821" t="s">
        <v>91</v>
      </c>
      <c r="M1821" t="s">
        <v>26</v>
      </c>
      <c r="N1821" t="s">
        <v>27</v>
      </c>
    </row>
    <row r="1822" spans="1:14" x14ac:dyDescent="0.25">
      <c r="A1822" t="s">
        <v>9334</v>
      </c>
      <c r="B1822" t="s">
        <v>9335</v>
      </c>
      <c r="C1822" t="s">
        <v>16</v>
      </c>
      <c r="D1822" t="s">
        <v>9336</v>
      </c>
      <c r="E1822" t="s">
        <v>695</v>
      </c>
      <c r="F1822" t="s">
        <v>9337</v>
      </c>
      <c r="G1822" t="s">
        <v>9338</v>
      </c>
      <c r="H1822" t="s">
        <v>9339</v>
      </c>
      <c r="I1822" t="s">
        <v>34</v>
      </c>
      <c r="J1822" t="s">
        <v>514</v>
      </c>
      <c r="K1822" t="s">
        <v>24</v>
      </c>
      <c r="L1822" t="s">
        <v>7555</v>
      </c>
      <c r="M1822" t="s">
        <v>26</v>
      </c>
      <c r="N1822" t="s">
        <v>27</v>
      </c>
    </row>
    <row r="1823" spans="1:14" x14ac:dyDescent="0.25">
      <c r="A1823" t="s">
        <v>763</v>
      </c>
      <c r="B1823" t="s">
        <v>9340</v>
      </c>
      <c r="C1823" t="s">
        <v>76</v>
      </c>
      <c r="E1823" t="s">
        <v>695</v>
      </c>
      <c r="F1823" t="s">
        <v>9341</v>
      </c>
      <c r="G1823" t="s">
        <v>9342</v>
      </c>
      <c r="H1823" t="s">
        <v>9343</v>
      </c>
      <c r="I1823" t="s">
        <v>34</v>
      </c>
      <c r="J1823" t="s">
        <v>1769</v>
      </c>
      <c r="K1823" t="s">
        <v>24</v>
      </c>
      <c r="M1823" t="s">
        <v>26</v>
      </c>
      <c r="N1823" t="s">
        <v>27</v>
      </c>
    </row>
    <row r="1824" spans="1:14" x14ac:dyDescent="0.25">
      <c r="A1824" t="s">
        <v>9158</v>
      </c>
      <c r="B1824" t="s">
        <v>9344</v>
      </c>
      <c r="C1824" t="s">
        <v>16</v>
      </c>
      <c r="D1824" t="s">
        <v>594</v>
      </c>
      <c r="E1824" t="s">
        <v>695</v>
      </c>
      <c r="F1824" t="s">
        <v>9345</v>
      </c>
      <c r="G1824" t="s">
        <v>9346</v>
      </c>
      <c r="H1824" t="s">
        <v>9347</v>
      </c>
      <c r="I1824" t="s">
        <v>34</v>
      </c>
      <c r="J1824" t="s">
        <v>307</v>
      </c>
      <c r="K1824" t="s">
        <v>24</v>
      </c>
      <c r="L1824" t="s">
        <v>224</v>
      </c>
      <c r="M1824" t="s">
        <v>26</v>
      </c>
      <c r="N1824" t="s">
        <v>27</v>
      </c>
    </row>
    <row r="1825" spans="1:14" x14ac:dyDescent="0.25">
      <c r="A1825" t="s">
        <v>9348</v>
      </c>
      <c r="B1825" t="s">
        <v>3995</v>
      </c>
      <c r="C1825" t="s">
        <v>76</v>
      </c>
      <c r="D1825" t="s">
        <v>9349</v>
      </c>
      <c r="E1825" t="s">
        <v>687</v>
      </c>
      <c r="F1825" t="s">
        <v>9350</v>
      </c>
      <c r="G1825" t="s">
        <v>9351</v>
      </c>
      <c r="H1825" t="s">
        <v>9352</v>
      </c>
      <c r="I1825" t="s">
        <v>34</v>
      </c>
      <c r="J1825" t="s">
        <v>514</v>
      </c>
      <c r="K1825" t="s">
        <v>24</v>
      </c>
      <c r="L1825" t="s">
        <v>5576</v>
      </c>
      <c r="M1825" t="s">
        <v>26</v>
      </c>
      <c r="N1825" t="s">
        <v>27</v>
      </c>
    </row>
    <row r="1826" spans="1:14" x14ac:dyDescent="0.25">
      <c r="A1826" t="s">
        <v>5580</v>
      </c>
      <c r="B1826" t="s">
        <v>9353</v>
      </c>
      <c r="C1826" t="s">
        <v>76</v>
      </c>
      <c r="D1826" t="s">
        <v>5227</v>
      </c>
      <c r="E1826" t="s">
        <v>695</v>
      </c>
      <c r="F1826" t="s">
        <v>9354</v>
      </c>
      <c r="G1826" t="s">
        <v>9355</v>
      </c>
      <c r="H1826" t="s">
        <v>9356</v>
      </c>
      <c r="I1826" t="s">
        <v>34</v>
      </c>
      <c r="J1826" t="s">
        <v>463</v>
      </c>
      <c r="K1826" t="s">
        <v>24</v>
      </c>
      <c r="L1826" t="s">
        <v>2863</v>
      </c>
      <c r="M1826" t="s">
        <v>9357</v>
      </c>
      <c r="N1826" t="s">
        <v>46</v>
      </c>
    </row>
    <row r="1827" spans="1:14" x14ac:dyDescent="0.25">
      <c r="A1827" t="s">
        <v>9358</v>
      </c>
      <c r="C1827" t="s">
        <v>76</v>
      </c>
      <c r="D1827" t="s">
        <v>9118</v>
      </c>
      <c r="E1827" t="s">
        <v>695</v>
      </c>
      <c r="F1827" t="s">
        <v>9359</v>
      </c>
      <c r="G1827" t="s">
        <v>9360</v>
      </c>
      <c r="H1827" t="s">
        <v>9361</v>
      </c>
      <c r="I1827" t="s">
        <v>22</v>
      </c>
      <c r="J1827" t="s">
        <v>276</v>
      </c>
      <c r="K1827" t="s">
        <v>24</v>
      </c>
      <c r="L1827" t="s">
        <v>9122</v>
      </c>
      <c r="M1827" t="s">
        <v>26</v>
      </c>
      <c r="N1827" t="s">
        <v>27</v>
      </c>
    </row>
    <row r="1828" spans="1:14" x14ac:dyDescent="0.25">
      <c r="A1828" t="s">
        <v>9362</v>
      </c>
      <c r="B1828" t="s">
        <v>1974</v>
      </c>
      <c r="C1828" t="s">
        <v>76</v>
      </c>
      <c r="D1828" t="s">
        <v>2533</v>
      </c>
      <c r="E1828" t="s">
        <v>687</v>
      </c>
      <c r="F1828" t="s">
        <v>9363</v>
      </c>
      <c r="G1828" t="s">
        <v>9364</v>
      </c>
      <c r="H1828" t="s">
        <v>9365</v>
      </c>
      <c r="I1828" t="s">
        <v>34</v>
      </c>
      <c r="J1828" t="s">
        <v>178</v>
      </c>
      <c r="K1828" t="s">
        <v>24</v>
      </c>
      <c r="L1828" t="s">
        <v>257</v>
      </c>
      <c r="M1828" t="s">
        <v>26</v>
      </c>
      <c r="N1828" t="s">
        <v>27</v>
      </c>
    </row>
    <row r="1829" spans="1:14" x14ac:dyDescent="0.25">
      <c r="A1829" t="s">
        <v>9366</v>
      </c>
      <c r="B1829" t="s">
        <v>992</v>
      </c>
      <c r="C1829" t="s">
        <v>16</v>
      </c>
      <c r="D1829" t="s">
        <v>3396</v>
      </c>
      <c r="E1829" t="s">
        <v>695</v>
      </c>
      <c r="F1829" t="s">
        <v>9367</v>
      </c>
      <c r="G1829" t="s">
        <v>9368</v>
      </c>
      <c r="H1829" t="s">
        <v>9369</v>
      </c>
      <c r="I1829" t="s">
        <v>34</v>
      </c>
      <c r="J1829" t="s">
        <v>5824</v>
      </c>
      <c r="K1829" t="s">
        <v>24</v>
      </c>
      <c r="L1829" t="s">
        <v>9370</v>
      </c>
      <c r="M1829" t="s">
        <v>26</v>
      </c>
      <c r="N1829" t="s">
        <v>27</v>
      </c>
    </row>
    <row r="1830" spans="1:14" x14ac:dyDescent="0.25">
      <c r="A1830" t="s">
        <v>9371</v>
      </c>
      <c r="C1830" t="s">
        <v>76</v>
      </c>
      <c r="D1830" t="s">
        <v>9372</v>
      </c>
      <c r="E1830" t="s">
        <v>695</v>
      </c>
      <c r="F1830" t="s">
        <v>9373</v>
      </c>
      <c r="G1830" t="s">
        <v>9374</v>
      </c>
      <c r="H1830" t="s">
        <v>9375</v>
      </c>
      <c r="I1830" t="s">
        <v>34</v>
      </c>
      <c r="J1830" t="s">
        <v>284</v>
      </c>
      <c r="K1830" t="s">
        <v>24</v>
      </c>
      <c r="L1830" t="s">
        <v>477</v>
      </c>
      <c r="M1830" t="s">
        <v>26</v>
      </c>
      <c r="N1830" t="s">
        <v>27</v>
      </c>
    </row>
    <row r="1831" spans="1:14" x14ac:dyDescent="0.25">
      <c r="A1831" t="s">
        <v>9376</v>
      </c>
      <c r="B1831" t="s">
        <v>2532</v>
      </c>
      <c r="C1831" t="s">
        <v>16</v>
      </c>
      <c r="D1831" t="s">
        <v>1006</v>
      </c>
      <c r="E1831" t="s">
        <v>687</v>
      </c>
      <c r="F1831" t="s">
        <v>9377</v>
      </c>
      <c r="G1831" t="s">
        <v>9378</v>
      </c>
      <c r="H1831" t="s">
        <v>9379</v>
      </c>
      <c r="I1831" t="s">
        <v>34</v>
      </c>
      <c r="J1831" t="s">
        <v>1019</v>
      </c>
      <c r="K1831" t="s">
        <v>24</v>
      </c>
      <c r="L1831" t="s">
        <v>848</v>
      </c>
      <c r="M1831" t="s">
        <v>26</v>
      </c>
      <c r="N1831" t="s">
        <v>27</v>
      </c>
    </row>
    <row r="1832" spans="1:14" x14ac:dyDescent="0.25">
      <c r="A1832" t="s">
        <v>9380</v>
      </c>
      <c r="B1832" t="s">
        <v>8544</v>
      </c>
      <c r="C1832" t="s">
        <v>16</v>
      </c>
      <c r="D1832" t="s">
        <v>4792</v>
      </c>
      <c r="E1832" t="s">
        <v>695</v>
      </c>
      <c r="F1832" t="s">
        <v>9381</v>
      </c>
      <c r="G1832" t="s">
        <v>9382</v>
      </c>
      <c r="H1832" t="s">
        <v>9383</v>
      </c>
      <c r="I1832" t="s">
        <v>34</v>
      </c>
      <c r="J1832" t="s">
        <v>23</v>
      </c>
      <c r="K1832" t="s">
        <v>24</v>
      </c>
      <c r="L1832" t="s">
        <v>914</v>
      </c>
      <c r="M1832" t="s">
        <v>26</v>
      </c>
      <c r="N1832" t="s">
        <v>27</v>
      </c>
    </row>
    <row r="1833" spans="1:14" x14ac:dyDescent="0.25">
      <c r="A1833" t="s">
        <v>9256</v>
      </c>
      <c r="C1833" t="s">
        <v>76</v>
      </c>
      <c r="D1833" t="s">
        <v>6940</v>
      </c>
      <c r="E1833" t="s">
        <v>695</v>
      </c>
      <c r="F1833" t="s">
        <v>9384</v>
      </c>
      <c r="G1833" t="s">
        <v>9385</v>
      </c>
      <c r="H1833" t="s">
        <v>9386</v>
      </c>
      <c r="I1833" t="s">
        <v>34</v>
      </c>
      <c r="J1833" t="s">
        <v>1557</v>
      </c>
      <c r="K1833" t="s">
        <v>24</v>
      </c>
      <c r="L1833" t="s">
        <v>3765</v>
      </c>
      <c r="M1833" t="s">
        <v>9387</v>
      </c>
      <c r="N1833" t="s">
        <v>46</v>
      </c>
    </row>
    <row r="1834" spans="1:14" x14ac:dyDescent="0.25">
      <c r="A1834" t="s">
        <v>9388</v>
      </c>
      <c r="B1834" t="s">
        <v>1519</v>
      </c>
      <c r="C1834" t="s">
        <v>16</v>
      </c>
      <c r="D1834" t="s">
        <v>8478</v>
      </c>
      <c r="E1834" t="s">
        <v>695</v>
      </c>
      <c r="F1834" t="s">
        <v>9389</v>
      </c>
      <c r="G1834" t="s">
        <v>9390</v>
      </c>
      <c r="H1834" t="s">
        <v>9391</v>
      </c>
      <c r="I1834" t="s">
        <v>22</v>
      </c>
      <c r="J1834" t="s">
        <v>1161</v>
      </c>
      <c r="K1834" t="s">
        <v>24</v>
      </c>
      <c r="L1834" t="s">
        <v>44</v>
      </c>
      <c r="M1834" t="s">
        <v>26</v>
      </c>
      <c r="N1834" t="s">
        <v>27</v>
      </c>
    </row>
    <row r="1835" spans="1:14" x14ac:dyDescent="0.25">
      <c r="A1835" t="s">
        <v>9392</v>
      </c>
      <c r="C1835" t="s">
        <v>16</v>
      </c>
      <c r="D1835" t="s">
        <v>472</v>
      </c>
      <c r="E1835" t="s">
        <v>695</v>
      </c>
      <c r="F1835" t="s">
        <v>9393</v>
      </c>
      <c r="G1835" t="s">
        <v>9394</v>
      </c>
      <c r="H1835" t="s">
        <v>9395</v>
      </c>
      <c r="I1835" t="s">
        <v>34</v>
      </c>
      <c r="J1835" t="s">
        <v>240</v>
      </c>
      <c r="K1835" t="s">
        <v>24</v>
      </c>
      <c r="L1835" t="s">
        <v>477</v>
      </c>
      <c r="M1835" t="s">
        <v>26</v>
      </c>
      <c r="N1835" t="s">
        <v>27</v>
      </c>
    </row>
    <row r="1836" spans="1:14" x14ac:dyDescent="0.25">
      <c r="A1836" t="s">
        <v>9396</v>
      </c>
      <c r="B1836" t="s">
        <v>8533</v>
      </c>
      <c r="C1836" t="s">
        <v>16</v>
      </c>
      <c r="D1836" t="s">
        <v>8534</v>
      </c>
      <c r="E1836" t="s">
        <v>695</v>
      </c>
      <c r="F1836" t="s">
        <v>9397</v>
      </c>
      <c r="G1836" t="s">
        <v>9398</v>
      </c>
      <c r="H1836" t="s">
        <v>9399</v>
      </c>
      <c r="I1836" t="s">
        <v>22</v>
      </c>
      <c r="J1836" t="s">
        <v>134</v>
      </c>
      <c r="K1836" t="s">
        <v>24</v>
      </c>
      <c r="L1836" t="s">
        <v>91</v>
      </c>
      <c r="M1836" t="s">
        <v>26</v>
      </c>
      <c r="N1836" t="s">
        <v>27</v>
      </c>
    </row>
    <row r="1837" spans="1:14" x14ac:dyDescent="0.25">
      <c r="A1837" t="s">
        <v>9400</v>
      </c>
      <c r="B1837" t="s">
        <v>992</v>
      </c>
      <c r="C1837" t="s">
        <v>16</v>
      </c>
      <c r="D1837" t="s">
        <v>3396</v>
      </c>
      <c r="E1837" t="s">
        <v>695</v>
      </c>
      <c r="F1837" t="s">
        <v>9401</v>
      </c>
      <c r="G1837" t="s">
        <v>9402</v>
      </c>
      <c r="H1837" t="s">
        <v>9403</v>
      </c>
      <c r="I1837" t="s">
        <v>34</v>
      </c>
      <c r="J1837" t="s">
        <v>2011</v>
      </c>
      <c r="K1837" t="s">
        <v>24</v>
      </c>
      <c r="L1837" t="s">
        <v>1577</v>
      </c>
      <c r="M1837" t="s">
        <v>26</v>
      </c>
      <c r="N1837" t="s">
        <v>27</v>
      </c>
    </row>
    <row r="1838" spans="1:14" x14ac:dyDescent="0.25">
      <c r="A1838" t="s">
        <v>9404</v>
      </c>
      <c r="B1838" t="s">
        <v>8544</v>
      </c>
      <c r="C1838" t="s">
        <v>16</v>
      </c>
      <c r="D1838" t="s">
        <v>4792</v>
      </c>
      <c r="E1838" t="s">
        <v>695</v>
      </c>
      <c r="F1838" t="s">
        <v>9405</v>
      </c>
      <c r="G1838" t="s">
        <v>9406</v>
      </c>
      <c r="H1838" t="s">
        <v>9407</v>
      </c>
      <c r="I1838" t="s">
        <v>34</v>
      </c>
      <c r="J1838" t="s">
        <v>276</v>
      </c>
      <c r="K1838" t="s">
        <v>24</v>
      </c>
      <c r="L1838" t="s">
        <v>914</v>
      </c>
      <c r="M1838" t="s">
        <v>26</v>
      </c>
      <c r="N1838" t="s">
        <v>27</v>
      </c>
    </row>
    <row r="1839" spans="1:14" x14ac:dyDescent="0.25">
      <c r="A1839" t="s">
        <v>9408</v>
      </c>
      <c r="C1839" t="s">
        <v>76</v>
      </c>
      <c r="D1839" t="s">
        <v>9409</v>
      </c>
      <c r="E1839" t="s">
        <v>695</v>
      </c>
      <c r="F1839" t="s">
        <v>9410</v>
      </c>
      <c r="G1839" t="s">
        <v>9411</v>
      </c>
      <c r="H1839" t="s">
        <v>9412</v>
      </c>
      <c r="I1839" t="s">
        <v>22</v>
      </c>
      <c r="J1839" t="s">
        <v>276</v>
      </c>
      <c r="K1839" t="s">
        <v>24</v>
      </c>
      <c r="L1839" t="s">
        <v>91</v>
      </c>
      <c r="M1839" t="s">
        <v>26</v>
      </c>
      <c r="N1839" t="s">
        <v>27</v>
      </c>
    </row>
    <row r="1840" spans="1:14" x14ac:dyDescent="0.25">
      <c r="A1840" t="s">
        <v>9413</v>
      </c>
      <c r="C1840" t="s">
        <v>76</v>
      </c>
      <c r="D1840" t="s">
        <v>6940</v>
      </c>
      <c r="E1840" t="s">
        <v>687</v>
      </c>
      <c r="F1840" t="s">
        <v>9414</v>
      </c>
      <c r="G1840" t="s">
        <v>9415</v>
      </c>
      <c r="H1840" t="s">
        <v>9416</v>
      </c>
      <c r="I1840" t="s">
        <v>34</v>
      </c>
      <c r="J1840" t="s">
        <v>1557</v>
      </c>
      <c r="K1840" t="s">
        <v>24</v>
      </c>
      <c r="L1840" t="s">
        <v>2467</v>
      </c>
      <c r="M1840" t="s">
        <v>26</v>
      </c>
      <c r="N1840" t="s">
        <v>27</v>
      </c>
    </row>
    <row r="1841" spans="1:14" x14ac:dyDescent="0.25">
      <c r="A1841" t="s">
        <v>9261</v>
      </c>
      <c r="B1841" t="s">
        <v>1974</v>
      </c>
      <c r="C1841" t="s">
        <v>76</v>
      </c>
      <c r="D1841" t="s">
        <v>2533</v>
      </c>
      <c r="E1841" t="s">
        <v>695</v>
      </c>
      <c r="F1841" t="s">
        <v>9417</v>
      </c>
      <c r="G1841" t="s">
        <v>9418</v>
      </c>
      <c r="H1841" t="s">
        <v>9419</v>
      </c>
      <c r="I1841" t="s">
        <v>34</v>
      </c>
      <c r="J1841" t="s">
        <v>178</v>
      </c>
      <c r="K1841" t="s">
        <v>24</v>
      </c>
      <c r="L1841" t="s">
        <v>257</v>
      </c>
      <c r="M1841" t="s">
        <v>26</v>
      </c>
      <c r="N1841" t="s">
        <v>27</v>
      </c>
    </row>
    <row r="1842" spans="1:14" x14ac:dyDescent="0.25">
      <c r="A1842" t="s">
        <v>9420</v>
      </c>
      <c r="B1842" t="s">
        <v>9421</v>
      </c>
      <c r="C1842" t="s">
        <v>76</v>
      </c>
      <c r="D1842" t="s">
        <v>1052</v>
      </c>
      <c r="E1842" t="s">
        <v>695</v>
      </c>
      <c r="F1842" t="s">
        <v>9422</v>
      </c>
      <c r="G1842" t="s">
        <v>9423</v>
      </c>
      <c r="H1842" t="s">
        <v>9424</v>
      </c>
      <c r="I1842" t="s">
        <v>34</v>
      </c>
      <c r="J1842" t="s">
        <v>71</v>
      </c>
      <c r="K1842" t="s">
        <v>24</v>
      </c>
      <c r="L1842" t="s">
        <v>224</v>
      </c>
      <c r="M1842" t="s">
        <v>9425</v>
      </c>
      <c r="N1842" t="s">
        <v>46</v>
      </c>
    </row>
    <row r="1843" spans="1:14" x14ac:dyDescent="0.25">
      <c r="A1843" t="s">
        <v>9426</v>
      </c>
      <c r="B1843" t="s">
        <v>9421</v>
      </c>
      <c r="C1843" t="s">
        <v>76</v>
      </c>
      <c r="D1843" t="s">
        <v>1052</v>
      </c>
      <c r="E1843" t="s">
        <v>695</v>
      </c>
      <c r="F1843" t="s">
        <v>9427</v>
      </c>
      <c r="G1843" t="s">
        <v>9428</v>
      </c>
      <c r="H1843" t="s">
        <v>9429</v>
      </c>
      <c r="I1843" t="s">
        <v>34</v>
      </c>
      <c r="J1843" t="s">
        <v>71</v>
      </c>
      <c r="K1843" t="s">
        <v>24</v>
      </c>
      <c r="L1843" t="s">
        <v>224</v>
      </c>
      <c r="M1843" t="s">
        <v>9430</v>
      </c>
      <c r="N1843" t="s">
        <v>46</v>
      </c>
    </row>
    <row r="1844" spans="1:14" x14ac:dyDescent="0.25">
      <c r="A1844" t="s">
        <v>9249</v>
      </c>
      <c r="B1844" t="s">
        <v>9431</v>
      </c>
      <c r="C1844" t="s">
        <v>16</v>
      </c>
      <c r="E1844" t="s">
        <v>687</v>
      </c>
      <c r="F1844" t="s">
        <v>9432</v>
      </c>
      <c r="G1844" t="s">
        <v>9433</v>
      </c>
      <c r="H1844" t="s">
        <v>9434</v>
      </c>
      <c r="I1844" t="s">
        <v>22</v>
      </c>
      <c r="K1844" t="s">
        <v>24</v>
      </c>
      <c r="M1844" t="s">
        <v>26</v>
      </c>
      <c r="N1844" t="s">
        <v>27</v>
      </c>
    </row>
    <row r="1845" spans="1:14" x14ac:dyDescent="0.25">
      <c r="A1845" t="s">
        <v>9435</v>
      </c>
      <c r="B1845" t="s">
        <v>7317</v>
      </c>
      <c r="C1845" t="s">
        <v>16</v>
      </c>
      <c r="D1845" t="s">
        <v>9145</v>
      </c>
      <c r="E1845" t="s">
        <v>687</v>
      </c>
      <c r="F1845" t="s">
        <v>9436</v>
      </c>
      <c r="G1845" t="s">
        <v>9437</v>
      </c>
      <c r="H1845" t="s">
        <v>9438</v>
      </c>
      <c r="I1845" t="s">
        <v>34</v>
      </c>
      <c r="J1845" t="s">
        <v>9149</v>
      </c>
      <c r="K1845" t="s">
        <v>24</v>
      </c>
      <c r="L1845" t="s">
        <v>7788</v>
      </c>
      <c r="M1845" t="s">
        <v>26</v>
      </c>
      <c r="N1845" t="s">
        <v>27</v>
      </c>
    </row>
    <row r="1846" spans="1:14" x14ac:dyDescent="0.25">
      <c r="A1846" t="s">
        <v>3065</v>
      </c>
      <c r="B1846" t="s">
        <v>3786</v>
      </c>
      <c r="C1846" t="s">
        <v>76</v>
      </c>
      <c r="D1846" t="s">
        <v>9439</v>
      </c>
      <c r="E1846" t="s">
        <v>695</v>
      </c>
      <c r="F1846" t="s">
        <v>9440</v>
      </c>
      <c r="G1846" t="s">
        <v>9441</v>
      </c>
      <c r="H1846" t="s">
        <v>9442</v>
      </c>
      <c r="I1846" t="s">
        <v>34</v>
      </c>
      <c r="J1846" t="s">
        <v>1413</v>
      </c>
      <c r="K1846" t="s">
        <v>24</v>
      </c>
      <c r="L1846" t="s">
        <v>2938</v>
      </c>
      <c r="M1846" t="s">
        <v>9443</v>
      </c>
      <c r="N1846" t="s">
        <v>46</v>
      </c>
    </row>
    <row r="1847" spans="1:14" x14ac:dyDescent="0.25">
      <c r="A1847" t="s">
        <v>9444</v>
      </c>
      <c r="B1847" t="s">
        <v>9445</v>
      </c>
      <c r="C1847" t="s">
        <v>76</v>
      </c>
      <c r="D1847" t="s">
        <v>67</v>
      </c>
      <c r="E1847" t="s">
        <v>695</v>
      </c>
      <c r="F1847" t="s">
        <v>9446</v>
      </c>
      <c r="G1847" t="s">
        <v>9447</v>
      </c>
      <c r="H1847" t="s">
        <v>9448</v>
      </c>
      <c r="I1847" t="s">
        <v>34</v>
      </c>
      <c r="J1847" t="s">
        <v>691</v>
      </c>
      <c r="K1847" t="s">
        <v>24</v>
      </c>
      <c r="L1847" t="s">
        <v>44</v>
      </c>
      <c r="M1847" t="s">
        <v>26</v>
      </c>
      <c r="N1847" t="s">
        <v>27</v>
      </c>
    </row>
    <row r="1848" spans="1:14" x14ac:dyDescent="0.25">
      <c r="A1848" t="s">
        <v>9449</v>
      </c>
      <c r="B1848" t="s">
        <v>7317</v>
      </c>
      <c r="C1848" t="s">
        <v>16</v>
      </c>
      <c r="D1848" t="s">
        <v>9145</v>
      </c>
      <c r="E1848" t="s">
        <v>695</v>
      </c>
      <c r="F1848" t="s">
        <v>9450</v>
      </c>
      <c r="G1848" t="s">
        <v>9451</v>
      </c>
      <c r="H1848" t="s">
        <v>9452</v>
      </c>
      <c r="I1848" t="s">
        <v>34</v>
      </c>
      <c r="J1848" t="s">
        <v>1762</v>
      </c>
      <c r="K1848" t="s">
        <v>24</v>
      </c>
      <c r="L1848" t="s">
        <v>9453</v>
      </c>
      <c r="M1848" t="s">
        <v>26</v>
      </c>
      <c r="N1848" t="s">
        <v>27</v>
      </c>
    </row>
    <row r="1849" spans="1:14" x14ac:dyDescent="0.25">
      <c r="A1849" t="s">
        <v>9311</v>
      </c>
      <c r="B1849" t="s">
        <v>9312</v>
      </c>
      <c r="C1849" t="s">
        <v>16</v>
      </c>
      <c r="D1849" t="s">
        <v>9237</v>
      </c>
      <c r="E1849" t="s">
        <v>695</v>
      </c>
      <c r="F1849" t="s">
        <v>9454</v>
      </c>
      <c r="G1849" t="s">
        <v>9455</v>
      </c>
      <c r="H1849" t="s">
        <v>9456</v>
      </c>
      <c r="I1849" t="s">
        <v>22</v>
      </c>
      <c r="J1849" t="s">
        <v>9241</v>
      </c>
      <c r="K1849" t="s">
        <v>24</v>
      </c>
      <c r="L1849" t="s">
        <v>483</v>
      </c>
      <c r="M1849" t="s">
        <v>26</v>
      </c>
      <c r="N1849" t="s">
        <v>27</v>
      </c>
    </row>
    <row r="1850" spans="1:14" x14ac:dyDescent="0.25">
      <c r="A1850" t="s">
        <v>9457</v>
      </c>
      <c r="B1850" t="s">
        <v>9335</v>
      </c>
      <c r="C1850" t="s">
        <v>16</v>
      </c>
      <c r="D1850" t="s">
        <v>9336</v>
      </c>
      <c r="E1850" t="s">
        <v>687</v>
      </c>
      <c r="F1850" t="s">
        <v>9458</v>
      </c>
      <c r="G1850" t="s">
        <v>9459</v>
      </c>
      <c r="H1850" t="s">
        <v>9460</v>
      </c>
      <c r="I1850" t="s">
        <v>34</v>
      </c>
      <c r="J1850" t="s">
        <v>514</v>
      </c>
      <c r="K1850" t="s">
        <v>24</v>
      </c>
      <c r="L1850" t="s">
        <v>7555</v>
      </c>
      <c r="M1850" t="s">
        <v>26</v>
      </c>
      <c r="N1850" t="s">
        <v>27</v>
      </c>
    </row>
    <row r="1851" spans="1:14" x14ac:dyDescent="0.25">
      <c r="A1851" t="s">
        <v>9461</v>
      </c>
      <c r="B1851" t="s">
        <v>8544</v>
      </c>
      <c r="C1851" t="s">
        <v>16</v>
      </c>
      <c r="D1851" t="s">
        <v>9170</v>
      </c>
      <c r="E1851" t="s">
        <v>695</v>
      </c>
      <c r="F1851" t="s">
        <v>9462</v>
      </c>
      <c r="G1851" t="s">
        <v>9463</v>
      </c>
      <c r="H1851" t="s">
        <v>9464</v>
      </c>
      <c r="I1851" t="s">
        <v>34</v>
      </c>
      <c r="J1851" t="s">
        <v>269</v>
      </c>
      <c r="K1851" t="s">
        <v>24</v>
      </c>
      <c r="L1851" t="s">
        <v>914</v>
      </c>
      <c r="M1851" t="s">
        <v>26</v>
      </c>
      <c r="N1851" t="s">
        <v>27</v>
      </c>
    </row>
    <row r="1852" spans="1:14" x14ac:dyDescent="0.25">
      <c r="A1852" t="s">
        <v>9465</v>
      </c>
      <c r="B1852" t="s">
        <v>992</v>
      </c>
      <c r="C1852" t="s">
        <v>16</v>
      </c>
      <c r="D1852" t="s">
        <v>3396</v>
      </c>
      <c r="E1852" t="s">
        <v>695</v>
      </c>
      <c r="F1852" t="s">
        <v>9466</v>
      </c>
      <c r="G1852" t="s">
        <v>9467</v>
      </c>
      <c r="H1852" t="s">
        <v>9468</v>
      </c>
      <c r="I1852" t="s">
        <v>34</v>
      </c>
      <c r="J1852" t="s">
        <v>855</v>
      </c>
      <c r="K1852" t="s">
        <v>24</v>
      </c>
      <c r="L1852" t="s">
        <v>9370</v>
      </c>
      <c r="M1852" t="s">
        <v>26</v>
      </c>
      <c r="N1852" t="s">
        <v>27</v>
      </c>
    </row>
    <row r="1853" spans="1:14" x14ac:dyDescent="0.25">
      <c r="A1853" t="s">
        <v>9469</v>
      </c>
      <c r="B1853" t="s">
        <v>8544</v>
      </c>
      <c r="C1853" t="s">
        <v>16</v>
      </c>
      <c r="D1853" t="s">
        <v>4792</v>
      </c>
      <c r="E1853" t="s">
        <v>695</v>
      </c>
      <c r="F1853" t="s">
        <v>9470</v>
      </c>
      <c r="G1853" t="s">
        <v>9471</v>
      </c>
      <c r="H1853" t="s">
        <v>9472</v>
      </c>
      <c r="I1853" t="s">
        <v>34</v>
      </c>
      <c r="J1853" t="s">
        <v>872</v>
      </c>
      <c r="K1853" t="s">
        <v>24</v>
      </c>
      <c r="L1853" t="s">
        <v>914</v>
      </c>
      <c r="M1853" t="s">
        <v>26</v>
      </c>
      <c r="N1853" t="s">
        <v>27</v>
      </c>
    </row>
    <row r="1854" spans="1:14" x14ac:dyDescent="0.25">
      <c r="A1854" t="s">
        <v>9371</v>
      </c>
      <c r="C1854" t="s">
        <v>76</v>
      </c>
      <c r="D1854" t="s">
        <v>9372</v>
      </c>
      <c r="E1854" t="s">
        <v>687</v>
      </c>
      <c r="F1854" t="s">
        <v>9473</v>
      </c>
      <c r="G1854" t="s">
        <v>9474</v>
      </c>
      <c r="H1854" t="s">
        <v>9475</v>
      </c>
      <c r="I1854" t="s">
        <v>34</v>
      </c>
      <c r="J1854" t="s">
        <v>284</v>
      </c>
      <c r="K1854" t="s">
        <v>24</v>
      </c>
      <c r="L1854" t="s">
        <v>477</v>
      </c>
      <c r="M1854" t="s">
        <v>26</v>
      </c>
      <c r="N1854" t="s">
        <v>27</v>
      </c>
    </row>
    <row r="1855" spans="1:14" x14ac:dyDescent="0.25">
      <c r="A1855" t="s">
        <v>9174</v>
      </c>
      <c r="B1855" t="s">
        <v>9175</v>
      </c>
      <c r="C1855" t="s">
        <v>76</v>
      </c>
      <c r="D1855" t="s">
        <v>8596</v>
      </c>
      <c r="E1855" t="s">
        <v>695</v>
      </c>
      <c r="F1855" t="s">
        <v>9476</v>
      </c>
      <c r="G1855" t="s">
        <v>9477</v>
      </c>
      <c r="H1855" t="s">
        <v>9478</v>
      </c>
      <c r="I1855" t="s">
        <v>34</v>
      </c>
      <c r="J1855" t="s">
        <v>1372</v>
      </c>
      <c r="K1855" t="s">
        <v>24</v>
      </c>
      <c r="L1855" t="s">
        <v>9179</v>
      </c>
      <c r="M1855" t="s">
        <v>9479</v>
      </c>
      <c r="N1855" t="s">
        <v>46</v>
      </c>
    </row>
    <row r="1856" spans="1:14" x14ac:dyDescent="0.25">
      <c r="A1856" t="s">
        <v>9480</v>
      </c>
      <c r="B1856" t="s">
        <v>8544</v>
      </c>
      <c r="C1856" t="s">
        <v>16</v>
      </c>
      <c r="D1856" t="s">
        <v>4792</v>
      </c>
      <c r="E1856" t="s">
        <v>695</v>
      </c>
      <c r="F1856" t="s">
        <v>9481</v>
      </c>
      <c r="G1856" t="s">
        <v>9482</v>
      </c>
      <c r="H1856" t="s">
        <v>9483</v>
      </c>
      <c r="I1856" t="s">
        <v>34</v>
      </c>
      <c r="J1856" t="s">
        <v>142</v>
      </c>
      <c r="K1856" t="s">
        <v>24</v>
      </c>
      <c r="L1856" t="s">
        <v>914</v>
      </c>
      <c r="M1856" t="s">
        <v>26</v>
      </c>
      <c r="N1856" t="s">
        <v>27</v>
      </c>
    </row>
    <row r="1857" spans="1:14" x14ac:dyDescent="0.25">
      <c r="A1857" t="s">
        <v>9484</v>
      </c>
      <c r="B1857" t="s">
        <v>992</v>
      </c>
      <c r="C1857" t="s">
        <v>16</v>
      </c>
      <c r="D1857" t="s">
        <v>3396</v>
      </c>
      <c r="E1857" t="s">
        <v>695</v>
      </c>
      <c r="F1857" t="s">
        <v>9485</v>
      </c>
      <c r="G1857" t="s">
        <v>9486</v>
      </c>
      <c r="H1857" t="s">
        <v>9487</v>
      </c>
      <c r="I1857" t="s">
        <v>34</v>
      </c>
      <c r="J1857" t="s">
        <v>6203</v>
      </c>
      <c r="K1857" t="s">
        <v>24</v>
      </c>
      <c r="L1857" t="s">
        <v>9370</v>
      </c>
      <c r="M1857" t="s">
        <v>26</v>
      </c>
      <c r="N1857" t="s">
        <v>27</v>
      </c>
    </row>
    <row r="1858" spans="1:14" x14ac:dyDescent="0.25">
      <c r="A1858" t="s">
        <v>9158</v>
      </c>
      <c r="B1858" t="s">
        <v>9488</v>
      </c>
      <c r="C1858" t="s">
        <v>16</v>
      </c>
      <c r="D1858" t="s">
        <v>594</v>
      </c>
      <c r="E1858" t="s">
        <v>695</v>
      </c>
      <c r="F1858" t="s">
        <v>9489</v>
      </c>
      <c r="G1858" t="s">
        <v>9490</v>
      </c>
      <c r="H1858" t="s">
        <v>9491</v>
      </c>
      <c r="I1858" t="s">
        <v>34</v>
      </c>
      <c r="J1858" t="s">
        <v>1010</v>
      </c>
      <c r="K1858" t="s">
        <v>24</v>
      </c>
      <c r="L1858" t="s">
        <v>224</v>
      </c>
      <c r="M1858" t="s">
        <v>26</v>
      </c>
      <c r="N1858" t="s">
        <v>27</v>
      </c>
    </row>
    <row r="1859" spans="1:14" x14ac:dyDescent="0.25">
      <c r="A1859" t="s">
        <v>9388</v>
      </c>
      <c r="B1859" t="s">
        <v>1519</v>
      </c>
      <c r="C1859" t="s">
        <v>16</v>
      </c>
      <c r="D1859" t="s">
        <v>8478</v>
      </c>
      <c r="E1859" t="s">
        <v>695</v>
      </c>
      <c r="F1859" t="s">
        <v>9492</v>
      </c>
      <c r="G1859" t="s">
        <v>9493</v>
      </c>
      <c r="H1859" t="s">
        <v>9494</v>
      </c>
      <c r="I1859" t="s">
        <v>22</v>
      </c>
      <c r="J1859" t="s">
        <v>1161</v>
      </c>
      <c r="K1859" t="s">
        <v>24</v>
      </c>
      <c r="L1859" t="s">
        <v>44</v>
      </c>
      <c r="M1859" t="s">
        <v>26</v>
      </c>
      <c r="N1859" t="s">
        <v>27</v>
      </c>
    </row>
    <row r="1860" spans="1:14" x14ac:dyDescent="0.25">
      <c r="A1860" t="s">
        <v>9495</v>
      </c>
      <c r="C1860" t="s">
        <v>16</v>
      </c>
      <c r="D1860" t="s">
        <v>9496</v>
      </c>
      <c r="E1860" t="s">
        <v>687</v>
      </c>
      <c r="F1860" t="s">
        <v>9497</v>
      </c>
      <c r="G1860" t="s">
        <v>9498</v>
      </c>
      <c r="H1860" t="s">
        <v>9499</v>
      </c>
      <c r="I1860" t="s">
        <v>34</v>
      </c>
      <c r="J1860" t="s">
        <v>699</v>
      </c>
      <c r="K1860" t="s">
        <v>24</v>
      </c>
      <c r="L1860" t="s">
        <v>9500</v>
      </c>
      <c r="M1860" t="s">
        <v>26</v>
      </c>
      <c r="N1860" t="s">
        <v>27</v>
      </c>
    </row>
    <row r="1861" spans="1:14" x14ac:dyDescent="0.25">
      <c r="A1861" t="s">
        <v>9501</v>
      </c>
      <c r="B1861" t="s">
        <v>1304</v>
      </c>
      <c r="C1861" t="s">
        <v>16</v>
      </c>
      <c r="D1861" t="s">
        <v>1052</v>
      </c>
      <c r="E1861" t="s">
        <v>695</v>
      </c>
      <c r="F1861" t="s">
        <v>9502</v>
      </c>
      <c r="G1861" t="s">
        <v>9503</v>
      </c>
      <c r="H1861" t="s">
        <v>9504</v>
      </c>
      <c r="I1861" t="s">
        <v>34</v>
      </c>
      <c r="J1861" t="s">
        <v>127</v>
      </c>
      <c r="K1861" t="s">
        <v>24</v>
      </c>
      <c r="L1861" t="s">
        <v>224</v>
      </c>
      <c r="M1861" t="s">
        <v>9505</v>
      </c>
      <c r="N1861" t="s">
        <v>46</v>
      </c>
    </row>
    <row r="1862" spans="1:14" x14ac:dyDescent="0.25">
      <c r="A1862" t="s">
        <v>9506</v>
      </c>
      <c r="B1862" t="s">
        <v>992</v>
      </c>
      <c r="C1862" t="s">
        <v>16</v>
      </c>
      <c r="D1862" t="s">
        <v>3396</v>
      </c>
      <c r="E1862" t="s">
        <v>695</v>
      </c>
      <c r="F1862" t="s">
        <v>9507</v>
      </c>
      <c r="G1862" t="s">
        <v>9508</v>
      </c>
      <c r="H1862" t="s">
        <v>9509</v>
      </c>
      <c r="I1862" t="s">
        <v>34</v>
      </c>
      <c r="J1862" t="s">
        <v>9241</v>
      </c>
      <c r="K1862" t="s">
        <v>24</v>
      </c>
      <c r="L1862" t="s">
        <v>9234</v>
      </c>
      <c r="M1862" t="s">
        <v>26</v>
      </c>
      <c r="N1862" t="s">
        <v>27</v>
      </c>
    </row>
    <row r="1863" spans="1:14" x14ac:dyDescent="0.25">
      <c r="A1863" t="s">
        <v>9510</v>
      </c>
      <c r="B1863" t="s">
        <v>8544</v>
      </c>
      <c r="C1863" t="s">
        <v>16</v>
      </c>
      <c r="D1863" t="s">
        <v>4792</v>
      </c>
      <c r="E1863" t="s">
        <v>695</v>
      </c>
      <c r="F1863" t="s">
        <v>9511</v>
      </c>
      <c r="G1863" t="s">
        <v>9512</v>
      </c>
      <c r="H1863" t="s">
        <v>9513</v>
      </c>
      <c r="I1863" t="s">
        <v>34</v>
      </c>
      <c r="J1863" t="s">
        <v>782</v>
      </c>
      <c r="K1863" t="s">
        <v>24</v>
      </c>
      <c r="L1863" t="s">
        <v>914</v>
      </c>
      <c r="M1863" t="s">
        <v>26</v>
      </c>
      <c r="N1863" t="s">
        <v>27</v>
      </c>
    </row>
    <row r="1864" spans="1:14" x14ac:dyDescent="0.25">
      <c r="A1864" t="s">
        <v>9514</v>
      </c>
      <c r="B1864" t="s">
        <v>8544</v>
      </c>
      <c r="C1864" t="s">
        <v>16</v>
      </c>
      <c r="D1864" t="s">
        <v>4792</v>
      </c>
      <c r="E1864" t="s">
        <v>695</v>
      </c>
      <c r="F1864" t="s">
        <v>9515</v>
      </c>
      <c r="G1864" t="s">
        <v>9516</v>
      </c>
      <c r="H1864" t="s">
        <v>9517</v>
      </c>
      <c r="I1864" t="s">
        <v>34</v>
      </c>
      <c r="J1864" t="s">
        <v>929</v>
      </c>
      <c r="K1864" t="s">
        <v>24</v>
      </c>
      <c r="L1864" t="s">
        <v>914</v>
      </c>
      <c r="M1864" t="s">
        <v>26</v>
      </c>
      <c r="N1864" t="s">
        <v>27</v>
      </c>
    </row>
    <row r="1865" spans="1:14" x14ac:dyDescent="0.25">
      <c r="A1865" t="s">
        <v>9518</v>
      </c>
      <c r="B1865" t="s">
        <v>8544</v>
      </c>
      <c r="C1865" t="s">
        <v>16</v>
      </c>
      <c r="D1865" t="s">
        <v>4792</v>
      </c>
      <c r="E1865" t="s">
        <v>695</v>
      </c>
      <c r="F1865" t="s">
        <v>9519</v>
      </c>
      <c r="G1865" t="s">
        <v>9520</v>
      </c>
      <c r="H1865" t="s">
        <v>9521</v>
      </c>
      <c r="I1865" t="s">
        <v>34</v>
      </c>
      <c r="J1865" t="s">
        <v>1208</v>
      </c>
      <c r="K1865" t="s">
        <v>24</v>
      </c>
      <c r="L1865" t="s">
        <v>914</v>
      </c>
      <c r="M1865" t="s">
        <v>26</v>
      </c>
      <c r="N1865" t="s">
        <v>27</v>
      </c>
    </row>
    <row r="1866" spans="1:14" x14ac:dyDescent="0.25">
      <c r="A1866" t="s">
        <v>9123</v>
      </c>
      <c r="B1866" t="s">
        <v>9124</v>
      </c>
      <c r="C1866" t="s">
        <v>16</v>
      </c>
      <c r="D1866" t="s">
        <v>288</v>
      </c>
      <c r="E1866" t="s">
        <v>695</v>
      </c>
      <c r="F1866" t="s">
        <v>9522</v>
      </c>
      <c r="G1866" t="s">
        <v>9523</v>
      </c>
      <c r="H1866" t="s">
        <v>9524</v>
      </c>
      <c r="I1866" t="s">
        <v>34</v>
      </c>
      <c r="J1866" t="s">
        <v>1056</v>
      </c>
      <c r="K1866" t="s">
        <v>24</v>
      </c>
      <c r="L1866" t="s">
        <v>224</v>
      </c>
      <c r="M1866" t="s">
        <v>9525</v>
      </c>
      <c r="N1866" t="s">
        <v>46</v>
      </c>
    </row>
    <row r="1867" spans="1:14" x14ac:dyDescent="0.25">
      <c r="A1867" t="s">
        <v>763</v>
      </c>
      <c r="B1867" t="s">
        <v>9340</v>
      </c>
      <c r="C1867" t="s">
        <v>76</v>
      </c>
      <c r="E1867" t="s">
        <v>695</v>
      </c>
      <c r="F1867" t="s">
        <v>9526</v>
      </c>
      <c r="G1867" t="s">
        <v>9527</v>
      </c>
      <c r="H1867" t="s">
        <v>9528</v>
      </c>
      <c r="I1867" t="s">
        <v>34</v>
      </c>
      <c r="J1867" t="s">
        <v>1769</v>
      </c>
      <c r="K1867" t="s">
        <v>24</v>
      </c>
      <c r="M1867" t="s">
        <v>26</v>
      </c>
      <c r="N1867" t="s">
        <v>27</v>
      </c>
    </row>
    <row r="1868" spans="1:14" x14ac:dyDescent="0.25">
      <c r="A1868" t="s">
        <v>9529</v>
      </c>
      <c r="B1868" t="s">
        <v>9530</v>
      </c>
      <c r="C1868" t="s">
        <v>76</v>
      </c>
      <c r="D1868" t="s">
        <v>9222</v>
      </c>
      <c r="E1868" t="s">
        <v>695</v>
      </c>
      <c r="F1868" t="s">
        <v>9531</v>
      </c>
      <c r="G1868" t="s">
        <v>9532</v>
      </c>
      <c r="H1868" t="s">
        <v>9533</v>
      </c>
      <c r="I1868" t="s">
        <v>34</v>
      </c>
      <c r="J1868" t="s">
        <v>232</v>
      </c>
      <c r="K1868" t="s">
        <v>24</v>
      </c>
      <c r="L1868" t="s">
        <v>82</v>
      </c>
      <c r="M1868" t="s">
        <v>26</v>
      </c>
      <c r="N1868" t="s">
        <v>27</v>
      </c>
    </row>
    <row r="1869" spans="1:14" x14ac:dyDescent="0.25">
      <c r="A1869" t="s">
        <v>9158</v>
      </c>
      <c r="B1869" t="s">
        <v>9534</v>
      </c>
      <c r="C1869" t="s">
        <v>16</v>
      </c>
      <c r="D1869" t="s">
        <v>594</v>
      </c>
      <c r="E1869" t="s">
        <v>695</v>
      </c>
      <c r="F1869" t="s">
        <v>9535</v>
      </c>
      <c r="G1869" t="s">
        <v>9536</v>
      </c>
      <c r="H1869" t="s">
        <v>9537</v>
      </c>
      <c r="I1869" t="s">
        <v>34</v>
      </c>
      <c r="J1869" t="s">
        <v>1275</v>
      </c>
      <c r="K1869" t="s">
        <v>24</v>
      </c>
      <c r="L1869" t="s">
        <v>224</v>
      </c>
      <c r="M1869" t="s">
        <v>26</v>
      </c>
      <c r="N1869" t="s">
        <v>27</v>
      </c>
    </row>
    <row r="1870" spans="1:14" x14ac:dyDescent="0.25">
      <c r="A1870" t="s">
        <v>9538</v>
      </c>
      <c r="B1870" t="s">
        <v>9539</v>
      </c>
      <c r="C1870" t="s">
        <v>16</v>
      </c>
      <c r="D1870" t="s">
        <v>1612</v>
      </c>
      <c r="E1870" t="s">
        <v>695</v>
      </c>
      <c r="F1870" t="s">
        <v>9540</v>
      </c>
      <c r="G1870" t="s">
        <v>9541</v>
      </c>
      <c r="H1870" t="s">
        <v>9542</v>
      </c>
      <c r="I1870" t="s">
        <v>34</v>
      </c>
      <c r="J1870" t="s">
        <v>816</v>
      </c>
      <c r="K1870" t="s">
        <v>24</v>
      </c>
      <c r="L1870" t="s">
        <v>82</v>
      </c>
      <c r="M1870" t="s">
        <v>26</v>
      </c>
      <c r="N1870" t="s">
        <v>27</v>
      </c>
    </row>
    <row r="1871" spans="1:14" x14ac:dyDescent="0.25">
      <c r="A1871" t="s">
        <v>9543</v>
      </c>
      <c r="B1871" t="s">
        <v>9544</v>
      </c>
      <c r="C1871" t="s">
        <v>76</v>
      </c>
      <c r="D1871" t="s">
        <v>9545</v>
      </c>
      <c r="E1871" t="s">
        <v>687</v>
      </c>
      <c r="F1871" t="s">
        <v>9546</v>
      </c>
      <c r="G1871" t="s">
        <v>9547</v>
      </c>
      <c r="H1871" t="s">
        <v>9548</v>
      </c>
      <c r="I1871" t="s">
        <v>34</v>
      </c>
      <c r="J1871" t="s">
        <v>35</v>
      </c>
      <c r="K1871" t="s">
        <v>24</v>
      </c>
      <c r="L1871" t="s">
        <v>9549</v>
      </c>
      <c r="M1871" t="s">
        <v>26</v>
      </c>
      <c r="N1871" t="s">
        <v>27</v>
      </c>
    </row>
    <row r="1872" spans="1:14" x14ac:dyDescent="0.25">
      <c r="A1872" t="s">
        <v>9550</v>
      </c>
      <c r="C1872" t="s">
        <v>76</v>
      </c>
      <c r="D1872" t="s">
        <v>9118</v>
      </c>
      <c r="E1872" t="s">
        <v>695</v>
      </c>
      <c r="F1872" t="s">
        <v>9551</v>
      </c>
      <c r="G1872" t="s">
        <v>9552</v>
      </c>
      <c r="H1872" t="s">
        <v>9553</v>
      </c>
      <c r="I1872" t="s">
        <v>22</v>
      </c>
      <c r="J1872" t="s">
        <v>276</v>
      </c>
      <c r="K1872" t="s">
        <v>24</v>
      </c>
      <c r="L1872" t="s">
        <v>9122</v>
      </c>
      <c r="M1872" t="s">
        <v>26</v>
      </c>
      <c r="N1872" t="s">
        <v>27</v>
      </c>
    </row>
    <row r="1873" spans="1:14" x14ac:dyDescent="0.25">
      <c r="A1873" t="s">
        <v>9174</v>
      </c>
      <c r="B1873" t="s">
        <v>9175</v>
      </c>
      <c r="C1873" t="s">
        <v>76</v>
      </c>
      <c r="E1873" t="s">
        <v>687</v>
      </c>
      <c r="F1873" t="s">
        <v>9554</v>
      </c>
      <c r="G1873" t="s">
        <v>9555</v>
      </c>
      <c r="H1873" t="s">
        <v>9556</v>
      </c>
      <c r="I1873" t="s">
        <v>34</v>
      </c>
      <c r="K1873" t="s">
        <v>24</v>
      </c>
      <c r="M1873" t="s">
        <v>26</v>
      </c>
      <c r="N1873" t="s">
        <v>27</v>
      </c>
    </row>
    <row r="1874" spans="1:14" x14ac:dyDescent="0.25">
      <c r="A1874" t="s">
        <v>9196</v>
      </c>
      <c r="B1874" t="s">
        <v>9197</v>
      </c>
      <c r="C1874" t="s">
        <v>16</v>
      </c>
      <c r="D1874" t="s">
        <v>9198</v>
      </c>
      <c r="E1874" t="s">
        <v>695</v>
      </c>
      <c r="F1874" t="s">
        <v>9557</v>
      </c>
      <c r="G1874" t="s">
        <v>9558</v>
      </c>
      <c r="H1874" t="s">
        <v>9559</v>
      </c>
      <c r="I1874" t="s">
        <v>34</v>
      </c>
      <c r="J1874" t="s">
        <v>426</v>
      </c>
      <c r="K1874" t="s">
        <v>24</v>
      </c>
      <c r="L1874" t="s">
        <v>713</v>
      </c>
      <c r="M1874" t="s">
        <v>26</v>
      </c>
      <c r="N1874" t="s">
        <v>27</v>
      </c>
    </row>
    <row r="1875" spans="1:14" x14ac:dyDescent="0.25">
      <c r="A1875" t="s">
        <v>6915</v>
      </c>
      <c r="B1875" t="s">
        <v>6916</v>
      </c>
      <c r="C1875" t="s">
        <v>16</v>
      </c>
      <c r="D1875" t="s">
        <v>9292</v>
      </c>
      <c r="E1875" t="s">
        <v>687</v>
      </c>
      <c r="F1875" t="s">
        <v>9560</v>
      </c>
      <c r="G1875" t="s">
        <v>9561</v>
      </c>
      <c r="H1875" t="s">
        <v>9562</v>
      </c>
      <c r="I1875" t="s">
        <v>34</v>
      </c>
      <c r="J1875" t="s">
        <v>551</v>
      </c>
      <c r="K1875" t="s">
        <v>24</v>
      </c>
      <c r="L1875" t="s">
        <v>900</v>
      </c>
      <c r="M1875" t="s">
        <v>26</v>
      </c>
      <c r="N1875" t="s">
        <v>27</v>
      </c>
    </row>
    <row r="1876" spans="1:14" x14ac:dyDescent="0.25">
      <c r="A1876" t="s">
        <v>9563</v>
      </c>
      <c r="B1876" t="s">
        <v>9564</v>
      </c>
      <c r="C1876" t="s">
        <v>16</v>
      </c>
      <c r="D1876" t="s">
        <v>2773</v>
      </c>
      <c r="E1876" t="s">
        <v>695</v>
      </c>
      <c r="F1876" t="s">
        <v>9565</v>
      </c>
      <c r="G1876" t="s">
        <v>9566</v>
      </c>
      <c r="H1876" t="s">
        <v>9567</v>
      </c>
      <c r="I1876" t="s">
        <v>34</v>
      </c>
      <c r="J1876" t="s">
        <v>232</v>
      </c>
      <c r="K1876" t="s">
        <v>24</v>
      </c>
      <c r="L1876" t="s">
        <v>9568</v>
      </c>
      <c r="M1876" t="s">
        <v>26</v>
      </c>
      <c r="N1876" t="s">
        <v>27</v>
      </c>
    </row>
    <row r="1877" spans="1:14" x14ac:dyDescent="0.25">
      <c r="A1877" t="s">
        <v>9569</v>
      </c>
      <c r="B1877" t="s">
        <v>9570</v>
      </c>
      <c r="C1877" t="s">
        <v>16</v>
      </c>
      <c r="D1877" t="s">
        <v>3396</v>
      </c>
      <c r="E1877" t="s">
        <v>695</v>
      </c>
      <c r="F1877" t="s">
        <v>9571</v>
      </c>
      <c r="G1877" t="s">
        <v>9572</v>
      </c>
      <c r="H1877" t="s">
        <v>9573</v>
      </c>
      <c r="I1877" t="s">
        <v>34</v>
      </c>
      <c r="J1877" t="s">
        <v>1227</v>
      </c>
      <c r="K1877" t="s">
        <v>24</v>
      </c>
      <c r="L1877" t="s">
        <v>9370</v>
      </c>
      <c r="M1877" t="s">
        <v>26</v>
      </c>
      <c r="N1877" t="s">
        <v>27</v>
      </c>
    </row>
    <row r="1878" spans="1:14" x14ac:dyDescent="0.25">
      <c r="A1878" t="s">
        <v>8526</v>
      </c>
      <c r="B1878" t="s">
        <v>8527</v>
      </c>
      <c r="C1878" t="s">
        <v>16</v>
      </c>
      <c r="D1878" t="s">
        <v>8528</v>
      </c>
      <c r="E1878" t="s">
        <v>695</v>
      </c>
      <c r="F1878" t="s">
        <v>9574</v>
      </c>
      <c r="G1878" t="s">
        <v>9575</v>
      </c>
      <c r="H1878" t="s">
        <v>9576</v>
      </c>
      <c r="I1878" t="s">
        <v>22</v>
      </c>
      <c r="J1878" t="s">
        <v>284</v>
      </c>
      <c r="K1878" t="s">
        <v>24</v>
      </c>
      <c r="L1878" t="s">
        <v>3900</v>
      </c>
      <c r="M1878" t="s">
        <v>26</v>
      </c>
      <c r="N1878" t="s">
        <v>27</v>
      </c>
    </row>
    <row r="1879" spans="1:14" x14ac:dyDescent="0.25">
      <c r="A1879" t="s">
        <v>9577</v>
      </c>
      <c r="B1879" t="s">
        <v>9578</v>
      </c>
      <c r="C1879" t="s">
        <v>76</v>
      </c>
      <c r="D1879" t="s">
        <v>9579</v>
      </c>
      <c r="E1879" t="s">
        <v>687</v>
      </c>
      <c r="F1879" t="s">
        <v>9580</v>
      </c>
      <c r="G1879" t="s">
        <v>9581</v>
      </c>
      <c r="H1879" t="s">
        <v>9582</v>
      </c>
      <c r="I1879" t="s">
        <v>34</v>
      </c>
      <c r="J1879" t="s">
        <v>2079</v>
      </c>
      <c r="K1879" t="s">
        <v>24</v>
      </c>
      <c r="L1879" t="s">
        <v>44</v>
      </c>
      <c r="M1879" t="s">
        <v>26</v>
      </c>
      <c r="N1879" t="s">
        <v>27</v>
      </c>
    </row>
    <row r="1880" spans="1:14" x14ac:dyDescent="0.25">
      <c r="A1880" t="s">
        <v>9583</v>
      </c>
      <c r="B1880" t="s">
        <v>9329</v>
      </c>
      <c r="C1880" t="s">
        <v>16</v>
      </c>
      <c r="D1880" t="s">
        <v>9584</v>
      </c>
      <c r="E1880" t="s">
        <v>695</v>
      </c>
      <c r="F1880" t="s">
        <v>9585</v>
      </c>
      <c r="G1880" t="s">
        <v>9586</v>
      </c>
      <c r="H1880" t="s">
        <v>9587</v>
      </c>
      <c r="I1880" t="s">
        <v>22</v>
      </c>
      <c r="J1880" t="s">
        <v>944</v>
      </c>
      <c r="K1880" t="s">
        <v>24</v>
      </c>
      <c r="L1880" t="s">
        <v>9588</v>
      </c>
      <c r="M1880" t="s">
        <v>26</v>
      </c>
      <c r="N1880" t="s">
        <v>27</v>
      </c>
    </row>
    <row r="1881" spans="1:14" x14ac:dyDescent="0.25">
      <c r="A1881" t="s">
        <v>9163</v>
      </c>
      <c r="B1881" t="s">
        <v>9164</v>
      </c>
      <c r="C1881" t="s">
        <v>76</v>
      </c>
      <c r="D1881" t="s">
        <v>329</v>
      </c>
      <c r="E1881" t="s">
        <v>695</v>
      </c>
      <c r="F1881" t="s">
        <v>9589</v>
      </c>
      <c r="G1881" t="s">
        <v>9590</v>
      </c>
      <c r="H1881" t="s">
        <v>9591</v>
      </c>
      <c r="I1881" t="s">
        <v>34</v>
      </c>
      <c r="J1881" t="s">
        <v>333</v>
      </c>
      <c r="K1881" t="s">
        <v>24</v>
      </c>
      <c r="L1881" t="s">
        <v>334</v>
      </c>
      <c r="M1881" t="s">
        <v>9592</v>
      </c>
      <c r="N1881" t="s">
        <v>46</v>
      </c>
    </row>
    <row r="1882" spans="1:14" x14ac:dyDescent="0.25">
      <c r="A1882" t="s">
        <v>9593</v>
      </c>
      <c r="B1882" t="s">
        <v>1519</v>
      </c>
      <c r="C1882" t="s">
        <v>16</v>
      </c>
      <c r="D1882" t="s">
        <v>8478</v>
      </c>
      <c r="E1882" t="s">
        <v>687</v>
      </c>
      <c r="F1882" t="s">
        <v>9594</v>
      </c>
      <c r="G1882" t="s">
        <v>9595</v>
      </c>
      <c r="H1882" t="s">
        <v>9596</v>
      </c>
      <c r="I1882" t="s">
        <v>22</v>
      </c>
      <c r="J1882" t="s">
        <v>1161</v>
      </c>
      <c r="K1882" t="s">
        <v>24</v>
      </c>
      <c r="L1882" t="s">
        <v>44</v>
      </c>
      <c r="M1882" t="s">
        <v>26</v>
      </c>
      <c r="N1882" t="s">
        <v>27</v>
      </c>
    </row>
    <row r="1883" spans="1:14" x14ac:dyDescent="0.25">
      <c r="A1883" t="s">
        <v>9597</v>
      </c>
      <c r="B1883" t="s">
        <v>8544</v>
      </c>
      <c r="C1883" t="s">
        <v>16</v>
      </c>
      <c r="D1883" t="s">
        <v>4792</v>
      </c>
      <c r="E1883" t="s">
        <v>695</v>
      </c>
      <c r="F1883" t="s">
        <v>9598</v>
      </c>
      <c r="G1883" t="s">
        <v>9599</v>
      </c>
      <c r="H1883" t="s">
        <v>9600</v>
      </c>
      <c r="I1883" t="s">
        <v>34</v>
      </c>
      <c r="J1883" t="s">
        <v>1569</v>
      </c>
      <c r="K1883" t="s">
        <v>24</v>
      </c>
      <c r="L1883" t="s">
        <v>914</v>
      </c>
      <c r="M1883" t="s">
        <v>26</v>
      </c>
      <c r="N1883" t="s">
        <v>27</v>
      </c>
    </row>
    <row r="1884" spans="1:14" x14ac:dyDescent="0.25">
      <c r="A1884" t="s">
        <v>5580</v>
      </c>
      <c r="B1884" t="s">
        <v>9353</v>
      </c>
      <c r="C1884" t="s">
        <v>76</v>
      </c>
      <c r="D1884" t="s">
        <v>5227</v>
      </c>
      <c r="E1884" t="s">
        <v>695</v>
      </c>
      <c r="F1884" t="s">
        <v>9601</v>
      </c>
      <c r="G1884" t="s">
        <v>9602</v>
      </c>
      <c r="H1884" t="s">
        <v>9603</v>
      </c>
      <c r="I1884" t="s">
        <v>34</v>
      </c>
      <c r="J1884" t="s">
        <v>463</v>
      </c>
      <c r="K1884" t="s">
        <v>24</v>
      </c>
      <c r="L1884" t="s">
        <v>2863</v>
      </c>
      <c r="M1884" t="s">
        <v>9604</v>
      </c>
      <c r="N1884" t="s">
        <v>46</v>
      </c>
    </row>
    <row r="1885" spans="1:14" x14ac:dyDescent="0.25">
      <c r="A1885" t="s">
        <v>9605</v>
      </c>
      <c r="B1885" t="s">
        <v>9606</v>
      </c>
      <c r="C1885" t="s">
        <v>16</v>
      </c>
      <c r="D1885" t="s">
        <v>3889</v>
      </c>
      <c r="E1885" t="s">
        <v>695</v>
      </c>
      <c r="F1885" t="s">
        <v>9607</v>
      </c>
      <c r="G1885" t="s">
        <v>9608</v>
      </c>
      <c r="H1885" t="s">
        <v>9609</v>
      </c>
      <c r="I1885" t="s">
        <v>34</v>
      </c>
      <c r="J1885" t="s">
        <v>699</v>
      </c>
      <c r="K1885" t="s">
        <v>24</v>
      </c>
      <c r="L1885" t="s">
        <v>44</v>
      </c>
      <c r="M1885" t="s">
        <v>26</v>
      </c>
      <c r="N1885" t="s">
        <v>27</v>
      </c>
    </row>
    <row r="1886" spans="1:14" x14ac:dyDescent="0.25">
      <c r="A1886" t="s">
        <v>9610</v>
      </c>
      <c r="B1886" t="s">
        <v>9243</v>
      </c>
      <c r="C1886" t="s">
        <v>76</v>
      </c>
      <c r="D1886" t="s">
        <v>9244</v>
      </c>
      <c r="E1886" t="s">
        <v>695</v>
      </c>
      <c r="F1886" t="s">
        <v>9611</v>
      </c>
      <c r="G1886" t="s">
        <v>9612</v>
      </c>
      <c r="H1886" t="s">
        <v>9613</v>
      </c>
      <c r="I1886" t="s">
        <v>34</v>
      </c>
      <c r="J1886" t="s">
        <v>276</v>
      </c>
      <c r="K1886" t="s">
        <v>24</v>
      </c>
      <c r="L1886" t="s">
        <v>9248</v>
      </c>
      <c r="M1886" t="s">
        <v>26</v>
      </c>
      <c r="N1886" t="s">
        <v>27</v>
      </c>
    </row>
    <row r="1887" spans="1:14" x14ac:dyDescent="0.25">
      <c r="A1887" t="s">
        <v>9614</v>
      </c>
      <c r="B1887" t="s">
        <v>1304</v>
      </c>
      <c r="C1887" t="s">
        <v>16</v>
      </c>
      <c r="D1887" t="s">
        <v>1052</v>
      </c>
      <c r="E1887" t="s">
        <v>687</v>
      </c>
      <c r="F1887" t="s">
        <v>9615</v>
      </c>
      <c r="G1887" t="s">
        <v>9616</v>
      </c>
      <c r="H1887" t="s">
        <v>9617</v>
      </c>
      <c r="I1887" t="s">
        <v>34</v>
      </c>
      <c r="J1887" t="s">
        <v>589</v>
      </c>
      <c r="K1887" t="s">
        <v>24</v>
      </c>
      <c r="L1887" t="s">
        <v>224</v>
      </c>
      <c r="M1887" t="s">
        <v>26</v>
      </c>
      <c r="N1887" t="s">
        <v>27</v>
      </c>
    </row>
    <row r="1888" spans="1:14" x14ac:dyDescent="0.25">
      <c r="A1888" t="s">
        <v>9618</v>
      </c>
      <c r="B1888" t="s">
        <v>8544</v>
      </c>
      <c r="C1888" t="s">
        <v>16</v>
      </c>
      <c r="D1888" t="s">
        <v>4792</v>
      </c>
      <c r="E1888" t="s">
        <v>695</v>
      </c>
      <c r="F1888" t="s">
        <v>9619</v>
      </c>
      <c r="G1888" t="s">
        <v>9620</v>
      </c>
      <c r="H1888" t="s">
        <v>9621</v>
      </c>
      <c r="I1888" t="s">
        <v>34</v>
      </c>
      <c r="J1888" t="s">
        <v>1704</v>
      </c>
      <c r="K1888" t="s">
        <v>24</v>
      </c>
      <c r="L1888" t="s">
        <v>914</v>
      </c>
      <c r="M1888" t="s">
        <v>26</v>
      </c>
      <c r="N1888" t="s">
        <v>27</v>
      </c>
    </row>
    <row r="1889" spans="1:14" x14ac:dyDescent="0.25">
      <c r="A1889" t="s">
        <v>9622</v>
      </c>
      <c r="B1889" t="s">
        <v>8544</v>
      </c>
      <c r="C1889" t="s">
        <v>16</v>
      </c>
      <c r="D1889" t="s">
        <v>4792</v>
      </c>
      <c r="E1889" t="s">
        <v>695</v>
      </c>
      <c r="F1889" t="s">
        <v>9623</v>
      </c>
      <c r="G1889" t="s">
        <v>9624</v>
      </c>
      <c r="H1889" t="s">
        <v>9625</v>
      </c>
      <c r="I1889" t="s">
        <v>34</v>
      </c>
      <c r="J1889" t="s">
        <v>1066</v>
      </c>
      <c r="K1889" t="s">
        <v>24</v>
      </c>
      <c r="L1889" t="s">
        <v>914</v>
      </c>
      <c r="M1889" t="s">
        <v>26</v>
      </c>
      <c r="N1889" t="s">
        <v>27</v>
      </c>
    </row>
    <row r="1890" spans="1:14" x14ac:dyDescent="0.25">
      <c r="A1890" t="s">
        <v>5580</v>
      </c>
      <c r="B1890" t="s">
        <v>9181</v>
      </c>
      <c r="C1890" t="s">
        <v>16</v>
      </c>
      <c r="D1890" t="s">
        <v>5227</v>
      </c>
      <c r="E1890" t="s">
        <v>695</v>
      </c>
      <c r="F1890" t="s">
        <v>9626</v>
      </c>
      <c r="G1890" t="s">
        <v>9627</v>
      </c>
      <c r="H1890" t="s">
        <v>9628</v>
      </c>
      <c r="I1890" t="s">
        <v>34</v>
      </c>
      <c r="J1890" t="s">
        <v>7669</v>
      </c>
      <c r="K1890" t="s">
        <v>24</v>
      </c>
      <c r="L1890" t="s">
        <v>2863</v>
      </c>
      <c r="M1890" t="s">
        <v>9629</v>
      </c>
      <c r="N1890" t="s">
        <v>46</v>
      </c>
    </row>
    <row r="1891" spans="1:14" x14ac:dyDescent="0.25">
      <c r="A1891" t="s">
        <v>9630</v>
      </c>
      <c r="B1891" t="s">
        <v>6057</v>
      </c>
      <c r="C1891" t="s">
        <v>1991</v>
      </c>
      <c r="D1891" t="s">
        <v>9631</v>
      </c>
      <c r="E1891" t="s">
        <v>18</v>
      </c>
      <c r="F1891" t="s">
        <v>9632</v>
      </c>
      <c r="G1891" t="s">
        <v>9633</v>
      </c>
      <c r="H1891" t="s">
        <v>9634</v>
      </c>
      <c r="I1891" t="s">
        <v>34</v>
      </c>
      <c r="J1891" t="s">
        <v>2092</v>
      </c>
      <c r="K1891" t="s">
        <v>606</v>
      </c>
      <c r="L1891" t="s">
        <v>44</v>
      </c>
      <c r="M1891" t="s">
        <v>26</v>
      </c>
      <c r="N1891" t="s">
        <v>27</v>
      </c>
    </row>
    <row r="1892" spans="1:14" x14ac:dyDescent="0.25">
      <c r="A1892" t="s">
        <v>9635</v>
      </c>
      <c r="B1892" t="s">
        <v>5131</v>
      </c>
      <c r="C1892" t="s">
        <v>1991</v>
      </c>
      <c r="D1892" t="s">
        <v>3303</v>
      </c>
      <c r="E1892" t="s">
        <v>18</v>
      </c>
      <c r="F1892" t="s">
        <v>9636</v>
      </c>
      <c r="G1892" t="s">
        <v>9637</v>
      </c>
      <c r="H1892" t="s">
        <v>9638</v>
      </c>
      <c r="I1892" t="s">
        <v>34</v>
      </c>
      <c r="J1892" t="s">
        <v>1988</v>
      </c>
      <c r="K1892" t="s">
        <v>606</v>
      </c>
      <c r="L1892" t="s">
        <v>82</v>
      </c>
      <c r="M1892" t="s">
        <v>26</v>
      </c>
      <c r="N1892" t="s">
        <v>27</v>
      </c>
    </row>
    <row r="1893" spans="1:14" x14ac:dyDescent="0.25">
      <c r="A1893" t="s">
        <v>9639</v>
      </c>
      <c r="B1893" t="s">
        <v>9640</v>
      </c>
      <c r="C1893" t="s">
        <v>1991</v>
      </c>
      <c r="D1893" t="s">
        <v>9641</v>
      </c>
      <c r="E1893" t="s">
        <v>18</v>
      </c>
      <c r="F1893" t="s">
        <v>9642</v>
      </c>
      <c r="G1893" t="s">
        <v>9643</v>
      </c>
      <c r="H1893" t="s">
        <v>9644</v>
      </c>
      <c r="I1893" t="s">
        <v>9645</v>
      </c>
      <c r="J1893" t="s">
        <v>9255</v>
      </c>
      <c r="K1893" t="s">
        <v>606</v>
      </c>
      <c r="L1893" t="s">
        <v>9646</v>
      </c>
      <c r="M1893" t="s">
        <v>26</v>
      </c>
      <c r="N1893" t="s">
        <v>27</v>
      </c>
    </row>
    <row r="1894" spans="1:14" x14ac:dyDescent="0.25">
      <c r="A1894" t="s">
        <v>9647</v>
      </c>
      <c r="C1894" t="s">
        <v>1991</v>
      </c>
      <c r="D1894" t="s">
        <v>9648</v>
      </c>
      <c r="E1894" t="s">
        <v>18</v>
      </c>
      <c r="F1894" t="s">
        <v>9649</v>
      </c>
      <c r="G1894" t="s">
        <v>9650</v>
      </c>
      <c r="H1894" t="s">
        <v>9651</v>
      </c>
      <c r="I1894" t="s">
        <v>34</v>
      </c>
      <c r="J1894" t="s">
        <v>1677</v>
      </c>
      <c r="K1894" t="s">
        <v>606</v>
      </c>
      <c r="L1894" t="s">
        <v>449</v>
      </c>
      <c r="M1894" t="s">
        <v>26</v>
      </c>
      <c r="N1894" t="s">
        <v>27</v>
      </c>
    </row>
    <row r="1895" spans="1:14" x14ac:dyDescent="0.25">
      <c r="A1895" t="s">
        <v>9652</v>
      </c>
      <c r="B1895" t="s">
        <v>8544</v>
      </c>
      <c r="C1895" t="s">
        <v>16</v>
      </c>
      <c r="D1895" t="s">
        <v>4792</v>
      </c>
      <c r="E1895" t="s">
        <v>695</v>
      </c>
      <c r="F1895" t="s">
        <v>9653</v>
      </c>
      <c r="G1895" t="s">
        <v>9654</v>
      </c>
      <c r="H1895" t="s">
        <v>9655</v>
      </c>
      <c r="I1895" t="s">
        <v>34</v>
      </c>
      <c r="J1895" t="s">
        <v>1019</v>
      </c>
      <c r="K1895" t="s">
        <v>24</v>
      </c>
      <c r="L1895" t="s">
        <v>914</v>
      </c>
      <c r="M1895" t="s">
        <v>26</v>
      </c>
      <c r="N1895" t="s">
        <v>27</v>
      </c>
    </row>
    <row r="1896" spans="1:14" x14ac:dyDescent="0.25">
      <c r="A1896" t="s">
        <v>9656</v>
      </c>
      <c r="B1896" t="s">
        <v>8533</v>
      </c>
      <c r="C1896" t="s">
        <v>16</v>
      </c>
      <c r="D1896" t="s">
        <v>8534</v>
      </c>
      <c r="E1896" t="s">
        <v>695</v>
      </c>
      <c r="F1896" t="s">
        <v>9657</v>
      </c>
      <c r="G1896" t="s">
        <v>9658</v>
      </c>
      <c r="H1896" t="s">
        <v>9659</v>
      </c>
      <c r="I1896" t="s">
        <v>22</v>
      </c>
      <c r="J1896" t="s">
        <v>134</v>
      </c>
      <c r="K1896" t="s">
        <v>24</v>
      </c>
      <c r="L1896" t="s">
        <v>91</v>
      </c>
      <c r="M1896" t="s">
        <v>26</v>
      </c>
      <c r="N1896" t="s">
        <v>27</v>
      </c>
    </row>
    <row r="1897" spans="1:14" x14ac:dyDescent="0.25">
      <c r="A1897" t="s">
        <v>8526</v>
      </c>
      <c r="B1897" t="s">
        <v>8527</v>
      </c>
      <c r="C1897" t="s">
        <v>16</v>
      </c>
      <c r="D1897" t="s">
        <v>8528</v>
      </c>
      <c r="E1897" t="s">
        <v>695</v>
      </c>
      <c r="F1897" t="s">
        <v>9660</v>
      </c>
      <c r="G1897" t="s">
        <v>9661</v>
      </c>
      <c r="H1897" t="s">
        <v>9662</v>
      </c>
      <c r="I1897" t="s">
        <v>22</v>
      </c>
      <c r="J1897" t="s">
        <v>284</v>
      </c>
      <c r="K1897" t="s">
        <v>24</v>
      </c>
      <c r="L1897" t="s">
        <v>91</v>
      </c>
      <c r="M1897" t="s">
        <v>26</v>
      </c>
      <c r="N1897" t="s">
        <v>27</v>
      </c>
    </row>
    <row r="1898" spans="1:14" x14ac:dyDescent="0.25">
      <c r="A1898" t="s">
        <v>9663</v>
      </c>
      <c r="B1898" t="s">
        <v>9664</v>
      </c>
      <c r="C1898" t="s">
        <v>76</v>
      </c>
      <c r="D1898" t="s">
        <v>9222</v>
      </c>
      <c r="E1898" t="s">
        <v>687</v>
      </c>
      <c r="F1898" t="s">
        <v>9665</v>
      </c>
      <c r="G1898" t="s">
        <v>9666</v>
      </c>
      <c r="H1898" t="s">
        <v>9667</v>
      </c>
      <c r="I1898" t="s">
        <v>34</v>
      </c>
      <c r="J1898" t="s">
        <v>232</v>
      </c>
      <c r="K1898" t="s">
        <v>24</v>
      </c>
      <c r="L1898" t="s">
        <v>82</v>
      </c>
      <c r="M1898" t="s">
        <v>26</v>
      </c>
      <c r="N1898" t="s">
        <v>27</v>
      </c>
    </row>
    <row r="1899" spans="1:14" x14ac:dyDescent="0.25">
      <c r="A1899" t="s">
        <v>9668</v>
      </c>
      <c r="B1899" t="s">
        <v>101</v>
      </c>
      <c r="C1899" t="s">
        <v>76</v>
      </c>
      <c r="D1899" t="s">
        <v>329</v>
      </c>
      <c r="E1899" t="s">
        <v>687</v>
      </c>
      <c r="F1899" t="s">
        <v>9669</v>
      </c>
      <c r="G1899" t="s">
        <v>9670</v>
      </c>
      <c r="H1899" t="s">
        <v>9671</v>
      </c>
      <c r="I1899" t="s">
        <v>34</v>
      </c>
      <c r="J1899" t="s">
        <v>127</v>
      </c>
      <c r="K1899" t="s">
        <v>24</v>
      </c>
      <c r="L1899" t="s">
        <v>334</v>
      </c>
      <c r="M1899" t="s">
        <v>26</v>
      </c>
      <c r="N1899" t="s">
        <v>27</v>
      </c>
    </row>
    <row r="1900" spans="1:14" x14ac:dyDescent="0.25">
      <c r="A1900" t="s">
        <v>6915</v>
      </c>
      <c r="B1900" t="s">
        <v>6916</v>
      </c>
      <c r="C1900" t="s">
        <v>16</v>
      </c>
      <c r="D1900" t="s">
        <v>9292</v>
      </c>
      <c r="E1900" t="s">
        <v>695</v>
      </c>
      <c r="F1900" t="s">
        <v>9672</v>
      </c>
      <c r="G1900" t="s">
        <v>9673</v>
      </c>
      <c r="H1900" t="s">
        <v>9674</v>
      </c>
      <c r="I1900" t="s">
        <v>34</v>
      </c>
      <c r="J1900" t="s">
        <v>551</v>
      </c>
      <c r="K1900" t="s">
        <v>24</v>
      </c>
      <c r="L1900" t="s">
        <v>900</v>
      </c>
      <c r="M1900" t="s">
        <v>9675</v>
      </c>
      <c r="N1900" t="s">
        <v>46</v>
      </c>
    </row>
    <row r="1901" spans="1:14" x14ac:dyDescent="0.25">
      <c r="A1901" t="s">
        <v>9676</v>
      </c>
      <c r="B1901" t="s">
        <v>3995</v>
      </c>
      <c r="C1901" t="s">
        <v>76</v>
      </c>
      <c r="D1901" t="s">
        <v>9349</v>
      </c>
      <c r="E1901" t="s">
        <v>695</v>
      </c>
      <c r="F1901" t="s">
        <v>9677</v>
      </c>
      <c r="G1901" t="s">
        <v>9678</v>
      </c>
      <c r="H1901" t="s">
        <v>9679</v>
      </c>
      <c r="I1901" t="s">
        <v>34</v>
      </c>
      <c r="J1901" t="s">
        <v>514</v>
      </c>
      <c r="K1901" t="s">
        <v>24</v>
      </c>
      <c r="L1901" t="s">
        <v>5576</v>
      </c>
      <c r="M1901" t="s">
        <v>26</v>
      </c>
      <c r="N1901" t="s">
        <v>27</v>
      </c>
    </row>
    <row r="1902" spans="1:14" x14ac:dyDescent="0.25">
      <c r="A1902" t="s">
        <v>9680</v>
      </c>
      <c r="B1902" t="s">
        <v>9681</v>
      </c>
      <c r="C1902" t="s">
        <v>16</v>
      </c>
      <c r="D1902" t="s">
        <v>9682</v>
      </c>
      <c r="E1902" t="s">
        <v>695</v>
      </c>
      <c r="F1902" t="s">
        <v>9683</v>
      </c>
      <c r="G1902" t="s">
        <v>9684</v>
      </c>
      <c r="H1902" t="s">
        <v>9685</v>
      </c>
      <c r="I1902" t="s">
        <v>22</v>
      </c>
      <c r="J1902" t="s">
        <v>9686</v>
      </c>
      <c r="K1902" t="s">
        <v>24</v>
      </c>
      <c r="L1902" t="s">
        <v>9687</v>
      </c>
      <c r="M1902" t="s">
        <v>26</v>
      </c>
      <c r="N1902" t="s">
        <v>27</v>
      </c>
    </row>
    <row r="1903" spans="1:14" x14ac:dyDescent="0.25">
      <c r="A1903" t="s">
        <v>9688</v>
      </c>
      <c r="B1903" t="s">
        <v>8544</v>
      </c>
      <c r="C1903" t="s">
        <v>16</v>
      </c>
      <c r="D1903" t="s">
        <v>4792</v>
      </c>
      <c r="E1903" t="s">
        <v>695</v>
      </c>
      <c r="F1903" t="s">
        <v>9689</v>
      </c>
      <c r="G1903" t="s">
        <v>9690</v>
      </c>
      <c r="H1903" t="s">
        <v>9691</v>
      </c>
      <c r="I1903" t="s">
        <v>34</v>
      </c>
      <c r="J1903" t="s">
        <v>448</v>
      </c>
      <c r="K1903" t="s">
        <v>24</v>
      </c>
      <c r="L1903" t="s">
        <v>914</v>
      </c>
      <c r="M1903" t="s">
        <v>26</v>
      </c>
      <c r="N1903" t="s">
        <v>27</v>
      </c>
    </row>
    <row r="1904" spans="1:14" x14ac:dyDescent="0.25">
      <c r="A1904" t="s">
        <v>9692</v>
      </c>
      <c r="C1904" t="s">
        <v>76</v>
      </c>
      <c r="D1904" t="s">
        <v>9118</v>
      </c>
      <c r="E1904" t="s">
        <v>687</v>
      </c>
      <c r="F1904" t="s">
        <v>9693</v>
      </c>
      <c r="G1904" t="s">
        <v>9694</v>
      </c>
      <c r="H1904" t="s">
        <v>9695</v>
      </c>
      <c r="I1904" t="s">
        <v>22</v>
      </c>
      <c r="J1904" t="s">
        <v>276</v>
      </c>
      <c r="K1904" t="s">
        <v>24</v>
      </c>
      <c r="L1904" t="s">
        <v>9122</v>
      </c>
      <c r="M1904" t="s">
        <v>26</v>
      </c>
      <c r="N1904" t="s">
        <v>27</v>
      </c>
    </row>
    <row r="1905" spans="1:14" x14ac:dyDescent="0.25">
      <c r="A1905" t="s">
        <v>9324</v>
      </c>
      <c r="B1905" t="s">
        <v>2946</v>
      </c>
      <c r="C1905" t="s">
        <v>16</v>
      </c>
      <c r="D1905" t="s">
        <v>2947</v>
      </c>
      <c r="E1905" t="s">
        <v>687</v>
      </c>
      <c r="F1905" t="s">
        <v>9696</v>
      </c>
      <c r="G1905" t="s">
        <v>9697</v>
      </c>
      <c r="H1905" t="s">
        <v>9698</v>
      </c>
      <c r="I1905" t="s">
        <v>34</v>
      </c>
      <c r="J1905" t="s">
        <v>269</v>
      </c>
      <c r="K1905" t="s">
        <v>24</v>
      </c>
      <c r="L1905" t="s">
        <v>2951</v>
      </c>
      <c r="M1905" t="s">
        <v>26</v>
      </c>
      <c r="N1905" t="s">
        <v>27</v>
      </c>
    </row>
    <row r="1906" spans="1:14" x14ac:dyDescent="0.25">
      <c r="A1906" t="s">
        <v>9699</v>
      </c>
      <c r="B1906" t="s">
        <v>8544</v>
      </c>
      <c r="C1906" t="s">
        <v>16</v>
      </c>
      <c r="D1906" t="s">
        <v>4792</v>
      </c>
      <c r="E1906" t="s">
        <v>695</v>
      </c>
      <c r="F1906" t="s">
        <v>9700</v>
      </c>
      <c r="G1906" t="s">
        <v>9701</v>
      </c>
      <c r="H1906" t="s">
        <v>9702</v>
      </c>
      <c r="I1906" t="s">
        <v>34</v>
      </c>
      <c r="J1906" t="s">
        <v>1704</v>
      </c>
      <c r="K1906" t="s">
        <v>24</v>
      </c>
      <c r="L1906" t="s">
        <v>914</v>
      </c>
      <c r="M1906" t="s">
        <v>26</v>
      </c>
      <c r="N1906" t="s">
        <v>27</v>
      </c>
    </row>
    <row r="1907" spans="1:14" x14ac:dyDescent="0.25">
      <c r="A1907" t="s">
        <v>9703</v>
      </c>
      <c r="B1907" t="s">
        <v>8544</v>
      </c>
      <c r="C1907" t="s">
        <v>16</v>
      </c>
      <c r="D1907" t="s">
        <v>4792</v>
      </c>
      <c r="E1907" t="s">
        <v>695</v>
      </c>
      <c r="F1907" t="s">
        <v>9704</v>
      </c>
      <c r="G1907" t="s">
        <v>9705</v>
      </c>
      <c r="H1907" t="s">
        <v>9706</v>
      </c>
      <c r="I1907" t="s">
        <v>34</v>
      </c>
      <c r="J1907" t="s">
        <v>1161</v>
      </c>
      <c r="K1907" t="s">
        <v>24</v>
      </c>
      <c r="L1907" t="s">
        <v>914</v>
      </c>
      <c r="M1907" t="s">
        <v>26</v>
      </c>
      <c r="N1907" t="s">
        <v>27</v>
      </c>
    </row>
    <row r="1908" spans="1:14" x14ac:dyDescent="0.25">
      <c r="A1908" t="s">
        <v>9707</v>
      </c>
      <c r="B1908" t="s">
        <v>9708</v>
      </c>
      <c r="C1908" t="s">
        <v>76</v>
      </c>
      <c r="D1908" t="s">
        <v>9709</v>
      </c>
      <c r="E1908" t="s">
        <v>695</v>
      </c>
      <c r="F1908" t="s">
        <v>9710</v>
      </c>
      <c r="G1908" t="s">
        <v>9711</v>
      </c>
      <c r="H1908" t="s">
        <v>9712</v>
      </c>
      <c r="I1908" t="s">
        <v>34</v>
      </c>
      <c r="J1908" t="s">
        <v>1860</v>
      </c>
      <c r="K1908" t="s">
        <v>24</v>
      </c>
      <c r="L1908" t="s">
        <v>44</v>
      </c>
      <c r="M1908" t="s">
        <v>26</v>
      </c>
      <c r="N1908" t="s">
        <v>27</v>
      </c>
    </row>
    <row r="1909" spans="1:14" x14ac:dyDescent="0.25">
      <c r="A1909" t="s">
        <v>9713</v>
      </c>
      <c r="B1909" t="s">
        <v>8544</v>
      </c>
      <c r="C1909" t="s">
        <v>16</v>
      </c>
      <c r="D1909" t="s">
        <v>4792</v>
      </c>
      <c r="E1909" t="s">
        <v>695</v>
      </c>
      <c r="F1909" t="s">
        <v>9714</v>
      </c>
      <c r="G1909" t="s">
        <v>9715</v>
      </c>
      <c r="H1909" t="s">
        <v>9716</v>
      </c>
      <c r="I1909" t="s">
        <v>34</v>
      </c>
      <c r="J1909" t="s">
        <v>872</v>
      </c>
      <c r="K1909" t="s">
        <v>24</v>
      </c>
      <c r="L1909" t="s">
        <v>914</v>
      </c>
      <c r="M1909" t="s">
        <v>26</v>
      </c>
      <c r="N1909" t="s">
        <v>27</v>
      </c>
    </row>
    <row r="1910" spans="1:14" x14ac:dyDescent="0.25">
      <c r="A1910" t="s">
        <v>9717</v>
      </c>
      <c r="C1910" t="s">
        <v>16</v>
      </c>
      <c r="D1910" t="s">
        <v>9496</v>
      </c>
      <c r="E1910" t="s">
        <v>695</v>
      </c>
      <c r="F1910" t="s">
        <v>9718</v>
      </c>
      <c r="G1910" t="s">
        <v>9719</v>
      </c>
      <c r="H1910" t="s">
        <v>9720</v>
      </c>
      <c r="I1910" t="s">
        <v>34</v>
      </c>
      <c r="J1910" t="s">
        <v>699</v>
      </c>
      <c r="K1910" t="s">
        <v>24</v>
      </c>
      <c r="L1910" t="s">
        <v>9500</v>
      </c>
      <c r="M1910" t="s">
        <v>26</v>
      </c>
      <c r="N1910" t="s">
        <v>27</v>
      </c>
    </row>
    <row r="1911" spans="1:14" x14ac:dyDescent="0.25">
      <c r="A1911" t="s">
        <v>9721</v>
      </c>
      <c r="B1911" t="s">
        <v>9722</v>
      </c>
      <c r="C1911" t="s">
        <v>16</v>
      </c>
      <c r="D1911" t="s">
        <v>9723</v>
      </c>
      <c r="E1911" t="s">
        <v>695</v>
      </c>
      <c r="F1911" t="s">
        <v>9724</v>
      </c>
      <c r="G1911" t="s">
        <v>9725</v>
      </c>
      <c r="H1911" t="s">
        <v>9726</v>
      </c>
      <c r="I1911" t="s">
        <v>34</v>
      </c>
      <c r="J1911" t="s">
        <v>691</v>
      </c>
      <c r="K1911" t="s">
        <v>24</v>
      </c>
      <c r="L1911" t="s">
        <v>82</v>
      </c>
      <c r="M1911" t="s">
        <v>26</v>
      </c>
      <c r="N1911" t="s">
        <v>27</v>
      </c>
    </row>
    <row r="1912" spans="1:14" x14ac:dyDescent="0.25">
      <c r="A1912" t="s">
        <v>9727</v>
      </c>
      <c r="B1912" t="s">
        <v>9728</v>
      </c>
      <c r="C1912" t="s">
        <v>76</v>
      </c>
      <c r="D1912" t="s">
        <v>9729</v>
      </c>
      <c r="E1912" t="s">
        <v>687</v>
      </c>
      <c r="F1912" t="s">
        <v>9730</v>
      </c>
      <c r="G1912" t="s">
        <v>9731</v>
      </c>
      <c r="H1912" t="s">
        <v>9732</v>
      </c>
      <c r="I1912" t="s">
        <v>34</v>
      </c>
      <c r="J1912" t="s">
        <v>1161</v>
      </c>
      <c r="K1912" t="s">
        <v>24</v>
      </c>
      <c r="L1912" t="s">
        <v>44</v>
      </c>
      <c r="M1912" t="s">
        <v>26</v>
      </c>
      <c r="N1912" t="s">
        <v>27</v>
      </c>
    </row>
    <row r="1913" spans="1:14" x14ac:dyDescent="0.25">
      <c r="A1913" t="s">
        <v>9249</v>
      </c>
      <c r="B1913" t="s">
        <v>9733</v>
      </c>
      <c r="C1913" t="s">
        <v>16</v>
      </c>
      <c r="D1913" t="s">
        <v>9251</v>
      </c>
      <c r="E1913" t="s">
        <v>695</v>
      </c>
      <c r="F1913" t="s">
        <v>9734</v>
      </c>
      <c r="G1913" t="s">
        <v>9735</v>
      </c>
      <c r="H1913" t="s">
        <v>9736</v>
      </c>
      <c r="I1913" t="s">
        <v>22</v>
      </c>
      <c r="J1913" t="s">
        <v>9255</v>
      </c>
      <c r="K1913" t="s">
        <v>24</v>
      </c>
      <c r="L1913" t="s">
        <v>91</v>
      </c>
      <c r="M1913" t="s">
        <v>26</v>
      </c>
      <c r="N1913" t="s">
        <v>27</v>
      </c>
    </row>
    <row r="1914" spans="1:14" x14ac:dyDescent="0.25">
      <c r="A1914" t="s">
        <v>9305</v>
      </c>
      <c r="B1914" t="s">
        <v>9306</v>
      </c>
      <c r="C1914" t="s">
        <v>16</v>
      </c>
      <c r="D1914" t="s">
        <v>9307</v>
      </c>
      <c r="E1914" t="s">
        <v>695</v>
      </c>
      <c r="F1914" t="s">
        <v>9737</v>
      </c>
      <c r="G1914" t="s">
        <v>9738</v>
      </c>
      <c r="H1914" t="s">
        <v>9739</v>
      </c>
      <c r="I1914" t="s">
        <v>34</v>
      </c>
      <c r="J1914" t="s">
        <v>35</v>
      </c>
      <c r="K1914" t="s">
        <v>24</v>
      </c>
      <c r="L1914" t="s">
        <v>2093</v>
      </c>
      <c r="M1914" t="s">
        <v>26</v>
      </c>
      <c r="N1914" t="s">
        <v>27</v>
      </c>
    </row>
    <row r="1915" spans="1:14" x14ac:dyDescent="0.25">
      <c r="A1915" t="s">
        <v>9392</v>
      </c>
      <c r="C1915" t="s">
        <v>16</v>
      </c>
      <c r="D1915" t="s">
        <v>472</v>
      </c>
      <c r="E1915" t="s">
        <v>695</v>
      </c>
      <c r="F1915" t="s">
        <v>9740</v>
      </c>
      <c r="G1915" t="s">
        <v>9741</v>
      </c>
      <c r="H1915" t="s">
        <v>9742</v>
      </c>
      <c r="I1915" t="s">
        <v>34</v>
      </c>
      <c r="J1915" t="s">
        <v>476</v>
      </c>
      <c r="K1915" t="s">
        <v>24</v>
      </c>
      <c r="L1915" t="s">
        <v>477</v>
      </c>
      <c r="M1915" t="s">
        <v>26</v>
      </c>
      <c r="N1915" t="s">
        <v>27</v>
      </c>
    </row>
    <row r="1916" spans="1:14" x14ac:dyDescent="0.25">
      <c r="A1916" t="s">
        <v>9743</v>
      </c>
      <c r="B1916" t="s">
        <v>8527</v>
      </c>
      <c r="C1916" t="s">
        <v>16</v>
      </c>
      <c r="D1916" t="s">
        <v>8528</v>
      </c>
      <c r="E1916" t="s">
        <v>687</v>
      </c>
      <c r="F1916" t="s">
        <v>9744</v>
      </c>
      <c r="G1916" t="s">
        <v>9745</v>
      </c>
      <c r="H1916" t="s">
        <v>9746</v>
      </c>
      <c r="I1916" t="s">
        <v>22</v>
      </c>
      <c r="J1916" t="s">
        <v>284</v>
      </c>
      <c r="K1916" t="s">
        <v>24</v>
      </c>
      <c r="L1916" t="s">
        <v>91</v>
      </c>
      <c r="M1916" t="s">
        <v>26</v>
      </c>
      <c r="N1916" t="s">
        <v>27</v>
      </c>
    </row>
    <row r="1917" spans="1:14" x14ac:dyDescent="0.25">
      <c r="A1917" t="s">
        <v>8519</v>
      </c>
      <c r="B1917" t="s">
        <v>9747</v>
      </c>
      <c r="C1917" t="s">
        <v>16</v>
      </c>
      <c r="D1917" t="s">
        <v>9748</v>
      </c>
      <c r="E1917" t="s">
        <v>695</v>
      </c>
      <c r="F1917" t="s">
        <v>9749</v>
      </c>
      <c r="G1917" t="s">
        <v>9750</v>
      </c>
      <c r="H1917" t="s">
        <v>9751</v>
      </c>
      <c r="I1917" t="s">
        <v>22</v>
      </c>
      <c r="J1917" t="s">
        <v>1677</v>
      </c>
      <c r="K1917" t="s">
        <v>24</v>
      </c>
      <c r="L1917" t="s">
        <v>8525</v>
      </c>
      <c r="M1917" t="s">
        <v>26</v>
      </c>
      <c r="N1917" t="s">
        <v>27</v>
      </c>
    </row>
    <row r="1918" spans="1:14" x14ac:dyDescent="0.25">
      <c r="A1918" t="s">
        <v>9752</v>
      </c>
      <c r="B1918" t="s">
        <v>9753</v>
      </c>
      <c r="C1918" t="s">
        <v>76</v>
      </c>
      <c r="D1918" t="s">
        <v>1052</v>
      </c>
      <c r="E1918" t="s">
        <v>687</v>
      </c>
      <c r="F1918" t="s">
        <v>9754</v>
      </c>
      <c r="G1918" t="s">
        <v>9755</v>
      </c>
      <c r="H1918" t="s">
        <v>9756</v>
      </c>
      <c r="I1918" t="s">
        <v>34</v>
      </c>
      <c r="J1918" t="s">
        <v>71</v>
      </c>
      <c r="K1918" t="s">
        <v>24</v>
      </c>
      <c r="L1918" t="s">
        <v>224</v>
      </c>
      <c r="M1918" t="s">
        <v>26</v>
      </c>
      <c r="N1918" t="s">
        <v>27</v>
      </c>
    </row>
    <row r="1919" spans="1:14" x14ac:dyDescent="0.25">
      <c r="A1919" t="s">
        <v>9680</v>
      </c>
      <c r="B1919" t="s">
        <v>9681</v>
      </c>
      <c r="C1919" t="s">
        <v>16</v>
      </c>
      <c r="D1919" t="s">
        <v>9682</v>
      </c>
      <c r="E1919" t="s">
        <v>687</v>
      </c>
      <c r="F1919" t="s">
        <v>9757</v>
      </c>
      <c r="G1919" t="s">
        <v>9758</v>
      </c>
      <c r="H1919" t="s">
        <v>9759</v>
      </c>
      <c r="I1919" t="s">
        <v>22</v>
      </c>
      <c r="J1919" t="s">
        <v>6851</v>
      </c>
      <c r="K1919" t="s">
        <v>24</v>
      </c>
      <c r="L1919" t="s">
        <v>9687</v>
      </c>
      <c r="M1919" t="s">
        <v>26</v>
      </c>
      <c r="N1919" t="s">
        <v>27</v>
      </c>
    </row>
    <row r="1920" spans="1:14" x14ac:dyDescent="0.25">
      <c r="A1920" t="s">
        <v>9707</v>
      </c>
      <c r="B1920" t="s">
        <v>9708</v>
      </c>
      <c r="C1920" t="s">
        <v>76</v>
      </c>
      <c r="D1920" t="s">
        <v>9709</v>
      </c>
      <c r="E1920" t="s">
        <v>695</v>
      </c>
      <c r="F1920" t="s">
        <v>9760</v>
      </c>
      <c r="G1920" t="s">
        <v>9761</v>
      </c>
      <c r="H1920" t="s">
        <v>9762</v>
      </c>
      <c r="I1920" t="s">
        <v>34</v>
      </c>
      <c r="J1920" t="s">
        <v>1569</v>
      </c>
      <c r="K1920" t="s">
        <v>24</v>
      </c>
      <c r="L1920" t="s">
        <v>44</v>
      </c>
      <c r="M1920" t="s">
        <v>26</v>
      </c>
      <c r="N1920" t="s">
        <v>27</v>
      </c>
    </row>
    <row r="1921" spans="1:14" x14ac:dyDescent="0.25">
      <c r="A1921" t="s">
        <v>9763</v>
      </c>
      <c r="B1921" t="s">
        <v>9708</v>
      </c>
      <c r="C1921" t="s">
        <v>76</v>
      </c>
      <c r="D1921" t="s">
        <v>9709</v>
      </c>
      <c r="E1921" t="s">
        <v>687</v>
      </c>
      <c r="F1921" t="s">
        <v>9764</v>
      </c>
      <c r="G1921" t="s">
        <v>9765</v>
      </c>
      <c r="H1921" t="s">
        <v>9766</v>
      </c>
      <c r="I1921" t="s">
        <v>34</v>
      </c>
      <c r="J1921" t="s">
        <v>1860</v>
      </c>
      <c r="K1921" t="s">
        <v>24</v>
      </c>
      <c r="L1921" t="s">
        <v>44</v>
      </c>
      <c r="M1921" t="s">
        <v>26</v>
      </c>
      <c r="N1921" t="s">
        <v>27</v>
      </c>
    </row>
    <row r="1922" spans="1:14" x14ac:dyDescent="0.25">
      <c r="A1922" t="s">
        <v>9767</v>
      </c>
      <c r="B1922" t="s">
        <v>8544</v>
      </c>
      <c r="C1922" t="s">
        <v>16</v>
      </c>
      <c r="D1922" t="s">
        <v>4792</v>
      </c>
      <c r="E1922" t="s">
        <v>695</v>
      </c>
      <c r="F1922" t="s">
        <v>9768</v>
      </c>
      <c r="G1922" t="s">
        <v>9769</v>
      </c>
      <c r="H1922" t="s">
        <v>9770</v>
      </c>
      <c r="I1922" t="s">
        <v>34</v>
      </c>
      <c r="J1922" t="s">
        <v>2757</v>
      </c>
      <c r="K1922" t="s">
        <v>24</v>
      </c>
      <c r="L1922" t="s">
        <v>914</v>
      </c>
      <c r="M1922" t="s">
        <v>26</v>
      </c>
      <c r="N1922" t="s">
        <v>27</v>
      </c>
    </row>
    <row r="1923" spans="1:14" x14ac:dyDescent="0.25">
      <c r="A1923" t="s">
        <v>9771</v>
      </c>
      <c r="B1923" t="s">
        <v>9312</v>
      </c>
      <c r="C1923" t="s">
        <v>16</v>
      </c>
      <c r="D1923" t="s">
        <v>9237</v>
      </c>
      <c r="E1923" t="s">
        <v>687</v>
      </c>
      <c r="F1923" t="s">
        <v>9772</v>
      </c>
      <c r="G1923" t="s">
        <v>9773</v>
      </c>
      <c r="H1923" t="s">
        <v>9774</v>
      </c>
      <c r="I1923" t="s">
        <v>22</v>
      </c>
      <c r="J1923" t="s">
        <v>2011</v>
      </c>
      <c r="K1923" t="s">
        <v>24</v>
      </c>
      <c r="L1923" t="s">
        <v>483</v>
      </c>
      <c r="M1923" t="s">
        <v>26</v>
      </c>
      <c r="N1923" t="s">
        <v>27</v>
      </c>
    </row>
    <row r="1924" spans="1:14" x14ac:dyDescent="0.25">
      <c r="A1924" t="s">
        <v>9775</v>
      </c>
      <c r="B1924" t="s">
        <v>8533</v>
      </c>
      <c r="C1924" t="s">
        <v>16</v>
      </c>
      <c r="D1924" t="s">
        <v>8534</v>
      </c>
      <c r="E1924" t="s">
        <v>687</v>
      </c>
      <c r="F1924" t="s">
        <v>9776</v>
      </c>
      <c r="G1924" t="s">
        <v>9777</v>
      </c>
      <c r="H1924" t="s">
        <v>9778</v>
      </c>
      <c r="I1924" t="s">
        <v>22</v>
      </c>
      <c r="J1924" t="s">
        <v>134</v>
      </c>
      <c r="K1924" t="s">
        <v>24</v>
      </c>
      <c r="L1924" t="s">
        <v>91</v>
      </c>
      <c r="M1924" t="s">
        <v>26</v>
      </c>
      <c r="N1924" t="s">
        <v>27</v>
      </c>
    </row>
    <row r="1925" spans="1:14" x14ac:dyDescent="0.25">
      <c r="A1925" t="s">
        <v>9583</v>
      </c>
      <c r="B1925" t="s">
        <v>9329</v>
      </c>
      <c r="C1925" t="s">
        <v>16</v>
      </c>
      <c r="D1925" t="s">
        <v>9779</v>
      </c>
      <c r="E1925" t="s">
        <v>695</v>
      </c>
      <c r="F1925" t="s">
        <v>9780</v>
      </c>
      <c r="G1925" t="s">
        <v>9781</v>
      </c>
      <c r="H1925" t="s">
        <v>9782</v>
      </c>
      <c r="I1925" t="s">
        <v>22</v>
      </c>
      <c r="J1925" t="s">
        <v>944</v>
      </c>
      <c r="K1925" t="s">
        <v>24</v>
      </c>
      <c r="L1925" t="s">
        <v>9588</v>
      </c>
      <c r="M1925" t="s">
        <v>26</v>
      </c>
      <c r="N1925" t="s">
        <v>27</v>
      </c>
    </row>
    <row r="1926" spans="1:14" x14ac:dyDescent="0.25">
      <c r="A1926" t="s">
        <v>9783</v>
      </c>
      <c r="B1926" t="s">
        <v>9784</v>
      </c>
      <c r="C1926" t="s">
        <v>16</v>
      </c>
      <c r="D1926" t="s">
        <v>1612</v>
      </c>
      <c r="E1926" t="s">
        <v>695</v>
      </c>
      <c r="F1926" t="s">
        <v>9785</v>
      </c>
      <c r="G1926" t="s">
        <v>9786</v>
      </c>
      <c r="H1926" t="s">
        <v>9787</v>
      </c>
      <c r="I1926" t="s">
        <v>34</v>
      </c>
      <c r="J1926" t="s">
        <v>476</v>
      </c>
      <c r="K1926" t="s">
        <v>24</v>
      </c>
      <c r="L1926" t="s">
        <v>82</v>
      </c>
      <c r="M1926" t="s">
        <v>26</v>
      </c>
      <c r="N1926" t="s">
        <v>27</v>
      </c>
    </row>
    <row r="1927" spans="1:14" x14ac:dyDescent="0.25">
      <c r="A1927" t="s">
        <v>9111</v>
      </c>
      <c r="B1927" t="s">
        <v>9788</v>
      </c>
      <c r="C1927" t="s">
        <v>16</v>
      </c>
      <c r="D1927" t="s">
        <v>9113</v>
      </c>
      <c r="E1927" t="s">
        <v>695</v>
      </c>
      <c r="F1927" t="s">
        <v>9789</v>
      </c>
      <c r="G1927" t="s">
        <v>9790</v>
      </c>
      <c r="H1927" t="s">
        <v>9791</v>
      </c>
      <c r="I1927" t="s">
        <v>34</v>
      </c>
      <c r="J1927" t="s">
        <v>448</v>
      </c>
      <c r="K1927" t="s">
        <v>24</v>
      </c>
      <c r="L1927" t="s">
        <v>82</v>
      </c>
      <c r="M1927" t="s">
        <v>26</v>
      </c>
      <c r="N1927" t="s">
        <v>27</v>
      </c>
    </row>
    <row r="1928" spans="1:14" x14ac:dyDescent="0.25">
      <c r="A1928" t="s">
        <v>9792</v>
      </c>
      <c r="B1928" t="s">
        <v>9722</v>
      </c>
      <c r="C1928" t="s">
        <v>16</v>
      </c>
      <c r="E1928" t="s">
        <v>687</v>
      </c>
      <c r="F1928" t="s">
        <v>9793</v>
      </c>
      <c r="G1928" t="s">
        <v>9794</v>
      </c>
      <c r="H1928" t="s">
        <v>9795</v>
      </c>
      <c r="I1928" t="s">
        <v>34</v>
      </c>
      <c r="K1928" t="s">
        <v>24</v>
      </c>
      <c r="M1928" t="s">
        <v>26</v>
      </c>
      <c r="N1928" t="s">
        <v>27</v>
      </c>
    </row>
    <row r="1929" spans="1:14" x14ac:dyDescent="0.25">
      <c r="A1929" t="s">
        <v>9668</v>
      </c>
      <c r="B1929" t="s">
        <v>9796</v>
      </c>
      <c r="C1929" t="s">
        <v>76</v>
      </c>
      <c r="D1929" t="s">
        <v>329</v>
      </c>
      <c r="E1929" t="s">
        <v>695</v>
      </c>
      <c r="F1929" t="s">
        <v>9797</v>
      </c>
      <c r="G1929" t="s">
        <v>9798</v>
      </c>
      <c r="H1929" t="s">
        <v>9799</v>
      </c>
      <c r="I1929" t="s">
        <v>34</v>
      </c>
      <c r="J1929" t="s">
        <v>127</v>
      </c>
      <c r="K1929" t="s">
        <v>24</v>
      </c>
      <c r="L1929" t="s">
        <v>334</v>
      </c>
      <c r="M1929" t="s">
        <v>9800</v>
      </c>
      <c r="N1929" t="s">
        <v>46</v>
      </c>
    </row>
    <row r="1930" spans="1:14" x14ac:dyDescent="0.25">
      <c r="A1930" t="s">
        <v>9801</v>
      </c>
      <c r="B1930" t="s">
        <v>9802</v>
      </c>
      <c r="C1930" t="s">
        <v>2042</v>
      </c>
      <c r="E1930" t="s">
        <v>687</v>
      </c>
      <c r="F1930" t="s">
        <v>9803</v>
      </c>
      <c r="G1930" t="s">
        <v>9804</v>
      </c>
      <c r="H1930" t="s">
        <v>9805</v>
      </c>
      <c r="I1930" t="s">
        <v>34</v>
      </c>
      <c r="J1930" t="s">
        <v>4027</v>
      </c>
      <c r="K1930" t="s">
        <v>1705</v>
      </c>
      <c r="L1930" t="s">
        <v>4905</v>
      </c>
      <c r="M1930" t="s">
        <v>26</v>
      </c>
      <c r="N1930" t="s">
        <v>27</v>
      </c>
    </row>
    <row r="1931" spans="1:14" x14ac:dyDescent="0.25">
      <c r="A1931" t="s">
        <v>9801</v>
      </c>
      <c r="B1931" t="s">
        <v>9802</v>
      </c>
      <c r="C1931" t="s">
        <v>2042</v>
      </c>
      <c r="E1931" t="s">
        <v>695</v>
      </c>
      <c r="F1931" t="s">
        <v>9806</v>
      </c>
      <c r="G1931" t="s">
        <v>9807</v>
      </c>
      <c r="H1931" t="s">
        <v>9808</v>
      </c>
      <c r="I1931" t="s">
        <v>34</v>
      </c>
      <c r="J1931" t="s">
        <v>4027</v>
      </c>
      <c r="K1931" t="s">
        <v>1705</v>
      </c>
      <c r="L1931" t="s">
        <v>135</v>
      </c>
      <c r="M1931" t="s">
        <v>26</v>
      </c>
      <c r="N1931" t="s">
        <v>27</v>
      </c>
    </row>
    <row r="1932" spans="1:14" x14ac:dyDescent="0.25">
      <c r="A1932" t="s">
        <v>9484</v>
      </c>
      <c r="B1932" t="s">
        <v>992</v>
      </c>
      <c r="C1932" t="s">
        <v>1700</v>
      </c>
      <c r="D1932" t="s">
        <v>3396</v>
      </c>
      <c r="E1932" t="s">
        <v>695</v>
      </c>
      <c r="F1932" t="s">
        <v>9809</v>
      </c>
      <c r="G1932" t="s">
        <v>9810</v>
      </c>
      <c r="H1932" t="s">
        <v>9811</v>
      </c>
      <c r="I1932" t="s">
        <v>34</v>
      </c>
      <c r="J1932" t="s">
        <v>9812</v>
      </c>
      <c r="K1932" t="s">
        <v>1705</v>
      </c>
      <c r="L1932" t="s">
        <v>9234</v>
      </c>
      <c r="M1932" t="s">
        <v>26</v>
      </c>
      <c r="N1932" t="s">
        <v>27</v>
      </c>
    </row>
    <row r="1933" spans="1:14" x14ac:dyDescent="0.25">
      <c r="A1933" t="s">
        <v>8509</v>
      </c>
      <c r="B1933" t="s">
        <v>1129</v>
      </c>
      <c r="C1933" t="s">
        <v>1700</v>
      </c>
      <c r="D1933" t="s">
        <v>1130</v>
      </c>
      <c r="E1933" t="s">
        <v>695</v>
      </c>
      <c r="F1933" t="s">
        <v>9813</v>
      </c>
      <c r="G1933" t="s">
        <v>9814</v>
      </c>
      <c r="H1933" t="s">
        <v>9815</v>
      </c>
      <c r="I1933" t="s">
        <v>34</v>
      </c>
      <c r="J1933" t="s">
        <v>2092</v>
      </c>
      <c r="K1933" t="s">
        <v>1705</v>
      </c>
      <c r="L1933" t="s">
        <v>8513</v>
      </c>
      <c r="M1933" t="s">
        <v>26</v>
      </c>
      <c r="N1933" t="s">
        <v>27</v>
      </c>
    </row>
    <row r="1934" spans="1:14" x14ac:dyDescent="0.25">
      <c r="A1934" t="s">
        <v>9816</v>
      </c>
      <c r="B1934" t="s">
        <v>1129</v>
      </c>
      <c r="C1934" t="s">
        <v>600</v>
      </c>
      <c r="D1934" t="s">
        <v>9817</v>
      </c>
      <c r="E1934" t="s">
        <v>695</v>
      </c>
      <c r="F1934" t="s">
        <v>9818</v>
      </c>
      <c r="G1934" t="s">
        <v>9819</v>
      </c>
      <c r="H1934" t="s">
        <v>9820</v>
      </c>
      <c r="I1934" t="s">
        <v>34</v>
      </c>
      <c r="J1934" t="s">
        <v>879</v>
      </c>
      <c r="K1934" t="s">
        <v>606</v>
      </c>
      <c r="L1934" t="s">
        <v>9821</v>
      </c>
      <c r="M1934" t="s">
        <v>26</v>
      </c>
      <c r="N1934" t="s">
        <v>27</v>
      </c>
    </row>
    <row r="1935" spans="1:14" x14ac:dyDescent="0.25">
      <c r="A1935" t="s">
        <v>8509</v>
      </c>
      <c r="B1935" t="s">
        <v>1129</v>
      </c>
      <c r="C1935" t="s">
        <v>1700</v>
      </c>
      <c r="E1935" t="s">
        <v>695</v>
      </c>
      <c r="F1935" t="s">
        <v>9822</v>
      </c>
      <c r="G1935" t="s">
        <v>9823</v>
      </c>
      <c r="H1935" t="s">
        <v>9824</v>
      </c>
      <c r="I1935" t="s">
        <v>34</v>
      </c>
      <c r="J1935" t="s">
        <v>2092</v>
      </c>
      <c r="K1935" t="s">
        <v>1705</v>
      </c>
      <c r="L1935" t="s">
        <v>6270</v>
      </c>
      <c r="M1935" t="s">
        <v>26</v>
      </c>
      <c r="N1935" t="s">
        <v>27</v>
      </c>
    </row>
    <row r="1936" spans="1:14" x14ac:dyDescent="0.25">
      <c r="A1936" t="s">
        <v>9825</v>
      </c>
      <c r="C1936" t="s">
        <v>1700</v>
      </c>
      <c r="D1936" t="s">
        <v>4652</v>
      </c>
      <c r="E1936" t="s">
        <v>695</v>
      </c>
      <c r="F1936" t="s">
        <v>9826</v>
      </c>
      <c r="G1936" t="s">
        <v>9827</v>
      </c>
      <c r="H1936" t="s">
        <v>9828</v>
      </c>
      <c r="I1936" t="s">
        <v>34</v>
      </c>
      <c r="J1936" t="s">
        <v>2079</v>
      </c>
      <c r="K1936" t="s">
        <v>1705</v>
      </c>
      <c r="L1936" t="s">
        <v>2777</v>
      </c>
      <c r="M1936" t="s">
        <v>26</v>
      </c>
      <c r="N1936" t="s">
        <v>27</v>
      </c>
    </row>
    <row r="1937" spans="1:14" x14ac:dyDescent="0.25">
      <c r="A1937" t="s">
        <v>9829</v>
      </c>
      <c r="B1937" t="s">
        <v>9830</v>
      </c>
      <c r="C1937" t="s">
        <v>2054</v>
      </c>
      <c r="D1937" t="s">
        <v>429</v>
      </c>
      <c r="E1937" t="s">
        <v>18</v>
      </c>
      <c r="F1937" t="s">
        <v>9831</v>
      </c>
      <c r="G1937" t="s">
        <v>9832</v>
      </c>
      <c r="H1937" t="s">
        <v>9833</v>
      </c>
      <c r="I1937" t="s">
        <v>34</v>
      </c>
      <c r="J1937" t="s">
        <v>805</v>
      </c>
      <c r="K1937" t="s">
        <v>1705</v>
      </c>
      <c r="L1937" t="s">
        <v>3722</v>
      </c>
      <c r="M1937" t="s">
        <v>26</v>
      </c>
      <c r="N1937" t="s">
        <v>27</v>
      </c>
    </row>
    <row r="1938" spans="1:14" x14ac:dyDescent="0.25">
      <c r="A1938" t="s">
        <v>9834</v>
      </c>
      <c r="B1938" t="s">
        <v>9835</v>
      </c>
      <c r="C1938" t="s">
        <v>1700</v>
      </c>
      <c r="D1938" t="s">
        <v>9836</v>
      </c>
      <c r="E1938" t="s">
        <v>695</v>
      </c>
      <c r="F1938" t="s">
        <v>9837</v>
      </c>
      <c r="G1938" t="s">
        <v>9838</v>
      </c>
      <c r="H1938" t="s">
        <v>9839</v>
      </c>
      <c r="I1938" t="s">
        <v>34</v>
      </c>
      <c r="J1938" t="s">
        <v>872</v>
      </c>
      <c r="K1938" t="s">
        <v>1705</v>
      </c>
      <c r="L1938" t="s">
        <v>483</v>
      </c>
      <c r="M1938" t="s">
        <v>26</v>
      </c>
      <c r="N1938" t="s">
        <v>27</v>
      </c>
    </row>
    <row r="1939" spans="1:14" x14ac:dyDescent="0.25">
      <c r="A1939" t="s">
        <v>2208</v>
      </c>
      <c r="B1939" t="s">
        <v>599</v>
      </c>
      <c r="C1939" t="s">
        <v>1700</v>
      </c>
      <c r="D1939" t="s">
        <v>1612</v>
      </c>
      <c r="E1939" t="s">
        <v>695</v>
      </c>
      <c r="F1939" t="s">
        <v>9840</v>
      </c>
      <c r="G1939" t="s">
        <v>9841</v>
      </c>
      <c r="H1939" t="s">
        <v>9842</v>
      </c>
      <c r="I1939" t="s">
        <v>34</v>
      </c>
      <c r="J1939" t="s">
        <v>782</v>
      </c>
      <c r="K1939" t="s">
        <v>606</v>
      </c>
      <c r="L1939" t="s">
        <v>82</v>
      </c>
      <c r="M1939" t="s">
        <v>26</v>
      </c>
      <c r="N1939" t="s">
        <v>27</v>
      </c>
    </row>
    <row r="1940" spans="1:14" x14ac:dyDescent="0.25">
      <c r="A1940" t="s">
        <v>9825</v>
      </c>
      <c r="C1940" t="s">
        <v>1700</v>
      </c>
      <c r="D1940" t="s">
        <v>4652</v>
      </c>
      <c r="E1940" t="s">
        <v>695</v>
      </c>
      <c r="F1940" t="s">
        <v>9843</v>
      </c>
      <c r="G1940" t="s">
        <v>9844</v>
      </c>
      <c r="H1940" t="s">
        <v>9845</v>
      </c>
      <c r="I1940" t="s">
        <v>34</v>
      </c>
      <c r="J1940" t="s">
        <v>1965</v>
      </c>
      <c r="K1940" t="s">
        <v>1705</v>
      </c>
      <c r="L1940" t="s">
        <v>2777</v>
      </c>
      <c r="M1940" t="s">
        <v>26</v>
      </c>
      <c r="N1940" t="s">
        <v>27</v>
      </c>
    </row>
    <row r="1941" spans="1:14" x14ac:dyDescent="0.25">
      <c r="A1941" t="s">
        <v>9816</v>
      </c>
      <c r="B1941" t="s">
        <v>1129</v>
      </c>
      <c r="C1941" t="s">
        <v>600</v>
      </c>
      <c r="D1941" t="s">
        <v>9817</v>
      </c>
      <c r="E1941" t="s">
        <v>695</v>
      </c>
      <c r="F1941" t="s">
        <v>9846</v>
      </c>
      <c r="G1941" t="s">
        <v>9847</v>
      </c>
      <c r="H1941" t="s">
        <v>9848</v>
      </c>
      <c r="I1941" t="s">
        <v>34</v>
      </c>
      <c r="J1941" t="s">
        <v>879</v>
      </c>
      <c r="K1941" t="s">
        <v>606</v>
      </c>
      <c r="L1941" t="s">
        <v>9849</v>
      </c>
      <c r="M1941" t="s">
        <v>26</v>
      </c>
      <c r="N1941" t="s">
        <v>27</v>
      </c>
    </row>
    <row r="1942" spans="1:14" x14ac:dyDescent="0.25">
      <c r="A1942" t="s">
        <v>8509</v>
      </c>
      <c r="B1942" t="s">
        <v>1129</v>
      </c>
      <c r="C1942" t="s">
        <v>1700</v>
      </c>
      <c r="E1942" t="s">
        <v>695</v>
      </c>
      <c r="F1942" t="s">
        <v>9850</v>
      </c>
      <c r="G1942" t="s">
        <v>9851</v>
      </c>
      <c r="H1942" t="s">
        <v>9852</v>
      </c>
      <c r="I1942" t="s">
        <v>34</v>
      </c>
      <c r="J1942" t="s">
        <v>2092</v>
      </c>
      <c r="K1942" t="s">
        <v>1705</v>
      </c>
      <c r="L1942" t="s">
        <v>6270</v>
      </c>
      <c r="M1942" t="s">
        <v>26</v>
      </c>
      <c r="N1942" t="s">
        <v>27</v>
      </c>
    </row>
    <row r="1943" spans="1:14" x14ac:dyDescent="0.25">
      <c r="A1943" t="s">
        <v>9816</v>
      </c>
      <c r="B1943" t="s">
        <v>1129</v>
      </c>
      <c r="C1943" t="s">
        <v>600</v>
      </c>
      <c r="D1943" t="s">
        <v>9817</v>
      </c>
      <c r="E1943" t="s">
        <v>687</v>
      </c>
      <c r="F1943" t="s">
        <v>9853</v>
      </c>
      <c r="G1943" t="s">
        <v>9854</v>
      </c>
      <c r="H1943" t="s">
        <v>9855</v>
      </c>
      <c r="I1943" t="s">
        <v>34</v>
      </c>
      <c r="J1943" t="s">
        <v>879</v>
      </c>
      <c r="K1943" t="s">
        <v>606</v>
      </c>
      <c r="L1943" t="s">
        <v>9849</v>
      </c>
      <c r="M1943" t="s">
        <v>26</v>
      </c>
      <c r="N1943" t="s">
        <v>27</v>
      </c>
    </row>
    <row r="1944" spans="1:14" x14ac:dyDescent="0.25">
      <c r="A1944" t="s">
        <v>9856</v>
      </c>
      <c r="C1944" t="s">
        <v>7255</v>
      </c>
      <c r="D1944" t="s">
        <v>5900</v>
      </c>
      <c r="E1944" t="s">
        <v>9857</v>
      </c>
      <c r="F1944" t="s">
        <v>9858</v>
      </c>
      <c r="G1944" t="s">
        <v>9859</v>
      </c>
      <c r="H1944" s="6" t="s">
        <v>9860</v>
      </c>
      <c r="I1944" t="s">
        <v>34</v>
      </c>
      <c r="J1944" t="s">
        <v>605</v>
      </c>
      <c r="K1944" t="s">
        <v>1705</v>
      </c>
      <c r="L1944" t="s">
        <v>848</v>
      </c>
      <c r="M1944" t="s">
        <v>26</v>
      </c>
      <c r="N1944" t="s">
        <v>27</v>
      </c>
    </row>
    <row r="1945" spans="1:14" x14ac:dyDescent="0.25">
      <c r="A1945" t="s">
        <v>9861</v>
      </c>
      <c r="B1945" t="s">
        <v>1129</v>
      </c>
      <c r="C1945" t="s">
        <v>1700</v>
      </c>
      <c r="D1945" t="s">
        <v>1130</v>
      </c>
      <c r="E1945" t="s">
        <v>687</v>
      </c>
      <c r="F1945" t="s">
        <v>9862</v>
      </c>
      <c r="G1945" t="s">
        <v>9863</v>
      </c>
      <c r="H1945" t="s">
        <v>9864</v>
      </c>
      <c r="I1945" t="s">
        <v>34</v>
      </c>
      <c r="J1945" t="s">
        <v>2092</v>
      </c>
      <c r="K1945" t="s">
        <v>1705</v>
      </c>
      <c r="L1945" t="s">
        <v>8513</v>
      </c>
      <c r="M1945" t="s">
        <v>26</v>
      </c>
      <c r="N1945" t="s">
        <v>27</v>
      </c>
    </row>
    <row r="1946" spans="1:14" x14ac:dyDescent="0.25">
      <c r="A1946" t="s">
        <v>9825</v>
      </c>
      <c r="C1946" t="s">
        <v>1700</v>
      </c>
      <c r="D1946" t="s">
        <v>4652</v>
      </c>
      <c r="E1946" t="s">
        <v>687</v>
      </c>
      <c r="F1946" t="s">
        <v>9865</v>
      </c>
      <c r="G1946" t="s">
        <v>9866</v>
      </c>
      <c r="H1946" t="s">
        <v>9867</v>
      </c>
      <c r="I1946" t="s">
        <v>34</v>
      </c>
      <c r="J1946" t="s">
        <v>2079</v>
      </c>
      <c r="K1946" t="s">
        <v>1705</v>
      </c>
      <c r="L1946" t="s">
        <v>2777</v>
      </c>
      <c r="M1946" t="s">
        <v>26</v>
      </c>
      <c r="N1946" t="s">
        <v>27</v>
      </c>
    </row>
    <row r="1947" spans="1:14" x14ac:dyDescent="0.25">
      <c r="A1947" t="s">
        <v>9816</v>
      </c>
      <c r="B1947" t="s">
        <v>1129</v>
      </c>
      <c r="C1947" t="s">
        <v>600</v>
      </c>
      <c r="D1947" t="s">
        <v>9817</v>
      </c>
      <c r="E1947" t="s">
        <v>695</v>
      </c>
      <c r="F1947" t="s">
        <v>9868</v>
      </c>
      <c r="G1947" t="s">
        <v>9869</v>
      </c>
      <c r="H1947" t="s">
        <v>9870</v>
      </c>
      <c r="I1947" t="s">
        <v>34</v>
      </c>
      <c r="J1947" t="s">
        <v>879</v>
      </c>
      <c r="K1947" t="s">
        <v>606</v>
      </c>
      <c r="L1947" t="s">
        <v>9849</v>
      </c>
      <c r="M1947" t="s">
        <v>26</v>
      </c>
      <c r="N1947" t="s">
        <v>27</v>
      </c>
    </row>
    <row r="1948" spans="1:14" x14ac:dyDescent="0.25">
      <c r="A1948" t="s">
        <v>9871</v>
      </c>
      <c r="C1948" t="s">
        <v>7255</v>
      </c>
      <c r="E1948" t="s">
        <v>7256</v>
      </c>
      <c r="F1948" t="s">
        <v>9872</v>
      </c>
      <c r="G1948" s="6" t="s">
        <v>9873</v>
      </c>
      <c r="I1948" t="s">
        <v>34</v>
      </c>
      <c r="J1948" t="s">
        <v>605</v>
      </c>
      <c r="K1948" t="s">
        <v>1705</v>
      </c>
      <c r="M1948" t="s">
        <v>26</v>
      </c>
      <c r="N1948" t="s">
        <v>27</v>
      </c>
    </row>
    <row r="1949" spans="1:14" x14ac:dyDescent="0.25">
      <c r="A1949" t="s">
        <v>9874</v>
      </c>
      <c r="B1949" t="s">
        <v>9875</v>
      </c>
      <c r="C1949" t="s">
        <v>9876</v>
      </c>
      <c r="D1949" t="s">
        <v>1681</v>
      </c>
      <c r="E1949" t="s">
        <v>695</v>
      </c>
      <c r="F1949" t="s">
        <v>9877</v>
      </c>
      <c r="G1949" t="s">
        <v>9878</v>
      </c>
      <c r="H1949" t="s">
        <v>9879</v>
      </c>
      <c r="I1949" t="s">
        <v>34</v>
      </c>
      <c r="J1949" t="s">
        <v>6126</v>
      </c>
      <c r="K1949" t="s">
        <v>1705</v>
      </c>
      <c r="L1949" t="s">
        <v>82</v>
      </c>
      <c r="M1949" t="s">
        <v>26</v>
      </c>
      <c r="N1949" t="s">
        <v>27</v>
      </c>
    </row>
    <row r="1950" spans="1:14" x14ac:dyDescent="0.25">
      <c r="A1950" t="s">
        <v>9618</v>
      </c>
      <c r="B1950" t="s">
        <v>9880</v>
      </c>
      <c r="C1950" t="s">
        <v>1700</v>
      </c>
      <c r="D1950" t="s">
        <v>4792</v>
      </c>
      <c r="E1950" t="s">
        <v>695</v>
      </c>
      <c r="F1950" t="s">
        <v>9881</v>
      </c>
      <c r="G1950" t="s">
        <v>9882</v>
      </c>
      <c r="H1950" t="s">
        <v>9883</v>
      </c>
      <c r="I1950" t="s">
        <v>34</v>
      </c>
      <c r="J1950" t="s">
        <v>1704</v>
      </c>
      <c r="K1950" t="s">
        <v>1705</v>
      </c>
      <c r="L1950" t="s">
        <v>914</v>
      </c>
      <c r="M1950" t="s">
        <v>26</v>
      </c>
      <c r="N1950" t="s">
        <v>27</v>
      </c>
    </row>
    <row r="1951" spans="1:14" x14ac:dyDescent="0.25">
      <c r="A1951" t="s">
        <v>8063</v>
      </c>
      <c r="C1951" t="s">
        <v>1700</v>
      </c>
      <c r="D1951" t="s">
        <v>174</v>
      </c>
      <c r="E1951" t="s">
        <v>18</v>
      </c>
      <c r="F1951" t="s">
        <v>9884</v>
      </c>
      <c r="G1951" t="s">
        <v>9885</v>
      </c>
      <c r="H1951" t="s">
        <v>9886</v>
      </c>
      <c r="I1951" t="s">
        <v>34</v>
      </c>
      <c r="J1951" t="s">
        <v>2578</v>
      </c>
      <c r="K1951" t="s">
        <v>1705</v>
      </c>
      <c r="L1951" t="s">
        <v>179</v>
      </c>
      <c r="M1951" t="s">
        <v>26</v>
      </c>
      <c r="N1951" t="s">
        <v>27</v>
      </c>
    </row>
    <row r="1952" spans="1:14" x14ac:dyDescent="0.25">
      <c r="A1952" t="s">
        <v>2208</v>
      </c>
      <c r="B1952" t="s">
        <v>599</v>
      </c>
      <c r="C1952" t="s">
        <v>1700</v>
      </c>
      <c r="D1952" t="s">
        <v>1612</v>
      </c>
      <c r="E1952" t="s">
        <v>695</v>
      </c>
      <c r="F1952" t="s">
        <v>9887</v>
      </c>
      <c r="G1952" t="s">
        <v>9888</v>
      </c>
      <c r="H1952" t="s">
        <v>9889</v>
      </c>
      <c r="I1952" t="s">
        <v>34</v>
      </c>
      <c r="J1952" t="s">
        <v>872</v>
      </c>
      <c r="K1952" t="s">
        <v>1705</v>
      </c>
      <c r="L1952" t="s">
        <v>82</v>
      </c>
      <c r="M1952" t="s">
        <v>26</v>
      </c>
      <c r="N1952" t="s">
        <v>27</v>
      </c>
    </row>
    <row r="1953" spans="1:14" x14ac:dyDescent="0.25">
      <c r="A1953" t="s">
        <v>9230</v>
      </c>
      <c r="B1953" t="s">
        <v>992</v>
      </c>
      <c r="C1953" t="s">
        <v>1700</v>
      </c>
      <c r="D1953" t="s">
        <v>3396</v>
      </c>
      <c r="E1953" t="s">
        <v>695</v>
      </c>
      <c r="F1953" t="s">
        <v>9890</v>
      </c>
      <c r="G1953" t="s">
        <v>9891</v>
      </c>
      <c r="H1953" t="s">
        <v>9892</v>
      </c>
      <c r="I1953" t="s">
        <v>34</v>
      </c>
      <c r="J1953" t="s">
        <v>4649</v>
      </c>
      <c r="K1953" t="s">
        <v>1705</v>
      </c>
      <c r="L1953" t="s">
        <v>9370</v>
      </c>
      <c r="M1953" t="s">
        <v>26</v>
      </c>
      <c r="N1953" t="s">
        <v>27</v>
      </c>
    </row>
    <row r="1954" spans="1:14" x14ac:dyDescent="0.25">
      <c r="A1954" t="s">
        <v>9834</v>
      </c>
      <c r="B1954" t="s">
        <v>9835</v>
      </c>
      <c r="C1954" t="s">
        <v>1700</v>
      </c>
      <c r="D1954" t="s">
        <v>9836</v>
      </c>
      <c r="E1954" t="s">
        <v>695</v>
      </c>
      <c r="F1954" t="s">
        <v>9893</v>
      </c>
      <c r="G1954" t="s">
        <v>9894</v>
      </c>
      <c r="H1954" t="s">
        <v>9895</v>
      </c>
      <c r="I1954" t="s">
        <v>34</v>
      </c>
      <c r="J1954" t="s">
        <v>1161</v>
      </c>
      <c r="K1954" t="s">
        <v>1705</v>
      </c>
      <c r="L1954" t="s">
        <v>483</v>
      </c>
      <c r="M1954" t="s">
        <v>26</v>
      </c>
      <c r="N1954" t="s">
        <v>27</v>
      </c>
    </row>
    <row r="1955" spans="1:14" x14ac:dyDescent="0.25">
      <c r="A1955" t="s">
        <v>9896</v>
      </c>
      <c r="B1955" t="s">
        <v>29</v>
      </c>
      <c r="C1955" t="s">
        <v>2018</v>
      </c>
      <c r="D1955" t="s">
        <v>3318</v>
      </c>
      <c r="E1955" t="s">
        <v>687</v>
      </c>
      <c r="F1955" t="s">
        <v>9897</v>
      </c>
      <c r="G1955" t="s">
        <v>9898</v>
      </c>
      <c r="H1955" t="s">
        <v>9899</v>
      </c>
      <c r="I1955" t="s">
        <v>34</v>
      </c>
      <c r="J1955" t="s">
        <v>1689</v>
      </c>
      <c r="K1955" t="s">
        <v>1705</v>
      </c>
      <c r="L1955" t="s">
        <v>842</v>
      </c>
      <c r="M1955" t="s">
        <v>26</v>
      </c>
      <c r="N1955" t="s">
        <v>27</v>
      </c>
    </row>
    <row r="1956" spans="1:14" x14ac:dyDescent="0.25">
      <c r="A1956" t="s">
        <v>9834</v>
      </c>
      <c r="B1956" t="s">
        <v>9835</v>
      </c>
      <c r="C1956" t="s">
        <v>1700</v>
      </c>
      <c r="D1956" t="s">
        <v>9900</v>
      </c>
      <c r="E1956" t="s">
        <v>695</v>
      </c>
      <c r="F1956" t="s">
        <v>9901</v>
      </c>
      <c r="G1956" t="s">
        <v>9902</v>
      </c>
      <c r="H1956" t="s">
        <v>9903</v>
      </c>
      <c r="I1956" t="s">
        <v>34</v>
      </c>
      <c r="J1956" t="s">
        <v>1988</v>
      </c>
      <c r="K1956" t="s">
        <v>1705</v>
      </c>
      <c r="L1956" t="s">
        <v>9904</v>
      </c>
      <c r="M1956" t="s">
        <v>26</v>
      </c>
      <c r="N1956" t="s">
        <v>27</v>
      </c>
    </row>
    <row r="1957" spans="1:14" x14ac:dyDescent="0.25">
      <c r="A1957" t="s">
        <v>2208</v>
      </c>
      <c r="B1957" t="s">
        <v>599</v>
      </c>
      <c r="C1957" t="s">
        <v>1700</v>
      </c>
      <c r="D1957" t="s">
        <v>1612</v>
      </c>
      <c r="E1957" t="s">
        <v>687</v>
      </c>
      <c r="F1957" t="s">
        <v>9905</v>
      </c>
      <c r="G1957" t="s">
        <v>9906</v>
      </c>
      <c r="H1957" t="s">
        <v>9907</v>
      </c>
      <c r="I1957" t="s">
        <v>34</v>
      </c>
      <c r="J1957" t="s">
        <v>872</v>
      </c>
      <c r="K1957" t="s">
        <v>1705</v>
      </c>
      <c r="L1957" t="s">
        <v>82</v>
      </c>
      <c r="M1957" t="s">
        <v>26</v>
      </c>
      <c r="N1957" t="s">
        <v>27</v>
      </c>
    </row>
    <row r="1958" spans="1:14" x14ac:dyDescent="0.25">
      <c r="A1958" t="s">
        <v>9908</v>
      </c>
      <c r="B1958" t="s">
        <v>8544</v>
      </c>
      <c r="C1958" t="s">
        <v>1700</v>
      </c>
      <c r="D1958" t="s">
        <v>4792</v>
      </c>
      <c r="E1958" t="s">
        <v>687</v>
      </c>
      <c r="F1958" t="s">
        <v>9909</v>
      </c>
      <c r="G1958" t="s">
        <v>9910</v>
      </c>
      <c r="H1958" t="s">
        <v>9911</v>
      </c>
      <c r="I1958" t="s">
        <v>34</v>
      </c>
      <c r="J1958" t="s">
        <v>872</v>
      </c>
      <c r="K1958" t="s">
        <v>1705</v>
      </c>
      <c r="L1958" t="s">
        <v>914</v>
      </c>
      <c r="M1958" t="s">
        <v>26</v>
      </c>
      <c r="N1958" t="s">
        <v>27</v>
      </c>
    </row>
    <row r="1959" spans="1:14" x14ac:dyDescent="0.25">
      <c r="A1959" t="s">
        <v>9912</v>
      </c>
      <c r="B1959" t="s">
        <v>9913</v>
      </c>
      <c r="C1959" t="s">
        <v>7343</v>
      </c>
      <c r="D1959" t="s">
        <v>3093</v>
      </c>
      <c r="E1959" t="s">
        <v>18</v>
      </c>
      <c r="F1959" t="s">
        <v>9914</v>
      </c>
      <c r="G1959" t="s">
        <v>9915</v>
      </c>
      <c r="H1959" t="s">
        <v>9916</v>
      </c>
      <c r="I1959" t="s">
        <v>22</v>
      </c>
      <c r="J1959" t="s">
        <v>5940</v>
      </c>
      <c r="K1959" t="s">
        <v>1705</v>
      </c>
      <c r="L1959" t="s">
        <v>3315</v>
      </c>
      <c r="M1959" t="s">
        <v>26</v>
      </c>
      <c r="N1959" t="s">
        <v>27</v>
      </c>
    </row>
    <row r="1960" spans="1:14" x14ac:dyDescent="0.25">
      <c r="A1960" t="s">
        <v>9917</v>
      </c>
      <c r="B1960" t="s">
        <v>9918</v>
      </c>
      <c r="C1960" t="s">
        <v>1700</v>
      </c>
      <c r="D1960" t="s">
        <v>9919</v>
      </c>
      <c r="E1960" t="s">
        <v>695</v>
      </c>
      <c r="F1960" t="s">
        <v>9920</v>
      </c>
      <c r="G1960" t="s">
        <v>9921</v>
      </c>
      <c r="H1960" t="s">
        <v>9922</v>
      </c>
      <c r="I1960" t="s">
        <v>34</v>
      </c>
      <c r="J1960" t="s">
        <v>1988</v>
      </c>
      <c r="K1960" t="s">
        <v>1705</v>
      </c>
      <c r="L1960" t="s">
        <v>9923</v>
      </c>
      <c r="M1960" t="s">
        <v>26</v>
      </c>
      <c r="N1960" t="s">
        <v>27</v>
      </c>
    </row>
    <row r="1961" spans="1:14" x14ac:dyDescent="0.25">
      <c r="A1961" t="s">
        <v>9924</v>
      </c>
      <c r="B1961" t="s">
        <v>992</v>
      </c>
      <c r="C1961" t="s">
        <v>1700</v>
      </c>
      <c r="D1961" t="s">
        <v>3396</v>
      </c>
      <c r="E1961" t="s">
        <v>687</v>
      </c>
      <c r="F1961" t="s">
        <v>9925</v>
      </c>
      <c r="G1961" t="s">
        <v>9926</v>
      </c>
      <c r="H1961" t="s">
        <v>9927</v>
      </c>
      <c r="I1961" t="s">
        <v>34</v>
      </c>
      <c r="J1961" t="s">
        <v>855</v>
      </c>
      <c r="K1961" t="s">
        <v>1705</v>
      </c>
      <c r="L1961" t="s">
        <v>9234</v>
      </c>
      <c r="M1961" t="s">
        <v>26</v>
      </c>
      <c r="N1961" t="s">
        <v>27</v>
      </c>
    </row>
    <row r="1962" spans="1:14" x14ac:dyDescent="0.25">
      <c r="A1962" t="s">
        <v>9928</v>
      </c>
      <c r="C1962" t="s">
        <v>1991</v>
      </c>
      <c r="E1962" t="s">
        <v>18</v>
      </c>
      <c r="F1962" t="s">
        <v>9929</v>
      </c>
      <c r="G1962" t="s">
        <v>9930</v>
      </c>
      <c r="H1962" t="s">
        <v>9931</v>
      </c>
      <c r="I1962" t="s">
        <v>22</v>
      </c>
      <c r="J1962" t="s">
        <v>1704</v>
      </c>
      <c r="K1962" t="s">
        <v>606</v>
      </c>
      <c r="L1962" t="s">
        <v>848</v>
      </c>
      <c r="M1962" t="s">
        <v>26</v>
      </c>
      <c r="N1962" t="s">
        <v>27</v>
      </c>
    </row>
    <row r="1963" spans="1:14" x14ac:dyDescent="0.25">
      <c r="A1963" t="s">
        <v>9801</v>
      </c>
      <c r="B1963" t="s">
        <v>9802</v>
      </c>
      <c r="C1963" t="s">
        <v>2042</v>
      </c>
      <c r="E1963" t="s">
        <v>695</v>
      </c>
      <c r="F1963" t="s">
        <v>9932</v>
      </c>
      <c r="G1963" t="s">
        <v>9933</v>
      </c>
      <c r="H1963" t="s">
        <v>9934</v>
      </c>
      <c r="I1963" t="s">
        <v>34</v>
      </c>
      <c r="J1963" t="s">
        <v>4027</v>
      </c>
      <c r="K1963" t="s">
        <v>1705</v>
      </c>
      <c r="L1963" t="s">
        <v>4905</v>
      </c>
      <c r="M1963" t="s">
        <v>26</v>
      </c>
      <c r="N1963" t="s">
        <v>27</v>
      </c>
    </row>
    <row r="1964" spans="1:14" x14ac:dyDescent="0.25">
      <c r="A1964" t="s">
        <v>9935</v>
      </c>
      <c r="B1964" t="s">
        <v>9936</v>
      </c>
      <c r="C1964" t="s">
        <v>1700</v>
      </c>
      <c r="D1964" t="s">
        <v>3754</v>
      </c>
      <c r="E1964" t="s">
        <v>18</v>
      </c>
      <c r="F1964" t="s">
        <v>9937</v>
      </c>
      <c r="G1964" t="s">
        <v>9938</v>
      </c>
      <c r="H1964" t="s">
        <v>9939</v>
      </c>
      <c r="I1964" t="s">
        <v>34</v>
      </c>
      <c r="J1964" t="s">
        <v>1988</v>
      </c>
      <c r="K1964" t="s">
        <v>1705</v>
      </c>
      <c r="L1964" t="s">
        <v>248</v>
      </c>
      <c r="M1964" t="s">
        <v>26</v>
      </c>
      <c r="N1964" t="s">
        <v>27</v>
      </c>
    </row>
    <row r="1965" spans="1:14" x14ac:dyDescent="0.25">
      <c r="A1965" t="s">
        <v>9871</v>
      </c>
      <c r="C1965" t="s">
        <v>7255</v>
      </c>
      <c r="E1965" t="s">
        <v>7256</v>
      </c>
      <c r="F1965" t="s">
        <v>9940</v>
      </c>
      <c r="G1965" t="s">
        <v>9941</v>
      </c>
      <c r="I1965" t="s">
        <v>34</v>
      </c>
      <c r="J1965" t="s">
        <v>605</v>
      </c>
      <c r="K1965" t="s">
        <v>1705</v>
      </c>
      <c r="M1965" t="s">
        <v>26</v>
      </c>
      <c r="N1965" t="s">
        <v>27</v>
      </c>
    </row>
    <row r="1966" spans="1:14" x14ac:dyDescent="0.25">
      <c r="A1966" t="s">
        <v>8509</v>
      </c>
      <c r="B1966" t="s">
        <v>1129</v>
      </c>
      <c r="C1966" t="s">
        <v>1700</v>
      </c>
      <c r="E1966" t="s">
        <v>695</v>
      </c>
      <c r="F1966" t="s">
        <v>9942</v>
      </c>
      <c r="G1966" t="s">
        <v>9943</v>
      </c>
      <c r="H1966" t="s">
        <v>9944</v>
      </c>
      <c r="I1966" t="s">
        <v>34</v>
      </c>
      <c r="J1966" t="s">
        <v>2092</v>
      </c>
      <c r="K1966" t="s">
        <v>1705</v>
      </c>
      <c r="L1966" t="s">
        <v>6270</v>
      </c>
      <c r="M1966" t="s">
        <v>26</v>
      </c>
      <c r="N1966" t="s">
        <v>27</v>
      </c>
    </row>
    <row r="1967" spans="1:14" x14ac:dyDescent="0.25">
      <c r="A1967" t="s">
        <v>9834</v>
      </c>
      <c r="B1967" t="s">
        <v>9918</v>
      </c>
      <c r="C1967" t="s">
        <v>1700</v>
      </c>
      <c r="D1967" t="s">
        <v>9900</v>
      </c>
      <c r="E1967" t="s">
        <v>695</v>
      </c>
      <c r="F1967" t="s">
        <v>9945</v>
      </c>
      <c r="G1967" t="s">
        <v>9946</v>
      </c>
      <c r="H1967" t="s">
        <v>9947</v>
      </c>
      <c r="I1967" t="s">
        <v>34</v>
      </c>
      <c r="J1967" t="s">
        <v>605</v>
      </c>
      <c r="K1967" t="s">
        <v>1705</v>
      </c>
      <c r="L1967" t="s">
        <v>9904</v>
      </c>
      <c r="M1967" t="s">
        <v>26</v>
      </c>
      <c r="N1967" t="s">
        <v>27</v>
      </c>
    </row>
    <row r="1968" spans="1:14" x14ac:dyDescent="0.25">
      <c r="A1968" t="s">
        <v>9948</v>
      </c>
      <c r="B1968" t="s">
        <v>9578</v>
      </c>
      <c r="C1968" t="s">
        <v>1991</v>
      </c>
      <c r="D1968" t="s">
        <v>9579</v>
      </c>
      <c r="E1968" t="s">
        <v>695</v>
      </c>
      <c r="F1968" t="s">
        <v>9949</v>
      </c>
      <c r="G1968" t="s">
        <v>9950</v>
      </c>
      <c r="H1968" t="s">
        <v>9951</v>
      </c>
      <c r="I1968" t="s">
        <v>34</v>
      </c>
      <c r="J1968" t="s">
        <v>2079</v>
      </c>
      <c r="K1968" t="s">
        <v>606</v>
      </c>
      <c r="L1968" t="s">
        <v>44</v>
      </c>
      <c r="M1968" t="s">
        <v>26</v>
      </c>
      <c r="N1968" t="s">
        <v>27</v>
      </c>
    </row>
    <row r="1969" spans="1:14" x14ac:dyDescent="0.25">
      <c r="A1969" t="s">
        <v>9952</v>
      </c>
      <c r="B1969" t="s">
        <v>9953</v>
      </c>
      <c r="C1969" t="s">
        <v>16</v>
      </c>
      <c r="D1969" t="s">
        <v>9954</v>
      </c>
      <c r="E1969" t="s">
        <v>695</v>
      </c>
      <c r="F1969" t="s">
        <v>9955</v>
      </c>
      <c r="G1969" t="s">
        <v>9956</v>
      </c>
      <c r="H1969" t="s">
        <v>9957</v>
      </c>
      <c r="I1969" t="s">
        <v>34</v>
      </c>
      <c r="J1969" t="s">
        <v>1134</v>
      </c>
      <c r="K1969" t="s">
        <v>606</v>
      </c>
      <c r="L1969" t="s">
        <v>82</v>
      </c>
      <c r="M1969" t="s">
        <v>26</v>
      </c>
      <c r="N1969" t="s">
        <v>27</v>
      </c>
    </row>
    <row r="1970" spans="1:14" x14ac:dyDescent="0.25">
      <c r="A1970" t="s">
        <v>9958</v>
      </c>
      <c r="B1970" t="s">
        <v>9959</v>
      </c>
      <c r="C1970" t="s">
        <v>600</v>
      </c>
      <c r="D1970" t="s">
        <v>9960</v>
      </c>
      <c r="E1970" t="s">
        <v>695</v>
      </c>
      <c r="F1970" t="s">
        <v>9961</v>
      </c>
      <c r="G1970" t="s">
        <v>9962</v>
      </c>
      <c r="H1970" t="s">
        <v>9963</v>
      </c>
      <c r="I1970" t="s">
        <v>34</v>
      </c>
      <c r="J1970" t="s">
        <v>1689</v>
      </c>
      <c r="K1970" t="s">
        <v>606</v>
      </c>
      <c r="L1970" t="s">
        <v>9964</v>
      </c>
      <c r="M1970" t="s">
        <v>26</v>
      </c>
      <c r="N1970" t="s">
        <v>27</v>
      </c>
    </row>
    <row r="1971" spans="1:14" x14ac:dyDescent="0.25">
      <c r="A1971" t="s">
        <v>9965</v>
      </c>
      <c r="B1971" t="s">
        <v>9953</v>
      </c>
      <c r="C1971" t="s">
        <v>600</v>
      </c>
      <c r="D1971" t="s">
        <v>9954</v>
      </c>
      <c r="E1971" t="s">
        <v>695</v>
      </c>
      <c r="F1971" t="s">
        <v>9966</v>
      </c>
      <c r="G1971" t="s">
        <v>9967</v>
      </c>
      <c r="H1971" t="s">
        <v>9968</v>
      </c>
      <c r="I1971" t="s">
        <v>34</v>
      </c>
      <c r="J1971" t="s">
        <v>3322</v>
      </c>
      <c r="K1971" t="s">
        <v>606</v>
      </c>
      <c r="L1971" t="s">
        <v>82</v>
      </c>
      <c r="M1971" t="s">
        <v>26</v>
      </c>
      <c r="N1971" t="s">
        <v>27</v>
      </c>
    </row>
    <row r="1972" spans="1:14" x14ac:dyDescent="0.25">
      <c r="A1972" t="s">
        <v>9969</v>
      </c>
      <c r="B1972" t="s">
        <v>9953</v>
      </c>
      <c r="C1972" t="s">
        <v>600</v>
      </c>
      <c r="D1972" t="s">
        <v>9954</v>
      </c>
      <c r="E1972" t="s">
        <v>695</v>
      </c>
      <c r="F1972" t="s">
        <v>9970</v>
      </c>
      <c r="G1972" t="s">
        <v>9971</v>
      </c>
      <c r="H1972" t="s">
        <v>9972</v>
      </c>
      <c r="I1972" t="s">
        <v>34</v>
      </c>
      <c r="J1972" t="s">
        <v>1689</v>
      </c>
      <c r="K1972" t="s">
        <v>606</v>
      </c>
      <c r="L1972" t="s">
        <v>82</v>
      </c>
      <c r="M1972" t="s">
        <v>26</v>
      </c>
      <c r="N1972" t="s">
        <v>27</v>
      </c>
    </row>
    <row r="1973" spans="1:14" x14ac:dyDescent="0.25">
      <c r="A1973" t="s">
        <v>9973</v>
      </c>
      <c r="B1973" t="s">
        <v>9578</v>
      </c>
      <c r="C1973" t="s">
        <v>600</v>
      </c>
      <c r="D1973" t="s">
        <v>9579</v>
      </c>
      <c r="E1973" t="s">
        <v>695</v>
      </c>
      <c r="F1973" t="s">
        <v>9974</v>
      </c>
      <c r="G1973" t="s">
        <v>9975</v>
      </c>
      <c r="H1973" t="s">
        <v>9976</v>
      </c>
      <c r="I1973" t="s">
        <v>34</v>
      </c>
      <c r="J1973" t="s">
        <v>2062</v>
      </c>
      <c r="K1973" t="s">
        <v>606</v>
      </c>
      <c r="L1973" t="s">
        <v>44</v>
      </c>
      <c r="M1973" t="s">
        <v>26</v>
      </c>
      <c r="N1973" t="s">
        <v>27</v>
      </c>
    </row>
    <row r="1974" spans="1:14" x14ac:dyDescent="0.25">
      <c r="A1974" t="s">
        <v>9977</v>
      </c>
      <c r="B1974" t="s">
        <v>9953</v>
      </c>
      <c r="C1974" t="s">
        <v>600</v>
      </c>
      <c r="D1974" t="s">
        <v>9954</v>
      </c>
      <c r="E1974" t="s">
        <v>695</v>
      </c>
      <c r="F1974" t="s">
        <v>9978</v>
      </c>
      <c r="G1974" t="s">
        <v>9979</v>
      </c>
      <c r="H1974" t="s">
        <v>9980</v>
      </c>
      <c r="I1974" t="s">
        <v>34</v>
      </c>
      <c r="J1974" t="s">
        <v>1677</v>
      </c>
      <c r="K1974" t="s">
        <v>606</v>
      </c>
      <c r="L1974" t="s">
        <v>82</v>
      </c>
      <c r="M1974" t="s">
        <v>26</v>
      </c>
      <c r="N1974" t="s">
        <v>27</v>
      </c>
    </row>
    <row r="1975" spans="1:14" x14ac:dyDescent="0.25">
      <c r="A1975" t="s">
        <v>9981</v>
      </c>
      <c r="C1975" t="s">
        <v>600</v>
      </c>
      <c r="D1975" t="s">
        <v>1992</v>
      </c>
      <c r="E1975" t="s">
        <v>18</v>
      </c>
      <c r="F1975" t="s">
        <v>9982</v>
      </c>
      <c r="G1975" t="s">
        <v>9983</v>
      </c>
      <c r="H1975" t="s">
        <v>9984</v>
      </c>
      <c r="I1975" t="s">
        <v>34</v>
      </c>
      <c r="J1975" t="s">
        <v>3420</v>
      </c>
      <c r="K1975" t="s">
        <v>606</v>
      </c>
      <c r="L1975" t="s">
        <v>36</v>
      </c>
      <c r="M1975" t="s">
        <v>26</v>
      </c>
      <c r="N1975" t="s">
        <v>27</v>
      </c>
    </row>
    <row r="1976" spans="1:14" x14ac:dyDescent="0.25">
      <c r="A1976" t="s">
        <v>9952</v>
      </c>
      <c r="B1976" t="s">
        <v>9953</v>
      </c>
      <c r="C1976" t="s">
        <v>600</v>
      </c>
      <c r="D1976" t="s">
        <v>9954</v>
      </c>
      <c r="E1976" t="s">
        <v>687</v>
      </c>
      <c r="F1976" t="s">
        <v>9985</v>
      </c>
      <c r="G1976" t="s">
        <v>9986</v>
      </c>
      <c r="H1976" t="s">
        <v>9987</v>
      </c>
      <c r="I1976" t="s">
        <v>34</v>
      </c>
      <c r="J1976" t="s">
        <v>1134</v>
      </c>
      <c r="K1976" t="s">
        <v>1705</v>
      </c>
      <c r="L1976" t="s">
        <v>82</v>
      </c>
      <c r="M1976" t="s">
        <v>26</v>
      </c>
      <c r="N1976" t="s">
        <v>27</v>
      </c>
    </row>
    <row r="1977" spans="1:14" x14ac:dyDescent="0.25">
      <c r="A1977" t="s">
        <v>9988</v>
      </c>
      <c r="B1977" t="s">
        <v>9953</v>
      </c>
      <c r="C1977" t="s">
        <v>600</v>
      </c>
      <c r="D1977" t="s">
        <v>9954</v>
      </c>
      <c r="E1977" t="s">
        <v>695</v>
      </c>
      <c r="F1977" t="s">
        <v>9989</v>
      </c>
      <c r="G1977" t="s">
        <v>9990</v>
      </c>
      <c r="H1977" t="s">
        <v>9991</v>
      </c>
      <c r="I1977" t="s">
        <v>34</v>
      </c>
      <c r="J1977" t="s">
        <v>1677</v>
      </c>
      <c r="K1977" t="s">
        <v>606</v>
      </c>
      <c r="L1977" t="s">
        <v>82</v>
      </c>
      <c r="M1977" t="s">
        <v>26</v>
      </c>
      <c r="N1977" t="s">
        <v>27</v>
      </c>
    </row>
    <row r="1978" spans="1:14" x14ac:dyDescent="0.25">
      <c r="A1978" t="s">
        <v>9992</v>
      </c>
      <c r="B1978" t="s">
        <v>9993</v>
      </c>
      <c r="C1978" t="s">
        <v>600</v>
      </c>
      <c r="D1978" t="s">
        <v>6175</v>
      </c>
      <c r="E1978" t="s">
        <v>18</v>
      </c>
      <c r="F1978" t="s">
        <v>9994</v>
      </c>
      <c r="G1978" t="s">
        <v>9995</v>
      </c>
      <c r="H1978" t="s">
        <v>9996</v>
      </c>
      <c r="I1978" t="s">
        <v>34</v>
      </c>
      <c r="J1978" t="s">
        <v>7914</v>
      </c>
      <c r="K1978" t="s">
        <v>606</v>
      </c>
      <c r="L1978" t="s">
        <v>6179</v>
      </c>
      <c r="M1978" t="s">
        <v>26</v>
      </c>
      <c r="N1978" t="s">
        <v>27</v>
      </c>
    </row>
    <row r="1979" spans="1:14" x14ac:dyDescent="0.25">
      <c r="A1979" t="s">
        <v>9997</v>
      </c>
      <c r="B1979" t="s">
        <v>9959</v>
      </c>
      <c r="C1979" t="s">
        <v>1991</v>
      </c>
      <c r="D1979" t="s">
        <v>220</v>
      </c>
      <c r="E1979" t="s">
        <v>695</v>
      </c>
      <c r="F1979" t="s">
        <v>9998</v>
      </c>
      <c r="G1979" t="s">
        <v>9999</v>
      </c>
      <c r="H1979" t="s">
        <v>10000</v>
      </c>
      <c r="I1979" t="s">
        <v>34</v>
      </c>
      <c r="J1979" t="s">
        <v>1677</v>
      </c>
      <c r="K1979" t="s">
        <v>606</v>
      </c>
      <c r="L1979" t="s">
        <v>848</v>
      </c>
      <c r="M1979" t="s">
        <v>26</v>
      </c>
      <c r="N1979" t="s">
        <v>27</v>
      </c>
    </row>
    <row r="1980" spans="1:14" x14ac:dyDescent="0.25">
      <c r="A1980" t="s">
        <v>9577</v>
      </c>
      <c r="B1980" t="s">
        <v>9959</v>
      </c>
      <c r="C1980" t="s">
        <v>600</v>
      </c>
      <c r="D1980" t="s">
        <v>220</v>
      </c>
      <c r="E1980" t="s">
        <v>687</v>
      </c>
      <c r="F1980" t="s">
        <v>10001</v>
      </c>
      <c r="G1980" t="s">
        <v>10002</v>
      </c>
      <c r="H1980" t="s">
        <v>10003</v>
      </c>
      <c r="I1980" t="s">
        <v>34</v>
      </c>
      <c r="J1980" t="s">
        <v>1677</v>
      </c>
      <c r="K1980" t="s">
        <v>606</v>
      </c>
      <c r="L1980" t="s">
        <v>848</v>
      </c>
      <c r="M1980" t="s">
        <v>26</v>
      </c>
      <c r="N1980" t="s">
        <v>27</v>
      </c>
    </row>
    <row r="1981" spans="1:14" x14ac:dyDescent="0.25">
      <c r="A1981" t="s">
        <v>9834</v>
      </c>
      <c r="B1981" t="s">
        <v>9835</v>
      </c>
      <c r="C1981" t="s">
        <v>1700</v>
      </c>
      <c r="D1981" t="s">
        <v>9900</v>
      </c>
      <c r="E1981" t="s">
        <v>695</v>
      </c>
      <c r="F1981" t="s">
        <v>10004</v>
      </c>
      <c r="G1981" t="s">
        <v>9902</v>
      </c>
      <c r="H1981" t="s">
        <v>10005</v>
      </c>
      <c r="I1981" t="s">
        <v>34</v>
      </c>
      <c r="J1981" t="s">
        <v>1988</v>
      </c>
      <c r="K1981" t="s">
        <v>1705</v>
      </c>
      <c r="L1981" t="s">
        <v>9904</v>
      </c>
      <c r="M1981" t="s">
        <v>26</v>
      </c>
      <c r="N1981" t="s">
        <v>27</v>
      </c>
    </row>
    <row r="1982" spans="1:14" x14ac:dyDescent="0.25">
      <c r="A1982" t="s">
        <v>10006</v>
      </c>
      <c r="C1982" t="s">
        <v>1700</v>
      </c>
      <c r="D1982" t="s">
        <v>10007</v>
      </c>
      <c r="E1982" t="s">
        <v>695</v>
      </c>
      <c r="F1982" t="s">
        <v>10008</v>
      </c>
      <c r="G1982" t="s">
        <v>10009</v>
      </c>
      <c r="H1982" t="s">
        <v>10010</v>
      </c>
      <c r="I1982" t="s">
        <v>34</v>
      </c>
      <c r="J1982" t="s">
        <v>1988</v>
      </c>
      <c r="K1982" t="s">
        <v>1705</v>
      </c>
      <c r="L1982" t="s">
        <v>9923</v>
      </c>
      <c r="M1982" t="s">
        <v>26</v>
      </c>
      <c r="N1982" t="s">
        <v>27</v>
      </c>
    </row>
    <row r="1983" spans="1:14" x14ac:dyDescent="0.25">
      <c r="A1983" t="s">
        <v>9834</v>
      </c>
      <c r="C1983" t="s">
        <v>1700</v>
      </c>
      <c r="D1983" t="s">
        <v>10011</v>
      </c>
      <c r="E1983" t="s">
        <v>687</v>
      </c>
      <c r="F1983" t="s">
        <v>10012</v>
      </c>
      <c r="G1983" t="s">
        <v>10013</v>
      </c>
      <c r="H1983" t="s">
        <v>10014</v>
      </c>
      <c r="I1983" t="s">
        <v>34</v>
      </c>
      <c r="J1983" t="s">
        <v>605</v>
      </c>
      <c r="K1983" t="s">
        <v>1705</v>
      </c>
      <c r="L1983" t="s">
        <v>483</v>
      </c>
      <c r="M1983" t="s">
        <v>26</v>
      </c>
      <c r="N1983" t="s">
        <v>27</v>
      </c>
    </row>
    <row r="1984" spans="1:14" x14ac:dyDescent="0.25">
      <c r="A1984" t="s">
        <v>9896</v>
      </c>
      <c r="B1984" t="s">
        <v>29</v>
      </c>
      <c r="C1984" t="s">
        <v>2074</v>
      </c>
      <c r="D1984" t="s">
        <v>429</v>
      </c>
      <c r="E1984" t="s">
        <v>18</v>
      </c>
      <c r="F1984" t="s">
        <v>10015</v>
      </c>
      <c r="G1984" t="s">
        <v>10016</v>
      </c>
      <c r="H1984" t="s">
        <v>10017</v>
      </c>
      <c r="I1984" t="s">
        <v>34</v>
      </c>
      <c r="J1984" t="s">
        <v>1996</v>
      </c>
      <c r="K1984" t="s">
        <v>606</v>
      </c>
      <c r="L1984" t="s">
        <v>434</v>
      </c>
      <c r="M1984" t="s">
        <v>26</v>
      </c>
      <c r="N1984" t="s">
        <v>27</v>
      </c>
    </row>
    <row r="1985" spans="1:14" x14ac:dyDescent="0.25">
      <c r="A1985" t="s">
        <v>10018</v>
      </c>
      <c r="B1985" t="s">
        <v>10019</v>
      </c>
      <c r="C1985" t="s">
        <v>600</v>
      </c>
      <c r="D1985" t="s">
        <v>5262</v>
      </c>
      <c r="E1985" t="s">
        <v>18</v>
      </c>
      <c r="F1985" t="s">
        <v>10020</v>
      </c>
      <c r="G1985" t="s">
        <v>10021</v>
      </c>
      <c r="H1985" t="s">
        <v>10022</v>
      </c>
      <c r="I1985" t="s">
        <v>34</v>
      </c>
      <c r="J1985" t="s">
        <v>9686</v>
      </c>
      <c r="K1985" t="s">
        <v>606</v>
      </c>
      <c r="L1985" t="s">
        <v>2442</v>
      </c>
      <c r="M1985" t="s">
        <v>26</v>
      </c>
      <c r="N1985" t="s">
        <v>27</v>
      </c>
    </row>
    <row r="1986" spans="1:14" x14ac:dyDescent="0.25">
      <c r="A1986" t="s">
        <v>10023</v>
      </c>
      <c r="B1986" t="s">
        <v>10024</v>
      </c>
      <c r="C1986" t="s">
        <v>16</v>
      </c>
      <c r="D1986" t="s">
        <v>10025</v>
      </c>
      <c r="E1986" t="s">
        <v>18</v>
      </c>
      <c r="F1986" t="s">
        <v>10026</v>
      </c>
      <c r="G1986" t="s">
        <v>10027</v>
      </c>
      <c r="H1986" t="s">
        <v>10028</v>
      </c>
      <c r="I1986" t="s">
        <v>34</v>
      </c>
      <c r="J1986" t="s">
        <v>536</v>
      </c>
      <c r="K1986" t="s">
        <v>24</v>
      </c>
      <c r="L1986" t="s">
        <v>10029</v>
      </c>
      <c r="M1986" t="s">
        <v>10030</v>
      </c>
      <c r="N1986" t="s">
        <v>46</v>
      </c>
    </row>
    <row r="1987" spans="1:14" x14ac:dyDescent="0.25">
      <c r="A1987" t="s">
        <v>10031</v>
      </c>
      <c r="B1987" t="s">
        <v>10032</v>
      </c>
      <c r="C1987" t="s">
        <v>16</v>
      </c>
      <c r="D1987" t="s">
        <v>437</v>
      </c>
      <c r="E1987" t="s">
        <v>18</v>
      </c>
      <c r="F1987" t="s">
        <v>10033</v>
      </c>
      <c r="G1987" t="s">
        <v>10034</v>
      </c>
      <c r="H1987" t="s">
        <v>10035</v>
      </c>
      <c r="I1987" t="s">
        <v>34</v>
      </c>
      <c r="J1987" t="s">
        <v>1435</v>
      </c>
      <c r="K1987" t="s">
        <v>24</v>
      </c>
      <c r="L1987" t="s">
        <v>441</v>
      </c>
      <c r="M1987" t="s">
        <v>10036</v>
      </c>
      <c r="N1987" t="s">
        <v>46</v>
      </c>
    </row>
    <row r="1988" spans="1:14" x14ac:dyDescent="0.25">
      <c r="A1988" t="s">
        <v>10037</v>
      </c>
      <c r="B1988" t="s">
        <v>1658</v>
      </c>
      <c r="C1988" t="s">
        <v>76</v>
      </c>
      <c r="D1988" t="s">
        <v>10038</v>
      </c>
      <c r="E1988" t="s">
        <v>18</v>
      </c>
      <c r="F1988" t="s">
        <v>10039</v>
      </c>
      <c r="G1988" t="s">
        <v>10040</v>
      </c>
      <c r="H1988" t="s">
        <v>10041</v>
      </c>
      <c r="I1988" t="s">
        <v>34</v>
      </c>
      <c r="J1988" t="s">
        <v>635</v>
      </c>
      <c r="K1988" t="s">
        <v>24</v>
      </c>
      <c r="L1988" t="s">
        <v>7450</v>
      </c>
      <c r="M1988" t="s">
        <v>10042</v>
      </c>
      <c r="N1988" t="s">
        <v>46</v>
      </c>
    </row>
    <row r="1989" spans="1:14" x14ac:dyDescent="0.25">
      <c r="A1989" t="s">
        <v>10043</v>
      </c>
      <c r="B1989" t="s">
        <v>2809</v>
      </c>
      <c r="C1989" t="s">
        <v>76</v>
      </c>
      <c r="D1989" t="s">
        <v>753</v>
      </c>
      <c r="E1989" t="s">
        <v>18</v>
      </c>
      <c r="F1989" t="s">
        <v>10044</v>
      </c>
      <c r="G1989" t="s">
        <v>10045</v>
      </c>
      <c r="H1989" t="s">
        <v>10046</v>
      </c>
      <c r="I1989" t="s">
        <v>34</v>
      </c>
      <c r="J1989" t="s">
        <v>1010</v>
      </c>
      <c r="K1989" t="s">
        <v>24</v>
      </c>
      <c r="L1989" t="s">
        <v>817</v>
      </c>
      <c r="M1989" t="s">
        <v>26</v>
      </c>
      <c r="N1989" t="s">
        <v>27</v>
      </c>
    </row>
    <row r="1990" spans="1:14" x14ac:dyDescent="0.25">
      <c r="A1990" t="s">
        <v>10047</v>
      </c>
      <c r="B1990" t="s">
        <v>10048</v>
      </c>
      <c r="C1990" t="s">
        <v>16</v>
      </c>
      <c r="D1990" t="s">
        <v>5502</v>
      </c>
      <c r="E1990" t="s">
        <v>18</v>
      </c>
      <c r="F1990" t="s">
        <v>10049</v>
      </c>
      <c r="G1990" t="s">
        <v>10050</v>
      </c>
      <c r="H1990" t="s">
        <v>10051</v>
      </c>
      <c r="I1990" t="s">
        <v>34</v>
      </c>
      <c r="J1990" t="s">
        <v>53</v>
      </c>
      <c r="K1990" t="s">
        <v>24</v>
      </c>
      <c r="L1990" t="s">
        <v>2442</v>
      </c>
      <c r="M1990" t="s">
        <v>10052</v>
      </c>
      <c r="N1990" t="s">
        <v>46</v>
      </c>
    </row>
    <row r="1991" spans="1:14" x14ac:dyDescent="0.25">
      <c r="A1991" t="s">
        <v>10053</v>
      </c>
      <c r="B1991" t="s">
        <v>8544</v>
      </c>
      <c r="C1991" t="s">
        <v>16</v>
      </c>
      <c r="D1991" t="s">
        <v>4792</v>
      </c>
      <c r="E1991" t="s">
        <v>695</v>
      </c>
      <c r="F1991" t="s">
        <v>10054</v>
      </c>
      <c r="G1991" t="s">
        <v>10055</v>
      </c>
      <c r="H1991" t="s">
        <v>10056</v>
      </c>
      <c r="I1991" t="s">
        <v>34</v>
      </c>
      <c r="J1991" t="s">
        <v>98</v>
      </c>
      <c r="K1991" t="s">
        <v>24</v>
      </c>
      <c r="L1991" t="s">
        <v>914</v>
      </c>
      <c r="M1991" t="s">
        <v>26</v>
      </c>
      <c r="N1991" t="s">
        <v>27</v>
      </c>
    </row>
    <row r="1992" spans="1:14" x14ac:dyDescent="0.25">
      <c r="A1992" t="s">
        <v>9538</v>
      </c>
      <c r="B1992" t="s">
        <v>3115</v>
      </c>
      <c r="C1992" t="s">
        <v>16</v>
      </c>
      <c r="D1992" t="s">
        <v>1612</v>
      </c>
      <c r="E1992" t="s">
        <v>695</v>
      </c>
      <c r="F1992" t="s">
        <v>10057</v>
      </c>
      <c r="G1992" t="s">
        <v>10058</v>
      </c>
      <c r="H1992" t="s">
        <v>10059</v>
      </c>
      <c r="I1992" t="s">
        <v>34</v>
      </c>
      <c r="J1992" t="s">
        <v>476</v>
      </c>
      <c r="K1992" t="s">
        <v>24</v>
      </c>
      <c r="L1992" t="s">
        <v>82</v>
      </c>
      <c r="M1992" t="s">
        <v>26</v>
      </c>
      <c r="N1992" t="s">
        <v>27</v>
      </c>
    </row>
    <row r="1993" spans="1:14" x14ac:dyDescent="0.25">
      <c r="A1993" t="s">
        <v>10060</v>
      </c>
      <c r="B1993" t="s">
        <v>9544</v>
      </c>
      <c r="C1993" t="s">
        <v>76</v>
      </c>
      <c r="D1993" t="s">
        <v>9545</v>
      </c>
      <c r="E1993" t="s">
        <v>695</v>
      </c>
      <c r="F1993" t="s">
        <v>10061</v>
      </c>
      <c r="G1993" t="s">
        <v>10062</v>
      </c>
      <c r="H1993" t="s">
        <v>10063</v>
      </c>
      <c r="I1993" t="s">
        <v>34</v>
      </c>
      <c r="J1993" t="s">
        <v>35</v>
      </c>
      <c r="K1993" t="s">
        <v>24</v>
      </c>
      <c r="L1993" t="s">
        <v>9549</v>
      </c>
      <c r="M1993" t="s">
        <v>26</v>
      </c>
      <c r="N1993" t="s">
        <v>27</v>
      </c>
    </row>
    <row r="1994" spans="1:14" x14ac:dyDescent="0.25">
      <c r="A1994" t="s">
        <v>10064</v>
      </c>
      <c r="B1994" t="s">
        <v>992</v>
      </c>
      <c r="C1994" t="s">
        <v>600</v>
      </c>
      <c r="D1994" t="s">
        <v>3396</v>
      </c>
      <c r="E1994" t="s">
        <v>687</v>
      </c>
      <c r="F1994" t="s">
        <v>10065</v>
      </c>
      <c r="G1994" t="s">
        <v>10066</v>
      </c>
      <c r="H1994" t="s">
        <v>10067</v>
      </c>
      <c r="I1994" t="s">
        <v>34</v>
      </c>
      <c r="J1994" t="s">
        <v>9241</v>
      </c>
      <c r="K1994" t="s">
        <v>606</v>
      </c>
      <c r="L1994" t="s">
        <v>9370</v>
      </c>
      <c r="M1994" t="s">
        <v>26</v>
      </c>
      <c r="N1994" t="s">
        <v>27</v>
      </c>
    </row>
    <row r="1995" spans="1:14" x14ac:dyDescent="0.25">
      <c r="A1995" t="s">
        <v>10068</v>
      </c>
      <c r="B1995" t="s">
        <v>992</v>
      </c>
      <c r="C1995" t="s">
        <v>16</v>
      </c>
      <c r="D1995" t="s">
        <v>3396</v>
      </c>
      <c r="E1995" t="s">
        <v>695</v>
      </c>
      <c r="F1995" t="s">
        <v>10069</v>
      </c>
      <c r="G1995" t="s">
        <v>10070</v>
      </c>
      <c r="H1995" t="s">
        <v>10071</v>
      </c>
      <c r="I1995" t="s">
        <v>34</v>
      </c>
      <c r="J1995" t="s">
        <v>5940</v>
      </c>
      <c r="K1995" t="s">
        <v>24</v>
      </c>
      <c r="L1995" t="s">
        <v>9370</v>
      </c>
      <c r="M1995" t="s">
        <v>26</v>
      </c>
      <c r="N1995" t="s">
        <v>27</v>
      </c>
    </row>
    <row r="1996" spans="1:14" x14ac:dyDescent="0.25">
      <c r="A1996" t="s">
        <v>8509</v>
      </c>
      <c r="B1996" t="s">
        <v>1129</v>
      </c>
      <c r="C1996" t="s">
        <v>16</v>
      </c>
      <c r="E1996" t="s">
        <v>695</v>
      </c>
      <c r="F1996" t="s">
        <v>6843</v>
      </c>
      <c r="G1996" t="s">
        <v>6844</v>
      </c>
      <c r="H1996" t="s">
        <v>10072</v>
      </c>
      <c r="I1996" t="s">
        <v>34</v>
      </c>
      <c r="J1996" t="s">
        <v>1134</v>
      </c>
      <c r="K1996" t="s">
        <v>24</v>
      </c>
      <c r="L1996" t="s">
        <v>10073</v>
      </c>
      <c r="M1996" t="s">
        <v>26</v>
      </c>
      <c r="N1996" t="s">
        <v>27</v>
      </c>
    </row>
    <row r="1997" spans="1:14" x14ac:dyDescent="0.25">
      <c r="A1997" t="s">
        <v>2932</v>
      </c>
      <c r="B1997" t="s">
        <v>3786</v>
      </c>
      <c r="C1997" t="s">
        <v>76</v>
      </c>
      <c r="D1997" t="s">
        <v>9439</v>
      </c>
      <c r="E1997" t="s">
        <v>687</v>
      </c>
      <c r="F1997" t="s">
        <v>10074</v>
      </c>
      <c r="G1997" t="s">
        <v>10075</v>
      </c>
      <c r="H1997" t="s">
        <v>10076</v>
      </c>
      <c r="I1997" t="s">
        <v>34</v>
      </c>
      <c r="J1997" t="s">
        <v>1413</v>
      </c>
      <c r="K1997" t="s">
        <v>24</v>
      </c>
      <c r="L1997" t="s">
        <v>2938</v>
      </c>
      <c r="M1997" t="s">
        <v>26</v>
      </c>
      <c r="N1997" t="s">
        <v>27</v>
      </c>
    </row>
    <row r="1998" spans="1:14" x14ac:dyDescent="0.25">
      <c r="A1998" t="s">
        <v>10077</v>
      </c>
      <c r="B1998" t="s">
        <v>7317</v>
      </c>
      <c r="C1998" t="s">
        <v>16</v>
      </c>
      <c r="D1998" t="s">
        <v>9145</v>
      </c>
      <c r="E1998" t="s">
        <v>695</v>
      </c>
      <c r="F1998" t="s">
        <v>10078</v>
      </c>
      <c r="G1998" t="s">
        <v>10079</v>
      </c>
      <c r="H1998" t="s">
        <v>10080</v>
      </c>
      <c r="I1998" t="s">
        <v>34</v>
      </c>
      <c r="J1998" t="s">
        <v>9149</v>
      </c>
      <c r="K1998" t="s">
        <v>24</v>
      </c>
      <c r="L1998" t="s">
        <v>9453</v>
      </c>
      <c r="M1998" t="s">
        <v>26</v>
      </c>
      <c r="N1998" t="s">
        <v>27</v>
      </c>
    </row>
    <row r="1999" spans="1:14" x14ac:dyDescent="0.25">
      <c r="A1999" t="s">
        <v>10081</v>
      </c>
      <c r="B1999" t="s">
        <v>9564</v>
      </c>
      <c r="C1999" t="s">
        <v>16</v>
      </c>
      <c r="D1999" t="s">
        <v>2773</v>
      </c>
      <c r="E1999" t="s">
        <v>687</v>
      </c>
      <c r="F1999" t="s">
        <v>10082</v>
      </c>
      <c r="G1999" t="s">
        <v>10083</v>
      </c>
      <c r="H1999" t="s">
        <v>10084</v>
      </c>
      <c r="I1999" t="s">
        <v>34</v>
      </c>
      <c r="J1999" t="s">
        <v>232</v>
      </c>
      <c r="K1999" t="s">
        <v>24</v>
      </c>
      <c r="L1999" t="s">
        <v>9568</v>
      </c>
      <c r="M1999" t="s">
        <v>26</v>
      </c>
      <c r="N1999" t="s">
        <v>27</v>
      </c>
    </row>
    <row r="2000" spans="1:14" x14ac:dyDescent="0.25">
      <c r="A2000" t="s">
        <v>10068</v>
      </c>
      <c r="B2000" t="s">
        <v>992</v>
      </c>
      <c r="C2000" t="s">
        <v>1700</v>
      </c>
      <c r="D2000" t="s">
        <v>3396</v>
      </c>
      <c r="E2000" t="s">
        <v>695</v>
      </c>
      <c r="F2000" t="s">
        <v>10085</v>
      </c>
      <c r="G2000" t="s">
        <v>10086</v>
      </c>
      <c r="H2000" t="s">
        <v>10087</v>
      </c>
      <c r="I2000" t="s">
        <v>34</v>
      </c>
      <c r="J2000" t="s">
        <v>10088</v>
      </c>
      <c r="K2000" t="s">
        <v>1705</v>
      </c>
      <c r="L2000" t="s">
        <v>9370</v>
      </c>
      <c r="M2000" t="s">
        <v>26</v>
      </c>
      <c r="N2000" t="s">
        <v>27</v>
      </c>
    </row>
    <row r="2001" spans="1:14" x14ac:dyDescent="0.25">
      <c r="A2001" t="s">
        <v>9874</v>
      </c>
      <c r="B2001" t="s">
        <v>9875</v>
      </c>
      <c r="C2001" t="s">
        <v>9876</v>
      </c>
      <c r="D2001" t="s">
        <v>1681</v>
      </c>
      <c r="E2001" t="s">
        <v>695</v>
      </c>
      <c r="F2001" t="s">
        <v>10089</v>
      </c>
      <c r="G2001" t="s">
        <v>10090</v>
      </c>
      <c r="H2001" t="s">
        <v>10091</v>
      </c>
      <c r="I2001" t="s">
        <v>34</v>
      </c>
      <c r="J2001" t="s">
        <v>2092</v>
      </c>
      <c r="K2001" t="s">
        <v>1705</v>
      </c>
      <c r="L2001" t="s">
        <v>82</v>
      </c>
      <c r="M2001" t="s">
        <v>26</v>
      </c>
      <c r="N2001" t="s">
        <v>27</v>
      </c>
    </row>
    <row r="2002" spans="1:14" x14ac:dyDescent="0.25">
      <c r="A2002" t="s">
        <v>2932</v>
      </c>
      <c r="B2002" t="s">
        <v>3786</v>
      </c>
      <c r="C2002" t="s">
        <v>76</v>
      </c>
      <c r="D2002" t="s">
        <v>9439</v>
      </c>
      <c r="E2002" t="s">
        <v>687</v>
      </c>
      <c r="F2002" t="s">
        <v>10074</v>
      </c>
      <c r="G2002" t="s">
        <v>10075</v>
      </c>
      <c r="H2002" t="s">
        <v>10076</v>
      </c>
      <c r="I2002" t="s">
        <v>34</v>
      </c>
      <c r="J2002" t="s">
        <v>1413</v>
      </c>
      <c r="K2002" t="s">
        <v>24</v>
      </c>
      <c r="L2002" t="s">
        <v>2938</v>
      </c>
      <c r="M2002" t="s">
        <v>26</v>
      </c>
      <c r="N2002" t="s">
        <v>27</v>
      </c>
    </row>
    <row r="2003" spans="1:14" x14ac:dyDescent="0.25">
      <c r="A2003" t="s">
        <v>10077</v>
      </c>
      <c r="B2003" t="s">
        <v>7317</v>
      </c>
      <c r="C2003" t="s">
        <v>16</v>
      </c>
      <c r="D2003" t="s">
        <v>9145</v>
      </c>
      <c r="E2003" t="s">
        <v>695</v>
      </c>
      <c r="F2003" t="s">
        <v>10078</v>
      </c>
      <c r="G2003" t="s">
        <v>10079</v>
      </c>
      <c r="H2003" t="s">
        <v>10080</v>
      </c>
      <c r="I2003" t="s">
        <v>34</v>
      </c>
      <c r="J2003" t="s">
        <v>9149</v>
      </c>
      <c r="K2003" t="s">
        <v>24</v>
      </c>
      <c r="L2003" t="s">
        <v>9453</v>
      </c>
      <c r="M2003" t="s">
        <v>26</v>
      </c>
      <c r="N2003" t="s">
        <v>27</v>
      </c>
    </row>
    <row r="2004" spans="1:14" x14ac:dyDescent="0.25">
      <c r="A2004" t="s">
        <v>10081</v>
      </c>
      <c r="B2004" t="s">
        <v>9564</v>
      </c>
      <c r="C2004" t="s">
        <v>16</v>
      </c>
      <c r="D2004" t="s">
        <v>2773</v>
      </c>
      <c r="E2004" t="s">
        <v>687</v>
      </c>
      <c r="F2004" t="s">
        <v>10082</v>
      </c>
      <c r="G2004" t="s">
        <v>10083</v>
      </c>
      <c r="H2004" t="s">
        <v>10084</v>
      </c>
      <c r="I2004" t="s">
        <v>34</v>
      </c>
      <c r="J2004" t="s">
        <v>232</v>
      </c>
      <c r="K2004" t="s">
        <v>24</v>
      </c>
      <c r="L2004" t="s">
        <v>9568</v>
      </c>
      <c r="M2004" t="s">
        <v>26</v>
      </c>
      <c r="N2004" t="s">
        <v>27</v>
      </c>
    </row>
    <row r="2005" spans="1:14" x14ac:dyDescent="0.25">
      <c r="A2005" t="s">
        <v>10068</v>
      </c>
      <c r="B2005" t="s">
        <v>992</v>
      </c>
      <c r="C2005" t="s">
        <v>1700</v>
      </c>
      <c r="D2005" t="s">
        <v>3396</v>
      </c>
      <c r="E2005" t="s">
        <v>695</v>
      </c>
      <c r="F2005" t="s">
        <v>10085</v>
      </c>
      <c r="G2005" t="s">
        <v>10086</v>
      </c>
      <c r="H2005" t="s">
        <v>10087</v>
      </c>
      <c r="I2005" t="s">
        <v>34</v>
      </c>
      <c r="J2005" t="s">
        <v>10088</v>
      </c>
      <c r="K2005" t="s">
        <v>1705</v>
      </c>
      <c r="L2005" t="s">
        <v>9370</v>
      </c>
      <c r="M2005" t="s">
        <v>26</v>
      </c>
      <c r="N2005" t="s">
        <v>27</v>
      </c>
    </row>
    <row r="2006" spans="1:14" x14ac:dyDescent="0.25">
      <c r="A2006" t="s">
        <v>9874</v>
      </c>
      <c r="B2006" t="s">
        <v>9875</v>
      </c>
      <c r="C2006" t="s">
        <v>9876</v>
      </c>
      <c r="D2006" t="s">
        <v>1681</v>
      </c>
      <c r="E2006" t="s">
        <v>695</v>
      </c>
      <c r="F2006" t="s">
        <v>10089</v>
      </c>
      <c r="G2006" t="s">
        <v>10090</v>
      </c>
      <c r="H2006" t="s">
        <v>10091</v>
      </c>
      <c r="I2006" t="s">
        <v>34</v>
      </c>
      <c r="J2006" t="s">
        <v>2092</v>
      </c>
      <c r="K2006" t="s">
        <v>1705</v>
      </c>
      <c r="L2006" t="s">
        <v>82</v>
      </c>
      <c r="M2006" t="s">
        <v>26</v>
      </c>
      <c r="N2006" t="s">
        <v>27</v>
      </c>
    </row>
    <row r="2007" spans="1:14" x14ac:dyDescent="0.25">
      <c r="A2007" t="s">
        <v>9896</v>
      </c>
      <c r="B2007" t="s">
        <v>29</v>
      </c>
      <c r="C2007" t="s">
        <v>2018</v>
      </c>
      <c r="D2007" t="s">
        <v>3318</v>
      </c>
      <c r="E2007" t="s">
        <v>695</v>
      </c>
      <c r="F2007" t="s">
        <v>10092</v>
      </c>
      <c r="G2007" t="s">
        <v>10093</v>
      </c>
      <c r="H2007" t="s">
        <v>10094</v>
      </c>
      <c r="I2007" t="s">
        <v>34</v>
      </c>
      <c r="J2007" t="s">
        <v>1689</v>
      </c>
      <c r="K2007" t="s">
        <v>1705</v>
      </c>
      <c r="L2007" t="s">
        <v>842</v>
      </c>
      <c r="M2007" t="s">
        <v>26</v>
      </c>
      <c r="N2007" t="s">
        <v>27</v>
      </c>
    </row>
    <row r="2008" spans="1:14" x14ac:dyDescent="0.25">
      <c r="A2008" t="s">
        <v>9874</v>
      </c>
      <c r="B2008" t="s">
        <v>9875</v>
      </c>
      <c r="C2008" t="s">
        <v>9876</v>
      </c>
      <c r="D2008" t="s">
        <v>1681</v>
      </c>
      <c r="E2008" t="s">
        <v>687</v>
      </c>
      <c r="F2008" t="s">
        <v>10095</v>
      </c>
      <c r="G2008" t="s">
        <v>10096</v>
      </c>
      <c r="H2008" t="s">
        <v>10097</v>
      </c>
      <c r="I2008" t="s">
        <v>34</v>
      </c>
      <c r="J2008" t="s">
        <v>6126</v>
      </c>
      <c r="K2008" t="s">
        <v>1705</v>
      </c>
      <c r="L2008" t="s">
        <v>82</v>
      </c>
      <c r="M2008" t="s">
        <v>26</v>
      </c>
      <c r="N2008" t="s">
        <v>27</v>
      </c>
    </row>
    <row r="2009" spans="1:14" x14ac:dyDescent="0.25">
      <c r="A2009" t="s">
        <v>10098</v>
      </c>
      <c r="B2009" t="s">
        <v>10099</v>
      </c>
      <c r="C2009" t="s">
        <v>600</v>
      </c>
      <c r="D2009" t="s">
        <v>10100</v>
      </c>
      <c r="E2009" t="s">
        <v>695</v>
      </c>
      <c r="F2009" t="s">
        <v>10101</v>
      </c>
      <c r="G2009" t="s">
        <v>10102</v>
      </c>
      <c r="H2009" t="s">
        <v>10103</v>
      </c>
      <c r="I2009" t="s">
        <v>34</v>
      </c>
      <c r="J2009" t="s">
        <v>1134</v>
      </c>
      <c r="K2009" t="s">
        <v>606</v>
      </c>
      <c r="L2009" t="s">
        <v>3722</v>
      </c>
      <c r="M2009" t="s">
        <v>26</v>
      </c>
      <c r="N2009" t="s">
        <v>27</v>
      </c>
    </row>
    <row r="2010" spans="1:14" x14ac:dyDescent="0.25">
      <c r="A2010" t="s">
        <v>10104</v>
      </c>
      <c r="B2010" t="s">
        <v>10099</v>
      </c>
      <c r="C2010" t="s">
        <v>1991</v>
      </c>
      <c r="D2010" t="s">
        <v>10100</v>
      </c>
      <c r="E2010" t="s">
        <v>687</v>
      </c>
      <c r="F2010" t="s">
        <v>10105</v>
      </c>
      <c r="G2010" t="s">
        <v>10106</v>
      </c>
      <c r="H2010" t="s">
        <v>10107</v>
      </c>
      <c r="I2010" t="s">
        <v>34</v>
      </c>
      <c r="J2010" t="s">
        <v>1134</v>
      </c>
      <c r="K2010" t="s">
        <v>606</v>
      </c>
      <c r="L2010" t="s">
        <v>3722</v>
      </c>
      <c r="M2010" t="s">
        <v>26</v>
      </c>
      <c r="N2010" t="s">
        <v>27</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18"/>
  <sheetViews>
    <sheetView workbookViewId="0"/>
  </sheetViews>
  <sheetFormatPr baseColWidth="10" defaultRowHeight="15" x14ac:dyDescent="0.25"/>
  <sheetData>
    <row r="3" spans="1:2" x14ac:dyDescent="0.25">
      <c r="A3" s="3" t="s">
        <v>10108</v>
      </c>
      <c r="B3" t="s">
        <v>10109</v>
      </c>
    </row>
    <row r="4" spans="1:2" x14ac:dyDescent="0.25">
      <c r="A4" s="4" t="s">
        <v>18</v>
      </c>
      <c r="B4">
        <v>888</v>
      </c>
    </row>
    <row r="5" spans="1:2" x14ac:dyDescent="0.25">
      <c r="A5" s="5" t="s">
        <v>27</v>
      </c>
      <c r="B5">
        <v>409</v>
      </c>
    </row>
    <row r="6" spans="1:2" x14ac:dyDescent="0.25">
      <c r="A6" s="5" t="s">
        <v>46</v>
      </c>
      <c r="B6">
        <v>479</v>
      </c>
    </row>
    <row r="7" spans="1:2" x14ac:dyDescent="0.25">
      <c r="A7" s="4" t="s">
        <v>687</v>
      </c>
      <c r="B7">
        <v>288</v>
      </c>
    </row>
    <row r="8" spans="1:2" x14ac:dyDescent="0.25">
      <c r="A8" s="5" t="s">
        <v>27</v>
      </c>
      <c r="B8">
        <v>288</v>
      </c>
    </row>
    <row r="9" spans="1:2" x14ac:dyDescent="0.25">
      <c r="A9" s="4" t="s">
        <v>9857</v>
      </c>
      <c r="B9">
        <v>1</v>
      </c>
    </row>
    <row r="10" spans="1:2" x14ac:dyDescent="0.25">
      <c r="A10" s="5" t="s">
        <v>27</v>
      </c>
      <c r="B10">
        <v>1</v>
      </c>
    </row>
    <row r="11" spans="1:2" x14ac:dyDescent="0.25">
      <c r="A11" s="4" t="s">
        <v>7256</v>
      </c>
      <c r="B11">
        <v>7</v>
      </c>
    </row>
    <row r="12" spans="1:2" x14ac:dyDescent="0.25">
      <c r="A12" s="5" t="s">
        <v>27</v>
      </c>
      <c r="B12">
        <v>7</v>
      </c>
    </row>
    <row r="13" spans="1:2" x14ac:dyDescent="0.25">
      <c r="A13" s="4" t="s">
        <v>695</v>
      </c>
      <c r="B13">
        <v>825</v>
      </c>
    </row>
    <row r="14" spans="1:2" x14ac:dyDescent="0.25">
      <c r="A14" s="5" t="s">
        <v>27</v>
      </c>
      <c r="B14">
        <v>622</v>
      </c>
    </row>
    <row r="15" spans="1:2" x14ac:dyDescent="0.25">
      <c r="A15" s="5" t="s">
        <v>46</v>
      </c>
      <c r="B15">
        <v>203</v>
      </c>
    </row>
    <row r="16" spans="1:2" x14ac:dyDescent="0.25">
      <c r="A16" s="4" t="s">
        <v>10110</v>
      </c>
    </row>
    <row r="17" spans="1:2" x14ac:dyDescent="0.25">
      <c r="A17" s="5" t="s">
        <v>10110</v>
      </c>
    </row>
    <row r="18" spans="1:2" x14ac:dyDescent="0.25">
      <c r="A18" s="4" t="s">
        <v>10111</v>
      </c>
      <c r="B18">
        <v>2009</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010"/>
  <sheetViews>
    <sheetView workbookViewId="0"/>
  </sheetViews>
  <sheetFormatPr baseColWidth="10" defaultRowHeight="15" x14ac:dyDescent="0.25"/>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t="s">
        <v>15</v>
      </c>
      <c r="C2" t="s">
        <v>16</v>
      </c>
      <c r="D2" t="s">
        <v>17</v>
      </c>
      <c r="E2" t="s">
        <v>18</v>
      </c>
      <c r="F2" t="s">
        <v>19</v>
      </c>
      <c r="G2" t="s">
        <v>20</v>
      </c>
      <c r="H2" t="s">
        <v>21</v>
      </c>
      <c r="I2" t="s">
        <v>22</v>
      </c>
      <c r="J2" t="s">
        <v>23</v>
      </c>
      <c r="K2" t="s">
        <v>24</v>
      </c>
      <c r="L2" t="s">
        <v>25</v>
      </c>
      <c r="M2" t="s">
        <v>26</v>
      </c>
      <c r="N2" t="s">
        <v>27</v>
      </c>
    </row>
    <row r="3" spans="1:14" x14ac:dyDescent="0.25">
      <c r="A3" t="s">
        <v>28</v>
      </c>
      <c r="B3" t="s">
        <v>29</v>
      </c>
      <c r="C3" t="s">
        <v>16</v>
      </c>
      <c r="D3" t="s">
        <v>30</v>
      </c>
      <c r="E3" t="s">
        <v>18</v>
      </c>
      <c r="F3" t="s">
        <v>31</v>
      </c>
      <c r="G3" t="s">
        <v>32</v>
      </c>
      <c r="H3" t="s">
        <v>33</v>
      </c>
      <c r="I3" t="s">
        <v>34</v>
      </c>
      <c r="J3" t="s">
        <v>35</v>
      </c>
      <c r="K3" t="s">
        <v>24</v>
      </c>
      <c r="L3" t="s">
        <v>36</v>
      </c>
      <c r="M3" t="s">
        <v>26</v>
      </c>
      <c r="N3" t="s">
        <v>27</v>
      </c>
    </row>
    <row r="4" spans="1:14" x14ac:dyDescent="0.25">
      <c r="A4" t="s">
        <v>37</v>
      </c>
      <c r="B4" t="s">
        <v>38</v>
      </c>
      <c r="C4" t="s">
        <v>16</v>
      </c>
      <c r="D4" t="s">
        <v>39</v>
      </c>
      <c r="E4" t="s">
        <v>18</v>
      </c>
      <c r="F4" t="s">
        <v>40</v>
      </c>
      <c r="G4" t="s">
        <v>41</v>
      </c>
      <c r="H4" t="s">
        <v>42</v>
      </c>
      <c r="I4" t="s">
        <v>34</v>
      </c>
      <c r="J4" t="s">
        <v>43</v>
      </c>
      <c r="K4" t="s">
        <v>24</v>
      </c>
      <c r="L4" t="s">
        <v>44</v>
      </c>
      <c r="M4" t="s">
        <v>45</v>
      </c>
      <c r="N4" t="s">
        <v>46</v>
      </c>
    </row>
    <row r="5" spans="1:14" x14ac:dyDescent="0.25">
      <c r="A5" t="s">
        <v>47</v>
      </c>
      <c r="B5" t="s">
        <v>48</v>
      </c>
      <c r="C5" t="s">
        <v>16</v>
      </c>
      <c r="D5" t="s">
        <v>49</v>
      </c>
      <c r="E5" t="s">
        <v>18</v>
      </c>
      <c r="F5" t="s">
        <v>50</v>
      </c>
      <c r="G5" t="s">
        <v>51</v>
      </c>
      <c r="H5" t="s">
        <v>52</v>
      </c>
      <c r="I5" t="s">
        <v>34</v>
      </c>
      <c r="J5" t="s">
        <v>53</v>
      </c>
      <c r="K5" t="s">
        <v>24</v>
      </c>
      <c r="L5" t="s">
        <v>54</v>
      </c>
      <c r="M5" t="s">
        <v>55</v>
      </c>
      <c r="N5" t="s">
        <v>46</v>
      </c>
    </row>
    <row r="6" spans="1:14" x14ac:dyDescent="0.25">
      <c r="A6" t="s">
        <v>56</v>
      </c>
      <c r="B6" t="s">
        <v>57</v>
      </c>
      <c r="C6" t="s">
        <v>16</v>
      </c>
      <c r="D6" t="s">
        <v>58</v>
      </c>
      <c r="E6" t="s">
        <v>18</v>
      </c>
      <c r="F6" t="s">
        <v>59</v>
      </c>
      <c r="G6" t="s">
        <v>60</v>
      </c>
      <c r="H6" t="s">
        <v>61</v>
      </c>
      <c r="I6" t="s">
        <v>34</v>
      </c>
      <c r="J6" t="s">
        <v>62</v>
      </c>
      <c r="K6" t="s">
        <v>24</v>
      </c>
      <c r="L6" t="s">
        <v>63</v>
      </c>
      <c r="M6" t="s">
        <v>64</v>
      </c>
      <c r="N6" t="s">
        <v>46</v>
      </c>
    </row>
    <row r="7" spans="1:14" x14ac:dyDescent="0.25">
      <c r="A7" t="s">
        <v>65</v>
      </c>
      <c r="B7" t="s">
        <v>66</v>
      </c>
      <c r="C7" t="s">
        <v>16</v>
      </c>
      <c r="D7" t="s">
        <v>67</v>
      </c>
      <c r="E7" t="s">
        <v>18</v>
      </c>
      <c r="F7" t="s">
        <v>68</v>
      </c>
      <c r="G7" t="s">
        <v>69</v>
      </c>
      <c r="H7" t="s">
        <v>70</v>
      </c>
      <c r="I7" t="s">
        <v>34</v>
      </c>
      <c r="J7" t="s">
        <v>71</v>
      </c>
      <c r="K7" t="s">
        <v>24</v>
      </c>
      <c r="L7" t="s">
        <v>72</v>
      </c>
      <c r="M7" t="s">
        <v>73</v>
      </c>
      <c r="N7" t="s">
        <v>46</v>
      </c>
    </row>
    <row r="8" spans="1:14" x14ac:dyDescent="0.25">
      <c r="A8" t="s">
        <v>74</v>
      </c>
      <c r="B8" t="s">
        <v>75</v>
      </c>
      <c r="C8" t="s">
        <v>76</v>
      </c>
      <c r="D8" t="s">
        <v>77</v>
      </c>
      <c r="E8" t="s">
        <v>18</v>
      </c>
      <c r="F8" t="s">
        <v>78</v>
      </c>
      <c r="G8" t="s">
        <v>79</v>
      </c>
      <c r="H8" t="s">
        <v>80</v>
      </c>
      <c r="I8" t="s">
        <v>34</v>
      </c>
      <c r="J8" t="s">
        <v>81</v>
      </c>
      <c r="K8" t="s">
        <v>24</v>
      </c>
      <c r="L8" t="s">
        <v>82</v>
      </c>
      <c r="M8" t="s">
        <v>83</v>
      </c>
      <c r="N8" t="s">
        <v>46</v>
      </c>
    </row>
    <row r="9" spans="1:14" x14ac:dyDescent="0.25">
      <c r="A9" t="s">
        <v>84</v>
      </c>
      <c r="B9" t="s">
        <v>85</v>
      </c>
      <c r="C9" t="s">
        <v>16</v>
      </c>
      <c r="D9" t="s">
        <v>86</v>
      </c>
      <c r="E9" t="s">
        <v>18</v>
      </c>
      <c r="F9" t="s">
        <v>87</v>
      </c>
      <c r="G9" t="s">
        <v>88</v>
      </c>
      <c r="H9" t="s">
        <v>89</v>
      </c>
      <c r="I9" t="s">
        <v>22</v>
      </c>
      <c r="J9" t="s">
        <v>90</v>
      </c>
      <c r="K9" t="s">
        <v>24</v>
      </c>
      <c r="L9" t="s">
        <v>91</v>
      </c>
      <c r="M9" t="s">
        <v>92</v>
      </c>
      <c r="N9" t="s">
        <v>46</v>
      </c>
    </row>
    <row r="10" spans="1:14" x14ac:dyDescent="0.25">
      <c r="A10" t="s">
        <v>93</v>
      </c>
      <c r="C10" t="s">
        <v>16</v>
      </c>
      <c r="D10" t="s">
        <v>94</v>
      </c>
      <c r="E10" t="s">
        <v>18</v>
      </c>
      <c r="F10" t="s">
        <v>95</v>
      </c>
      <c r="G10" t="s">
        <v>96</v>
      </c>
      <c r="H10" t="s">
        <v>97</v>
      </c>
      <c r="I10" t="s">
        <v>34</v>
      </c>
      <c r="J10" t="s">
        <v>98</v>
      </c>
      <c r="K10" t="s">
        <v>24</v>
      </c>
      <c r="L10" t="s">
        <v>99</v>
      </c>
      <c r="M10" t="s">
        <v>26</v>
      </c>
      <c r="N10" t="s">
        <v>27</v>
      </c>
    </row>
    <row r="11" spans="1:14" x14ac:dyDescent="0.25">
      <c r="A11" t="s">
        <v>100</v>
      </c>
      <c r="B11" t="s">
        <v>101</v>
      </c>
      <c r="C11" t="s">
        <v>76</v>
      </c>
      <c r="D11" t="s">
        <v>102</v>
      </c>
      <c r="E11" t="s">
        <v>18</v>
      </c>
      <c r="F11" t="s">
        <v>103</v>
      </c>
      <c r="G11" t="s">
        <v>104</v>
      </c>
      <c r="H11" t="s">
        <v>105</v>
      </c>
      <c r="I11" t="s">
        <v>34</v>
      </c>
      <c r="J11" t="s">
        <v>106</v>
      </c>
      <c r="K11" t="s">
        <v>24</v>
      </c>
      <c r="L11" t="s">
        <v>82</v>
      </c>
      <c r="M11" t="s">
        <v>107</v>
      </c>
      <c r="N11" t="s">
        <v>46</v>
      </c>
    </row>
    <row r="12" spans="1:14" x14ac:dyDescent="0.25">
      <c r="A12" t="s">
        <v>108</v>
      </c>
      <c r="B12" t="s">
        <v>109</v>
      </c>
      <c r="C12" t="s">
        <v>76</v>
      </c>
      <c r="D12" t="s">
        <v>110</v>
      </c>
      <c r="E12" t="s">
        <v>18</v>
      </c>
      <c r="F12" t="s">
        <v>111</v>
      </c>
      <c r="G12" t="s">
        <v>112</v>
      </c>
      <c r="H12" t="s">
        <v>113</v>
      </c>
      <c r="I12" t="s">
        <v>34</v>
      </c>
      <c r="J12" t="s">
        <v>81</v>
      </c>
      <c r="K12" t="s">
        <v>24</v>
      </c>
      <c r="L12" t="s">
        <v>114</v>
      </c>
      <c r="M12" t="s">
        <v>115</v>
      </c>
      <c r="N12" t="s">
        <v>46</v>
      </c>
    </row>
    <row r="13" spans="1:14" x14ac:dyDescent="0.25">
      <c r="A13" t="s">
        <v>116</v>
      </c>
      <c r="B13" t="s">
        <v>101</v>
      </c>
      <c r="C13" t="s">
        <v>76</v>
      </c>
      <c r="D13" t="s">
        <v>102</v>
      </c>
      <c r="E13" t="s">
        <v>18</v>
      </c>
      <c r="F13" t="s">
        <v>117</v>
      </c>
      <c r="G13" t="s">
        <v>118</v>
      </c>
      <c r="H13" t="s">
        <v>119</v>
      </c>
      <c r="I13" t="s">
        <v>34</v>
      </c>
      <c r="J13" t="s">
        <v>120</v>
      </c>
      <c r="K13" t="s">
        <v>24</v>
      </c>
      <c r="L13" t="s">
        <v>82</v>
      </c>
      <c r="M13" t="s">
        <v>121</v>
      </c>
      <c r="N13" t="s">
        <v>46</v>
      </c>
    </row>
    <row r="14" spans="1:14" x14ac:dyDescent="0.25">
      <c r="A14" t="s">
        <v>122</v>
      </c>
      <c r="C14" t="s">
        <v>16</v>
      </c>
      <c r="D14" t="s">
        <v>123</v>
      </c>
      <c r="E14" t="s">
        <v>18</v>
      </c>
      <c r="F14" t="s">
        <v>124</v>
      </c>
      <c r="G14" t="s">
        <v>125</v>
      </c>
      <c r="H14" t="s">
        <v>126</v>
      </c>
      <c r="I14" t="s">
        <v>34</v>
      </c>
      <c r="J14" t="s">
        <v>127</v>
      </c>
      <c r="K14" t="s">
        <v>24</v>
      </c>
      <c r="L14" t="s">
        <v>128</v>
      </c>
      <c r="M14" t="s">
        <v>129</v>
      </c>
      <c r="N14" t="s">
        <v>46</v>
      </c>
    </row>
    <row r="15" spans="1:14" x14ac:dyDescent="0.25">
      <c r="A15" t="s">
        <v>130</v>
      </c>
      <c r="B15" t="s">
        <v>29</v>
      </c>
      <c r="C15" t="s">
        <v>16</v>
      </c>
      <c r="E15" t="s">
        <v>18</v>
      </c>
      <c r="F15" t="s">
        <v>131</v>
      </c>
      <c r="G15" t="s">
        <v>132</v>
      </c>
      <c r="H15" t="s">
        <v>133</v>
      </c>
      <c r="I15" t="s">
        <v>34</v>
      </c>
      <c r="J15" t="s">
        <v>134</v>
      </c>
      <c r="K15" t="s">
        <v>24</v>
      </c>
      <c r="L15" t="s">
        <v>135</v>
      </c>
      <c r="M15" t="s">
        <v>26</v>
      </c>
      <c r="N15" t="s">
        <v>27</v>
      </c>
    </row>
    <row r="16" spans="1:14" x14ac:dyDescent="0.25">
      <c r="A16" t="s">
        <v>136</v>
      </c>
      <c r="B16" t="s">
        <v>137</v>
      </c>
      <c r="C16" t="s">
        <v>16</v>
      </c>
      <c r="D16" t="s">
        <v>138</v>
      </c>
      <c r="E16" t="s">
        <v>18</v>
      </c>
      <c r="F16" t="s">
        <v>139</v>
      </c>
      <c r="G16" t="s">
        <v>140</v>
      </c>
      <c r="H16" t="s">
        <v>141</v>
      </c>
      <c r="I16" t="s">
        <v>34</v>
      </c>
      <c r="J16" t="s">
        <v>142</v>
      </c>
      <c r="K16" t="s">
        <v>24</v>
      </c>
      <c r="L16" t="s">
        <v>82</v>
      </c>
      <c r="M16" t="s">
        <v>26</v>
      </c>
      <c r="N16" t="s">
        <v>27</v>
      </c>
    </row>
    <row r="17" spans="1:14" x14ac:dyDescent="0.25">
      <c r="A17" t="s">
        <v>143</v>
      </c>
      <c r="C17" t="s">
        <v>76</v>
      </c>
      <c r="D17" t="s">
        <v>94</v>
      </c>
      <c r="E17" t="s">
        <v>18</v>
      </c>
      <c r="F17" t="s">
        <v>144</v>
      </c>
      <c r="G17" t="s">
        <v>145</v>
      </c>
      <c r="H17" t="s">
        <v>146</v>
      </c>
      <c r="I17" t="s">
        <v>34</v>
      </c>
      <c r="J17" t="s">
        <v>147</v>
      </c>
      <c r="K17" t="s">
        <v>24</v>
      </c>
      <c r="L17" t="s">
        <v>148</v>
      </c>
      <c r="M17" t="s">
        <v>26</v>
      </c>
      <c r="N17" t="s">
        <v>27</v>
      </c>
    </row>
    <row r="18" spans="1:14" x14ac:dyDescent="0.25">
      <c r="A18" t="s">
        <v>149</v>
      </c>
      <c r="B18" t="s">
        <v>150</v>
      </c>
      <c r="C18" t="s">
        <v>76</v>
      </c>
      <c r="D18" t="s">
        <v>151</v>
      </c>
      <c r="E18" t="s">
        <v>18</v>
      </c>
      <c r="F18" t="s">
        <v>152</v>
      </c>
      <c r="G18" t="s">
        <v>153</v>
      </c>
      <c r="H18" t="s">
        <v>154</v>
      </c>
      <c r="I18" t="s">
        <v>34</v>
      </c>
      <c r="J18" t="s">
        <v>155</v>
      </c>
      <c r="K18" t="s">
        <v>24</v>
      </c>
      <c r="L18" t="s">
        <v>114</v>
      </c>
      <c r="M18" t="s">
        <v>156</v>
      </c>
      <c r="N18" t="s">
        <v>46</v>
      </c>
    </row>
    <row r="19" spans="1:14" x14ac:dyDescent="0.25">
      <c r="A19" t="s">
        <v>157</v>
      </c>
      <c r="B19" t="s">
        <v>158</v>
      </c>
      <c r="C19" t="s">
        <v>16</v>
      </c>
      <c r="D19" t="s">
        <v>102</v>
      </c>
      <c r="E19" t="s">
        <v>18</v>
      </c>
      <c r="F19" t="s">
        <v>159</v>
      </c>
      <c r="G19" t="s">
        <v>160</v>
      </c>
      <c r="H19" t="s">
        <v>161</v>
      </c>
      <c r="I19" t="s">
        <v>34</v>
      </c>
      <c r="J19" t="s">
        <v>162</v>
      </c>
      <c r="K19" t="s">
        <v>24</v>
      </c>
      <c r="L19" t="s">
        <v>82</v>
      </c>
      <c r="M19" t="s">
        <v>163</v>
      </c>
      <c r="N19" t="s">
        <v>46</v>
      </c>
    </row>
    <row r="20" spans="1:14" x14ac:dyDescent="0.25">
      <c r="A20" t="s">
        <v>164</v>
      </c>
      <c r="B20" t="s">
        <v>165</v>
      </c>
      <c r="C20" t="s">
        <v>76</v>
      </c>
      <c r="D20" t="s">
        <v>166</v>
      </c>
      <c r="E20" t="s">
        <v>18</v>
      </c>
      <c r="F20" t="s">
        <v>167</v>
      </c>
      <c r="G20" t="s">
        <v>168</v>
      </c>
      <c r="H20" t="s">
        <v>169</v>
      </c>
      <c r="I20" t="s">
        <v>34</v>
      </c>
      <c r="J20" t="s">
        <v>170</v>
      </c>
      <c r="K20" t="s">
        <v>24</v>
      </c>
      <c r="L20" t="s">
        <v>82</v>
      </c>
      <c r="M20" t="s">
        <v>171</v>
      </c>
      <c r="N20" t="s">
        <v>46</v>
      </c>
    </row>
    <row r="21" spans="1:14" x14ac:dyDescent="0.25">
      <c r="A21" t="s">
        <v>172</v>
      </c>
      <c r="B21" t="s">
        <v>173</v>
      </c>
      <c r="C21" t="s">
        <v>16</v>
      </c>
      <c r="D21" t="s">
        <v>174</v>
      </c>
      <c r="E21" t="s">
        <v>18</v>
      </c>
      <c r="F21" t="s">
        <v>175</v>
      </c>
      <c r="G21" t="s">
        <v>176</v>
      </c>
      <c r="H21" t="s">
        <v>177</v>
      </c>
      <c r="I21" t="s">
        <v>22</v>
      </c>
      <c r="J21" t="s">
        <v>178</v>
      </c>
      <c r="K21" t="s">
        <v>24</v>
      </c>
      <c r="L21" t="s">
        <v>179</v>
      </c>
      <c r="M21" t="s">
        <v>26</v>
      </c>
      <c r="N21" t="s">
        <v>27</v>
      </c>
    </row>
    <row r="22" spans="1:14" x14ac:dyDescent="0.25">
      <c r="A22" t="s">
        <v>180</v>
      </c>
      <c r="C22" t="s">
        <v>76</v>
      </c>
      <c r="E22" t="s">
        <v>18</v>
      </c>
      <c r="F22" t="s">
        <v>181</v>
      </c>
      <c r="G22" t="s">
        <v>182</v>
      </c>
      <c r="H22" t="s">
        <v>183</v>
      </c>
      <c r="I22" t="s">
        <v>34</v>
      </c>
      <c r="J22" t="s">
        <v>162</v>
      </c>
      <c r="K22" t="s">
        <v>24</v>
      </c>
      <c r="L22" t="s">
        <v>184</v>
      </c>
      <c r="M22" t="s">
        <v>185</v>
      </c>
      <c r="N22" t="s">
        <v>46</v>
      </c>
    </row>
    <row r="23" spans="1:14" x14ac:dyDescent="0.25">
      <c r="A23" t="s">
        <v>186</v>
      </c>
      <c r="B23" t="s">
        <v>187</v>
      </c>
      <c r="C23" t="s">
        <v>16</v>
      </c>
      <c r="D23" t="s">
        <v>188</v>
      </c>
      <c r="E23" t="s">
        <v>18</v>
      </c>
      <c r="F23" t="s">
        <v>189</v>
      </c>
      <c r="G23" t="s">
        <v>190</v>
      </c>
      <c r="H23" t="s">
        <v>191</v>
      </c>
      <c r="I23" t="s">
        <v>34</v>
      </c>
      <c r="J23" t="s">
        <v>192</v>
      </c>
      <c r="K23" t="s">
        <v>24</v>
      </c>
      <c r="L23" t="s">
        <v>193</v>
      </c>
      <c r="M23" t="s">
        <v>194</v>
      </c>
      <c r="N23" t="s">
        <v>46</v>
      </c>
    </row>
    <row r="24" spans="1:14" x14ac:dyDescent="0.25">
      <c r="A24" t="s">
        <v>195</v>
      </c>
      <c r="B24" t="s">
        <v>196</v>
      </c>
      <c r="C24" t="s">
        <v>16</v>
      </c>
      <c r="D24" t="s">
        <v>197</v>
      </c>
      <c r="E24" t="s">
        <v>18</v>
      </c>
      <c r="F24" t="s">
        <v>198</v>
      </c>
      <c r="G24" t="s">
        <v>199</v>
      </c>
      <c r="H24" t="s">
        <v>200</v>
      </c>
      <c r="I24" t="s">
        <v>34</v>
      </c>
      <c r="J24" t="s">
        <v>201</v>
      </c>
      <c r="K24" t="s">
        <v>24</v>
      </c>
      <c r="L24" t="s">
        <v>202</v>
      </c>
      <c r="M24" t="s">
        <v>203</v>
      </c>
      <c r="N24" t="s">
        <v>46</v>
      </c>
    </row>
    <row r="25" spans="1:14" x14ac:dyDescent="0.25">
      <c r="A25" t="s">
        <v>204</v>
      </c>
      <c r="B25" t="s">
        <v>205</v>
      </c>
      <c r="C25" t="s">
        <v>76</v>
      </c>
      <c r="D25" t="s">
        <v>102</v>
      </c>
      <c r="E25" t="s">
        <v>18</v>
      </c>
      <c r="F25" t="s">
        <v>206</v>
      </c>
      <c r="G25" t="s">
        <v>207</v>
      </c>
      <c r="H25" t="s">
        <v>208</v>
      </c>
      <c r="I25" t="s">
        <v>34</v>
      </c>
      <c r="J25" t="s">
        <v>155</v>
      </c>
      <c r="K25" t="s">
        <v>24</v>
      </c>
      <c r="L25" t="s">
        <v>209</v>
      </c>
      <c r="M25" t="s">
        <v>210</v>
      </c>
      <c r="N25" t="s">
        <v>46</v>
      </c>
    </row>
    <row r="26" spans="1:14" x14ac:dyDescent="0.25">
      <c r="A26" t="s">
        <v>211</v>
      </c>
      <c r="B26" t="s">
        <v>212</v>
      </c>
      <c r="C26" t="s">
        <v>16</v>
      </c>
      <c r="D26" t="s">
        <v>213</v>
      </c>
      <c r="E26" t="s">
        <v>18</v>
      </c>
      <c r="F26" t="s">
        <v>214</v>
      </c>
      <c r="G26" t="s">
        <v>215</v>
      </c>
      <c r="H26" t="s">
        <v>216</v>
      </c>
      <c r="I26" t="s">
        <v>34</v>
      </c>
      <c r="J26" t="s">
        <v>217</v>
      </c>
      <c r="K26" t="s">
        <v>24</v>
      </c>
      <c r="L26" t="s">
        <v>218</v>
      </c>
      <c r="M26" t="s">
        <v>26</v>
      </c>
      <c r="N26" t="s">
        <v>27</v>
      </c>
    </row>
    <row r="27" spans="1:14" x14ac:dyDescent="0.25">
      <c r="A27" t="s">
        <v>219</v>
      </c>
      <c r="B27" t="s">
        <v>101</v>
      </c>
      <c r="C27" t="s">
        <v>76</v>
      </c>
      <c r="D27" t="s">
        <v>220</v>
      </c>
      <c r="E27" t="s">
        <v>18</v>
      </c>
      <c r="F27" t="s">
        <v>221</v>
      </c>
      <c r="G27" t="s">
        <v>222</v>
      </c>
      <c r="H27" t="s">
        <v>223</v>
      </c>
      <c r="I27" t="s">
        <v>34</v>
      </c>
      <c r="J27" t="s">
        <v>170</v>
      </c>
      <c r="K27" t="s">
        <v>24</v>
      </c>
      <c r="L27" t="s">
        <v>224</v>
      </c>
      <c r="M27" t="s">
        <v>225</v>
      </c>
      <c r="N27" t="s">
        <v>46</v>
      </c>
    </row>
    <row r="28" spans="1:14" x14ac:dyDescent="0.25">
      <c r="A28" t="s">
        <v>226</v>
      </c>
      <c r="B28" t="s">
        <v>227</v>
      </c>
      <c r="C28" t="s">
        <v>16</v>
      </c>
      <c r="D28" t="s">
        <v>228</v>
      </c>
      <c r="E28" t="s">
        <v>18</v>
      </c>
      <c r="F28" t="s">
        <v>229</v>
      </c>
      <c r="G28" t="s">
        <v>230</v>
      </c>
      <c r="H28" t="s">
        <v>231</v>
      </c>
      <c r="I28" t="s">
        <v>34</v>
      </c>
      <c r="J28" t="s">
        <v>232</v>
      </c>
      <c r="K28" t="s">
        <v>24</v>
      </c>
      <c r="L28" t="s">
        <v>233</v>
      </c>
      <c r="M28" t="s">
        <v>26</v>
      </c>
      <c r="N28" t="s">
        <v>27</v>
      </c>
    </row>
    <row r="29" spans="1:14" x14ac:dyDescent="0.25">
      <c r="A29" t="s">
        <v>234</v>
      </c>
      <c r="B29" t="s">
        <v>235</v>
      </c>
      <c r="C29" t="s">
        <v>16</v>
      </c>
      <c r="D29" t="s">
        <v>236</v>
      </c>
      <c r="E29" t="s">
        <v>18</v>
      </c>
      <c r="F29" t="s">
        <v>237</v>
      </c>
      <c r="G29" t="s">
        <v>238</v>
      </c>
      <c r="H29" t="s">
        <v>239</v>
      </c>
      <c r="I29" t="s">
        <v>34</v>
      </c>
      <c r="J29" t="s">
        <v>240</v>
      </c>
      <c r="K29" t="s">
        <v>24</v>
      </c>
      <c r="L29" t="s">
        <v>44</v>
      </c>
      <c r="M29" t="s">
        <v>26</v>
      </c>
      <c r="N29" t="s">
        <v>27</v>
      </c>
    </row>
    <row r="30" spans="1:14" x14ac:dyDescent="0.25">
      <c r="A30" t="s">
        <v>241</v>
      </c>
      <c r="B30" t="s">
        <v>242</v>
      </c>
      <c r="C30" t="s">
        <v>76</v>
      </c>
      <c r="D30" t="s">
        <v>243</v>
      </c>
      <c r="E30" t="s">
        <v>18</v>
      </c>
      <c r="F30" t="s">
        <v>244</v>
      </c>
      <c r="G30" t="s">
        <v>245</v>
      </c>
      <c r="H30" t="s">
        <v>246</v>
      </c>
      <c r="I30" t="s">
        <v>34</v>
      </c>
      <c r="J30" t="s">
        <v>247</v>
      </c>
      <c r="K30" t="s">
        <v>24</v>
      </c>
      <c r="L30" t="s">
        <v>248</v>
      </c>
      <c r="M30" t="s">
        <v>249</v>
      </c>
      <c r="N30" t="s">
        <v>46</v>
      </c>
    </row>
    <row r="31" spans="1:14" x14ac:dyDescent="0.25">
      <c r="A31" t="s">
        <v>250</v>
      </c>
      <c r="B31" t="s">
        <v>251</v>
      </c>
      <c r="C31" t="s">
        <v>16</v>
      </c>
      <c r="D31" t="s">
        <v>252</v>
      </c>
      <c r="E31" t="s">
        <v>18</v>
      </c>
      <c r="F31" t="s">
        <v>253</v>
      </c>
      <c r="G31" t="s">
        <v>254</v>
      </c>
      <c r="H31" t="s">
        <v>255</v>
      </c>
      <c r="I31" t="s">
        <v>34</v>
      </c>
      <c r="J31" t="s">
        <v>256</v>
      </c>
      <c r="K31" t="s">
        <v>24</v>
      </c>
      <c r="L31" t="s">
        <v>257</v>
      </c>
      <c r="M31" t="s">
        <v>26</v>
      </c>
      <c r="N31" t="s">
        <v>27</v>
      </c>
    </row>
    <row r="32" spans="1:14" x14ac:dyDescent="0.25">
      <c r="A32" t="s">
        <v>258</v>
      </c>
      <c r="C32" t="s">
        <v>16</v>
      </c>
      <c r="E32" t="s">
        <v>18</v>
      </c>
      <c r="F32" t="s">
        <v>259</v>
      </c>
      <c r="G32" t="s">
        <v>260</v>
      </c>
      <c r="H32" t="s">
        <v>261</v>
      </c>
      <c r="I32" t="s">
        <v>34</v>
      </c>
      <c r="K32" t="s">
        <v>24</v>
      </c>
      <c r="M32" t="s">
        <v>262</v>
      </c>
      <c r="N32" t="s">
        <v>46</v>
      </c>
    </row>
    <row r="33" spans="1:14" x14ac:dyDescent="0.25">
      <c r="A33" t="s">
        <v>263</v>
      </c>
      <c r="B33" t="s">
        <v>264</v>
      </c>
      <c r="C33" t="s">
        <v>16</v>
      </c>
      <c r="D33" t="s">
        <v>265</v>
      </c>
      <c r="E33" t="s">
        <v>18</v>
      </c>
      <c r="F33" t="s">
        <v>266</v>
      </c>
      <c r="G33" t="s">
        <v>267</v>
      </c>
      <c r="H33" t="s">
        <v>268</v>
      </c>
      <c r="I33" t="s">
        <v>34</v>
      </c>
      <c r="J33" t="s">
        <v>269</v>
      </c>
      <c r="K33" t="s">
        <v>24</v>
      </c>
      <c r="L33" t="s">
        <v>82</v>
      </c>
      <c r="M33" t="s">
        <v>26</v>
      </c>
      <c r="N33" t="s">
        <v>27</v>
      </c>
    </row>
    <row r="34" spans="1:14" x14ac:dyDescent="0.25">
      <c r="A34" t="s">
        <v>270</v>
      </c>
      <c r="B34" t="s">
        <v>271</v>
      </c>
      <c r="C34" t="s">
        <v>76</v>
      </c>
      <c r="D34" t="s">
        <v>272</v>
      </c>
      <c r="E34" t="s">
        <v>18</v>
      </c>
      <c r="F34" t="s">
        <v>273</v>
      </c>
      <c r="G34" t="s">
        <v>274</v>
      </c>
      <c r="H34" t="s">
        <v>275</v>
      </c>
      <c r="I34" t="s">
        <v>34</v>
      </c>
      <c r="J34" t="s">
        <v>276</v>
      </c>
      <c r="K34" t="s">
        <v>24</v>
      </c>
      <c r="L34" t="s">
        <v>277</v>
      </c>
      <c r="M34" t="s">
        <v>26</v>
      </c>
      <c r="N34" t="s">
        <v>27</v>
      </c>
    </row>
    <row r="35" spans="1:14" x14ac:dyDescent="0.25">
      <c r="A35" t="s">
        <v>278</v>
      </c>
      <c r="B35" t="s">
        <v>279</v>
      </c>
      <c r="C35" t="s">
        <v>16</v>
      </c>
      <c r="D35" t="s">
        <v>280</v>
      </c>
      <c r="E35" t="s">
        <v>18</v>
      </c>
      <c r="F35" t="s">
        <v>281</v>
      </c>
      <c r="G35" t="s">
        <v>282</v>
      </c>
      <c r="H35" t="s">
        <v>283</v>
      </c>
      <c r="I35" t="s">
        <v>34</v>
      </c>
      <c r="J35" t="s">
        <v>284</v>
      </c>
      <c r="K35" t="s">
        <v>24</v>
      </c>
      <c r="L35" t="s">
        <v>285</v>
      </c>
      <c r="M35" t="s">
        <v>26</v>
      </c>
      <c r="N35" t="s">
        <v>27</v>
      </c>
    </row>
    <row r="36" spans="1:14" x14ac:dyDescent="0.25">
      <c r="A36" t="s">
        <v>286</v>
      </c>
      <c r="B36" t="s">
        <v>287</v>
      </c>
      <c r="C36" t="s">
        <v>16</v>
      </c>
      <c r="D36" t="s">
        <v>288</v>
      </c>
      <c r="E36" t="s">
        <v>18</v>
      </c>
      <c r="F36" t="s">
        <v>289</v>
      </c>
      <c r="G36" t="s">
        <v>290</v>
      </c>
      <c r="H36" t="s">
        <v>291</v>
      </c>
      <c r="I36" t="s">
        <v>34</v>
      </c>
      <c r="J36" t="s">
        <v>90</v>
      </c>
      <c r="K36" t="s">
        <v>24</v>
      </c>
      <c r="L36" t="s">
        <v>224</v>
      </c>
      <c r="M36" t="s">
        <v>292</v>
      </c>
      <c r="N36" t="s">
        <v>46</v>
      </c>
    </row>
    <row r="37" spans="1:14" x14ac:dyDescent="0.25">
      <c r="A37" t="s">
        <v>293</v>
      </c>
      <c r="C37" t="s">
        <v>16</v>
      </c>
      <c r="D37" t="s">
        <v>294</v>
      </c>
      <c r="E37" t="s">
        <v>18</v>
      </c>
      <c r="F37" t="s">
        <v>295</v>
      </c>
      <c r="G37" t="s">
        <v>296</v>
      </c>
      <c r="H37" t="s">
        <v>297</v>
      </c>
      <c r="I37" t="s">
        <v>34</v>
      </c>
      <c r="J37" t="s">
        <v>298</v>
      </c>
      <c r="K37" t="s">
        <v>24</v>
      </c>
      <c r="L37" t="s">
        <v>299</v>
      </c>
      <c r="M37" t="s">
        <v>300</v>
      </c>
      <c r="N37" t="s">
        <v>46</v>
      </c>
    </row>
    <row r="38" spans="1:14" x14ac:dyDescent="0.25">
      <c r="A38" t="s">
        <v>301</v>
      </c>
      <c r="B38" t="s">
        <v>302</v>
      </c>
      <c r="C38" t="s">
        <v>16</v>
      </c>
      <c r="D38" t="s">
        <v>303</v>
      </c>
      <c r="E38" t="s">
        <v>18</v>
      </c>
      <c r="F38" t="s">
        <v>304</v>
      </c>
      <c r="G38" t="s">
        <v>305</v>
      </c>
      <c r="H38" t="s">
        <v>306</v>
      </c>
      <c r="I38" t="s">
        <v>34</v>
      </c>
      <c r="J38" t="s">
        <v>307</v>
      </c>
      <c r="K38" t="s">
        <v>24</v>
      </c>
      <c r="L38" t="s">
        <v>82</v>
      </c>
      <c r="M38" t="s">
        <v>26</v>
      </c>
      <c r="N38" t="s">
        <v>27</v>
      </c>
    </row>
    <row r="39" spans="1:14" x14ac:dyDescent="0.25">
      <c r="A39" t="s">
        <v>308</v>
      </c>
      <c r="B39" t="s">
        <v>309</v>
      </c>
      <c r="C39" t="s">
        <v>76</v>
      </c>
      <c r="D39" t="s">
        <v>310</v>
      </c>
      <c r="E39" t="s">
        <v>18</v>
      </c>
      <c r="F39" t="s">
        <v>311</v>
      </c>
      <c r="G39" t="s">
        <v>312</v>
      </c>
      <c r="H39" t="s">
        <v>313</v>
      </c>
      <c r="I39" t="s">
        <v>314</v>
      </c>
      <c r="J39" t="s">
        <v>315</v>
      </c>
      <c r="K39" t="s">
        <v>24</v>
      </c>
      <c r="L39" t="s">
        <v>316</v>
      </c>
      <c r="M39" t="s">
        <v>317</v>
      </c>
      <c r="N39" t="s">
        <v>46</v>
      </c>
    </row>
    <row r="40" spans="1:14" x14ac:dyDescent="0.25">
      <c r="A40" t="s">
        <v>318</v>
      </c>
      <c r="B40" t="s">
        <v>319</v>
      </c>
      <c r="C40" t="s">
        <v>16</v>
      </c>
      <c r="D40" t="s">
        <v>320</v>
      </c>
      <c r="E40" t="s">
        <v>18</v>
      </c>
      <c r="F40" t="s">
        <v>321</v>
      </c>
      <c r="G40" t="s">
        <v>322</v>
      </c>
      <c r="H40" t="s">
        <v>323</v>
      </c>
      <c r="I40" t="s">
        <v>34</v>
      </c>
      <c r="J40" t="s">
        <v>324</v>
      </c>
      <c r="K40" t="s">
        <v>24</v>
      </c>
      <c r="L40" t="s">
        <v>325</v>
      </c>
      <c r="M40" t="s">
        <v>326</v>
      </c>
      <c r="N40" t="s">
        <v>46</v>
      </c>
    </row>
    <row r="41" spans="1:14" x14ac:dyDescent="0.25">
      <c r="A41" t="s">
        <v>327</v>
      </c>
      <c r="B41" t="s">
        <v>328</v>
      </c>
      <c r="C41" t="s">
        <v>16</v>
      </c>
      <c r="D41" t="s">
        <v>329</v>
      </c>
      <c r="E41" t="s">
        <v>18</v>
      </c>
      <c r="F41" t="s">
        <v>330</v>
      </c>
      <c r="G41" t="s">
        <v>331</v>
      </c>
      <c r="H41" t="s">
        <v>332</v>
      </c>
      <c r="I41" t="s">
        <v>34</v>
      </c>
      <c r="J41" t="s">
        <v>333</v>
      </c>
      <c r="K41" t="s">
        <v>24</v>
      </c>
      <c r="L41" t="s">
        <v>334</v>
      </c>
      <c r="M41" t="s">
        <v>335</v>
      </c>
      <c r="N41" t="s">
        <v>46</v>
      </c>
    </row>
    <row r="42" spans="1:14" x14ac:dyDescent="0.25">
      <c r="A42" t="s">
        <v>336</v>
      </c>
      <c r="B42" t="s">
        <v>337</v>
      </c>
      <c r="C42" t="s">
        <v>76</v>
      </c>
      <c r="D42" t="s">
        <v>338</v>
      </c>
      <c r="E42" t="s">
        <v>18</v>
      </c>
      <c r="F42" t="s">
        <v>339</v>
      </c>
      <c r="G42" t="s">
        <v>340</v>
      </c>
      <c r="H42" t="s">
        <v>341</v>
      </c>
      <c r="I42" t="s">
        <v>34</v>
      </c>
      <c r="J42" t="s">
        <v>23</v>
      </c>
      <c r="K42" t="s">
        <v>24</v>
      </c>
      <c r="L42" t="s">
        <v>342</v>
      </c>
      <c r="M42" t="s">
        <v>26</v>
      </c>
      <c r="N42" t="s">
        <v>27</v>
      </c>
    </row>
    <row r="43" spans="1:14" x14ac:dyDescent="0.25">
      <c r="A43" t="s">
        <v>343</v>
      </c>
      <c r="C43" t="s">
        <v>76</v>
      </c>
      <c r="D43" t="s">
        <v>344</v>
      </c>
      <c r="E43" t="s">
        <v>18</v>
      </c>
      <c r="F43" t="s">
        <v>345</v>
      </c>
      <c r="G43" t="s">
        <v>346</v>
      </c>
      <c r="H43" t="s">
        <v>347</v>
      </c>
      <c r="I43" t="s">
        <v>348</v>
      </c>
      <c r="J43" t="s">
        <v>349</v>
      </c>
      <c r="K43" t="s">
        <v>24</v>
      </c>
      <c r="L43" t="s">
        <v>350</v>
      </c>
      <c r="M43" t="s">
        <v>351</v>
      </c>
      <c r="N43" t="s">
        <v>46</v>
      </c>
    </row>
    <row r="44" spans="1:14" x14ac:dyDescent="0.25">
      <c r="A44" t="s">
        <v>352</v>
      </c>
      <c r="B44" t="s">
        <v>353</v>
      </c>
      <c r="C44" t="s">
        <v>76</v>
      </c>
      <c r="D44" t="s">
        <v>354</v>
      </c>
      <c r="E44" t="s">
        <v>18</v>
      </c>
      <c r="F44" t="s">
        <v>355</v>
      </c>
      <c r="G44" t="s">
        <v>356</v>
      </c>
      <c r="H44" t="s">
        <v>357</v>
      </c>
      <c r="I44" t="s">
        <v>34</v>
      </c>
      <c r="J44" t="s">
        <v>358</v>
      </c>
      <c r="K44" t="s">
        <v>24</v>
      </c>
      <c r="L44" t="s">
        <v>114</v>
      </c>
      <c r="M44" t="s">
        <v>359</v>
      </c>
      <c r="N44" t="s">
        <v>46</v>
      </c>
    </row>
    <row r="45" spans="1:14" x14ac:dyDescent="0.25">
      <c r="A45" t="s">
        <v>360</v>
      </c>
      <c r="B45" t="s">
        <v>361</v>
      </c>
      <c r="C45" t="s">
        <v>76</v>
      </c>
      <c r="D45" t="s">
        <v>362</v>
      </c>
      <c r="E45" t="s">
        <v>18</v>
      </c>
      <c r="F45" t="s">
        <v>363</v>
      </c>
      <c r="G45" t="s">
        <v>364</v>
      </c>
      <c r="H45" t="s">
        <v>365</v>
      </c>
      <c r="I45" t="s">
        <v>34</v>
      </c>
      <c r="J45" t="s">
        <v>90</v>
      </c>
      <c r="K45" t="s">
        <v>24</v>
      </c>
      <c r="L45" t="s">
        <v>114</v>
      </c>
      <c r="M45" t="s">
        <v>366</v>
      </c>
      <c r="N45" t="s">
        <v>46</v>
      </c>
    </row>
    <row r="46" spans="1:14" x14ac:dyDescent="0.25">
      <c r="A46" t="s">
        <v>367</v>
      </c>
      <c r="B46" t="s">
        <v>368</v>
      </c>
      <c r="C46" t="s">
        <v>76</v>
      </c>
      <c r="D46" t="s">
        <v>197</v>
      </c>
      <c r="E46" t="s">
        <v>18</v>
      </c>
      <c r="F46" t="s">
        <v>369</v>
      </c>
      <c r="G46" t="s">
        <v>370</v>
      </c>
      <c r="H46" t="s">
        <v>371</v>
      </c>
      <c r="I46" t="s">
        <v>34</v>
      </c>
      <c r="J46" t="s">
        <v>372</v>
      </c>
      <c r="K46" t="s">
        <v>24</v>
      </c>
      <c r="L46" t="s">
        <v>373</v>
      </c>
      <c r="M46" t="s">
        <v>374</v>
      </c>
      <c r="N46" t="s">
        <v>46</v>
      </c>
    </row>
    <row r="47" spans="1:14" x14ac:dyDescent="0.25">
      <c r="A47" t="s">
        <v>375</v>
      </c>
      <c r="B47" t="s">
        <v>376</v>
      </c>
      <c r="C47" t="s">
        <v>76</v>
      </c>
      <c r="D47" t="s">
        <v>377</v>
      </c>
      <c r="E47" t="s">
        <v>18</v>
      </c>
      <c r="F47" t="s">
        <v>378</v>
      </c>
      <c r="G47" t="s">
        <v>379</v>
      </c>
      <c r="H47" t="s">
        <v>380</v>
      </c>
      <c r="I47" t="s">
        <v>34</v>
      </c>
      <c r="J47" t="s">
        <v>217</v>
      </c>
      <c r="K47" t="s">
        <v>24</v>
      </c>
      <c r="L47" t="s">
        <v>36</v>
      </c>
      <c r="M47" t="s">
        <v>26</v>
      </c>
      <c r="N47" t="s">
        <v>27</v>
      </c>
    </row>
    <row r="48" spans="1:14" x14ac:dyDescent="0.25">
      <c r="A48" t="s">
        <v>381</v>
      </c>
      <c r="B48" t="s">
        <v>382</v>
      </c>
      <c r="C48" t="s">
        <v>76</v>
      </c>
      <c r="D48" t="s">
        <v>197</v>
      </c>
      <c r="E48" t="s">
        <v>18</v>
      </c>
      <c r="F48" t="s">
        <v>383</v>
      </c>
      <c r="G48" t="s">
        <v>384</v>
      </c>
      <c r="H48" t="s">
        <v>385</v>
      </c>
      <c r="I48" t="s">
        <v>34</v>
      </c>
      <c r="J48" t="s">
        <v>298</v>
      </c>
      <c r="K48" t="s">
        <v>24</v>
      </c>
      <c r="L48" t="s">
        <v>82</v>
      </c>
      <c r="M48" t="s">
        <v>386</v>
      </c>
      <c r="N48" t="s">
        <v>46</v>
      </c>
    </row>
    <row r="49" spans="1:14" x14ac:dyDescent="0.25">
      <c r="A49" t="s">
        <v>387</v>
      </c>
      <c r="B49" t="s">
        <v>388</v>
      </c>
      <c r="C49" t="s">
        <v>16</v>
      </c>
      <c r="D49" t="s">
        <v>389</v>
      </c>
      <c r="E49" t="s">
        <v>18</v>
      </c>
      <c r="F49" t="s">
        <v>390</v>
      </c>
      <c r="G49" t="s">
        <v>391</v>
      </c>
      <c r="H49" t="s">
        <v>392</v>
      </c>
      <c r="I49" t="s">
        <v>348</v>
      </c>
      <c r="J49" t="s">
        <v>393</v>
      </c>
      <c r="K49" t="s">
        <v>24</v>
      </c>
      <c r="L49" t="s">
        <v>394</v>
      </c>
      <c r="M49" t="s">
        <v>26</v>
      </c>
      <c r="N49" t="s">
        <v>27</v>
      </c>
    </row>
    <row r="50" spans="1:14" x14ac:dyDescent="0.25">
      <c r="A50" t="s">
        <v>395</v>
      </c>
      <c r="B50" t="s">
        <v>396</v>
      </c>
      <c r="C50" t="s">
        <v>16</v>
      </c>
      <c r="D50" t="s">
        <v>397</v>
      </c>
      <c r="E50" t="s">
        <v>18</v>
      </c>
      <c r="F50" t="s">
        <v>398</v>
      </c>
      <c r="G50" t="s">
        <v>399</v>
      </c>
      <c r="H50" t="s">
        <v>400</v>
      </c>
      <c r="I50" t="s">
        <v>34</v>
      </c>
      <c r="J50" t="s">
        <v>284</v>
      </c>
      <c r="K50" t="s">
        <v>24</v>
      </c>
      <c r="L50" t="s">
        <v>401</v>
      </c>
      <c r="M50" t="s">
        <v>26</v>
      </c>
      <c r="N50" t="s">
        <v>27</v>
      </c>
    </row>
    <row r="51" spans="1:14" x14ac:dyDescent="0.25">
      <c r="A51" t="s">
        <v>402</v>
      </c>
      <c r="B51" t="s">
        <v>403</v>
      </c>
      <c r="C51" t="s">
        <v>16</v>
      </c>
      <c r="D51" t="s">
        <v>404</v>
      </c>
      <c r="E51" t="s">
        <v>18</v>
      </c>
      <c r="F51" t="s">
        <v>405</v>
      </c>
      <c r="G51" t="s">
        <v>406</v>
      </c>
      <c r="H51" t="s">
        <v>407</v>
      </c>
      <c r="I51" t="s">
        <v>34</v>
      </c>
      <c r="J51" t="s">
        <v>256</v>
      </c>
      <c r="K51" t="s">
        <v>24</v>
      </c>
      <c r="L51" t="s">
        <v>82</v>
      </c>
      <c r="M51" t="s">
        <v>26</v>
      </c>
      <c r="N51" t="s">
        <v>27</v>
      </c>
    </row>
    <row r="52" spans="1:14" x14ac:dyDescent="0.25">
      <c r="A52" t="s">
        <v>408</v>
      </c>
      <c r="B52" t="s">
        <v>158</v>
      </c>
      <c r="C52" t="s">
        <v>16</v>
      </c>
      <c r="D52" t="s">
        <v>102</v>
      </c>
      <c r="E52" t="s">
        <v>18</v>
      </c>
      <c r="F52" t="s">
        <v>409</v>
      </c>
      <c r="G52" t="s">
        <v>410</v>
      </c>
      <c r="H52" t="s">
        <v>411</v>
      </c>
      <c r="I52" t="s">
        <v>34</v>
      </c>
      <c r="J52" t="s">
        <v>412</v>
      </c>
      <c r="K52" t="s">
        <v>24</v>
      </c>
      <c r="L52" t="s">
        <v>82</v>
      </c>
      <c r="M52" t="s">
        <v>413</v>
      </c>
      <c r="N52" t="s">
        <v>46</v>
      </c>
    </row>
    <row r="53" spans="1:14" x14ac:dyDescent="0.25">
      <c r="A53" t="s">
        <v>414</v>
      </c>
      <c r="C53" t="s">
        <v>16</v>
      </c>
      <c r="D53" t="s">
        <v>415</v>
      </c>
      <c r="E53" t="s">
        <v>18</v>
      </c>
      <c r="F53" t="s">
        <v>416</v>
      </c>
      <c r="G53" t="s">
        <v>417</v>
      </c>
      <c r="H53" t="s">
        <v>418</v>
      </c>
      <c r="I53" t="s">
        <v>348</v>
      </c>
      <c r="J53" t="s">
        <v>419</v>
      </c>
      <c r="K53" t="s">
        <v>24</v>
      </c>
      <c r="L53" t="s">
        <v>394</v>
      </c>
      <c r="M53" t="s">
        <v>420</v>
      </c>
      <c r="N53" t="s">
        <v>46</v>
      </c>
    </row>
    <row r="54" spans="1:14" x14ac:dyDescent="0.25">
      <c r="A54" t="s">
        <v>421</v>
      </c>
      <c r="C54" t="s">
        <v>76</v>
      </c>
      <c r="D54" t="s">
        <v>422</v>
      </c>
      <c r="E54" t="s">
        <v>18</v>
      </c>
      <c r="F54" t="s">
        <v>423</v>
      </c>
      <c r="G54" t="s">
        <v>424</v>
      </c>
      <c r="H54" t="s">
        <v>425</v>
      </c>
      <c r="I54" t="s">
        <v>34</v>
      </c>
      <c r="J54" t="s">
        <v>426</v>
      </c>
      <c r="K54" t="s">
        <v>24</v>
      </c>
      <c r="L54" t="s">
        <v>427</v>
      </c>
      <c r="M54" t="s">
        <v>26</v>
      </c>
      <c r="N54" t="s">
        <v>27</v>
      </c>
    </row>
    <row r="55" spans="1:14" x14ac:dyDescent="0.25">
      <c r="A55" t="s">
        <v>28</v>
      </c>
      <c r="B55" t="s">
        <v>428</v>
      </c>
      <c r="C55" t="s">
        <v>16</v>
      </c>
      <c r="D55" t="s">
        <v>429</v>
      </c>
      <c r="E55" t="s">
        <v>18</v>
      </c>
      <c r="F55" t="s">
        <v>430</v>
      </c>
      <c r="G55" t="s">
        <v>431</v>
      </c>
      <c r="H55" t="s">
        <v>432</v>
      </c>
      <c r="I55" t="s">
        <v>34</v>
      </c>
      <c r="J55" t="s">
        <v>433</v>
      </c>
      <c r="K55" t="s">
        <v>24</v>
      </c>
      <c r="L55" t="s">
        <v>434</v>
      </c>
      <c r="M55" t="s">
        <v>26</v>
      </c>
      <c r="N55" t="s">
        <v>27</v>
      </c>
    </row>
    <row r="56" spans="1:14" x14ac:dyDescent="0.25">
      <c r="A56" t="s">
        <v>435</v>
      </c>
      <c r="B56" t="s">
        <v>436</v>
      </c>
      <c r="C56" t="s">
        <v>76</v>
      </c>
      <c r="D56" t="s">
        <v>437</v>
      </c>
      <c r="E56" t="s">
        <v>18</v>
      </c>
      <c r="F56" t="s">
        <v>438</v>
      </c>
      <c r="G56" t="s">
        <v>439</v>
      </c>
      <c r="H56" t="s">
        <v>440</v>
      </c>
      <c r="I56" t="s">
        <v>34</v>
      </c>
      <c r="J56" t="s">
        <v>155</v>
      </c>
      <c r="K56" t="s">
        <v>24</v>
      </c>
      <c r="L56" t="s">
        <v>441</v>
      </c>
      <c r="M56" t="s">
        <v>442</v>
      </c>
      <c r="N56" t="s">
        <v>46</v>
      </c>
    </row>
    <row r="57" spans="1:14" x14ac:dyDescent="0.25">
      <c r="A57" t="s">
        <v>443</v>
      </c>
      <c r="C57" t="s">
        <v>16</v>
      </c>
      <c r="D57" t="s">
        <v>444</v>
      </c>
      <c r="E57" t="s">
        <v>18</v>
      </c>
      <c r="F57" t="s">
        <v>445</v>
      </c>
      <c r="G57" t="s">
        <v>446</v>
      </c>
      <c r="H57" t="s">
        <v>447</v>
      </c>
      <c r="I57" t="s">
        <v>34</v>
      </c>
      <c r="J57" t="s">
        <v>448</v>
      </c>
      <c r="K57" t="s">
        <v>24</v>
      </c>
      <c r="L57" t="s">
        <v>449</v>
      </c>
      <c r="M57" t="s">
        <v>26</v>
      </c>
      <c r="N57" t="s">
        <v>27</v>
      </c>
    </row>
    <row r="58" spans="1:14" x14ac:dyDescent="0.25">
      <c r="A58" t="s">
        <v>450</v>
      </c>
      <c r="B58" t="s">
        <v>451</v>
      </c>
      <c r="C58" t="s">
        <v>16</v>
      </c>
      <c r="D58" t="s">
        <v>452</v>
      </c>
      <c r="E58" t="s">
        <v>18</v>
      </c>
      <c r="F58" t="s">
        <v>453</v>
      </c>
      <c r="G58" t="s">
        <v>454</v>
      </c>
      <c r="H58" t="s">
        <v>455</v>
      </c>
      <c r="I58" t="s">
        <v>34</v>
      </c>
      <c r="J58" t="s">
        <v>456</v>
      </c>
      <c r="K58" t="s">
        <v>24</v>
      </c>
      <c r="L58" t="s">
        <v>36</v>
      </c>
      <c r="M58" t="s">
        <v>457</v>
      </c>
      <c r="N58" t="s">
        <v>46</v>
      </c>
    </row>
    <row r="59" spans="1:14" x14ac:dyDescent="0.25">
      <c r="A59" t="s">
        <v>458</v>
      </c>
      <c r="B59" t="s">
        <v>459</v>
      </c>
      <c r="C59" t="s">
        <v>16</v>
      </c>
      <c r="D59" t="s">
        <v>329</v>
      </c>
      <c r="E59" t="s">
        <v>18</v>
      </c>
      <c r="F59" t="s">
        <v>460</v>
      </c>
      <c r="G59" t="s">
        <v>461</v>
      </c>
      <c r="H59" t="s">
        <v>462</v>
      </c>
      <c r="I59" t="s">
        <v>34</v>
      </c>
      <c r="J59" t="s">
        <v>463</v>
      </c>
      <c r="K59" t="s">
        <v>24</v>
      </c>
      <c r="L59" t="s">
        <v>334</v>
      </c>
      <c r="M59" t="s">
        <v>464</v>
      </c>
      <c r="N59" t="s">
        <v>46</v>
      </c>
    </row>
    <row r="60" spans="1:14" x14ac:dyDescent="0.25">
      <c r="A60" t="s">
        <v>465</v>
      </c>
      <c r="B60" t="s">
        <v>466</v>
      </c>
      <c r="C60" t="s">
        <v>76</v>
      </c>
      <c r="E60" t="s">
        <v>18</v>
      </c>
      <c r="F60" t="s">
        <v>467</v>
      </c>
      <c r="G60" t="s">
        <v>468</v>
      </c>
      <c r="H60" t="s">
        <v>469</v>
      </c>
      <c r="I60" t="s">
        <v>34</v>
      </c>
      <c r="J60" t="s">
        <v>147</v>
      </c>
      <c r="K60" t="s">
        <v>24</v>
      </c>
      <c r="L60" t="s">
        <v>470</v>
      </c>
      <c r="M60" t="s">
        <v>26</v>
      </c>
      <c r="N60" t="s">
        <v>27</v>
      </c>
    </row>
    <row r="61" spans="1:14" x14ac:dyDescent="0.25">
      <c r="A61" t="s">
        <v>471</v>
      </c>
      <c r="C61" t="s">
        <v>76</v>
      </c>
      <c r="D61" t="s">
        <v>472</v>
      </c>
      <c r="E61" t="s">
        <v>18</v>
      </c>
      <c r="F61" t="s">
        <v>473</v>
      </c>
      <c r="G61" t="s">
        <v>474</v>
      </c>
      <c r="H61" t="s">
        <v>475</v>
      </c>
      <c r="I61" t="s">
        <v>34</v>
      </c>
      <c r="J61" t="s">
        <v>476</v>
      </c>
      <c r="K61" t="s">
        <v>24</v>
      </c>
      <c r="L61" t="s">
        <v>477</v>
      </c>
      <c r="M61" t="s">
        <v>26</v>
      </c>
      <c r="N61" t="s">
        <v>27</v>
      </c>
    </row>
    <row r="62" spans="1:14" x14ac:dyDescent="0.25">
      <c r="A62" t="s">
        <v>478</v>
      </c>
      <c r="C62" t="s">
        <v>16</v>
      </c>
      <c r="D62" t="s">
        <v>479</v>
      </c>
      <c r="E62" t="s">
        <v>18</v>
      </c>
      <c r="F62" t="s">
        <v>480</v>
      </c>
      <c r="G62" t="s">
        <v>481</v>
      </c>
      <c r="H62" t="s">
        <v>482</v>
      </c>
      <c r="I62" t="s">
        <v>34</v>
      </c>
      <c r="J62" t="s">
        <v>358</v>
      </c>
      <c r="K62" t="s">
        <v>24</v>
      </c>
      <c r="L62" t="s">
        <v>483</v>
      </c>
      <c r="M62" t="s">
        <v>484</v>
      </c>
      <c r="N62" t="s">
        <v>46</v>
      </c>
    </row>
    <row r="63" spans="1:14" x14ac:dyDescent="0.25">
      <c r="A63" t="s">
        <v>485</v>
      </c>
      <c r="B63" t="s">
        <v>486</v>
      </c>
      <c r="C63" t="s">
        <v>76</v>
      </c>
      <c r="D63" t="s">
        <v>102</v>
      </c>
      <c r="E63" t="s">
        <v>18</v>
      </c>
      <c r="F63" t="s">
        <v>487</v>
      </c>
      <c r="G63" t="s">
        <v>488</v>
      </c>
      <c r="H63" t="s">
        <v>489</v>
      </c>
      <c r="I63" t="s">
        <v>34</v>
      </c>
      <c r="J63" t="s">
        <v>490</v>
      </c>
      <c r="K63" t="s">
        <v>24</v>
      </c>
      <c r="L63" t="s">
        <v>82</v>
      </c>
      <c r="M63" t="s">
        <v>491</v>
      </c>
      <c r="N63" t="s">
        <v>46</v>
      </c>
    </row>
    <row r="64" spans="1:14" x14ac:dyDescent="0.25">
      <c r="A64" t="s">
        <v>492</v>
      </c>
      <c r="C64" t="s">
        <v>16</v>
      </c>
      <c r="E64" t="s">
        <v>18</v>
      </c>
      <c r="F64" t="s">
        <v>493</v>
      </c>
      <c r="G64" t="s">
        <v>494</v>
      </c>
      <c r="H64" t="s">
        <v>495</v>
      </c>
      <c r="I64" t="s">
        <v>34</v>
      </c>
      <c r="J64" t="s">
        <v>276</v>
      </c>
      <c r="K64" t="s">
        <v>24</v>
      </c>
      <c r="L64" t="s">
        <v>184</v>
      </c>
      <c r="M64" t="s">
        <v>26</v>
      </c>
      <c r="N64" t="s">
        <v>27</v>
      </c>
    </row>
    <row r="65" spans="1:14" x14ac:dyDescent="0.25">
      <c r="A65" t="s">
        <v>496</v>
      </c>
      <c r="B65" t="s">
        <v>382</v>
      </c>
      <c r="C65" t="s">
        <v>76</v>
      </c>
      <c r="D65" t="s">
        <v>197</v>
      </c>
      <c r="E65" t="s">
        <v>18</v>
      </c>
      <c r="F65" t="s">
        <v>497</v>
      </c>
      <c r="G65" t="s">
        <v>498</v>
      </c>
      <c r="H65" t="s">
        <v>499</v>
      </c>
      <c r="I65" t="s">
        <v>34</v>
      </c>
      <c r="J65" t="s">
        <v>298</v>
      </c>
      <c r="K65" t="s">
        <v>24</v>
      </c>
      <c r="L65" t="s">
        <v>82</v>
      </c>
      <c r="M65" t="s">
        <v>500</v>
      </c>
      <c r="N65" t="s">
        <v>46</v>
      </c>
    </row>
    <row r="66" spans="1:14" x14ac:dyDescent="0.25">
      <c r="A66" t="s">
        <v>501</v>
      </c>
      <c r="B66" t="s">
        <v>502</v>
      </c>
      <c r="C66" t="s">
        <v>76</v>
      </c>
      <c r="D66" t="s">
        <v>503</v>
      </c>
      <c r="E66" t="s">
        <v>18</v>
      </c>
      <c r="F66" t="s">
        <v>504</v>
      </c>
      <c r="G66" t="s">
        <v>505</v>
      </c>
      <c r="H66" t="s">
        <v>506</v>
      </c>
      <c r="I66" t="s">
        <v>34</v>
      </c>
      <c r="J66" t="s">
        <v>358</v>
      </c>
      <c r="K66" t="s">
        <v>24</v>
      </c>
      <c r="L66" t="s">
        <v>224</v>
      </c>
      <c r="M66" t="s">
        <v>507</v>
      </c>
      <c r="N66" t="s">
        <v>46</v>
      </c>
    </row>
    <row r="67" spans="1:14" x14ac:dyDescent="0.25">
      <c r="A67" t="s">
        <v>508</v>
      </c>
      <c r="B67" t="s">
        <v>509</v>
      </c>
      <c r="C67" t="s">
        <v>76</v>
      </c>
      <c r="D67" t="s">
        <v>510</v>
      </c>
      <c r="E67" t="s">
        <v>18</v>
      </c>
      <c r="F67" t="s">
        <v>511</v>
      </c>
      <c r="G67" t="s">
        <v>512</v>
      </c>
      <c r="H67" t="s">
        <v>513</v>
      </c>
      <c r="I67" t="s">
        <v>34</v>
      </c>
      <c r="J67" t="s">
        <v>514</v>
      </c>
      <c r="K67" t="s">
        <v>24</v>
      </c>
      <c r="L67" t="s">
        <v>82</v>
      </c>
      <c r="M67" t="s">
        <v>26</v>
      </c>
      <c r="N67" t="s">
        <v>27</v>
      </c>
    </row>
    <row r="68" spans="1:14" x14ac:dyDescent="0.25">
      <c r="A68" t="s">
        <v>515</v>
      </c>
      <c r="B68" t="s">
        <v>516</v>
      </c>
      <c r="C68" t="s">
        <v>16</v>
      </c>
      <c r="D68" t="s">
        <v>517</v>
      </c>
      <c r="E68" t="s">
        <v>18</v>
      </c>
      <c r="F68" t="s">
        <v>518</v>
      </c>
      <c r="G68" t="s">
        <v>519</v>
      </c>
      <c r="H68" t="s">
        <v>520</v>
      </c>
      <c r="I68" t="s">
        <v>34</v>
      </c>
      <c r="J68" t="s">
        <v>521</v>
      </c>
      <c r="K68" t="s">
        <v>24</v>
      </c>
      <c r="L68" t="s">
        <v>82</v>
      </c>
      <c r="M68" t="s">
        <v>26</v>
      </c>
      <c r="N68" t="s">
        <v>27</v>
      </c>
    </row>
    <row r="69" spans="1:14" x14ac:dyDescent="0.25">
      <c r="A69" t="s">
        <v>522</v>
      </c>
      <c r="B69" t="s">
        <v>523</v>
      </c>
      <c r="C69" t="s">
        <v>76</v>
      </c>
      <c r="D69" t="s">
        <v>524</v>
      </c>
      <c r="E69" t="s">
        <v>18</v>
      </c>
      <c r="F69" t="s">
        <v>525</v>
      </c>
      <c r="G69" t="s">
        <v>526</v>
      </c>
      <c r="H69" t="s">
        <v>527</v>
      </c>
      <c r="I69" t="s">
        <v>34</v>
      </c>
      <c r="J69" t="s">
        <v>528</v>
      </c>
      <c r="K69" t="s">
        <v>24</v>
      </c>
      <c r="L69" t="s">
        <v>224</v>
      </c>
      <c r="M69" t="s">
        <v>529</v>
      </c>
      <c r="N69" t="s">
        <v>46</v>
      </c>
    </row>
    <row r="70" spans="1:14" x14ac:dyDescent="0.25">
      <c r="A70" t="s">
        <v>530</v>
      </c>
      <c r="B70" t="s">
        <v>531</v>
      </c>
      <c r="C70" t="s">
        <v>76</v>
      </c>
      <c r="D70" t="s">
        <v>532</v>
      </c>
      <c r="E70" t="s">
        <v>18</v>
      </c>
      <c r="F70" t="s">
        <v>533</v>
      </c>
      <c r="G70" t="s">
        <v>534</v>
      </c>
      <c r="H70" t="s">
        <v>535</v>
      </c>
      <c r="I70" t="s">
        <v>34</v>
      </c>
      <c r="J70" t="s">
        <v>536</v>
      </c>
      <c r="K70" t="s">
        <v>24</v>
      </c>
      <c r="L70" t="s">
        <v>537</v>
      </c>
      <c r="M70" t="s">
        <v>538</v>
      </c>
      <c r="N70" t="s">
        <v>46</v>
      </c>
    </row>
    <row r="71" spans="1:14" x14ac:dyDescent="0.25">
      <c r="A71" t="s">
        <v>539</v>
      </c>
      <c r="B71" t="s">
        <v>540</v>
      </c>
      <c r="C71" t="s">
        <v>76</v>
      </c>
      <c r="D71" t="s">
        <v>437</v>
      </c>
      <c r="E71" t="s">
        <v>18</v>
      </c>
      <c r="F71" t="s">
        <v>541</v>
      </c>
      <c r="G71" t="s">
        <v>542</v>
      </c>
      <c r="H71" t="s">
        <v>543</v>
      </c>
      <c r="I71" t="s">
        <v>34</v>
      </c>
      <c r="J71" t="s">
        <v>106</v>
      </c>
      <c r="K71" t="s">
        <v>24</v>
      </c>
      <c r="L71" t="s">
        <v>441</v>
      </c>
      <c r="M71" t="s">
        <v>544</v>
      </c>
      <c r="N71" t="s">
        <v>46</v>
      </c>
    </row>
    <row r="72" spans="1:14" x14ac:dyDescent="0.25">
      <c r="A72" t="s">
        <v>545</v>
      </c>
      <c r="B72" t="s">
        <v>546</v>
      </c>
      <c r="C72" t="s">
        <v>16</v>
      </c>
      <c r="D72" t="s">
        <v>547</v>
      </c>
      <c r="E72" t="s">
        <v>18</v>
      </c>
      <c r="F72" t="s">
        <v>548</v>
      </c>
      <c r="G72" t="s">
        <v>549</v>
      </c>
      <c r="H72" t="s">
        <v>550</v>
      </c>
      <c r="I72" t="s">
        <v>34</v>
      </c>
      <c r="J72" t="s">
        <v>551</v>
      </c>
      <c r="K72" t="s">
        <v>24</v>
      </c>
      <c r="L72" t="s">
        <v>552</v>
      </c>
      <c r="M72" t="s">
        <v>553</v>
      </c>
      <c r="N72" t="s">
        <v>46</v>
      </c>
    </row>
    <row r="73" spans="1:14" x14ac:dyDescent="0.25">
      <c r="A73" t="s">
        <v>554</v>
      </c>
      <c r="B73" t="s">
        <v>555</v>
      </c>
      <c r="C73" t="s">
        <v>16</v>
      </c>
      <c r="D73" t="s">
        <v>556</v>
      </c>
      <c r="E73" t="s">
        <v>18</v>
      </c>
      <c r="F73" t="s">
        <v>557</v>
      </c>
      <c r="G73" t="s">
        <v>558</v>
      </c>
      <c r="H73" t="s">
        <v>559</v>
      </c>
      <c r="I73" t="s">
        <v>22</v>
      </c>
      <c r="J73" t="s">
        <v>162</v>
      </c>
      <c r="K73" t="s">
        <v>24</v>
      </c>
      <c r="L73" t="s">
        <v>560</v>
      </c>
      <c r="M73" t="s">
        <v>561</v>
      </c>
      <c r="N73" t="s">
        <v>46</v>
      </c>
    </row>
    <row r="74" spans="1:14" x14ac:dyDescent="0.25">
      <c r="A74" t="s">
        <v>562</v>
      </c>
      <c r="B74" t="s">
        <v>563</v>
      </c>
      <c r="C74" t="s">
        <v>16</v>
      </c>
      <c r="D74" t="s">
        <v>564</v>
      </c>
      <c r="E74" t="s">
        <v>18</v>
      </c>
      <c r="F74" t="s">
        <v>565</v>
      </c>
      <c r="G74" t="s">
        <v>566</v>
      </c>
      <c r="H74" t="s">
        <v>567</v>
      </c>
      <c r="I74" t="s">
        <v>34</v>
      </c>
      <c r="J74" t="s">
        <v>568</v>
      </c>
      <c r="K74" t="s">
        <v>24</v>
      </c>
      <c r="L74" t="s">
        <v>224</v>
      </c>
      <c r="M74" t="s">
        <v>569</v>
      </c>
      <c r="N74" t="s">
        <v>46</v>
      </c>
    </row>
    <row r="75" spans="1:14" x14ac:dyDescent="0.25">
      <c r="A75" t="s">
        <v>570</v>
      </c>
      <c r="C75" t="s">
        <v>76</v>
      </c>
      <c r="D75" t="s">
        <v>571</v>
      </c>
      <c r="E75" t="s">
        <v>18</v>
      </c>
      <c r="F75" t="s">
        <v>572</v>
      </c>
      <c r="G75" t="s">
        <v>573</v>
      </c>
      <c r="H75" t="s">
        <v>574</v>
      </c>
      <c r="I75" t="s">
        <v>34</v>
      </c>
      <c r="J75" t="s">
        <v>575</v>
      </c>
      <c r="K75" t="s">
        <v>24</v>
      </c>
      <c r="L75" t="s">
        <v>63</v>
      </c>
      <c r="M75" t="s">
        <v>576</v>
      </c>
      <c r="N75" t="s">
        <v>46</v>
      </c>
    </row>
    <row r="76" spans="1:14" x14ac:dyDescent="0.25">
      <c r="A76" t="s">
        <v>577</v>
      </c>
      <c r="B76" t="s">
        <v>578</v>
      </c>
      <c r="C76" t="s">
        <v>16</v>
      </c>
      <c r="D76" t="s">
        <v>579</v>
      </c>
      <c r="E76" t="s">
        <v>18</v>
      </c>
      <c r="F76" t="s">
        <v>580</v>
      </c>
      <c r="G76" t="s">
        <v>581</v>
      </c>
      <c r="H76" t="s">
        <v>582</v>
      </c>
      <c r="I76" t="s">
        <v>348</v>
      </c>
      <c r="J76" t="s">
        <v>307</v>
      </c>
      <c r="K76" t="s">
        <v>24</v>
      </c>
      <c r="L76" t="s">
        <v>193</v>
      </c>
      <c r="M76" t="s">
        <v>26</v>
      </c>
      <c r="N76" t="s">
        <v>27</v>
      </c>
    </row>
    <row r="77" spans="1:14" x14ac:dyDescent="0.25">
      <c r="A77" t="s">
        <v>583</v>
      </c>
      <c r="B77" t="s">
        <v>584</v>
      </c>
      <c r="C77" t="s">
        <v>76</v>
      </c>
      <c r="D77" t="s">
        <v>585</v>
      </c>
      <c r="E77" t="s">
        <v>18</v>
      </c>
      <c r="F77" t="s">
        <v>586</v>
      </c>
      <c r="G77" t="s">
        <v>587</v>
      </c>
      <c r="H77" t="s">
        <v>588</v>
      </c>
      <c r="I77" t="s">
        <v>34</v>
      </c>
      <c r="J77" t="s">
        <v>589</v>
      </c>
      <c r="K77" t="s">
        <v>24</v>
      </c>
      <c r="L77" t="s">
        <v>590</v>
      </c>
      <c r="M77" t="s">
        <v>591</v>
      </c>
      <c r="N77" t="s">
        <v>46</v>
      </c>
    </row>
    <row r="78" spans="1:14" x14ac:dyDescent="0.25">
      <c r="A78" t="s">
        <v>592</v>
      </c>
      <c r="B78" t="s">
        <v>593</v>
      </c>
      <c r="C78" t="s">
        <v>16</v>
      </c>
      <c r="D78" t="s">
        <v>594</v>
      </c>
      <c r="E78" t="s">
        <v>18</v>
      </c>
      <c r="F78" t="s">
        <v>595</v>
      </c>
      <c r="G78" t="s">
        <v>596</v>
      </c>
      <c r="H78" t="s">
        <v>597</v>
      </c>
      <c r="I78" t="s">
        <v>34</v>
      </c>
      <c r="J78" t="s">
        <v>521</v>
      </c>
      <c r="K78" t="s">
        <v>24</v>
      </c>
      <c r="L78" t="s">
        <v>224</v>
      </c>
      <c r="M78" t="s">
        <v>26</v>
      </c>
      <c r="N78" t="s">
        <v>27</v>
      </c>
    </row>
    <row r="79" spans="1:14" x14ac:dyDescent="0.25">
      <c r="A79" t="s">
        <v>598</v>
      </c>
      <c r="B79" t="s">
        <v>599</v>
      </c>
      <c r="C79" t="s">
        <v>600</v>
      </c>
      <c r="D79" t="s">
        <v>601</v>
      </c>
      <c r="E79" t="s">
        <v>18</v>
      </c>
      <c r="F79" t="s">
        <v>602</v>
      </c>
      <c r="G79" t="s">
        <v>603</v>
      </c>
      <c r="H79" t="s">
        <v>604</v>
      </c>
      <c r="I79" t="s">
        <v>34</v>
      </c>
      <c r="J79" t="s">
        <v>605</v>
      </c>
      <c r="K79" t="s">
        <v>606</v>
      </c>
      <c r="L79" t="s">
        <v>607</v>
      </c>
      <c r="M79" t="s">
        <v>26</v>
      </c>
      <c r="N79" t="s">
        <v>27</v>
      </c>
    </row>
    <row r="80" spans="1:14" x14ac:dyDescent="0.25">
      <c r="A80" t="s">
        <v>608</v>
      </c>
      <c r="B80" t="s">
        <v>609</v>
      </c>
      <c r="C80" t="s">
        <v>16</v>
      </c>
      <c r="D80" t="s">
        <v>437</v>
      </c>
      <c r="E80" t="s">
        <v>18</v>
      </c>
      <c r="F80" t="s">
        <v>610</v>
      </c>
      <c r="G80" t="s">
        <v>611</v>
      </c>
      <c r="H80" t="s">
        <v>612</v>
      </c>
      <c r="I80" t="s">
        <v>22</v>
      </c>
      <c r="J80" t="s">
        <v>71</v>
      </c>
      <c r="K80" t="s">
        <v>24</v>
      </c>
      <c r="L80" t="s">
        <v>613</v>
      </c>
      <c r="M80" t="s">
        <v>614</v>
      </c>
      <c r="N80" t="s">
        <v>46</v>
      </c>
    </row>
    <row r="81" spans="1:14" x14ac:dyDescent="0.25">
      <c r="A81" t="s">
        <v>615</v>
      </c>
      <c r="C81" t="s">
        <v>16</v>
      </c>
      <c r="D81" t="s">
        <v>616</v>
      </c>
      <c r="E81" t="s">
        <v>18</v>
      </c>
      <c r="F81" t="s">
        <v>617</v>
      </c>
      <c r="G81" t="s">
        <v>618</v>
      </c>
      <c r="H81" t="s">
        <v>619</v>
      </c>
      <c r="I81" t="s">
        <v>34</v>
      </c>
      <c r="J81" t="s">
        <v>35</v>
      </c>
      <c r="K81" t="s">
        <v>24</v>
      </c>
      <c r="L81" t="s">
        <v>477</v>
      </c>
      <c r="M81" t="s">
        <v>26</v>
      </c>
      <c r="N81" t="s">
        <v>27</v>
      </c>
    </row>
    <row r="82" spans="1:14" x14ac:dyDescent="0.25">
      <c r="A82" t="s">
        <v>620</v>
      </c>
      <c r="B82" t="s">
        <v>621</v>
      </c>
      <c r="C82" t="s">
        <v>76</v>
      </c>
      <c r="D82" t="s">
        <v>622</v>
      </c>
      <c r="E82" t="s">
        <v>18</v>
      </c>
      <c r="F82" t="s">
        <v>623</v>
      </c>
      <c r="G82" t="s">
        <v>624</v>
      </c>
      <c r="H82" t="s">
        <v>625</v>
      </c>
      <c r="I82" t="s">
        <v>34</v>
      </c>
      <c r="J82" t="s">
        <v>626</v>
      </c>
      <c r="K82" t="s">
        <v>24</v>
      </c>
      <c r="L82" t="s">
        <v>627</v>
      </c>
      <c r="M82" t="s">
        <v>628</v>
      </c>
      <c r="N82" t="s">
        <v>46</v>
      </c>
    </row>
    <row r="83" spans="1:14" x14ac:dyDescent="0.25">
      <c r="A83" t="s">
        <v>629</v>
      </c>
      <c r="B83" t="s">
        <v>630</v>
      </c>
      <c r="C83" t="s">
        <v>16</v>
      </c>
      <c r="D83" t="s">
        <v>631</v>
      </c>
      <c r="E83" t="s">
        <v>18</v>
      </c>
      <c r="F83" t="s">
        <v>632</v>
      </c>
      <c r="G83" t="s">
        <v>633</v>
      </c>
      <c r="H83" t="s">
        <v>634</v>
      </c>
      <c r="I83" t="s">
        <v>34</v>
      </c>
      <c r="J83" t="s">
        <v>635</v>
      </c>
      <c r="K83" t="s">
        <v>24</v>
      </c>
      <c r="L83" t="s">
        <v>63</v>
      </c>
      <c r="M83" t="s">
        <v>636</v>
      </c>
      <c r="N83" t="s">
        <v>46</v>
      </c>
    </row>
    <row r="84" spans="1:14" x14ac:dyDescent="0.25">
      <c r="A84" t="s">
        <v>28</v>
      </c>
      <c r="B84" t="s">
        <v>637</v>
      </c>
      <c r="C84" t="s">
        <v>16</v>
      </c>
      <c r="D84" t="s">
        <v>638</v>
      </c>
      <c r="E84" t="s">
        <v>18</v>
      </c>
      <c r="F84" t="s">
        <v>639</v>
      </c>
      <c r="G84" t="s">
        <v>640</v>
      </c>
      <c r="H84" t="s">
        <v>641</v>
      </c>
      <c r="I84" t="s">
        <v>34</v>
      </c>
      <c r="J84" t="s">
        <v>433</v>
      </c>
      <c r="K84" t="s">
        <v>24</v>
      </c>
      <c r="L84" t="s">
        <v>82</v>
      </c>
      <c r="M84" t="s">
        <v>26</v>
      </c>
      <c r="N84" t="s">
        <v>27</v>
      </c>
    </row>
    <row r="85" spans="1:14" x14ac:dyDescent="0.25">
      <c r="A85" t="s">
        <v>642</v>
      </c>
      <c r="B85" t="s">
        <v>643</v>
      </c>
      <c r="C85" t="s">
        <v>16</v>
      </c>
      <c r="D85" t="s">
        <v>644</v>
      </c>
      <c r="E85" t="s">
        <v>18</v>
      </c>
      <c r="F85" t="s">
        <v>645</v>
      </c>
      <c r="G85" t="s">
        <v>646</v>
      </c>
      <c r="H85" t="s">
        <v>647</v>
      </c>
      <c r="I85" t="s">
        <v>34</v>
      </c>
      <c r="J85" t="s">
        <v>648</v>
      </c>
      <c r="K85" t="s">
        <v>24</v>
      </c>
      <c r="L85" t="s">
        <v>649</v>
      </c>
      <c r="M85" t="s">
        <v>650</v>
      </c>
      <c r="N85" t="s">
        <v>46</v>
      </c>
    </row>
    <row r="86" spans="1:14" x14ac:dyDescent="0.25">
      <c r="A86" t="s">
        <v>651</v>
      </c>
      <c r="B86" t="s">
        <v>652</v>
      </c>
      <c r="C86" t="s">
        <v>76</v>
      </c>
      <c r="D86" t="s">
        <v>220</v>
      </c>
      <c r="E86" t="s">
        <v>18</v>
      </c>
      <c r="F86" t="s">
        <v>653</v>
      </c>
      <c r="G86" t="s">
        <v>654</v>
      </c>
      <c r="H86" t="s">
        <v>655</v>
      </c>
      <c r="I86" t="s">
        <v>34</v>
      </c>
      <c r="J86" t="s">
        <v>349</v>
      </c>
      <c r="K86" t="s">
        <v>24</v>
      </c>
      <c r="L86" t="s">
        <v>224</v>
      </c>
      <c r="M86" t="s">
        <v>656</v>
      </c>
      <c r="N86" t="s">
        <v>46</v>
      </c>
    </row>
    <row r="87" spans="1:14" x14ac:dyDescent="0.25">
      <c r="A87" t="s">
        <v>657</v>
      </c>
      <c r="B87" t="s">
        <v>227</v>
      </c>
      <c r="C87" t="s">
        <v>16</v>
      </c>
      <c r="D87" t="s">
        <v>571</v>
      </c>
      <c r="E87" t="s">
        <v>18</v>
      </c>
      <c r="F87" t="s">
        <v>658</v>
      </c>
      <c r="G87" t="s">
        <v>659</v>
      </c>
      <c r="H87" t="s">
        <v>660</v>
      </c>
      <c r="I87" t="s">
        <v>34</v>
      </c>
      <c r="J87" t="s">
        <v>661</v>
      </c>
      <c r="K87" t="s">
        <v>24</v>
      </c>
      <c r="L87" t="s">
        <v>662</v>
      </c>
      <c r="M87" t="s">
        <v>26</v>
      </c>
      <c r="N87" t="s">
        <v>27</v>
      </c>
    </row>
    <row r="88" spans="1:14" x14ac:dyDescent="0.25">
      <c r="A88" t="s">
        <v>663</v>
      </c>
      <c r="B88" t="s">
        <v>664</v>
      </c>
      <c r="C88" t="s">
        <v>16</v>
      </c>
      <c r="D88" t="s">
        <v>665</v>
      </c>
      <c r="E88" t="s">
        <v>18</v>
      </c>
      <c r="F88" t="s">
        <v>666</v>
      </c>
      <c r="G88" t="s">
        <v>667</v>
      </c>
      <c r="H88" t="s">
        <v>668</v>
      </c>
      <c r="I88" t="s">
        <v>34</v>
      </c>
      <c r="J88" t="s">
        <v>669</v>
      </c>
      <c r="K88" t="s">
        <v>24</v>
      </c>
      <c r="L88" t="s">
        <v>44</v>
      </c>
      <c r="M88" t="s">
        <v>670</v>
      </c>
      <c r="N88" t="s">
        <v>46</v>
      </c>
    </row>
    <row r="89" spans="1:14" x14ac:dyDescent="0.25">
      <c r="A89" t="s">
        <v>671</v>
      </c>
      <c r="B89" t="s">
        <v>672</v>
      </c>
      <c r="C89" t="s">
        <v>16</v>
      </c>
      <c r="D89" t="s">
        <v>673</v>
      </c>
      <c r="E89" t="s">
        <v>18</v>
      </c>
      <c r="F89" t="s">
        <v>674</v>
      </c>
      <c r="G89" t="s">
        <v>675</v>
      </c>
      <c r="H89" t="s">
        <v>676</v>
      </c>
      <c r="I89" t="s">
        <v>34</v>
      </c>
      <c r="J89" t="s">
        <v>178</v>
      </c>
      <c r="K89" t="s">
        <v>24</v>
      </c>
      <c r="L89" t="s">
        <v>677</v>
      </c>
      <c r="M89" t="s">
        <v>26</v>
      </c>
      <c r="N89" t="s">
        <v>27</v>
      </c>
    </row>
    <row r="90" spans="1:14" x14ac:dyDescent="0.25">
      <c r="A90" t="s">
        <v>678</v>
      </c>
      <c r="B90" t="s">
        <v>679</v>
      </c>
      <c r="C90" t="s">
        <v>76</v>
      </c>
      <c r="D90" t="s">
        <v>680</v>
      </c>
      <c r="E90" t="s">
        <v>18</v>
      </c>
      <c r="F90" t="s">
        <v>681</v>
      </c>
      <c r="G90" t="s">
        <v>682</v>
      </c>
      <c r="H90" t="s">
        <v>683</v>
      </c>
      <c r="I90" t="s">
        <v>34</v>
      </c>
      <c r="J90" t="s">
        <v>463</v>
      </c>
      <c r="K90" t="s">
        <v>24</v>
      </c>
      <c r="L90" t="s">
        <v>82</v>
      </c>
      <c r="M90" t="s">
        <v>684</v>
      </c>
      <c r="N90" t="s">
        <v>46</v>
      </c>
    </row>
    <row r="91" spans="1:14" x14ac:dyDescent="0.25">
      <c r="A91" t="s">
        <v>685</v>
      </c>
      <c r="B91" t="s">
        <v>686</v>
      </c>
      <c r="C91" t="s">
        <v>76</v>
      </c>
      <c r="D91" t="s">
        <v>67</v>
      </c>
      <c r="E91" t="s">
        <v>687</v>
      </c>
      <c r="F91" t="s">
        <v>688</v>
      </c>
      <c r="G91" t="s">
        <v>689</v>
      </c>
      <c r="H91" t="s">
        <v>690</v>
      </c>
      <c r="I91" t="s">
        <v>34</v>
      </c>
      <c r="J91" t="s">
        <v>691</v>
      </c>
      <c r="K91" t="s">
        <v>24</v>
      </c>
      <c r="L91" t="s">
        <v>44</v>
      </c>
      <c r="M91" t="s">
        <v>26</v>
      </c>
      <c r="N91" t="s">
        <v>27</v>
      </c>
    </row>
    <row r="92" spans="1:14" x14ac:dyDescent="0.25">
      <c r="A92" t="s">
        <v>692</v>
      </c>
      <c r="B92" t="s">
        <v>693</v>
      </c>
      <c r="C92" t="s">
        <v>76</v>
      </c>
      <c r="D92" t="s">
        <v>694</v>
      </c>
      <c r="E92" t="s">
        <v>695</v>
      </c>
      <c r="F92" t="s">
        <v>696</v>
      </c>
      <c r="G92" t="s">
        <v>697</v>
      </c>
      <c r="H92" t="s">
        <v>698</v>
      </c>
      <c r="I92" t="s">
        <v>34</v>
      </c>
      <c r="J92" t="s">
        <v>699</v>
      </c>
      <c r="K92" t="s">
        <v>24</v>
      </c>
      <c r="L92" t="s">
        <v>700</v>
      </c>
      <c r="M92" t="s">
        <v>26</v>
      </c>
      <c r="N92" t="s">
        <v>27</v>
      </c>
    </row>
    <row r="93" spans="1:14" x14ac:dyDescent="0.25">
      <c r="A93" t="s">
        <v>701</v>
      </c>
      <c r="C93" t="s">
        <v>16</v>
      </c>
      <c r="D93" t="s">
        <v>702</v>
      </c>
      <c r="E93" t="s">
        <v>695</v>
      </c>
      <c r="F93" t="s">
        <v>703</v>
      </c>
      <c r="G93" t="s">
        <v>704</v>
      </c>
      <c r="H93" t="s">
        <v>705</v>
      </c>
      <c r="I93" t="s">
        <v>34</v>
      </c>
      <c r="J93" t="s">
        <v>256</v>
      </c>
      <c r="K93" t="s">
        <v>24</v>
      </c>
      <c r="L93" t="s">
        <v>706</v>
      </c>
      <c r="M93" t="s">
        <v>26</v>
      </c>
      <c r="N93" t="s">
        <v>27</v>
      </c>
    </row>
    <row r="94" spans="1:14" x14ac:dyDescent="0.25">
      <c r="A94" t="s">
        <v>707</v>
      </c>
      <c r="B94" t="s">
        <v>708</v>
      </c>
      <c r="C94" t="s">
        <v>16</v>
      </c>
      <c r="D94" t="s">
        <v>709</v>
      </c>
      <c r="E94" t="s">
        <v>687</v>
      </c>
      <c r="F94" t="s">
        <v>710</v>
      </c>
      <c r="G94" t="s">
        <v>711</v>
      </c>
      <c r="H94" t="s">
        <v>712</v>
      </c>
      <c r="I94" t="s">
        <v>34</v>
      </c>
      <c r="J94" t="s">
        <v>98</v>
      </c>
      <c r="K94" t="s">
        <v>24</v>
      </c>
      <c r="L94" t="s">
        <v>713</v>
      </c>
      <c r="M94" t="s">
        <v>26</v>
      </c>
      <c r="N94" t="s">
        <v>27</v>
      </c>
    </row>
    <row r="95" spans="1:14" x14ac:dyDescent="0.25">
      <c r="A95" t="s">
        <v>714</v>
      </c>
      <c r="B95" t="s">
        <v>715</v>
      </c>
      <c r="C95" t="s">
        <v>76</v>
      </c>
      <c r="D95" t="s">
        <v>716</v>
      </c>
      <c r="E95" t="s">
        <v>695</v>
      </c>
      <c r="F95" t="s">
        <v>717</v>
      </c>
      <c r="G95" t="s">
        <v>718</v>
      </c>
      <c r="H95" t="s">
        <v>719</v>
      </c>
      <c r="I95" t="s">
        <v>34</v>
      </c>
      <c r="J95" t="s">
        <v>269</v>
      </c>
      <c r="K95" t="s">
        <v>24</v>
      </c>
      <c r="L95" t="s">
        <v>720</v>
      </c>
      <c r="M95" t="s">
        <v>26</v>
      </c>
      <c r="N95" t="s">
        <v>27</v>
      </c>
    </row>
    <row r="96" spans="1:14" x14ac:dyDescent="0.25">
      <c r="A96" t="s">
        <v>721</v>
      </c>
      <c r="B96" t="s">
        <v>722</v>
      </c>
      <c r="C96" t="s">
        <v>76</v>
      </c>
      <c r="D96" t="s">
        <v>723</v>
      </c>
      <c r="E96" t="s">
        <v>695</v>
      </c>
      <c r="F96" t="s">
        <v>724</v>
      </c>
      <c r="G96" t="s">
        <v>725</v>
      </c>
      <c r="H96" t="s">
        <v>726</v>
      </c>
      <c r="I96" t="s">
        <v>34</v>
      </c>
      <c r="J96" t="s">
        <v>269</v>
      </c>
      <c r="K96" t="s">
        <v>24</v>
      </c>
      <c r="L96" t="s">
        <v>727</v>
      </c>
      <c r="M96" t="s">
        <v>26</v>
      </c>
      <c r="N96" t="s">
        <v>27</v>
      </c>
    </row>
    <row r="97" spans="1:14" x14ac:dyDescent="0.25">
      <c r="A97" t="s">
        <v>728</v>
      </c>
      <c r="B97" t="s">
        <v>729</v>
      </c>
      <c r="C97" t="s">
        <v>76</v>
      </c>
      <c r="D97" t="s">
        <v>730</v>
      </c>
      <c r="E97" t="s">
        <v>695</v>
      </c>
      <c r="F97" t="s">
        <v>731</v>
      </c>
      <c r="G97" t="s">
        <v>732</v>
      </c>
      <c r="H97" t="s">
        <v>733</v>
      </c>
      <c r="I97" t="s">
        <v>34</v>
      </c>
      <c r="J97" t="s">
        <v>448</v>
      </c>
      <c r="K97" t="s">
        <v>24</v>
      </c>
      <c r="L97" t="s">
        <v>82</v>
      </c>
      <c r="M97" t="s">
        <v>26</v>
      </c>
      <c r="N97" t="s">
        <v>27</v>
      </c>
    </row>
    <row r="98" spans="1:14" x14ac:dyDescent="0.25">
      <c r="A98" t="s">
        <v>734</v>
      </c>
      <c r="B98" t="s">
        <v>735</v>
      </c>
      <c r="C98" t="s">
        <v>16</v>
      </c>
      <c r="D98" t="s">
        <v>723</v>
      </c>
      <c r="E98" t="s">
        <v>695</v>
      </c>
      <c r="F98" t="s">
        <v>736</v>
      </c>
      <c r="G98" t="s">
        <v>737</v>
      </c>
      <c r="H98" t="s">
        <v>738</v>
      </c>
      <c r="I98" t="s">
        <v>34</v>
      </c>
      <c r="J98" t="s">
        <v>699</v>
      </c>
      <c r="K98" t="s">
        <v>24</v>
      </c>
      <c r="L98" t="s">
        <v>285</v>
      </c>
      <c r="M98" t="s">
        <v>26</v>
      </c>
      <c r="N98" t="s">
        <v>27</v>
      </c>
    </row>
    <row r="99" spans="1:14" x14ac:dyDescent="0.25">
      <c r="A99" t="s">
        <v>739</v>
      </c>
      <c r="B99" t="s">
        <v>740</v>
      </c>
      <c r="C99" t="s">
        <v>16</v>
      </c>
      <c r="D99" t="s">
        <v>741</v>
      </c>
      <c r="E99" t="s">
        <v>695</v>
      </c>
      <c r="F99" t="s">
        <v>742</v>
      </c>
      <c r="G99" t="s">
        <v>743</v>
      </c>
      <c r="H99" t="s">
        <v>744</v>
      </c>
      <c r="I99" t="s">
        <v>34</v>
      </c>
      <c r="J99" t="s">
        <v>745</v>
      </c>
      <c r="K99" t="s">
        <v>24</v>
      </c>
      <c r="L99" t="s">
        <v>224</v>
      </c>
      <c r="M99" t="s">
        <v>26</v>
      </c>
      <c r="N99" t="s">
        <v>27</v>
      </c>
    </row>
    <row r="100" spans="1:14" x14ac:dyDescent="0.25">
      <c r="A100" t="s">
        <v>746</v>
      </c>
      <c r="B100" t="s">
        <v>747</v>
      </c>
      <c r="C100" t="s">
        <v>76</v>
      </c>
      <c r="D100" t="s">
        <v>102</v>
      </c>
      <c r="E100" t="s">
        <v>687</v>
      </c>
      <c r="F100" t="s">
        <v>748</v>
      </c>
      <c r="G100" t="s">
        <v>749</v>
      </c>
      <c r="H100" t="s">
        <v>750</v>
      </c>
      <c r="I100" t="s">
        <v>34</v>
      </c>
      <c r="J100" t="s">
        <v>53</v>
      </c>
      <c r="K100" t="s">
        <v>24</v>
      </c>
      <c r="L100" t="s">
        <v>373</v>
      </c>
      <c r="M100" t="s">
        <v>26</v>
      </c>
      <c r="N100" t="s">
        <v>27</v>
      </c>
    </row>
    <row r="101" spans="1:14" x14ac:dyDescent="0.25">
      <c r="A101" t="s">
        <v>751</v>
      </c>
      <c r="B101" t="s">
        <v>752</v>
      </c>
      <c r="C101" t="s">
        <v>76</v>
      </c>
      <c r="D101" t="s">
        <v>753</v>
      </c>
      <c r="E101" t="s">
        <v>695</v>
      </c>
      <c r="F101" t="s">
        <v>754</v>
      </c>
      <c r="G101" t="s">
        <v>755</v>
      </c>
      <c r="H101" t="s">
        <v>756</v>
      </c>
      <c r="I101" t="s">
        <v>34</v>
      </c>
      <c r="J101" t="s">
        <v>745</v>
      </c>
      <c r="K101" t="s">
        <v>24</v>
      </c>
      <c r="L101" t="s">
        <v>114</v>
      </c>
      <c r="M101" t="s">
        <v>26</v>
      </c>
      <c r="N101" t="s">
        <v>27</v>
      </c>
    </row>
    <row r="102" spans="1:14" x14ac:dyDescent="0.25">
      <c r="A102" t="s">
        <v>757</v>
      </c>
      <c r="B102" t="s">
        <v>758</v>
      </c>
      <c r="C102" t="s">
        <v>16</v>
      </c>
      <c r="D102" t="s">
        <v>759</v>
      </c>
      <c r="E102" t="s">
        <v>695</v>
      </c>
      <c r="F102" t="s">
        <v>760</v>
      </c>
      <c r="G102" t="s">
        <v>761</v>
      </c>
      <c r="H102" t="s">
        <v>762</v>
      </c>
      <c r="I102" t="s">
        <v>34</v>
      </c>
      <c r="J102" t="s">
        <v>691</v>
      </c>
      <c r="K102" t="s">
        <v>24</v>
      </c>
      <c r="L102" t="s">
        <v>82</v>
      </c>
      <c r="M102" t="s">
        <v>26</v>
      </c>
      <c r="N102" t="s">
        <v>27</v>
      </c>
    </row>
    <row r="103" spans="1:14" x14ac:dyDescent="0.25">
      <c r="A103" t="s">
        <v>763</v>
      </c>
      <c r="B103" t="s">
        <v>764</v>
      </c>
      <c r="C103" t="s">
        <v>76</v>
      </c>
      <c r="D103" t="s">
        <v>765</v>
      </c>
      <c r="E103" t="s">
        <v>695</v>
      </c>
      <c r="F103" t="s">
        <v>766</v>
      </c>
      <c r="G103" t="s">
        <v>767</v>
      </c>
      <c r="H103" t="s">
        <v>768</v>
      </c>
      <c r="I103" t="s">
        <v>34</v>
      </c>
      <c r="J103" t="s">
        <v>769</v>
      </c>
      <c r="K103" t="s">
        <v>24</v>
      </c>
      <c r="L103" t="s">
        <v>82</v>
      </c>
      <c r="M103" t="s">
        <v>770</v>
      </c>
      <c r="N103" t="s">
        <v>46</v>
      </c>
    </row>
    <row r="104" spans="1:14" x14ac:dyDescent="0.25">
      <c r="A104" t="s">
        <v>771</v>
      </c>
      <c r="B104" t="s">
        <v>772</v>
      </c>
      <c r="C104" t="s">
        <v>16</v>
      </c>
      <c r="D104" t="s">
        <v>102</v>
      </c>
      <c r="E104" t="s">
        <v>695</v>
      </c>
      <c r="F104" t="s">
        <v>773</v>
      </c>
      <c r="G104" t="s">
        <v>774</v>
      </c>
      <c r="H104" t="s">
        <v>775</v>
      </c>
      <c r="I104" t="s">
        <v>34</v>
      </c>
      <c r="J104" t="s">
        <v>776</v>
      </c>
      <c r="K104" t="s">
        <v>24</v>
      </c>
      <c r="L104" t="s">
        <v>82</v>
      </c>
      <c r="M104" t="s">
        <v>777</v>
      </c>
      <c r="N104" t="s">
        <v>46</v>
      </c>
    </row>
    <row r="105" spans="1:14" x14ac:dyDescent="0.25">
      <c r="A105" t="s">
        <v>721</v>
      </c>
      <c r="B105" t="s">
        <v>722</v>
      </c>
      <c r="C105" t="s">
        <v>76</v>
      </c>
      <c r="D105" t="s">
        <v>778</v>
      </c>
      <c r="E105" t="s">
        <v>695</v>
      </c>
      <c r="F105" t="s">
        <v>779</v>
      </c>
      <c r="G105" t="s">
        <v>780</v>
      </c>
      <c r="H105" t="s">
        <v>781</v>
      </c>
      <c r="I105" t="s">
        <v>34</v>
      </c>
      <c r="J105" t="s">
        <v>782</v>
      </c>
      <c r="K105" t="s">
        <v>24</v>
      </c>
      <c r="L105" t="s">
        <v>727</v>
      </c>
      <c r="M105" t="s">
        <v>26</v>
      </c>
      <c r="N105" t="s">
        <v>27</v>
      </c>
    </row>
    <row r="106" spans="1:14" x14ac:dyDescent="0.25">
      <c r="A106" t="s">
        <v>783</v>
      </c>
      <c r="B106" t="s">
        <v>784</v>
      </c>
      <c r="C106" t="s">
        <v>76</v>
      </c>
      <c r="D106" t="s">
        <v>67</v>
      </c>
      <c r="E106" t="s">
        <v>695</v>
      </c>
      <c r="F106" t="s">
        <v>785</v>
      </c>
      <c r="G106" t="s">
        <v>786</v>
      </c>
      <c r="H106" t="s">
        <v>787</v>
      </c>
      <c r="I106" t="s">
        <v>34</v>
      </c>
      <c r="J106" t="s">
        <v>782</v>
      </c>
      <c r="K106" t="s">
        <v>24</v>
      </c>
      <c r="L106" t="s">
        <v>44</v>
      </c>
      <c r="M106" t="s">
        <v>26</v>
      </c>
      <c r="N106" t="s">
        <v>27</v>
      </c>
    </row>
    <row r="107" spans="1:14" x14ac:dyDescent="0.25">
      <c r="A107" t="s">
        <v>788</v>
      </c>
      <c r="B107" t="s">
        <v>789</v>
      </c>
      <c r="C107" t="s">
        <v>16</v>
      </c>
      <c r="D107" t="s">
        <v>790</v>
      </c>
      <c r="E107" t="s">
        <v>695</v>
      </c>
      <c r="F107" t="s">
        <v>791</v>
      </c>
      <c r="G107" t="s">
        <v>792</v>
      </c>
      <c r="H107" t="s">
        <v>793</v>
      </c>
      <c r="I107" t="s">
        <v>34</v>
      </c>
      <c r="J107" t="s">
        <v>794</v>
      </c>
      <c r="K107" t="s">
        <v>24</v>
      </c>
      <c r="L107" t="s">
        <v>233</v>
      </c>
      <c r="M107" t="s">
        <v>795</v>
      </c>
      <c r="N107" t="s">
        <v>46</v>
      </c>
    </row>
    <row r="108" spans="1:14" x14ac:dyDescent="0.25">
      <c r="A108" t="s">
        <v>728</v>
      </c>
      <c r="B108" t="s">
        <v>729</v>
      </c>
      <c r="C108" t="s">
        <v>76</v>
      </c>
      <c r="D108" t="s">
        <v>730</v>
      </c>
      <c r="E108" t="s">
        <v>695</v>
      </c>
      <c r="F108" t="s">
        <v>796</v>
      </c>
      <c r="G108" t="s">
        <v>797</v>
      </c>
      <c r="H108" t="s">
        <v>798</v>
      </c>
      <c r="I108" t="s">
        <v>34</v>
      </c>
      <c r="J108" t="s">
        <v>134</v>
      </c>
      <c r="K108" t="s">
        <v>24</v>
      </c>
      <c r="L108" t="s">
        <v>82</v>
      </c>
      <c r="M108" t="s">
        <v>26</v>
      </c>
      <c r="N108" t="s">
        <v>27</v>
      </c>
    </row>
    <row r="109" spans="1:14" x14ac:dyDescent="0.25">
      <c r="A109" t="s">
        <v>799</v>
      </c>
      <c r="C109" t="s">
        <v>76</v>
      </c>
      <c r="D109" t="s">
        <v>800</v>
      </c>
      <c r="E109" t="s">
        <v>695</v>
      </c>
      <c r="F109" t="s">
        <v>801</v>
      </c>
      <c r="G109" t="s">
        <v>802</v>
      </c>
      <c r="H109" t="s">
        <v>803</v>
      </c>
      <c r="I109" t="s">
        <v>804</v>
      </c>
      <c r="J109" t="s">
        <v>805</v>
      </c>
      <c r="K109" t="s">
        <v>24</v>
      </c>
      <c r="L109" t="s">
        <v>44</v>
      </c>
      <c r="M109" t="s">
        <v>26</v>
      </c>
      <c r="N109" t="s">
        <v>27</v>
      </c>
    </row>
    <row r="110" spans="1:14" x14ac:dyDescent="0.25">
      <c r="A110" t="s">
        <v>806</v>
      </c>
      <c r="B110" t="s">
        <v>807</v>
      </c>
      <c r="C110" t="s">
        <v>16</v>
      </c>
      <c r="D110" t="s">
        <v>808</v>
      </c>
      <c r="E110" t="s">
        <v>695</v>
      </c>
      <c r="F110" t="s">
        <v>809</v>
      </c>
      <c r="G110" t="s">
        <v>810</v>
      </c>
      <c r="H110" t="s">
        <v>811</v>
      </c>
      <c r="I110" t="s">
        <v>34</v>
      </c>
      <c r="J110" t="s">
        <v>433</v>
      </c>
      <c r="K110" t="s">
        <v>24</v>
      </c>
      <c r="L110" t="s">
        <v>82</v>
      </c>
      <c r="M110" t="s">
        <v>26</v>
      </c>
      <c r="N110" t="s">
        <v>27</v>
      </c>
    </row>
    <row r="111" spans="1:14" x14ac:dyDescent="0.25">
      <c r="A111" t="s">
        <v>812</v>
      </c>
      <c r="B111" t="s">
        <v>752</v>
      </c>
      <c r="C111" t="s">
        <v>76</v>
      </c>
      <c r="D111" t="s">
        <v>753</v>
      </c>
      <c r="E111" t="s">
        <v>687</v>
      </c>
      <c r="F111" t="s">
        <v>813</v>
      </c>
      <c r="G111" t="s">
        <v>814</v>
      </c>
      <c r="H111" t="s">
        <v>815</v>
      </c>
      <c r="I111" t="s">
        <v>34</v>
      </c>
      <c r="J111" t="s">
        <v>816</v>
      </c>
      <c r="K111" t="s">
        <v>24</v>
      </c>
      <c r="L111" t="s">
        <v>817</v>
      </c>
      <c r="M111" t="s">
        <v>26</v>
      </c>
      <c r="N111" t="s">
        <v>27</v>
      </c>
    </row>
    <row r="112" spans="1:14" x14ac:dyDescent="0.25">
      <c r="A112" t="s">
        <v>818</v>
      </c>
      <c r="B112" t="s">
        <v>819</v>
      </c>
      <c r="C112" t="s">
        <v>16</v>
      </c>
      <c r="D112" t="s">
        <v>820</v>
      </c>
      <c r="E112" t="s">
        <v>687</v>
      </c>
      <c r="F112" t="s">
        <v>821</v>
      </c>
      <c r="G112" t="s">
        <v>822</v>
      </c>
      <c r="H112" t="s">
        <v>823</v>
      </c>
      <c r="I112" t="s">
        <v>34</v>
      </c>
      <c r="J112" t="s">
        <v>134</v>
      </c>
      <c r="K112" t="s">
        <v>24</v>
      </c>
      <c r="L112" t="s">
        <v>82</v>
      </c>
      <c r="M112" t="s">
        <v>26</v>
      </c>
      <c r="N112" t="s">
        <v>27</v>
      </c>
    </row>
    <row r="113" spans="1:14" x14ac:dyDescent="0.25">
      <c r="A113" t="s">
        <v>824</v>
      </c>
      <c r="B113" t="s">
        <v>825</v>
      </c>
      <c r="C113" t="s">
        <v>16</v>
      </c>
      <c r="D113" t="s">
        <v>102</v>
      </c>
      <c r="E113" t="s">
        <v>695</v>
      </c>
      <c r="F113" t="s">
        <v>826</v>
      </c>
      <c r="G113" t="s">
        <v>827</v>
      </c>
      <c r="H113" t="s">
        <v>828</v>
      </c>
      <c r="I113" t="s">
        <v>34</v>
      </c>
      <c r="J113" t="s">
        <v>776</v>
      </c>
      <c r="K113" t="s">
        <v>24</v>
      </c>
      <c r="L113" t="s">
        <v>82</v>
      </c>
      <c r="M113" t="s">
        <v>829</v>
      </c>
      <c r="N113" t="s">
        <v>46</v>
      </c>
    </row>
    <row r="114" spans="1:14" x14ac:dyDescent="0.25">
      <c r="A114" t="s">
        <v>830</v>
      </c>
      <c r="B114" t="s">
        <v>831</v>
      </c>
      <c r="C114" t="s">
        <v>16</v>
      </c>
      <c r="D114" t="s">
        <v>102</v>
      </c>
      <c r="E114" t="s">
        <v>695</v>
      </c>
      <c r="F114" t="s">
        <v>832</v>
      </c>
      <c r="G114" t="s">
        <v>833</v>
      </c>
      <c r="H114" t="s">
        <v>834</v>
      </c>
      <c r="I114" t="s">
        <v>34</v>
      </c>
      <c r="J114" t="s">
        <v>43</v>
      </c>
      <c r="K114" t="s">
        <v>24</v>
      </c>
      <c r="L114" t="s">
        <v>82</v>
      </c>
      <c r="M114" t="s">
        <v>835</v>
      </c>
      <c r="N114" t="s">
        <v>46</v>
      </c>
    </row>
    <row r="115" spans="1:14" x14ac:dyDescent="0.25">
      <c r="A115" t="s">
        <v>836</v>
      </c>
      <c r="B115" t="s">
        <v>837</v>
      </c>
      <c r="C115" t="s">
        <v>16</v>
      </c>
      <c r="D115" t="s">
        <v>838</v>
      </c>
      <c r="E115" t="s">
        <v>695</v>
      </c>
      <c r="F115" t="s">
        <v>839</v>
      </c>
      <c r="G115" t="s">
        <v>840</v>
      </c>
      <c r="H115" t="s">
        <v>841</v>
      </c>
      <c r="I115" t="s">
        <v>34</v>
      </c>
      <c r="J115" t="s">
        <v>433</v>
      </c>
      <c r="K115" t="s">
        <v>24</v>
      </c>
      <c r="L115" t="s">
        <v>842</v>
      </c>
      <c r="M115" t="s">
        <v>26</v>
      </c>
      <c r="N115" t="s">
        <v>27</v>
      </c>
    </row>
    <row r="116" spans="1:14" x14ac:dyDescent="0.25">
      <c r="A116" t="s">
        <v>843</v>
      </c>
      <c r="B116" t="s">
        <v>844</v>
      </c>
      <c r="C116" t="s">
        <v>76</v>
      </c>
      <c r="D116" t="s">
        <v>220</v>
      </c>
      <c r="E116" t="s">
        <v>695</v>
      </c>
      <c r="F116" t="s">
        <v>845</v>
      </c>
      <c r="G116" t="s">
        <v>846</v>
      </c>
      <c r="H116" t="s">
        <v>847</v>
      </c>
      <c r="I116" t="s">
        <v>34</v>
      </c>
      <c r="J116" t="s">
        <v>691</v>
      </c>
      <c r="K116" t="s">
        <v>24</v>
      </c>
      <c r="L116" t="s">
        <v>848</v>
      </c>
      <c r="M116" t="s">
        <v>26</v>
      </c>
      <c r="N116" t="s">
        <v>27</v>
      </c>
    </row>
    <row r="117" spans="1:14" x14ac:dyDescent="0.25">
      <c r="A117" t="s">
        <v>849</v>
      </c>
      <c r="B117" t="s">
        <v>850</v>
      </c>
      <c r="C117" t="s">
        <v>16</v>
      </c>
      <c r="D117" t="s">
        <v>851</v>
      </c>
      <c r="E117" t="s">
        <v>695</v>
      </c>
      <c r="F117" t="s">
        <v>852</v>
      </c>
      <c r="G117" t="s">
        <v>853</v>
      </c>
      <c r="H117" t="s">
        <v>854</v>
      </c>
      <c r="I117" t="s">
        <v>22</v>
      </c>
      <c r="J117" t="s">
        <v>855</v>
      </c>
      <c r="K117" t="s">
        <v>24</v>
      </c>
      <c r="L117" t="s">
        <v>856</v>
      </c>
      <c r="M117" t="s">
        <v>857</v>
      </c>
      <c r="N117" t="s">
        <v>46</v>
      </c>
    </row>
    <row r="118" spans="1:14" x14ac:dyDescent="0.25">
      <c r="A118" t="s">
        <v>757</v>
      </c>
      <c r="B118" t="s">
        <v>758</v>
      </c>
      <c r="C118" t="s">
        <v>16</v>
      </c>
      <c r="D118" t="s">
        <v>759</v>
      </c>
      <c r="E118" t="s">
        <v>695</v>
      </c>
      <c r="F118" t="s">
        <v>858</v>
      </c>
      <c r="G118" t="s">
        <v>859</v>
      </c>
      <c r="H118" t="s">
        <v>860</v>
      </c>
      <c r="I118" t="s">
        <v>34</v>
      </c>
      <c r="J118" t="s">
        <v>134</v>
      </c>
      <c r="K118" t="s">
        <v>24</v>
      </c>
      <c r="L118" t="s">
        <v>82</v>
      </c>
      <c r="M118" t="s">
        <v>26</v>
      </c>
      <c r="N118" t="s">
        <v>27</v>
      </c>
    </row>
    <row r="119" spans="1:14" x14ac:dyDescent="0.25">
      <c r="A119" t="s">
        <v>861</v>
      </c>
      <c r="B119" t="s">
        <v>752</v>
      </c>
      <c r="C119" t="s">
        <v>76</v>
      </c>
      <c r="D119" t="s">
        <v>753</v>
      </c>
      <c r="E119" t="s">
        <v>687</v>
      </c>
      <c r="F119" t="s">
        <v>862</v>
      </c>
      <c r="G119" t="s">
        <v>863</v>
      </c>
      <c r="H119" t="s">
        <v>864</v>
      </c>
      <c r="I119" t="s">
        <v>34</v>
      </c>
      <c r="J119" t="s">
        <v>699</v>
      </c>
      <c r="K119" t="s">
        <v>24</v>
      </c>
      <c r="L119" t="s">
        <v>114</v>
      </c>
      <c r="M119" t="s">
        <v>26</v>
      </c>
      <c r="N119" t="s">
        <v>27</v>
      </c>
    </row>
    <row r="120" spans="1:14" x14ac:dyDescent="0.25">
      <c r="A120" t="s">
        <v>865</v>
      </c>
      <c r="B120" t="s">
        <v>807</v>
      </c>
      <c r="C120" t="s">
        <v>16</v>
      </c>
      <c r="D120" t="s">
        <v>808</v>
      </c>
      <c r="E120" t="s">
        <v>687</v>
      </c>
      <c r="F120" t="s">
        <v>866</v>
      </c>
      <c r="G120" t="s">
        <v>867</v>
      </c>
      <c r="H120" t="s">
        <v>868</v>
      </c>
      <c r="I120" t="s">
        <v>34</v>
      </c>
      <c r="J120" t="s">
        <v>98</v>
      </c>
      <c r="K120" t="s">
        <v>24</v>
      </c>
      <c r="L120" t="s">
        <v>82</v>
      </c>
      <c r="M120" t="s">
        <v>26</v>
      </c>
      <c r="N120" t="s">
        <v>27</v>
      </c>
    </row>
    <row r="121" spans="1:14" x14ac:dyDescent="0.25">
      <c r="A121" t="s">
        <v>757</v>
      </c>
      <c r="B121" t="s">
        <v>758</v>
      </c>
      <c r="C121" t="s">
        <v>16</v>
      </c>
      <c r="D121" t="s">
        <v>759</v>
      </c>
      <c r="E121" t="s">
        <v>687</v>
      </c>
      <c r="F121" t="s">
        <v>869</v>
      </c>
      <c r="G121" t="s">
        <v>870</v>
      </c>
      <c r="H121" t="s">
        <v>871</v>
      </c>
      <c r="I121" t="s">
        <v>34</v>
      </c>
      <c r="J121" t="s">
        <v>872</v>
      </c>
      <c r="K121" t="s">
        <v>24</v>
      </c>
      <c r="L121" t="s">
        <v>82</v>
      </c>
      <c r="M121" t="s">
        <v>26</v>
      </c>
      <c r="N121" t="s">
        <v>27</v>
      </c>
    </row>
    <row r="122" spans="1:14" x14ac:dyDescent="0.25">
      <c r="A122" t="s">
        <v>873</v>
      </c>
      <c r="B122" t="s">
        <v>874</v>
      </c>
      <c r="C122" t="s">
        <v>16</v>
      </c>
      <c r="D122" t="s">
        <v>875</v>
      </c>
      <c r="E122" t="s">
        <v>695</v>
      </c>
      <c r="F122" t="s">
        <v>876</v>
      </c>
      <c r="G122" t="s">
        <v>877</v>
      </c>
      <c r="H122" t="s">
        <v>878</v>
      </c>
      <c r="I122" t="s">
        <v>22</v>
      </c>
      <c r="J122" t="s">
        <v>879</v>
      </c>
      <c r="K122" t="s">
        <v>24</v>
      </c>
      <c r="L122" t="s">
        <v>91</v>
      </c>
      <c r="M122" t="s">
        <v>26</v>
      </c>
      <c r="N122" t="s">
        <v>27</v>
      </c>
    </row>
    <row r="123" spans="1:14" x14ac:dyDescent="0.25">
      <c r="A123" t="s">
        <v>757</v>
      </c>
      <c r="B123" t="s">
        <v>758</v>
      </c>
      <c r="C123" t="s">
        <v>16</v>
      </c>
      <c r="D123" t="s">
        <v>759</v>
      </c>
      <c r="E123" t="s">
        <v>695</v>
      </c>
      <c r="F123" t="s">
        <v>880</v>
      </c>
      <c r="G123" t="s">
        <v>881</v>
      </c>
      <c r="H123" t="s">
        <v>882</v>
      </c>
      <c r="I123" t="s">
        <v>34</v>
      </c>
      <c r="J123" t="s">
        <v>872</v>
      </c>
      <c r="K123" t="s">
        <v>24</v>
      </c>
      <c r="L123" t="s">
        <v>82</v>
      </c>
      <c r="M123" t="s">
        <v>26</v>
      </c>
      <c r="N123" t="s">
        <v>27</v>
      </c>
    </row>
    <row r="124" spans="1:14" x14ac:dyDescent="0.25">
      <c r="A124" t="s">
        <v>883</v>
      </c>
      <c r="B124" t="s">
        <v>884</v>
      </c>
      <c r="C124" t="s">
        <v>16</v>
      </c>
      <c r="D124" t="s">
        <v>885</v>
      </c>
      <c r="E124" t="s">
        <v>695</v>
      </c>
      <c r="F124" t="s">
        <v>886</v>
      </c>
      <c r="G124" t="s">
        <v>887</v>
      </c>
      <c r="H124" t="s">
        <v>888</v>
      </c>
      <c r="I124" t="s">
        <v>34</v>
      </c>
      <c r="J124" t="s">
        <v>889</v>
      </c>
      <c r="K124" t="s">
        <v>24</v>
      </c>
      <c r="L124" t="s">
        <v>44</v>
      </c>
      <c r="M124" t="s">
        <v>26</v>
      </c>
      <c r="N124" t="s">
        <v>27</v>
      </c>
    </row>
    <row r="125" spans="1:14" x14ac:dyDescent="0.25">
      <c r="A125" t="s">
        <v>890</v>
      </c>
      <c r="B125" t="s">
        <v>891</v>
      </c>
      <c r="C125" t="s">
        <v>16</v>
      </c>
      <c r="D125" t="s">
        <v>892</v>
      </c>
      <c r="E125" t="s">
        <v>695</v>
      </c>
      <c r="F125" t="s">
        <v>893</v>
      </c>
      <c r="G125" t="s">
        <v>894</v>
      </c>
      <c r="H125" t="s">
        <v>895</v>
      </c>
      <c r="I125" t="s">
        <v>22</v>
      </c>
      <c r="J125" t="s">
        <v>276</v>
      </c>
      <c r="K125" t="s">
        <v>24</v>
      </c>
      <c r="L125" t="s">
        <v>91</v>
      </c>
      <c r="M125" t="s">
        <v>26</v>
      </c>
      <c r="N125" t="s">
        <v>27</v>
      </c>
    </row>
    <row r="126" spans="1:14" x14ac:dyDescent="0.25">
      <c r="A126" t="s">
        <v>896</v>
      </c>
      <c r="B126" t="s">
        <v>735</v>
      </c>
      <c r="C126" t="s">
        <v>16</v>
      </c>
      <c r="D126" t="s">
        <v>723</v>
      </c>
      <c r="E126" t="s">
        <v>695</v>
      </c>
      <c r="F126" t="s">
        <v>897</v>
      </c>
      <c r="G126" t="s">
        <v>898</v>
      </c>
      <c r="H126" t="s">
        <v>899</v>
      </c>
      <c r="I126" t="s">
        <v>34</v>
      </c>
      <c r="J126" t="s">
        <v>23</v>
      </c>
      <c r="K126" t="s">
        <v>24</v>
      </c>
      <c r="L126" t="s">
        <v>900</v>
      </c>
      <c r="M126" t="s">
        <v>26</v>
      </c>
      <c r="N126" t="s">
        <v>27</v>
      </c>
    </row>
    <row r="127" spans="1:14" x14ac:dyDescent="0.25">
      <c r="A127" t="s">
        <v>901</v>
      </c>
      <c r="B127" t="s">
        <v>884</v>
      </c>
      <c r="C127" t="s">
        <v>16</v>
      </c>
      <c r="D127" t="s">
        <v>885</v>
      </c>
      <c r="E127" t="s">
        <v>687</v>
      </c>
      <c r="F127" t="s">
        <v>902</v>
      </c>
      <c r="G127" t="s">
        <v>903</v>
      </c>
      <c r="H127" t="s">
        <v>904</v>
      </c>
      <c r="I127" t="s">
        <v>34</v>
      </c>
      <c r="J127" t="s">
        <v>889</v>
      </c>
      <c r="K127" t="s">
        <v>24</v>
      </c>
      <c r="L127" t="s">
        <v>44</v>
      </c>
      <c r="M127" t="s">
        <v>26</v>
      </c>
      <c r="N127" t="s">
        <v>27</v>
      </c>
    </row>
    <row r="128" spans="1:14" x14ac:dyDescent="0.25">
      <c r="A128" t="s">
        <v>757</v>
      </c>
      <c r="B128" t="s">
        <v>758</v>
      </c>
      <c r="C128" t="s">
        <v>16</v>
      </c>
      <c r="D128" t="s">
        <v>759</v>
      </c>
      <c r="E128" t="s">
        <v>695</v>
      </c>
      <c r="F128" t="s">
        <v>905</v>
      </c>
      <c r="G128" t="s">
        <v>906</v>
      </c>
      <c r="H128" t="s">
        <v>907</v>
      </c>
      <c r="I128" t="s">
        <v>34</v>
      </c>
      <c r="J128" t="s">
        <v>872</v>
      </c>
      <c r="K128" t="s">
        <v>24</v>
      </c>
      <c r="L128" t="s">
        <v>82</v>
      </c>
      <c r="M128" t="s">
        <v>26</v>
      </c>
      <c r="N128" t="s">
        <v>27</v>
      </c>
    </row>
    <row r="129" spans="1:14" x14ac:dyDescent="0.25">
      <c r="A129" t="s">
        <v>908</v>
      </c>
      <c r="B129" t="s">
        <v>909</v>
      </c>
      <c r="C129" t="s">
        <v>76</v>
      </c>
      <c r="D129" t="s">
        <v>910</v>
      </c>
      <c r="E129" t="s">
        <v>695</v>
      </c>
      <c r="F129" t="s">
        <v>911</v>
      </c>
      <c r="G129" t="s">
        <v>912</v>
      </c>
      <c r="H129" t="s">
        <v>913</v>
      </c>
      <c r="I129" t="s">
        <v>34</v>
      </c>
      <c r="J129" t="s">
        <v>134</v>
      </c>
      <c r="K129" t="s">
        <v>24</v>
      </c>
      <c r="L129" t="s">
        <v>914</v>
      </c>
      <c r="M129" t="s">
        <v>26</v>
      </c>
      <c r="N129" t="s">
        <v>27</v>
      </c>
    </row>
    <row r="130" spans="1:14" x14ac:dyDescent="0.25">
      <c r="A130" t="s">
        <v>915</v>
      </c>
      <c r="B130" t="s">
        <v>916</v>
      </c>
      <c r="C130" t="s">
        <v>76</v>
      </c>
      <c r="D130" t="s">
        <v>917</v>
      </c>
      <c r="E130" t="s">
        <v>687</v>
      </c>
      <c r="F130" t="s">
        <v>918</v>
      </c>
      <c r="G130" t="s">
        <v>919</v>
      </c>
      <c r="H130" t="s">
        <v>920</v>
      </c>
      <c r="I130" t="s">
        <v>34</v>
      </c>
      <c r="J130" t="s">
        <v>514</v>
      </c>
      <c r="K130" t="s">
        <v>24</v>
      </c>
      <c r="L130" t="s">
        <v>82</v>
      </c>
      <c r="M130" t="s">
        <v>26</v>
      </c>
      <c r="N130" t="s">
        <v>27</v>
      </c>
    </row>
    <row r="131" spans="1:14" x14ac:dyDescent="0.25">
      <c r="A131" t="s">
        <v>921</v>
      </c>
      <c r="B131" t="s">
        <v>752</v>
      </c>
      <c r="C131" t="s">
        <v>76</v>
      </c>
      <c r="D131" t="s">
        <v>753</v>
      </c>
      <c r="E131" t="s">
        <v>695</v>
      </c>
      <c r="F131" t="s">
        <v>922</v>
      </c>
      <c r="G131" t="s">
        <v>923</v>
      </c>
      <c r="H131" t="s">
        <v>924</v>
      </c>
      <c r="I131" t="s">
        <v>34</v>
      </c>
      <c r="J131" t="s">
        <v>816</v>
      </c>
      <c r="K131" t="s">
        <v>24</v>
      </c>
      <c r="L131" t="s">
        <v>817</v>
      </c>
      <c r="M131" t="s">
        <v>26</v>
      </c>
      <c r="N131" t="s">
        <v>27</v>
      </c>
    </row>
    <row r="132" spans="1:14" x14ac:dyDescent="0.25">
      <c r="A132" t="s">
        <v>925</v>
      </c>
      <c r="B132" t="s">
        <v>735</v>
      </c>
      <c r="C132" t="s">
        <v>16</v>
      </c>
      <c r="D132" t="s">
        <v>723</v>
      </c>
      <c r="E132" t="s">
        <v>695</v>
      </c>
      <c r="F132" t="s">
        <v>926</v>
      </c>
      <c r="G132" t="s">
        <v>927</v>
      </c>
      <c r="H132" t="s">
        <v>928</v>
      </c>
      <c r="I132" t="s">
        <v>34</v>
      </c>
      <c r="J132" t="s">
        <v>929</v>
      </c>
      <c r="K132" t="s">
        <v>24</v>
      </c>
      <c r="L132" t="s">
        <v>900</v>
      </c>
      <c r="M132" t="s">
        <v>26</v>
      </c>
      <c r="N132" t="s">
        <v>27</v>
      </c>
    </row>
    <row r="133" spans="1:14" x14ac:dyDescent="0.25">
      <c r="A133" t="s">
        <v>930</v>
      </c>
      <c r="B133" t="s">
        <v>764</v>
      </c>
      <c r="C133" t="s">
        <v>16</v>
      </c>
      <c r="D133" t="s">
        <v>931</v>
      </c>
      <c r="E133" t="s">
        <v>695</v>
      </c>
      <c r="F133" t="s">
        <v>932</v>
      </c>
      <c r="G133" t="s">
        <v>933</v>
      </c>
      <c r="H133" t="s">
        <v>934</v>
      </c>
      <c r="I133" t="s">
        <v>34</v>
      </c>
      <c r="J133" t="s">
        <v>568</v>
      </c>
      <c r="K133" t="s">
        <v>24</v>
      </c>
      <c r="L133" t="s">
        <v>82</v>
      </c>
      <c r="M133" t="s">
        <v>935</v>
      </c>
      <c r="N133" t="s">
        <v>46</v>
      </c>
    </row>
    <row r="134" spans="1:14" x14ac:dyDescent="0.25">
      <c r="A134" t="s">
        <v>714</v>
      </c>
      <c r="B134" t="s">
        <v>715</v>
      </c>
      <c r="C134" t="s">
        <v>76</v>
      </c>
      <c r="D134" t="s">
        <v>716</v>
      </c>
      <c r="E134" t="s">
        <v>687</v>
      </c>
      <c r="F134" t="s">
        <v>936</v>
      </c>
      <c r="G134" t="s">
        <v>937</v>
      </c>
      <c r="H134" t="s">
        <v>938</v>
      </c>
      <c r="I134" t="s">
        <v>34</v>
      </c>
      <c r="J134" t="s">
        <v>178</v>
      </c>
      <c r="K134" t="s">
        <v>24</v>
      </c>
      <c r="L134" t="s">
        <v>720</v>
      </c>
      <c r="M134" t="s">
        <v>26</v>
      </c>
      <c r="N134" t="s">
        <v>27</v>
      </c>
    </row>
    <row r="135" spans="1:14" x14ac:dyDescent="0.25">
      <c r="A135" t="s">
        <v>939</v>
      </c>
      <c r="B135" t="s">
        <v>940</v>
      </c>
      <c r="C135" t="s">
        <v>16</v>
      </c>
      <c r="D135" t="s">
        <v>404</v>
      </c>
      <c r="E135" t="s">
        <v>695</v>
      </c>
      <c r="F135" t="s">
        <v>941</v>
      </c>
      <c r="G135" t="s">
        <v>942</v>
      </c>
      <c r="H135" t="s">
        <v>943</v>
      </c>
      <c r="I135" t="s">
        <v>34</v>
      </c>
      <c r="J135" t="s">
        <v>944</v>
      </c>
      <c r="K135" t="s">
        <v>24</v>
      </c>
      <c r="L135" t="s">
        <v>82</v>
      </c>
      <c r="M135" t="s">
        <v>26</v>
      </c>
      <c r="N135" t="s">
        <v>27</v>
      </c>
    </row>
    <row r="136" spans="1:14" x14ac:dyDescent="0.25">
      <c r="A136" t="s">
        <v>945</v>
      </c>
      <c r="B136" t="s">
        <v>946</v>
      </c>
      <c r="C136" t="s">
        <v>16</v>
      </c>
      <c r="D136" t="s">
        <v>947</v>
      </c>
      <c r="E136" t="s">
        <v>695</v>
      </c>
      <c r="F136" t="s">
        <v>948</v>
      </c>
      <c r="G136" t="s">
        <v>949</v>
      </c>
      <c r="H136" t="s">
        <v>950</v>
      </c>
      <c r="I136" t="s">
        <v>22</v>
      </c>
      <c r="J136" t="s">
        <v>284</v>
      </c>
      <c r="K136" t="s">
        <v>24</v>
      </c>
      <c r="L136" t="s">
        <v>91</v>
      </c>
      <c r="M136" t="s">
        <v>26</v>
      </c>
      <c r="N136" t="s">
        <v>27</v>
      </c>
    </row>
    <row r="137" spans="1:14" x14ac:dyDescent="0.25">
      <c r="A137" t="s">
        <v>951</v>
      </c>
      <c r="B137" t="s">
        <v>952</v>
      </c>
      <c r="C137" t="s">
        <v>16</v>
      </c>
      <c r="D137" t="s">
        <v>404</v>
      </c>
      <c r="E137" t="s">
        <v>687</v>
      </c>
      <c r="F137" t="s">
        <v>953</v>
      </c>
      <c r="G137" t="s">
        <v>954</v>
      </c>
      <c r="H137" t="s">
        <v>955</v>
      </c>
      <c r="I137" t="s">
        <v>34</v>
      </c>
      <c r="J137" t="s">
        <v>944</v>
      </c>
      <c r="K137" t="s">
        <v>24</v>
      </c>
      <c r="L137" t="s">
        <v>82</v>
      </c>
      <c r="M137" t="s">
        <v>26</v>
      </c>
      <c r="N137" t="s">
        <v>27</v>
      </c>
    </row>
    <row r="138" spans="1:14" x14ac:dyDescent="0.25">
      <c r="A138" t="s">
        <v>956</v>
      </c>
      <c r="B138" t="s">
        <v>957</v>
      </c>
      <c r="C138" t="s">
        <v>76</v>
      </c>
      <c r="D138" t="s">
        <v>917</v>
      </c>
      <c r="E138" t="s">
        <v>695</v>
      </c>
      <c r="F138" t="s">
        <v>958</v>
      </c>
      <c r="G138" t="s">
        <v>959</v>
      </c>
      <c r="H138" t="s">
        <v>960</v>
      </c>
      <c r="I138" t="s">
        <v>34</v>
      </c>
      <c r="J138" t="s">
        <v>514</v>
      </c>
      <c r="K138" t="s">
        <v>24</v>
      </c>
      <c r="L138" t="s">
        <v>82</v>
      </c>
      <c r="M138" t="s">
        <v>26</v>
      </c>
      <c r="N138" t="s">
        <v>27</v>
      </c>
    </row>
    <row r="139" spans="1:14" x14ac:dyDescent="0.25">
      <c r="A139" t="s">
        <v>757</v>
      </c>
      <c r="B139" t="s">
        <v>758</v>
      </c>
      <c r="C139" t="s">
        <v>16</v>
      </c>
      <c r="D139" t="s">
        <v>759</v>
      </c>
      <c r="E139" t="s">
        <v>695</v>
      </c>
      <c r="F139" t="s">
        <v>961</v>
      </c>
      <c r="G139" t="s">
        <v>962</v>
      </c>
      <c r="H139" t="s">
        <v>963</v>
      </c>
      <c r="I139" t="s">
        <v>34</v>
      </c>
      <c r="J139" t="s">
        <v>782</v>
      </c>
      <c r="K139" t="s">
        <v>24</v>
      </c>
      <c r="L139" t="s">
        <v>82</v>
      </c>
      <c r="M139" t="s">
        <v>26</v>
      </c>
      <c r="N139" t="s">
        <v>27</v>
      </c>
    </row>
    <row r="140" spans="1:14" x14ac:dyDescent="0.25">
      <c r="A140" t="s">
        <v>964</v>
      </c>
      <c r="B140" t="s">
        <v>789</v>
      </c>
      <c r="C140" t="s">
        <v>16</v>
      </c>
      <c r="D140" t="s">
        <v>790</v>
      </c>
      <c r="E140" t="s">
        <v>687</v>
      </c>
      <c r="F140" t="s">
        <v>965</v>
      </c>
      <c r="G140" t="s">
        <v>966</v>
      </c>
      <c r="H140" t="s">
        <v>967</v>
      </c>
      <c r="I140" t="s">
        <v>34</v>
      </c>
      <c r="J140" t="s">
        <v>53</v>
      </c>
      <c r="K140" t="s">
        <v>24</v>
      </c>
      <c r="L140" t="s">
        <v>233</v>
      </c>
      <c r="M140" t="s">
        <v>26</v>
      </c>
      <c r="N140" t="s">
        <v>27</v>
      </c>
    </row>
    <row r="141" spans="1:14" x14ac:dyDescent="0.25">
      <c r="A141" t="s">
        <v>799</v>
      </c>
      <c r="C141" t="s">
        <v>76</v>
      </c>
      <c r="D141" t="s">
        <v>800</v>
      </c>
      <c r="E141" t="s">
        <v>695</v>
      </c>
      <c r="F141" t="s">
        <v>968</v>
      </c>
      <c r="G141" t="s">
        <v>969</v>
      </c>
      <c r="H141" t="s">
        <v>970</v>
      </c>
      <c r="I141" t="s">
        <v>804</v>
      </c>
      <c r="J141" t="s">
        <v>971</v>
      </c>
      <c r="K141" t="s">
        <v>24</v>
      </c>
      <c r="L141" t="s">
        <v>44</v>
      </c>
      <c r="M141" t="s">
        <v>26</v>
      </c>
      <c r="N141" t="s">
        <v>27</v>
      </c>
    </row>
    <row r="142" spans="1:14" x14ac:dyDescent="0.25">
      <c r="A142" t="s">
        <v>972</v>
      </c>
      <c r="B142" t="s">
        <v>158</v>
      </c>
      <c r="C142" t="s">
        <v>16</v>
      </c>
      <c r="D142" t="s">
        <v>102</v>
      </c>
      <c r="E142" t="s">
        <v>687</v>
      </c>
      <c r="F142" t="s">
        <v>973</v>
      </c>
      <c r="G142" t="s">
        <v>974</v>
      </c>
      <c r="H142" t="s">
        <v>975</v>
      </c>
      <c r="I142" t="s">
        <v>34</v>
      </c>
      <c r="J142" t="s">
        <v>976</v>
      </c>
      <c r="K142" t="s">
        <v>24</v>
      </c>
      <c r="L142" t="s">
        <v>82</v>
      </c>
      <c r="M142" t="s">
        <v>26</v>
      </c>
      <c r="N142" t="s">
        <v>27</v>
      </c>
    </row>
    <row r="143" spans="1:14" x14ac:dyDescent="0.25">
      <c r="A143" t="s">
        <v>977</v>
      </c>
      <c r="B143" t="s">
        <v>752</v>
      </c>
      <c r="C143" t="s">
        <v>76</v>
      </c>
      <c r="D143" t="s">
        <v>753</v>
      </c>
      <c r="E143" t="s">
        <v>695</v>
      </c>
      <c r="F143" t="s">
        <v>978</v>
      </c>
      <c r="G143" t="s">
        <v>979</v>
      </c>
      <c r="H143" t="s">
        <v>980</v>
      </c>
      <c r="I143" t="s">
        <v>34</v>
      </c>
      <c r="J143" t="s">
        <v>816</v>
      </c>
      <c r="K143" t="s">
        <v>24</v>
      </c>
      <c r="L143" t="s">
        <v>817</v>
      </c>
      <c r="M143" t="s">
        <v>26</v>
      </c>
      <c r="N143" t="s">
        <v>27</v>
      </c>
    </row>
    <row r="144" spans="1:14" x14ac:dyDescent="0.25">
      <c r="A144" t="s">
        <v>981</v>
      </c>
      <c r="B144" t="s">
        <v>982</v>
      </c>
      <c r="C144" t="s">
        <v>16</v>
      </c>
      <c r="D144" t="s">
        <v>983</v>
      </c>
      <c r="E144" t="s">
        <v>687</v>
      </c>
      <c r="F144" t="s">
        <v>984</v>
      </c>
      <c r="G144" t="s">
        <v>985</v>
      </c>
      <c r="H144" t="s">
        <v>986</v>
      </c>
      <c r="I144" t="s">
        <v>34</v>
      </c>
      <c r="J144" t="s">
        <v>987</v>
      </c>
      <c r="K144" t="s">
        <v>24</v>
      </c>
      <c r="L144" t="s">
        <v>44</v>
      </c>
      <c r="M144" t="s">
        <v>26</v>
      </c>
      <c r="N144" t="s">
        <v>27</v>
      </c>
    </row>
    <row r="145" spans="1:14" x14ac:dyDescent="0.25">
      <c r="A145" t="s">
        <v>721</v>
      </c>
      <c r="B145" t="s">
        <v>722</v>
      </c>
      <c r="C145" t="s">
        <v>76</v>
      </c>
      <c r="D145" t="s">
        <v>778</v>
      </c>
      <c r="E145" t="s">
        <v>687</v>
      </c>
      <c r="F145" t="s">
        <v>988</v>
      </c>
      <c r="G145" t="s">
        <v>989</v>
      </c>
      <c r="H145" t="s">
        <v>990</v>
      </c>
      <c r="I145" t="s">
        <v>34</v>
      </c>
      <c r="J145" t="s">
        <v>269</v>
      </c>
      <c r="K145" t="s">
        <v>24</v>
      </c>
      <c r="L145" t="s">
        <v>727</v>
      </c>
      <c r="M145" t="s">
        <v>26</v>
      </c>
      <c r="N145" t="s">
        <v>27</v>
      </c>
    </row>
    <row r="146" spans="1:14" x14ac:dyDescent="0.25">
      <c r="A146" t="s">
        <v>991</v>
      </c>
      <c r="B146" t="s">
        <v>992</v>
      </c>
      <c r="C146" t="s">
        <v>16</v>
      </c>
      <c r="D146" t="s">
        <v>851</v>
      </c>
      <c r="E146" t="s">
        <v>695</v>
      </c>
      <c r="F146" t="s">
        <v>993</v>
      </c>
      <c r="G146" t="s">
        <v>994</v>
      </c>
      <c r="H146" t="s">
        <v>995</v>
      </c>
      <c r="I146" t="s">
        <v>22</v>
      </c>
      <c r="J146" t="s">
        <v>855</v>
      </c>
      <c r="K146" t="s">
        <v>24</v>
      </c>
      <c r="L146" t="s">
        <v>856</v>
      </c>
      <c r="M146" t="s">
        <v>26</v>
      </c>
      <c r="N146" t="s">
        <v>27</v>
      </c>
    </row>
    <row r="147" spans="1:14" x14ac:dyDescent="0.25">
      <c r="A147" t="s">
        <v>996</v>
      </c>
      <c r="C147" t="s">
        <v>16</v>
      </c>
      <c r="D147" t="s">
        <v>702</v>
      </c>
      <c r="E147" t="s">
        <v>687</v>
      </c>
      <c r="F147" t="s">
        <v>997</v>
      </c>
      <c r="G147" t="s">
        <v>998</v>
      </c>
      <c r="H147" t="s">
        <v>999</v>
      </c>
      <c r="I147" t="s">
        <v>34</v>
      </c>
      <c r="J147" t="s">
        <v>256</v>
      </c>
      <c r="K147" t="s">
        <v>24</v>
      </c>
      <c r="L147" t="s">
        <v>706</v>
      </c>
      <c r="M147" t="s">
        <v>26</v>
      </c>
      <c r="N147" t="s">
        <v>27</v>
      </c>
    </row>
    <row r="148" spans="1:14" x14ac:dyDescent="0.25">
      <c r="A148" t="s">
        <v>1000</v>
      </c>
      <c r="B148" t="s">
        <v>752</v>
      </c>
      <c r="C148" t="s">
        <v>76</v>
      </c>
      <c r="D148" t="s">
        <v>753</v>
      </c>
      <c r="E148" t="s">
        <v>695</v>
      </c>
      <c r="F148" t="s">
        <v>1001</v>
      </c>
      <c r="G148" t="s">
        <v>1002</v>
      </c>
      <c r="H148" t="s">
        <v>1003</v>
      </c>
      <c r="I148" t="s">
        <v>34</v>
      </c>
      <c r="J148" t="s">
        <v>944</v>
      </c>
      <c r="K148" t="s">
        <v>24</v>
      </c>
      <c r="L148" t="s">
        <v>114</v>
      </c>
      <c r="M148" t="s">
        <v>26</v>
      </c>
      <c r="N148" t="s">
        <v>27</v>
      </c>
    </row>
    <row r="149" spans="1:14" x14ac:dyDescent="0.25">
      <c r="A149" t="s">
        <v>1004</v>
      </c>
      <c r="B149" t="s">
        <v>1005</v>
      </c>
      <c r="C149" t="s">
        <v>76</v>
      </c>
      <c r="D149" t="s">
        <v>1006</v>
      </c>
      <c r="E149" t="s">
        <v>687</v>
      </c>
      <c r="F149" t="s">
        <v>1007</v>
      </c>
      <c r="G149" t="s">
        <v>1008</v>
      </c>
      <c r="H149" t="s">
        <v>1009</v>
      </c>
      <c r="I149" t="s">
        <v>34</v>
      </c>
      <c r="J149" t="s">
        <v>1010</v>
      </c>
      <c r="K149" t="s">
        <v>24</v>
      </c>
      <c r="L149" t="s">
        <v>848</v>
      </c>
      <c r="M149" t="s">
        <v>26</v>
      </c>
      <c r="N149" t="s">
        <v>27</v>
      </c>
    </row>
    <row r="150" spans="1:14" x14ac:dyDescent="0.25">
      <c r="A150" t="s">
        <v>1011</v>
      </c>
      <c r="B150" t="s">
        <v>752</v>
      </c>
      <c r="C150" t="s">
        <v>76</v>
      </c>
      <c r="D150" t="s">
        <v>753</v>
      </c>
      <c r="E150" t="s">
        <v>695</v>
      </c>
      <c r="F150" t="s">
        <v>1012</v>
      </c>
      <c r="G150" t="s">
        <v>1013</v>
      </c>
      <c r="H150" t="s">
        <v>1014</v>
      </c>
      <c r="I150" t="s">
        <v>34</v>
      </c>
      <c r="J150" t="s">
        <v>816</v>
      </c>
      <c r="K150" t="s">
        <v>24</v>
      </c>
      <c r="L150" t="s">
        <v>817</v>
      </c>
      <c r="M150" t="s">
        <v>26</v>
      </c>
      <c r="N150" t="s">
        <v>27</v>
      </c>
    </row>
    <row r="151" spans="1:14" x14ac:dyDescent="0.25">
      <c r="A151" t="s">
        <v>1015</v>
      </c>
      <c r="B151" t="s">
        <v>735</v>
      </c>
      <c r="C151" t="s">
        <v>16</v>
      </c>
      <c r="D151" t="s">
        <v>723</v>
      </c>
      <c r="E151" t="s">
        <v>695</v>
      </c>
      <c r="F151" t="s">
        <v>1016</v>
      </c>
      <c r="G151" t="s">
        <v>1017</v>
      </c>
      <c r="H151" t="s">
        <v>1018</v>
      </c>
      <c r="I151" t="s">
        <v>34</v>
      </c>
      <c r="J151" t="s">
        <v>1019</v>
      </c>
      <c r="K151" t="s">
        <v>24</v>
      </c>
      <c r="L151" t="s">
        <v>285</v>
      </c>
      <c r="M151" t="s">
        <v>26</v>
      </c>
      <c r="N151" t="s">
        <v>27</v>
      </c>
    </row>
    <row r="152" spans="1:14" x14ac:dyDescent="0.25">
      <c r="A152" t="s">
        <v>1020</v>
      </c>
      <c r="B152" t="s">
        <v>1021</v>
      </c>
      <c r="C152" t="s">
        <v>16</v>
      </c>
      <c r="D152" t="s">
        <v>102</v>
      </c>
      <c r="E152" t="s">
        <v>687</v>
      </c>
      <c r="F152" t="s">
        <v>1022</v>
      </c>
      <c r="G152" t="s">
        <v>1023</v>
      </c>
      <c r="H152" t="s">
        <v>1024</v>
      </c>
      <c r="I152" t="s">
        <v>34</v>
      </c>
      <c r="J152" t="s">
        <v>776</v>
      </c>
      <c r="K152" t="s">
        <v>24</v>
      </c>
      <c r="L152" t="s">
        <v>82</v>
      </c>
      <c r="M152" t="s">
        <v>26</v>
      </c>
      <c r="N152" t="s">
        <v>27</v>
      </c>
    </row>
    <row r="153" spans="1:14" x14ac:dyDescent="0.25">
      <c r="A153" t="s">
        <v>728</v>
      </c>
      <c r="B153" t="s">
        <v>729</v>
      </c>
      <c r="C153" t="s">
        <v>76</v>
      </c>
      <c r="D153" t="s">
        <v>730</v>
      </c>
      <c r="E153" t="s">
        <v>695</v>
      </c>
      <c r="F153" t="s">
        <v>1025</v>
      </c>
      <c r="G153" t="s">
        <v>1026</v>
      </c>
      <c r="H153" t="s">
        <v>1027</v>
      </c>
      <c r="I153" t="s">
        <v>34</v>
      </c>
      <c r="J153" t="s">
        <v>448</v>
      </c>
      <c r="K153" t="s">
        <v>24</v>
      </c>
      <c r="L153" t="s">
        <v>82</v>
      </c>
      <c r="M153" t="s">
        <v>26</v>
      </c>
      <c r="N153" t="s">
        <v>27</v>
      </c>
    </row>
    <row r="154" spans="1:14" x14ac:dyDescent="0.25">
      <c r="A154" t="s">
        <v>757</v>
      </c>
      <c r="B154" t="s">
        <v>758</v>
      </c>
      <c r="C154" t="s">
        <v>16</v>
      </c>
      <c r="D154" t="s">
        <v>759</v>
      </c>
      <c r="E154" t="s">
        <v>695</v>
      </c>
      <c r="F154" t="s">
        <v>1028</v>
      </c>
      <c r="G154" t="s">
        <v>1029</v>
      </c>
      <c r="H154" t="s">
        <v>1030</v>
      </c>
      <c r="I154" t="s">
        <v>34</v>
      </c>
      <c r="J154" t="s">
        <v>426</v>
      </c>
      <c r="K154" t="s">
        <v>24</v>
      </c>
      <c r="L154" t="s">
        <v>82</v>
      </c>
      <c r="M154" t="s">
        <v>26</v>
      </c>
      <c r="N154" t="s">
        <v>27</v>
      </c>
    </row>
    <row r="155" spans="1:14" x14ac:dyDescent="0.25">
      <c r="A155" t="s">
        <v>1031</v>
      </c>
      <c r="B155" t="s">
        <v>1032</v>
      </c>
      <c r="C155" t="s">
        <v>16</v>
      </c>
      <c r="D155" t="s">
        <v>102</v>
      </c>
      <c r="E155" t="s">
        <v>687</v>
      </c>
      <c r="F155" t="s">
        <v>1033</v>
      </c>
      <c r="G155" t="s">
        <v>1034</v>
      </c>
      <c r="H155" t="s">
        <v>1035</v>
      </c>
      <c r="I155" t="s">
        <v>34</v>
      </c>
      <c r="J155" t="s">
        <v>456</v>
      </c>
      <c r="K155" t="s">
        <v>24</v>
      </c>
      <c r="L155" t="s">
        <v>82</v>
      </c>
      <c r="M155" t="s">
        <v>26</v>
      </c>
      <c r="N155" t="s">
        <v>27</v>
      </c>
    </row>
    <row r="156" spans="1:14" x14ac:dyDescent="0.25">
      <c r="A156" t="s">
        <v>939</v>
      </c>
      <c r="B156" t="s">
        <v>952</v>
      </c>
      <c r="C156" t="s">
        <v>16</v>
      </c>
      <c r="D156" t="s">
        <v>404</v>
      </c>
      <c r="E156" t="s">
        <v>695</v>
      </c>
      <c r="F156" t="s">
        <v>1036</v>
      </c>
      <c r="G156" t="s">
        <v>1037</v>
      </c>
      <c r="H156" t="s">
        <v>1038</v>
      </c>
      <c r="I156" t="s">
        <v>34</v>
      </c>
      <c r="J156" t="s">
        <v>944</v>
      </c>
      <c r="K156" t="s">
        <v>24</v>
      </c>
      <c r="L156" t="s">
        <v>82</v>
      </c>
      <c r="M156" t="s">
        <v>26</v>
      </c>
      <c r="N156" t="s">
        <v>27</v>
      </c>
    </row>
    <row r="157" spans="1:14" x14ac:dyDescent="0.25">
      <c r="A157" t="s">
        <v>977</v>
      </c>
      <c r="B157" t="s">
        <v>752</v>
      </c>
      <c r="C157" t="s">
        <v>76</v>
      </c>
      <c r="D157" t="s">
        <v>753</v>
      </c>
      <c r="E157" t="s">
        <v>695</v>
      </c>
      <c r="F157" t="s">
        <v>1039</v>
      </c>
      <c r="G157" t="s">
        <v>1040</v>
      </c>
      <c r="H157" t="s">
        <v>1041</v>
      </c>
      <c r="I157" t="s">
        <v>34</v>
      </c>
      <c r="J157" t="s">
        <v>699</v>
      </c>
      <c r="K157" t="s">
        <v>24</v>
      </c>
      <c r="L157" t="s">
        <v>114</v>
      </c>
      <c r="M157" t="s">
        <v>26</v>
      </c>
      <c r="N157" t="s">
        <v>27</v>
      </c>
    </row>
    <row r="158" spans="1:14" x14ac:dyDescent="0.25">
      <c r="A158" t="s">
        <v>788</v>
      </c>
      <c r="B158" t="s">
        <v>789</v>
      </c>
      <c r="C158" t="s">
        <v>16</v>
      </c>
      <c r="D158" t="s">
        <v>790</v>
      </c>
      <c r="E158" t="s">
        <v>695</v>
      </c>
      <c r="F158" t="s">
        <v>1042</v>
      </c>
      <c r="G158" t="s">
        <v>1043</v>
      </c>
      <c r="H158" t="s">
        <v>1044</v>
      </c>
      <c r="I158" t="s">
        <v>34</v>
      </c>
      <c r="J158" t="s">
        <v>349</v>
      </c>
      <c r="K158" t="s">
        <v>24</v>
      </c>
      <c r="L158" t="s">
        <v>233</v>
      </c>
      <c r="M158" t="s">
        <v>1045</v>
      </c>
      <c r="N158" t="s">
        <v>46</v>
      </c>
    </row>
    <row r="159" spans="1:14" x14ac:dyDescent="0.25">
      <c r="A159" t="s">
        <v>1046</v>
      </c>
      <c r="B159" t="s">
        <v>982</v>
      </c>
      <c r="C159" t="s">
        <v>16</v>
      </c>
      <c r="D159" t="s">
        <v>983</v>
      </c>
      <c r="E159" t="s">
        <v>695</v>
      </c>
      <c r="F159" t="s">
        <v>1047</v>
      </c>
      <c r="G159" t="s">
        <v>1048</v>
      </c>
      <c r="H159" t="s">
        <v>1049</v>
      </c>
      <c r="I159" t="s">
        <v>34</v>
      </c>
      <c r="J159" t="s">
        <v>987</v>
      </c>
      <c r="K159" t="s">
        <v>24</v>
      </c>
      <c r="L159" t="s">
        <v>44</v>
      </c>
      <c r="M159" t="s">
        <v>26</v>
      </c>
      <c r="N159" t="s">
        <v>27</v>
      </c>
    </row>
    <row r="160" spans="1:14" x14ac:dyDescent="0.25">
      <c r="A160" t="s">
        <v>1050</v>
      </c>
      <c r="B160" t="s">
        <v>1051</v>
      </c>
      <c r="C160" t="s">
        <v>76</v>
      </c>
      <c r="D160" t="s">
        <v>1052</v>
      </c>
      <c r="E160" t="s">
        <v>695</v>
      </c>
      <c r="F160" t="s">
        <v>1053</v>
      </c>
      <c r="G160" t="s">
        <v>1054</v>
      </c>
      <c r="H160" t="s">
        <v>1055</v>
      </c>
      <c r="I160" t="s">
        <v>34</v>
      </c>
      <c r="J160" t="s">
        <v>1056</v>
      </c>
      <c r="K160" t="s">
        <v>24</v>
      </c>
      <c r="L160" t="s">
        <v>224</v>
      </c>
      <c r="M160" t="s">
        <v>1057</v>
      </c>
      <c r="N160" t="s">
        <v>46</v>
      </c>
    </row>
    <row r="161" spans="1:14" x14ac:dyDescent="0.25">
      <c r="A161" t="s">
        <v>1058</v>
      </c>
      <c r="B161" t="s">
        <v>752</v>
      </c>
      <c r="C161" t="s">
        <v>76</v>
      </c>
      <c r="D161" t="s">
        <v>753</v>
      </c>
      <c r="E161" t="s">
        <v>695</v>
      </c>
      <c r="F161" t="s">
        <v>1059</v>
      </c>
      <c r="G161" t="s">
        <v>1060</v>
      </c>
      <c r="H161" t="s">
        <v>1061</v>
      </c>
      <c r="I161" t="s">
        <v>34</v>
      </c>
      <c r="J161" t="s">
        <v>745</v>
      </c>
      <c r="K161" t="s">
        <v>24</v>
      </c>
      <c r="L161" t="s">
        <v>114</v>
      </c>
      <c r="M161" t="s">
        <v>26</v>
      </c>
      <c r="N161" t="s">
        <v>27</v>
      </c>
    </row>
    <row r="162" spans="1:14" x14ac:dyDescent="0.25">
      <c r="A162" t="s">
        <v>1062</v>
      </c>
      <c r="B162" t="s">
        <v>752</v>
      </c>
      <c r="C162" t="s">
        <v>76</v>
      </c>
      <c r="D162" t="s">
        <v>753</v>
      </c>
      <c r="E162" t="s">
        <v>695</v>
      </c>
      <c r="F162" t="s">
        <v>1063</v>
      </c>
      <c r="G162" t="s">
        <v>1064</v>
      </c>
      <c r="H162" t="s">
        <v>1065</v>
      </c>
      <c r="I162" t="s">
        <v>34</v>
      </c>
      <c r="J162" t="s">
        <v>1066</v>
      </c>
      <c r="K162" t="s">
        <v>24</v>
      </c>
      <c r="L162" t="s">
        <v>114</v>
      </c>
      <c r="M162" t="s">
        <v>26</v>
      </c>
      <c r="N162" t="s">
        <v>27</v>
      </c>
    </row>
    <row r="163" spans="1:14" x14ac:dyDescent="0.25">
      <c r="A163" t="s">
        <v>1067</v>
      </c>
      <c r="B163" t="s">
        <v>1068</v>
      </c>
      <c r="C163" t="s">
        <v>16</v>
      </c>
      <c r="D163" t="s">
        <v>1069</v>
      </c>
      <c r="E163" t="s">
        <v>687</v>
      </c>
      <c r="F163" t="s">
        <v>1070</v>
      </c>
      <c r="G163" t="s">
        <v>1071</v>
      </c>
      <c r="H163" t="s">
        <v>1072</v>
      </c>
      <c r="I163" t="s">
        <v>34</v>
      </c>
      <c r="J163" t="s">
        <v>284</v>
      </c>
      <c r="K163" t="s">
        <v>24</v>
      </c>
      <c r="L163" t="s">
        <v>82</v>
      </c>
      <c r="M163" t="s">
        <v>26</v>
      </c>
      <c r="N163" t="s">
        <v>27</v>
      </c>
    </row>
    <row r="164" spans="1:14" x14ac:dyDescent="0.25">
      <c r="A164" t="s">
        <v>1062</v>
      </c>
      <c r="B164" t="s">
        <v>752</v>
      </c>
      <c r="C164" t="s">
        <v>76</v>
      </c>
      <c r="D164" t="s">
        <v>753</v>
      </c>
      <c r="E164" t="s">
        <v>695</v>
      </c>
      <c r="F164" t="s">
        <v>1073</v>
      </c>
      <c r="G164" t="s">
        <v>1074</v>
      </c>
      <c r="H164" t="s">
        <v>1075</v>
      </c>
      <c r="I164" t="s">
        <v>34</v>
      </c>
      <c r="J164" t="s">
        <v>816</v>
      </c>
      <c r="K164" t="s">
        <v>24</v>
      </c>
      <c r="L164" t="s">
        <v>817</v>
      </c>
      <c r="M164" t="s">
        <v>26</v>
      </c>
      <c r="N164" t="s">
        <v>27</v>
      </c>
    </row>
    <row r="165" spans="1:14" x14ac:dyDescent="0.25">
      <c r="A165" t="s">
        <v>1076</v>
      </c>
      <c r="B165" t="s">
        <v>1077</v>
      </c>
      <c r="C165" t="s">
        <v>16</v>
      </c>
      <c r="D165" t="s">
        <v>1078</v>
      </c>
      <c r="E165" t="s">
        <v>695</v>
      </c>
      <c r="F165" t="s">
        <v>1079</v>
      </c>
      <c r="G165" t="s">
        <v>1080</v>
      </c>
      <c r="H165" t="s">
        <v>1081</v>
      </c>
      <c r="I165" t="s">
        <v>22</v>
      </c>
      <c r="J165" t="s">
        <v>782</v>
      </c>
      <c r="K165" t="s">
        <v>24</v>
      </c>
      <c r="L165" t="s">
        <v>1082</v>
      </c>
      <c r="M165" t="s">
        <v>26</v>
      </c>
      <c r="N165" t="s">
        <v>27</v>
      </c>
    </row>
    <row r="166" spans="1:14" x14ac:dyDescent="0.25">
      <c r="A166" t="s">
        <v>1083</v>
      </c>
      <c r="B166" t="s">
        <v>1084</v>
      </c>
      <c r="C166" t="s">
        <v>76</v>
      </c>
      <c r="D166" t="s">
        <v>1085</v>
      </c>
      <c r="E166" t="s">
        <v>695</v>
      </c>
      <c r="F166" t="s">
        <v>1086</v>
      </c>
      <c r="G166" t="s">
        <v>1087</v>
      </c>
      <c r="H166" t="s">
        <v>1088</v>
      </c>
      <c r="I166" t="s">
        <v>34</v>
      </c>
      <c r="J166" t="s">
        <v>307</v>
      </c>
      <c r="K166" t="s">
        <v>24</v>
      </c>
      <c r="L166" t="s">
        <v>82</v>
      </c>
      <c r="M166" t="s">
        <v>26</v>
      </c>
      <c r="N166" t="s">
        <v>27</v>
      </c>
    </row>
    <row r="167" spans="1:14" x14ac:dyDescent="0.25">
      <c r="A167" t="s">
        <v>1089</v>
      </c>
      <c r="B167" t="s">
        <v>1090</v>
      </c>
      <c r="C167" t="s">
        <v>76</v>
      </c>
      <c r="E167" t="s">
        <v>687</v>
      </c>
      <c r="F167" t="s">
        <v>1091</v>
      </c>
      <c r="G167" t="s">
        <v>1092</v>
      </c>
      <c r="H167" t="s">
        <v>1093</v>
      </c>
      <c r="I167" t="s">
        <v>34</v>
      </c>
      <c r="J167" t="s">
        <v>691</v>
      </c>
      <c r="K167" t="s">
        <v>24</v>
      </c>
      <c r="L167" t="s">
        <v>1094</v>
      </c>
      <c r="M167" t="s">
        <v>26</v>
      </c>
      <c r="N167" t="s">
        <v>27</v>
      </c>
    </row>
    <row r="168" spans="1:14" x14ac:dyDescent="0.25">
      <c r="A168" t="s">
        <v>1095</v>
      </c>
      <c r="B168" t="s">
        <v>1096</v>
      </c>
      <c r="C168" t="s">
        <v>16</v>
      </c>
      <c r="D168" t="s">
        <v>437</v>
      </c>
      <c r="E168" t="s">
        <v>695</v>
      </c>
      <c r="F168" t="s">
        <v>1097</v>
      </c>
      <c r="G168" t="s">
        <v>1098</v>
      </c>
      <c r="H168" t="s">
        <v>1099</v>
      </c>
      <c r="I168" t="s">
        <v>34</v>
      </c>
      <c r="J168" t="s">
        <v>794</v>
      </c>
      <c r="K168" t="s">
        <v>24</v>
      </c>
      <c r="L168" t="s">
        <v>441</v>
      </c>
      <c r="M168" t="s">
        <v>1100</v>
      </c>
      <c r="N168" t="s">
        <v>46</v>
      </c>
    </row>
    <row r="169" spans="1:14" x14ac:dyDescent="0.25">
      <c r="A169" t="s">
        <v>1101</v>
      </c>
      <c r="B169" t="s">
        <v>752</v>
      </c>
      <c r="C169" t="s">
        <v>76</v>
      </c>
      <c r="D169" t="s">
        <v>753</v>
      </c>
      <c r="E169" t="s">
        <v>695</v>
      </c>
      <c r="F169" t="s">
        <v>1102</v>
      </c>
      <c r="G169" t="s">
        <v>1103</v>
      </c>
      <c r="H169" t="s">
        <v>1104</v>
      </c>
      <c r="I169" t="s">
        <v>34</v>
      </c>
      <c r="J169" t="s">
        <v>816</v>
      </c>
      <c r="K169" t="s">
        <v>24</v>
      </c>
      <c r="L169" t="s">
        <v>817</v>
      </c>
      <c r="M169" t="s">
        <v>26</v>
      </c>
      <c r="N169" t="s">
        <v>27</v>
      </c>
    </row>
    <row r="170" spans="1:14" x14ac:dyDescent="0.25">
      <c r="A170" t="s">
        <v>1105</v>
      </c>
      <c r="B170" t="s">
        <v>693</v>
      </c>
      <c r="C170" t="s">
        <v>76</v>
      </c>
      <c r="D170" t="s">
        <v>694</v>
      </c>
      <c r="E170" t="s">
        <v>695</v>
      </c>
      <c r="F170" t="s">
        <v>1106</v>
      </c>
      <c r="G170" t="s">
        <v>1107</v>
      </c>
      <c r="H170" t="s">
        <v>1108</v>
      </c>
      <c r="I170" t="s">
        <v>34</v>
      </c>
      <c r="J170" t="s">
        <v>987</v>
      </c>
      <c r="K170" t="s">
        <v>24</v>
      </c>
      <c r="L170" t="s">
        <v>700</v>
      </c>
      <c r="M170" t="s">
        <v>26</v>
      </c>
      <c r="N170" t="s">
        <v>27</v>
      </c>
    </row>
    <row r="171" spans="1:14" x14ac:dyDescent="0.25">
      <c r="A171" t="s">
        <v>788</v>
      </c>
      <c r="B171" t="s">
        <v>789</v>
      </c>
      <c r="C171" t="s">
        <v>16</v>
      </c>
      <c r="D171" t="s">
        <v>790</v>
      </c>
      <c r="E171" t="s">
        <v>695</v>
      </c>
      <c r="F171" t="s">
        <v>1109</v>
      </c>
      <c r="G171" t="s">
        <v>1110</v>
      </c>
      <c r="H171" t="s">
        <v>1111</v>
      </c>
      <c r="I171" t="s">
        <v>34</v>
      </c>
      <c r="J171" t="s">
        <v>155</v>
      </c>
      <c r="K171" t="s">
        <v>24</v>
      </c>
      <c r="L171" t="s">
        <v>233</v>
      </c>
      <c r="M171" t="s">
        <v>1112</v>
      </c>
      <c r="N171" t="s">
        <v>46</v>
      </c>
    </row>
    <row r="172" spans="1:14" x14ac:dyDescent="0.25">
      <c r="A172" t="s">
        <v>1113</v>
      </c>
      <c r="B172" t="s">
        <v>884</v>
      </c>
      <c r="C172" t="s">
        <v>16</v>
      </c>
      <c r="D172" t="s">
        <v>885</v>
      </c>
      <c r="E172" t="s">
        <v>695</v>
      </c>
      <c r="F172" t="s">
        <v>1114</v>
      </c>
      <c r="G172" t="s">
        <v>1115</v>
      </c>
      <c r="H172" t="s">
        <v>1116</v>
      </c>
      <c r="I172" t="s">
        <v>34</v>
      </c>
      <c r="J172" t="s">
        <v>521</v>
      </c>
      <c r="K172" t="s">
        <v>24</v>
      </c>
      <c r="L172" t="s">
        <v>44</v>
      </c>
      <c r="M172" t="s">
        <v>26</v>
      </c>
      <c r="N172" t="s">
        <v>27</v>
      </c>
    </row>
    <row r="173" spans="1:14" x14ac:dyDescent="0.25">
      <c r="A173" t="s">
        <v>806</v>
      </c>
      <c r="B173" t="s">
        <v>807</v>
      </c>
      <c r="C173" t="s">
        <v>16</v>
      </c>
      <c r="D173" t="s">
        <v>808</v>
      </c>
      <c r="E173" t="s">
        <v>695</v>
      </c>
      <c r="F173" t="s">
        <v>1117</v>
      </c>
      <c r="G173" t="s">
        <v>1118</v>
      </c>
      <c r="H173" t="s">
        <v>1119</v>
      </c>
      <c r="I173" t="s">
        <v>34</v>
      </c>
      <c r="J173" t="s">
        <v>987</v>
      </c>
      <c r="K173" t="s">
        <v>24</v>
      </c>
      <c r="L173" t="s">
        <v>82</v>
      </c>
      <c r="M173" t="s">
        <v>26</v>
      </c>
      <c r="N173" t="s">
        <v>27</v>
      </c>
    </row>
    <row r="174" spans="1:14" x14ac:dyDescent="0.25">
      <c r="A174" t="s">
        <v>1120</v>
      </c>
      <c r="B174" t="s">
        <v>1068</v>
      </c>
      <c r="C174" t="s">
        <v>16</v>
      </c>
      <c r="D174" t="s">
        <v>1069</v>
      </c>
      <c r="E174" t="s">
        <v>695</v>
      </c>
      <c r="F174" t="s">
        <v>1121</v>
      </c>
      <c r="G174" t="s">
        <v>1122</v>
      </c>
      <c r="H174" t="s">
        <v>1123</v>
      </c>
      <c r="I174" t="s">
        <v>34</v>
      </c>
      <c r="J174" t="s">
        <v>284</v>
      </c>
      <c r="K174" t="s">
        <v>24</v>
      </c>
      <c r="L174" t="s">
        <v>82</v>
      </c>
      <c r="M174" t="s">
        <v>26</v>
      </c>
      <c r="N174" t="s">
        <v>27</v>
      </c>
    </row>
    <row r="175" spans="1:14" x14ac:dyDescent="0.25">
      <c r="A175" t="s">
        <v>1124</v>
      </c>
      <c r="B175" t="s">
        <v>837</v>
      </c>
      <c r="C175" t="s">
        <v>16</v>
      </c>
      <c r="D175" t="s">
        <v>838</v>
      </c>
      <c r="E175" t="s">
        <v>687</v>
      </c>
      <c r="F175" t="s">
        <v>1125</v>
      </c>
      <c r="G175" t="s">
        <v>1126</v>
      </c>
      <c r="H175" t="s">
        <v>1127</v>
      </c>
      <c r="I175" t="s">
        <v>34</v>
      </c>
      <c r="J175" t="s">
        <v>433</v>
      </c>
      <c r="K175" t="s">
        <v>24</v>
      </c>
      <c r="L175" t="s">
        <v>842</v>
      </c>
      <c r="M175" t="s">
        <v>26</v>
      </c>
      <c r="N175" t="s">
        <v>27</v>
      </c>
    </row>
    <row r="176" spans="1:14" x14ac:dyDescent="0.25">
      <c r="A176" t="s">
        <v>1128</v>
      </c>
      <c r="B176" t="s">
        <v>1129</v>
      </c>
      <c r="C176" t="s">
        <v>16</v>
      </c>
      <c r="D176" t="s">
        <v>1130</v>
      </c>
      <c r="E176" t="s">
        <v>695</v>
      </c>
      <c r="F176" t="s">
        <v>1131</v>
      </c>
      <c r="G176" t="s">
        <v>1132</v>
      </c>
      <c r="H176" t="s">
        <v>1133</v>
      </c>
      <c r="I176" t="s">
        <v>34</v>
      </c>
      <c r="J176" t="s">
        <v>1134</v>
      </c>
      <c r="K176" t="s">
        <v>24</v>
      </c>
      <c r="L176" t="s">
        <v>82</v>
      </c>
      <c r="M176" t="s">
        <v>26</v>
      </c>
      <c r="N176" t="s">
        <v>27</v>
      </c>
    </row>
    <row r="177" spans="1:14" x14ac:dyDescent="0.25">
      <c r="A177" t="s">
        <v>1135</v>
      </c>
      <c r="B177" t="s">
        <v>1005</v>
      </c>
      <c r="C177" t="s">
        <v>76</v>
      </c>
      <c r="D177" t="s">
        <v>1006</v>
      </c>
      <c r="E177" t="s">
        <v>695</v>
      </c>
      <c r="F177" t="s">
        <v>1136</v>
      </c>
      <c r="G177" t="s">
        <v>1137</v>
      </c>
      <c r="H177" t="s">
        <v>1138</v>
      </c>
      <c r="I177" t="s">
        <v>34</v>
      </c>
      <c r="J177" t="s">
        <v>1010</v>
      </c>
      <c r="K177" t="s">
        <v>24</v>
      </c>
      <c r="L177" t="s">
        <v>848</v>
      </c>
      <c r="M177" t="s">
        <v>26</v>
      </c>
      <c r="N177" t="s">
        <v>27</v>
      </c>
    </row>
    <row r="178" spans="1:14" x14ac:dyDescent="0.25">
      <c r="A178" t="s">
        <v>908</v>
      </c>
      <c r="B178" t="s">
        <v>909</v>
      </c>
      <c r="C178" t="s">
        <v>76</v>
      </c>
      <c r="D178" t="s">
        <v>910</v>
      </c>
      <c r="E178" t="s">
        <v>695</v>
      </c>
      <c r="F178" t="s">
        <v>1139</v>
      </c>
      <c r="G178" t="s">
        <v>1140</v>
      </c>
      <c r="H178" t="s">
        <v>1141</v>
      </c>
      <c r="I178" t="s">
        <v>34</v>
      </c>
      <c r="J178" t="s">
        <v>134</v>
      </c>
      <c r="K178" t="s">
        <v>24</v>
      </c>
      <c r="L178" t="s">
        <v>914</v>
      </c>
      <c r="M178" t="s">
        <v>26</v>
      </c>
      <c r="N178" t="s">
        <v>27</v>
      </c>
    </row>
    <row r="179" spans="1:14" x14ac:dyDescent="0.25">
      <c r="A179" t="s">
        <v>1142</v>
      </c>
      <c r="B179" t="s">
        <v>784</v>
      </c>
      <c r="C179" t="s">
        <v>76</v>
      </c>
      <c r="D179" t="s">
        <v>67</v>
      </c>
      <c r="E179" t="s">
        <v>695</v>
      </c>
      <c r="F179" t="s">
        <v>1143</v>
      </c>
      <c r="G179" t="s">
        <v>1144</v>
      </c>
      <c r="H179" t="s">
        <v>1145</v>
      </c>
      <c r="I179" t="s">
        <v>34</v>
      </c>
      <c r="J179" t="s">
        <v>448</v>
      </c>
      <c r="K179" t="s">
        <v>24</v>
      </c>
      <c r="L179" t="s">
        <v>44</v>
      </c>
      <c r="M179" t="s">
        <v>26</v>
      </c>
      <c r="N179" t="s">
        <v>27</v>
      </c>
    </row>
    <row r="180" spans="1:14" x14ac:dyDescent="0.25">
      <c r="A180" t="s">
        <v>721</v>
      </c>
      <c r="B180" t="s">
        <v>1146</v>
      </c>
      <c r="C180" t="s">
        <v>76</v>
      </c>
      <c r="D180" t="s">
        <v>723</v>
      </c>
      <c r="E180" t="s">
        <v>695</v>
      </c>
      <c r="F180" t="s">
        <v>1147</v>
      </c>
      <c r="G180" t="s">
        <v>1148</v>
      </c>
      <c r="H180" t="s">
        <v>1149</v>
      </c>
      <c r="I180" t="s">
        <v>34</v>
      </c>
      <c r="J180" t="s">
        <v>448</v>
      </c>
      <c r="K180" t="s">
        <v>24</v>
      </c>
      <c r="L180" t="s">
        <v>727</v>
      </c>
      <c r="M180" t="s">
        <v>26</v>
      </c>
      <c r="N180" t="s">
        <v>27</v>
      </c>
    </row>
    <row r="181" spans="1:14" x14ac:dyDescent="0.25">
      <c r="A181" t="s">
        <v>1150</v>
      </c>
      <c r="B181" t="s">
        <v>1151</v>
      </c>
      <c r="C181" t="s">
        <v>16</v>
      </c>
      <c r="D181" t="s">
        <v>892</v>
      </c>
      <c r="E181" t="s">
        <v>687</v>
      </c>
      <c r="F181" t="s">
        <v>1152</v>
      </c>
      <c r="G181" t="s">
        <v>1153</v>
      </c>
      <c r="H181" t="s">
        <v>1154</v>
      </c>
      <c r="I181" t="s">
        <v>22</v>
      </c>
      <c r="J181" t="s">
        <v>276</v>
      </c>
      <c r="K181" t="s">
        <v>24</v>
      </c>
      <c r="L181" t="s">
        <v>91</v>
      </c>
      <c r="M181" t="s">
        <v>26</v>
      </c>
      <c r="N181" t="s">
        <v>27</v>
      </c>
    </row>
    <row r="182" spans="1:14" x14ac:dyDescent="0.25">
      <c r="A182" t="s">
        <v>714</v>
      </c>
      <c r="B182" t="s">
        <v>715</v>
      </c>
      <c r="C182" t="s">
        <v>76</v>
      </c>
      <c r="D182" t="s">
        <v>716</v>
      </c>
      <c r="E182" t="s">
        <v>695</v>
      </c>
      <c r="F182" t="s">
        <v>1155</v>
      </c>
      <c r="G182" t="s">
        <v>1156</v>
      </c>
      <c r="H182" t="s">
        <v>1157</v>
      </c>
      <c r="I182" t="s">
        <v>34</v>
      </c>
      <c r="J182" t="s">
        <v>691</v>
      </c>
      <c r="K182" t="s">
        <v>24</v>
      </c>
      <c r="L182" t="s">
        <v>720</v>
      </c>
      <c r="M182" t="s">
        <v>26</v>
      </c>
      <c r="N182" t="s">
        <v>27</v>
      </c>
    </row>
    <row r="183" spans="1:14" x14ac:dyDescent="0.25">
      <c r="A183" t="s">
        <v>757</v>
      </c>
      <c r="B183" t="s">
        <v>758</v>
      </c>
      <c r="C183" t="s">
        <v>16</v>
      </c>
      <c r="D183" t="s">
        <v>759</v>
      </c>
      <c r="E183" t="s">
        <v>695</v>
      </c>
      <c r="F183" t="s">
        <v>1158</v>
      </c>
      <c r="G183" t="s">
        <v>1159</v>
      </c>
      <c r="H183" t="s">
        <v>1160</v>
      </c>
      <c r="I183" t="s">
        <v>34</v>
      </c>
      <c r="J183" t="s">
        <v>1161</v>
      </c>
      <c r="K183" t="s">
        <v>24</v>
      </c>
      <c r="L183" t="s">
        <v>82</v>
      </c>
      <c r="M183" t="s">
        <v>26</v>
      </c>
      <c r="N183" t="s">
        <v>27</v>
      </c>
    </row>
    <row r="184" spans="1:14" x14ac:dyDescent="0.25">
      <c r="A184" t="s">
        <v>1162</v>
      </c>
      <c r="B184" t="s">
        <v>992</v>
      </c>
      <c r="C184" t="s">
        <v>16</v>
      </c>
      <c r="D184" t="s">
        <v>875</v>
      </c>
      <c r="E184" t="s">
        <v>687</v>
      </c>
      <c r="F184" t="s">
        <v>1163</v>
      </c>
      <c r="G184" t="s">
        <v>1164</v>
      </c>
      <c r="H184" t="s">
        <v>1165</v>
      </c>
      <c r="I184" t="s">
        <v>22</v>
      </c>
      <c r="J184" t="s">
        <v>879</v>
      </c>
      <c r="K184" t="s">
        <v>24</v>
      </c>
      <c r="L184" t="s">
        <v>91</v>
      </c>
      <c r="M184" t="s">
        <v>26</v>
      </c>
      <c r="N184" t="s">
        <v>27</v>
      </c>
    </row>
    <row r="185" spans="1:14" x14ac:dyDescent="0.25">
      <c r="A185" t="s">
        <v>1166</v>
      </c>
      <c r="B185" t="s">
        <v>1167</v>
      </c>
      <c r="C185" t="s">
        <v>16</v>
      </c>
      <c r="D185" t="s">
        <v>1168</v>
      </c>
      <c r="E185" t="s">
        <v>695</v>
      </c>
      <c r="F185" t="s">
        <v>1169</v>
      </c>
      <c r="G185" t="s">
        <v>1170</v>
      </c>
      <c r="H185" t="s">
        <v>1171</v>
      </c>
      <c r="I185" t="s">
        <v>22</v>
      </c>
      <c r="J185" t="s">
        <v>691</v>
      </c>
      <c r="K185" t="s">
        <v>24</v>
      </c>
      <c r="L185" t="s">
        <v>91</v>
      </c>
      <c r="M185" t="s">
        <v>26</v>
      </c>
      <c r="N185" t="s">
        <v>27</v>
      </c>
    </row>
    <row r="186" spans="1:14" x14ac:dyDescent="0.25">
      <c r="A186" t="s">
        <v>1128</v>
      </c>
      <c r="B186" t="s">
        <v>1129</v>
      </c>
      <c r="C186" t="s">
        <v>16</v>
      </c>
      <c r="D186" t="s">
        <v>1130</v>
      </c>
      <c r="E186" t="s">
        <v>695</v>
      </c>
      <c r="F186" t="s">
        <v>1172</v>
      </c>
      <c r="G186" t="s">
        <v>1173</v>
      </c>
      <c r="H186" t="s">
        <v>1174</v>
      </c>
      <c r="I186" t="s">
        <v>34</v>
      </c>
      <c r="J186" t="s">
        <v>1134</v>
      </c>
      <c r="K186" t="s">
        <v>24</v>
      </c>
      <c r="L186" t="s">
        <v>82</v>
      </c>
      <c r="M186" t="s">
        <v>26</v>
      </c>
      <c r="N186" t="s">
        <v>27</v>
      </c>
    </row>
    <row r="187" spans="1:14" x14ac:dyDescent="0.25">
      <c r="A187" t="s">
        <v>1175</v>
      </c>
      <c r="B187" t="s">
        <v>158</v>
      </c>
      <c r="C187" t="s">
        <v>16</v>
      </c>
      <c r="D187" t="s">
        <v>102</v>
      </c>
      <c r="E187" t="s">
        <v>695</v>
      </c>
      <c r="F187" t="s">
        <v>1176</v>
      </c>
      <c r="G187" t="s">
        <v>1177</v>
      </c>
      <c r="H187" t="s">
        <v>1178</v>
      </c>
      <c r="I187" t="s">
        <v>34</v>
      </c>
      <c r="J187" t="s">
        <v>976</v>
      </c>
      <c r="K187" t="s">
        <v>24</v>
      </c>
      <c r="L187" t="s">
        <v>82</v>
      </c>
      <c r="M187" t="s">
        <v>1179</v>
      </c>
      <c r="N187" t="s">
        <v>46</v>
      </c>
    </row>
    <row r="188" spans="1:14" x14ac:dyDescent="0.25">
      <c r="A188" t="s">
        <v>1180</v>
      </c>
      <c r="B188" t="s">
        <v>1181</v>
      </c>
      <c r="C188" t="s">
        <v>76</v>
      </c>
      <c r="D188" t="s">
        <v>917</v>
      </c>
      <c r="E188" t="s">
        <v>695</v>
      </c>
      <c r="F188" t="s">
        <v>1182</v>
      </c>
      <c r="G188" t="s">
        <v>1183</v>
      </c>
      <c r="H188" t="s">
        <v>1184</v>
      </c>
      <c r="I188" t="s">
        <v>34</v>
      </c>
      <c r="J188" t="s">
        <v>551</v>
      </c>
      <c r="K188" t="s">
        <v>24</v>
      </c>
      <c r="L188" t="s">
        <v>82</v>
      </c>
      <c r="M188" t="s">
        <v>1185</v>
      </c>
      <c r="N188" t="s">
        <v>46</v>
      </c>
    </row>
    <row r="189" spans="1:14" x14ac:dyDescent="0.25">
      <c r="A189" t="s">
        <v>945</v>
      </c>
      <c r="B189" t="s">
        <v>946</v>
      </c>
      <c r="C189" t="s">
        <v>16</v>
      </c>
      <c r="D189" t="s">
        <v>947</v>
      </c>
      <c r="E189" t="s">
        <v>695</v>
      </c>
      <c r="F189" t="s">
        <v>1186</v>
      </c>
      <c r="G189" t="s">
        <v>1187</v>
      </c>
      <c r="H189" t="s">
        <v>1188</v>
      </c>
      <c r="I189" t="s">
        <v>22</v>
      </c>
      <c r="J189" t="s">
        <v>284</v>
      </c>
      <c r="K189" t="s">
        <v>24</v>
      </c>
      <c r="L189" t="s">
        <v>91</v>
      </c>
      <c r="M189" t="s">
        <v>26</v>
      </c>
      <c r="N189" t="s">
        <v>27</v>
      </c>
    </row>
    <row r="190" spans="1:14" x14ac:dyDescent="0.25">
      <c r="A190" t="s">
        <v>806</v>
      </c>
      <c r="B190" t="s">
        <v>807</v>
      </c>
      <c r="C190" t="s">
        <v>16</v>
      </c>
      <c r="D190" t="s">
        <v>808</v>
      </c>
      <c r="E190" t="s">
        <v>695</v>
      </c>
      <c r="F190" t="s">
        <v>1189</v>
      </c>
      <c r="G190" t="s">
        <v>1190</v>
      </c>
      <c r="H190" t="s">
        <v>1191</v>
      </c>
      <c r="I190" t="s">
        <v>34</v>
      </c>
      <c r="J190" t="s">
        <v>944</v>
      </c>
      <c r="K190" t="s">
        <v>24</v>
      </c>
      <c r="L190" t="s">
        <v>82</v>
      </c>
      <c r="M190" t="s">
        <v>26</v>
      </c>
      <c r="N190" t="s">
        <v>27</v>
      </c>
    </row>
    <row r="191" spans="1:14" x14ac:dyDescent="0.25">
      <c r="A191" t="s">
        <v>908</v>
      </c>
      <c r="B191" t="s">
        <v>909</v>
      </c>
      <c r="C191" t="s">
        <v>76</v>
      </c>
      <c r="D191" t="s">
        <v>910</v>
      </c>
      <c r="E191" t="s">
        <v>695</v>
      </c>
      <c r="F191" t="s">
        <v>1192</v>
      </c>
      <c r="G191" t="s">
        <v>1193</v>
      </c>
      <c r="H191" t="s">
        <v>1194</v>
      </c>
      <c r="I191" t="s">
        <v>34</v>
      </c>
      <c r="J191" t="s">
        <v>178</v>
      </c>
      <c r="K191" t="s">
        <v>24</v>
      </c>
      <c r="L191" t="s">
        <v>914</v>
      </c>
      <c r="M191" t="s">
        <v>26</v>
      </c>
      <c r="N191" t="s">
        <v>27</v>
      </c>
    </row>
    <row r="192" spans="1:14" x14ac:dyDescent="0.25">
      <c r="A192" t="s">
        <v>1195</v>
      </c>
      <c r="B192" t="s">
        <v>1196</v>
      </c>
      <c r="C192" t="s">
        <v>16</v>
      </c>
      <c r="D192" t="s">
        <v>1168</v>
      </c>
      <c r="E192" t="s">
        <v>687</v>
      </c>
      <c r="F192" t="s">
        <v>1197</v>
      </c>
      <c r="G192" t="s">
        <v>1198</v>
      </c>
      <c r="H192" t="s">
        <v>1199</v>
      </c>
      <c r="I192" t="s">
        <v>22</v>
      </c>
      <c r="J192" t="s">
        <v>691</v>
      </c>
      <c r="K192" t="s">
        <v>24</v>
      </c>
      <c r="L192" t="s">
        <v>91</v>
      </c>
      <c r="M192" t="s">
        <v>26</v>
      </c>
      <c r="N192" t="s">
        <v>27</v>
      </c>
    </row>
    <row r="193" spans="1:14" x14ac:dyDescent="0.25">
      <c r="A193" t="s">
        <v>1200</v>
      </c>
      <c r="B193" t="s">
        <v>1032</v>
      </c>
      <c r="C193" t="s">
        <v>16</v>
      </c>
      <c r="D193" t="s">
        <v>102</v>
      </c>
      <c r="E193" t="s">
        <v>695</v>
      </c>
      <c r="F193" t="s">
        <v>1201</v>
      </c>
      <c r="G193" t="s">
        <v>1202</v>
      </c>
      <c r="H193" t="s">
        <v>1203</v>
      </c>
      <c r="I193" t="s">
        <v>34</v>
      </c>
      <c r="J193" t="s">
        <v>568</v>
      </c>
      <c r="K193" t="s">
        <v>24</v>
      </c>
      <c r="L193" t="s">
        <v>82</v>
      </c>
      <c r="M193" t="s">
        <v>1204</v>
      </c>
      <c r="N193" t="s">
        <v>46</v>
      </c>
    </row>
    <row r="194" spans="1:14" x14ac:dyDescent="0.25">
      <c r="A194" t="s">
        <v>757</v>
      </c>
      <c r="B194" t="s">
        <v>758</v>
      </c>
      <c r="C194" t="s">
        <v>16</v>
      </c>
      <c r="D194" t="s">
        <v>759</v>
      </c>
      <c r="E194" t="s">
        <v>695</v>
      </c>
      <c r="F194" t="s">
        <v>1205</v>
      </c>
      <c r="G194" t="s">
        <v>1206</v>
      </c>
      <c r="H194" t="s">
        <v>1207</v>
      </c>
      <c r="I194" t="s">
        <v>34</v>
      </c>
      <c r="J194" t="s">
        <v>1208</v>
      </c>
      <c r="K194" t="s">
        <v>24</v>
      </c>
      <c r="L194" t="s">
        <v>82</v>
      </c>
      <c r="M194" t="s">
        <v>26</v>
      </c>
      <c r="N194" t="s">
        <v>27</v>
      </c>
    </row>
    <row r="195" spans="1:14" x14ac:dyDescent="0.25">
      <c r="A195" t="s">
        <v>1166</v>
      </c>
      <c r="B195" t="s">
        <v>1209</v>
      </c>
      <c r="C195" t="s">
        <v>16</v>
      </c>
      <c r="D195" t="s">
        <v>1168</v>
      </c>
      <c r="E195" t="s">
        <v>695</v>
      </c>
      <c r="F195" t="s">
        <v>1210</v>
      </c>
      <c r="G195" t="s">
        <v>1211</v>
      </c>
      <c r="H195" t="s">
        <v>1212</v>
      </c>
      <c r="I195" t="s">
        <v>22</v>
      </c>
      <c r="J195" t="s">
        <v>691</v>
      </c>
      <c r="K195" t="s">
        <v>24</v>
      </c>
      <c r="L195" t="s">
        <v>91</v>
      </c>
      <c r="M195" t="s">
        <v>26</v>
      </c>
      <c r="N195" t="s">
        <v>27</v>
      </c>
    </row>
    <row r="196" spans="1:14" x14ac:dyDescent="0.25">
      <c r="A196" t="s">
        <v>788</v>
      </c>
      <c r="B196" t="s">
        <v>789</v>
      </c>
      <c r="C196" t="s">
        <v>16</v>
      </c>
      <c r="D196" t="s">
        <v>790</v>
      </c>
      <c r="E196" t="s">
        <v>695</v>
      </c>
      <c r="F196" t="s">
        <v>1213</v>
      </c>
      <c r="G196" t="s">
        <v>1214</v>
      </c>
      <c r="H196" t="s">
        <v>1215</v>
      </c>
      <c r="I196" t="s">
        <v>34</v>
      </c>
      <c r="J196" t="s">
        <v>53</v>
      </c>
      <c r="K196" t="s">
        <v>24</v>
      </c>
      <c r="L196" t="s">
        <v>233</v>
      </c>
      <c r="M196" t="s">
        <v>1216</v>
      </c>
      <c r="N196" t="s">
        <v>46</v>
      </c>
    </row>
    <row r="197" spans="1:14" x14ac:dyDescent="0.25">
      <c r="A197" t="s">
        <v>908</v>
      </c>
      <c r="B197" t="s">
        <v>909</v>
      </c>
      <c r="C197" t="s">
        <v>76</v>
      </c>
      <c r="D197" t="s">
        <v>910</v>
      </c>
      <c r="E197" t="s">
        <v>695</v>
      </c>
      <c r="F197" t="s">
        <v>1217</v>
      </c>
      <c r="G197" t="s">
        <v>1218</v>
      </c>
      <c r="H197" t="s">
        <v>1219</v>
      </c>
      <c r="I197" t="s">
        <v>34</v>
      </c>
      <c r="J197" t="s">
        <v>1161</v>
      </c>
      <c r="K197" t="s">
        <v>24</v>
      </c>
      <c r="L197" t="s">
        <v>914</v>
      </c>
      <c r="M197" t="s">
        <v>26</v>
      </c>
      <c r="N197" t="s">
        <v>27</v>
      </c>
    </row>
    <row r="198" spans="1:14" x14ac:dyDescent="0.25">
      <c r="A198" t="s">
        <v>714</v>
      </c>
      <c r="B198" t="s">
        <v>715</v>
      </c>
      <c r="C198" t="s">
        <v>76</v>
      </c>
      <c r="D198" t="s">
        <v>716</v>
      </c>
      <c r="E198" t="s">
        <v>695</v>
      </c>
      <c r="F198" t="s">
        <v>1220</v>
      </c>
      <c r="G198" t="s">
        <v>1221</v>
      </c>
      <c r="H198" t="s">
        <v>1222</v>
      </c>
      <c r="I198" t="s">
        <v>34</v>
      </c>
      <c r="J198" t="s">
        <v>448</v>
      </c>
      <c r="K198" t="s">
        <v>24</v>
      </c>
      <c r="L198" t="s">
        <v>720</v>
      </c>
      <c r="M198" t="s">
        <v>26</v>
      </c>
      <c r="N198" t="s">
        <v>27</v>
      </c>
    </row>
    <row r="199" spans="1:14" x14ac:dyDescent="0.25">
      <c r="A199" t="s">
        <v>1223</v>
      </c>
      <c r="B199" t="s">
        <v>992</v>
      </c>
      <c r="C199" t="s">
        <v>16</v>
      </c>
      <c r="D199" t="s">
        <v>851</v>
      </c>
      <c r="E199" t="s">
        <v>695</v>
      </c>
      <c r="F199" t="s">
        <v>1224</v>
      </c>
      <c r="G199" t="s">
        <v>1225</v>
      </c>
      <c r="H199" t="s">
        <v>1226</v>
      </c>
      <c r="I199" t="s">
        <v>22</v>
      </c>
      <c r="J199" t="s">
        <v>1227</v>
      </c>
      <c r="K199" t="s">
        <v>24</v>
      </c>
      <c r="L199" t="s">
        <v>856</v>
      </c>
      <c r="M199" t="s">
        <v>26</v>
      </c>
      <c r="N199" t="s">
        <v>27</v>
      </c>
    </row>
    <row r="200" spans="1:14" x14ac:dyDescent="0.25">
      <c r="A200" t="s">
        <v>1228</v>
      </c>
      <c r="B200" t="s">
        <v>1090</v>
      </c>
      <c r="C200" t="s">
        <v>76</v>
      </c>
      <c r="E200" t="s">
        <v>695</v>
      </c>
      <c r="F200" t="s">
        <v>1229</v>
      </c>
      <c r="G200" t="s">
        <v>1230</v>
      </c>
      <c r="H200" t="s">
        <v>1231</v>
      </c>
      <c r="I200" t="s">
        <v>34</v>
      </c>
      <c r="J200" t="s">
        <v>691</v>
      </c>
      <c r="K200" t="s">
        <v>24</v>
      </c>
      <c r="L200" t="s">
        <v>1094</v>
      </c>
      <c r="M200" t="s">
        <v>26</v>
      </c>
      <c r="N200" t="s">
        <v>27</v>
      </c>
    </row>
    <row r="201" spans="1:14" x14ac:dyDescent="0.25">
      <c r="A201" t="s">
        <v>930</v>
      </c>
      <c r="B201" t="s">
        <v>764</v>
      </c>
      <c r="C201" t="s">
        <v>16</v>
      </c>
      <c r="D201" t="s">
        <v>931</v>
      </c>
      <c r="E201" t="s">
        <v>687</v>
      </c>
      <c r="F201" t="s">
        <v>1232</v>
      </c>
      <c r="G201" t="s">
        <v>1233</v>
      </c>
      <c r="H201" t="s">
        <v>1234</v>
      </c>
      <c r="I201" t="s">
        <v>34</v>
      </c>
      <c r="J201" t="s">
        <v>568</v>
      </c>
      <c r="K201" t="s">
        <v>24</v>
      </c>
      <c r="L201" t="s">
        <v>82</v>
      </c>
      <c r="M201" t="s">
        <v>26</v>
      </c>
      <c r="N201" t="s">
        <v>27</v>
      </c>
    </row>
    <row r="202" spans="1:14" x14ac:dyDescent="0.25">
      <c r="A202" t="s">
        <v>1235</v>
      </c>
      <c r="B202" t="s">
        <v>708</v>
      </c>
      <c r="C202" t="s">
        <v>16</v>
      </c>
      <c r="D202" t="s">
        <v>709</v>
      </c>
      <c r="E202" t="s">
        <v>695</v>
      </c>
      <c r="F202" t="s">
        <v>1236</v>
      </c>
      <c r="G202" t="s">
        <v>1237</v>
      </c>
      <c r="H202" t="s">
        <v>1238</v>
      </c>
      <c r="I202" t="s">
        <v>34</v>
      </c>
      <c r="J202" t="s">
        <v>98</v>
      </c>
      <c r="K202" t="s">
        <v>24</v>
      </c>
      <c r="L202" t="s">
        <v>713</v>
      </c>
      <c r="M202" t="s">
        <v>26</v>
      </c>
      <c r="N202" t="s">
        <v>27</v>
      </c>
    </row>
    <row r="203" spans="1:14" x14ac:dyDescent="0.25">
      <c r="A203" t="s">
        <v>1239</v>
      </c>
      <c r="B203" t="s">
        <v>909</v>
      </c>
      <c r="C203" t="s">
        <v>76</v>
      </c>
      <c r="D203" t="s">
        <v>910</v>
      </c>
      <c r="E203" t="s">
        <v>687</v>
      </c>
      <c r="F203" t="s">
        <v>1240</v>
      </c>
      <c r="G203" t="s">
        <v>1241</v>
      </c>
      <c r="H203" t="s">
        <v>1242</v>
      </c>
      <c r="I203" t="s">
        <v>34</v>
      </c>
      <c r="J203" t="s">
        <v>1161</v>
      </c>
      <c r="K203" t="s">
        <v>24</v>
      </c>
      <c r="L203" t="s">
        <v>914</v>
      </c>
      <c r="M203" t="s">
        <v>26</v>
      </c>
      <c r="N203" t="s">
        <v>27</v>
      </c>
    </row>
    <row r="204" spans="1:14" x14ac:dyDescent="0.25">
      <c r="A204" t="s">
        <v>806</v>
      </c>
      <c r="B204" t="s">
        <v>807</v>
      </c>
      <c r="C204" t="s">
        <v>16</v>
      </c>
      <c r="D204" t="s">
        <v>808</v>
      </c>
      <c r="E204" t="s">
        <v>695</v>
      </c>
      <c r="F204" t="s">
        <v>1243</v>
      </c>
      <c r="G204" t="s">
        <v>1244</v>
      </c>
      <c r="H204" t="s">
        <v>1245</v>
      </c>
      <c r="I204" t="s">
        <v>34</v>
      </c>
      <c r="J204" t="s">
        <v>987</v>
      </c>
      <c r="K204" t="s">
        <v>24</v>
      </c>
      <c r="L204" t="s">
        <v>82</v>
      </c>
      <c r="M204" t="s">
        <v>26</v>
      </c>
      <c r="N204" t="s">
        <v>27</v>
      </c>
    </row>
    <row r="205" spans="1:14" x14ac:dyDescent="0.25">
      <c r="A205" t="s">
        <v>1246</v>
      </c>
      <c r="B205" t="s">
        <v>946</v>
      </c>
      <c r="C205" t="s">
        <v>16</v>
      </c>
      <c r="E205" t="s">
        <v>687</v>
      </c>
      <c r="F205" t="s">
        <v>1247</v>
      </c>
      <c r="G205" t="s">
        <v>1248</v>
      </c>
      <c r="H205" t="s">
        <v>1249</v>
      </c>
      <c r="I205" t="s">
        <v>22</v>
      </c>
      <c r="K205" t="s">
        <v>24</v>
      </c>
      <c r="M205" t="s">
        <v>26</v>
      </c>
      <c r="N205" t="s">
        <v>27</v>
      </c>
    </row>
    <row r="206" spans="1:14" x14ac:dyDescent="0.25">
      <c r="A206" t="s">
        <v>1250</v>
      </c>
      <c r="B206" t="s">
        <v>1251</v>
      </c>
      <c r="C206" t="s">
        <v>16</v>
      </c>
      <c r="D206" t="s">
        <v>820</v>
      </c>
      <c r="E206" t="s">
        <v>695</v>
      </c>
      <c r="F206" t="s">
        <v>1252</v>
      </c>
      <c r="G206" t="s">
        <v>1253</v>
      </c>
      <c r="H206" t="s">
        <v>1254</v>
      </c>
      <c r="I206" t="s">
        <v>34</v>
      </c>
      <c r="J206" t="s">
        <v>134</v>
      </c>
      <c r="K206" t="s">
        <v>24</v>
      </c>
      <c r="L206" t="s">
        <v>82</v>
      </c>
      <c r="M206" t="s">
        <v>26</v>
      </c>
      <c r="N206" t="s">
        <v>27</v>
      </c>
    </row>
    <row r="207" spans="1:14" x14ac:dyDescent="0.25">
      <c r="A207" t="s">
        <v>714</v>
      </c>
      <c r="B207" t="s">
        <v>715</v>
      </c>
      <c r="C207" t="s">
        <v>76</v>
      </c>
      <c r="D207" t="s">
        <v>716</v>
      </c>
      <c r="E207" t="s">
        <v>695</v>
      </c>
      <c r="F207" t="s">
        <v>1255</v>
      </c>
      <c r="G207" t="s">
        <v>1256</v>
      </c>
      <c r="H207" t="s">
        <v>1257</v>
      </c>
      <c r="I207" t="s">
        <v>34</v>
      </c>
      <c r="J207" t="s">
        <v>178</v>
      </c>
      <c r="K207" t="s">
        <v>24</v>
      </c>
      <c r="L207" t="s">
        <v>720</v>
      </c>
      <c r="M207" t="s">
        <v>26</v>
      </c>
      <c r="N207" t="s">
        <v>27</v>
      </c>
    </row>
    <row r="208" spans="1:14" x14ac:dyDescent="0.25">
      <c r="A208" t="s">
        <v>1258</v>
      </c>
      <c r="B208" t="s">
        <v>992</v>
      </c>
      <c r="C208" t="s">
        <v>16</v>
      </c>
      <c r="D208" t="s">
        <v>1259</v>
      </c>
      <c r="E208" t="s">
        <v>687</v>
      </c>
      <c r="F208" t="s">
        <v>1260</v>
      </c>
      <c r="G208" t="s">
        <v>1261</v>
      </c>
      <c r="H208" t="s">
        <v>1262</v>
      </c>
      <c r="I208" t="s">
        <v>22</v>
      </c>
      <c r="J208" t="s">
        <v>1263</v>
      </c>
      <c r="K208" t="s">
        <v>24</v>
      </c>
      <c r="L208" t="s">
        <v>1264</v>
      </c>
      <c r="M208" t="s">
        <v>26</v>
      </c>
      <c r="N208" t="s">
        <v>27</v>
      </c>
    </row>
    <row r="209" spans="1:14" x14ac:dyDescent="0.25">
      <c r="A209" t="s">
        <v>1265</v>
      </c>
      <c r="B209" t="s">
        <v>1084</v>
      </c>
      <c r="C209" t="s">
        <v>76</v>
      </c>
      <c r="D209" t="s">
        <v>1085</v>
      </c>
      <c r="E209" t="s">
        <v>687</v>
      </c>
      <c r="F209" t="s">
        <v>1266</v>
      </c>
      <c r="G209" t="s">
        <v>1267</v>
      </c>
      <c r="H209" t="s">
        <v>1268</v>
      </c>
      <c r="I209" t="s">
        <v>34</v>
      </c>
      <c r="J209" t="s">
        <v>307</v>
      </c>
      <c r="K209" t="s">
        <v>24</v>
      </c>
      <c r="L209" t="s">
        <v>82</v>
      </c>
      <c r="M209" t="s">
        <v>26</v>
      </c>
      <c r="N209" t="s">
        <v>27</v>
      </c>
    </row>
    <row r="210" spans="1:14" x14ac:dyDescent="0.25">
      <c r="A210" t="s">
        <v>1269</v>
      </c>
      <c r="B210" t="s">
        <v>1270</v>
      </c>
      <c r="C210" t="s">
        <v>76</v>
      </c>
      <c r="D210" t="s">
        <v>1271</v>
      </c>
      <c r="E210" t="s">
        <v>687</v>
      </c>
      <c r="F210" t="s">
        <v>1272</v>
      </c>
      <c r="G210" t="s">
        <v>1273</v>
      </c>
      <c r="H210" t="s">
        <v>1274</v>
      </c>
      <c r="I210" t="s">
        <v>22</v>
      </c>
      <c r="J210" t="s">
        <v>1275</v>
      </c>
      <c r="K210" t="s">
        <v>24</v>
      </c>
      <c r="L210" t="s">
        <v>91</v>
      </c>
      <c r="M210" t="s">
        <v>26</v>
      </c>
      <c r="N210" t="s">
        <v>27</v>
      </c>
    </row>
    <row r="211" spans="1:14" x14ac:dyDescent="0.25">
      <c r="A211" t="s">
        <v>806</v>
      </c>
      <c r="B211" t="s">
        <v>807</v>
      </c>
      <c r="C211" t="s">
        <v>16</v>
      </c>
      <c r="D211" t="s">
        <v>808</v>
      </c>
      <c r="E211" t="s">
        <v>695</v>
      </c>
      <c r="F211" t="s">
        <v>1276</v>
      </c>
      <c r="G211" t="s">
        <v>1277</v>
      </c>
      <c r="H211" t="s">
        <v>1278</v>
      </c>
      <c r="I211" t="s">
        <v>34</v>
      </c>
      <c r="J211" t="s">
        <v>1279</v>
      </c>
      <c r="K211" t="s">
        <v>24</v>
      </c>
      <c r="L211" t="s">
        <v>82</v>
      </c>
      <c r="M211" t="s">
        <v>26</v>
      </c>
      <c r="N211" t="s">
        <v>27</v>
      </c>
    </row>
    <row r="212" spans="1:14" x14ac:dyDescent="0.25">
      <c r="A212" t="s">
        <v>1280</v>
      </c>
      <c r="C212" t="s">
        <v>76</v>
      </c>
      <c r="D212" t="s">
        <v>1281</v>
      </c>
      <c r="E212" t="s">
        <v>687</v>
      </c>
      <c r="F212" t="s">
        <v>1282</v>
      </c>
      <c r="G212" t="s">
        <v>1283</v>
      </c>
      <c r="H212" t="s">
        <v>1284</v>
      </c>
      <c r="I212" t="s">
        <v>34</v>
      </c>
      <c r="J212" t="s">
        <v>514</v>
      </c>
      <c r="K212" t="s">
        <v>24</v>
      </c>
      <c r="L212" t="s">
        <v>82</v>
      </c>
      <c r="M212" t="s">
        <v>26</v>
      </c>
      <c r="N212" t="s">
        <v>27</v>
      </c>
    </row>
    <row r="213" spans="1:14" x14ac:dyDescent="0.25">
      <c r="A213" t="s">
        <v>1285</v>
      </c>
      <c r="B213" t="s">
        <v>1286</v>
      </c>
      <c r="C213" t="s">
        <v>76</v>
      </c>
      <c r="D213" t="s">
        <v>694</v>
      </c>
      <c r="E213" t="s">
        <v>695</v>
      </c>
      <c r="F213" t="s">
        <v>1287</v>
      </c>
      <c r="G213" t="s">
        <v>1288</v>
      </c>
      <c r="H213" t="s">
        <v>1289</v>
      </c>
      <c r="I213" t="s">
        <v>34</v>
      </c>
      <c r="J213" t="s">
        <v>476</v>
      </c>
      <c r="K213" t="s">
        <v>24</v>
      </c>
      <c r="L213" t="s">
        <v>700</v>
      </c>
      <c r="M213" t="s">
        <v>26</v>
      </c>
      <c r="N213" t="s">
        <v>27</v>
      </c>
    </row>
    <row r="214" spans="1:14" x14ac:dyDescent="0.25">
      <c r="A214" t="s">
        <v>1290</v>
      </c>
      <c r="B214" t="s">
        <v>1291</v>
      </c>
      <c r="C214" t="s">
        <v>16</v>
      </c>
      <c r="D214" t="s">
        <v>875</v>
      </c>
      <c r="E214" t="s">
        <v>695</v>
      </c>
      <c r="F214" t="s">
        <v>1292</v>
      </c>
      <c r="G214" t="s">
        <v>1293</v>
      </c>
      <c r="H214" t="s">
        <v>1294</v>
      </c>
      <c r="I214" t="s">
        <v>22</v>
      </c>
      <c r="J214" t="s">
        <v>1295</v>
      </c>
      <c r="K214" t="s">
        <v>24</v>
      </c>
      <c r="L214" t="s">
        <v>91</v>
      </c>
      <c r="M214" t="s">
        <v>26</v>
      </c>
      <c r="N214" t="s">
        <v>27</v>
      </c>
    </row>
    <row r="215" spans="1:14" x14ac:dyDescent="0.25">
      <c r="A215" t="s">
        <v>1296</v>
      </c>
      <c r="B215" t="s">
        <v>784</v>
      </c>
      <c r="C215" t="s">
        <v>76</v>
      </c>
      <c r="D215" t="s">
        <v>67</v>
      </c>
      <c r="E215" t="s">
        <v>695</v>
      </c>
      <c r="F215" t="s">
        <v>1297</v>
      </c>
      <c r="G215" t="s">
        <v>1298</v>
      </c>
      <c r="H215" t="s">
        <v>1299</v>
      </c>
      <c r="I215" t="s">
        <v>34</v>
      </c>
      <c r="J215" t="s">
        <v>178</v>
      </c>
      <c r="K215" t="s">
        <v>24</v>
      </c>
      <c r="L215" t="s">
        <v>44</v>
      </c>
      <c r="M215" t="s">
        <v>26</v>
      </c>
      <c r="N215" t="s">
        <v>27</v>
      </c>
    </row>
    <row r="216" spans="1:14" x14ac:dyDescent="0.25">
      <c r="A216" t="s">
        <v>1280</v>
      </c>
      <c r="B216" t="s">
        <v>1300</v>
      </c>
      <c r="C216" t="s">
        <v>76</v>
      </c>
      <c r="D216" t="s">
        <v>1281</v>
      </c>
      <c r="E216" t="s">
        <v>695</v>
      </c>
      <c r="F216" t="s">
        <v>1301</v>
      </c>
      <c r="G216" t="s">
        <v>1302</v>
      </c>
      <c r="H216" t="s">
        <v>1303</v>
      </c>
      <c r="I216" t="s">
        <v>34</v>
      </c>
      <c r="J216" t="s">
        <v>514</v>
      </c>
      <c r="K216" t="s">
        <v>24</v>
      </c>
      <c r="L216" t="s">
        <v>82</v>
      </c>
      <c r="M216" t="s">
        <v>26</v>
      </c>
      <c r="N216" t="s">
        <v>27</v>
      </c>
    </row>
    <row r="217" spans="1:14" x14ac:dyDescent="0.25">
      <c r="A217" t="s">
        <v>1050</v>
      </c>
      <c r="B217" t="s">
        <v>1304</v>
      </c>
      <c r="C217" t="s">
        <v>16</v>
      </c>
      <c r="D217" t="s">
        <v>1052</v>
      </c>
      <c r="E217" t="s">
        <v>695</v>
      </c>
      <c r="F217" t="s">
        <v>1305</v>
      </c>
      <c r="G217" t="s">
        <v>1306</v>
      </c>
      <c r="H217" t="s">
        <v>1307</v>
      </c>
      <c r="I217" t="s">
        <v>34</v>
      </c>
      <c r="J217" t="s">
        <v>358</v>
      </c>
      <c r="K217" t="s">
        <v>24</v>
      </c>
      <c r="L217" t="s">
        <v>224</v>
      </c>
      <c r="M217" t="s">
        <v>1308</v>
      </c>
      <c r="N217" t="s">
        <v>46</v>
      </c>
    </row>
    <row r="218" spans="1:14" x14ac:dyDescent="0.25">
      <c r="A218" t="s">
        <v>1309</v>
      </c>
      <c r="B218" t="s">
        <v>1090</v>
      </c>
      <c r="C218" t="s">
        <v>76</v>
      </c>
      <c r="E218" t="s">
        <v>695</v>
      </c>
      <c r="F218" t="s">
        <v>1310</v>
      </c>
      <c r="G218" t="s">
        <v>1311</v>
      </c>
      <c r="H218" t="s">
        <v>1312</v>
      </c>
      <c r="I218" t="s">
        <v>34</v>
      </c>
      <c r="J218" t="s">
        <v>691</v>
      </c>
      <c r="K218" t="s">
        <v>24</v>
      </c>
      <c r="L218" t="s">
        <v>1094</v>
      </c>
      <c r="M218" t="s">
        <v>26</v>
      </c>
      <c r="N218" t="s">
        <v>27</v>
      </c>
    </row>
    <row r="219" spans="1:14" x14ac:dyDescent="0.25">
      <c r="A219" t="s">
        <v>1313</v>
      </c>
      <c r="B219" t="s">
        <v>1314</v>
      </c>
      <c r="C219" t="s">
        <v>16</v>
      </c>
      <c r="D219" t="s">
        <v>820</v>
      </c>
      <c r="E219" t="s">
        <v>18</v>
      </c>
      <c r="F219" t="s">
        <v>1315</v>
      </c>
      <c r="G219" t="s">
        <v>1316</v>
      </c>
      <c r="H219" t="s">
        <v>1317</v>
      </c>
      <c r="I219" t="s">
        <v>22</v>
      </c>
      <c r="J219" t="s">
        <v>1208</v>
      </c>
      <c r="K219" t="s">
        <v>24</v>
      </c>
      <c r="L219" t="s">
        <v>82</v>
      </c>
      <c r="M219" t="s">
        <v>26</v>
      </c>
      <c r="N219" t="s">
        <v>27</v>
      </c>
    </row>
    <row r="220" spans="1:14" x14ac:dyDescent="0.25">
      <c r="A220" t="s">
        <v>1318</v>
      </c>
      <c r="B220" t="s">
        <v>1319</v>
      </c>
      <c r="C220" t="s">
        <v>16</v>
      </c>
      <c r="D220" t="s">
        <v>1320</v>
      </c>
      <c r="E220" t="s">
        <v>18</v>
      </c>
      <c r="F220" t="s">
        <v>1321</v>
      </c>
      <c r="G220" t="s">
        <v>1322</v>
      </c>
      <c r="H220" t="s">
        <v>1323</v>
      </c>
      <c r="I220" t="s">
        <v>34</v>
      </c>
      <c r="J220" t="s">
        <v>98</v>
      </c>
      <c r="K220" t="s">
        <v>24</v>
      </c>
      <c r="L220" t="s">
        <v>1324</v>
      </c>
      <c r="M220" t="s">
        <v>26</v>
      </c>
      <c r="N220" t="s">
        <v>27</v>
      </c>
    </row>
    <row r="221" spans="1:14" x14ac:dyDescent="0.25">
      <c r="A221" t="s">
        <v>1325</v>
      </c>
      <c r="B221" t="s">
        <v>1326</v>
      </c>
      <c r="C221" t="s">
        <v>16</v>
      </c>
      <c r="D221" t="s">
        <v>1327</v>
      </c>
      <c r="E221" t="s">
        <v>18</v>
      </c>
      <c r="F221" t="s">
        <v>1328</v>
      </c>
      <c r="G221" t="s">
        <v>1329</v>
      </c>
      <c r="H221" t="s">
        <v>1330</v>
      </c>
      <c r="I221" t="s">
        <v>34</v>
      </c>
      <c r="J221" t="s">
        <v>43</v>
      </c>
      <c r="K221" t="s">
        <v>24</v>
      </c>
      <c r="L221" t="s">
        <v>1331</v>
      </c>
      <c r="M221" t="s">
        <v>1332</v>
      </c>
      <c r="N221" t="s">
        <v>46</v>
      </c>
    </row>
    <row r="222" spans="1:14" x14ac:dyDescent="0.25">
      <c r="A222" t="s">
        <v>1333</v>
      </c>
      <c r="B222" t="s">
        <v>1334</v>
      </c>
      <c r="C222" t="s">
        <v>76</v>
      </c>
      <c r="D222" t="s">
        <v>1335</v>
      </c>
      <c r="E222" t="s">
        <v>18</v>
      </c>
      <c r="F222" t="s">
        <v>1336</v>
      </c>
      <c r="G222" t="s">
        <v>1337</v>
      </c>
      <c r="H222" t="s">
        <v>1338</v>
      </c>
      <c r="I222" t="s">
        <v>34</v>
      </c>
      <c r="J222" t="s">
        <v>81</v>
      </c>
      <c r="K222" t="s">
        <v>24</v>
      </c>
      <c r="L222" t="s">
        <v>848</v>
      </c>
      <c r="M222" t="s">
        <v>1339</v>
      </c>
      <c r="N222" t="s">
        <v>46</v>
      </c>
    </row>
    <row r="223" spans="1:14" x14ac:dyDescent="0.25">
      <c r="A223" t="s">
        <v>1340</v>
      </c>
      <c r="B223" t="s">
        <v>1341</v>
      </c>
      <c r="C223" t="s">
        <v>16</v>
      </c>
      <c r="D223" t="s">
        <v>1342</v>
      </c>
      <c r="E223" t="s">
        <v>18</v>
      </c>
      <c r="F223" t="s">
        <v>1343</v>
      </c>
      <c r="G223" t="s">
        <v>1344</v>
      </c>
      <c r="H223" t="s">
        <v>1345</v>
      </c>
      <c r="I223" t="s">
        <v>34</v>
      </c>
      <c r="J223" t="s">
        <v>393</v>
      </c>
      <c r="K223" t="s">
        <v>24</v>
      </c>
      <c r="L223" t="s">
        <v>1346</v>
      </c>
      <c r="M223" t="s">
        <v>26</v>
      </c>
      <c r="N223" t="s">
        <v>27</v>
      </c>
    </row>
    <row r="224" spans="1:14" x14ac:dyDescent="0.25">
      <c r="A224" t="s">
        <v>496</v>
      </c>
      <c r="B224" t="s">
        <v>382</v>
      </c>
      <c r="C224" t="s">
        <v>76</v>
      </c>
      <c r="D224" t="s">
        <v>1347</v>
      </c>
      <c r="E224" t="s">
        <v>18</v>
      </c>
      <c r="F224" t="s">
        <v>1348</v>
      </c>
      <c r="G224" t="s">
        <v>1349</v>
      </c>
      <c r="H224" t="s">
        <v>1350</v>
      </c>
      <c r="I224" t="s">
        <v>34</v>
      </c>
      <c r="J224" t="s">
        <v>192</v>
      </c>
      <c r="K224" t="s">
        <v>24</v>
      </c>
      <c r="L224" t="s">
        <v>373</v>
      </c>
      <c r="M224" t="s">
        <v>1351</v>
      </c>
      <c r="N224" t="s">
        <v>46</v>
      </c>
    </row>
    <row r="225" spans="1:14" x14ac:dyDescent="0.25">
      <c r="A225" t="s">
        <v>1352</v>
      </c>
      <c r="B225" t="s">
        <v>1353</v>
      </c>
      <c r="C225" t="s">
        <v>16</v>
      </c>
      <c r="D225" t="s">
        <v>1354</v>
      </c>
      <c r="E225" t="s">
        <v>18</v>
      </c>
      <c r="F225" t="s">
        <v>1355</v>
      </c>
      <c r="G225" t="s">
        <v>1356</v>
      </c>
      <c r="H225" t="s">
        <v>1357</v>
      </c>
      <c r="I225" t="s">
        <v>34</v>
      </c>
      <c r="J225" t="s">
        <v>81</v>
      </c>
      <c r="K225" t="s">
        <v>24</v>
      </c>
      <c r="L225" t="s">
        <v>1358</v>
      </c>
      <c r="M225" t="s">
        <v>1359</v>
      </c>
      <c r="N225" t="s">
        <v>46</v>
      </c>
    </row>
    <row r="226" spans="1:14" x14ac:dyDescent="0.25">
      <c r="A226" t="s">
        <v>1360</v>
      </c>
      <c r="C226" t="s">
        <v>76</v>
      </c>
      <c r="D226" t="s">
        <v>1361</v>
      </c>
      <c r="E226" t="s">
        <v>18</v>
      </c>
      <c r="F226" t="s">
        <v>1362</v>
      </c>
      <c r="G226" t="s">
        <v>1363</v>
      </c>
      <c r="H226" t="s">
        <v>1364</v>
      </c>
      <c r="I226" t="s">
        <v>34</v>
      </c>
      <c r="J226" t="s">
        <v>589</v>
      </c>
      <c r="K226" t="s">
        <v>24</v>
      </c>
      <c r="L226" t="s">
        <v>63</v>
      </c>
      <c r="M226" t="s">
        <v>1365</v>
      </c>
      <c r="N226" t="s">
        <v>46</v>
      </c>
    </row>
    <row r="227" spans="1:14" x14ac:dyDescent="0.25">
      <c r="A227" t="s">
        <v>1366</v>
      </c>
      <c r="B227" t="s">
        <v>1367</v>
      </c>
      <c r="C227" t="s">
        <v>76</v>
      </c>
      <c r="D227" t="s">
        <v>1368</v>
      </c>
      <c r="E227" t="s">
        <v>18</v>
      </c>
      <c r="F227" t="s">
        <v>1369</v>
      </c>
      <c r="G227" t="s">
        <v>1370</v>
      </c>
      <c r="H227" t="s">
        <v>1371</v>
      </c>
      <c r="I227" t="s">
        <v>34</v>
      </c>
      <c r="J227" t="s">
        <v>1372</v>
      </c>
      <c r="K227" t="s">
        <v>24</v>
      </c>
      <c r="L227" t="s">
        <v>257</v>
      </c>
      <c r="M227" t="s">
        <v>1373</v>
      </c>
      <c r="N227" t="s">
        <v>46</v>
      </c>
    </row>
    <row r="228" spans="1:14" x14ac:dyDescent="0.25">
      <c r="A228" t="s">
        <v>1374</v>
      </c>
      <c r="B228" t="s">
        <v>1375</v>
      </c>
      <c r="C228" t="s">
        <v>76</v>
      </c>
      <c r="D228" t="s">
        <v>1376</v>
      </c>
      <c r="E228" t="s">
        <v>18</v>
      </c>
      <c r="F228" t="s">
        <v>1377</v>
      </c>
      <c r="G228" t="s">
        <v>1378</v>
      </c>
      <c r="H228" t="s">
        <v>1379</v>
      </c>
      <c r="I228" t="s">
        <v>34</v>
      </c>
      <c r="J228" t="s">
        <v>81</v>
      </c>
      <c r="K228" t="s">
        <v>24</v>
      </c>
      <c r="L228" t="s">
        <v>477</v>
      </c>
      <c r="M228" t="s">
        <v>1380</v>
      </c>
      <c r="N228" t="s">
        <v>46</v>
      </c>
    </row>
    <row r="229" spans="1:14" x14ac:dyDescent="0.25">
      <c r="A229" t="s">
        <v>1381</v>
      </c>
      <c r="B229" t="s">
        <v>101</v>
      </c>
      <c r="C229" t="s">
        <v>76</v>
      </c>
      <c r="D229" t="s">
        <v>102</v>
      </c>
      <c r="E229" t="s">
        <v>18</v>
      </c>
      <c r="F229" t="s">
        <v>1382</v>
      </c>
      <c r="G229" t="s">
        <v>1383</v>
      </c>
      <c r="H229" t="s">
        <v>1384</v>
      </c>
      <c r="I229" t="s">
        <v>34</v>
      </c>
      <c r="J229" t="s">
        <v>1385</v>
      </c>
      <c r="K229" t="s">
        <v>24</v>
      </c>
      <c r="L229" t="s">
        <v>82</v>
      </c>
      <c r="M229" t="s">
        <v>1386</v>
      </c>
      <c r="N229" t="s">
        <v>46</v>
      </c>
    </row>
    <row r="230" spans="1:14" x14ac:dyDescent="0.25">
      <c r="A230" t="s">
        <v>1387</v>
      </c>
      <c r="B230" t="s">
        <v>1388</v>
      </c>
      <c r="C230" t="s">
        <v>76</v>
      </c>
      <c r="D230" t="s">
        <v>1069</v>
      </c>
      <c r="E230" t="s">
        <v>18</v>
      </c>
      <c r="F230" t="s">
        <v>1389</v>
      </c>
      <c r="G230" t="s">
        <v>1390</v>
      </c>
      <c r="H230" t="s">
        <v>1391</v>
      </c>
      <c r="I230" t="s">
        <v>34</v>
      </c>
      <c r="J230" t="s">
        <v>276</v>
      </c>
      <c r="K230" t="s">
        <v>24</v>
      </c>
      <c r="L230" t="s">
        <v>82</v>
      </c>
      <c r="M230" t="s">
        <v>26</v>
      </c>
      <c r="N230" t="s">
        <v>27</v>
      </c>
    </row>
    <row r="231" spans="1:14" x14ac:dyDescent="0.25">
      <c r="A231" t="s">
        <v>1392</v>
      </c>
      <c r="B231" t="s">
        <v>1393</v>
      </c>
      <c r="C231" t="s">
        <v>16</v>
      </c>
      <c r="D231" t="s">
        <v>1394</v>
      </c>
      <c r="E231" t="s">
        <v>18</v>
      </c>
      <c r="F231" t="s">
        <v>1395</v>
      </c>
      <c r="G231" t="s">
        <v>1396</v>
      </c>
      <c r="H231" t="s">
        <v>1397</v>
      </c>
      <c r="I231" t="s">
        <v>34</v>
      </c>
      <c r="J231" t="s">
        <v>1398</v>
      </c>
      <c r="K231" t="s">
        <v>24</v>
      </c>
      <c r="L231" t="s">
        <v>257</v>
      </c>
      <c r="M231" t="s">
        <v>1399</v>
      </c>
      <c r="N231" t="s">
        <v>46</v>
      </c>
    </row>
    <row r="232" spans="1:14" x14ac:dyDescent="0.25">
      <c r="A232" t="s">
        <v>1400</v>
      </c>
      <c r="B232" t="s">
        <v>1401</v>
      </c>
      <c r="C232" t="s">
        <v>76</v>
      </c>
      <c r="D232" t="s">
        <v>1402</v>
      </c>
      <c r="E232" t="s">
        <v>18</v>
      </c>
      <c r="F232" t="s">
        <v>1403</v>
      </c>
      <c r="G232" t="s">
        <v>1404</v>
      </c>
      <c r="H232" t="s">
        <v>1405</v>
      </c>
      <c r="I232" t="s">
        <v>34</v>
      </c>
      <c r="J232" t="s">
        <v>626</v>
      </c>
      <c r="K232" t="s">
        <v>24</v>
      </c>
      <c r="L232" t="s">
        <v>44</v>
      </c>
      <c r="M232" t="s">
        <v>1406</v>
      </c>
      <c r="N232" t="s">
        <v>46</v>
      </c>
    </row>
    <row r="233" spans="1:14" x14ac:dyDescent="0.25">
      <c r="A233" t="s">
        <v>1407</v>
      </c>
      <c r="B233" t="s">
        <v>1408</v>
      </c>
      <c r="C233" t="s">
        <v>76</v>
      </c>
      <c r="D233" t="s">
        <v>1409</v>
      </c>
      <c r="E233" t="s">
        <v>18</v>
      </c>
      <c r="F233" t="s">
        <v>1410</v>
      </c>
      <c r="G233" t="s">
        <v>1411</v>
      </c>
      <c r="H233" t="s">
        <v>1412</v>
      </c>
      <c r="I233" t="s">
        <v>34</v>
      </c>
      <c r="J233" t="s">
        <v>1413</v>
      </c>
      <c r="K233" t="s">
        <v>24</v>
      </c>
      <c r="L233" t="s">
        <v>1414</v>
      </c>
      <c r="M233" t="s">
        <v>1415</v>
      </c>
      <c r="N233" t="s">
        <v>46</v>
      </c>
    </row>
    <row r="234" spans="1:14" x14ac:dyDescent="0.25">
      <c r="A234" t="s">
        <v>1416</v>
      </c>
      <c r="B234" t="s">
        <v>1417</v>
      </c>
      <c r="C234" t="s">
        <v>16</v>
      </c>
      <c r="D234" t="s">
        <v>1418</v>
      </c>
      <c r="E234" t="s">
        <v>18</v>
      </c>
      <c r="F234" t="s">
        <v>1419</v>
      </c>
      <c r="G234" t="s">
        <v>1420</v>
      </c>
      <c r="H234" t="s">
        <v>1421</v>
      </c>
      <c r="I234" t="s">
        <v>34</v>
      </c>
      <c r="J234" t="s">
        <v>217</v>
      </c>
      <c r="K234" t="s">
        <v>24</v>
      </c>
      <c r="L234" t="s">
        <v>1422</v>
      </c>
      <c r="M234" t="s">
        <v>26</v>
      </c>
      <c r="N234" t="s">
        <v>27</v>
      </c>
    </row>
    <row r="235" spans="1:14" x14ac:dyDescent="0.25">
      <c r="A235" t="s">
        <v>1423</v>
      </c>
      <c r="B235" t="s">
        <v>1424</v>
      </c>
      <c r="C235" t="s">
        <v>16</v>
      </c>
      <c r="D235" t="s">
        <v>110</v>
      </c>
      <c r="E235" t="s">
        <v>18</v>
      </c>
      <c r="F235" t="s">
        <v>1425</v>
      </c>
      <c r="G235" t="s">
        <v>1426</v>
      </c>
      <c r="H235" t="s">
        <v>1427</v>
      </c>
      <c r="I235" t="s">
        <v>34</v>
      </c>
      <c r="J235" t="s">
        <v>192</v>
      </c>
      <c r="K235" t="s">
        <v>24</v>
      </c>
      <c r="L235" t="s">
        <v>114</v>
      </c>
      <c r="M235" t="s">
        <v>1428</v>
      </c>
      <c r="N235" t="s">
        <v>46</v>
      </c>
    </row>
    <row r="236" spans="1:14" x14ac:dyDescent="0.25">
      <c r="A236" t="s">
        <v>1429</v>
      </c>
      <c r="B236" t="s">
        <v>1430</v>
      </c>
      <c r="C236" t="s">
        <v>76</v>
      </c>
      <c r="D236" t="s">
        <v>1431</v>
      </c>
      <c r="E236" t="s">
        <v>18</v>
      </c>
      <c r="F236" t="s">
        <v>1432</v>
      </c>
      <c r="G236" t="s">
        <v>1433</v>
      </c>
      <c r="H236" t="s">
        <v>1434</v>
      </c>
      <c r="I236" t="s">
        <v>34</v>
      </c>
      <c r="J236" t="s">
        <v>1435</v>
      </c>
      <c r="K236" t="s">
        <v>24</v>
      </c>
      <c r="L236" t="s">
        <v>224</v>
      </c>
      <c r="M236" t="s">
        <v>1436</v>
      </c>
      <c r="N236" t="s">
        <v>46</v>
      </c>
    </row>
    <row r="237" spans="1:14" x14ac:dyDescent="0.25">
      <c r="A237" t="s">
        <v>1437</v>
      </c>
      <c r="B237" t="s">
        <v>1438</v>
      </c>
      <c r="C237" t="s">
        <v>76</v>
      </c>
      <c r="D237" t="s">
        <v>1439</v>
      </c>
      <c r="E237" t="s">
        <v>18</v>
      </c>
      <c r="F237" t="s">
        <v>1440</v>
      </c>
      <c r="G237" t="s">
        <v>1441</v>
      </c>
      <c r="H237" t="s">
        <v>1442</v>
      </c>
      <c r="I237" t="s">
        <v>34</v>
      </c>
      <c r="J237" t="s">
        <v>81</v>
      </c>
      <c r="K237" t="s">
        <v>24</v>
      </c>
      <c r="L237" t="s">
        <v>82</v>
      </c>
      <c r="M237" t="s">
        <v>1443</v>
      </c>
      <c r="N237" t="s">
        <v>46</v>
      </c>
    </row>
    <row r="238" spans="1:14" x14ac:dyDescent="0.25">
      <c r="A238" t="s">
        <v>1444</v>
      </c>
      <c r="B238" t="s">
        <v>1445</v>
      </c>
      <c r="C238" t="s">
        <v>16</v>
      </c>
      <c r="D238" t="s">
        <v>1446</v>
      </c>
      <c r="E238" t="s">
        <v>18</v>
      </c>
      <c r="F238" t="s">
        <v>1447</v>
      </c>
      <c r="G238" t="s">
        <v>1448</v>
      </c>
      <c r="H238" t="s">
        <v>1449</v>
      </c>
      <c r="I238" t="s">
        <v>22</v>
      </c>
      <c r="J238" t="s">
        <v>256</v>
      </c>
      <c r="K238" t="s">
        <v>24</v>
      </c>
      <c r="L238" t="s">
        <v>91</v>
      </c>
      <c r="M238" t="s">
        <v>26</v>
      </c>
      <c r="N238" t="s">
        <v>27</v>
      </c>
    </row>
    <row r="239" spans="1:14" x14ac:dyDescent="0.25">
      <c r="A239" t="s">
        <v>1450</v>
      </c>
      <c r="C239" t="s">
        <v>16</v>
      </c>
      <c r="D239" t="s">
        <v>1451</v>
      </c>
      <c r="E239" t="s">
        <v>18</v>
      </c>
      <c r="F239" t="s">
        <v>1452</v>
      </c>
      <c r="G239" t="s">
        <v>1453</v>
      </c>
      <c r="H239" t="s">
        <v>1454</v>
      </c>
      <c r="I239" t="s">
        <v>34</v>
      </c>
      <c r="J239" t="s">
        <v>929</v>
      </c>
      <c r="K239" t="s">
        <v>24</v>
      </c>
      <c r="L239" t="s">
        <v>1455</v>
      </c>
      <c r="M239" t="s">
        <v>26</v>
      </c>
      <c r="N239" t="s">
        <v>27</v>
      </c>
    </row>
    <row r="240" spans="1:14" x14ac:dyDescent="0.25">
      <c r="A240" t="s">
        <v>1456</v>
      </c>
      <c r="B240" t="s">
        <v>1457</v>
      </c>
      <c r="C240" t="s">
        <v>76</v>
      </c>
      <c r="D240" t="s">
        <v>220</v>
      </c>
      <c r="E240" t="s">
        <v>18</v>
      </c>
      <c r="F240" t="s">
        <v>1458</v>
      </c>
      <c r="G240" t="s">
        <v>1459</v>
      </c>
      <c r="H240" t="s">
        <v>1460</v>
      </c>
      <c r="I240" t="s">
        <v>34</v>
      </c>
      <c r="J240" t="s">
        <v>256</v>
      </c>
      <c r="K240" t="s">
        <v>24</v>
      </c>
      <c r="L240" t="s">
        <v>1461</v>
      </c>
      <c r="M240" t="s">
        <v>26</v>
      </c>
      <c r="N240" t="s">
        <v>27</v>
      </c>
    </row>
    <row r="241" spans="1:14" x14ac:dyDescent="0.25">
      <c r="A241" t="s">
        <v>1462</v>
      </c>
      <c r="B241" t="s">
        <v>1463</v>
      </c>
      <c r="C241" t="s">
        <v>76</v>
      </c>
      <c r="D241" t="s">
        <v>1464</v>
      </c>
      <c r="E241" t="s">
        <v>18</v>
      </c>
      <c r="F241" t="s">
        <v>1465</v>
      </c>
      <c r="G241" t="s">
        <v>1466</v>
      </c>
      <c r="H241" t="s">
        <v>1467</v>
      </c>
      <c r="I241" t="s">
        <v>34</v>
      </c>
      <c r="J241" t="s">
        <v>1468</v>
      </c>
      <c r="K241" t="s">
        <v>24</v>
      </c>
      <c r="L241" t="s">
        <v>1469</v>
      </c>
      <c r="M241" t="s">
        <v>1470</v>
      </c>
      <c r="N241" t="s">
        <v>46</v>
      </c>
    </row>
    <row r="242" spans="1:14" x14ac:dyDescent="0.25">
      <c r="A242" t="s">
        <v>1471</v>
      </c>
      <c r="B242" t="s">
        <v>1472</v>
      </c>
      <c r="C242" t="s">
        <v>76</v>
      </c>
      <c r="D242" t="s">
        <v>638</v>
      </c>
      <c r="E242" t="s">
        <v>18</v>
      </c>
      <c r="F242" t="s">
        <v>1473</v>
      </c>
      <c r="G242" t="s">
        <v>1474</v>
      </c>
      <c r="H242" t="s">
        <v>1475</v>
      </c>
      <c r="I242" t="s">
        <v>34</v>
      </c>
      <c r="J242" t="s">
        <v>929</v>
      </c>
      <c r="K242" t="s">
        <v>24</v>
      </c>
      <c r="L242" t="s">
        <v>82</v>
      </c>
      <c r="M242" t="s">
        <v>26</v>
      </c>
      <c r="N242" t="s">
        <v>27</v>
      </c>
    </row>
    <row r="243" spans="1:14" x14ac:dyDescent="0.25">
      <c r="A243" t="s">
        <v>1476</v>
      </c>
      <c r="B243" t="s">
        <v>1477</v>
      </c>
      <c r="C243" t="s">
        <v>16</v>
      </c>
      <c r="D243" t="s">
        <v>1478</v>
      </c>
      <c r="E243" t="s">
        <v>18</v>
      </c>
      <c r="F243" t="s">
        <v>1479</v>
      </c>
      <c r="G243" t="s">
        <v>1480</v>
      </c>
      <c r="H243" t="s">
        <v>1481</v>
      </c>
      <c r="I243" t="s">
        <v>34</v>
      </c>
      <c r="J243" t="s">
        <v>1482</v>
      </c>
      <c r="K243" t="s">
        <v>24</v>
      </c>
      <c r="L243" t="s">
        <v>1483</v>
      </c>
      <c r="M243" t="s">
        <v>26</v>
      </c>
      <c r="N243" t="s">
        <v>27</v>
      </c>
    </row>
    <row r="244" spans="1:14" x14ac:dyDescent="0.25">
      <c r="A244" t="s">
        <v>1484</v>
      </c>
      <c r="B244" t="s">
        <v>101</v>
      </c>
      <c r="C244" t="s">
        <v>76</v>
      </c>
      <c r="D244" t="s">
        <v>102</v>
      </c>
      <c r="E244" t="s">
        <v>18</v>
      </c>
      <c r="F244" t="s">
        <v>1485</v>
      </c>
      <c r="G244" t="s">
        <v>1486</v>
      </c>
      <c r="H244" t="s">
        <v>1487</v>
      </c>
      <c r="I244" t="s">
        <v>34</v>
      </c>
      <c r="J244" t="s">
        <v>1488</v>
      </c>
      <c r="K244" t="s">
        <v>24</v>
      </c>
      <c r="L244" t="s">
        <v>82</v>
      </c>
      <c r="M244" t="s">
        <v>1489</v>
      </c>
      <c r="N244" t="s">
        <v>46</v>
      </c>
    </row>
    <row r="245" spans="1:14" x14ac:dyDescent="0.25">
      <c r="A245" t="s">
        <v>1490</v>
      </c>
      <c r="B245" t="s">
        <v>1491</v>
      </c>
      <c r="C245" t="s">
        <v>16</v>
      </c>
      <c r="D245" t="s">
        <v>1492</v>
      </c>
      <c r="E245" t="s">
        <v>18</v>
      </c>
      <c r="F245" t="s">
        <v>1493</v>
      </c>
      <c r="G245" t="s">
        <v>1494</v>
      </c>
      <c r="H245" t="s">
        <v>1495</v>
      </c>
      <c r="I245" t="s">
        <v>34</v>
      </c>
      <c r="J245" t="s">
        <v>412</v>
      </c>
      <c r="K245" t="s">
        <v>24</v>
      </c>
      <c r="L245" t="s">
        <v>114</v>
      </c>
      <c r="M245" t="s">
        <v>1496</v>
      </c>
      <c r="N245" t="s">
        <v>46</v>
      </c>
    </row>
    <row r="246" spans="1:14" x14ac:dyDescent="0.25">
      <c r="A246" t="s">
        <v>1497</v>
      </c>
      <c r="B246" t="s">
        <v>101</v>
      </c>
      <c r="C246" t="s">
        <v>16</v>
      </c>
      <c r="D246" t="s">
        <v>329</v>
      </c>
      <c r="E246" t="s">
        <v>18</v>
      </c>
      <c r="F246" t="s">
        <v>1498</v>
      </c>
      <c r="G246" t="s">
        <v>1499</v>
      </c>
      <c r="H246" t="s">
        <v>1500</v>
      </c>
      <c r="I246" t="s">
        <v>34</v>
      </c>
      <c r="J246" t="s">
        <v>1501</v>
      </c>
      <c r="K246" t="s">
        <v>24</v>
      </c>
      <c r="L246" t="s">
        <v>334</v>
      </c>
      <c r="M246" t="s">
        <v>1502</v>
      </c>
      <c r="N246" t="s">
        <v>46</v>
      </c>
    </row>
    <row r="247" spans="1:14" x14ac:dyDescent="0.25">
      <c r="A247" t="s">
        <v>1503</v>
      </c>
      <c r="B247" t="s">
        <v>1504</v>
      </c>
      <c r="C247" t="s">
        <v>76</v>
      </c>
      <c r="D247" t="s">
        <v>1505</v>
      </c>
      <c r="E247" t="s">
        <v>18</v>
      </c>
      <c r="F247" t="s">
        <v>1506</v>
      </c>
      <c r="G247" t="s">
        <v>1507</v>
      </c>
      <c r="H247" t="s">
        <v>1508</v>
      </c>
      <c r="I247" t="s">
        <v>314</v>
      </c>
      <c r="J247" t="s">
        <v>626</v>
      </c>
      <c r="K247" t="s">
        <v>24</v>
      </c>
      <c r="L247" t="s">
        <v>1509</v>
      </c>
      <c r="M247" t="s">
        <v>1510</v>
      </c>
      <c r="N247" t="s">
        <v>46</v>
      </c>
    </row>
    <row r="248" spans="1:14" x14ac:dyDescent="0.25">
      <c r="A248" t="s">
        <v>1511</v>
      </c>
      <c r="B248" t="s">
        <v>1512</v>
      </c>
      <c r="C248" t="s">
        <v>16</v>
      </c>
      <c r="D248" t="s">
        <v>1513</v>
      </c>
      <c r="E248" t="s">
        <v>18</v>
      </c>
      <c r="F248" t="s">
        <v>1514</v>
      </c>
      <c r="G248" t="s">
        <v>1515</v>
      </c>
      <c r="H248" t="s">
        <v>1516</v>
      </c>
      <c r="I248" t="s">
        <v>34</v>
      </c>
      <c r="J248" t="s">
        <v>1279</v>
      </c>
      <c r="K248" t="s">
        <v>24</v>
      </c>
      <c r="L248" t="s">
        <v>1517</v>
      </c>
      <c r="M248" t="s">
        <v>26</v>
      </c>
      <c r="N248" t="s">
        <v>27</v>
      </c>
    </row>
    <row r="249" spans="1:14" x14ac:dyDescent="0.25">
      <c r="A249" t="s">
        <v>1518</v>
      </c>
      <c r="B249" t="s">
        <v>1519</v>
      </c>
      <c r="C249" t="s">
        <v>16</v>
      </c>
      <c r="D249" t="s">
        <v>1520</v>
      </c>
      <c r="E249" t="s">
        <v>18</v>
      </c>
      <c r="F249" t="s">
        <v>1521</v>
      </c>
      <c r="G249" t="s">
        <v>1522</v>
      </c>
      <c r="H249" t="s">
        <v>1523</v>
      </c>
      <c r="I249" t="s">
        <v>22</v>
      </c>
      <c r="J249" t="s">
        <v>872</v>
      </c>
      <c r="K249" t="s">
        <v>24</v>
      </c>
      <c r="L249" t="s">
        <v>91</v>
      </c>
      <c r="M249" t="s">
        <v>26</v>
      </c>
      <c r="N249" t="s">
        <v>27</v>
      </c>
    </row>
    <row r="250" spans="1:14" x14ac:dyDescent="0.25">
      <c r="A250" t="s">
        <v>1524</v>
      </c>
      <c r="B250" t="s">
        <v>1525</v>
      </c>
      <c r="C250" t="s">
        <v>76</v>
      </c>
      <c r="D250" t="s">
        <v>1526</v>
      </c>
      <c r="E250" t="s">
        <v>18</v>
      </c>
      <c r="F250" t="s">
        <v>1527</v>
      </c>
      <c r="G250" t="s">
        <v>1528</v>
      </c>
      <c r="H250" t="s">
        <v>1529</v>
      </c>
      <c r="I250" t="s">
        <v>34</v>
      </c>
      <c r="J250" t="s">
        <v>358</v>
      </c>
      <c r="K250" t="s">
        <v>24</v>
      </c>
      <c r="L250" t="s">
        <v>1530</v>
      </c>
      <c r="M250" t="s">
        <v>1531</v>
      </c>
      <c r="N250" t="s">
        <v>46</v>
      </c>
    </row>
    <row r="251" spans="1:14" x14ac:dyDescent="0.25">
      <c r="A251" t="s">
        <v>1532</v>
      </c>
      <c r="B251" t="s">
        <v>205</v>
      </c>
      <c r="C251" t="s">
        <v>76</v>
      </c>
      <c r="D251" t="s">
        <v>102</v>
      </c>
      <c r="E251" t="s">
        <v>18</v>
      </c>
      <c r="F251" t="s">
        <v>1533</v>
      </c>
      <c r="G251" t="s">
        <v>1534</v>
      </c>
      <c r="H251" t="s">
        <v>1535</v>
      </c>
      <c r="I251" t="s">
        <v>34</v>
      </c>
      <c r="J251" t="s">
        <v>769</v>
      </c>
      <c r="K251" t="s">
        <v>24</v>
      </c>
      <c r="L251" t="s">
        <v>82</v>
      </c>
      <c r="M251" t="s">
        <v>1536</v>
      </c>
      <c r="N251" t="s">
        <v>46</v>
      </c>
    </row>
    <row r="252" spans="1:14" x14ac:dyDescent="0.25">
      <c r="A252" t="s">
        <v>1537</v>
      </c>
      <c r="B252" t="s">
        <v>1538</v>
      </c>
      <c r="C252" t="s">
        <v>16</v>
      </c>
      <c r="D252" t="s">
        <v>1539</v>
      </c>
      <c r="E252" t="s">
        <v>18</v>
      </c>
      <c r="F252" t="s">
        <v>1540</v>
      </c>
      <c r="G252" t="s">
        <v>1541</v>
      </c>
      <c r="H252" t="s">
        <v>1542</v>
      </c>
      <c r="I252" t="s">
        <v>34</v>
      </c>
      <c r="J252" t="s">
        <v>1543</v>
      </c>
      <c r="K252" t="s">
        <v>24</v>
      </c>
      <c r="L252" t="s">
        <v>224</v>
      </c>
      <c r="M252" t="s">
        <v>1544</v>
      </c>
      <c r="N252" t="s">
        <v>46</v>
      </c>
    </row>
    <row r="253" spans="1:14" x14ac:dyDescent="0.25">
      <c r="A253" t="s">
        <v>1545</v>
      </c>
      <c r="B253" t="s">
        <v>1546</v>
      </c>
      <c r="C253" t="s">
        <v>76</v>
      </c>
      <c r="D253" t="s">
        <v>49</v>
      </c>
      <c r="E253" t="s">
        <v>18</v>
      </c>
      <c r="F253" t="s">
        <v>1547</v>
      </c>
      <c r="G253" t="s">
        <v>1548</v>
      </c>
      <c r="H253" t="s">
        <v>1549</v>
      </c>
      <c r="I253" t="s">
        <v>34</v>
      </c>
      <c r="J253" t="s">
        <v>81</v>
      </c>
      <c r="K253" t="s">
        <v>24</v>
      </c>
      <c r="L253" t="s">
        <v>54</v>
      </c>
      <c r="M253" t="s">
        <v>1550</v>
      </c>
      <c r="N253" t="s">
        <v>46</v>
      </c>
    </row>
    <row r="254" spans="1:14" x14ac:dyDescent="0.25">
      <c r="A254" t="s">
        <v>1551</v>
      </c>
      <c r="B254" t="s">
        <v>1552</v>
      </c>
      <c r="C254" t="s">
        <v>76</v>
      </c>
      <c r="D254" t="s">
        <v>1553</v>
      </c>
      <c r="E254" t="s">
        <v>18</v>
      </c>
      <c r="F254" t="s">
        <v>1554</v>
      </c>
      <c r="G254" t="s">
        <v>1555</v>
      </c>
      <c r="H254" t="s">
        <v>1556</v>
      </c>
      <c r="I254" t="s">
        <v>34</v>
      </c>
      <c r="J254" t="s">
        <v>1557</v>
      </c>
      <c r="K254" t="s">
        <v>24</v>
      </c>
      <c r="L254" t="s">
        <v>82</v>
      </c>
      <c r="M254" t="s">
        <v>1558</v>
      </c>
      <c r="N254" t="s">
        <v>46</v>
      </c>
    </row>
    <row r="255" spans="1:14" x14ac:dyDescent="0.25">
      <c r="A255" t="s">
        <v>1559</v>
      </c>
      <c r="C255" t="s">
        <v>16</v>
      </c>
      <c r="D255" t="s">
        <v>1560</v>
      </c>
      <c r="E255" t="s">
        <v>18</v>
      </c>
      <c r="F255" t="s">
        <v>1561</v>
      </c>
      <c r="G255" t="s">
        <v>1562</v>
      </c>
      <c r="H255" t="s">
        <v>1563</v>
      </c>
      <c r="I255" t="s">
        <v>348</v>
      </c>
      <c r="J255" t="s">
        <v>284</v>
      </c>
      <c r="K255" t="s">
        <v>24</v>
      </c>
      <c r="L255" t="s">
        <v>394</v>
      </c>
      <c r="M255" t="s">
        <v>26</v>
      </c>
      <c r="N255" t="s">
        <v>27</v>
      </c>
    </row>
    <row r="256" spans="1:14" x14ac:dyDescent="0.25">
      <c r="A256" t="s">
        <v>1564</v>
      </c>
      <c r="C256" t="s">
        <v>76</v>
      </c>
      <c r="D256" t="s">
        <v>1565</v>
      </c>
      <c r="E256" t="s">
        <v>18</v>
      </c>
      <c r="F256" t="s">
        <v>1566</v>
      </c>
      <c r="G256" t="s">
        <v>1567</v>
      </c>
      <c r="H256" t="s">
        <v>1568</v>
      </c>
      <c r="I256" t="s">
        <v>22</v>
      </c>
      <c r="J256" t="s">
        <v>1569</v>
      </c>
      <c r="K256" t="s">
        <v>24</v>
      </c>
      <c r="L256" t="s">
        <v>91</v>
      </c>
      <c r="M256" t="s">
        <v>26</v>
      </c>
      <c r="N256" t="s">
        <v>27</v>
      </c>
    </row>
    <row r="257" spans="1:14" x14ac:dyDescent="0.25">
      <c r="A257" t="s">
        <v>1570</v>
      </c>
      <c r="B257" t="s">
        <v>1571</v>
      </c>
      <c r="C257" t="s">
        <v>1572</v>
      </c>
      <c r="D257" t="s">
        <v>1573</v>
      </c>
      <c r="E257" t="s">
        <v>18</v>
      </c>
      <c r="F257" t="s">
        <v>1574</v>
      </c>
      <c r="G257" t="s">
        <v>1575</v>
      </c>
      <c r="H257" t="s">
        <v>1576</v>
      </c>
      <c r="I257" t="s">
        <v>34</v>
      </c>
      <c r="J257" t="s">
        <v>463</v>
      </c>
      <c r="K257" t="s">
        <v>24</v>
      </c>
      <c r="L257" t="s">
        <v>1577</v>
      </c>
      <c r="M257" t="s">
        <v>1578</v>
      </c>
      <c r="N257" t="s">
        <v>46</v>
      </c>
    </row>
    <row r="258" spans="1:14" x14ac:dyDescent="0.25">
      <c r="A258" t="s">
        <v>1579</v>
      </c>
      <c r="C258" t="s">
        <v>76</v>
      </c>
      <c r="D258" t="s">
        <v>1580</v>
      </c>
      <c r="E258" t="s">
        <v>18</v>
      </c>
      <c r="F258" t="s">
        <v>1581</v>
      </c>
      <c r="G258" t="s">
        <v>1582</v>
      </c>
      <c r="H258" t="s">
        <v>1583</v>
      </c>
      <c r="I258" t="s">
        <v>348</v>
      </c>
      <c r="J258" t="s">
        <v>551</v>
      </c>
      <c r="K258" t="s">
        <v>24</v>
      </c>
      <c r="L258" t="s">
        <v>1584</v>
      </c>
      <c r="M258" t="s">
        <v>1585</v>
      </c>
      <c r="N258" t="s">
        <v>46</v>
      </c>
    </row>
    <row r="259" spans="1:14" x14ac:dyDescent="0.25">
      <c r="A259" t="s">
        <v>1586</v>
      </c>
      <c r="B259" t="s">
        <v>1587</v>
      </c>
      <c r="C259" t="s">
        <v>16</v>
      </c>
      <c r="D259" t="s">
        <v>472</v>
      </c>
      <c r="E259" t="s">
        <v>18</v>
      </c>
      <c r="F259" t="s">
        <v>1588</v>
      </c>
      <c r="G259" t="s">
        <v>1589</v>
      </c>
      <c r="H259" t="s">
        <v>1590</v>
      </c>
      <c r="I259" t="s">
        <v>34</v>
      </c>
      <c r="J259" t="s">
        <v>944</v>
      </c>
      <c r="K259" t="s">
        <v>24</v>
      </c>
      <c r="L259" t="s">
        <v>477</v>
      </c>
      <c r="M259" t="s">
        <v>26</v>
      </c>
      <c r="N259" t="s">
        <v>27</v>
      </c>
    </row>
    <row r="260" spans="1:14" x14ac:dyDescent="0.25">
      <c r="A260" t="s">
        <v>1591</v>
      </c>
      <c r="B260" t="s">
        <v>1592</v>
      </c>
      <c r="C260" t="s">
        <v>16</v>
      </c>
      <c r="D260" t="s">
        <v>1593</v>
      </c>
      <c r="E260" t="s">
        <v>18</v>
      </c>
      <c r="F260" t="s">
        <v>1594</v>
      </c>
      <c r="G260" t="s">
        <v>1595</v>
      </c>
      <c r="H260" t="s">
        <v>1596</v>
      </c>
      <c r="I260" t="s">
        <v>804</v>
      </c>
      <c r="J260" t="s">
        <v>276</v>
      </c>
      <c r="K260" t="s">
        <v>24</v>
      </c>
      <c r="L260" t="s">
        <v>1597</v>
      </c>
      <c r="M260" t="s">
        <v>26</v>
      </c>
      <c r="N260" t="s">
        <v>27</v>
      </c>
    </row>
    <row r="261" spans="1:14" x14ac:dyDescent="0.25">
      <c r="A261" t="s">
        <v>1598</v>
      </c>
      <c r="B261" t="s">
        <v>1599</v>
      </c>
      <c r="C261" t="s">
        <v>16</v>
      </c>
      <c r="D261" t="s">
        <v>1600</v>
      </c>
      <c r="E261" t="s">
        <v>18</v>
      </c>
      <c r="F261" t="s">
        <v>1601</v>
      </c>
      <c r="G261" t="s">
        <v>1602</v>
      </c>
      <c r="H261" t="s">
        <v>1603</v>
      </c>
      <c r="I261" t="s">
        <v>34</v>
      </c>
      <c r="J261" t="s">
        <v>1279</v>
      </c>
      <c r="K261" t="s">
        <v>24</v>
      </c>
      <c r="L261" t="s">
        <v>82</v>
      </c>
      <c r="M261" t="s">
        <v>26</v>
      </c>
      <c r="N261" t="s">
        <v>27</v>
      </c>
    </row>
    <row r="262" spans="1:14" x14ac:dyDescent="0.25">
      <c r="A262" t="s">
        <v>1604</v>
      </c>
      <c r="B262" t="s">
        <v>1605</v>
      </c>
      <c r="C262" t="s">
        <v>16</v>
      </c>
      <c r="D262" t="s">
        <v>1606</v>
      </c>
      <c r="E262" t="s">
        <v>18</v>
      </c>
      <c r="F262" t="s">
        <v>1607</v>
      </c>
      <c r="G262" t="s">
        <v>1608</v>
      </c>
      <c r="H262" t="s">
        <v>1609</v>
      </c>
      <c r="I262" t="s">
        <v>34</v>
      </c>
      <c r="J262" t="s">
        <v>1279</v>
      </c>
      <c r="K262" t="s">
        <v>24</v>
      </c>
      <c r="L262" t="s">
        <v>900</v>
      </c>
      <c r="M262" t="s">
        <v>26</v>
      </c>
      <c r="N262" t="s">
        <v>27</v>
      </c>
    </row>
    <row r="263" spans="1:14" x14ac:dyDescent="0.25">
      <c r="A263" t="s">
        <v>1610</v>
      </c>
      <c r="B263" t="s">
        <v>1611</v>
      </c>
      <c r="C263" t="s">
        <v>16</v>
      </c>
      <c r="D263" t="s">
        <v>1612</v>
      </c>
      <c r="E263" t="s">
        <v>18</v>
      </c>
      <c r="F263" t="s">
        <v>1613</v>
      </c>
      <c r="G263" t="s">
        <v>1614</v>
      </c>
      <c r="H263" t="s">
        <v>1615</v>
      </c>
      <c r="I263" t="s">
        <v>34</v>
      </c>
      <c r="J263" t="s">
        <v>1279</v>
      </c>
      <c r="K263" t="s">
        <v>24</v>
      </c>
      <c r="L263" t="s">
        <v>82</v>
      </c>
      <c r="M263" t="s">
        <v>26</v>
      </c>
      <c r="N263" t="s">
        <v>27</v>
      </c>
    </row>
    <row r="264" spans="1:14" x14ac:dyDescent="0.25">
      <c r="A264" t="s">
        <v>1616</v>
      </c>
      <c r="B264" t="s">
        <v>1617</v>
      </c>
      <c r="C264" t="s">
        <v>16</v>
      </c>
      <c r="D264" t="s">
        <v>631</v>
      </c>
      <c r="E264" t="s">
        <v>18</v>
      </c>
      <c r="F264" t="s">
        <v>1618</v>
      </c>
      <c r="G264" t="s">
        <v>1619</v>
      </c>
      <c r="H264" t="s">
        <v>1620</v>
      </c>
      <c r="I264" t="s">
        <v>34</v>
      </c>
      <c r="J264" t="s">
        <v>298</v>
      </c>
      <c r="K264" t="s">
        <v>24</v>
      </c>
      <c r="L264" t="s">
        <v>63</v>
      </c>
      <c r="M264" t="s">
        <v>1621</v>
      </c>
      <c r="N264" t="s">
        <v>46</v>
      </c>
    </row>
    <row r="265" spans="1:14" x14ac:dyDescent="0.25">
      <c r="A265" t="s">
        <v>1622</v>
      </c>
      <c r="B265" t="s">
        <v>1623</v>
      </c>
      <c r="C265" t="s">
        <v>16</v>
      </c>
      <c r="D265" t="s">
        <v>1624</v>
      </c>
      <c r="E265" t="s">
        <v>18</v>
      </c>
      <c r="F265" t="s">
        <v>1625</v>
      </c>
      <c r="G265" t="s">
        <v>1626</v>
      </c>
      <c r="H265" t="s">
        <v>1627</v>
      </c>
      <c r="I265" t="s">
        <v>348</v>
      </c>
      <c r="J265" t="s">
        <v>568</v>
      </c>
      <c r="K265" t="s">
        <v>24</v>
      </c>
      <c r="L265" t="s">
        <v>394</v>
      </c>
      <c r="M265" t="s">
        <v>1628</v>
      </c>
      <c r="N265" t="s">
        <v>46</v>
      </c>
    </row>
    <row r="266" spans="1:14" x14ac:dyDescent="0.25">
      <c r="A266" t="s">
        <v>1629</v>
      </c>
      <c r="B266" t="s">
        <v>1630</v>
      </c>
      <c r="C266" t="s">
        <v>76</v>
      </c>
      <c r="D266" t="s">
        <v>1631</v>
      </c>
      <c r="E266" t="s">
        <v>18</v>
      </c>
      <c r="F266" t="s">
        <v>1632</v>
      </c>
      <c r="G266" t="s">
        <v>1633</v>
      </c>
      <c r="H266" t="s">
        <v>1634</v>
      </c>
      <c r="I266" t="s">
        <v>34</v>
      </c>
      <c r="J266" t="s">
        <v>162</v>
      </c>
      <c r="K266" t="s">
        <v>24</v>
      </c>
      <c r="L266" t="s">
        <v>44</v>
      </c>
      <c r="M266" t="s">
        <v>1635</v>
      </c>
      <c r="N266" t="s">
        <v>46</v>
      </c>
    </row>
    <row r="267" spans="1:14" x14ac:dyDescent="0.25">
      <c r="A267" t="s">
        <v>1636</v>
      </c>
      <c r="B267" t="s">
        <v>1637</v>
      </c>
      <c r="C267" t="s">
        <v>16</v>
      </c>
      <c r="D267" t="s">
        <v>86</v>
      </c>
      <c r="E267" t="s">
        <v>18</v>
      </c>
      <c r="F267" t="s">
        <v>1638</v>
      </c>
      <c r="G267" t="s">
        <v>1639</v>
      </c>
      <c r="H267" t="s">
        <v>1640</v>
      </c>
      <c r="I267" t="s">
        <v>22</v>
      </c>
      <c r="J267" t="s">
        <v>170</v>
      </c>
      <c r="K267" t="s">
        <v>24</v>
      </c>
      <c r="L267" t="s">
        <v>91</v>
      </c>
      <c r="M267" t="s">
        <v>1641</v>
      </c>
      <c r="N267" t="s">
        <v>46</v>
      </c>
    </row>
    <row r="268" spans="1:14" x14ac:dyDescent="0.25">
      <c r="A268" t="s">
        <v>1642</v>
      </c>
      <c r="B268" t="s">
        <v>1643</v>
      </c>
      <c r="C268" t="s">
        <v>16</v>
      </c>
      <c r="D268" t="s">
        <v>1644</v>
      </c>
      <c r="E268" t="s">
        <v>18</v>
      </c>
      <c r="F268" t="s">
        <v>1645</v>
      </c>
      <c r="G268" t="s">
        <v>1646</v>
      </c>
      <c r="H268" t="s">
        <v>1647</v>
      </c>
      <c r="I268" t="s">
        <v>34</v>
      </c>
      <c r="J268" t="s">
        <v>1648</v>
      </c>
      <c r="K268" t="s">
        <v>24</v>
      </c>
      <c r="L268" t="s">
        <v>44</v>
      </c>
      <c r="M268" t="s">
        <v>26</v>
      </c>
      <c r="N268" t="s">
        <v>27</v>
      </c>
    </row>
    <row r="269" spans="1:14" x14ac:dyDescent="0.25">
      <c r="A269" t="s">
        <v>1649</v>
      </c>
      <c r="B269" t="s">
        <v>1650</v>
      </c>
      <c r="C269" t="s">
        <v>16</v>
      </c>
      <c r="D269" t="s">
        <v>1651</v>
      </c>
      <c r="E269" t="s">
        <v>18</v>
      </c>
      <c r="F269" t="s">
        <v>1652</v>
      </c>
      <c r="G269" t="s">
        <v>1653</v>
      </c>
      <c r="H269" t="s">
        <v>1654</v>
      </c>
      <c r="I269" t="s">
        <v>34</v>
      </c>
      <c r="J269" t="s">
        <v>589</v>
      </c>
      <c r="K269" t="s">
        <v>24</v>
      </c>
      <c r="L269" t="s">
        <v>1655</v>
      </c>
      <c r="M269" t="s">
        <v>1656</v>
      </c>
      <c r="N269" t="s">
        <v>46</v>
      </c>
    </row>
    <row r="270" spans="1:14" x14ac:dyDescent="0.25">
      <c r="A270" t="s">
        <v>1657</v>
      </c>
      <c r="B270" t="s">
        <v>1658</v>
      </c>
      <c r="C270" t="s">
        <v>76</v>
      </c>
      <c r="D270" t="s">
        <v>1659</v>
      </c>
      <c r="E270" t="s">
        <v>18</v>
      </c>
      <c r="F270" t="s">
        <v>1660</v>
      </c>
      <c r="G270" t="s">
        <v>1661</v>
      </c>
      <c r="H270" t="s">
        <v>1662</v>
      </c>
      <c r="I270" t="s">
        <v>34</v>
      </c>
      <c r="J270" t="s">
        <v>463</v>
      </c>
      <c r="K270" t="s">
        <v>24</v>
      </c>
      <c r="L270" t="s">
        <v>44</v>
      </c>
      <c r="M270" t="s">
        <v>1663</v>
      </c>
      <c r="N270" t="s">
        <v>46</v>
      </c>
    </row>
    <row r="271" spans="1:14" x14ac:dyDescent="0.25">
      <c r="A271" t="s">
        <v>1664</v>
      </c>
      <c r="B271" t="s">
        <v>1665</v>
      </c>
      <c r="C271" t="s">
        <v>16</v>
      </c>
      <c r="D271" t="s">
        <v>1666</v>
      </c>
      <c r="E271" t="s">
        <v>18</v>
      </c>
      <c r="F271" t="s">
        <v>1667</v>
      </c>
      <c r="G271" t="s">
        <v>1668</v>
      </c>
      <c r="H271" t="s">
        <v>1669</v>
      </c>
      <c r="I271" t="s">
        <v>1670</v>
      </c>
      <c r="J271" t="s">
        <v>284</v>
      </c>
      <c r="K271" t="s">
        <v>24</v>
      </c>
      <c r="L271" t="s">
        <v>1671</v>
      </c>
      <c r="M271" t="s">
        <v>26</v>
      </c>
      <c r="N271" t="s">
        <v>27</v>
      </c>
    </row>
    <row r="272" spans="1:14" x14ac:dyDescent="0.25">
      <c r="A272" t="s">
        <v>1672</v>
      </c>
      <c r="C272" t="s">
        <v>16</v>
      </c>
      <c r="D272" t="s">
        <v>1673</v>
      </c>
      <c r="E272" t="s">
        <v>18</v>
      </c>
      <c r="F272" t="s">
        <v>1674</v>
      </c>
      <c r="G272" t="s">
        <v>1675</v>
      </c>
      <c r="H272" t="s">
        <v>1676</v>
      </c>
      <c r="I272" t="s">
        <v>22</v>
      </c>
      <c r="J272" t="s">
        <v>1677</v>
      </c>
      <c r="K272" t="s">
        <v>24</v>
      </c>
      <c r="L272" t="s">
        <v>1678</v>
      </c>
      <c r="M272" t="s">
        <v>26</v>
      </c>
      <c r="N272" t="s">
        <v>27</v>
      </c>
    </row>
    <row r="273" spans="1:14" x14ac:dyDescent="0.25">
      <c r="A273" t="s">
        <v>1679</v>
      </c>
      <c r="B273" t="s">
        <v>1680</v>
      </c>
      <c r="C273" t="s">
        <v>600</v>
      </c>
      <c r="D273" t="s">
        <v>1681</v>
      </c>
      <c r="E273" t="s">
        <v>695</v>
      </c>
      <c r="F273" t="s">
        <v>1682</v>
      </c>
      <c r="G273" t="s">
        <v>1683</v>
      </c>
      <c r="H273" t="s">
        <v>1684</v>
      </c>
      <c r="I273" t="s">
        <v>34</v>
      </c>
      <c r="J273" t="s">
        <v>1677</v>
      </c>
      <c r="K273" t="s">
        <v>606</v>
      </c>
      <c r="L273" t="s">
        <v>82</v>
      </c>
      <c r="M273" t="s">
        <v>26</v>
      </c>
      <c r="N273" t="s">
        <v>27</v>
      </c>
    </row>
    <row r="274" spans="1:14" x14ac:dyDescent="0.25">
      <c r="A274" t="s">
        <v>1679</v>
      </c>
      <c r="B274" t="s">
        <v>1685</v>
      </c>
      <c r="C274" t="s">
        <v>600</v>
      </c>
      <c r="D274" t="s">
        <v>1681</v>
      </c>
      <c r="E274" t="s">
        <v>695</v>
      </c>
      <c r="F274" t="s">
        <v>1686</v>
      </c>
      <c r="G274" t="s">
        <v>1687</v>
      </c>
      <c r="H274" t="s">
        <v>1688</v>
      </c>
      <c r="I274" t="s">
        <v>34</v>
      </c>
      <c r="J274" t="s">
        <v>1689</v>
      </c>
      <c r="K274" t="s">
        <v>606</v>
      </c>
      <c r="L274" t="s">
        <v>82</v>
      </c>
      <c r="M274" t="s">
        <v>26</v>
      </c>
      <c r="N274" t="s">
        <v>27</v>
      </c>
    </row>
    <row r="275" spans="1:14" x14ac:dyDescent="0.25">
      <c r="A275" t="s">
        <v>1679</v>
      </c>
      <c r="B275" t="s">
        <v>1690</v>
      </c>
      <c r="C275" t="s">
        <v>600</v>
      </c>
      <c r="D275" t="s">
        <v>1681</v>
      </c>
      <c r="E275" t="s">
        <v>695</v>
      </c>
      <c r="F275" t="s">
        <v>1691</v>
      </c>
      <c r="G275" t="s">
        <v>1692</v>
      </c>
      <c r="H275" t="s">
        <v>1693</v>
      </c>
      <c r="I275" t="s">
        <v>34</v>
      </c>
      <c r="J275" t="s">
        <v>1134</v>
      </c>
      <c r="K275" t="s">
        <v>606</v>
      </c>
      <c r="L275" t="s">
        <v>82</v>
      </c>
      <c r="M275" t="s">
        <v>26</v>
      </c>
      <c r="N275" t="s">
        <v>27</v>
      </c>
    </row>
    <row r="276" spans="1:14" x14ac:dyDescent="0.25">
      <c r="A276" t="s">
        <v>1694</v>
      </c>
      <c r="B276" t="s">
        <v>1685</v>
      </c>
      <c r="C276" t="s">
        <v>600</v>
      </c>
      <c r="D276" t="s">
        <v>1681</v>
      </c>
      <c r="E276" t="s">
        <v>687</v>
      </c>
      <c r="F276" t="s">
        <v>1695</v>
      </c>
      <c r="G276" t="s">
        <v>1696</v>
      </c>
      <c r="H276" t="s">
        <v>1697</v>
      </c>
      <c r="I276" t="s">
        <v>34</v>
      </c>
      <c r="J276" t="s">
        <v>1134</v>
      </c>
      <c r="K276" t="s">
        <v>606</v>
      </c>
      <c r="L276" t="s">
        <v>82</v>
      </c>
      <c r="M276" t="s">
        <v>26</v>
      </c>
      <c r="N276" t="s">
        <v>27</v>
      </c>
    </row>
    <row r="277" spans="1:14" x14ac:dyDescent="0.25">
      <c r="A277" t="s">
        <v>1698</v>
      </c>
      <c r="B277" t="s">
        <v>1699</v>
      </c>
      <c r="C277" t="s">
        <v>1700</v>
      </c>
      <c r="D277" t="s">
        <v>820</v>
      </c>
      <c r="E277" t="s">
        <v>18</v>
      </c>
      <c r="F277" t="s">
        <v>1701</v>
      </c>
      <c r="G277" t="s">
        <v>1702</v>
      </c>
      <c r="H277" t="s">
        <v>1703</v>
      </c>
      <c r="I277" t="s">
        <v>34</v>
      </c>
      <c r="J277" t="s">
        <v>1704</v>
      </c>
      <c r="K277" t="s">
        <v>1705</v>
      </c>
      <c r="L277" t="s">
        <v>82</v>
      </c>
      <c r="M277" t="s">
        <v>26</v>
      </c>
      <c r="N277" t="s">
        <v>27</v>
      </c>
    </row>
    <row r="278" spans="1:14" x14ac:dyDescent="0.25">
      <c r="A278" t="s">
        <v>1706</v>
      </c>
      <c r="B278" t="s">
        <v>1707</v>
      </c>
      <c r="C278" t="s">
        <v>16</v>
      </c>
      <c r="D278" t="s">
        <v>1708</v>
      </c>
      <c r="E278" t="s">
        <v>18</v>
      </c>
      <c r="F278" t="s">
        <v>1709</v>
      </c>
      <c r="G278" t="s">
        <v>1710</v>
      </c>
      <c r="H278" t="s">
        <v>1711</v>
      </c>
      <c r="I278" t="s">
        <v>34</v>
      </c>
      <c r="J278" t="s">
        <v>691</v>
      </c>
      <c r="K278" t="s">
        <v>24</v>
      </c>
      <c r="L278" t="s">
        <v>1712</v>
      </c>
      <c r="M278" t="s">
        <v>26</v>
      </c>
      <c r="N278" t="s">
        <v>27</v>
      </c>
    </row>
    <row r="279" spans="1:14" x14ac:dyDescent="0.25">
      <c r="A279" t="s">
        <v>806</v>
      </c>
      <c r="B279" t="s">
        <v>807</v>
      </c>
      <c r="C279" t="s">
        <v>16</v>
      </c>
      <c r="D279" t="s">
        <v>808</v>
      </c>
      <c r="E279" t="s">
        <v>695</v>
      </c>
      <c r="F279" t="s">
        <v>1713</v>
      </c>
      <c r="G279" t="s">
        <v>1714</v>
      </c>
      <c r="H279" t="s">
        <v>1715</v>
      </c>
      <c r="I279" t="s">
        <v>34</v>
      </c>
      <c r="J279" t="s">
        <v>1066</v>
      </c>
      <c r="K279" t="s">
        <v>24</v>
      </c>
      <c r="L279" t="s">
        <v>82</v>
      </c>
      <c r="M279" t="s">
        <v>26</v>
      </c>
      <c r="N279" t="s">
        <v>27</v>
      </c>
    </row>
    <row r="280" spans="1:14" x14ac:dyDescent="0.25">
      <c r="A280" t="s">
        <v>1716</v>
      </c>
      <c r="B280" t="s">
        <v>1717</v>
      </c>
      <c r="C280" t="s">
        <v>76</v>
      </c>
      <c r="D280" t="s">
        <v>800</v>
      </c>
      <c r="E280" t="s">
        <v>687</v>
      </c>
      <c r="F280" t="s">
        <v>1718</v>
      </c>
      <c r="G280" t="s">
        <v>1719</v>
      </c>
      <c r="H280" t="s">
        <v>1720</v>
      </c>
      <c r="I280" t="s">
        <v>804</v>
      </c>
      <c r="J280" t="s">
        <v>971</v>
      </c>
      <c r="K280" t="s">
        <v>24</v>
      </c>
      <c r="L280" t="s">
        <v>44</v>
      </c>
      <c r="M280" t="s">
        <v>26</v>
      </c>
      <c r="N280" t="s">
        <v>27</v>
      </c>
    </row>
    <row r="281" spans="1:14" x14ac:dyDescent="0.25">
      <c r="A281" t="s">
        <v>1721</v>
      </c>
      <c r="B281" t="s">
        <v>1722</v>
      </c>
      <c r="C281" t="s">
        <v>16</v>
      </c>
      <c r="D281" t="s">
        <v>851</v>
      </c>
      <c r="E281" t="s">
        <v>695</v>
      </c>
      <c r="F281" t="s">
        <v>1723</v>
      </c>
      <c r="G281" t="s">
        <v>1724</v>
      </c>
      <c r="H281" t="s">
        <v>1725</v>
      </c>
      <c r="I281" t="s">
        <v>22</v>
      </c>
      <c r="J281" t="s">
        <v>1726</v>
      </c>
      <c r="K281" t="s">
        <v>24</v>
      </c>
      <c r="L281" t="s">
        <v>856</v>
      </c>
      <c r="M281" t="s">
        <v>26</v>
      </c>
      <c r="N281" t="s">
        <v>27</v>
      </c>
    </row>
    <row r="282" spans="1:14" x14ac:dyDescent="0.25">
      <c r="A282" t="s">
        <v>1727</v>
      </c>
      <c r="B282" t="s">
        <v>1077</v>
      </c>
      <c r="C282" t="s">
        <v>16</v>
      </c>
      <c r="D282" t="s">
        <v>1078</v>
      </c>
      <c r="E282" t="s">
        <v>695</v>
      </c>
      <c r="F282" t="s">
        <v>1728</v>
      </c>
      <c r="G282" t="s">
        <v>1729</v>
      </c>
      <c r="H282" t="s">
        <v>1730</v>
      </c>
      <c r="I282" t="s">
        <v>22</v>
      </c>
      <c r="J282" t="s">
        <v>448</v>
      </c>
      <c r="K282" t="s">
        <v>24</v>
      </c>
      <c r="L282" t="s">
        <v>1082</v>
      </c>
      <c r="M282" t="s">
        <v>26</v>
      </c>
      <c r="N282" t="s">
        <v>27</v>
      </c>
    </row>
    <row r="283" spans="1:14" x14ac:dyDescent="0.25">
      <c r="A283" t="s">
        <v>1731</v>
      </c>
      <c r="B283" t="s">
        <v>784</v>
      </c>
      <c r="C283" t="s">
        <v>76</v>
      </c>
      <c r="D283" t="s">
        <v>1732</v>
      </c>
      <c r="E283" t="s">
        <v>695</v>
      </c>
      <c r="F283" t="s">
        <v>1733</v>
      </c>
      <c r="G283" t="s">
        <v>1734</v>
      </c>
      <c r="H283" t="s">
        <v>1735</v>
      </c>
      <c r="I283" t="s">
        <v>34</v>
      </c>
      <c r="J283" t="s">
        <v>1648</v>
      </c>
      <c r="K283" t="s">
        <v>24</v>
      </c>
      <c r="L283" t="s">
        <v>44</v>
      </c>
      <c r="M283" t="s">
        <v>26</v>
      </c>
      <c r="N283" t="s">
        <v>27</v>
      </c>
    </row>
    <row r="284" spans="1:14" x14ac:dyDescent="0.25">
      <c r="A284" t="s">
        <v>1736</v>
      </c>
      <c r="B284" t="s">
        <v>752</v>
      </c>
      <c r="C284" t="s">
        <v>76</v>
      </c>
      <c r="D284" t="s">
        <v>753</v>
      </c>
      <c r="E284" t="s">
        <v>695</v>
      </c>
      <c r="F284" t="s">
        <v>1737</v>
      </c>
      <c r="G284" t="s">
        <v>1738</v>
      </c>
      <c r="H284" t="s">
        <v>1739</v>
      </c>
      <c r="I284" t="s">
        <v>34</v>
      </c>
      <c r="J284" t="s">
        <v>816</v>
      </c>
      <c r="K284" t="s">
        <v>24</v>
      </c>
      <c r="L284" t="s">
        <v>817</v>
      </c>
      <c r="M284" t="s">
        <v>26</v>
      </c>
      <c r="N284" t="s">
        <v>27</v>
      </c>
    </row>
    <row r="285" spans="1:14" x14ac:dyDescent="0.25">
      <c r="A285" t="s">
        <v>1095</v>
      </c>
      <c r="B285" t="s">
        <v>1740</v>
      </c>
      <c r="C285" t="s">
        <v>16</v>
      </c>
      <c r="D285" t="s">
        <v>437</v>
      </c>
      <c r="E285" t="s">
        <v>695</v>
      </c>
      <c r="F285" t="s">
        <v>1741</v>
      </c>
      <c r="G285" t="s">
        <v>1742</v>
      </c>
      <c r="H285" t="s">
        <v>1743</v>
      </c>
      <c r="I285" t="s">
        <v>34</v>
      </c>
      <c r="J285" t="s">
        <v>1744</v>
      </c>
      <c r="K285" t="s">
        <v>24</v>
      </c>
      <c r="L285" t="s">
        <v>441</v>
      </c>
      <c r="M285" t="s">
        <v>1745</v>
      </c>
      <c r="N285" t="s">
        <v>46</v>
      </c>
    </row>
    <row r="286" spans="1:14" x14ac:dyDescent="0.25">
      <c r="A286" t="s">
        <v>1050</v>
      </c>
      <c r="B286" t="s">
        <v>1051</v>
      </c>
      <c r="C286" t="s">
        <v>76</v>
      </c>
      <c r="D286" t="s">
        <v>1052</v>
      </c>
      <c r="E286" t="s">
        <v>695</v>
      </c>
      <c r="F286" t="s">
        <v>1746</v>
      </c>
      <c r="G286" t="s">
        <v>1747</v>
      </c>
      <c r="H286" t="s">
        <v>1748</v>
      </c>
      <c r="I286" t="s">
        <v>34</v>
      </c>
      <c r="J286" t="s">
        <v>1056</v>
      </c>
      <c r="K286" t="s">
        <v>24</v>
      </c>
      <c r="L286" t="s">
        <v>224</v>
      </c>
      <c r="M286" t="s">
        <v>1749</v>
      </c>
      <c r="N286" t="s">
        <v>46</v>
      </c>
    </row>
    <row r="287" spans="1:14" x14ac:dyDescent="0.25">
      <c r="A287" t="s">
        <v>757</v>
      </c>
      <c r="B287" t="s">
        <v>758</v>
      </c>
      <c r="C287" t="s">
        <v>16</v>
      </c>
      <c r="D287" t="s">
        <v>759</v>
      </c>
      <c r="E287" t="s">
        <v>695</v>
      </c>
      <c r="F287" t="s">
        <v>1750</v>
      </c>
      <c r="G287" t="s">
        <v>1751</v>
      </c>
      <c r="H287" t="s">
        <v>1752</v>
      </c>
      <c r="I287" t="s">
        <v>34</v>
      </c>
      <c r="J287" t="s">
        <v>269</v>
      </c>
      <c r="K287" t="s">
        <v>24</v>
      </c>
      <c r="L287" t="s">
        <v>82</v>
      </c>
      <c r="M287" t="s">
        <v>26</v>
      </c>
      <c r="N287" t="s">
        <v>27</v>
      </c>
    </row>
    <row r="288" spans="1:14" x14ac:dyDescent="0.25">
      <c r="A288" t="s">
        <v>1753</v>
      </c>
      <c r="B288" t="s">
        <v>752</v>
      </c>
      <c r="C288" t="s">
        <v>76</v>
      </c>
      <c r="D288" t="s">
        <v>753</v>
      </c>
      <c r="E288" t="s">
        <v>695</v>
      </c>
      <c r="F288" t="s">
        <v>1754</v>
      </c>
      <c r="G288" t="s">
        <v>1755</v>
      </c>
      <c r="H288" t="s">
        <v>1756</v>
      </c>
      <c r="I288" t="s">
        <v>34</v>
      </c>
      <c r="J288" t="s">
        <v>1757</v>
      </c>
      <c r="K288" t="s">
        <v>24</v>
      </c>
      <c r="L288" t="s">
        <v>114</v>
      </c>
      <c r="M288" t="s">
        <v>26</v>
      </c>
      <c r="N288" t="s">
        <v>27</v>
      </c>
    </row>
    <row r="289" spans="1:14" x14ac:dyDescent="0.25">
      <c r="A289" t="s">
        <v>1758</v>
      </c>
      <c r="B289" t="s">
        <v>992</v>
      </c>
      <c r="C289" t="s">
        <v>16</v>
      </c>
      <c r="D289" t="s">
        <v>851</v>
      </c>
      <c r="E289" t="s">
        <v>695</v>
      </c>
      <c r="F289" t="s">
        <v>1759</v>
      </c>
      <c r="G289" t="s">
        <v>1760</v>
      </c>
      <c r="H289" t="s">
        <v>1761</v>
      </c>
      <c r="I289" t="s">
        <v>22</v>
      </c>
      <c r="J289" t="s">
        <v>1762</v>
      </c>
      <c r="K289" t="s">
        <v>24</v>
      </c>
      <c r="L289" t="s">
        <v>856</v>
      </c>
      <c r="M289" t="s">
        <v>26</v>
      </c>
      <c r="N289" t="s">
        <v>27</v>
      </c>
    </row>
    <row r="290" spans="1:14" x14ac:dyDescent="0.25">
      <c r="A290" t="s">
        <v>1120</v>
      </c>
      <c r="B290" t="s">
        <v>1068</v>
      </c>
      <c r="C290" t="s">
        <v>16</v>
      </c>
      <c r="D290" t="s">
        <v>1069</v>
      </c>
      <c r="E290" t="s">
        <v>695</v>
      </c>
      <c r="F290" t="s">
        <v>1763</v>
      </c>
      <c r="G290" t="s">
        <v>1764</v>
      </c>
      <c r="H290" t="s">
        <v>1765</v>
      </c>
      <c r="I290" t="s">
        <v>34</v>
      </c>
      <c r="J290" t="s">
        <v>284</v>
      </c>
      <c r="K290" t="s">
        <v>24</v>
      </c>
      <c r="L290" t="s">
        <v>82</v>
      </c>
      <c r="M290" t="s">
        <v>26</v>
      </c>
      <c r="N290" t="s">
        <v>27</v>
      </c>
    </row>
    <row r="291" spans="1:14" x14ac:dyDescent="0.25">
      <c r="A291" t="s">
        <v>701</v>
      </c>
      <c r="C291" t="s">
        <v>16</v>
      </c>
      <c r="D291" t="s">
        <v>702</v>
      </c>
      <c r="E291" t="s">
        <v>695</v>
      </c>
      <c r="F291" t="s">
        <v>1766</v>
      </c>
      <c r="G291" t="s">
        <v>1767</v>
      </c>
      <c r="H291" t="s">
        <v>1768</v>
      </c>
      <c r="I291" t="s">
        <v>34</v>
      </c>
      <c r="J291" t="s">
        <v>1769</v>
      </c>
      <c r="K291" t="s">
        <v>24</v>
      </c>
      <c r="L291" t="s">
        <v>706</v>
      </c>
      <c r="M291" t="s">
        <v>26</v>
      </c>
      <c r="N291" t="s">
        <v>27</v>
      </c>
    </row>
    <row r="292" spans="1:14" x14ac:dyDescent="0.25">
      <c r="A292" t="s">
        <v>908</v>
      </c>
      <c r="B292" t="s">
        <v>909</v>
      </c>
      <c r="C292" t="s">
        <v>76</v>
      </c>
      <c r="D292" t="s">
        <v>910</v>
      </c>
      <c r="E292" t="s">
        <v>695</v>
      </c>
      <c r="F292" t="s">
        <v>1770</v>
      </c>
      <c r="G292" t="s">
        <v>1771</v>
      </c>
      <c r="H292" t="s">
        <v>1772</v>
      </c>
      <c r="I292" t="s">
        <v>34</v>
      </c>
      <c r="J292" t="s">
        <v>691</v>
      </c>
      <c r="K292" t="s">
        <v>24</v>
      </c>
      <c r="L292" t="s">
        <v>914</v>
      </c>
      <c r="M292" t="s">
        <v>26</v>
      </c>
      <c r="N292" t="s">
        <v>27</v>
      </c>
    </row>
    <row r="293" spans="1:14" x14ac:dyDescent="0.25">
      <c r="A293" t="s">
        <v>1773</v>
      </c>
      <c r="B293" t="s">
        <v>1774</v>
      </c>
      <c r="C293" t="s">
        <v>16</v>
      </c>
      <c r="D293" t="s">
        <v>875</v>
      </c>
      <c r="E293" t="s">
        <v>695</v>
      </c>
      <c r="F293" t="s">
        <v>1775</v>
      </c>
      <c r="G293" t="s">
        <v>1776</v>
      </c>
      <c r="H293" t="s">
        <v>1777</v>
      </c>
      <c r="I293" t="s">
        <v>22</v>
      </c>
      <c r="J293" t="s">
        <v>879</v>
      </c>
      <c r="K293" t="s">
        <v>24</v>
      </c>
      <c r="L293" t="s">
        <v>91</v>
      </c>
      <c r="M293" t="s">
        <v>26</v>
      </c>
      <c r="N293" t="s">
        <v>27</v>
      </c>
    </row>
    <row r="294" spans="1:14" x14ac:dyDescent="0.25">
      <c r="A294" t="s">
        <v>1778</v>
      </c>
      <c r="B294" t="s">
        <v>752</v>
      </c>
      <c r="C294" t="s">
        <v>76</v>
      </c>
      <c r="D294" t="s">
        <v>753</v>
      </c>
      <c r="E294" t="s">
        <v>695</v>
      </c>
      <c r="F294" t="s">
        <v>1779</v>
      </c>
      <c r="G294" t="s">
        <v>1780</v>
      </c>
      <c r="H294" t="s">
        <v>1781</v>
      </c>
      <c r="I294" t="s">
        <v>34</v>
      </c>
      <c r="J294" t="s">
        <v>816</v>
      </c>
      <c r="K294" t="s">
        <v>24</v>
      </c>
      <c r="L294" t="s">
        <v>817</v>
      </c>
      <c r="M294" t="s">
        <v>26</v>
      </c>
      <c r="N294" t="s">
        <v>27</v>
      </c>
    </row>
    <row r="295" spans="1:14" x14ac:dyDescent="0.25">
      <c r="A295" t="s">
        <v>1782</v>
      </c>
      <c r="B295" t="s">
        <v>1783</v>
      </c>
      <c r="C295" t="s">
        <v>76</v>
      </c>
      <c r="D295" t="s">
        <v>102</v>
      </c>
      <c r="E295" t="s">
        <v>695</v>
      </c>
      <c r="F295" t="s">
        <v>1784</v>
      </c>
      <c r="G295" t="s">
        <v>1785</v>
      </c>
      <c r="H295" t="s">
        <v>1786</v>
      </c>
      <c r="I295" t="s">
        <v>34</v>
      </c>
      <c r="J295" t="s">
        <v>53</v>
      </c>
      <c r="K295" t="s">
        <v>24</v>
      </c>
      <c r="L295" t="s">
        <v>202</v>
      </c>
      <c r="M295" t="s">
        <v>1787</v>
      </c>
      <c r="N295" t="s">
        <v>46</v>
      </c>
    </row>
    <row r="296" spans="1:14" x14ac:dyDescent="0.25">
      <c r="A296" t="s">
        <v>925</v>
      </c>
      <c r="B296" t="s">
        <v>735</v>
      </c>
      <c r="C296" t="s">
        <v>76</v>
      </c>
      <c r="D296" t="s">
        <v>723</v>
      </c>
      <c r="E296" t="s">
        <v>695</v>
      </c>
      <c r="F296" t="s">
        <v>1788</v>
      </c>
      <c r="G296" t="s">
        <v>1789</v>
      </c>
      <c r="H296" t="s">
        <v>1790</v>
      </c>
      <c r="I296" t="s">
        <v>34</v>
      </c>
      <c r="J296" t="s">
        <v>1569</v>
      </c>
      <c r="K296" t="s">
        <v>24</v>
      </c>
      <c r="L296" t="s">
        <v>727</v>
      </c>
      <c r="M296" t="s">
        <v>26</v>
      </c>
      <c r="N296" t="s">
        <v>27</v>
      </c>
    </row>
    <row r="297" spans="1:14" x14ac:dyDescent="0.25">
      <c r="A297" t="s">
        <v>1758</v>
      </c>
      <c r="B297" t="s">
        <v>1791</v>
      </c>
      <c r="C297" t="s">
        <v>16</v>
      </c>
      <c r="D297" t="s">
        <v>851</v>
      </c>
      <c r="E297" t="s">
        <v>695</v>
      </c>
      <c r="F297" t="s">
        <v>1792</v>
      </c>
      <c r="G297" t="s">
        <v>1793</v>
      </c>
      <c r="H297" t="s">
        <v>1794</v>
      </c>
      <c r="I297" t="s">
        <v>22</v>
      </c>
      <c r="J297" t="s">
        <v>1762</v>
      </c>
      <c r="K297" t="s">
        <v>24</v>
      </c>
      <c r="L297" t="s">
        <v>856</v>
      </c>
      <c r="M297" t="s">
        <v>26</v>
      </c>
      <c r="N297" t="s">
        <v>27</v>
      </c>
    </row>
    <row r="298" spans="1:14" x14ac:dyDescent="0.25">
      <c r="A298" t="s">
        <v>939</v>
      </c>
      <c r="B298" t="s">
        <v>940</v>
      </c>
      <c r="C298" t="s">
        <v>16</v>
      </c>
      <c r="D298" t="s">
        <v>404</v>
      </c>
      <c r="E298" t="s">
        <v>695</v>
      </c>
      <c r="F298" t="s">
        <v>1795</v>
      </c>
      <c r="G298" t="s">
        <v>1796</v>
      </c>
      <c r="H298" t="s">
        <v>1797</v>
      </c>
      <c r="I298" t="s">
        <v>34</v>
      </c>
      <c r="J298" t="s">
        <v>944</v>
      </c>
      <c r="K298" t="s">
        <v>24</v>
      </c>
      <c r="L298" t="s">
        <v>82</v>
      </c>
      <c r="M298" t="s">
        <v>26</v>
      </c>
      <c r="N298" t="s">
        <v>27</v>
      </c>
    </row>
    <row r="299" spans="1:14" x14ac:dyDescent="0.25">
      <c r="A299" t="s">
        <v>728</v>
      </c>
      <c r="B299" t="s">
        <v>729</v>
      </c>
      <c r="C299" t="s">
        <v>76</v>
      </c>
      <c r="D299" t="s">
        <v>730</v>
      </c>
      <c r="E299" t="s">
        <v>695</v>
      </c>
      <c r="F299" t="s">
        <v>1798</v>
      </c>
      <c r="G299" t="s">
        <v>1799</v>
      </c>
      <c r="H299" t="s">
        <v>1800</v>
      </c>
      <c r="I299" t="s">
        <v>34</v>
      </c>
      <c r="J299" t="s">
        <v>269</v>
      </c>
      <c r="K299" t="s">
        <v>24</v>
      </c>
      <c r="L299" t="s">
        <v>82</v>
      </c>
      <c r="M299" t="s">
        <v>26</v>
      </c>
      <c r="N299" t="s">
        <v>27</v>
      </c>
    </row>
    <row r="300" spans="1:14" x14ac:dyDescent="0.25">
      <c r="A300" t="s">
        <v>1801</v>
      </c>
      <c r="B300" t="s">
        <v>752</v>
      </c>
      <c r="C300" t="s">
        <v>76</v>
      </c>
      <c r="D300" t="s">
        <v>753</v>
      </c>
      <c r="E300" t="s">
        <v>695</v>
      </c>
      <c r="F300" t="s">
        <v>1802</v>
      </c>
      <c r="G300" t="s">
        <v>1803</v>
      </c>
      <c r="H300" t="s">
        <v>1804</v>
      </c>
      <c r="I300" t="s">
        <v>34</v>
      </c>
      <c r="J300" t="s">
        <v>699</v>
      </c>
      <c r="K300" t="s">
        <v>24</v>
      </c>
      <c r="L300" t="s">
        <v>114</v>
      </c>
      <c r="M300" t="s">
        <v>26</v>
      </c>
      <c r="N300" t="s">
        <v>27</v>
      </c>
    </row>
    <row r="301" spans="1:14" x14ac:dyDescent="0.25">
      <c r="A301" t="s">
        <v>806</v>
      </c>
      <c r="B301" t="s">
        <v>807</v>
      </c>
      <c r="C301" t="s">
        <v>16</v>
      </c>
      <c r="D301" t="s">
        <v>808</v>
      </c>
      <c r="E301" t="s">
        <v>695</v>
      </c>
      <c r="F301" t="s">
        <v>1805</v>
      </c>
      <c r="G301" t="s">
        <v>1806</v>
      </c>
      <c r="H301" t="s">
        <v>1807</v>
      </c>
      <c r="I301" t="s">
        <v>34</v>
      </c>
      <c r="J301" t="s">
        <v>1066</v>
      </c>
      <c r="K301" t="s">
        <v>24</v>
      </c>
      <c r="L301" t="s">
        <v>82</v>
      </c>
      <c r="M301" t="s">
        <v>26</v>
      </c>
      <c r="N301" t="s">
        <v>27</v>
      </c>
    </row>
    <row r="302" spans="1:14" x14ac:dyDescent="0.25">
      <c r="A302" t="s">
        <v>806</v>
      </c>
      <c r="B302" t="s">
        <v>807</v>
      </c>
      <c r="C302" t="s">
        <v>16</v>
      </c>
      <c r="D302" t="s">
        <v>808</v>
      </c>
      <c r="E302" t="s">
        <v>695</v>
      </c>
      <c r="F302" t="s">
        <v>1808</v>
      </c>
      <c r="G302" t="s">
        <v>1809</v>
      </c>
      <c r="H302" t="s">
        <v>1810</v>
      </c>
      <c r="I302" t="s">
        <v>34</v>
      </c>
      <c r="J302" t="s">
        <v>987</v>
      </c>
      <c r="K302" t="s">
        <v>24</v>
      </c>
      <c r="L302" t="s">
        <v>82</v>
      </c>
      <c r="M302" t="s">
        <v>26</v>
      </c>
      <c r="N302" t="s">
        <v>27</v>
      </c>
    </row>
    <row r="303" spans="1:14" x14ac:dyDescent="0.25">
      <c r="A303" t="s">
        <v>1811</v>
      </c>
      <c r="B303" t="s">
        <v>1812</v>
      </c>
      <c r="C303" t="s">
        <v>76</v>
      </c>
      <c r="D303" t="s">
        <v>694</v>
      </c>
      <c r="E303" t="s">
        <v>687</v>
      </c>
      <c r="F303" t="s">
        <v>1813</v>
      </c>
      <c r="G303" t="s">
        <v>1814</v>
      </c>
      <c r="H303" t="s">
        <v>1815</v>
      </c>
      <c r="I303" t="s">
        <v>34</v>
      </c>
      <c r="J303" t="s">
        <v>476</v>
      </c>
      <c r="K303" t="s">
        <v>24</v>
      </c>
      <c r="L303" t="s">
        <v>700</v>
      </c>
      <c r="M303" t="s">
        <v>26</v>
      </c>
      <c r="N303" t="s">
        <v>27</v>
      </c>
    </row>
    <row r="304" spans="1:14" x14ac:dyDescent="0.25">
      <c r="A304" t="s">
        <v>763</v>
      </c>
      <c r="B304" t="s">
        <v>764</v>
      </c>
      <c r="C304" t="s">
        <v>16</v>
      </c>
      <c r="D304" t="s">
        <v>931</v>
      </c>
      <c r="E304" t="s">
        <v>695</v>
      </c>
      <c r="F304" t="s">
        <v>1816</v>
      </c>
      <c r="G304" t="s">
        <v>1817</v>
      </c>
      <c r="H304" t="s">
        <v>1818</v>
      </c>
      <c r="I304" t="s">
        <v>34</v>
      </c>
      <c r="J304" t="s">
        <v>162</v>
      </c>
      <c r="K304" t="s">
        <v>24</v>
      </c>
      <c r="L304" t="s">
        <v>82</v>
      </c>
      <c r="M304" t="s">
        <v>1819</v>
      </c>
      <c r="N304" t="s">
        <v>46</v>
      </c>
    </row>
    <row r="305" spans="1:14" x14ac:dyDescent="0.25">
      <c r="A305" t="s">
        <v>1820</v>
      </c>
      <c r="B305" t="s">
        <v>752</v>
      </c>
      <c r="C305" t="s">
        <v>76</v>
      </c>
      <c r="D305" t="s">
        <v>753</v>
      </c>
      <c r="E305" t="s">
        <v>695</v>
      </c>
      <c r="F305" t="s">
        <v>1821</v>
      </c>
      <c r="G305" t="s">
        <v>1822</v>
      </c>
      <c r="H305" t="s">
        <v>1823</v>
      </c>
      <c r="I305" t="s">
        <v>34</v>
      </c>
      <c r="J305" t="s">
        <v>433</v>
      </c>
      <c r="K305" t="s">
        <v>24</v>
      </c>
      <c r="L305" t="s">
        <v>114</v>
      </c>
      <c r="M305" t="s">
        <v>26</v>
      </c>
      <c r="N305" t="s">
        <v>27</v>
      </c>
    </row>
    <row r="306" spans="1:14" x14ac:dyDescent="0.25">
      <c r="A306" t="s">
        <v>1824</v>
      </c>
      <c r="B306" t="s">
        <v>992</v>
      </c>
      <c r="C306" t="s">
        <v>16</v>
      </c>
      <c r="D306" t="s">
        <v>851</v>
      </c>
      <c r="E306" t="s">
        <v>695</v>
      </c>
      <c r="F306" t="s">
        <v>1825</v>
      </c>
      <c r="G306" t="s">
        <v>1826</v>
      </c>
      <c r="H306" t="s">
        <v>1827</v>
      </c>
      <c r="I306" t="s">
        <v>22</v>
      </c>
      <c r="J306" t="s">
        <v>1726</v>
      </c>
      <c r="K306" t="s">
        <v>24</v>
      </c>
      <c r="L306" t="s">
        <v>856</v>
      </c>
      <c r="M306" t="s">
        <v>26</v>
      </c>
      <c r="N306" t="s">
        <v>27</v>
      </c>
    </row>
    <row r="307" spans="1:14" x14ac:dyDescent="0.25">
      <c r="A307" t="s">
        <v>739</v>
      </c>
      <c r="B307" t="s">
        <v>740</v>
      </c>
      <c r="C307" t="s">
        <v>16</v>
      </c>
      <c r="D307" t="s">
        <v>741</v>
      </c>
      <c r="E307" t="s">
        <v>695</v>
      </c>
      <c r="F307" t="s">
        <v>1828</v>
      </c>
      <c r="G307" t="s">
        <v>1829</v>
      </c>
      <c r="H307" t="s">
        <v>1830</v>
      </c>
      <c r="I307" t="s">
        <v>34</v>
      </c>
      <c r="J307" t="s">
        <v>745</v>
      </c>
      <c r="K307" t="s">
        <v>24</v>
      </c>
      <c r="L307" t="s">
        <v>224</v>
      </c>
      <c r="M307" t="s">
        <v>26</v>
      </c>
      <c r="N307" t="s">
        <v>27</v>
      </c>
    </row>
    <row r="308" spans="1:14" x14ac:dyDescent="0.25">
      <c r="A308" t="s">
        <v>1831</v>
      </c>
      <c r="B308" t="s">
        <v>1832</v>
      </c>
      <c r="C308" t="s">
        <v>16</v>
      </c>
      <c r="D308" t="s">
        <v>1052</v>
      </c>
      <c r="E308" t="s">
        <v>687</v>
      </c>
      <c r="F308" t="s">
        <v>1833</v>
      </c>
      <c r="G308" t="s">
        <v>1834</v>
      </c>
      <c r="H308" t="s">
        <v>1835</v>
      </c>
      <c r="I308" t="s">
        <v>34</v>
      </c>
      <c r="J308" t="s">
        <v>1836</v>
      </c>
      <c r="K308" t="s">
        <v>24</v>
      </c>
      <c r="L308" t="s">
        <v>224</v>
      </c>
      <c r="M308" t="s">
        <v>26</v>
      </c>
      <c r="N308" t="s">
        <v>27</v>
      </c>
    </row>
    <row r="309" spans="1:14" x14ac:dyDescent="0.25">
      <c r="A309" t="s">
        <v>1837</v>
      </c>
      <c r="B309" t="s">
        <v>1838</v>
      </c>
      <c r="C309" t="s">
        <v>76</v>
      </c>
      <c r="D309" t="s">
        <v>67</v>
      </c>
      <c r="E309" t="s">
        <v>695</v>
      </c>
      <c r="F309" t="s">
        <v>1839</v>
      </c>
      <c r="G309" t="s">
        <v>1840</v>
      </c>
      <c r="H309" t="s">
        <v>1841</v>
      </c>
      <c r="I309" t="s">
        <v>34</v>
      </c>
      <c r="J309" t="s">
        <v>426</v>
      </c>
      <c r="K309" t="s">
        <v>24</v>
      </c>
      <c r="L309" t="s">
        <v>44</v>
      </c>
      <c r="M309" t="s">
        <v>26</v>
      </c>
      <c r="N309" t="s">
        <v>27</v>
      </c>
    </row>
    <row r="310" spans="1:14" x14ac:dyDescent="0.25">
      <c r="A310" t="s">
        <v>1128</v>
      </c>
      <c r="B310" t="s">
        <v>1129</v>
      </c>
      <c r="C310" t="s">
        <v>16</v>
      </c>
      <c r="D310" t="s">
        <v>1130</v>
      </c>
      <c r="E310" t="s">
        <v>695</v>
      </c>
      <c r="F310" t="s">
        <v>1842</v>
      </c>
      <c r="G310" t="s">
        <v>1843</v>
      </c>
      <c r="H310" t="s">
        <v>1844</v>
      </c>
      <c r="I310" t="s">
        <v>34</v>
      </c>
      <c r="J310" t="s">
        <v>1134</v>
      </c>
      <c r="K310" t="s">
        <v>24</v>
      </c>
      <c r="L310" t="s">
        <v>82</v>
      </c>
      <c r="M310" t="s">
        <v>26</v>
      </c>
      <c r="N310" t="s">
        <v>27</v>
      </c>
    </row>
    <row r="311" spans="1:14" x14ac:dyDescent="0.25">
      <c r="A311" t="s">
        <v>701</v>
      </c>
      <c r="C311" t="s">
        <v>16</v>
      </c>
      <c r="D311" t="s">
        <v>702</v>
      </c>
      <c r="E311" t="s">
        <v>695</v>
      </c>
      <c r="F311" t="s">
        <v>1845</v>
      </c>
      <c r="G311" t="s">
        <v>1846</v>
      </c>
      <c r="H311" t="s">
        <v>1847</v>
      </c>
      <c r="I311" t="s">
        <v>34</v>
      </c>
      <c r="J311" t="s">
        <v>256</v>
      </c>
      <c r="K311" t="s">
        <v>24</v>
      </c>
      <c r="L311" t="s">
        <v>1848</v>
      </c>
      <c r="M311" t="s">
        <v>26</v>
      </c>
      <c r="N311" t="s">
        <v>27</v>
      </c>
    </row>
    <row r="312" spans="1:14" x14ac:dyDescent="0.25">
      <c r="A312" t="s">
        <v>1849</v>
      </c>
      <c r="B312" t="s">
        <v>752</v>
      </c>
      <c r="C312" t="s">
        <v>76</v>
      </c>
      <c r="D312" t="s">
        <v>753</v>
      </c>
      <c r="E312" t="s">
        <v>695</v>
      </c>
      <c r="F312" t="s">
        <v>1850</v>
      </c>
      <c r="G312" t="s">
        <v>1851</v>
      </c>
      <c r="H312" t="s">
        <v>1852</v>
      </c>
      <c r="I312" t="s">
        <v>34</v>
      </c>
      <c r="J312" t="s">
        <v>987</v>
      </c>
      <c r="K312" t="s">
        <v>24</v>
      </c>
      <c r="L312" t="s">
        <v>114</v>
      </c>
      <c r="M312" t="s">
        <v>26</v>
      </c>
      <c r="N312" t="s">
        <v>27</v>
      </c>
    </row>
    <row r="313" spans="1:14" x14ac:dyDescent="0.25">
      <c r="A313" t="s">
        <v>806</v>
      </c>
      <c r="B313" t="s">
        <v>807</v>
      </c>
      <c r="C313" t="s">
        <v>16</v>
      </c>
      <c r="D313" t="s">
        <v>808</v>
      </c>
      <c r="E313" t="s">
        <v>695</v>
      </c>
      <c r="F313" t="s">
        <v>1853</v>
      </c>
      <c r="G313" t="s">
        <v>1854</v>
      </c>
      <c r="H313" t="s">
        <v>1855</v>
      </c>
      <c r="I313" t="s">
        <v>34</v>
      </c>
      <c r="J313" t="s">
        <v>98</v>
      </c>
      <c r="K313" t="s">
        <v>24</v>
      </c>
      <c r="L313" t="s">
        <v>82</v>
      </c>
      <c r="M313" t="s">
        <v>26</v>
      </c>
      <c r="N313" t="s">
        <v>27</v>
      </c>
    </row>
    <row r="314" spans="1:14" x14ac:dyDescent="0.25">
      <c r="A314" t="s">
        <v>925</v>
      </c>
      <c r="B314" t="s">
        <v>1856</v>
      </c>
      <c r="C314" t="s">
        <v>76</v>
      </c>
      <c r="D314" t="s">
        <v>723</v>
      </c>
      <c r="E314" t="s">
        <v>695</v>
      </c>
      <c r="F314" t="s">
        <v>1857</v>
      </c>
      <c r="G314" t="s">
        <v>1858</v>
      </c>
      <c r="H314" t="s">
        <v>1859</v>
      </c>
      <c r="I314" t="s">
        <v>34</v>
      </c>
      <c r="J314" t="s">
        <v>1860</v>
      </c>
      <c r="K314" t="s">
        <v>24</v>
      </c>
      <c r="L314" t="s">
        <v>727</v>
      </c>
      <c r="M314" t="s">
        <v>26</v>
      </c>
      <c r="N314" t="s">
        <v>27</v>
      </c>
    </row>
    <row r="315" spans="1:14" x14ac:dyDescent="0.25">
      <c r="A315" t="s">
        <v>1861</v>
      </c>
      <c r="B315" t="s">
        <v>1077</v>
      </c>
      <c r="C315" t="s">
        <v>16</v>
      </c>
      <c r="D315" t="s">
        <v>1078</v>
      </c>
      <c r="E315" t="s">
        <v>695</v>
      </c>
      <c r="F315" t="s">
        <v>1862</v>
      </c>
      <c r="G315" t="s">
        <v>1863</v>
      </c>
      <c r="H315" t="s">
        <v>1864</v>
      </c>
      <c r="I315" t="s">
        <v>22</v>
      </c>
      <c r="J315" t="s">
        <v>872</v>
      </c>
      <c r="K315" t="s">
        <v>24</v>
      </c>
      <c r="L315" t="s">
        <v>1082</v>
      </c>
      <c r="M315" t="s">
        <v>26</v>
      </c>
      <c r="N315" t="s">
        <v>27</v>
      </c>
    </row>
    <row r="316" spans="1:14" x14ac:dyDescent="0.25">
      <c r="A316" t="s">
        <v>925</v>
      </c>
      <c r="B316" t="s">
        <v>735</v>
      </c>
      <c r="C316" t="s">
        <v>16</v>
      </c>
      <c r="D316" t="s">
        <v>723</v>
      </c>
      <c r="E316" t="s">
        <v>687</v>
      </c>
      <c r="F316" t="s">
        <v>1865</v>
      </c>
      <c r="G316" t="s">
        <v>1866</v>
      </c>
      <c r="H316" t="s">
        <v>1867</v>
      </c>
      <c r="I316" t="s">
        <v>34</v>
      </c>
      <c r="J316" t="s">
        <v>1860</v>
      </c>
      <c r="K316" t="s">
        <v>24</v>
      </c>
      <c r="L316" t="s">
        <v>900</v>
      </c>
      <c r="M316" t="s">
        <v>26</v>
      </c>
      <c r="N316" t="s">
        <v>27</v>
      </c>
    </row>
    <row r="317" spans="1:14" x14ac:dyDescent="0.25">
      <c r="A317" t="s">
        <v>1868</v>
      </c>
      <c r="B317" t="s">
        <v>729</v>
      </c>
      <c r="C317" t="s">
        <v>76</v>
      </c>
      <c r="D317" t="s">
        <v>730</v>
      </c>
      <c r="E317" t="s">
        <v>687</v>
      </c>
      <c r="F317" t="s">
        <v>1869</v>
      </c>
      <c r="G317" t="s">
        <v>1870</v>
      </c>
      <c r="H317" t="s">
        <v>1871</v>
      </c>
      <c r="I317" t="s">
        <v>34</v>
      </c>
      <c r="J317" t="s">
        <v>134</v>
      </c>
      <c r="K317" t="s">
        <v>24</v>
      </c>
      <c r="L317" t="s">
        <v>82</v>
      </c>
      <c r="M317" t="s">
        <v>26</v>
      </c>
      <c r="N317" t="s">
        <v>27</v>
      </c>
    </row>
    <row r="318" spans="1:14" x14ac:dyDescent="0.25">
      <c r="A318" t="s">
        <v>721</v>
      </c>
      <c r="B318" t="s">
        <v>722</v>
      </c>
      <c r="C318" t="s">
        <v>76</v>
      </c>
      <c r="D318" t="s">
        <v>723</v>
      </c>
      <c r="E318" t="s">
        <v>695</v>
      </c>
      <c r="F318" t="s">
        <v>1872</v>
      </c>
      <c r="G318" t="s">
        <v>1873</v>
      </c>
      <c r="H318" t="s">
        <v>1874</v>
      </c>
      <c r="I318" t="s">
        <v>34</v>
      </c>
      <c r="J318" t="s">
        <v>426</v>
      </c>
      <c r="K318" t="s">
        <v>24</v>
      </c>
      <c r="L318" t="s">
        <v>727</v>
      </c>
      <c r="M318" t="s">
        <v>26</v>
      </c>
      <c r="N318" t="s">
        <v>27</v>
      </c>
    </row>
    <row r="319" spans="1:14" x14ac:dyDescent="0.25">
      <c r="A319" t="s">
        <v>701</v>
      </c>
      <c r="C319" t="s">
        <v>16</v>
      </c>
      <c r="D319" t="s">
        <v>1875</v>
      </c>
      <c r="E319" t="s">
        <v>695</v>
      </c>
      <c r="F319" t="s">
        <v>1876</v>
      </c>
      <c r="G319" t="s">
        <v>1877</v>
      </c>
      <c r="H319" t="s">
        <v>1878</v>
      </c>
      <c r="I319" t="s">
        <v>34</v>
      </c>
      <c r="J319" t="s">
        <v>217</v>
      </c>
      <c r="K319" t="s">
        <v>24</v>
      </c>
      <c r="L319" t="s">
        <v>1879</v>
      </c>
      <c r="M319" t="s">
        <v>26</v>
      </c>
      <c r="N319" t="s">
        <v>27</v>
      </c>
    </row>
    <row r="320" spans="1:14" x14ac:dyDescent="0.25">
      <c r="A320" t="s">
        <v>739</v>
      </c>
      <c r="B320" t="s">
        <v>1880</v>
      </c>
      <c r="C320" t="s">
        <v>16</v>
      </c>
      <c r="D320" t="s">
        <v>741</v>
      </c>
      <c r="E320" t="s">
        <v>687</v>
      </c>
      <c r="F320" t="s">
        <v>1881</v>
      </c>
      <c r="G320" t="s">
        <v>1882</v>
      </c>
      <c r="H320" t="s">
        <v>1883</v>
      </c>
      <c r="I320" t="s">
        <v>34</v>
      </c>
      <c r="J320" t="s">
        <v>745</v>
      </c>
      <c r="K320" t="s">
        <v>24</v>
      </c>
      <c r="L320" t="s">
        <v>224</v>
      </c>
      <c r="M320" t="s">
        <v>26</v>
      </c>
      <c r="N320" t="s">
        <v>27</v>
      </c>
    </row>
    <row r="321" spans="1:14" x14ac:dyDescent="0.25">
      <c r="A321" t="s">
        <v>1884</v>
      </c>
      <c r="B321" t="s">
        <v>735</v>
      </c>
      <c r="C321" t="s">
        <v>16</v>
      </c>
      <c r="D321" t="s">
        <v>723</v>
      </c>
      <c r="E321" t="s">
        <v>695</v>
      </c>
      <c r="F321" t="s">
        <v>1885</v>
      </c>
      <c r="G321" t="s">
        <v>1886</v>
      </c>
      <c r="H321" t="s">
        <v>1887</v>
      </c>
      <c r="I321" t="s">
        <v>34</v>
      </c>
      <c r="J321" t="s">
        <v>1019</v>
      </c>
      <c r="K321" t="s">
        <v>24</v>
      </c>
      <c r="L321" t="s">
        <v>285</v>
      </c>
      <c r="M321" t="s">
        <v>26</v>
      </c>
      <c r="N321" t="s">
        <v>27</v>
      </c>
    </row>
    <row r="322" spans="1:14" x14ac:dyDescent="0.25">
      <c r="A322" t="s">
        <v>1861</v>
      </c>
      <c r="B322" t="s">
        <v>1077</v>
      </c>
      <c r="C322" t="s">
        <v>16</v>
      </c>
      <c r="D322" t="s">
        <v>1078</v>
      </c>
      <c r="E322" t="s">
        <v>687</v>
      </c>
      <c r="F322" t="s">
        <v>1888</v>
      </c>
      <c r="G322" t="s">
        <v>1889</v>
      </c>
      <c r="H322" t="s">
        <v>1890</v>
      </c>
      <c r="I322" t="s">
        <v>22</v>
      </c>
      <c r="J322" t="s">
        <v>1891</v>
      </c>
      <c r="K322" t="s">
        <v>24</v>
      </c>
      <c r="L322" t="s">
        <v>1082</v>
      </c>
      <c r="M322" t="s">
        <v>26</v>
      </c>
      <c r="N322" t="s">
        <v>27</v>
      </c>
    </row>
    <row r="323" spans="1:14" x14ac:dyDescent="0.25">
      <c r="A323" t="s">
        <v>1892</v>
      </c>
      <c r="B323" t="s">
        <v>752</v>
      </c>
      <c r="C323" t="s">
        <v>76</v>
      </c>
      <c r="D323" t="s">
        <v>753</v>
      </c>
      <c r="E323" t="s">
        <v>695</v>
      </c>
      <c r="F323" t="s">
        <v>1893</v>
      </c>
      <c r="G323" t="s">
        <v>1894</v>
      </c>
      <c r="H323" t="s">
        <v>1895</v>
      </c>
      <c r="I323" t="s">
        <v>34</v>
      </c>
      <c r="J323" t="s">
        <v>816</v>
      </c>
      <c r="K323" t="s">
        <v>24</v>
      </c>
      <c r="L323" t="s">
        <v>817</v>
      </c>
      <c r="M323" t="s">
        <v>26</v>
      </c>
      <c r="N323" t="s">
        <v>27</v>
      </c>
    </row>
    <row r="324" spans="1:14" x14ac:dyDescent="0.25">
      <c r="A324" t="s">
        <v>1896</v>
      </c>
      <c r="B324" t="s">
        <v>752</v>
      </c>
      <c r="C324" t="s">
        <v>76</v>
      </c>
      <c r="D324" t="s">
        <v>753</v>
      </c>
      <c r="E324" t="s">
        <v>695</v>
      </c>
      <c r="F324" t="s">
        <v>1897</v>
      </c>
      <c r="G324" t="s">
        <v>1898</v>
      </c>
      <c r="H324" t="s">
        <v>1899</v>
      </c>
      <c r="I324" t="s">
        <v>34</v>
      </c>
      <c r="J324" t="s">
        <v>816</v>
      </c>
      <c r="K324" t="s">
        <v>24</v>
      </c>
      <c r="L324" t="s">
        <v>817</v>
      </c>
      <c r="M324" t="s">
        <v>26</v>
      </c>
      <c r="N324" t="s">
        <v>27</v>
      </c>
    </row>
    <row r="325" spans="1:14" x14ac:dyDescent="0.25">
      <c r="A325" t="s">
        <v>1166</v>
      </c>
      <c r="B325" t="s">
        <v>1167</v>
      </c>
      <c r="C325" t="s">
        <v>16</v>
      </c>
      <c r="D325" t="s">
        <v>1168</v>
      </c>
      <c r="E325" t="s">
        <v>695</v>
      </c>
      <c r="F325" t="s">
        <v>1900</v>
      </c>
      <c r="G325" t="s">
        <v>1901</v>
      </c>
      <c r="H325" t="s">
        <v>1902</v>
      </c>
      <c r="I325" t="s">
        <v>22</v>
      </c>
      <c r="J325" t="s">
        <v>691</v>
      </c>
      <c r="K325" t="s">
        <v>24</v>
      </c>
      <c r="L325" t="s">
        <v>91</v>
      </c>
      <c r="M325" t="s">
        <v>26</v>
      </c>
      <c r="N325" t="s">
        <v>27</v>
      </c>
    </row>
    <row r="326" spans="1:14" x14ac:dyDescent="0.25">
      <c r="A326" t="s">
        <v>843</v>
      </c>
      <c r="B326" t="s">
        <v>844</v>
      </c>
      <c r="C326" t="s">
        <v>76</v>
      </c>
      <c r="D326" t="s">
        <v>220</v>
      </c>
      <c r="E326" t="s">
        <v>695</v>
      </c>
      <c r="F326" t="s">
        <v>1903</v>
      </c>
      <c r="G326" t="s">
        <v>1904</v>
      </c>
      <c r="H326" t="s">
        <v>1905</v>
      </c>
      <c r="I326" t="s">
        <v>34</v>
      </c>
      <c r="J326" t="s">
        <v>691</v>
      </c>
      <c r="K326" t="s">
        <v>24</v>
      </c>
      <c r="L326" t="s">
        <v>848</v>
      </c>
      <c r="M326" t="s">
        <v>26</v>
      </c>
      <c r="N326" t="s">
        <v>27</v>
      </c>
    </row>
    <row r="327" spans="1:14" x14ac:dyDescent="0.25">
      <c r="A327" t="s">
        <v>843</v>
      </c>
      <c r="B327" t="s">
        <v>844</v>
      </c>
      <c r="C327" t="s">
        <v>76</v>
      </c>
      <c r="D327" t="s">
        <v>220</v>
      </c>
      <c r="E327" t="s">
        <v>687</v>
      </c>
      <c r="F327" t="s">
        <v>1906</v>
      </c>
      <c r="G327" t="s">
        <v>1907</v>
      </c>
      <c r="H327" t="s">
        <v>1908</v>
      </c>
      <c r="I327" t="s">
        <v>34</v>
      </c>
      <c r="J327" t="s">
        <v>691</v>
      </c>
      <c r="K327" t="s">
        <v>24</v>
      </c>
      <c r="L327" t="s">
        <v>848</v>
      </c>
      <c r="M327" t="s">
        <v>26</v>
      </c>
      <c r="N327" t="s">
        <v>27</v>
      </c>
    </row>
    <row r="328" spans="1:14" x14ac:dyDescent="0.25">
      <c r="A328" t="s">
        <v>1758</v>
      </c>
      <c r="B328" t="s">
        <v>1791</v>
      </c>
      <c r="C328" t="s">
        <v>16</v>
      </c>
      <c r="D328" t="s">
        <v>851</v>
      </c>
      <c r="E328" t="s">
        <v>695</v>
      </c>
      <c r="F328" t="s">
        <v>1909</v>
      </c>
      <c r="G328" t="s">
        <v>1910</v>
      </c>
      <c r="H328" t="s">
        <v>1911</v>
      </c>
      <c r="I328" t="s">
        <v>22</v>
      </c>
      <c r="J328" t="s">
        <v>1227</v>
      </c>
      <c r="K328" t="s">
        <v>24</v>
      </c>
      <c r="L328" t="s">
        <v>1912</v>
      </c>
      <c r="M328" t="s">
        <v>26</v>
      </c>
      <c r="N328" t="s">
        <v>27</v>
      </c>
    </row>
    <row r="329" spans="1:14" x14ac:dyDescent="0.25">
      <c r="A329" t="s">
        <v>1913</v>
      </c>
      <c r="B329" t="s">
        <v>1181</v>
      </c>
      <c r="C329" t="s">
        <v>76</v>
      </c>
      <c r="D329" t="s">
        <v>917</v>
      </c>
      <c r="E329" t="s">
        <v>695</v>
      </c>
      <c r="F329" t="s">
        <v>1914</v>
      </c>
      <c r="G329" t="s">
        <v>1915</v>
      </c>
      <c r="H329" t="s">
        <v>1916</v>
      </c>
      <c r="I329" t="s">
        <v>34</v>
      </c>
      <c r="J329" t="s">
        <v>1836</v>
      </c>
      <c r="K329" t="s">
        <v>24</v>
      </c>
      <c r="L329" t="s">
        <v>82</v>
      </c>
      <c r="M329" t="s">
        <v>1917</v>
      </c>
      <c r="N329" t="s">
        <v>46</v>
      </c>
    </row>
    <row r="330" spans="1:14" x14ac:dyDescent="0.25">
      <c r="A330" t="s">
        <v>1918</v>
      </c>
      <c r="B330" t="s">
        <v>1129</v>
      </c>
      <c r="C330" t="s">
        <v>16</v>
      </c>
      <c r="D330" t="s">
        <v>1130</v>
      </c>
      <c r="E330" t="s">
        <v>687</v>
      </c>
      <c r="F330" t="s">
        <v>1919</v>
      </c>
      <c r="G330" t="s">
        <v>1920</v>
      </c>
      <c r="H330" s="6" t="s">
        <v>1921</v>
      </c>
      <c r="I330" t="s">
        <v>34</v>
      </c>
      <c r="J330" t="s">
        <v>1134</v>
      </c>
      <c r="K330" t="s">
        <v>24</v>
      </c>
      <c r="L330" t="s">
        <v>82</v>
      </c>
      <c r="M330" t="s">
        <v>26</v>
      </c>
      <c r="N330" t="s">
        <v>27</v>
      </c>
    </row>
    <row r="331" spans="1:14" x14ac:dyDescent="0.25">
      <c r="A331" t="s">
        <v>908</v>
      </c>
      <c r="B331" t="s">
        <v>909</v>
      </c>
      <c r="C331" t="s">
        <v>76</v>
      </c>
      <c r="D331" t="s">
        <v>910</v>
      </c>
      <c r="E331" t="s">
        <v>695</v>
      </c>
      <c r="F331" t="s">
        <v>1922</v>
      </c>
      <c r="G331" t="s">
        <v>1923</v>
      </c>
      <c r="H331" t="s">
        <v>1924</v>
      </c>
      <c r="I331" t="s">
        <v>34</v>
      </c>
      <c r="J331" t="s">
        <v>134</v>
      </c>
      <c r="K331" t="s">
        <v>24</v>
      </c>
      <c r="L331" t="s">
        <v>914</v>
      </c>
      <c r="M331" t="s">
        <v>26</v>
      </c>
      <c r="N331" t="s">
        <v>27</v>
      </c>
    </row>
    <row r="332" spans="1:14" x14ac:dyDescent="0.25">
      <c r="A332" t="s">
        <v>728</v>
      </c>
      <c r="B332" t="s">
        <v>729</v>
      </c>
      <c r="C332" t="s">
        <v>76</v>
      </c>
      <c r="D332" t="s">
        <v>730</v>
      </c>
      <c r="E332" t="s">
        <v>695</v>
      </c>
      <c r="F332" t="s">
        <v>1925</v>
      </c>
      <c r="G332" t="s">
        <v>1926</v>
      </c>
      <c r="H332" t="s">
        <v>1927</v>
      </c>
      <c r="I332" t="s">
        <v>34</v>
      </c>
      <c r="J332" t="s">
        <v>448</v>
      </c>
      <c r="K332" t="s">
        <v>24</v>
      </c>
      <c r="L332" t="s">
        <v>82</v>
      </c>
      <c r="M332" t="s">
        <v>26</v>
      </c>
      <c r="N332" t="s">
        <v>27</v>
      </c>
    </row>
    <row r="333" spans="1:14" x14ac:dyDescent="0.25">
      <c r="A333" t="s">
        <v>1166</v>
      </c>
      <c r="B333" t="s">
        <v>1167</v>
      </c>
      <c r="C333" t="s">
        <v>16</v>
      </c>
      <c r="D333" t="s">
        <v>1168</v>
      </c>
      <c r="E333" t="s">
        <v>695</v>
      </c>
      <c r="F333" t="s">
        <v>1928</v>
      </c>
      <c r="G333" t="s">
        <v>1929</v>
      </c>
      <c r="H333" t="s">
        <v>1930</v>
      </c>
      <c r="I333" t="s">
        <v>22</v>
      </c>
      <c r="J333" t="s">
        <v>691</v>
      </c>
      <c r="K333" t="s">
        <v>24</v>
      </c>
      <c r="L333" t="s">
        <v>91</v>
      </c>
      <c r="M333" t="s">
        <v>26</v>
      </c>
      <c r="N333" t="s">
        <v>27</v>
      </c>
    </row>
    <row r="334" spans="1:14" x14ac:dyDescent="0.25">
      <c r="A334" t="s">
        <v>1931</v>
      </c>
      <c r="B334" t="s">
        <v>784</v>
      </c>
      <c r="C334" t="s">
        <v>76</v>
      </c>
      <c r="D334" t="s">
        <v>1932</v>
      </c>
      <c r="E334" t="s">
        <v>695</v>
      </c>
      <c r="F334" t="s">
        <v>1933</v>
      </c>
      <c r="G334" t="s">
        <v>1934</v>
      </c>
      <c r="H334" t="s">
        <v>1935</v>
      </c>
      <c r="I334" t="s">
        <v>34</v>
      </c>
      <c r="J334" t="s">
        <v>147</v>
      </c>
      <c r="K334" t="s">
        <v>24</v>
      </c>
      <c r="L334" t="s">
        <v>1936</v>
      </c>
      <c r="M334" t="s">
        <v>26</v>
      </c>
      <c r="N334" t="s">
        <v>27</v>
      </c>
    </row>
    <row r="335" spans="1:14" x14ac:dyDescent="0.25">
      <c r="A335" t="s">
        <v>1937</v>
      </c>
      <c r="B335" t="s">
        <v>1270</v>
      </c>
      <c r="C335" t="s">
        <v>76</v>
      </c>
      <c r="D335" t="s">
        <v>1271</v>
      </c>
      <c r="E335" t="s">
        <v>695</v>
      </c>
      <c r="F335" t="s">
        <v>1938</v>
      </c>
      <c r="G335" t="s">
        <v>1939</v>
      </c>
      <c r="H335" t="s">
        <v>1940</v>
      </c>
      <c r="I335" t="s">
        <v>22</v>
      </c>
      <c r="J335" t="s">
        <v>1275</v>
      </c>
      <c r="K335" t="s">
        <v>24</v>
      </c>
      <c r="L335" t="s">
        <v>91</v>
      </c>
      <c r="M335" t="s">
        <v>26</v>
      </c>
      <c r="N335" t="s">
        <v>27</v>
      </c>
    </row>
    <row r="336" spans="1:14" x14ac:dyDescent="0.25">
      <c r="A336" t="s">
        <v>1941</v>
      </c>
      <c r="B336" t="s">
        <v>752</v>
      </c>
      <c r="C336" t="s">
        <v>76</v>
      </c>
      <c r="D336" t="s">
        <v>753</v>
      </c>
      <c r="E336" t="s">
        <v>695</v>
      </c>
      <c r="F336" t="s">
        <v>1942</v>
      </c>
      <c r="G336" t="s">
        <v>1943</v>
      </c>
      <c r="H336" t="s">
        <v>1944</v>
      </c>
      <c r="I336" t="s">
        <v>34</v>
      </c>
      <c r="J336" t="s">
        <v>98</v>
      </c>
      <c r="K336" t="s">
        <v>24</v>
      </c>
      <c r="L336" t="s">
        <v>114</v>
      </c>
      <c r="M336" t="s">
        <v>26</v>
      </c>
      <c r="N336" t="s">
        <v>27</v>
      </c>
    </row>
    <row r="337" spans="1:14" x14ac:dyDescent="0.25">
      <c r="A337" t="s">
        <v>1945</v>
      </c>
      <c r="B337" t="s">
        <v>752</v>
      </c>
      <c r="C337" t="s">
        <v>76</v>
      </c>
      <c r="D337" t="s">
        <v>753</v>
      </c>
      <c r="E337" t="s">
        <v>695</v>
      </c>
      <c r="F337" t="s">
        <v>1946</v>
      </c>
      <c r="G337" t="s">
        <v>1947</v>
      </c>
      <c r="H337" t="s">
        <v>1948</v>
      </c>
      <c r="I337" t="s">
        <v>34</v>
      </c>
      <c r="J337" t="s">
        <v>816</v>
      </c>
      <c r="K337" t="s">
        <v>24</v>
      </c>
      <c r="L337" t="s">
        <v>817</v>
      </c>
      <c r="M337" t="s">
        <v>26</v>
      </c>
      <c r="N337" t="s">
        <v>27</v>
      </c>
    </row>
    <row r="338" spans="1:14" x14ac:dyDescent="0.25">
      <c r="A338" t="s">
        <v>757</v>
      </c>
      <c r="B338" t="s">
        <v>758</v>
      </c>
      <c r="C338" t="s">
        <v>16</v>
      </c>
      <c r="D338" t="s">
        <v>759</v>
      </c>
      <c r="E338" t="s">
        <v>695</v>
      </c>
      <c r="F338" t="s">
        <v>1949</v>
      </c>
      <c r="G338" t="s">
        <v>1950</v>
      </c>
      <c r="H338" t="s">
        <v>1951</v>
      </c>
      <c r="I338" t="s">
        <v>34</v>
      </c>
      <c r="J338" t="s">
        <v>178</v>
      </c>
      <c r="K338" t="s">
        <v>24</v>
      </c>
      <c r="L338" t="s">
        <v>82</v>
      </c>
      <c r="M338" t="s">
        <v>26</v>
      </c>
      <c r="N338" t="s">
        <v>27</v>
      </c>
    </row>
    <row r="339" spans="1:14" x14ac:dyDescent="0.25">
      <c r="A339" t="s">
        <v>925</v>
      </c>
      <c r="B339" t="s">
        <v>1856</v>
      </c>
      <c r="C339" t="s">
        <v>76</v>
      </c>
      <c r="D339" t="s">
        <v>723</v>
      </c>
      <c r="E339" t="s">
        <v>695</v>
      </c>
      <c r="F339" t="s">
        <v>1952</v>
      </c>
      <c r="G339" t="s">
        <v>1953</v>
      </c>
      <c r="H339" t="s">
        <v>1954</v>
      </c>
      <c r="I339" t="s">
        <v>34</v>
      </c>
      <c r="J339" t="s">
        <v>1482</v>
      </c>
      <c r="K339" t="s">
        <v>24</v>
      </c>
      <c r="L339" t="s">
        <v>727</v>
      </c>
      <c r="M339" t="s">
        <v>26</v>
      </c>
      <c r="N339" t="s">
        <v>27</v>
      </c>
    </row>
    <row r="340" spans="1:14" x14ac:dyDescent="0.25">
      <c r="A340" t="s">
        <v>1046</v>
      </c>
      <c r="B340" t="s">
        <v>982</v>
      </c>
      <c r="C340" t="s">
        <v>16</v>
      </c>
      <c r="D340" t="s">
        <v>983</v>
      </c>
      <c r="E340" t="s">
        <v>695</v>
      </c>
      <c r="F340" t="s">
        <v>1955</v>
      </c>
      <c r="G340" t="s">
        <v>1956</v>
      </c>
      <c r="H340" t="s">
        <v>1957</v>
      </c>
      <c r="I340" t="s">
        <v>34</v>
      </c>
      <c r="J340" t="s">
        <v>987</v>
      </c>
      <c r="K340" t="s">
        <v>24</v>
      </c>
      <c r="L340" t="s">
        <v>44</v>
      </c>
      <c r="M340" t="s">
        <v>26</v>
      </c>
      <c r="N340" t="s">
        <v>27</v>
      </c>
    </row>
    <row r="341" spans="1:14" x14ac:dyDescent="0.25">
      <c r="A341" t="s">
        <v>1958</v>
      </c>
      <c r="B341" t="s">
        <v>1959</v>
      </c>
      <c r="C341" t="s">
        <v>1960</v>
      </c>
      <c r="D341" t="s">
        <v>1961</v>
      </c>
      <c r="E341" t="s">
        <v>687</v>
      </c>
      <c r="F341" t="s">
        <v>1962</v>
      </c>
      <c r="G341" t="s">
        <v>1963</v>
      </c>
      <c r="H341" t="s">
        <v>1964</v>
      </c>
      <c r="I341" t="s">
        <v>34</v>
      </c>
      <c r="J341" t="s">
        <v>1965</v>
      </c>
      <c r="K341" t="s">
        <v>1705</v>
      </c>
      <c r="L341" t="s">
        <v>1966</v>
      </c>
      <c r="M341" t="s">
        <v>26</v>
      </c>
      <c r="N341" t="s">
        <v>27</v>
      </c>
    </row>
    <row r="342" spans="1:14" x14ac:dyDescent="0.25">
      <c r="A342" t="s">
        <v>1967</v>
      </c>
      <c r="B342" t="s">
        <v>1968</v>
      </c>
      <c r="C342" t="s">
        <v>1700</v>
      </c>
      <c r="D342" t="s">
        <v>1969</v>
      </c>
      <c r="E342" t="s">
        <v>18</v>
      </c>
      <c r="F342" t="s">
        <v>1970</v>
      </c>
      <c r="G342" t="s">
        <v>1971</v>
      </c>
      <c r="H342" t="s">
        <v>1972</v>
      </c>
      <c r="I342" t="s">
        <v>34</v>
      </c>
      <c r="J342" t="s">
        <v>605</v>
      </c>
      <c r="K342" t="s">
        <v>1705</v>
      </c>
      <c r="L342" t="s">
        <v>848</v>
      </c>
      <c r="M342" t="s">
        <v>26</v>
      </c>
      <c r="N342" t="s">
        <v>27</v>
      </c>
    </row>
    <row r="343" spans="1:14" x14ac:dyDescent="0.25">
      <c r="A343" t="s">
        <v>1973</v>
      </c>
      <c r="B343" t="s">
        <v>1974</v>
      </c>
      <c r="C343" t="s">
        <v>1700</v>
      </c>
      <c r="D343" t="s">
        <v>1975</v>
      </c>
      <c r="E343" t="s">
        <v>695</v>
      </c>
      <c r="F343" t="s">
        <v>1976</v>
      </c>
      <c r="G343" t="s">
        <v>1977</v>
      </c>
      <c r="H343" t="s">
        <v>1978</v>
      </c>
      <c r="I343" t="s">
        <v>34</v>
      </c>
      <c r="J343" t="s">
        <v>1704</v>
      </c>
      <c r="K343" t="s">
        <v>1705</v>
      </c>
      <c r="L343" t="s">
        <v>193</v>
      </c>
      <c r="M343" t="s">
        <v>26</v>
      </c>
      <c r="N343" t="s">
        <v>27</v>
      </c>
    </row>
    <row r="344" spans="1:14" x14ac:dyDescent="0.25">
      <c r="A344" t="s">
        <v>1979</v>
      </c>
      <c r="B344" t="s">
        <v>1959</v>
      </c>
      <c r="C344" t="s">
        <v>1960</v>
      </c>
      <c r="D344" t="s">
        <v>1961</v>
      </c>
      <c r="E344" t="s">
        <v>695</v>
      </c>
      <c r="F344" t="s">
        <v>1980</v>
      </c>
      <c r="G344" t="s">
        <v>1981</v>
      </c>
      <c r="H344" t="s">
        <v>1982</v>
      </c>
      <c r="I344" t="s">
        <v>34</v>
      </c>
      <c r="J344" t="s">
        <v>1965</v>
      </c>
      <c r="K344" t="s">
        <v>1705</v>
      </c>
      <c r="L344" t="s">
        <v>1966</v>
      </c>
      <c r="M344" t="s">
        <v>26</v>
      </c>
      <c r="N344" t="s">
        <v>27</v>
      </c>
    </row>
    <row r="345" spans="1:14" x14ac:dyDescent="0.25">
      <c r="A345" t="s">
        <v>1983</v>
      </c>
      <c r="C345" t="s">
        <v>600</v>
      </c>
      <c r="D345" t="s">
        <v>1984</v>
      </c>
      <c r="E345" t="s">
        <v>18</v>
      </c>
      <c r="F345" t="s">
        <v>1985</v>
      </c>
      <c r="G345" t="s">
        <v>1986</v>
      </c>
      <c r="H345" t="s">
        <v>1987</v>
      </c>
      <c r="I345" t="s">
        <v>34</v>
      </c>
      <c r="J345" t="s">
        <v>1988</v>
      </c>
      <c r="K345" t="s">
        <v>606</v>
      </c>
      <c r="L345" t="s">
        <v>44</v>
      </c>
      <c r="M345" t="s">
        <v>1989</v>
      </c>
      <c r="N345" t="s">
        <v>46</v>
      </c>
    </row>
    <row r="346" spans="1:14" x14ac:dyDescent="0.25">
      <c r="A346" t="s">
        <v>1990</v>
      </c>
      <c r="C346" t="s">
        <v>1991</v>
      </c>
      <c r="D346" t="s">
        <v>1992</v>
      </c>
      <c r="E346" t="s">
        <v>18</v>
      </c>
      <c r="F346" t="s">
        <v>1993</v>
      </c>
      <c r="G346" t="s">
        <v>1994</v>
      </c>
      <c r="H346" t="s">
        <v>1995</v>
      </c>
      <c r="I346" t="s">
        <v>34</v>
      </c>
      <c r="J346" t="s">
        <v>1996</v>
      </c>
      <c r="K346" t="s">
        <v>1705</v>
      </c>
      <c r="L346" t="s">
        <v>36</v>
      </c>
      <c r="M346" t="s">
        <v>26</v>
      </c>
      <c r="N346" t="s">
        <v>27</v>
      </c>
    </row>
    <row r="347" spans="1:14" x14ac:dyDescent="0.25">
      <c r="A347" t="s">
        <v>1997</v>
      </c>
      <c r="B347" t="s">
        <v>599</v>
      </c>
      <c r="C347" t="s">
        <v>1998</v>
      </c>
      <c r="D347" t="s">
        <v>1999</v>
      </c>
      <c r="E347" t="s">
        <v>687</v>
      </c>
      <c r="F347" t="s">
        <v>2000</v>
      </c>
      <c r="G347" t="s">
        <v>2001</v>
      </c>
      <c r="H347" t="s">
        <v>2002</v>
      </c>
      <c r="I347" t="s">
        <v>34</v>
      </c>
      <c r="J347" t="s">
        <v>1988</v>
      </c>
      <c r="K347" t="s">
        <v>1705</v>
      </c>
      <c r="L347" t="s">
        <v>2003</v>
      </c>
      <c r="M347" t="s">
        <v>26</v>
      </c>
      <c r="N347" t="s">
        <v>27</v>
      </c>
    </row>
    <row r="348" spans="1:14" x14ac:dyDescent="0.25">
      <c r="A348" t="s">
        <v>2004</v>
      </c>
      <c r="B348" t="s">
        <v>2005</v>
      </c>
      <c r="C348" t="s">
        <v>2006</v>
      </c>
      <c r="D348" t="s">
        <v>2007</v>
      </c>
      <c r="E348" t="s">
        <v>18</v>
      </c>
      <c r="F348" t="s">
        <v>2008</v>
      </c>
      <c r="G348" t="s">
        <v>2009</v>
      </c>
      <c r="H348" t="s">
        <v>2010</v>
      </c>
      <c r="I348" t="s">
        <v>34</v>
      </c>
      <c r="J348" t="s">
        <v>2011</v>
      </c>
      <c r="K348" t="s">
        <v>1705</v>
      </c>
      <c r="L348" t="s">
        <v>2012</v>
      </c>
      <c r="M348" t="s">
        <v>26</v>
      </c>
      <c r="N348" t="s">
        <v>27</v>
      </c>
    </row>
    <row r="349" spans="1:14" x14ac:dyDescent="0.25">
      <c r="A349" t="s">
        <v>1997</v>
      </c>
      <c r="B349" t="s">
        <v>599</v>
      </c>
      <c r="C349" t="s">
        <v>1700</v>
      </c>
      <c r="D349" t="s">
        <v>1999</v>
      </c>
      <c r="E349" t="s">
        <v>695</v>
      </c>
      <c r="F349" t="s">
        <v>2013</v>
      </c>
      <c r="G349" t="s">
        <v>2014</v>
      </c>
      <c r="H349" t="s">
        <v>2015</v>
      </c>
      <c r="I349" t="s">
        <v>34</v>
      </c>
      <c r="J349" t="s">
        <v>1988</v>
      </c>
      <c r="K349" t="s">
        <v>1705</v>
      </c>
      <c r="L349" t="s">
        <v>2003</v>
      </c>
      <c r="M349" t="s">
        <v>26</v>
      </c>
      <c r="N349" t="s">
        <v>27</v>
      </c>
    </row>
    <row r="350" spans="1:14" x14ac:dyDescent="0.25">
      <c r="A350" t="s">
        <v>2016</v>
      </c>
      <c r="B350" t="s">
        <v>2017</v>
      </c>
      <c r="C350" t="s">
        <v>2018</v>
      </c>
      <c r="D350" t="s">
        <v>2019</v>
      </c>
      <c r="E350" t="s">
        <v>18</v>
      </c>
      <c r="F350" t="s">
        <v>2020</v>
      </c>
      <c r="G350" t="s">
        <v>2021</v>
      </c>
      <c r="H350" t="s">
        <v>2022</v>
      </c>
      <c r="I350" t="s">
        <v>34</v>
      </c>
      <c r="J350" t="s">
        <v>2023</v>
      </c>
      <c r="K350" t="s">
        <v>1705</v>
      </c>
      <c r="L350" t="s">
        <v>44</v>
      </c>
      <c r="M350" t="s">
        <v>26</v>
      </c>
      <c r="N350" t="s">
        <v>27</v>
      </c>
    </row>
    <row r="351" spans="1:14" x14ac:dyDescent="0.25">
      <c r="A351" t="s">
        <v>2024</v>
      </c>
      <c r="B351" t="s">
        <v>2025</v>
      </c>
      <c r="C351" t="s">
        <v>2026</v>
      </c>
      <c r="D351" t="s">
        <v>2027</v>
      </c>
      <c r="E351" t="s">
        <v>687</v>
      </c>
      <c r="F351" t="s">
        <v>2028</v>
      </c>
      <c r="G351" t="s">
        <v>2029</v>
      </c>
      <c r="H351" t="s">
        <v>2030</v>
      </c>
      <c r="I351" t="s">
        <v>34</v>
      </c>
      <c r="J351" t="s">
        <v>1965</v>
      </c>
      <c r="K351" t="s">
        <v>1705</v>
      </c>
      <c r="L351" t="s">
        <v>342</v>
      </c>
      <c r="M351" t="s">
        <v>26</v>
      </c>
      <c r="N351" t="s">
        <v>27</v>
      </c>
    </row>
    <row r="352" spans="1:14" x14ac:dyDescent="0.25">
      <c r="A352" t="s">
        <v>2031</v>
      </c>
      <c r="B352" t="s">
        <v>2032</v>
      </c>
      <c r="C352" t="s">
        <v>600</v>
      </c>
      <c r="D352" t="s">
        <v>2033</v>
      </c>
      <c r="E352" t="s">
        <v>695</v>
      </c>
      <c r="F352" t="s">
        <v>2034</v>
      </c>
      <c r="G352" t="s">
        <v>2035</v>
      </c>
      <c r="H352" t="s">
        <v>2036</v>
      </c>
      <c r="I352" t="s">
        <v>34</v>
      </c>
      <c r="J352" t="s">
        <v>1689</v>
      </c>
      <c r="K352" t="s">
        <v>606</v>
      </c>
      <c r="L352" t="s">
        <v>477</v>
      </c>
      <c r="M352" t="s">
        <v>26</v>
      </c>
      <c r="N352" t="s">
        <v>27</v>
      </c>
    </row>
    <row r="353" spans="1:14" x14ac:dyDescent="0.25">
      <c r="A353" t="s">
        <v>2037</v>
      </c>
      <c r="B353" t="s">
        <v>2025</v>
      </c>
      <c r="C353" t="s">
        <v>2026</v>
      </c>
      <c r="D353" t="s">
        <v>2027</v>
      </c>
      <c r="E353" t="s">
        <v>695</v>
      </c>
      <c r="F353" t="s">
        <v>2038</v>
      </c>
      <c r="G353" t="s">
        <v>2039</v>
      </c>
      <c r="H353" t="s">
        <v>2040</v>
      </c>
      <c r="I353" t="s">
        <v>34</v>
      </c>
      <c r="J353" t="s">
        <v>1965</v>
      </c>
      <c r="K353" t="s">
        <v>1705</v>
      </c>
      <c r="L353" t="s">
        <v>342</v>
      </c>
      <c r="M353" t="s">
        <v>26</v>
      </c>
      <c r="N353" t="s">
        <v>27</v>
      </c>
    </row>
    <row r="354" spans="1:14" x14ac:dyDescent="0.25">
      <c r="A354" t="s">
        <v>2041</v>
      </c>
      <c r="C354" t="s">
        <v>2042</v>
      </c>
      <c r="D354" t="s">
        <v>2019</v>
      </c>
      <c r="E354" t="s">
        <v>18</v>
      </c>
      <c r="F354" t="s">
        <v>2043</v>
      </c>
      <c r="G354" t="s">
        <v>2044</v>
      </c>
      <c r="H354" t="s">
        <v>2045</v>
      </c>
      <c r="I354" t="s">
        <v>34</v>
      </c>
      <c r="J354" t="s">
        <v>1161</v>
      </c>
      <c r="K354" t="s">
        <v>1705</v>
      </c>
      <c r="L354" t="s">
        <v>44</v>
      </c>
      <c r="M354" t="s">
        <v>26</v>
      </c>
      <c r="N354" t="s">
        <v>27</v>
      </c>
    </row>
    <row r="355" spans="1:14" x14ac:dyDescent="0.25">
      <c r="A355" t="s">
        <v>2046</v>
      </c>
      <c r="B355" t="s">
        <v>2047</v>
      </c>
      <c r="C355" t="s">
        <v>600</v>
      </c>
      <c r="D355" t="s">
        <v>2033</v>
      </c>
      <c r="E355" t="s">
        <v>687</v>
      </c>
      <c r="F355" t="s">
        <v>2048</v>
      </c>
      <c r="G355" t="s">
        <v>2049</v>
      </c>
      <c r="H355" t="s">
        <v>2050</v>
      </c>
      <c r="I355" t="s">
        <v>34</v>
      </c>
      <c r="J355" t="s">
        <v>2051</v>
      </c>
      <c r="K355" t="s">
        <v>606</v>
      </c>
      <c r="L355" t="s">
        <v>477</v>
      </c>
      <c r="M355" t="s">
        <v>26</v>
      </c>
      <c r="N355" t="s">
        <v>27</v>
      </c>
    </row>
    <row r="356" spans="1:14" x14ac:dyDescent="0.25">
      <c r="A356" t="s">
        <v>2052</v>
      </c>
      <c r="B356" t="s">
        <v>2053</v>
      </c>
      <c r="C356" t="s">
        <v>2054</v>
      </c>
      <c r="D356" t="s">
        <v>2055</v>
      </c>
      <c r="E356" t="s">
        <v>18</v>
      </c>
      <c r="F356" t="s">
        <v>2056</v>
      </c>
      <c r="G356" t="s">
        <v>2057</v>
      </c>
      <c r="H356" t="s">
        <v>2058</v>
      </c>
      <c r="I356" t="s">
        <v>34</v>
      </c>
      <c r="J356" t="s">
        <v>1965</v>
      </c>
      <c r="K356" t="s">
        <v>1705</v>
      </c>
      <c r="L356" t="s">
        <v>82</v>
      </c>
      <c r="M356" t="s">
        <v>26</v>
      </c>
      <c r="N356" t="s">
        <v>27</v>
      </c>
    </row>
    <row r="357" spans="1:14" x14ac:dyDescent="0.25">
      <c r="A357" t="s">
        <v>2037</v>
      </c>
      <c r="B357" t="s">
        <v>2025</v>
      </c>
      <c r="C357" t="s">
        <v>2026</v>
      </c>
      <c r="D357" t="s">
        <v>2027</v>
      </c>
      <c r="E357" t="s">
        <v>695</v>
      </c>
      <c r="F357" t="s">
        <v>2059</v>
      </c>
      <c r="G357" t="s">
        <v>2060</v>
      </c>
      <c r="H357" t="s">
        <v>2061</v>
      </c>
      <c r="I357" t="s">
        <v>34</v>
      </c>
      <c r="J357" t="s">
        <v>2062</v>
      </c>
      <c r="K357" t="s">
        <v>1705</v>
      </c>
      <c r="L357" t="s">
        <v>342</v>
      </c>
      <c r="M357" t="s">
        <v>26</v>
      </c>
      <c r="N357" t="s">
        <v>27</v>
      </c>
    </row>
    <row r="358" spans="1:14" x14ac:dyDescent="0.25">
      <c r="A358" t="s">
        <v>1997</v>
      </c>
      <c r="B358" t="s">
        <v>2063</v>
      </c>
      <c r="C358" t="s">
        <v>1700</v>
      </c>
      <c r="D358" t="s">
        <v>1612</v>
      </c>
      <c r="E358" t="s">
        <v>695</v>
      </c>
      <c r="F358" t="s">
        <v>2064</v>
      </c>
      <c r="G358" t="s">
        <v>2065</v>
      </c>
      <c r="H358" t="s">
        <v>2066</v>
      </c>
      <c r="I358" t="s">
        <v>34</v>
      </c>
      <c r="J358" t="s">
        <v>1860</v>
      </c>
      <c r="K358" t="s">
        <v>606</v>
      </c>
      <c r="L358" t="s">
        <v>82</v>
      </c>
      <c r="M358" t="s">
        <v>26</v>
      </c>
      <c r="N358" t="s">
        <v>27</v>
      </c>
    </row>
    <row r="359" spans="1:14" x14ac:dyDescent="0.25">
      <c r="A359" t="s">
        <v>2067</v>
      </c>
      <c r="B359" t="s">
        <v>2068</v>
      </c>
      <c r="C359" t="s">
        <v>16</v>
      </c>
      <c r="D359" t="s">
        <v>49</v>
      </c>
      <c r="E359" t="s">
        <v>18</v>
      </c>
      <c r="F359" t="s">
        <v>2069</v>
      </c>
      <c r="G359" t="s">
        <v>2070</v>
      </c>
      <c r="H359" t="s">
        <v>2071</v>
      </c>
      <c r="I359" t="s">
        <v>34</v>
      </c>
      <c r="J359" t="s">
        <v>626</v>
      </c>
      <c r="K359" t="s">
        <v>24</v>
      </c>
      <c r="L359" t="s">
        <v>54</v>
      </c>
      <c r="M359" t="s">
        <v>2072</v>
      </c>
      <c r="N359" t="s">
        <v>46</v>
      </c>
    </row>
    <row r="360" spans="1:14" x14ac:dyDescent="0.25">
      <c r="A360" t="s">
        <v>2073</v>
      </c>
      <c r="C360" t="s">
        <v>2074</v>
      </c>
      <c r="D360" t="s">
        <v>2075</v>
      </c>
      <c r="E360" t="s">
        <v>18</v>
      </c>
      <c r="F360" t="s">
        <v>2076</v>
      </c>
      <c r="G360" t="s">
        <v>2077</v>
      </c>
      <c r="H360" t="s">
        <v>2078</v>
      </c>
      <c r="I360" t="s">
        <v>34</v>
      </c>
      <c r="J360" t="s">
        <v>2079</v>
      </c>
      <c r="K360" t="s">
        <v>606</v>
      </c>
      <c r="L360" t="s">
        <v>36</v>
      </c>
      <c r="M360" t="s">
        <v>26</v>
      </c>
      <c r="N360" t="s">
        <v>27</v>
      </c>
    </row>
    <row r="361" spans="1:14" x14ac:dyDescent="0.25">
      <c r="A361" t="s">
        <v>2080</v>
      </c>
      <c r="B361" t="s">
        <v>29</v>
      </c>
      <c r="C361" t="s">
        <v>600</v>
      </c>
      <c r="D361" t="s">
        <v>2081</v>
      </c>
      <c r="E361" t="s">
        <v>18</v>
      </c>
      <c r="F361" t="s">
        <v>2082</v>
      </c>
      <c r="G361" t="s">
        <v>2083</v>
      </c>
      <c r="H361" t="s">
        <v>2084</v>
      </c>
      <c r="I361" t="s">
        <v>34</v>
      </c>
      <c r="J361" t="s">
        <v>1704</v>
      </c>
      <c r="K361" t="s">
        <v>2085</v>
      </c>
      <c r="L361" t="s">
        <v>36</v>
      </c>
      <c r="M361" t="s">
        <v>26</v>
      </c>
      <c r="N361" t="s">
        <v>27</v>
      </c>
    </row>
    <row r="362" spans="1:14" x14ac:dyDescent="0.25">
      <c r="A362" t="s">
        <v>2086</v>
      </c>
      <c r="B362" t="s">
        <v>2087</v>
      </c>
      <c r="C362" t="s">
        <v>1991</v>
      </c>
      <c r="D362" t="s">
        <v>2088</v>
      </c>
      <c r="E362" t="s">
        <v>18</v>
      </c>
      <c r="F362" t="s">
        <v>2089</v>
      </c>
      <c r="G362" t="s">
        <v>2090</v>
      </c>
      <c r="H362" t="s">
        <v>2091</v>
      </c>
      <c r="I362" t="s">
        <v>34</v>
      </c>
      <c r="J362" t="s">
        <v>2092</v>
      </c>
      <c r="K362" t="s">
        <v>606</v>
      </c>
      <c r="L362" t="s">
        <v>2093</v>
      </c>
      <c r="M362" t="s">
        <v>26</v>
      </c>
      <c r="N362" t="s">
        <v>27</v>
      </c>
    </row>
    <row r="363" spans="1:14" x14ac:dyDescent="0.25">
      <c r="A363" t="s">
        <v>2094</v>
      </c>
      <c r="B363" t="s">
        <v>2095</v>
      </c>
      <c r="C363" t="s">
        <v>2054</v>
      </c>
      <c r="D363" t="s">
        <v>673</v>
      </c>
      <c r="E363" t="s">
        <v>18</v>
      </c>
      <c r="F363" t="s">
        <v>2096</v>
      </c>
      <c r="G363" t="s">
        <v>2097</v>
      </c>
      <c r="H363" t="s">
        <v>2098</v>
      </c>
      <c r="I363" t="s">
        <v>34</v>
      </c>
      <c r="J363" t="s">
        <v>2023</v>
      </c>
      <c r="K363" t="s">
        <v>1705</v>
      </c>
      <c r="L363" t="s">
        <v>2099</v>
      </c>
      <c r="M363" t="s">
        <v>26</v>
      </c>
      <c r="N363" t="s">
        <v>27</v>
      </c>
    </row>
    <row r="364" spans="1:14" x14ac:dyDescent="0.25">
      <c r="A364" t="s">
        <v>2100</v>
      </c>
      <c r="B364" t="s">
        <v>2101</v>
      </c>
      <c r="C364" t="s">
        <v>76</v>
      </c>
      <c r="D364" t="s">
        <v>1354</v>
      </c>
      <c r="E364" t="s">
        <v>18</v>
      </c>
      <c r="F364" t="s">
        <v>2102</v>
      </c>
      <c r="G364" t="s">
        <v>2103</v>
      </c>
      <c r="H364" t="s">
        <v>2104</v>
      </c>
      <c r="I364" t="s">
        <v>34</v>
      </c>
      <c r="J364" t="s">
        <v>1468</v>
      </c>
      <c r="K364" t="s">
        <v>24</v>
      </c>
      <c r="L364" t="s">
        <v>2105</v>
      </c>
      <c r="M364" t="s">
        <v>2106</v>
      </c>
      <c r="N364" t="s">
        <v>46</v>
      </c>
    </row>
    <row r="365" spans="1:14" x14ac:dyDescent="0.25">
      <c r="A365" t="s">
        <v>2107</v>
      </c>
      <c r="B365" t="s">
        <v>2108</v>
      </c>
      <c r="C365" t="s">
        <v>16</v>
      </c>
      <c r="D365" t="s">
        <v>2109</v>
      </c>
      <c r="E365" t="s">
        <v>18</v>
      </c>
      <c r="F365" t="s">
        <v>2110</v>
      </c>
      <c r="G365" t="s">
        <v>2111</v>
      </c>
      <c r="H365" t="s">
        <v>2112</v>
      </c>
      <c r="I365" t="s">
        <v>34</v>
      </c>
      <c r="J365" t="s">
        <v>43</v>
      </c>
      <c r="K365" t="s">
        <v>24</v>
      </c>
      <c r="L365" t="s">
        <v>2113</v>
      </c>
      <c r="M365" t="s">
        <v>2114</v>
      </c>
      <c r="N365" t="s">
        <v>46</v>
      </c>
    </row>
    <row r="366" spans="1:14" x14ac:dyDescent="0.25">
      <c r="A366" t="s">
        <v>1973</v>
      </c>
      <c r="B366" t="s">
        <v>1974</v>
      </c>
      <c r="C366" t="s">
        <v>1700</v>
      </c>
      <c r="D366" t="s">
        <v>1975</v>
      </c>
      <c r="E366" t="s">
        <v>695</v>
      </c>
      <c r="F366" t="s">
        <v>2115</v>
      </c>
      <c r="G366" t="s">
        <v>2116</v>
      </c>
      <c r="H366" t="s">
        <v>2117</v>
      </c>
      <c r="I366" t="s">
        <v>34</v>
      </c>
      <c r="J366" t="s">
        <v>691</v>
      </c>
      <c r="K366" t="s">
        <v>1705</v>
      </c>
      <c r="L366" t="s">
        <v>2118</v>
      </c>
      <c r="M366" t="s">
        <v>26</v>
      </c>
      <c r="N366" t="s">
        <v>27</v>
      </c>
    </row>
    <row r="367" spans="1:14" x14ac:dyDescent="0.25">
      <c r="A367" t="s">
        <v>1973</v>
      </c>
      <c r="B367" t="s">
        <v>1974</v>
      </c>
      <c r="C367" t="s">
        <v>1700</v>
      </c>
      <c r="D367" t="s">
        <v>1975</v>
      </c>
      <c r="E367" t="s">
        <v>695</v>
      </c>
      <c r="F367" t="s">
        <v>2119</v>
      </c>
      <c r="G367" t="s">
        <v>2120</v>
      </c>
      <c r="H367" t="s">
        <v>2121</v>
      </c>
      <c r="I367" t="s">
        <v>34</v>
      </c>
      <c r="J367" t="s">
        <v>426</v>
      </c>
      <c r="K367" t="s">
        <v>1705</v>
      </c>
      <c r="L367" t="s">
        <v>193</v>
      </c>
      <c r="M367" t="s">
        <v>26</v>
      </c>
      <c r="N367" t="s">
        <v>27</v>
      </c>
    </row>
    <row r="368" spans="1:14" x14ac:dyDescent="0.25">
      <c r="A368" t="s">
        <v>1973</v>
      </c>
      <c r="B368" t="s">
        <v>1974</v>
      </c>
      <c r="C368" t="s">
        <v>1991</v>
      </c>
      <c r="D368" t="s">
        <v>1975</v>
      </c>
      <c r="E368" t="s">
        <v>695</v>
      </c>
      <c r="F368" t="s">
        <v>2122</v>
      </c>
      <c r="G368" t="s">
        <v>2123</v>
      </c>
      <c r="H368" t="s">
        <v>2124</v>
      </c>
      <c r="I368" t="s">
        <v>34</v>
      </c>
      <c r="J368" t="s">
        <v>134</v>
      </c>
      <c r="K368" t="s">
        <v>606</v>
      </c>
      <c r="L368" t="s">
        <v>193</v>
      </c>
      <c r="M368" t="s">
        <v>26</v>
      </c>
      <c r="N368" t="s">
        <v>27</v>
      </c>
    </row>
    <row r="369" spans="1:14" x14ac:dyDescent="0.25">
      <c r="A369" t="s">
        <v>1973</v>
      </c>
      <c r="B369" t="s">
        <v>1974</v>
      </c>
      <c r="C369" t="s">
        <v>1991</v>
      </c>
      <c r="D369" t="s">
        <v>1975</v>
      </c>
      <c r="E369" t="s">
        <v>695</v>
      </c>
      <c r="F369" t="s">
        <v>2125</v>
      </c>
      <c r="G369" t="s">
        <v>2126</v>
      </c>
      <c r="H369" t="s">
        <v>2127</v>
      </c>
      <c r="I369" t="s">
        <v>34</v>
      </c>
      <c r="J369" t="s">
        <v>605</v>
      </c>
      <c r="K369" t="s">
        <v>606</v>
      </c>
      <c r="L369" t="s">
        <v>193</v>
      </c>
      <c r="M369" t="s">
        <v>26</v>
      </c>
      <c r="N369" t="s">
        <v>27</v>
      </c>
    </row>
    <row r="370" spans="1:14" x14ac:dyDescent="0.25">
      <c r="A370" t="s">
        <v>1973</v>
      </c>
      <c r="B370" t="s">
        <v>1974</v>
      </c>
      <c r="C370" t="s">
        <v>1700</v>
      </c>
      <c r="D370" t="s">
        <v>1975</v>
      </c>
      <c r="E370" t="s">
        <v>687</v>
      </c>
      <c r="F370" t="s">
        <v>2128</v>
      </c>
      <c r="G370" t="s">
        <v>2129</v>
      </c>
      <c r="H370" t="s">
        <v>2130</v>
      </c>
      <c r="I370" t="s">
        <v>34</v>
      </c>
      <c r="J370" t="s">
        <v>1689</v>
      </c>
      <c r="K370" t="s">
        <v>1705</v>
      </c>
      <c r="L370" t="s">
        <v>193</v>
      </c>
      <c r="M370" t="s">
        <v>26</v>
      </c>
      <c r="N370" t="s">
        <v>27</v>
      </c>
    </row>
    <row r="371" spans="1:14" x14ac:dyDescent="0.25">
      <c r="A371" t="s">
        <v>1973</v>
      </c>
      <c r="B371" t="s">
        <v>1974</v>
      </c>
      <c r="C371" t="s">
        <v>1700</v>
      </c>
      <c r="D371" t="s">
        <v>1975</v>
      </c>
      <c r="E371" t="s">
        <v>695</v>
      </c>
      <c r="F371" t="s">
        <v>2131</v>
      </c>
      <c r="G371" t="s">
        <v>2132</v>
      </c>
      <c r="H371" t="s">
        <v>2133</v>
      </c>
      <c r="I371" t="s">
        <v>34</v>
      </c>
      <c r="J371" t="s">
        <v>782</v>
      </c>
      <c r="K371" t="s">
        <v>1705</v>
      </c>
      <c r="L371" t="s">
        <v>193</v>
      </c>
      <c r="M371" t="s">
        <v>26</v>
      </c>
      <c r="N371" t="s">
        <v>27</v>
      </c>
    </row>
    <row r="372" spans="1:14" x14ac:dyDescent="0.25">
      <c r="A372" t="s">
        <v>1973</v>
      </c>
      <c r="B372" t="s">
        <v>1974</v>
      </c>
      <c r="C372" t="s">
        <v>1991</v>
      </c>
      <c r="D372" t="s">
        <v>1975</v>
      </c>
      <c r="E372" t="s">
        <v>695</v>
      </c>
      <c r="F372" t="s">
        <v>2134</v>
      </c>
      <c r="G372" t="s">
        <v>2135</v>
      </c>
      <c r="H372" t="s">
        <v>2136</v>
      </c>
      <c r="I372" t="s">
        <v>34</v>
      </c>
      <c r="J372" t="s">
        <v>1704</v>
      </c>
      <c r="K372" t="s">
        <v>606</v>
      </c>
      <c r="L372" t="s">
        <v>193</v>
      </c>
      <c r="M372" t="s">
        <v>26</v>
      </c>
      <c r="N372" t="s">
        <v>27</v>
      </c>
    </row>
    <row r="373" spans="1:14" x14ac:dyDescent="0.25">
      <c r="A373" t="s">
        <v>1973</v>
      </c>
      <c r="B373" t="s">
        <v>1974</v>
      </c>
      <c r="C373" t="s">
        <v>1700</v>
      </c>
      <c r="D373" t="s">
        <v>1975</v>
      </c>
      <c r="E373" t="s">
        <v>695</v>
      </c>
      <c r="F373" t="s">
        <v>2137</v>
      </c>
      <c r="G373" t="s">
        <v>2138</v>
      </c>
      <c r="H373" t="s">
        <v>2139</v>
      </c>
      <c r="I373" t="s">
        <v>34</v>
      </c>
      <c r="J373" t="s">
        <v>448</v>
      </c>
      <c r="K373" t="s">
        <v>1705</v>
      </c>
      <c r="L373" t="s">
        <v>193</v>
      </c>
      <c r="M373" t="s">
        <v>26</v>
      </c>
      <c r="N373" t="s">
        <v>27</v>
      </c>
    </row>
    <row r="374" spans="1:14" x14ac:dyDescent="0.25">
      <c r="A374" t="s">
        <v>1973</v>
      </c>
      <c r="B374" t="s">
        <v>1974</v>
      </c>
      <c r="C374" t="s">
        <v>1700</v>
      </c>
      <c r="D374" t="s">
        <v>1975</v>
      </c>
      <c r="E374" t="s">
        <v>695</v>
      </c>
      <c r="F374" t="s">
        <v>2140</v>
      </c>
      <c r="G374" t="s">
        <v>2141</v>
      </c>
      <c r="H374" t="s">
        <v>2142</v>
      </c>
      <c r="I374" t="s">
        <v>34</v>
      </c>
      <c r="J374" t="s">
        <v>691</v>
      </c>
      <c r="K374" t="s">
        <v>1705</v>
      </c>
      <c r="L374" t="s">
        <v>193</v>
      </c>
      <c r="M374" t="s">
        <v>26</v>
      </c>
      <c r="N374" t="s">
        <v>27</v>
      </c>
    </row>
    <row r="375" spans="1:14" x14ac:dyDescent="0.25">
      <c r="A375" t="s">
        <v>2143</v>
      </c>
      <c r="B375" t="s">
        <v>2144</v>
      </c>
      <c r="C375" t="s">
        <v>76</v>
      </c>
      <c r="D375" t="s">
        <v>102</v>
      </c>
      <c r="E375" t="s">
        <v>18</v>
      </c>
      <c r="F375" t="s">
        <v>2145</v>
      </c>
      <c r="G375" t="s">
        <v>2146</v>
      </c>
      <c r="H375" t="s">
        <v>2147</v>
      </c>
      <c r="I375" t="s">
        <v>34</v>
      </c>
      <c r="J375" t="s">
        <v>155</v>
      </c>
      <c r="K375" t="s">
        <v>24</v>
      </c>
      <c r="L375" t="s">
        <v>202</v>
      </c>
      <c r="M375" t="s">
        <v>2148</v>
      </c>
      <c r="N375" t="s">
        <v>46</v>
      </c>
    </row>
    <row r="376" spans="1:14" x14ac:dyDescent="0.25">
      <c r="A376" t="s">
        <v>2149</v>
      </c>
      <c r="B376" t="s">
        <v>2150</v>
      </c>
      <c r="C376" t="s">
        <v>16</v>
      </c>
      <c r="D376" t="s">
        <v>2151</v>
      </c>
      <c r="E376" t="s">
        <v>18</v>
      </c>
      <c r="F376" t="s">
        <v>2152</v>
      </c>
      <c r="G376" t="s">
        <v>2153</v>
      </c>
      <c r="H376" t="s">
        <v>2154</v>
      </c>
      <c r="I376" t="s">
        <v>34</v>
      </c>
      <c r="J376" t="s">
        <v>536</v>
      </c>
      <c r="K376" t="s">
        <v>24</v>
      </c>
      <c r="L376" t="s">
        <v>224</v>
      </c>
      <c r="M376" t="s">
        <v>2155</v>
      </c>
      <c r="N376" t="s">
        <v>46</v>
      </c>
    </row>
    <row r="377" spans="1:14" x14ac:dyDescent="0.25">
      <c r="A377" t="s">
        <v>2156</v>
      </c>
      <c r="C377" t="s">
        <v>16</v>
      </c>
      <c r="D377" t="s">
        <v>2157</v>
      </c>
      <c r="E377" t="s">
        <v>18</v>
      </c>
      <c r="F377" t="s">
        <v>2158</v>
      </c>
      <c r="G377" t="s">
        <v>2159</v>
      </c>
      <c r="H377" t="s">
        <v>2160</v>
      </c>
      <c r="I377" t="s">
        <v>34</v>
      </c>
      <c r="J377" t="s">
        <v>307</v>
      </c>
      <c r="K377" t="s">
        <v>24</v>
      </c>
      <c r="L377" t="s">
        <v>193</v>
      </c>
      <c r="M377" t="s">
        <v>26</v>
      </c>
      <c r="N377" t="s">
        <v>27</v>
      </c>
    </row>
    <row r="378" spans="1:14" x14ac:dyDescent="0.25">
      <c r="A378" t="s">
        <v>2161</v>
      </c>
      <c r="B378" t="s">
        <v>599</v>
      </c>
      <c r="C378" t="s">
        <v>1998</v>
      </c>
      <c r="D378" t="s">
        <v>1612</v>
      </c>
      <c r="E378" t="s">
        <v>687</v>
      </c>
      <c r="F378" t="s">
        <v>2162</v>
      </c>
      <c r="G378" t="s">
        <v>2163</v>
      </c>
      <c r="H378" t="s">
        <v>2164</v>
      </c>
      <c r="I378" t="s">
        <v>34</v>
      </c>
      <c r="J378" t="s">
        <v>269</v>
      </c>
      <c r="K378" t="s">
        <v>24</v>
      </c>
      <c r="L378" t="s">
        <v>82</v>
      </c>
      <c r="M378" t="s">
        <v>26</v>
      </c>
      <c r="N378" t="s">
        <v>27</v>
      </c>
    </row>
    <row r="379" spans="1:14" x14ac:dyDescent="0.25">
      <c r="A379" t="s">
        <v>1973</v>
      </c>
      <c r="B379" t="s">
        <v>1974</v>
      </c>
      <c r="C379" t="s">
        <v>1991</v>
      </c>
      <c r="D379" t="s">
        <v>1975</v>
      </c>
      <c r="E379" t="s">
        <v>695</v>
      </c>
      <c r="F379" t="s">
        <v>2165</v>
      </c>
      <c r="G379" t="s">
        <v>2166</v>
      </c>
      <c r="H379" t="s">
        <v>2167</v>
      </c>
      <c r="I379" t="s">
        <v>34</v>
      </c>
      <c r="J379" t="s">
        <v>2079</v>
      </c>
      <c r="K379" t="s">
        <v>606</v>
      </c>
      <c r="L379" t="s">
        <v>193</v>
      </c>
      <c r="M379" t="s">
        <v>26</v>
      </c>
      <c r="N379" t="s">
        <v>27</v>
      </c>
    </row>
    <row r="380" spans="1:14" x14ac:dyDescent="0.25">
      <c r="A380" t="s">
        <v>1973</v>
      </c>
      <c r="B380" t="s">
        <v>1974</v>
      </c>
      <c r="C380" t="s">
        <v>1991</v>
      </c>
      <c r="D380" t="s">
        <v>1975</v>
      </c>
      <c r="E380" t="s">
        <v>695</v>
      </c>
      <c r="F380" t="s">
        <v>2168</v>
      </c>
      <c r="G380" t="s">
        <v>2169</v>
      </c>
      <c r="H380" t="s">
        <v>2170</v>
      </c>
      <c r="I380" t="s">
        <v>34</v>
      </c>
      <c r="J380" t="s">
        <v>2079</v>
      </c>
      <c r="K380" t="s">
        <v>606</v>
      </c>
      <c r="L380" t="s">
        <v>193</v>
      </c>
      <c r="M380" t="s">
        <v>26</v>
      </c>
      <c r="N380" t="s">
        <v>27</v>
      </c>
    </row>
    <row r="381" spans="1:14" x14ac:dyDescent="0.25">
      <c r="A381" t="s">
        <v>1973</v>
      </c>
      <c r="B381" t="s">
        <v>1974</v>
      </c>
      <c r="C381" t="s">
        <v>1700</v>
      </c>
      <c r="D381" t="s">
        <v>1975</v>
      </c>
      <c r="E381" t="s">
        <v>695</v>
      </c>
      <c r="F381" t="s">
        <v>2171</v>
      </c>
      <c r="G381" t="s">
        <v>2172</v>
      </c>
      <c r="H381" t="s">
        <v>2173</v>
      </c>
      <c r="I381" t="s">
        <v>34</v>
      </c>
      <c r="J381" t="s">
        <v>142</v>
      </c>
      <c r="K381" t="s">
        <v>1705</v>
      </c>
      <c r="L381" t="s">
        <v>193</v>
      </c>
      <c r="M381" t="s">
        <v>26</v>
      </c>
      <c r="N381" t="s">
        <v>27</v>
      </c>
    </row>
    <row r="382" spans="1:14" x14ac:dyDescent="0.25">
      <c r="A382" t="s">
        <v>1973</v>
      </c>
      <c r="B382" t="s">
        <v>1974</v>
      </c>
      <c r="C382" t="s">
        <v>1991</v>
      </c>
      <c r="D382" t="s">
        <v>1975</v>
      </c>
      <c r="E382" t="s">
        <v>695</v>
      </c>
      <c r="F382" t="s">
        <v>2174</v>
      </c>
      <c r="G382" t="s">
        <v>2175</v>
      </c>
      <c r="H382" t="s">
        <v>2176</v>
      </c>
      <c r="I382" t="s">
        <v>34</v>
      </c>
      <c r="J382" t="s">
        <v>1965</v>
      </c>
      <c r="K382" t="s">
        <v>606</v>
      </c>
      <c r="L382" t="s">
        <v>193</v>
      </c>
      <c r="M382" t="s">
        <v>26</v>
      </c>
      <c r="N382" t="s">
        <v>27</v>
      </c>
    </row>
    <row r="383" spans="1:14" x14ac:dyDescent="0.25">
      <c r="A383" t="s">
        <v>1973</v>
      </c>
      <c r="B383" t="s">
        <v>1974</v>
      </c>
      <c r="C383" t="s">
        <v>1991</v>
      </c>
      <c r="D383" t="s">
        <v>1975</v>
      </c>
      <c r="E383" t="s">
        <v>695</v>
      </c>
      <c r="F383" t="s">
        <v>2177</v>
      </c>
      <c r="G383" t="s">
        <v>2178</v>
      </c>
      <c r="H383" t="s">
        <v>2179</v>
      </c>
      <c r="I383" t="s">
        <v>34</v>
      </c>
      <c r="J383" t="s">
        <v>872</v>
      </c>
      <c r="K383" t="s">
        <v>606</v>
      </c>
      <c r="L383" t="s">
        <v>193</v>
      </c>
      <c r="M383" t="s">
        <v>26</v>
      </c>
      <c r="N383" t="s">
        <v>27</v>
      </c>
    </row>
    <row r="384" spans="1:14" x14ac:dyDescent="0.25">
      <c r="A384" t="s">
        <v>1973</v>
      </c>
      <c r="B384" t="s">
        <v>1974</v>
      </c>
      <c r="C384" t="s">
        <v>1700</v>
      </c>
      <c r="D384" t="s">
        <v>1975</v>
      </c>
      <c r="E384" t="s">
        <v>695</v>
      </c>
      <c r="F384" t="s">
        <v>2180</v>
      </c>
      <c r="G384" t="s">
        <v>2181</v>
      </c>
      <c r="H384" t="s">
        <v>2182</v>
      </c>
      <c r="I384" t="s">
        <v>34</v>
      </c>
      <c r="J384" t="s">
        <v>269</v>
      </c>
      <c r="K384" t="s">
        <v>1705</v>
      </c>
      <c r="L384" t="s">
        <v>193</v>
      </c>
      <c r="M384" t="s">
        <v>26</v>
      </c>
      <c r="N384" t="s">
        <v>27</v>
      </c>
    </row>
    <row r="385" spans="1:14" x14ac:dyDescent="0.25">
      <c r="A385" t="s">
        <v>1973</v>
      </c>
      <c r="B385" t="s">
        <v>1974</v>
      </c>
      <c r="C385" t="s">
        <v>1700</v>
      </c>
      <c r="D385" t="s">
        <v>2157</v>
      </c>
      <c r="E385" t="s">
        <v>695</v>
      </c>
      <c r="F385" t="s">
        <v>2183</v>
      </c>
      <c r="G385" t="s">
        <v>2184</v>
      </c>
      <c r="H385" t="s">
        <v>2185</v>
      </c>
      <c r="I385" t="s">
        <v>34</v>
      </c>
      <c r="J385" t="s">
        <v>1860</v>
      </c>
      <c r="K385" t="s">
        <v>1705</v>
      </c>
      <c r="L385" t="s">
        <v>193</v>
      </c>
      <c r="M385" t="s">
        <v>26</v>
      </c>
      <c r="N385" t="s">
        <v>27</v>
      </c>
    </row>
    <row r="386" spans="1:14" x14ac:dyDescent="0.25">
      <c r="A386" t="s">
        <v>1973</v>
      </c>
      <c r="B386" t="s">
        <v>1974</v>
      </c>
      <c r="C386" t="s">
        <v>1991</v>
      </c>
      <c r="D386" t="s">
        <v>1975</v>
      </c>
      <c r="E386" t="s">
        <v>695</v>
      </c>
      <c r="F386" t="s">
        <v>2186</v>
      </c>
      <c r="G386" t="s">
        <v>2187</v>
      </c>
      <c r="H386" t="s">
        <v>2188</v>
      </c>
      <c r="I386" t="s">
        <v>34</v>
      </c>
      <c r="J386" t="s">
        <v>1988</v>
      </c>
      <c r="K386" t="s">
        <v>606</v>
      </c>
      <c r="L386" t="s">
        <v>193</v>
      </c>
      <c r="M386" t="s">
        <v>26</v>
      </c>
      <c r="N386" t="s">
        <v>27</v>
      </c>
    </row>
    <row r="387" spans="1:14" x14ac:dyDescent="0.25">
      <c r="A387" t="s">
        <v>1973</v>
      </c>
      <c r="B387" t="s">
        <v>1974</v>
      </c>
      <c r="C387" t="s">
        <v>1700</v>
      </c>
      <c r="D387" t="s">
        <v>2157</v>
      </c>
      <c r="E387" t="s">
        <v>695</v>
      </c>
      <c r="F387" t="s">
        <v>2189</v>
      </c>
      <c r="G387" t="s">
        <v>2190</v>
      </c>
      <c r="H387" t="s">
        <v>2191</v>
      </c>
      <c r="I387" t="s">
        <v>34</v>
      </c>
      <c r="J387" t="s">
        <v>1648</v>
      </c>
      <c r="K387" t="s">
        <v>1705</v>
      </c>
      <c r="L387" t="s">
        <v>193</v>
      </c>
      <c r="M387" t="s">
        <v>26</v>
      </c>
      <c r="N387" t="s">
        <v>27</v>
      </c>
    </row>
    <row r="388" spans="1:14" x14ac:dyDescent="0.25">
      <c r="A388" t="s">
        <v>1973</v>
      </c>
      <c r="B388" t="s">
        <v>1974</v>
      </c>
      <c r="C388" t="s">
        <v>1700</v>
      </c>
      <c r="D388" t="s">
        <v>1975</v>
      </c>
      <c r="E388" t="s">
        <v>695</v>
      </c>
      <c r="F388" t="s">
        <v>2192</v>
      </c>
      <c r="G388" t="s">
        <v>2193</v>
      </c>
      <c r="H388" t="s">
        <v>2194</v>
      </c>
      <c r="I388" t="s">
        <v>34</v>
      </c>
      <c r="J388" t="s">
        <v>1161</v>
      </c>
      <c r="K388" t="s">
        <v>1705</v>
      </c>
      <c r="L388" t="s">
        <v>193</v>
      </c>
      <c r="M388" t="s">
        <v>26</v>
      </c>
      <c r="N388" t="s">
        <v>27</v>
      </c>
    </row>
    <row r="389" spans="1:14" x14ac:dyDescent="0.25">
      <c r="A389" t="s">
        <v>1973</v>
      </c>
      <c r="B389" t="s">
        <v>1974</v>
      </c>
      <c r="C389" t="s">
        <v>1991</v>
      </c>
      <c r="D389" t="s">
        <v>1975</v>
      </c>
      <c r="E389" t="s">
        <v>695</v>
      </c>
      <c r="F389" t="s">
        <v>2195</v>
      </c>
      <c r="G389" t="s">
        <v>2196</v>
      </c>
      <c r="H389" t="s">
        <v>2197</v>
      </c>
      <c r="I389" t="s">
        <v>34</v>
      </c>
      <c r="J389" t="s">
        <v>1988</v>
      </c>
      <c r="K389" t="s">
        <v>606</v>
      </c>
      <c r="L389" t="s">
        <v>193</v>
      </c>
      <c r="M389" t="s">
        <v>26</v>
      </c>
      <c r="N389" t="s">
        <v>27</v>
      </c>
    </row>
    <row r="390" spans="1:14" x14ac:dyDescent="0.25">
      <c r="A390" t="s">
        <v>1973</v>
      </c>
      <c r="B390" t="s">
        <v>1974</v>
      </c>
      <c r="C390" t="s">
        <v>1700</v>
      </c>
      <c r="D390" t="s">
        <v>1975</v>
      </c>
      <c r="E390" t="s">
        <v>695</v>
      </c>
      <c r="F390" t="s">
        <v>2198</v>
      </c>
      <c r="G390" t="s">
        <v>2199</v>
      </c>
      <c r="H390" t="s">
        <v>2200</v>
      </c>
      <c r="I390" t="s">
        <v>34</v>
      </c>
      <c r="J390" t="s">
        <v>142</v>
      </c>
      <c r="K390" t="s">
        <v>1705</v>
      </c>
      <c r="L390" t="s">
        <v>193</v>
      </c>
      <c r="M390" t="s">
        <v>26</v>
      </c>
      <c r="N390" t="s">
        <v>27</v>
      </c>
    </row>
    <row r="391" spans="1:14" x14ac:dyDescent="0.25">
      <c r="A391" t="s">
        <v>1973</v>
      </c>
      <c r="B391" t="s">
        <v>1974</v>
      </c>
      <c r="C391" t="s">
        <v>1991</v>
      </c>
      <c r="D391" t="s">
        <v>1975</v>
      </c>
      <c r="E391" t="s">
        <v>695</v>
      </c>
      <c r="F391" t="s">
        <v>2201</v>
      </c>
      <c r="G391" t="s">
        <v>2202</v>
      </c>
      <c r="H391" t="s">
        <v>2203</v>
      </c>
      <c r="I391" t="s">
        <v>34</v>
      </c>
      <c r="J391" t="s">
        <v>2023</v>
      </c>
      <c r="K391" t="s">
        <v>606</v>
      </c>
      <c r="L391" t="s">
        <v>193</v>
      </c>
      <c r="M391" t="s">
        <v>26</v>
      </c>
      <c r="N391" t="s">
        <v>27</v>
      </c>
    </row>
    <row r="392" spans="1:14" x14ac:dyDescent="0.25">
      <c r="A392" t="s">
        <v>2204</v>
      </c>
      <c r="B392" t="s">
        <v>599</v>
      </c>
      <c r="C392" t="s">
        <v>1998</v>
      </c>
      <c r="D392" t="s">
        <v>1612</v>
      </c>
      <c r="E392" t="s">
        <v>695</v>
      </c>
      <c r="F392" t="s">
        <v>2205</v>
      </c>
      <c r="G392" t="s">
        <v>2206</v>
      </c>
      <c r="H392" t="s">
        <v>2207</v>
      </c>
      <c r="I392" t="s">
        <v>34</v>
      </c>
      <c r="J392" t="s">
        <v>929</v>
      </c>
      <c r="K392" t="s">
        <v>24</v>
      </c>
      <c r="L392" t="s">
        <v>82</v>
      </c>
      <c r="M392" t="s">
        <v>26</v>
      </c>
      <c r="N392" t="s">
        <v>27</v>
      </c>
    </row>
    <row r="393" spans="1:14" x14ac:dyDescent="0.25">
      <c r="A393" t="s">
        <v>2208</v>
      </c>
      <c r="B393" t="s">
        <v>599</v>
      </c>
      <c r="C393" t="s">
        <v>1998</v>
      </c>
      <c r="D393" t="s">
        <v>1612</v>
      </c>
      <c r="E393" t="s">
        <v>687</v>
      </c>
      <c r="F393" t="s">
        <v>2209</v>
      </c>
      <c r="G393" t="s">
        <v>2210</v>
      </c>
      <c r="H393" t="s">
        <v>2211</v>
      </c>
      <c r="I393" t="s">
        <v>34</v>
      </c>
      <c r="J393" t="s">
        <v>426</v>
      </c>
      <c r="K393" t="s">
        <v>24</v>
      </c>
      <c r="L393" t="s">
        <v>82</v>
      </c>
      <c r="M393" t="s">
        <v>26</v>
      </c>
      <c r="N393" t="s">
        <v>27</v>
      </c>
    </row>
    <row r="394" spans="1:14" x14ac:dyDescent="0.25">
      <c r="A394" t="s">
        <v>2161</v>
      </c>
      <c r="B394" t="s">
        <v>599</v>
      </c>
      <c r="C394" t="s">
        <v>1998</v>
      </c>
      <c r="D394" t="s">
        <v>1612</v>
      </c>
      <c r="E394" t="s">
        <v>695</v>
      </c>
      <c r="F394" t="s">
        <v>2212</v>
      </c>
      <c r="G394" t="s">
        <v>2213</v>
      </c>
      <c r="H394" t="s">
        <v>2214</v>
      </c>
      <c r="I394" t="s">
        <v>34</v>
      </c>
      <c r="J394" t="s">
        <v>269</v>
      </c>
      <c r="K394" t="s">
        <v>24</v>
      </c>
      <c r="L394" t="s">
        <v>82</v>
      </c>
      <c r="M394" t="s">
        <v>26</v>
      </c>
      <c r="N394" t="s">
        <v>27</v>
      </c>
    </row>
    <row r="395" spans="1:14" x14ac:dyDescent="0.25">
      <c r="A395" t="s">
        <v>2208</v>
      </c>
      <c r="B395" t="s">
        <v>599</v>
      </c>
      <c r="C395" t="s">
        <v>1998</v>
      </c>
      <c r="D395" t="s">
        <v>1612</v>
      </c>
      <c r="E395" t="s">
        <v>695</v>
      </c>
      <c r="F395" t="s">
        <v>2215</v>
      </c>
      <c r="G395" t="s">
        <v>2216</v>
      </c>
      <c r="H395" t="s">
        <v>2217</v>
      </c>
      <c r="I395" t="s">
        <v>34</v>
      </c>
      <c r="J395" t="s">
        <v>426</v>
      </c>
      <c r="K395" t="s">
        <v>24</v>
      </c>
      <c r="L395" t="s">
        <v>82</v>
      </c>
      <c r="M395" t="s">
        <v>26</v>
      </c>
      <c r="N395" t="s">
        <v>27</v>
      </c>
    </row>
    <row r="396" spans="1:14" x14ac:dyDescent="0.25">
      <c r="A396" t="s">
        <v>2218</v>
      </c>
      <c r="B396" t="s">
        <v>1021</v>
      </c>
      <c r="C396" t="s">
        <v>16</v>
      </c>
      <c r="D396" t="s">
        <v>2219</v>
      </c>
      <c r="E396" t="s">
        <v>18</v>
      </c>
      <c r="F396" t="s">
        <v>2220</v>
      </c>
      <c r="G396" t="s">
        <v>2221</v>
      </c>
      <c r="H396" t="s">
        <v>2222</v>
      </c>
      <c r="I396" t="s">
        <v>34</v>
      </c>
      <c r="J396" t="s">
        <v>2223</v>
      </c>
      <c r="K396" t="s">
        <v>24</v>
      </c>
      <c r="L396" t="s">
        <v>82</v>
      </c>
      <c r="M396" t="s">
        <v>26</v>
      </c>
      <c r="N396" t="s">
        <v>27</v>
      </c>
    </row>
    <row r="397" spans="1:14" x14ac:dyDescent="0.25">
      <c r="A397" t="s">
        <v>2224</v>
      </c>
      <c r="B397" t="s">
        <v>428</v>
      </c>
      <c r="C397" t="s">
        <v>16</v>
      </c>
      <c r="D397" t="s">
        <v>2225</v>
      </c>
      <c r="E397" t="s">
        <v>18</v>
      </c>
      <c r="F397" t="s">
        <v>2226</v>
      </c>
      <c r="G397" t="s">
        <v>2227</v>
      </c>
      <c r="H397" t="s">
        <v>2228</v>
      </c>
      <c r="I397" t="s">
        <v>34</v>
      </c>
      <c r="J397" t="s">
        <v>178</v>
      </c>
      <c r="K397" t="s">
        <v>24</v>
      </c>
      <c r="L397" t="s">
        <v>842</v>
      </c>
      <c r="M397" t="s">
        <v>26</v>
      </c>
      <c r="N397" t="s">
        <v>27</v>
      </c>
    </row>
    <row r="398" spans="1:14" x14ac:dyDescent="0.25">
      <c r="A398" t="s">
        <v>2229</v>
      </c>
      <c r="B398" t="s">
        <v>2230</v>
      </c>
      <c r="C398" t="s">
        <v>76</v>
      </c>
      <c r="D398" t="s">
        <v>2231</v>
      </c>
      <c r="E398" t="s">
        <v>18</v>
      </c>
      <c r="F398" t="s">
        <v>2232</v>
      </c>
      <c r="G398" t="s">
        <v>2233</v>
      </c>
      <c r="H398" t="s">
        <v>2234</v>
      </c>
      <c r="I398" t="s">
        <v>34</v>
      </c>
      <c r="J398" t="s">
        <v>2235</v>
      </c>
      <c r="K398" t="s">
        <v>24</v>
      </c>
      <c r="L398" t="s">
        <v>2236</v>
      </c>
      <c r="M398" t="s">
        <v>2237</v>
      </c>
      <c r="N398" t="s">
        <v>46</v>
      </c>
    </row>
    <row r="399" spans="1:14" x14ac:dyDescent="0.25">
      <c r="A399" t="s">
        <v>2238</v>
      </c>
      <c r="B399" t="s">
        <v>2239</v>
      </c>
      <c r="C399" t="s">
        <v>16</v>
      </c>
      <c r="D399" t="s">
        <v>2240</v>
      </c>
      <c r="E399" t="s">
        <v>18</v>
      </c>
      <c r="F399" t="s">
        <v>2241</v>
      </c>
      <c r="G399" t="s">
        <v>2242</v>
      </c>
      <c r="H399" t="s">
        <v>2243</v>
      </c>
      <c r="I399" t="s">
        <v>34</v>
      </c>
      <c r="J399" t="s">
        <v>2244</v>
      </c>
      <c r="K399" t="s">
        <v>24</v>
      </c>
      <c r="L399" t="s">
        <v>848</v>
      </c>
      <c r="M399" t="s">
        <v>2245</v>
      </c>
      <c r="N399" t="s">
        <v>46</v>
      </c>
    </row>
    <row r="400" spans="1:14" x14ac:dyDescent="0.25">
      <c r="A400" t="s">
        <v>2246</v>
      </c>
      <c r="B400" t="s">
        <v>2247</v>
      </c>
      <c r="C400" t="s">
        <v>76</v>
      </c>
      <c r="D400" t="s">
        <v>616</v>
      </c>
      <c r="E400" t="s">
        <v>18</v>
      </c>
      <c r="F400" t="s">
        <v>2248</v>
      </c>
      <c r="G400" t="s">
        <v>2249</v>
      </c>
      <c r="H400" t="s">
        <v>2250</v>
      </c>
      <c r="I400" t="s">
        <v>34</v>
      </c>
      <c r="J400" t="s">
        <v>1066</v>
      </c>
      <c r="K400" t="s">
        <v>24</v>
      </c>
      <c r="L400" t="s">
        <v>2251</v>
      </c>
      <c r="M400" t="s">
        <v>26</v>
      </c>
      <c r="N400" t="s">
        <v>27</v>
      </c>
    </row>
    <row r="401" spans="1:14" x14ac:dyDescent="0.25">
      <c r="A401" t="s">
        <v>2252</v>
      </c>
      <c r="B401" t="s">
        <v>2253</v>
      </c>
      <c r="C401" t="s">
        <v>76</v>
      </c>
      <c r="D401" t="s">
        <v>472</v>
      </c>
      <c r="E401" t="s">
        <v>18</v>
      </c>
      <c r="F401" t="s">
        <v>2254</v>
      </c>
      <c r="G401" t="s">
        <v>2255</v>
      </c>
      <c r="H401" t="s">
        <v>2256</v>
      </c>
      <c r="I401" t="s">
        <v>34</v>
      </c>
      <c r="J401" t="s">
        <v>816</v>
      </c>
      <c r="K401" t="s">
        <v>24</v>
      </c>
      <c r="L401" t="s">
        <v>477</v>
      </c>
      <c r="M401" t="s">
        <v>26</v>
      </c>
      <c r="N401" t="s">
        <v>27</v>
      </c>
    </row>
    <row r="402" spans="1:14" x14ac:dyDescent="0.25">
      <c r="A402" t="s">
        <v>2257</v>
      </c>
      <c r="B402" t="s">
        <v>2258</v>
      </c>
      <c r="C402" t="s">
        <v>76</v>
      </c>
      <c r="D402" t="s">
        <v>616</v>
      </c>
      <c r="E402" t="s">
        <v>18</v>
      </c>
      <c r="F402" t="s">
        <v>2259</v>
      </c>
      <c r="G402" t="s">
        <v>2260</v>
      </c>
      <c r="H402" t="s">
        <v>2261</v>
      </c>
      <c r="I402" t="s">
        <v>34</v>
      </c>
      <c r="J402" t="s">
        <v>98</v>
      </c>
      <c r="K402" t="s">
        <v>24</v>
      </c>
      <c r="L402" t="s">
        <v>2251</v>
      </c>
      <c r="M402" t="s">
        <v>26</v>
      </c>
      <c r="N402" t="s">
        <v>27</v>
      </c>
    </row>
    <row r="403" spans="1:14" x14ac:dyDescent="0.25">
      <c r="A403" t="s">
        <v>2262</v>
      </c>
      <c r="B403" t="s">
        <v>2263</v>
      </c>
      <c r="C403" t="s">
        <v>76</v>
      </c>
      <c r="D403" t="s">
        <v>2264</v>
      </c>
      <c r="E403" t="s">
        <v>18</v>
      </c>
      <c r="F403" t="s">
        <v>2265</v>
      </c>
      <c r="G403" t="s">
        <v>2266</v>
      </c>
      <c r="H403" t="s">
        <v>2267</v>
      </c>
      <c r="I403" t="s">
        <v>34</v>
      </c>
      <c r="J403" t="s">
        <v>1056</v>
      </c>
      <c r="K403" t="s">
        <v>24</v>
      </c>
      <c r="L403" t="s">
        <v>224</v>
      </c>
      <c r="M403" t="s">
        <v>2268</v>
      </c>
      <c r="N403" t="s">
        <v>46</v>
      </c>
    </row>
    <row r="404" spans="1:14" x14ac:dyDescent="0.25">
      <c r="A404" t="s">
        <v>2269</v>
      </c>
      <c r="C404" t="s">
        <v>16</v>
      </c>
      <c r="E404" t="s">
        <v>18</v>
      </c>
      <c r="F404" t="s">
        <v>2270</v>
      </c>
      <c r="G404" t="s">
        <v>2271</v>
      </c>
      <c r="H404" t="s">
        <v>2272</v>
      </c>
      <c r="I404" t="s">
        <v>1670</v>
      </c>
      <c r="J404" t="s">
        <v>276</v>
      </c>
      <c r="K404" t="s">
        <v>24</v>
      </c>
      <c r="L404" t="s">
        <v>184</v>
      </c>
      <c r="M404" t="s">
        <v>26</v>
      </c>
      <c r="N404" t="s">
        <v>27</v>
      </c>
    </row>
    <row r="405" spans="1:14" x14ac:dyDescent="0.25">
      <c r="A405" t="s">
        <v>2273</v>
      </c>
      <c r="B405" t="s">
        <v>403</v>
      </c>
      <c r="C405" t="s">
        <v>16</v>
      </c>
      <c r="D405" t="s">
        <v>397</v>
      </c>
      <c r="E405" t="s">
        <v>18</v>
      </c>
      <c r="F405" t="s">
        <v>2274</v>
      </c>
      <c r="G405" t="s">
        <v>2275</v>
      </c>
      <c r="H405" t="s">
        <v>2276</v>
      </c>
      <c r="I405" t="s">
        <v>34</v>
      </c>
      <c r="J405" t="s">
        <v>1860</v>
      </c>
      <c r="K405" t="s">
        <v>24</v>
      </c>
      <c r="L405" t="s">
        <v>401</v>
      </c>
      <c r="M405" t="s">
        <v>26</v>
      </c>
      <c r="N405" t="s">
        <v>27</v>
      </c>
    </row>
    <row r="406" spans="1:14" x14ac:dyDescent="0.25">
      <c r="A406" t="s">
        <v>2277</v>
      </c>
      <c r="B406" t="s">
        <v>2278</v>
      </c>
      <c r="C406" t="s">
        <v>16</v>
      </c>
      <c r="D406" t="s">
        <v>2279</v>
      </c>
      <c r="E406" t="s">
        <v>18</v>
      </c>
      <c r="F406" t="s">
        <v>2280</v>
      </c>
      <c r="G406" t="s">
        <v>2281</v>
      </c>
      <c r="H406" t="s">
        <v>2282</v>
      </c>
      <c r="I406" t="s">
        <v>34</v>
      </c>
      <c r="J406" t="s">
        <v>2283</v>
      </c>
      <c r="K406" t="s">
        <v>24</v>
      </c>
      <c r="L406" t="s">
        <v>900</v>
      </c>
      <c r="M406" t="s">
        <v>2284</v>
      </c>
      <c r="N406" t="s">
        <v>46</v>
      </c>
    </row>
    <row r="407" spans="1:14" x14ac:dyDescent="0.25">
      <c r="A407" t="s">
        <v>2285</v>
      </c>
      <c r="C407" t="s">
        <v>16</v>
      </c>
      <c r="D407" t="s">
        <v>2286</v>
      </c>
      <c r="E407" t="s">
        <v>18</v>
      </c>
      <c r="F407" t="s">
        <v>2287</v>
      </c>
      <c r="G407" t="s">
        <v>2288</v>
      </c>
      <c r="H407" t="s">
        <v>2289</v>
      </c>
      <c r="I407" t="s">
        <v>34</v>
      </c>
      <c r="J407" t="s">
        <v>1557</v>
      </c>
      <c r="K407" t="s">
        <v>24</v>
      </c>
      <c r="L407" t="s">
        <v>63</v>
      </c>
      <c r="M407" t="s">
        <v>2290</v>
      </c>
      <c r="N407" t="s">
        <v>46</v>
      </c>
    </row>
    <row r="408" spans="1:14" x14ac:dyDescent="0.25">
      <c r="A408" t="s">
        <v>2291</v>
      </c>
      <c r="C408" t="s">
        <v>16</v>
      </c>
      <c r="D408" t="s">
        <v>1052</v>
      </c>
      <c r="E408" t="s">
        <v>18</v>
      </c>
      <c r="F408" t="s">
        <v>2292</v>
      </c>
      <c r="G408" t="s">
        <v>2293</v>
      </c>
      <c r="H408" t="s">
        <v>2294</v>
      </c>
      <c r="I408" t="s">
        <v>34</v>
      </c>
      <c r="J408" t="s">
        <v>745</v>
      </c>
      <c r="K408" t="s">
        <v>24</v>
      </c>
      <c r="L408" t="s">
        <v>224</v>
      </c>
      <c r="M408" t="s">
        <v>26</v>
      </c>
      <c r="N408" t="s">
        <v>27</v>
      </c>
    </row>
    <row r="409" spans="1:14" x14ac:dyDescent="0.25">
      <c r="A409" t="s">
        <v>2295</v>
      </c>
      <c r="B409" t="s">
        <v>212</v>
      </c>
      <c r="C409" t="s">
        <v>16</v>
      </c>
      <c r="D409" t="s">
        <v>547</v>
      </c>
      <c r="E409" t="s">
        <v>18</v>
      </c>
      <c r="F409" t="s">
        <v>2296</v>
      </c>
      <c r="G409" t="s">
        <v>2297</v>
      </c>
      <c r="H409" t="s">
        <v>2298</v>
      </c>
      <c r="I409" t="s">
        <v>34</v>
      </c>
      <c r="J409" t="s">
        <v>661</v>
      </c>
      <c r="K409" t="s">
        <v>24</v>
      </c>
      <c r="L409" t="s">
        <v>552</v>
      </c>
      <c r="M409" t="s">
        <v>26</v>
      </c>
      <c r="N409" t="s">
        <v>27</v>
      </c>
    </row>
    <row r="410" spans="1:14" x14ac:dyDescent="0.25">
      <c r="A410" t="s">
        <v>2299</v>
      </c>
      <c r="B410" t="s">
        <v>2300</v>
      </c>
      <c r="C410" t="s">
        <v>76</v>
      </c>
      <c r="D410" t="s">
        <v>2301</v>
      </c>
      <c r="E410" t="s">
        <v>18</v>
      </c>
      <c r="F410" t="s">
        <v>2302</v>
      </c>
      <c r="G410" t="s">
        <v>2303</v>
      </c>
      <c r="H410" t="s">
        <v>2304</v>
      </c>
      <c r="I410" t="s">
        <v>34</v>
      </c>
      <c r="J410" t="s">
        <v>1385</v>
      </c>
      <c r="K410" t="s">
        <v>24</v>
      </c>
      <c r="L410" t="s">
        <v>224</v>
      </c>
      <c r="M410" t="s">
        <v>2305</v>
      </c>
      <c r="N410" t="s">
        <v>46</v>
      </c>
    </row>
    <row r="411" spans="1:14" x14ac:dyDescent="0.25">
      <c r="A411" t="s">
        <v>2306</v>
      </c>
      <c r="B411" t="s">
        <v>2307</v>
      </c>
      <c r="C411" t="s">
        <v>16</v>
      </c>
      <c r="D411" t="s">
        <v>547</v>
      </c>
      <c r="E411" t="s">
        <v>18</v>
      </c>
      <c r="F411" t="s">
        <v>2308</v>
      </c>
      <c r="G411" t="s">
        <v>2309</v>
      </c>
      <c r="H411" t="s">
        <v>2310</v>
      </c>
      <c r="I411" t="s">
        <v>34</v>
      </c>
      <c r="J411" t="s">
        <v>551</v>
      </c>
      <c r="K411" t="s">
        <v>24</v>
      </c>
      <c r="L411" t="s">
        <v>552</v>
      </c>
      <c r="M411" t="s">
        <v>2311</v>
      </c>
      <c r="N411" t="s">
        <v>46</v>
      </c>
    </row>
    <row r="412" spans="1:14" x14ac:dyDescent="0.25">
      <c r="A412" t="s">
        <v>2312</v>
      </c>
      <c r="B412" t="s">
        <v>2313</v>
      </c>
      <c r="C412" t="s">
        <v>76</v>
      </c>
      <c r="D412" t="s">
        <v>2314</v>
      </c>
      <c r="E412" t="s">
        <v>18</v>
      </c>
      <c r="F412" t="s">
        <v>2315</v>
      </c>
      <c r="G412" t="s">
        <v>2316</v>
      </c>
      <c r="H412" t="s">
        <v>2317</v>
      </c>
      <c r="I412" t="s">
        <v>34</v>
      </c>
      <c r="J412" t="s">
        <v>324</v>
      </c>
      <c r="K412" t="s">
        <v>24</v>
      </c>
      <c r="L412" t="s">
        <v>441</v>
      </c>
      <c r="M412" t="s">
        <v>2318</v>
      </c>
      <c r="N412" t="s">
        <v>46</v>
      </c>
    </row>
    <row r="413" spans="1:14" x14ac:dyDescent="0.25">
      <c r="A413" t="s">
        <v>2319</v>
      </c>
      <c r="B413" t="s">
        <v>2320</v>
      </c>
      <c r="C413" t="s">
        <v>76</v>
      </c>
      <c r="D413" t="s">
        <v>2321</v>
      </c>
      <c r="E413" t="s">
        <v>18</v>
      </c>
      <c r="F413" t="s">
        <v>2322</v>
      </c>
      <c r="G413" t="s">
        <v>2323</v>
      </c>
      <c r="H413" t="s">
        <v>2324</v>
      </c>
      <c r="I413" t="s">
        <v>34</v>
      </c>
      <c r="J413" t="s">
        <v>1275</v>
      </c>
      <c r="K413" t="s">
        <v>24</v>
      </c>
      <c r="L413" t="s">
        <v>2325</v>
      </c>
      <c r="M413" t="s">
        <v>26</v>
      </c>
      <c r="N413" t="s">
        <v>27</v>
      </c>
    </row>
    <row r="414" spans="1:14" x14ac:dyDescent="0.25">
      <c r="A414" t="s">
        <v>2326</v>
      </c>
      <c r="B414" t="s">
        <v>2327</v>
      </c>
      <c r="C414" t="s">
        <v>16</v>
      </c>
      <c r="D414" t="s">
        <v>2328</v>
      </c>
      <c r="E414" t="s">
        <v>18</v>
      </c>
      <c r="F414" t="s">
        <v>2329</v>
      </c>
      <c r="G414" t="s">
        <v>2330</v>
      </c>
      <c r="H414" t="s">
        <v>2331</v>
      </c>
      <c r="I414" t="s">
        <v>34</v>
      </c>
      <c r="J414" t="s">
        <v>2223</v>
      </c>
      <c r="K414" t="s">
        <v>24</v>
      </c>
      <c r="L414" t="s">
        <v>44</v>
      </c>
      <c r="M414" t="s">
        <v>26</v>
      </c>
      <c r="N414" t="s">
        <v>27</v>
      </c>
    </row>
    <row r="415" spans="1:14" x14ac:dyDescent="0.25">
      <c r="A415" t="s">
        <v>2332</v>
      </c>
      <c r="B415" t="s">
        <v>2333</v>
      </c>
      <c r="C415" t="s">
        <v>16</v>
      </c>
      <c r="D415" t="s">
        <v>2334</v>
      </c>
      <c r="E415" t="s">
        <v>18</v>
      </c>
      <c r="F415" t="s">
        <v>2335</v>
      </c>
      <c r="G415" t="s">
        <v>2336</v>
      </c>
      <c r="H415" t="s">
        <v>2337</v>
      </c>
      <c r="I415" t="s">
        <v>34</v>
      </c>
      <c r="J415" t="s">
        <v>551</v>
      </c>
      <c r="K415" t="s">
        <v>24</v>
      </c>
      <c r="L415" t="s">
        <v>82</v>
      </c>
      <c r="M415" t="s">
        <v>2338</v>
      </c>
      <c r="N415" t="s">
        <v>46</v>
      </c>
    </row>
    <row r="416" spans="1:14" x14ac:dyDescent="0.25">
      <c r="A416" t="s">
        <v>2339</v>
      </c>
      <c r="C416" t="s">
        <v>16</v>
      </c>
      <c r="E416" t="s">
        <v>18</v>
      </c>
      <c r="F416" t="s">
        <v>2340</v>
      </c>
      <c r="G416" t="s">
        <v>2341</v>
      </c>
      <c r="H416" t="s">
        <v>2342</v>
      </c>
      <c r="I416" t="s">
        <v>34</v>
      </c>
      <c r="J416" t="s">
        <v>276</v>
      </c>
      <c r="K416" t="s">
        <v>24</v>
      </c>
      <c r="L416" t="s">
        <v>184</v>
      </c>
      <c r="M416" t="s">
        <v>26</v>
      </c>
      <c r="N416" t="s">
        <v>27</v>
      </c>
    </row>
    <row r="417" spans="1:14" x14ac:dyDescent="0.25">
      <c r="A417" t="s">
        <v>2343</v>
      </c>
      <c r="B417" t="s">
        <v>2344</v>
      </c>
      <c r="C417" t="s">
        <v>16</v>
      </c>
      <c r="D417" t="s">
        <v>2345</v>
      </c>
      <c r="E417" t="s">
        <v>18</v>
      </c>
      <c r="F417" t="s">
        <v>2346</v>
      </c>
      <c r="G417" t="s">
        <v>2347</v>
      </c>
      <c r="H417" t="s">
        <v>2348</v>
      </c>
      <c r="I417" t="s">
        <v>34</v>
      </c>
      <c r="J417" t="s">
        <v>35</v>
      </c>
      <c r="K417" t="s">
        <v>24</v>
      </c>
      <c r="L417" t="s">
        <v>224</v>
      </c>
      <c r="M417" t="s">
        <v>26</v>
      </c>
      <c r="N417" t="s">
        <v>27</v>
      </c>
    </row>
    <row r="418" spans="1:14" x14ac:dyDescent="0.25">
      <c r="A418" t="s">
        <v>2349</v>
      </c>
      <c r="C418" t="s">
        <v>76</v>
      </c>
      <c r="D418" t="s">
        <v>472</v>
      </c>
      <c r="E418" t="s">
        <v>18</v>
      </c>
      <c r="F418" t="s">
        <v>2350</v>
      </c>
      <c r="G418" t="s">
        <v>2351</v>
      </c>
      <c r="H418" t="s">
        <v>2352</v>
      </c>
      <c r="I418" t="s">
        <v>34</v>
      </c>
      <c r="J418" t="s">
        <v>476</v>
      </c>
      <c r="K418" t="s">
        <v>24</v>
      </c>
      <c r="L418" t="s">
        <v>477</v>
      </c>
      <c r="M418" t="s">
        <v>26</v>
      </c>
      <c r="N418" t="s">
        <v>27</v>
      </c>
    </row>
    <row r="419" spans="1:14" x14ac:dyDescent="0.25">
      <c r="A419" t="s">
        <v>2353</v>
      </c>
      <c r="B419" t="s">
        <v>2354</v>
      </c>
      <c r="C419" t="s">
        <v>16</v>
      </c>
      <c r="D419" t="s">
        <v>2355</v>
      </c>
      <c r="E419" t="s">
        <v>18</v>
      </c>
      <c r="F419" t="s">
        <v>2356</v>
      </c>
      <c r="G419" t="s">
        <v>2357</v>
      </c>
      <c r="H419" t="s">
        <v>2358</v>
      </c>
      <c r="I419" t="s">
        <v>34</v>
      </c>
      <c r="J419" t="s">
        <v>1372</v>
      </c>
      <c r="K419" t="s">
        <v>24</v>
      </c>
      <c r="L419" t="s">
        <v>224</v>
      </c>
      <c r="M419" t="s">
        <v>2359</v>
      </c>
      <c r="N419" t="s">
        <v>46</v>
      </c>
    </row>
    <row r="420" spans="1:14" x14ac:dyDescent="0.25">
      <c r="A420" t="s">
        <v>2360</v>
      </c>
      <c r="B420" t="s">
        <v>2361</v>
      </c>
      <c r="C420" t="s">
        <v>16</v>
      </c>
      <c r="D420" t="s">
        <v>2328</v>
      </c>
      <c r="E420" t="s">
        <v>18</v>
      </c>
      <c r="F420" t="s">
        <v>2362</v>
      </c>
      <c r="G420" t="s">
        <v>2363</v>
      </c>
      <c r="H420" t="s">
        <v>2364</v>
      </c>
      <c r="I420" t="s">
        <v>34</v>
      </c>
      <c r="J420" t="s">
        <v>170</v>
      </c>
      <c r="K420" t="s">
        <v>24</v>
      </c>
      <c r="L420" t="s">
        <v>44</v>
      </c>
      <c r="M420" t="s">
        <v>2365</v>
      </c>
      <c r="N420" t="s">
        <v>46</v>
      </c>
    </row>
    <row r="421" spans="1:14" x14ac:dyDescent="0.25">
      <c r="A421" t="s">
        <v>2366</v>
      </c>
      <c r="B421" t="s">
        <v>2367</v>
      </c>
      <c r="C421" t="s">
        <v>16</v>
      </c>
      <c r="D421" t="s">
        <v>2368</v>
      </c>
      <c r="E421" t="s">
        <v>18</v>
      </c>
      <c r="F421" t="s">
        <v>2369</v>
      </c>
      <c r="G421" t="s">
        <v>2370</v>
      </c>
      <c r="H421" t="s">
        <v>2371</v>
      </c>
      <c r="I421" t="s">
        <v>34</v>
      </c>
      <c r="J421" t="s">
        <v>393</v>
      </c>
      <c r="K421" t="s">
        <v>24</v>
      </c>
      <c r="L421" t="s">
        <v>224</v>
      </c>
      <c r="M421" t="s">
        <v>26</v>
      </c>
      <c r="N421" t="s">
        <v>27</v>
      </c>
    </row>
    <row r="422" spans="1:14" x14ac:dyDescent="0.25">
      <c r="A422" t="s">
        <v>2372</v>
      </c>
      <c r="B422" t="s">
        <v>2373</v>
      </c>
      <c r="C422" t="s">
        <v>16</v>
      </c>
      <c r="D422" t="s">
        <v>329</v>
      </c>
      <c r="E422" t="s">
        <v>18</v>
      </c>
      <c r="F422" t="s">
        <v>2374</v>
      </c>
      <c r="G422" t="s">
        <v>2375</v>
      </c>
      <c r="H422" t="s">
        <v>2376</v>
      </c>
      <c r="I422" t="s">
        <v>34</v>
      </c>
      <c r="J422" t="s">
        <v>794</v>
      </c>
      <c r="K422" t="s">
        <v>24</v>
      </c>
      <c r="L422" t="s">
        <v>334</v>
      </c>
      <c r="M422" t="s">
        <v>2377</v>
      </c>
      <c r="N422" t="s">
        <v>46</v>
      </c>
    </row>
    <row r="423" spans="1:14" x14ac:dyDescent="0.25">
      <c r="A423" t="s">
        <v>2378</v>
      </c>
      <c r="B423" t="s">
        <v>2379</v>
      </c>
      <c r="C423" t="s">
        <v>16</v>
      </c>
      <c r="D423" t="s">
        <v>2380</v>
      </c>
      <c r="E423" t="s">
        <v>18</v>
      </c>
      <c r="F423" t="s">
        <v>2381</v>
      </c>
      <c r="G423" t="s">
        <v>2382</v>
      </c>
      <c r="H423" t="s">
        <v>2383</v>
      </c>
      <c r="I423" t="s">
        <v>34</v>
      </c>
      <c r="J423" t="s">
        <v>419</v>
      </c>
      <c r="K423" t="s">
        <v>24</v>
      </c>
      <c r="L423" t="s">
        <v>2384</v>
      </c>
      <c r="M423" t="s">
        <v>2385</v>
      </c>
      <c r="N423" t="s">
        <v>46</v>
      </c>
    </row>
    <row r="424" spans="1:14" x14ac:dyDescent="0.25">
      <c r="A424" t="s">
        <v>2386</v>
      </c>
      <c r="B424" t="s">
        <v>2387</v>
      </c>
      <c r="C424" t="s">
        <v>16</v>
      </c>
      <c r="D424" t="s">
        <v>220</v>
      </c>
      <c r="E424" t="s">
        <v>18</v>
      </c>
      <c r="F424" t="s">
        <v>2388</v>
      </c>
      <c r="G424" t="s">
        <v>2389</v>
      </c>
      <c r="H424" t="s">
        <v>2390</v>
      </c>
      <c r="I424" t="s">
        <v>34</v>
      </c>
      <c r="J424" t="s">
        <v>2391</v>
      </c>
      <c r="K424" t="s">
        <v>24</v>
      </c>
      <c r="L424" t="s">
        <v>224</v>
      </c>
      <c r="M424" t="s">
        <v>26</v>
      </c>
      <c r="N424" t="s">
        <v>27</v>
      </c>
    </row>
    <row r="425" spans="1:14" x14ac:dyDescent="0.25">
      <c r="A425" t="s">
        <v>2392</v>
      </c>
      <c r="B425" t="s">
        <v>1424</v>
      </c>
      <c r="C425" t="s">
        <v>16</v>
      </c>
      <c r="D425" t="s">
        <v>288</v>
      </c>
      <c r="E425" t="s">
        <v>18</v>
      </c>
      <c r="F425" t="s">
        <v>2393</v>
      </c>
      <c r="G425" t="s">
        <v>2394</v>
      </c>
      <c r="H425" t="s">
        <v>2395</v>
      </c>
      <c r="I425" t="s">
        <v>34</v>
      </c>
      <c r="J425" t="s">
        <v>412</v>
      </c>
      <c r="K425" t="s">
        <v>24</v>
      </c>
      <c r="L425" t="s">
        <v>224</v>
      </c>
      <c r="M425" t="s">
        <v>2396</v>
      </c>
      <c r="N425" t="s">
        <v>46</v>
      </c>
    </row>
    <row r="426" spans="1:14" x14ac:dyDescent="0.25">
      <c r="A426" t="s">
        <v>2397</v>
      </c>
      <c r="B426" t="s">
        <v>2398</v>
      </c>
      <c r="C426" t="s">
        <v>16</v>
      </c>
      <c r="D426" t="s">
        <v>102</v>
      </c>
      <c r="E426" t="s">
        <v>18</v>
      </c>
      <c r="F426" t="s">
        <v>2399</v>
      </c>
      <c r="G426" t="s">
        <v>2400</v>
      </c>
      <c r="H426" t="s">
        <v>2401</v>
      </c>
      <c r="I426" t="s">
        <v>34</v>
      </c>
      <c r="J426" t="s">
        <v>155</v>
      </c>
      <c r="K426" t="s">
        <v>24</v>
      </c>
      <c r="L426" t="s">
        <v>82</v>
      </c>
      <c r="M426" t="s">
        <v>2402</v>
      </c>
      <c r="N426" t="s">
        <v>46</v>
      </c>
    </row>
    <row r="427" spans="1:14" x14ac:dyDescent="0.25">
      <c r="A427" t="s">
        <v>2403</v>
      </c>
      <c r="C427" t="s">
        <v>16</v>
      </c>
      <c r="D427" t="s">
        <v>2240</v>
      </c>
      <c r="E427" t="s">
        <v>18</v>
      </c>
      <c r="F427" t="s">
        <v>2404</v>
      </c>
      <c r="G427" t="s">
        <v>2405</v>
      </c>
      <c r="H427" t="s">
        <v>2406</v>
      </c>
      <c r="I427" t="s">
        <v>34</v>
      </c>
      <c r="J427" t="s">
        <v>2391</v>
      </c>
      <c r="K427" t="s">
        <v>24</v>
      </c>
      <c r="L427" t="s">
        <v>82</v>
      </c>
      <c r="M427" t="s">
        <v>26</v>
      </c>
      <c r="N427" t="s">
        <v>27</v>
      </c>
    </row>
    <row r="428" spans="1:14" x14ac:dyDescent="0.25">
      <c r="A428" t="s">
        <v>2407</v>
      </c>
      <c r="B428" t="s">
        <v>2408</v>
      </c>
      <c r="C428" t="s">
        <v>76</v>
      </c>
      <c r="D428" t="s">
        <v>197</v>
      </c>
      <c r="E428" t="s">
        <v>18</v>
      </c>
      <c r="F428" t="s">
        <v>2409</v>
      </c>
      <c r="G428" t="s">
        <v>2410</v>
      </c>
      <c r="H428" t="s">
        <v>2411</v>
      </c>
      <c r="I428" t="s">
        <v>34</v>
      </c>
      <c r="J428" t="s">
        <v>536</v>
      </c>
      <c r="K428" t="s">
        <v>24</v>
      </c>
      <c r="L428" t="s">
        <v>373</v>
      </c>
      <c r="M428" t="s">
        <v>2412</v>
      </c>
      <c r="N428" t="s">
        <v>46</v>
      </c>
    </row>
    <row r="429" spans="1:14" x14ac:dyDescent="0.25">
      <c r="A429" t="s">
        <v>2413</v>
      </c>
      <c r="B429" t="s">
        <v>2414</v>
      </c>
      <c r="C429" t="s">
        <v>76</v>
      </c>
      <c r="D429" t="s">
        <v>2415</v>
      </c>
      <c r="E429" t="s">
        <v>18</v>
      </c>
      <c r="F429" t="s">
        <v>2416</v>
      </c>
      <c r="G429" t="s">
        <v>2417</v>
      </c>
      <c r="H429" t="s">
        <v>2418</v>
      </c>
      <c r="I429" t="s">
        <v>34</v>
      </c>
      <c r="J429" t="s">
        <v>1557</v>
      </c>
      <c r="K429" t="s">
        <v>24</v>
      </c>
      <c r="L429" t="s">
        <v>1577</v>
      </c>
      <c r="M429" t="s">
        <v>2419</v>
      </c>
      <c r="N429" t="s">
        <v>46</v>
      </c>
    </row>
    <row r="430" spans="1:14" x14ac:dyDescent="0.25">
      <c r="A430" t="s">
        <v>2420</v>
      </c>
      <c r="B430" t="s">
        <v>2421</v>
      </c>
      <c r="C430" t="s">
        <v>16</v>
      </c>
      <c r="D430" t="s">
        <v>1354</v>
      </c>
      <c r="E430" t="s">
        <v>18</v>
      </c>
      <c r="F430" t="s">
        <v>2422</v>
      </c>
      <c r="G430" t="s">
        <v>2423</v>
      </c>
      <c r="H430" t="s">
        <v>2424</v>
      </c>
      <c r="I430" t="s">
        <v>34</v>
      </c>
      <c r="J430" t="s">
        <v>635</v>
      </c>
      <c r="K430" t="s">
        <v>24</v>
      </c>
      <c r="L430" t="s">
        <v>1358</v>
      </c>
      <c r="M430" t="s">
        <v>2425</v>
      </c>
      <c r="N430" t="s">
        <v>46</v>
      </c>
    </row>
    <row r="431" spans="1:14" x14ac:dyDescent="0.25">
      <c r="A431" t="s">
        <v>2426</v>
      </c>
      <c r="B431" t="s">
        <v>1880</v>
      </c>
      <c r="C431" t="s">
        <v>76</v>
      </c>
      <c r="D431" t="s">
        <v>2427</v>
      </c>
      <c r="E431" t="s">
        <v>18</v>
      </c>
      <c r="F431" t="s">
        <v>2428</v>
      </c>
      <c r="G431" t="s">
        <v>2429</v>
      </c>
      <c r="H431" t="s">
        <v>2430</v>
      </c>
      <c r="I431" t="s">
        <v>34</v>
      </c>
      <c r="J431" t="s">
        <v>661</v>
      </c>
      <c r="K431" t="s">
        <v>24</v>
      </c>
      <c r="L431" t="s">
        <v>193</v>
      </c>
      <c r="M431" t="s">
        <v>26</v>
      </c>
      <c r="N431" t="s">
        <v>27</v>
      </c>
    </row>
    <row r="432" spans="1:14" x14ac:dyDescent="0.25">
      <c r="A432" t="s">
        <v>2431</v>
      </c>
      <c r="B432" t="s">
        <v>1546</v>
      </c>
      <c r="C432" t="s">
        <v>76</v>
      </c>
      <c r="D432" t="s">
        <v>49</v>
      </c>
      <c r="E432" t="s">
        <v>18</v>
      </c>
      <c r="F432" t="s">
        <v>2432</v>
      </c>
      <c r="G432" t="s">
        <v>2433</v>
      </c>
      <c r="H432" t="s">
        <v>2434</v>
      </c>
      <c r="I432" t="s">
        <v>34</v>
      </c>
      <c r="J432" t="s">
        <v>589</v>
      </c>
      <c r="K432" t="s">
        <v>24</v>
      </c>
      <c r="L432" t="s">
        <v>54</v>
      </c>
      <c r="M432" t="s">
        <v>2435</v>
      </c>
      <c r="N432" t="s">
        <v>46</v>
      </c>
    </row>
    <row r="433" spans="1:14" x14ac:dyDescent="0.25">
      <c r="A433" t="s">
        <v>2436</v>
      </c>
      <c r="B433" t="s">
        <v>2437</v>
      </c>
      <c r="C433" t="s">
        <v>16</v>
      </c>
      <c r="D433" t="s">
        <v>2438</v>
      </c>
      <c r="E433" t="s">
        <v>18</v>
      </c>
      <c r="F433" t="s">
        <v>2439</v>
      </c>
      <c r="G433" t="s">
        <v>2440</v>
      </c>
      <c r="H433" t="s">
        <v>2441</v>
      </c>
      <c r="I433" t="s">
        <v>34</v>
      </c>
      <c r="J433" t="s">
        <v>1275</v>
      </c>
      <c r="K433" t="s">
        <v>24</v>
      </c>
      <c r="L433" t="s">
        <v>2442</v>
      </c>
      <c r="M433" t="s">
        <v>26</v>
      </c>
      <c r="N433" t="s">
        <v>27</v>
      </c>
    </row>
    <row r="434" spans="1:14" x14ac:dyDescent="0.25">
      <c r="A434" t="s">
        <v>2443</v>
      </c>
      <c r="C434" t="s">
        <v>16</v>
      </c>
      <c r="D434" t="s">
        <v>2444</v>
      </c>
      <c r="E434" t="s">
        <v>18</v>
      </c>
      <c r="F434" t="s">
        <v>2445</v>
      </c>
      <c r="G434" t="s">
        <v>2446</v>
      </c>
      <c r="H434" t="s">
        <v>2447</v>
      </c>
      <c r="I434" t="s">
        <v>34</v>
      </c>
      <c r="J434" t="s">
        <v>276</v>
      </c>
      <c r="K434" t="s">
        <v>24</v>
      </c>
      <c r="L434" t="s">
        <v>1414</v>
      </c>
      <c r="M434" t="s">
        <v>26</v>
      </c>
      <c r="N434" t="s">
        <v>27</v>
      </c>
    </row>
    <row r="435" spans="1:14" x14ac:dyDescent="0.25">
      <c r="A435" t="s">
        <v>136</v>
      </c>
      <c r="C435" t="s">
        <v>16</v>
      </c>
      <c r="D435" t="s">
        <v>138</v>
      </c>
      <c r="E435" t="s">
        <v>18</v>
      </c>
      <c r="F435" t="s">
        <v>2448</v>
      </c>
      <c r="G435" t="s">
        <v>2449</v>
      </c>
      <c r="H435" t="s">
        <v>2450</v>
      </c>
      <c r="I435" t="s">
        <v>34</v>
      </c>
      <c r="J435" t="s">
        <v>1891</v>
      </c>
      <c r="K435" t="s">
        <v>24</v>
      </c>
      <c r="L435" t="s">
        <v>82</v>
      </c>
      <c r="M435" t="s">
        <v>26</v>
      </c>
      <c r="N435" t="s">
        <v>27</v>
      </c>
    </row>
    <row r="436" spans="1:14" x14ac:dyDescent="0.25">
      <c r="A436" t="s">
        <v>2451</v>
      </c>
      <c r="B436" t="s">
        <v>2452</v>
      </c>
      <c r="C436" t="s">
        <v>16</v>
      </c>
      <c r="E436" t="s">
        <v>18</v>
      </c>
      <c r="F436" t="s">
        <v>2453</v>
      </c>
      <c r="G436" t="s">
        <v>2454</v>
      </c>
      <c r="H436" t="s">
        <v>2455</v>
      </c>
      <c r="I436" t="s">
        <v>34</v>
      </c>
      <c r="J436" t="s">
        <v>1569</v>
      </c>
      <c r="K436" t="s">
        <v>24</v>
      </c>
      <c r="L436" t="s">
        <v>184</v>
      </c>
      <c r="M436" t="s">
        <v>26</v>
      </c>
      <c r="N436" t="s">
        <v>27</v>
      </c>
    </row>
    <row r="437" spans="1:14" x14ac:dyDescent="0.25">
      <c r="A437" t="s">
        <v>2456</v>
      </c>
      <c r="B437" t="s">
        <v>158</v>
      </c>
      <c r="C437" t="s">
        <v>76</v>
      </c>
      <c r="D437" t="s">
        <v>102</v>
      </c>
      <c r="E437" t="s">
        <v>18</v>
      </c>
      <c r="F437" t="s">
        <v>2457</v>
      </c>
      <c r="G437" t="s">
        <v>2458</v>
      </c>
      <c r="H437" t="s">
        <v>2459</v>
      </c>
      <c r="I437" t="s">
        <v>34</v>
      </c>
      <c r="J437" t="s">
        <v>575</v>
      </c>
      <c r="K437" t="s">
        <v>24</v>
      </c>
      <c r="L437" t="s">
        <v>82</v>
      </c>
      <c r="M437" t="s">
        <v>2460</v>
      </c>
      <c r="N437" t="s">
        <v>46</v>
      </c>
    </row>
    <row r="438" spans="1:14" x14ac:dyDescent="0.25">
      <c r="A438" t="s">
        <v>2461</v>
      </c>
      <c r="B438" t="s">
        <v>2462</v>
      </c>
      <c r="C438" t="s">
        <v>76</v>
      </c>
      <c r="D438" t="s">
        <v>2463</v>
      </c>
      <c r="E438" t="s">
        <v>18</v>
      </c>
      <c r="F438" t="s">
        <v>2464</v>
      </c>
      <c r="G438" t="s">
        <v>2465</v>
      </c>
      <c r="H438" t="s">
        <v>2466</v>
      </c>
      <c r="I438" t="s">
        <v>34</v>
      </c>
      <c r="J438" t="s">
        <v>372</v>
      </c>
      <c r="K438" t="s">
        <v>24</v>
      </c>
      <c r="L438" t="s">
        <v>2467</v>
      </c>
      <c r="M438" t="s">
        <v>2468</v>
      </c>
      <c r="N438" t="s">
        <v>46</v>
      </c>
    </row>
    <row r="439" spans="1:14" x14ac:dyDescent="0.25">
      <c r="A439" t="s">
        <v>2469</v>
      </c>
      <c r="B439" t="s">
        <v>2470</v>
      </c>
      <c r="C439" t="s">
        <v>16</v>
      </c>
      <c r="D439" t="s">
        <v>741</v>
      </c>
      <c r="E439" t="s">
        <v>18</v>
      </c>
      <c r="F439" t="s">
        <v>2471</v>
      </c>
      <c r="G439" t="s">
        <v>2472</v>
      </c>
      <c r="H439" t="s">
        <v>2473</v>
      </c>
      <c r="I439" t="s">
        <v>34</v>
      </c>
      <c r="J439" t="s">
        <v>232</v>
      </c>
      <c r="K439" t="s">
        <v>24</v>
      </c>
      <c r="L439" t="s">
        <v>224</v>
      </c>
      <c r="M439" t="s">
        <v>26</v>
      </c>
      <c r="N439" t="s">
        <v>27</v>
      </c>
    </row>
    <row r="440" spans="1:14" x14ac:dyDescent="0.25">
      <c r="A440" t="s">
        <v>2474</v>
      </c>
      <c r="B440" t="s">
        <v>2475</v>
      </c>
      <c r="C440" t="s">
        <v>16</v>
      </c>
      <c r="D440" t="s">
        <v>1368</v>
      </c>
      <c r="E440" t="s">
        <v>18</v>
      </c>
      <c r="F440" t="s">
        <v>2476</v>
      </c>
      <c r="G440" t="s">
        <v>2477</v>
      </c>
      <c r="H440" t="s">
        <v>2478</v>
      </c>
      <c r="I440" t="s">
        <v>34</v>
      </c>
      <c r="J440" t="s">
        <v>35</v>
      </c>
      <c r="K440" t="s">
        <v>24</v>
      </c>
      <c r="L440" t="s">
        <v>257</v>
      </c>
      <c r="M440" t="s">
        <v>26</v>
      </c>
      <c r="N440" t="s">
        <v>27</v>
      </c>
    </row>
    <row r="441" spans="1:14" x14ac:dyDescent="0.25">
      <c r="A441" t="s">
        <v>2479</v>
      </c>
      <c r="B441" t="s">
        <v>952</v>
      </c>
      <c r="C441" t="s">
        <v>16</v>
      </c>
      <c r="D441" t="s">
        <v>2480</v>
      </c>
      <c r="E441" t="s">
        <v>18</v>
      </c>
      <c r="F441" t="s">
        <v>2481</v>
      </c>
      <c r="G441" t="s">
        <v>2482</v>
      </c>
      <c r="H441" t="s">
        <v>2483</v>
      </c>
      <c r="I441" t="s">
        <v>34</v>
      </c>
      <c r="J441" t="s">
        <v>521</v>
      </c>
      <c r="K441" t="s">
        <v>24</v>
      </c>
      <c r="L441" t="s">
        <v>44</v>
      </c>
      <c r="M441" t="s">
        <v>26</v>
      </c>
      <c r="N441" t="s">
        <v>27</v>
      </c>
    </row>
    <row r="442" spans="1:14" x14ac:dyDescent="0.25">
      <c r="A442" t="s">
        <v>2484</v>
      </c>
      <c r="B442" t="s">
        <v>2485</v>
      </c>
      <c r="C442" t="s">
        <v>16</v>
      </c>
      <c r="D442" t="s">
        <v>579</v>
      </c>
      <c r="E442" t="s">
        <v>18</v>
      </c>
      <c r="F442" t="s">
        <v>2486</v>
      </c>
      <c r="G442" t="s">
        <v>2487</v>
      </c>
      <c r="H442" t="s">
        <v>2488</v>
      </c>
      <c r="I442" t="s">
        <v>2489</v>
      </c>
      <c r="J442" t="s">
        <v>2490</v>
      </c>
      <c r="K442" t="s">
        <v>24</v>
      </c>
      <c r="L442" t="s">
        <v>193</v>
      </c>
      <c r="M442" t="s">
        <v>26</v>
      </c>
      <c r="N442" t="s">
        <v>27</v>
      </c>
    </row>
    <row r="443" spans="1:14" x14ac:dyDescent="0.25">
      <c r="A443" t="s">
        <v>2491</v>
      </c>
      <c r="B443" t="s">
        <v>2492</v>
      </c>
      <c r="C443" t="s">
        <v>16</v>
      </c>
      <c r="D443" t="s">
        <v>820</v>
      </c>
      <c r="E443" t="s">
        <v>18</v>
      </c>
      <c r="F443" t="s">
        <v>2493</v>
      </c>
      <c r="G443" t="s">
        <v>2494</v>
      </c>
      <c r="H443" t="s">
        <v>2495</v>
      </c>
      <c r="I443" t="s">
        <v>22</v>
      </c>
      <c r="J443" t="s">
        <v>23</v>
      </c>
      <c r="K443" t="s">
        <v>24</v>
      </c>
      <c r="L443" t="s">
        <v>82</v>
      </c>
      <c r="M443" t="s">
        <v>26</v>
      </c>
      <c r="N443" t="s">
        <v>27</v>
      </c>
    </row>
    <row r="444" spans="1:14" x14ac:dyDescent="0.25">
      <c r="A444" t="s">
        <v>2496</v>
      </c>
      <c r="B444" t="s">
        <v>2497</v>
      </c>
      <c r="C444" t="s">
        <v>76</v>
      </c>
      <c r="D444" t="s">
        <v>2498</v>
      </c>
      <c r="E444" t="s">
        <v>18</v>
      </c>
      <c r="F444" t="s">
        <v>2499</v>
      </c>
      <c r="G444" t="s">
        <v>2500</v>
      </c>
      <c r="H444" t="s">
        <v>2501</v>
      </c>
      <c r="I444" t="s">
        <v>34</v>
      </c>
      <c r="J444" t="s">
        <v>2502</v>
      </c>
      <c r="K444" t="s">
        <v>24</v>
      </c>
      <c r="L444" t="s">
        <v>1483</v>
      </c>
      <c r="M444" t="s">
        <v>2503</v>
      </c>
      <c r="N444" t="s">
        <v>46</v>
      </c>
    </row>
    <row r="445" spans="1:14" x14ac:dyDescent="0.25">
      <c r="A445" t="s">
        <v>2504</v>
      </c>
      <c r="B445" t="s">
        <v>2505</v>
      </c>
      <c r="C445" t="s">
        <v>16</v>
      </c>
      <c r="D445" t="s">
        <v>2506</v>
      </c>
      <c r="E445" t="s">
        <v>18</v>
      </c>
      <c r="F445" t="s">
        <v>2507</v>
      </c>
      <c r="G445" t="s">
        <v>2508</v>
      </c>
      <c r="H445" t="s">
        <v>2509</v>
      </c>
      <c r="I445" t="s">
        <v>2510</v>
      </c>
      <c r="J445" t="s">
        <v>349</v>
      </c>
      <c r="K445" t="s">
        <v>24</v>
      </c>
      <c r="L445" t="s">
        <v>2511</v>
      </c>
      <c r="M445" t="s">
        <v>2512</v>
      </c>
      <c r="N445" t="s">
        <v>46</v>
      </c>
    </row>
    <row r="446" spans="1:14" x14ac:dyDescent="0.25">
      <c r="A446" t="s">
        <v>2513</v>
      </c>
      <c r="B446" t="s">
        <v>2514</v>
      </c>
      <c r="C446" t="s">
        <v>16</v>
      </c>
      <c r="D446" t="s">
        <v>2515</v>
      </c>
      <c r="E446" t="s">
        <v>18</v>
      </c>
      <c r="F446" t="s">
        <v>2516</v>
      </c>
      <c r="G446" t="s">
        <v>2517</v>
      </c>
      <c r="H446" t="s">
        <v>2518</v>
      </c>
      <c r="I446" t="s">
        <v>34</v>
      </c>
      <c r="J446" t="s">
        <v>2244</v>
      </c>
      <c r="K446" t="s">
        <v>24</v>
      </c>
      <c r="L446" t="s">
        <v>44</v>
      </c>
      <c r="M446" t="s">
        <v>2519</v>
      </c>
      <c r="N446" t="s">
        <v>46</v>
      </c>
    </row>
    <row r="447" spans="1:14" x14ac:dyDescent="0.25">
      <c r="A447" t="s">
        <v>2520</v>
      </c>
      <c r="B447" t="s">
        <v>428</v>
      </c>
      <c r="C447" t="s">
        <v>16</v>
      </c>
      <c r="D447" t="s">
        <v>2521</v>
      </c>
      <c r="E447" t="s">
        <v>18</v>
      </c>
      <c r="F447" t="s">
        <v>2522</v>
      </c>
      <c r="G447" t="s">
        <v>2523</v>
      </c>
      <c r="H447" t="s">
        <v>2524</v>
      </c>
      <c r="I447" t="s">
        <v>34</v>
      </c>
      <c r="J447" t="s">
        <v>98</v>
      </c>
      <c r="K447" t="s">
        <v>24</v>
      </c>
      <c r="L447" t="s">
        <v>193</v>
      </c>
      <c r="M447" t="s">
        <v>26</v>
      </c>
      <c r="N447" t="s">
        <v>27</v>
      </c>
    </row>
    <row r="448" spans="1:14" x14ac:dyDescent="0.25">
      <c r="A448" t="s">
        <v>2525</v>
      </c>
      <c r="B448" t="s">
        <v>2526</v>
      </c>
      <c r="C448" t="s">
        <v>16</v>
      </c>
      <c r="D448" t="s">
        <v>2527</v>
      </c>
      <c r="E448" t="s">
        <v>18</v>
      </c>
      <c r="F448" t="s">
        <v>2528</v>
      </c>
      <c r="G448" t="s">
        <v>2529</v>
      </c>
      <c r="H448" t="s">
        <v>2530</v>
      </c>
      <c r="I448" t="s">
        <v>34</v>
      </c>
      <c r="J448" t="s">
        <v>521</v>
      </c>
      <c r="K448" t="s">
        <v>24</v>
      </c>
      <c r="L448" t="s">
        <v>82</v>
      </c>
      <c r="M448" t="s">
        <v>26</v>
      </c>
      <c r="N448" t="s">
        <v>27</v>
      </c>
    </row>
    <row r="449" spans="1:14" x14ac:dyDescent="0.25">
      <c r="A449" t="s">
        <v>2531</v>
      </c>
      <c r="B449" t="s">
        <v>2532</v>
      </c>
      <c r="C449" t="s">
        <v>16</v>
      </c>
      <c r="D449" t="s">
        <v>2533</v>
      </c>
      <c r="E449" t="s">
        <v>18</v>
      </c>
      <c r="F449" t="s">
        <v>2534</v>
      </c>
      <c r="G449" t="s">
        <v>2535</v>
      </c>
      <c r="H449" t="s">
        <v>2536</v>
      </c>
      <c r="I449" t="s">
        <v>34</v>
      </c>
      <c r="J449" t="s">
        <v>178</v>
      </c>
      <c r="K449" t="s">
        <v>24</v>
      </c>
      <c r="L449" t="s">
        <v>257</v>
      </c>
      <c r="M449" t="s">
        <v>26</v>
      </c>
      <c r="N449" t="s">
        <v>27</v>
      </c>
    </row>
    <row r="450" spans="1:14" x14ac:dyDescent="0.25">
      <c r="A450" t="s">
        <v>2537</v>
      </c>
      <c r="B450" t="s">
        <v>486</v>
      </c>
      <c r="C450" t="s">
        <v>76</v>
      </c>
      <c r="D450" t="s">
        <v>102</v>
      </c>
      <c r="E450" t="s">
        <v>18</v>
      </c>
      <c r="F450" t="s">
        <v>2538</v>
      </c>
      <c r="G450" t="s">
        <v>2539</v>
      </c>
      <c r="H450" t="s">
        <v>2540</v>
      </c>
      <c r="I450" t="s">
        <v>34</v>
      </c>
      <c r="J450" t="s">
        <v>490</v>
      </c>
      <c r="K450" t="s">
        <v>24</v>
      </c>
      <c r="L450" t="s">
        <v>82</v>
      </c>
      <c r="M450" t="s">
        <v>2541</v>
      </c>
      <c r="N450" t="s">
        <v>46</v>
      </c>
    </row>
    <row r="451" spans="1:14" x14ac:dyDescent="0.25">
      <c r="A451" t="s">
        <v>2542</v>
      </c>
      <c r="B451" t="s">
        <v>2543</v>
      </c>
      <c r="C451" t="s">
        <v>76</v>
      </c>
      <c r="D451" t="s">
        <v>2544</v>
      </c>
      <c r="E451" t="s">
        <v>18</v>
      </c>
      <c r="F451" t="s">
        <v>2545</v>
      </c>
      <c r="G451" t="s">
        <v>2546</v>
      </c>
      <c r="H451" t="s">
        <v>2547</v>
      </c>
      <c r="I451" t="s">
        <v>34</v>
      </c>
      <c r="J451" t="s">
        <v>648</v>
      </c>
      <c r="K451" t="s">
        <v>24</v>
      </c>
      <c r="L451" t="s">
        <v>334</v>
      </c>
      <c r="M451" t="s">
        <v>2548</v>
      </c>
      <c r="N451" t="s">
        <v>46</v>
      </c>
    </row>
    <row r="452" spans="1:14" x14ac:dyDescent="0.25">
      <c r="A452" t="s">
        <v>2549</v>
      </c>
      <c r="C452" t="s">
        <v>76</v>
      </c>
      <c r="D452" t="s">
        <v>2550</v>
      </c>
      <c r="E452" t="s">
        <v>18</v>
      </c>
      <c r="F452" t="s">
        <v>2551</v>
      </c>
      <c r="G452" t="s">
        <v>2552</v>
      </c>
      <c r="H452" t="s">
        <v>2553</v>
      </c>
      <c r="I452" t="s">
        <v>22</v>
      </c>
      <c r="J452" t="s">
        <v>929</v>
      </c>
      <c r="K452" t="s">
        <v>24</v>
      </c>
      <c r="L452" t="s">
        <v>91</v>
      </c>
      <c r="M452" t="s">
        <v>26</v>
      </c>
      <c r="N452" t="s">
        <v>27</v>
      </c>
    </row>
    <row r="453" spans="1:14" x14ac:dyDescent="0.25">
      <c r="A453" t="s">
        <v>2554</v>
      </c>
      <c r="B453" t="s">
        <v>2555</v>
      </c>
      <c r="C453" t="s">
        <v>16</v>
      </c>
      <c r="D453" t="s">
        <v>2556</v>
      </c>
      <c r="E453" t="s">
        <v>18</v>
      </c>
      <c r="F453" t="s">
        <v>2557</v>
      </c>
      <c r="G453" t="s">
        <v>2558</v>
      </c>
      <c r="H453" t="s">
        <v>2559</v>
      </c>
      <c r="I453" t="s">
        <v>34</v>
      </c>
      <c r="J453" t="s">
        <v>1488</v>
      </c>
      <c r="K453" t="s">
        <v>24</v>
      </c>
      <c r="L453" t="s">
        <v>44</v>
      </c>
      <c r="M453" t="s">
        <v>2560</v>
      </c>
      <c r="N453" t="s">
        <v>46</v>
      </c>
    </row>
    <row r="454" spans="1:14" x14ac:dyDescent="0.25">
      <c r="A454" t="s">
        <v>2561</v>
      </c>
      <c r="B454" t="s">
        <v>2562</v>
      </c>
      <c r="C454" t="s">
        <v>16</v>
      </c>
      <c r="D454" t="s">
        <v>2563</v>
      </c>
      <c r="E454" t="s">
        <v>18</v>
      </c>
      <c r="F454" t="s">
        <v>2564</v>
      </c>
      <c r="G454" t="s">
        <v>2565</v>
      </c>
      <c r="H454" t="s">
        <v>2566</v>
      </c>
      <c r="I454" t="s">
        <v>34</v>
      </c>
      <c r="J454" t="s">
        <v>1385</v>
      </c>
      <c r="K454" t="s">
        <v>24</v>
      </c>
      <c r="L454" t="s">
        <v>224</v>
      </c>
      <c r="M454" t="s">
        <v>2567</v>
      </c>
      <c r="N454" t="s">
        <v>46</v>
      </c>
    </row>
    <row r="455" spans="1:14" x14ac:dyDescent="0.25">
      <c r="A455" t="s">
        <v>496</v>
      </c>
      <c r="B455" t="s">
        <v>382</v>
      </c>
      <c r="C455" t="s">
        <v>76</v>
      </c>
      <c r="D455" t="s">
        <v>197</v>
      </c>
      <c r="E455" t="s">
        <v>18</v>
      </c>
      <c r="F455" t="s">
        <v>2568</v>
      </c>
      <c r="G455" t="s">
        <v>2569</v>
      </c>
      <c r="H455" t="s">
        <v>2570</v>
      </c>
      <c r="I455" t="s">
        <v>34</v>
      </c>
      <c r="J455" t="s">
        <v>372</v>
      </c>
      <c r="K455" t="s">
        <v>24</v>
      </c>
      <c r="L455" t="s">
        <v>202</v>
      </c>
      <c r="M455" t="s">
        <v>2571</v>
      </c>
      <c r="N455" t="s">
        <v>46</v>
      </c>
    </row>
    <row r="456" spans="1:14" x14ac:dyDescent="0.25">
      <c r="A456" t="s">
        <v>2572</v>
      </c>
      <c r="B456" t="s">
        <v>2573</v>
      </c>
      <c r="C456" t="s">
        <v>76</v>
      </c>
      <c r="D456" t="s">
        <v>2574</v>
      </c>
      <c r="E456" t="s">
        <v>18</v>
      </c>
      <c r="F456" t="s">
        <v>2575</v>
      </c>
      <c r="G456" t="s">
        <v>2576</v>
      </c>
      <c r="H456" t="s">
        <v>2577</v>
      </c>
      <c r="I456" t="s">
        <v>34</v>
      </c>
      <c r="J456" t="s">
        <v>2578</v>
      </c>
      <c r="K456" t="s">
        <v>24</v>
      </c>
      <c r="L456" t="s">
        <v>477</v>
      </c>
      <c r="M456" t="s">
        <v>26</v>
      </c>
      <c r="N456" t="s">
        <v>27</v>
      </c>
    </row>
    <row r="457" spans="1:14" x14ac:dyDescent="0.25">
      <c r="A457" t="s">
        <v>2579</v>
      </c>
      <c r="C457" t="s">
        <v>76</v>
      </c>
      <c r="D457" t="s">
        <v>2580</v>
      </c>
      <c r="E457" t="s">
        <v>18</v>
      </c>
      <c r="F457" t="s">
        <v>2581</v>
      </c>
      <c r="G457" t="s">
        <v>2582</v>
      </c>
      <c r="H457" t="s">
        <v>2583</v>
      </c>
      <c r="I457" t="s">
        <v>348</v>
      </c>
      <c r="J457" t="s">
        <v>23</v>
      </c>
      <c r="K457" t="s">
        <v>24</v>
      </c>
      <c r="L457" t="s">
        <v>394</v>
      </c>
      <c r="M457" t="s">
        <v>26</v>
      </c>
      <c r="N457" t="s">
        <v>27</v>
      </c>
    </row>
    <row r="458" spans="1:14" x14ac:dyDescent="0.25">
      <c r="A458" t="s">
        <v>2584</v>
      </c>
      <c r="B458" t="s">
        <v>101</v>
      </c>
      <c r="C458" t="s">
        <v>76</v>
      </c>
      <c r="D458" t="s">
        <v>102</v>
      </c>
      <c r="E458" t="s">
        <v>18</v>
      </c>
      <c r="F458" t="s">
        <v>2585</v>
      </c>
      <c r="G458" t="s">
        <v>2586</v>
      </c>
      <c r="H458" t="s">
        <v>2587</v>
      </c>
      <c r="I458" t="s">
        <v>34</v>
      </c>
      <c r="J458" t="s">
        <v>162</v>
      </c>
      <c r="K458" t="s">
        <v>24</v>
      </c>
      <c r="L458" t="s">
        <v>82</v>
      </c>
      <c r="M458" t="s">
        <v>2588</v>
      </c>
      <c r="N458" t="s">
        <v>46</v>
      </c>
    </row>
    <row r="459" spans="1:14" x14ac:dyDescent="0.25">
      <c r="A459" t="s">
        <v>2589</v>
      </c>
      <c r="B459" t="s">
        <v>2590</v>
      </c>
      <c r="C459" t="s">
        <v>76</v>
      </c>
      <c r="D459" t="s">
        <v>503</v>
      </c>
      <c r="E459" t="s">
        <v>18</v>
      </c>
      <c r="F459" t="s">
        <v>2591</v>
      </c>
      <c r="G459" t="s">
        <v>2592</v>
      </c>
      <c r="H459" t="s">
        <v>2593</v>
      </c>
      <c r="I459" t="s">
        <v>34</v>
      </c>
      <c r="J459" t="s">
        <v>2594</v>
      </c>
      <c r="K459" t="s">
        <v>24</v>
      </c>
      <c r="L459" t="s">
        <v>224</v>
      </c>
      <c r="M459" t="s">
        <v>2595</v>
      </c>
      <c r="N459" t="s">
        <v>46</v>
      </c>
    </row>
    <row r="460" spans="1:14" x14ac:dyDescent="0.25">
      <c r="A460" t="s">
        <v>2596</v>
      </c>
      <c r="B460" t="s">
        <v>2597</v>
      </c>
      <c r="C460" t="s">
        <v>76</v>
      </c>
      <c r="D460" t="s">
        <v>1327</v>
      </c>
      <c r="E460" t="s">
        <v>18</v>
      </c>
      <c r="F460" t="s">
        <v>2598</v>
      </c>
      <c r="G460" t="s">
        <v>2599</v>
      </c>
      <c r="H460" t="s">
        <v>2600</v>
      </c>
      <c r="I460" t="s">
        <v>34</v>
      </c>
      <c r="J460" t="s">
        <v>43</v>
      </c>
      <c r="K460" t="s">
        <v>24</v>
      </c>
      <c r="L460" t="s">
        <v>1331</v>
      </c>
      <c r="M460" t="s">
        <v>2601</v>
      </c>
      <c r="N460" t="s">
        <v>46</v>
      </c>
    </row>
    <row r="461" spans="1:14" x14ac:dyDescent="0.25">
      <c r="A461" t="s">
        <v>2602</v>
      </c>
      <c r="B461" t="s">
        <v>2603</v>
      </c>
      <c r="C461" t="s">
        <v>16</v>
      </c>
      <c r="D461" t="s">
        <v>2604</v>
      </c>
      <c r="E461" t="s">
        <v>18</v>
      </c>
      <c r="F461" t="s">
        <v>2605</v>
      </c>
      <c r="G461" t="s">
        <v>2606</v>
      </c>
      <c r="H461" t="s">
        <v>2607</v>
      </c>
      <c r="I461" t="s">
        <v>34</v>
      </c>
      <c r="J461" t="s">
        <v>528</v>
      </c>
      <c r="K461" t="s">
        <v>24</v>
      </c>
      <c r="L461" t="s">
        <v>2608</v>
      </c>
      <c r="M461" t="s">
        <v>2609</v>
      </c>
      <c r="N461" t="s">
        <v>46</v>
      </c>
    </row>
    <row r="462" spans="1:14" x14ac:dyDescent="0.25">
      <c r="A462" t="s">
        <v>2610</v>
      </c>
      <c r="B462" t="s">
        <v>2611</v>
      </c>
      <c r="C462" t="s">
        <v>76</v>
      </c>
      <c r="D462" t="s">
        <v>2612</v>
      </c>
      <c r="E462" t="s">
        <v>18</v>
      </c>
      <c r="F462" t="s">
        <v>2613</v>
      </c>
      <c r="G462" t="s">
        <v>2614</v>
      </c>
      <c r="H462" t="s">
        <v>2615</v>
      </c>
      <c r="I462" t="s">
        <v>34</v>
      </c>
      <c r="J462" t="s">
        <v>90</v>
      </c>
      <c r="K462" t="s">
        <v>24</v>
      </c>
      <c r="L462" t="s">
        <v>63</v>
      </c>
      <c r="M462" t="s">
        <v>2616</v>
      </c>
      <c r="N462" t="s">
        <v>46</v>
      </c>
    </row>
    <row r="463" spans="1:14" x14ac:dyDescent="0.25">
      <c r="A463" t="s">
        <v>485</v>
      </c>
      <c r="B463" t="s">
        <v>101</v>
      </c>
      <c r="C463" t="s">
        <v>76</v>
      </c>
      <c r="D463" t="s">
        <v>102</v>
      </c>
      <c r="E463" t="s">
        <v>18</v>
      </c>
      <c r="F463" t="s">
        <v>2617</v>
      </c>
      <c r="G463" t="s">
        <v>2618</v>
      </c>
      <c r="H463" t="s">
        <v>2619</v>
      </c>
      <c r="I463" t="s">
        <v>34</v>
      </c>
      <c r="J463" t="s">
        <v>53</v>
      </c>
      <c r="K463" t="s">
        <v>24</v>
      </c>
      <c r="L463" t="s">
        <v>82</v>
      </c>
      <c r="M463" t="s">
        <v>2620</v>
      </c>
      <c r="N463" t="s">
        <v>46</v>
      </c>
    </row>
    <row r="464" spans="1:14" x14ac:dyDescent="0.25">
      <c r="A464" t="s">
        <v>2621</v>
      </c>
      <c r="B464" t="s">
        <v>2622</v>
      </c>
      <c r="C464" t="s">
        <v>76</v>
      </c>
      <c r="D464" t="s">
        <v>2623</v>
      </c>
      <c r="E464" t="s">
        <v>18</v>
      </c>
      <c r="F464" t="s">
        <v>2624</v>
      </c>
      <c r="G464" t="s">
        <v>2625</v>
      </c>
      <c r="H464" t="s">
        <v>2626</v>
      </c>
      <c r="I464" t="s">
        <v>34</v>
      </c>
      <c r="J464" t="s">
        <v>1744</v>
      </c>
      <c r="K464" t="s">
        <v>24</v>
      </c>
      <c r="L464" t="s">
        <v>44</v>
      </c>
      <c r="M464" t="s">
        <v>2627</v>
      </c>
      <c r="N464" t="s">
        <v>46</v>
      </c>
    </row>
    <row r="465" spans="1:14" x14ac:dyDescent="0.25">
      <c r="A465" t="s">
        <v>2628</v>
      </c>
      <c r="B465" t="s">
        <v>2629</v>
      </c>
      <c r="C465" t="s">
        <v>76</v>
      </c>
      <c r="D465" t="s">
        <v>49</v>
      </c>
      <c r="E465" t="s">
        <v>18</v>
      </c>
      <c r="F465" t="s">
        <v>2630</v>
      </c>
      <c r="G465" t="s">
        <v>2631</v>
      </c>
      <c r="H465" t="s">
        <v>2632</v>
      </c>
      <c r="I465" t="s">
        <v>34</v>
      </c>
      <c r="J465" t="s">
        <v>635</v>
      </c>
      <c r="K465" t="s">
        <v>24</v>
      </c>
      <c r="L465" t="s">
        <v>54</v>
      </c>
      <c r="M465" t="s">
        <v>2633</v>
      </c>
      <c r="N465" t="s">
        <v>46</v>
      </c>
    </row>
    <row r="466" spans="1:14" x14ac:dyDescent="0.25">
      <c r="A466" t="s">
        <v>2634</v>
      </c>
      <c r="C466" t="s">
        <v>16</v>
      </c>
      <c r="D466" t="s">
        <v>1539</v>
      </c>
      <c r="E466" t="s">
        <v>18</v>
      </c>
      <c r="F466" t="s">
        <v>2635</v>
      </c>
      <c r="G466" t="s">
        <v>2636</v>
      </c>
      <c r="H466" t="s">
        <v>2637</v>
      </c>
      <c r="I466" t="s">
        <v>34</v>
      </c>
      <c r="J466" t="s">
        <v>575</v>
      </c>
      <c r="K466" t="s">
        <v>24</v>
      </c>
      <c r="L466" t="s">
        <v>224</v>
      </c>
      <c r="M466" t="s">
        <v>2638</v>
      </c>
      <c r="N466" t="s">
        <v>46</v>
      </c>
    </row>
    <row r="467" spans="1:14" x14ac:dyDescent="0.25">
      <c r="A467" t="s">
        <v>2639</v>
      </c>
      <c r="B467" t="s">
        <v>2640</v>
      </c>
      <c r="C467" t="s">
        <v>76</v>
      </c>
      <c r="D467" t="s">
        <v>49</v>
      </c>
      <c r="E467" t="s">
        <v>18</v>
      </c>
      <c r="F467" t="s">
        <v>2641</v>
      </c>
      <c r="G467" t="s">
        <v>2642</v>
      </c>
      <c r="H467" t="s">
        <v>2643</v>
      </c>
      <c r="I467" t="s">
        <v>34</v>
      </c>
      <c r="J467" t="s">
        <v>635</v>
      </c>
      <c r="K467" t="s">
        <v>24</v>
      </c>
      <c r="L467" t="s">
        <v>54</v>
      </c>
      <c r="M467" t="s">
        <v>2644</v>
      </c>
      <c r="N467" t="s">
        <v>46</v>
      </c>
    </row>
    <row r="468" spans="1:14" x14ac:dyDescent="0.25">
      <c r="A468" t="s">
        <v>2645</v>
      </c>
      <c r="B468" t="s">
        <v>2646</v>
      </c>
      <c r="C468" t="s">
        <v>16</v>
      </c>
      <c r="D468" t="s">
        <v>2647</v>
      </c>
      <c r="E468" t="s">
        <v>18</v>
      </c>
      <c r="F468" t="s">
        <v>2648</v>
      </c>
      <c r="G468" t="s">
        <v>2649</v>
      </c>
      <c r="H468" t="s">
        <v>2650</v>
      </c>
      <c r="I468" t="s">
        <v>34</v>
      </c>
      <c r="J468" t="s">
        <v>589</v>
      </c>
      <c r="K468" t="s">
        <v>24</v>
      </c>
      <c r="L468" t="s">
        <v>2651</v>
      </c>
      <c r="M468" t="s">
        <v>2652</v>
      </c>
      <c r="N468" t="s">
        <v>46</v>
      </c>
    </row>
    <row r="469" spans="1:14" x14ac:dyDescent="0.25">
      <c r="A469" t="s">
        <v>2653</v>
      </c>
      <c r="B469" t="s">
        <v>2654</v>
      </c>
      <c r="C469" t="s">
        <v>16</v>
      </c>
      <c r="D469" t="s">
        <v>49</v>
      </c>
      <c r="E469" t="s">
        <v>18</v>
      </c>
      <c r="F469" t="s">
        <v>2655</v>
      </c>
      <c r="G469" t="s">
        <v>2656</v>
      </c>
      <c r="H469" t="s">
        <v>2657</v>
      </c>
      <c r="I469" t="s">
        <v>34</v>
      </c>
      <c r="J469" t="s">
        <v>2658</v>
      </c>
      <c r="K469" t="s">
        <v>24</v>
      </c>
      <c r="L469" t="s">
        <v>54</v>
      </c>
      <c r="M469" t="s">
        <v>2659</v>
      </c>
      <c r="N469" t="s">
        <v>46</v>
      </c>
    </row>
    <row r="470" spans="1:14" x14ac:dyDescent="0.25">
      <c r="A470" t="s">
        <v>2660</v>
      </c>
      <c r="B470" t="s">
        <v>2661</v>
      </c>
      <c r="C470" t="s">
        <v>16</v>
      </c>
      <c r="D470" t="s">
        <v>2580</v>
      </c>
      <c r="E470" t="s">
        <v>18</v>
      </c>
      <c r="F470" t="s">
        <v>2662</v>
      </c>
      <c r="G470" t="s">
        <v>2663</v>
      </c>
      <c r="H470" t="s">
        <v>2664</v>
      </c>
      <c r="I470" t="s">
        <v>348</v>
      </c>
      <c r="J470" t="s">
        <v>1019</v>
      </c>
      <c r="K470" t="s">
        <v>24</v>
      </c>
      <c r="L470" t="s">
        <v>394</v>
      </c>
      <c r="M470" t="s">
        <v>26</v>
      </c>
      <c r="N470" t="s">
        <v>27</v>
      </c>
    </row>
    <row r="471" spans="1:14" x14ac:dyDescent="0.25">
      <c r="A471" t="s">
        <v>2665</v>
      </c>
      <c r="B471" t="s">
        <v>2666</v>
      </c>
      <c r="C471" t="s">
        <v>16</v>
      </c>
      <c r="D471" t="s">
        <v>2667</v>
      </c>
      <c r="E471" t="s">
        <v>18</v>
      </c>
      <c r="F471" t="s">
        <v>2668</v>
      </c>
      <c r="G471" t="s">
        <v>2669</v>
      </c>
      <c r="H471" t="s">
        <v>2670</v>
      </c>
      <c r="I471" t="s">
        <v>34</v>
      </c>
      <c r="J471" t="s">
        <v>1482</v>
      </c>
      <c r="K471" t="s">
        <v>24</v>
      </c>
      <c r="L471" t="s">
        <v>848</v>
      </c>
      <c r="M471" t="s">
        <v>26</v>
      </c>
      <c r="N471" t="s">
        <v>27</v>
      </c>
    </row>
    <row r="472" spans="1:14" x14ac:dyDescent="0.25">
      <c r="A472" t="s">
        <v>2671</v>
      </c>
      <c r="B472" t="s">
        <v>2672</v>
      </c>
      <c r="C472" t="s">
        <v>76</v>
      </c>
      <c r="D472" t="s">
        <v>2673</v>
      </c>
      <c r="E472" t="s">
        <v>18</v>
      </c>
      <c r="F472" t="s">
        <v>2674</v>
      </c>
      <c r="G472" t="s">
        <v>2675</v>
      </c>
      <c r="H472" t="s">
        <v>2676</v>
      </c>
      <c r="I472" t="s">
        <v>34</v>
      </c>
      <c r="J472" t="s">
        <v>247</v>
      </c>
      <c r="K472" t="s">
        <v>24</v>
      </c>
      <c r="L472" t="s">
        <v>82</v>
      </c>
      <c r="M472" t="s">
        <v>2677</v>
      </c>
      <c r="N472" t="s">
        <v>46</v>
      </c>
    </row>
    <row r="473" spans="1:14" x14ac:dyDescent="0.25">
      <c r="A473" t="s">
        <v>2678</v>
      </c>
      <c r="B473" t="s">
        <v>2679</v>
      </c>
      <c r="C473" t="s">
        <v>16</v>
      </c>
      <c r="D473" t="s">
        <v>102</v>
      </c>
      <c r="E473" t="s">
        <v>18</v>
      </c>
      <c r="F473" t="s">
        <v>2680</v>
      </c>
      <c r="G473" t="s">
        <v>2681</v>
      </c>
      <c r="H473" t="s">
        <v>2682</v>
      </c>
      <c r="I473" t="s">
        <v>34</v>
      </c>
      <c r="J473" t="s">
        <v>1468</v>
      </c>
      <c r="K473" t="s">
        <v>24</v>
      </c>
      <c r="L473" t="s">
        <v>82</v>
      </c>
      <c r="M473" t="s">
        <v>2683</v>
      </c>
      <c r="N473" t="s">
        <v>46</v>
      </c>
    </row>
    <row r="474" spans="1:14" x14ac:dyDescent="0.25">
      <c r="A474" t="s">
        <v>2684</v>
      </c>
      <c r="C474" t="s">
        <v>16</v>
      </c>
      <c r="D474" t="s">
        <v>2685</v>
      </c>
      <c r="E474" t="s">
        <v>18</v>
      </c>
      <c r="F474" t="s">
        <v>2686</v>
      </c>
      <c r="G474" t="s">
        <v>2687</v>
      </c>
      <c r="H474" t="s">
        <v>2688</v>
      </c>
      <c r="I474" t="s">
        <v>34</v>
      </c>
      <c r="J474" t="s">
        <v>2490</v>
      </c>
      <c r="K474" t="s">
        <v>24</v>
      </c>
      <c r="L474" t="s">
        <v>299</v>
      </c>
      <c r="M474" t="s">
        <v>26</v>
      </c>
      <c r="N474" t="s">
        <v>27</v>
      </c>
    </row>
    <row r="475" spans="1:14" x14ac:dyDescent="0.25">
      <c r="A475" t="s">
        <v>2689</v>
      </c>
      <c r="B475" t="s">
        <v>2690</v>
      </c>
      <c r="C475" t="s">
        <v>16</v>
      </c>
      <c r="D475" t="s">
        <v>2691</v>
      </c>
      <c r="E475" t="s">
        <v>18</v>
      </c>
      <c r="F475" t="s">
        <v>2692</v>
      </c>
      <c r="G475" t="s">
        <v>2693</v>
      </c>
      <c r="H475" t="s">
        <v>2694</v>
      </c>
      <c r="I475" t="s">
        <v>34</v>
      </c>
      <c r="J475" t="s">
        <v>201</v>
      </c>
      <c r="K475" t="s">
        <v>24</v>
      </c>
      <c r="L475" t="s">
        <v>224</v>
      </c>
      <c r="M475" t="s">
        <v>2695</v>
      </c>
      <c r="N475" t="s">
        <v>46</v>
      </c>
    </row>
    <row r="476" spans="1:14" x14ac:dyDescent="0.25">
      <c r="A476" t="s">
        <v>2696</v>
      </c>
      <c r="B476" t="s">
        <v>2697</v>
      </c>
      <c r="C476" t="s">
        <v>16</v>
      </c>
      <c r="D476" t="s">
        <v>288</v>
      </c>
      <c r="E476" t="s">
        <v>18</v>
      </c>
      <c r="F476" t="s">
        <v>2698</v>
      </c>
      <c r="G476" t="s">
        <v>2699</v>
      </c>
      <c r="H476" t="s">
        <v>2700</v>
      </c>
      <c r="I476" t="s">
        <v>34</v>
      </c>
      <c r="J476" t="s">
        <v>35</v>
      </c>
      <c r="K476" t="s">
        <v>24</v>
      </c>
      <c r="L476" t="s">
        <v>224</v>
      </c>
      <c r="M476" t="s">
        <v>26</v>
      </c>
      <c r="N476" t="s">
        <v>27</v>
      </c>
    </row>
    <row r="477" spans="1:14" x14ac:dyDescent="0.25">
      <c r="A477" t="s">
        <v>2701</v>
      </c>
      <c r="B477" t="s">
        <v>2702</v>
      </c>
      <c r="C477" t="s">
        <v>16</v>
      </c>
      <c r="D477" t="s">
        <v>2703</v>
      </c>
      <c r="E477" t="s">
        <v>18</v>
      </c>
      <c r="F477" t="s">
        <v>2704</v>
      </c>
      <c r="G477" t="s">
        <v>2705</v>
      </c>
      <c r="H477" t="s">
        <v>2706</v>
      </c>
      <c r="I477" t="s">
        <v>34</v>
      </c>
      <c r="J477" t="s">
        <v>635</v>
      </c>
      <c r="K477" t="s">
        <v>24</v>
      </c>
      <c r="L477" t="s">
        <v>63</v>
      </c>
      <c r="M477" t="s">
        <v>2707</v>
      </c>
      <c r="N477" t="s">
        <v>46</v>
      </c>
    </row>
    <row r="478" spans="1:14" x14ac:dyDescent="0.25">
      <c r="A478" t="s">
        <v>2708</v>
      </c>
      <c r="C478" t="s">
        <v>16</v>
      </c>
      <c r="D478" t="s">
        <v>2709</v>
      </c>
      <c r="E478" t="s">
        <v>18</v>
      </c>
      <c r="F478" t="s">
        <v>2710</v>
      </c>
      <c r="G478" t="s">
        <v>2711</v>
      </c>
      <c r="H478" t="s">
        <v>2712</v>
      </c>
      <c r="I478" t="s">
        <v>348</v>
      </c>
      <c r="J478" t="s">
        <v>551</v>
      </c>
      <c r="K478" t="s">
        <v>24</v>
      </c>
      <c r="L478" t="s">
        <v>394</v>
      </c>
      <c r="M478" t="s">
        <v>2713</v>
      </c>
      <c r="N478" t="s">
        <v>46</v>
      </c>
    </row>
    <row r="479" spans="1:14" x14ac:dyDescent="0.25">
      <c r="A479" t="s">
        <v>2714</v>
      </c>
      <c r="B479" t="s">
        <v>2715</v>
      </c>
      <c r="C479" t="s">
        <v>76</v>
      </c>
      <c r="E479" t="s">
        <v>18</v>
      </c>
      <c r="F479" t="s">
        <v>2716</v>
      </c>
      <c r="G479" t="s">
        <v>2717</v>
      </c>
      <c r="H479" t="s">
        <v>2718</v>
      </c>
      <c r="I479" t="s">
        <v>34</v>
      </c>
      <c r="J479" t="s">
        <v>551</v>
      </c>
      <c r="K479" t="s">
        <v>24</v>
      </c>
      <c r="L479" t="s">
        <v>184</v>
      </c>
      <c r="M479" t="s">
        <v>2719</v>
      </c>
      <c r="N479" t="s">
        <v>46</v>
      </c>
    </row>
    <row r="480" spans="1:14" x14ac:dyDescent="0.25">
      <c r="A480" t="s">
        <v>2720</v>
      </c>
      <c r="B480" t="s">
        <v>2721</v>
      </c>
      <c r="C480" t="s">
        <v>16</v>
      </c>
      <c r="D480" t="s">
        <v>2722</v>
      </c>
      <c r="E480" t="s">
        <v>18</v>
      </c>
      <c r="F480" t="s">
        <v>2723</v>
      </c>
      <c r="G480" t="s">
        <v>2724</v>
      </c>
      <c r="H480" t="s">
        <v>2725</v>
      </c>
      <c r="I480" t="s">
        <v>34</v>
      </c>
      <c r="J480" t="s">
        <v>240</v>
      </c>
      <c r="K480" t="s">
        <v>24</v>
      </c>
      <c r="L480" t="s">
        <v>477</v>
      </c>
      <c r="M480" t="s">
        <v>26</v>
      </c>
      <c r="N480" t="s">
        <v>27</v>
      </c>
    </row>
    <row r="481" spans="1:14" x14ac:dyDescent="0.25">
      <c r="A481" t="s">
        <v>1484</v>
      </c>
      <c r="B481" t="s">
        <v>101</v>
      </c>
      <c r="C481" t="s">
        <v>76</v>
      </c>
      <c r="D481" t="s">
        <v>102</v>
      </c>
      <c r="E481" t="s">
        <v>18</v>
      </c>
      <c r="F481" t="s">
        <v>2726</v>
      </c>
      <c r="G481" t="s">
        <v>2727</v>
      </c>
      <c r="H481" t="s">
        <v>2728</v>
      </c>
      <c r="I481" t="s">
        <v>34</v>
      </c>
      <c r="J481" t="s">
        <v>463</v>
      </c>
      <c r="K481" t="s">
        <v>24</v>
      </c>
      <c r="L481" t="s">
        <v>202</v>
      </c>
      <c r="M481" t="s">
        <v>2729</v>
      </c>
      <c r="N481" t="s">
        <v>46</v>
      </c>
    </row>
    <row r="482" spans="1:14" x14ac:dyDescent="0.25">
      <c r="A482" t="s">
        <v>2730</v>
      </c>
      <c r="B482" t="s">
        <v>2731</v>
      </c>
      <c r="C482" t="s">
        <v>16</v>
      </c>
      <c r="D482" t="s">
        <v>2732</v>
      </c>
      <c r="E482" t="s">
        <v>18</v>
      </c>
      <c r="F482" t="s">
        <v>2733</v>
      </c>
      <c r="G482" t="s">
        <v>2734</v>
      </c>
      <c r="H482" t="s">
        <v>2735</v>
      </c>
      <c r="I482" t="s">
        <v>34</v>
      </c>
      <c r="J482" t="s">
        <v>162</v>
      </c>
      <c r="K482" t="s">
        <v>24</v>
      </c>
      <c r="L482" t="s">
        <v>2736</v>
      </c>
      <c r="M482" t="s">
        <v>2737</v>
      </c>
      <c r="N482" t="s">
        <v>46</v>
      </c>
    </row>
    <row r="483" spans="1:14" x14ac:dyDescent="0.25">
      <c r="A483" t="s">
        <v>2738</v>
      </c>
      <c r="B483" t="s">
        <v>2739</v>
      </c>
      <c r="C483" t="s">
        <v>16</v>
      </c>
      <c r="D483" t="s">
        <v>2740</v>
      </c>
      <c r="E483" t="s">
        <v>18</v>
      </c>
      <c r="F483" t="s">
        <v>2741</v>
      </c>
      <c r="G483" t="s">
        <v>2742</v>
      </c>
      <c r="H483" t="s">
        <v>2743</v>
      </c>
      <c r="I483" t="s">
        <v>22</v>
      </c>
      <c r="J483" t="s">
        <v>106</v>
      </c>
      <c r="K483" t="s">
        <v>24</v>
      </c>
      <c r="L483" t="s">
        <v>2744</v>
      </c>
      <c r="M483" t="s">
        <v>2745</v>
      </c>
      <c r="N483" t="s">
        <v>46</v>
      </c>
    </row>
    <row r="484" spans="1:14" x14ac:dyDescent="0.25">
      <c r="A484" t="s">
        <v>2746</v>
      </c>
      <c r="B484" t="s">
        <v>722</v>
      </c>
      <c r="C484" t="s">
        <v>76</v>
      </c>
      <c r="D484" t="s">
        <v>2747</v>
      </c>
      <c r="E484" t="s">
        <v>18</v>
      </c>
      <c r="F484" t="s">
        <v>2748</v>
      </c>
      <c r="G484" t="s">
        <v>2749</v>
      </c>
      <c r="H484" t="s">
        <v>2750</v>
      </c>
      <c r="I484" t="s">
        <v>34</v>
      </c>
      <c r="J484" t="s">
        <v>1208</v>
      </c>
      <c r="K484" t="s">
        <v>24</v>
      </c>
      <c r="L484" t="s">
        <v>2751</v>
      </c>
      <c r="M484" t="s">
        <v>26</v>
      </c>
      <c r="N484" t="s">
        <v>27</v>
      </c>
    </row>
    <row r="485" spans="1:14" x14ac:dyDescent="0.25">
      <c r="A485" t="s">
        <v>2752</v>
      </c>
      <c r="B485" t="s">
        <v>2753</v>
      </c>
      <c r="C485" t="s">
        <v>16</v>
      </c>
      <c r="D485" t="s">
        <v>472</v>
      </c>
      <c r="E485" t="s">
        <v>18</v>
      </c>
      <c r="F485" t="s">
        <v>2754</v>
      </c>
      <c r="G485" t="s">
        <v>2755</v>
      </c>
      <c r="H485" t="s">
        <v>2756</v>
      </c>
      <c r="I485" t="s">
        <v>34</v>
      </c>
      <c r="J485" t="s">
        <v>2757</v>
      </c>
      <c r="K485" t="s">
        <v>24</v>
      </c>
      <c r="L485" t="s">
        <v>477</v>
      </c>
      <c r="M485" t="s">
        <v>26</v>
      </c>
      <c r="N485" t="s">
        <v>27</v>
      </c>
    </row>
    <row r="486" spans="1:14" x14ac:dyDescent="0.25">
      <c r="A486" t="s">
        <v>2758</v>
      </c>
      <c r="B486" t="s">
        <v>2759</v>
      </c>
      <c r="C486" t="s">
        <v>16</v>
      </c>
      <c r="D486" t="s">
        <v>2760</v>
      </c>
      <c r="E486" t="s">
        <v>18</v>
      </c>
      <c r="F486" t="s">
        <v>2761</v>
      </c>
      <c r="G486" t="s">
        <v>2762</v>
      </c>
      <c r="H486" t="s">
        <v>2763</v>
      </c>
      <c r="I486" t="s">
        <v>34</v>
      </c>
      <c r="J486" t="s">
        <v>90</v>
      </c>
      <c r="K486" t="s">
        <v>24</v>
      </c>
      <c r="L486" t="s">
        <v>82</v>
      </c>
      <c r="M486" t="s">
        <v>2764</v>
      </c>
      <c r="N486" t="s">
        <v>46</v>
      </c>
    </row>
    <row r="487" spans="1:14" x14ac:dyDescent="0.25">
      <c r="A487" t="s">
        <v>2765</v>
      </c>
      <c r="B487" t="s">
        <v>2766</v>
      </c>
      <c r="C487" t="s">
        <v>76</v>
      </c>
      <c r="D487" t="s">
        <v>564</v>
      </c>
      <c r="E487" t="s">
        <v>18</v>
      </c>
      <c r="F487" t="s">
        <v>2767</v>
      </c>
      <c r="G487" t="s">
        <v>2768</v>
      </c>
      <c r="H487" t="s">
        <v>2769</v>
      </c>
      <c r="I487" t="s">
        <v>34</v>
      </c>
      <c r="J487" t="s">
        <v>315</v>
      </c>
      <c r="K487" t="s">
        <v>24</v>
      </c>
      <c r="L487" t="s">
        <v>224</v>
      </c>
      <c r="M487" t="s">
        <v>2770</v>
      </c>
      <c r="N487" t="s">
        <v>46</v>
      </c>
    </row>
    <row r="488" spans="1:14" x14ac:dyDescent="0.25">
      <c r="A488" t="s">
        <v>2771</v>
      </c>
      <c r="B488" t="s">
        <v>2772</v>
      </c>
      <c r="C488" t="s">
        <v>16</v>
      </c>
      <c r="D488" t="s">
        <v>2773</v>
      </c>
      <c r="E488" t="s">
        <v>18</v>
      </c>
      <c r="F488" t="s">
        <v>2774</v>
      </c>
      <c r="G488" t="s">
        <v>2775</v>
      </c>
      <c r="H488" t="s">
        <v>2776</v>
      </c>
      <c r="I488" t="s">
        <v>34</v>
      </c>
      <c r="J488" t="s">
        <v>23</v>
      </c>
      <c r="K488" t="s">
        <v>24</v>
      </c>
      <c r="L488" t="s">
        <v>2777</v>
      </c>
      <c r="M488" t="s">
        <v>26</v>
      </c>
      <c r="N488" t="s">
        <v>27</v>
      </c>
    </row>
    <row r="489" spans="1:14" x14ac:dyDescent="0.25">
      <c r="A489" t="s">
        <v>2778</v>
      </c>
      <c r="B489" t="s">
        <v>2779</v>
      </c>
      <c r="C489" t="s">
        <v>76</v>
      </c>
      <c r="D489" t="s">
        <v>102</v>
      </c>
      <c r="E489" t="s">
        <v>18</v>
      </c>
      <c r="F489" t="s">
        <v>2780</v>
      </c>
      <c r="G489" t="s">
        <v>2781</v>
      </c>
      <c r="H489" t="s">
        <v>2782</v>
      </c>
      <c r="I489" t="s">
        <v>34</v>
      </c>
      <c r="J489" t="s">
        <v>2783</v>
      </c>
      <c r="K489" t="s">
        <v>24</v>
      </c>
      <c r="L489" t="s">
        <v>82</v>
      </c>
      <c r="M489" t="s">
        <v>2784</v>
      </c>
      <c r="N489" t="s">
        <v>46</v>
      </c>
    </row>
    <row r="490" spans="1:14" x14ac:dyDescent="0.25">
      <c r="A490" t="s">
        <v>2785</v>
      </c>
      <c r="B490" t="s">
        <v>2786</v>
      </c>
      <c r="C490" t="s">
        <v>16</v>
      </c>
      <c r="D490" t="s">
        <v>2787</v>
      </c>
      <c r="E490" t="s">
        <v>18</v>
      </c>
      <c r="F490" t="s">
        <v>2788</v>
      </c>
      <c r="G490" t="s">
        <v>2789</v>
      </c>
      <c r="H490" t="s">
        <v>2790</v>
      </c>
      <c r="I490" t="s">
        <v>34</v>
      </c>
      <c r="J490" t="s">
        <v>2283</v>
      </c>
      <c r="K490" t="s">
        <v>24</v>
      </c>
      <c r="L490" t="s">
        <v>44</v>
      </c>
      <c r="M490" t="s">
        <v>2791</v>
      </c>
      <c r="N490" t="s">
        <v>46</v>
      </c>
    </row>
    <row r="491" spans="1:14" x14ac:dyDescent="0.25">
      <c r="A491" t="s">
        <v>2792</v>
      </c>
      <c r="B491" t="s">
        <v>1286</v>
      </c>
      <c r="C491" t="s">
        <v>76</v>
      </c>
      <c r="D491" t="s">
        <v>694</v>
      </c>
      <c r="E491" t="s">
        <v>18</v>
      </c>
      <c r="F491" t="s">
        <v>2793</v>
      </c>
      <c r="G491" t="s">
        <v>2794</v>
      </c>
      <c r="H491" t="s">
        <v>2795</v>
      </c>
      <c r="I491" t="s">
        <v>34</v>
      </c>
      <c r="J491" t="s">
        <v>1279</v>
      </c>
      <c r="K491" t="s">
        <v>24</v>
      </c>
      <c r="L491" t="s">
        <v>700</v>
      </c>
      <c r="M491" t="s">
        <v>26</v>
      </c>
      <c r="N491" t="s">
        <v>27</v>
      </c>
    </row>
    <row r="492" spans="1:14" x14ac:dyDescent="0.25">
      <c r="A492" t="s">
        <v>2796</v>
      </c>
      <c r="B492" t="s">
        <v>2797</v>
      </c>
      <c r="C492" t="s">
        <v>16</v>
      </c>
      <c r="D492" t="s">
        <v>571</v>
      </c>
      <c r="E492" t="s">
        <v>18</v>
      </c>
      <c r="F492" t="s">
        <v>2798</v>
      </c>
      <c r="G492" t="s">
        <v>2799</v>
      </c>
      <c r="H492" t="s">
        <v>2800</v>
      </c>
      <c r="I492" t="s">
        <v>34</v>
      </c>
      <c r="J492" t="s">
        <v>1056</v>
      </c>
      <c r="K492" t="s">
        <v>24</v>
      </c>
      <c r="L492" t="s">
        <v>662</v>
      </c>
      <c r="M492" t="s">
        <v>2801</v>
      </c>
      <c r="N492" t="s">
        <v>46</v>
      </c>
    </row>
    <row r="493" spans="1:14" x14ac:dyDescent="0.25">
      <c r="A493" t="s">
        <v>2802</v>
      </c>
      <c r="B493" t="s">
        <v>2803</v>
      </c>
      <c r="C493" t="s">
        <v>16</v>
      </c>
      <c r="D493" t="s">
        <v>2368</v>
      </c>
      <c r="E493" t="s">
        <v>18</v>
      </c>
      <c r="F493" t="s">
        <v>2804</v>
      </c>
      <c r="G493" t="s">
        <v>2805</v>
      </c>
      <c r="H493" t="s">
        <v>2806</v>
      </c>
      <c r="I493" t="s">
        <v>34</v>
      </c>
      <c r="J493" t="s">
        <v>551</v>
      </c>
      <c r="K493" t="s">
        <v>24</v>
      </c>
      <c r="L493" t="s">
        <v>224</v>
      </c>
      <c r="M493" t="s">
        <v>2807</v>
      </c>
      <c r="N493" t="s">
        <v>46</v>
      </c>
    </row>
    <row r="494" spans="1:14" x14ac:dyDescent="0.25">
      <c r="A494" t="s">
        <v>2808</v>
      </c>
      <c r="B494" t="s">
        <v>2809</v>
      </c>
      <c r="C494" t="s">
        <v>16</v>
      </c>
      <c r="D494" t="s">
        <v>753</v>
      </c>
      <c r="E494" t="s">
        <v>18</v>
      </c>
      <c r="F494" t="s">
        <v>2810</v>
      </c>
      <c r="G494" t="s">
        <v>2811</v>
      </c>
      <c r="H494" t="s">
        <v>2812</v>
      </c>
      <c r="I494" t="s">
        <v>34</v>
      </c>
      <c r="J494" t="s">
        <v>521</v>
      </c>
      <c r="K494" t="s">
        <v>24</v>
      </c>
      <c r="L494" t="s">
        <v>2813</v>
      </c>
      <c r="M494" t="s">
        <v>26</v>
      </c>
      <c r="N494" t="s">
        <v>27</v>
      </c>
    </row>
    <row r="495" spans="1:14" x14ac:dyDescent="0.25">
      <c r="A495" t="s">
        <v>2814</v>
      </c>
      <c r="B495" t="s">
        <v>2815</v>
      </c>
      <c r="C495" t="s">
        <v>16</v>
      </c>
      <c r="D495" t="s">
        <v>2703</v>
      </c>
      <c r="E495" t="s">
        <v>18</v>
      </c>
      <c r="F495" t="s">
        <v>2816</v>
      </c>
      <c r="G495" t="s">
        <v>2817</v>
      </c>
      <c r="H495" t="s">
        <v>2818</v>
      </c>
      <c r="I495" t="s">
        <v>34</v>
      </c>
      <c r="J495" t="s">
        <v>1557</v>
      </c>
      <c r="K495" t="s">
        <v>24</v>
      </c>
      <c r="L495" t="s">
        <v>63</v>
      </c>
      <c r="M495" t="s">
        <v>2819</v>
      </c>
      <c r="N495" t="s">
        <v>46</v>
      </c>
    </row>
    <row r="496" spans="1:14" x14ac:dyDescent="0.25">
      <c r="A496" t="s">
        <v>2820</v>
      </c>
      <c r="B496" t="s">
        <v>2821</v>
      </c>
      <c r="C496" t="s">
        <v>16</v>
      </c>
      <c r="D496" t="s">
        <v>2822</v>
      </c>
      <c r="E496" t="s">
        <v>18</v>
      </c>
      <c r="F496" t="s">
        <v>2823</v>
      </c>
      <c r="G496" t="s">
        <v>2824</v>
      </c>
      <c r="H496" t="s">
        <v>2825</v>
      </c>
      <c r="I496" t="s">
        <v>34</v>
      </c>
      <c r="J496" t="s">
        <v>201</v>
      </c>
      <c r="K496" t="s">
        <v>24</v>
      </c>
      <c r="L496" t="s">
        <v>248</v>
      </c>
      <c r="M496" t="s">
        <v>2826</v>
      </c>
      <c r="N496" t="s">
        <v>46</v>
      </c>
    </row>
    <row r="497" spans="1:14" x14ac:dyDescent="0.25">
      <c r="A497" t="s">
        <v>2827</v>
      </c>
      <c r="B497" t="s">
        <v>2828</v>
      </c>
      <c r="C497" t="s">
        <v>16</v>
      </c>
      <c r="D497" t="s">
        <v>2829</v>
      </c>
      <c r="E497" t="s">
        <v>18</v>
      </c>
      <c r="F497" t="s">
        <v>2830</v>
      </c>
      <c r="G497" t="s">
        <v>2831</v>
      </c>
      <c r="H497" t="s">
        <v>2832</v>
      </c>
      <c r="I497" t="s">
        <v>348</v>
      </c>
      <c r="J497" t="s">
        <v>127</v>
      </c>
      <c r="K497" t="s">
        <v>24</v>
      </c>
      <c r="L497" t="s">
        <v>394</v>
      </c>
      <c r="M497" t="s">
        <v>2833</v>
      </c>
      <c r="N497" t="s">
        <v>46</v>
      </c>
    </row>
    <row r="498" spans="1:14" x14ac:dyDescent="0.25">
      <c r="A498" t="s">
        <v>2834</v>
      </c>
      <c r="B498" t="s">
        <v>2835</v>
      </c>
      <c r="C498" t="s">
        <v>76</v>
      </c>
      <c r="D498" t="s">
        <v>2264</v>
      </c>
      <c r="E498" t="s">
        <v>18</v>
      </c>
      <c r="F498" t="s">
        <v>2836</v>
      </c>
      <c r="G498" t="s">
        <v>2837</v>
      </c>
      <c r="H498" t="s">
        <v>2838</v>
      </c>
      <c r="I498" t="s">
        <v>34</v>
      </c>
      <c r="J498" t="s">
        <v>162</v>
      </c>
      <c r="K498" t="s">
        <v>24</v>
      </c>
      <c r="L498" t="s">
        <v>224</v>
      </c>
      <c r="M498" t="s">
        <v>2839</v>
      </c>
      <c r="N498" t="s">
        <v>46</v>
      </c>
    </row>
    <row r="499" spans="1:14" x14ac:dyDescent="0.25">
      <c r="A499" t="s">
        <v>2840</v>
      </c>
      <c r="B499" t="s">
        <v>403</v>
      </c>
      <c r="C499" t="s">
        <v>16</v>
      </c>
      <c r="D499" t="s">
        <v>2841</v>
      </c>
      <c r="E499" t="s">
        <v>18</v>
      </c>
      <c r="F499" t="s">
        <v>2842</v>
      </c>
      <c r="G499" t="s">
        <v>2843</v>
      </c>
      <c r="H499" t="s">
        <v>2844</v>
      </c>
      <c r="I499" t="s">
        <v>34</v>
      </c>
      <c r="J499" t="s">
        <v>433</v>
      </c>
      <c r="K499" t="s">
        <v>24</v>
      </c>
      <c r="L499" t="s">
        <v>82</v>
      </c>
      <c r="M499" t="s">
        <v>26</v>
      </c>
      <c r="N499" t="s">
        <v>27</v>
      </c>
    </row>
    <row r="500" spans="1:14" x14ac:dyDescent="0.25">
      <c r="A500" t="s">
        <v>2845</v>
      </c>
      <c r="B500" t="s">
        <v>2846</v>
      </c>
      <c r="C500" t="s">
        <v>76</v>
      </c>
      <c r="D500" t="s">
        <v>2847</v>
      </c>
      <c r="E500" t="s">
        <v>18</v>
      </c>
      <c r="F500" t="s">
        <v>2848</v>
      </c>
      <c r="G500" t="s">
        <v>2849</v>
      </c>
      <c r="H500" t="s">
        <v>2850</v>
      </c>
      <c r="I500" t="s">
        <v>34</v>
      </c>
      <c r="J500" t="s">
        <v>2283</v>
      </c>
      <c r="K500" t="s">
        <v>24</v>
      </c>
      <c r="L500" t="s">
        <v>82</v>
      </c>
      <c r="M500" t="s">
        <v>2851</v>
      </c>
      <c r="N500" t="s">
        <v>46</v>
      </c>
    </row>
    <row r="501" spans="1:14" x14ac:dyDescent="0.25">
      <c r="A501" t="s">
        <v>2852</v>
      </c>
      <c r="B501" t="s">
        <v>2779</v>
      </c>
      <c r="C501" t="s">
        <v>76</v>
      </c>
      <c r="D501" t="s">
        <v>102</v>
      </c>
      <c r="E501" t="s">
        <v>18</v>
      </c>
      <c r="F501" t="s">
        <v>2853</v>
      </c>
      <c r="G501" t="s">
        <v>2854</v>
      </c>
      <c r="H501" t="s">
        <v>2855</v>
      </c>
      <c r="I501" t="s">
        <v>34</v>
      </c>
      <c r="J501" t="s">
        <v>528</v>
      </c>
      <c r="K501" t="s">
        <v>24</v>
      </c>
      <c r="L501" t="s">
        <v>82</v>
      </c>
      <c r="M501" t="s">
        <v>2856</v>
      </c>
      <c r="N501" t="s">
        <v>46</v>
      </c>
    </row>
    <row r="502" spans="1:14" x14ac:dyDescent="0.25">
      <c r="A502" t="s">
        <v>2857</v>
      </c>
      <c r="B502" t="s">
        <v>2858</v>
      </c>
      <c r="C502" t="s">
        <v>16</v>
      </c>
      <c r="D502" t="s">
        <v>2859</v>
      </c>
      <c r="E502" t="s">
        <v>18</v>
      </c>
      <c r="F502" t="s">
        <v>2860</v>
      </c>
      <c r="G502" t="s">
        <v>2861</v>
      </c>
      <c r="H502" t="s">
        <v>2862</v>
      </c>
      <c r="I502" t="s">
        <v>34</v>
      </c>
      <c r="J502" t="s">
        <v>626</v>
      </c>
      <c r="K502" t="s">
        <v>24</v>
      </c>
      <c r="L502" t="s">
        <v>2863</v>
      </c>
      <c r="M502" t="s">
        <v>2864</v>
      </c>
      <c r="N502" t="s">
        <v>46</v>
      </c>
    </row>
    <row r="503" spans="1:14" x14ac:dyDescent="0.25">
      <c r="A503" t="s">
        <v>2865</v>
      </c>
      <c r="B503" t="s">
        <v>2866</v>
      </c>
      <c r="C503" t="s">
        <v>76</v>
      </c>
      <c r="D503" t="s">
        <v>1376</v>
      </c>
      <c r="E503" t="s">
        <v>18</v>
      </c>
      <c r="F503" t="s">
        <v>2867</v>
      </c>
      <c r="G503" t="s">
        <v>2868</v>
      </c>
      <c r="H503" t="s">
        <v>2869</v>
      </c>
      <c r="I503" t="s">
        <v>34</v>
      </c>
      <c r="J503" t="s">
        <v>201</v>
      </c>
      <c r="K503" t="s">
        <v>24</v>
      </c>
      <c r="L503" t="s">
        <v>477</v>
      </c>
      <c r="M503" t="s">
        <v>2870</v>
      </c>
      <c r="N503" t="s">
        <v>46</v>
      </c>
    </row>
    <row r="504" spans="1:14" x14ac:dyDescent="0.25">
      <c r="A504" t="s">
        <v>2871</v>
      </c>
      <c r="B504" t="s">
        <v>2872</v>
      </c>
      <c r="C504" t="s">
        <v>76</v>
      </c>
      <c r="D504" t="s">
        <v>2873</v>
      </c>
      <c r="E504" t="s">
        <v>695</v>
      </c>
      <c r="F504" t="s">
        <v>2874</v>
      </c>
      <c r="G504" t="s">
        <v>2875</v>
      </c>
      <c r="H504" t="s">
        <v>2876</v>
      </c>
      <c r="I504" t="s">
        <v>22</v>
      </c>
      <c r="J504" t="s">
        <v>269</v>
      </c>
      <c r="K504" t="s">
        <v>24</v>
      </c>
      <c r="L504" t="s">
        <v>2877</v>
      </c>
      <c r="M504" t="s">
        <v>26</v>
      </c>
      <c r="N504" t="s">
        <v>27</v>
      </c>
    </row>
    <row r="505" spans="1:14" x14ac:dyDescent="0.25">
      <c r="A505" t="s">
        <v>2878</v>
      </c>
      <c r="B505" t="s">
        <v>2879</v>
      </c>
      <c r="C505" t="s">
        <v>76</v>
      </c>
      <c r="D505" t="s">
        <v>102</v>
      </c>
      <c r="E505" t="s">
        <v>695</v>
      </c>
      <c r="F505" t="s">
        <v>2880</v>
      </c>
      <c r="G505" t="s">
        <v>2881</v>
      </c>
      <c r="H505" t="s">
        <v>2882</v>
      </c>
      <c r="I505" t="s">
        <v>34</v>
      </c>
      <c r="J505" t="s">
        <v>333</v>
      </c>
      <c r="K505" t="s">
        <v>24</v>
      </c>
      <c r="L505" t="s">
        <v>82</v>
      </c>
      <c r="M505" t="s">
        <v>2883</v>
      </c>
      <c r="N505" t="s">
        <v>46</v>
      </c>
    </row>
    <row r="506" spans="1:14" x14ac:dyDescent="0.25">
      <c r="A506" t="s">
        <v>2884</v>
      </c>
      <c r="B506" t="s">
        <v>2885</v>
      </c>
      <c r="C506" t="s">
        <v>16</v>
      </c>
      <c r="D506" t="s">
        <v>102</v>
      </c>
      <c r="E506" t="s">
        <v>695</v>
      </c>
      <c r="F506" t="s">
        <v>2886</v>
      </c>
      <c r="G506" t="s">
        <v>2887</v>
      </c>
      <c r="H506" t="s">
        <v>2888</v>
      </c>
      <c r="I506" t="s">
        <v>34</v>
      </c>
      <c r="J506" t="s">
        <v>1435</v>
      </c>
      <c r="K506" t="s">
        <v>24</v>
      </c>
      <c r="L506" t="s">
        <v>82</v>
      </c>
      <c r="M506" t="s">
        <v>2889</v>
      </c>
      <c r="N506" t="s">
        <v>46</v>
      </c>
    </row>
    <row r="507" spans="1:14" x14ac:dyDescent="0.25">
      <c r="A507" t="s">
        <v>2890</v>
      </c>
      <c r="B507" t="s">
        <v>2891</v>
      </c>
      <c r="C507" t="s">
        <v>16</v>
      </c>
      <c r="D507" t="s">
        <v>2892</v>
      </c>
      <c r="E507" t="s">
        <v>687</v>
      </c>
      <c r="F507" t="s">
        <v>2893</v>
      </c>
      <c r="G507" t="s">
        <v>2894</v>
      </c>
      <c r="H507" t="s">
        <v>2895</v>
      </c>
      <c r="I507" t="s">
        <v>22</v>
      </c>
      <c r="J507" t="s">
        <v>1965</v>
      </c>
      <c r="K507" t="s">
        <v>24</v>
      </c>
      <c r="L507" t="s">
        <v>91</v>
      </c>
      <c r="M507" t="s">
        <v>26</v>
      </c>
      <c r="N507" t="s">
        <v>27</v>
      </c>
    </row>
    <row r="508" spans="1:14" x14ac:dyDescent="0.25">
      <c r="A508" t="s">
        <v>2896</v>
      </c>
      <c r="B508" t="s">
        <v>2897</v>
      </c>
      <c r="C508" t="s">
        <v>16</v>
      </c>
      <c r="D508" t="s">
        <v>2898</v>
      </c>
      <c r="E508" t="s">
        <v>695</v>
      </c>
      <c r="F508" t="s">
        <v>2899</v>
      </c>
      <c r="G508" t="s">
        <v>2900</v>
      </c>
      <c r="H508" t="s">
        <v>2901</v>
      </c>
      <c r="I508" t="s">
        <v>34</v>
      </c>
      <c r="J508" t="s">
        <v>514</v>
      </c>
      <c r="K508" t="s">
        <v>24</v>
      </c>
      <c r="L508" t="s">
        <v>36</v>
      </c>
      <c r="M508" t="s">
        <v>26</v>
      </c>
      <c r="N508" t="s">
        <v>27</v>
      </c>
    </row>
    <row r="509" spans="1:14" x14ac:dyDescent="0.25">
      <c r="A509" t="s">
        <v>2902</v>
      </c>
      <c r="B509" t="s">
        <v>2903</v>
      </c>
      <c r="C509" t="s">
        <v>16</v>
      </c>
      <c r="D509" t="s">
        <v>102</v>
      </c>
      <c r="E509" t="s">
        <v>687</v>
      </c>
      <c r="F509" t="s">
        <v>2904</v>
      </c>
      <c r="G509" t="s">
        <v>2905</v>
      </c>
      <c r="H509" t="s">
        <v>2906</v>
      </c>
      <c r="I509" t="s">
        <v>34</v>
      </c>
      <c r="J509" t="s">
        <v>1056</v>
      </c>
      <c r="K509" t="s">
        <v>24</v>
      </c>
      <c r="L509" t="s">
        <v>82</v>
      </c>
      <c r="M509" t="s">
        <v>26</v>
      </c>
      <c r="N509" t="s">
        <v>27</v>
      </c>
    </row>
    <row r="510" spans="1:14" x14ac:dyDescent="0.25">
      <c r="A510" t="s">
        <v>2907</v>
      </c>
      <c r="C510" t="s">
        <v>76</v>
      </c>
      <c r="D510" t="s">
        <v>2908</v>
      </c>
      <c r="E510" t="s">
        <v>695</v>
      </c>
      <c r="F510" t="s">
        <v>2909</v>
      </c>
      <c r="G510" t="s">
        <v>2910</v>
      </c>
      <c r="H510" t="s">
        <v>2911</v>
      </c>
      <c r="I510" t="s">
        <v>34</v>
      </c>
      <c r="J510" t="s">
        <v>626</v>
      </c>
      <c r="K510" t="s">
        <v>24</v>
      </c>
      <c r="L510" t="s">
        <v>2912</v>
      </c>
      <c r="M510" t="s">
        <v>2913</v>
      </c>
      <c r="N510" t="s">
        <v>46</v>
      </c>
    </row>
    <row r="511" spans="1:14" x14ac:dyDescent="0.25">
      <c r="A511" t="s">
        <v>2902</v>
      </c>
      <c r="B511" t="s">
        <v>2914</v>
      </c>
      <c r="C511" t="s">
        <v>16</v>
      </c>
      <c r="D511" t="s">
        <v>102</v>
      </c>
      <c r="E511" t="s">
        <v>695</v>
      </c>
      <c r="F511" t="s">
        <v>2915</v>
      </c>
      <c r="G511" t="s">
        <v>2916</v>
      </c>
      <c r="H511" t="s">
        <v>2917</v>
      </c>
      <c r="I511" t="s">
        <v>34</v>
      </c>
      <c r="J511" t="s">
        <v>575</v>
      </c>
      <c r="K511" t="s">
        <v>24</v>
      </c>
      <c r="L511" t="s">
        <v>82</v>
      </c>
      <c r="M511" t="s">
        <v>2918</v>
      </c>
      <c r="N511" t="s">
        <v>46</v>
      </c>
    </row>
    <row r="512" spans="1:14" x14ac:dyDescent="0.25">
      <c r="A512" t="s">
        <v>2919</v>
      </c>
      <c r="B512" t="s">
        <v>2920</v>
      </c>
      <c r="C512" t="s">
        <v>76</v>
      </c>
      <c r="D512" t="s">
        <v>2921</v>
      </c>
      <c r="E512" t="s">
        <v>695</v>
      </c>
      <c r="F512" t="s">
        <v>2922</v>
      </c>
      <c r="G512" t="s">
        <v>2923</v>
      </c>
      <c r="H512" t="s">
        <v>2924</v>
      </c>
      <c r="I512" t="s">
        <v>34</v>
      </c>
      <c r="J512" t="s">
        <v>43</v>
      </c>
      <c r="K512" t="s">
        <v>24</v>
      </c>
      <c r="L512" t="s">
        <v>233</v>
      </c>
      <c r="M512" t="s">
        <v>2925</v>
      </c>
      <c r="N512" t="s">
        <v>46</v>
      </c>
    </row>
    <row r="513" spans="1:14" x14ac:dyDescent="0.25">
      <c r="A513" t="s">
        <v>2926</v>
      </c>
      <c r="B513" t="s">
        <v>2927</v>
      </c>
      <c r="C513" t="s">
        <v>16</v>
      </c>
      <c r="D513" t="s">
        <v>2928</v>
      </c>
      <c r="E513" t="s">
        <v>695</v>
      </c>
      <c r="F513" t="s">
        <v>2929</v>
      </c>
      <c r="G513" t="s">
        <v>2930</v>
      </c>
      <c r="H513" t="s">
        <v>2931</v>
      </c>
      <c r="I513" t="s">
        <v>34</v>
      </c>
      <c r="J513" t="s">
        <v>134</v>
      </c>
      <c r="K513" t="s">
        <v>24</v>
      </c>
      <c r="L513" t="s">
        <v>248</v>
      </c>
      <c r="M513" t="s">
        <v>26</v>
      </c>
      <c r="N513" t="s">
        <v>27</v>
      </c>
    </row>
    <row r="514" spans="1:14" x14ac:dyDescent="0.25">
      <c r="A514" t="s">
        <v>2932</v>
      </c>
      <c r="B514" t="s">
        <v>2933</v>
      </c>
      <c r="C514" t="s">
        <v>76</v>
      </c>
      <c r="D514" t="s">
        <v>2934</v>
      </c>
      <c r="E514" t="s">
        <v>687</v>
      </c>
      <c r="F514" t="s">
        <v>2935</v>
      </c>
      <c r="G514" t="s">
        <v>2936</v>
      </c>
      <c r="H514" t="s">
        <v>2937</v>
      </c>
      <c r="I514" t="s">
        <v>34</v>
      </c>
      <c r="J514" t="s">
        <v>2502</v>
      </c>
      <c r="K514" t="s">
        <v>24</v>
      </c>
      <c r="L514" t="s">
        <v>2938</v>
      </c>
      <c r="M514" t="s">
        <v>26</v>
      </c>
      <c r="N514" t="s">
        <v>27</v>
      </c>
    </row>
    <row r="515" spans="1:14" x14ac:dyDescent="0.25">
      <c r="A515" t="s">
        <v>2939</v>
      </c>
      <c r="B515" t="s">
        <v>1974</v>
      </c>
      <c r="C515" t="s">
        <v>76</v>
      </c>
      <c r="D515" t="s">
        <v>2940</v>
      </c>
      <c r="E515" t="s">
        <v>695</v>
      </c>
      <c r="F515" t="s">
        <v>2941</v>
      </c>
      <c r="G515" t="s">
        <v>2942</v>
      </c>
      <c r="H515" t="s">
        <v>2943</v>
      </c>
      <c r="I515" t="s">
        <v>34</v>
      </c>
      <c r="J515" t="s">
        <v>1689</v>
      </c>
      <c r="K515" t="s">
        <v>24</v>
      </c>
      <c r="L515" t="s">
        <v>2944</v>
      </c>
      <c r="M515" t="s">
        <v>26</v>
      </c>
      <c r="N515" t="s">
        <v>27</v>
      </c>
    </row>
    <row r="516" spans="1:14" x14ac:dyDescent="0.25">
      <c r="A516" t="s">
        <v>2945</v>
      </c>
      <c r="B516" t="s">
        <v>2946</v>
      </c>
      <c r="C516" t="s">
        <v>16</v>
      </c>
      <c r="D516" t="s">
        <v>2947</v>
      </c>
      <c r="E516" t="s">
        <v>695</v>
      </c>
      <c r="F516" t="s">
        <v>2948</v>
      </c>
      <c r="G516" t="s">
        <v>2949</v>
      </c>
      <c r="H516" t="s">
        <v>2950</v>
      </c>
      <c r="I516" t="s">
        <v>34</v>
      </c>
      <c r="J516" t="s">
        <v>448</v>
      </c>
      <c r="K516" t="s">
        <v>24</v>
      </c>
      <c r="L516" t="s">
        <v>2951</v>
      </c>
      <c r="M516" t="s">
        <v>26</v>
      </c>
      <c r="N516" t="s">
        <v>27</v>
      </c>
    </row>
    <row r="517" spans="1:14" x14ac:dyDescent="0.25">
      <c r="A517" t="s">
        <v>2952</v>
      </c>
      <c r="B517" t="s">
        <v>2953</v>
      </c>
      <c r="C517" t="s">
        <v>76</v>
      </c>
      <c r="D517" t="s">
        <v>2954</v>
      </c>
      <c r="E517" t="s">
        <v>695</v>
      </c>
      <c r="F517" t="s">
        <v>2955</v>
      </c>
      <c r="G517" t="s">
        <v>2956</v>
      </c>
      <c r="H517" t="s">
        <v>2957</v>
      </c>
      <c r="I517" t="s">
        <v>34</v>
      </c>
      <c r="J517" t="s">
        <v>1279</v>
      </c>
      <c r="K517" t="s">
        <v>24</v>
      </c>
      <c r="L517" t="s">
        <v>537</v>
      </c>
      <c r="M517" t="s">
        <v>26</v>
      </c>
      <c r="N517" t="s">
        <v>27</v>
      </c>
    </row>
    <row r="518" spans="1:14" x14ac:dyDescent="0.25">
      <c r="A518" t="s">
        <v>2958</v>
      </c>
      <c r="B518" t="s">
        <v>2959</v>
      </c>
      <c r="C518" t="s">
        <v>76</v>
      </c>
      <c r="D518" t="s">
        <v>2960</v>
      </c>
      <c r="E518" t="s">
        <v>695</v>
      </c>
      <c r="F518" t="s">
        <v>2961</v>
      </c>
      <c r="G518" t="s">
        <v>2962</v>
      </c>
      <c r="H518" t="s">
        <v>2963</v>
      </c>
      <c r="I518" t="s">
        <v>34</v>
      </c>
      <c r="J518" t="s">
        <v>889</v>
      </c>
      <c r="K518" t="s">
        <v>24</v>
      </c>
      <c r="L518" t="s">
        <v>2964</v>
      </c>
      <c r="M518" t="s">
        <v>26</v>
      </c>
      <c r="N518" t="s">
        <v>27</v>
      </c>
    </row>
    <row r="519" spans="1:14" x14ac:dyDescent="0.25">
      <c r="A519" t="s">
        <v>2965</v>
      </c>
      <c r="B519" t="s">
        <v>2966</v>
      </c>
      <c r="C519" t="s">
        <v>16</v>
      </c>
      <c r="D519" t="s">
        <v>1612</v>
      </c>
      <c r="E519" t="s">
        <v>695</v>
      </c>
      <c r="F519" t="s">
        <v>2967</v>
      </c>
      <c r="G519" t="s">
        <v>2968</v>
      </c>
      <c r="H519" t="s">
        <v>2969</v>
      </c>
      <c r="I519" t="s">
        <v>34</v>
      </c>
      <c r="J519" t="s">
        <v>240</v>
      </c>
      <c r="K519" t="s">
        <v>24</v>
      </c>
      <c r="L519" t="s">
        <v>82</v>
      </c>
      <c r="M519" t="s">
        <v>26</v>
      </c>
      <c r="N519" t="s">
        <v>27</v>
      </c>
    </row>
    <row r="520" spans="1:14" x14ac:dyDescent="0.25">
      <c r="A520" t="s">
        <v>2907</v>
      </c>
      <c r="C520" t="s">
        <v>76</v>
      </c>
      <c r="D520" t="s">
        <v>2908</v>
      </c>
      <c r="E520" t="s">
        <v>695</v>
      </c>
      <c r="F520" t="s">
        <v>2970</v>
      </c>
      <c r="G520" t="s">
        <v>2971</v>
      </c>
      <c r="H520" t="s">
        <v>2972</v>
      </c>
      <c r="I520" t="s">
        <v>34</v>
      </c>
      <c r="J520" t="s">
        <v>626</v>
      </c>
      <c r="K520" t="s">
        <v>24</v>
      </c>
      <c r="L520" t="s">
        <v>2912</v>
      </c>
      <c r="M520" t="s">
        <v>2973</v>
      </c>
      <c r="N520" t="s">
        <v>46</v>
      </c>
    </row>
    <row r="521" spans="1:14" x14ac:dyDescent="0.25">
      <c r="A521" t="s">
        <v>2974</v>
      </c>
      <c r="C521" t="s">
        <v>16</v>
      </c>
      <c r="D521" t="s">
        <v>2975</v>
      </c>
      <c r="E521" t="s">
        <v>687</v>
      </c>
      <c r="F521" t="s">
        <v>2976</v>
      </c>
      <c r="G521" t="s">
        <v>2977</v>
      </c>
      <c r="H521" t="s">
        <v>2978</v>
      </c>
      <c r="I521" t="s">
        <v>348</v>
      </c>
      <c r="J521" t="s">
        <v>372</v>
      </c>
      <c r="K521" t="s">
        <v>24</v>
      </c>
      <c r="L521" t="s">
        <v>2979</v>
      </c>
      <c r="M521" t="s">
        <v>26</v>
      </c>
      <c r="N521" t="s">
        <v>27</v>
      </c>
    </row>
    <row r="522" spans="1:14" x14ac:dyDescent="0.25">
      <c r="A522" t="s">
        <v>2980</v>
      </c>
      <c r="B522" t="s">
        <v>2981</v>
      </c>
      <c r="C522" t="s">
        <v>16</v>
      </c>
      <c r="D522" t="s">
        <v>2982</v>
      </c>
      <c r="E522" t="s">
        <v>695</v>
      </c>
      <c r="F522" t="s">
        <v>2983</v>
      </c>
      <c r="G522" t="s">
        <v>2984</v>
      </c>
      <c r="H522" t="s">
        <v>2985</v>
      </c>
      <c r="I522" t="s">
        <v>348</v>
      </c>
      <c r="J522" t="s">
        <v>889</v>
      </c>
      <c r="K522" t="s">
        <v>24</v>
      </c>
      <c r="L522" t="s">
        <v>394</v>
      </c>
      <c r="M522" t="s">
        <v>26</v>
      </c>
      <c r="N522" t="s">
        <v>27</v>
      </c>
    </row>
    <row r="523" spans="1:14" x14ac:dyDescent="0.25">
      <c r="A523" t="s">
        <v>2986</v>
      </c>
      <c r="B523" t="s">
        <v>752</v>
      </c>
      <c r="C523" t="s">
        <v>76</v>
      </c>
      <c r="D523" t="s">
        <v>753</v>
      </c>
      <c r="E523" t="s">
        <v>695</v>
      </c>
      <c r="F523" t="s">
        <v>2987</v>
      </c>
      <c r="G523" t="s">
        <v>2988</v>
      </c>
      <c r="H523" t="s">
        <v>2989</v>
      </c>
      <c r="I523" t="s">
        <v>34</v>
      </c>
      <c r="J523" t="s">
        <v>551</v>
      </c>
      <c r="K523" t="s">
        <v>24</v>
      </c>
      <c r="L523" t="s">
        <v>82</v>
      </c>
      <c r="M523" t="s">
        <v>2990</v>
      </c>
      <c r="N523" t="s">
        <v>46</v>
      </c>
    </row>
    <row r="524" spans="1:14" x14ac:dyDescent="0.25">
      <c r="A524" t="s">
        <v>2991</v>
      </c>
      <c r="B524" t="s">
        <v>101</v>
      </c>
      <c r="C524" t="s">
        <v>16</v>
      </c>
      <c r="D524" t="s">
        <v>102</v>
      </c>
      <c r="E524" t="s">
        <v>695</v>
      </c>
      <c r="F524" t="s">
        <v>2992</v>
      </c>
      <c r="G524" t="s">
        <v>2993</v>
      </c>
      <c r="H524" t="s">
        <v>2994</v>
      </c>
      <c r="I524" t="s">
        <v>34</v>
      </c>
      <c r="J524" t="s">
        <v>490</v>
      </c>
      <c r="K524" t="s">
        <v>24</v>
      </c>
      <c r="L524" t="s">
        <v>82</v>
      </c>
      <c r="M524" t="s">
        <v>2995</v>
      </c>
      <c r="N524" t="s">
        <v>46</v>
      </c>
    </row>
    <row r="525" spans="1:14" x14ac:dyDescent="0.25">
      <c r="A525" t="s">
        <v>2996</v>
      </c>
      <c r="C525" t="s">
        <v>16</v>
      </c>
      <c r="D525" t="s">
        <v>2898</v>
      </c>
      <c r="E525" t="s">
        <v>687</v>
      </c>
      <c r="F525" t="s">
        <v>2997</v>
      </c>
      <c r="G525" t="s">
        <v>2998</v>
      </c>
      <c r="H525" t="s">
        <v>2999</v>
      </c>
      <c r="I525" t="s">
        <v>34</v>
      </c>
      <c r="J525" t="s">
        <v>1482</v>
      </c>
      <c r="K525" t="s">
        <v>24</v>
      </c>
      <c r="L525" t="s">
        <v>36</v>
      </c>
      <c r="M525" t="s">
        <v>26</v>
      </c>
      <c r="N525" t="s">
        <v>27</v>
      </c>
    </row>
    <row r="526" spans="1:14" x14ac:dyDescent="0.25">
      <c r="A526" t="s">
        <v>3000</v>
      </c>
      <c r="B526" t="s">
        <v>3001</v>
      </c>
      <c r="C526" t="s">
        <v>76</v>
      </c>
      <c r="D526" t="s">
        <v>1354</v>
      </c>
      <c r="E526" t="s">
        <v>695</v>
      </c>
      <c r="F526" t="s">
        <v>3002</v>
      </c>
      <c r="G526" t="s">
        <v>3003</v>
      </c>
      <c r="H526" t="s">
        <v>3004</v>
      </c>
      <c r="I526" t="s">
        <v>34</v>
      </c>
      <c r="J526" t="s">
        <v>536</v>
      </c>
      <c r="K526" t="s">
        <v>24</v>
      </c>
      <c r="L526" t="s">
        <v>1358</v>
      </c>
      <c r="M526" t="s">
        <v>3005</v>
      </c>
      <c r="N526" t="s">
        <v>46</v>
      </c>
    </row>
    <row r="527" spans="1:14" x14ac:dyDescent="0.25">
      <c r="A527" t="s">
        <v>3006</v>
      </c>
      <c r="B527" t="s">
        <v>3007</v>
      </c>
      <c r="C527" t="s">
        <v>76</v>
      </c>
      <c r="D527" t="s">
        <v>3008</v>
      </c>
      <c r="E527" t="s">
        <v>695</v>
      </c>
      <c r="F527" t="s">
        <v>3009</v>
      </c>
      <c r="G527" t="s">
        <v>3010</v>
      </c>
      <c r="H527" t="s">
        <v>3011</v>
      </c>
      <c r="I527" t="s">
        <v>34</v>
      </c>
      <c r="J527" t="s">
        <v>3012</v>
      </c>
      <c r="K527" t="s">
        <v>24</v>
      </c>
      <c r="L527" t="s">
        <v>3013</v>
      </c>
      <c r="M527" t="s">
        <v>3014</v>
      </c>
      <c r="N527" t="s">
        <v>46</v>
      </c>
    </row>
    <row r="528" spans="1:14" x14ac:dyDescent="0.25">
      <c r="A528" t="s">
        <v>3015</v>
      </c>
      <c r="B528" t="s">
        <v>2981</v>
      </c>
      <c r="C528" t="s">
        <v>16</v>
      </c>
      <c r="D528" t="s">
        <v>2982</v>
      </c>
      <c r="E528" t="s">
        <v>695</v>
      </c>
      <c r="F528" t="s">
        <v>3016</v>
      </c>
      <c r="G528" t="s">
        <v>3017</v>
      </c>
      <c r="H528" t="s">
        <v>3018</v>
      </c>
      <c r="I528" t="s">
        <v>348</v>
      </c>
      <c r="J528" t="s">
        <v>307</v>
      </c>
      <c r="K528" t="s">
        <v>24</v>
      </c>
      <c r="L528" t="s">
        <v>394</v>
      </c>
      <c r="M528" t="s">
        <v>26</v>
      </c>
      <c r="N528" t="s">
        <v>27</v>
      </c>
    </row>
    <row r="529" spans="1:14" x14ac:dyDescent="0.25">
      <c r="A529" t="s">
        <v>3019</v>
      </c>
      <c r="B529" t="s">
        <v>3020</v>
      </c>
      <c r="C529" t="s">
        <v>16</v>
      </c>
      <c r="D529" t="s">
        <v>3021</v>
      </c>
      <c r="E529" t="s">
        <v>687</v>
      </c>
      <c r="F529" t="s">
        <v>3022</v>
      </c>
      <c r="G529" t="s">
        <v>3023</v>
      </c>
      <c r="H529" t="s">
        <v>3024</v>
      </c>
      <c r="I529" t="s">
        <v>22</v>
      </c>
      <c r="J529" t="s">
        <v>307</v>
      </c>
      <c r="K529" t="s">
        <v>24</v>
      </c>
      <c r="L529" t="s">
        <v>91</v>
      </c>
      <c r="M529" t="s">
        <v>26</v>
      </c>
      <c r="N529" t="s">
        <v>27</v>
      </c>
    </row>
    <row r="530" spans="1:14" x14ac:dyDescent="0.25">
      <c r="A530" t="s">
        <v>3025</v>
      </c>
      <c r="B530" t="s">
        <v>101</v>
      </c>
      <c r="C530" t="s">
        <v>16</v>
      </c>
      <c r="D530" t="s">
        <v>102</v>
      </c>
      <c r="E530" t="s">
        <v>695</v>
      </c>
      <c r="F530" t="s">
        <v>3026</v>
      </c>
      <c r="G530" t="s">
        <v>3027</v>
      </c>
      <c r="H530" t="s">
        <v>3028</v>
      </c>
      <c r="I530" t="s">
        <v>34</v>
      </c>
      <c r="J530" t="s">
        <v>53</v>
      </c>
      <c r="K530" t="s">
        <v>24</v>
      </c>
      <c r="L530" t="s">
        <v>202</v>
      </c>
      <c r="M530" t="s">
        <v>3029</v>
      </c>
      <c r="N530" t="s">
        <v>46</v>
      </c>
    </row>
    <row r="531" spans="1:14" x14ac:dyDescent="0.25">
      <c r="A531" t="s">
        <v>3030</v>
      </c>
      <c r="B531" t="s">
        <v>735</v>
      </c>
      <c r="C531" t="s">
        <v>16</v>
      </c>
      <c r="D531" t="s">
        <v>1069</v>
      </c>
      <c r="E531" t="s">
        <v>695</v>
      </c>
      <c r="F531" t="s">
        <v>3031</v>
      </c>
      <c r="G531" t="s">
        <v>3032</v>
      </c>
      <c r="H531" t="s">
        <v>3033</v>
      </c>
      <c r="I531" t="s">
        <v>34</v>
      </c>
      <c r="J531" t="s">
        <v>134</v>
      </c>
      <c r="K531" t="s">
        <v>24</v>
      </c>
      <c r="L531" t="s">
        <v>82</v>
      </c>
      <c r="M531" t="s">
        <v>26</v>
      </c>
      <c r="N531" t="s">
        <v>27</v>
      </c>
    </row>
    <row r="532" spans="1:14" x14ac:dyDescent="0.25">
      <c r="A532" t="s">
        <v>3034</v>
      </c>
      <c r="B532" t="s">
        <v>3035</v>
      </c>
      <c r="C532" t="s">
        <v>16</v>
      </c>
      <c r="D532" t="s">
        <v>3036</v>
      </c>
      <c r="E532" t="s">
        <v>695</v>
      </c>
      <c r="F532" t="s">
        <v>3037</v>
      </c>
      <c r="G532" t="s">
        <v>3038</v>
      </c>
      <c r="H532" t="s">
        <v>3039</v>
      </c>
      <c r="I532" t="s">
        <v>348</v>
      </c>
      <c r="J532" t="s">
        <v>81</v>
      </c>
      <c r="K532" t="s">
        <v>24</v>
      </c>
      <c r="L532" t="s">
        <v>394</v>
      </c>
      <c r="M532" t="s">
        <v>3040</v>
      </c>
      <c r="N532" t="s">
        <v>46</v>
      </c>
    </row>
    <row r="533" spans="1:14" x14ac:dyDescent="0.25">
      <c r="A533" t="s">
        <v>3041</v>
      </c>
      <c r="B533" t="s">
        <v>3042</v>
      </c>
      <c r="C533" t="s">
        <v>76</v>
      </c>
      <c r="D533" t="s">
        <v>102</v>
      </c>
      <c r="E533" t="s">
        <v>687</v>
      </c>
      <c r="F533" t="s">
        <v>3043</v>
      </c>
      <c r="G533" t="s">
        <v>3044</v>
      </c>
      <c r="H533" t="s">
        <v>3045</v>
      </c>
      <c r="I533" t="s">
        <v>34</v>
      </c>
      <c r="J533" t="s">
        <v>106</v>
      </c>
      <c r="K533" t="s">
        <v>24</v>
      </c>
      <c r="L533" t="s">
        <v>82</v>
      </c>
      <c r="M533" t="s">
        <v>26</v>
      </c>
      <c r="N533" t="s">
        <v>27</v>
      </c>
    </row>
    <row r="534" spans="1:14" x14ac:dyDescent="0.25">
      <c r="A534" t="s">
        <v>3046</v>
      </c>
      <c r="B534" t="s">
        <v>3047</v>
      </c>
      <c r="C534" t="s">
        <v>76</v>
      </c>
      <c r="D534" t="s">
        <v>3048</v>
      </c>
      <c r="E534" t="s">
        <v>687</v>
      </c>
      <c r="F534" t="s">
        <v>3049</v>
      </c>
      <c r="G534" t="s">
        <v>3050</v>
      </c>
      <c r="H534" t="s">
        <v>3051</v>
      </c>
      <c r="I534" t="s">
        <v>34</v>
      </c>
      <c r="J534" t="s">
        <v>816</v>
      </c>
      <c r="K534" t="s">
        <v>24</v>
      </c>
      <c r="L534" t="s">
        <v>3052</v>
      </c>
      <c r="M534" t="s">
        <v>26</v>
      </c>
      <c r="N534" t="s">
        <v>27</v>
      </c>
    </row>
    <row r="535" spans="1:14" x14ac:dyDescent="0.25">
      <c r="A535" t="s">
        <v>3053</v>
      </c>
      <c r="B535" t="s">
        <v>101</v>
      </c>
      <c r="C535" t="s">
        <v>16</v>
      </c>
      <c r="D535" t="s">
        <v>102</v>
      </c>
      <c r="E535" t="s">
        <v>695</v>
      </c>
      <c r="F535" t="s">
        <v>3054</v>
      </c>
      <c r="G535" t="s">
        <v>3055</v>
      </c>
      <c r="H535" t="s">
        <v>3056</v>
      </c>
      <c r="I535" t="s">
        <v>34</v>
      </c>
      <c r="J535" t="s">
        <v>53</v>
      </c>
      <c r="K535" t="s">
        <v>24</v>
      </c>
      <c r="L535" t="s">
        <v>202</v>
      </c>
      <c r="M535" t="s">
        <v>3057</v>
      </c>
      <c r="N535" t="s">
        <v>46</v>
      </c>
    </row>
    <row r="536" spans="1:14" x14ac:dyDescent="0.25">
      <c r="A536" t="s">
        <v>3058</v>
      </c>
      <c r="B536" t="s">
        <v>3059</v>
      </c>
      <c r="C536" t="s">
        <v>76</v>
      </c>
      <c r="D536" t="s">
        <v>3060</v>
      </c>
      <c r="E536" t="s">
        <v>695</v>
      </c>
      <c r="F536" t="s">
        <v>3061</v>
      </c>
      <c r="G536" t="s">
        <v>3062</v>
      </c>
      <c r="H536" t="s">
        <v>3063</v>
      </c>
      <c r="I536" t="s">
        <v>34</v>
      </c>
      <c r="J536" t="s">
        <v>1468</v>
      </c>
      <c r="K536" t="s">
        <v>24</v>
      </c>
      <c r="L536" t="s">
        <v>224</v>
      </c>
      <c r="M536" t="s">
        <v>3064</v>
      </c>
      <c r="N536" t="s">
        <v>46</v>
      </c>
    </row>
    <row r="537" spans="1:14" x14ac:dyDescent="0.25">
      <c r="A537" t="s">
        <v>3065</v>
      </c>
      <c r="B537" t="s">
        <v>2933</v>
      </c>
      <c r="C537" t="s">
        <v>76</v>
      </c>
      <c r="D537" t="s">
        <v>2934</v>
      </c>
      <c r="E537" t="s">
        <v>695</v>
      </c>
      <c r="F537" t="s">
        <v>3066</v>
      </c>
      <c r="G537" t="s">
        <v>3067</v>
      </c>
      <c r="H537" t="s">
        <v>3068</v>
      </c>
      <c r="I537" t="s">
        <v>34</v>
      </c>
      <c r="J537" t="s">
        <v>2502</v>
      </c>
      <c r="K537" t="s">
        <v>24</v>
      </c>
      <c r="L537" t="s">
        <v>2938</v>
      </c>
      <c r="M537" t="s">
        <v>3069</v>
      </c>
      <c r="N537" t="s">
        <v>46</v>
      </c>
    </row>
    <row r="538" spans="1:14" x14ac:dyDescent="0.25">
      <c r="A538" t="s">
        <v>2896</v>
      </c>
      <c r="B538" t="s">
        <v>2897</v>
      </c>
      <c r="C538" t="s">
        <v>16</v>
      </c>
      <c r="D538" t="s">
        <v>2898</v>
      </c>
      <c r="E538" t="s">
        <v>695</v>
      </c>
      <c r="F538" t="s">
        <v>3070</v>
      </c>
      <c r="G538" t="s">
        <v>3071</v>
      </c>
      <c r="H538" t="s">
        <v>3072</v>
      </c>
      <c r="I538" t="s">
        <v>34</v>
      </c>
      <c r="J538" t="s">
        <v>1482</v>
      </c>
      <c r="K538" t="s">
        <v>24</v>
      </c>
      <c r="L538" t="s">
        <v>36</v>
      </c>
      <c r="M538" t="s">
        <v>26</v>
      </c>
      <c r="N538" t="s">
        <v>27</v>
      </c>
    </row>
    <row r="539" spans="1:14" x14ac:dyDescent="0.25">
      <c r="A539" t="s">
        <v>3073</v>
      </c>
      <c r="B539" t="s">
        <v>2891</v>
      </c>
      <c r="C539" t="s">
        <v>16</v>
      </c>
      <c r="D539" t="s">
        <v>2892</v>
      </c>
      <c r="E539" t="s">
        <v>695</v>
      </c>
      <c r="F539" t="s">
        <v>3074</v>
      </c>
      <c r="G539" t="s">
        <v>3075</v>
      </c>
      <c r="H539" t="s">
        <v>3076</v>
      </c>
      <c r="I539" t="s">
        <v>22</v>
      </c>
      <c r="J539" t="s">
        <v>426</v>
      </c>
      <c r="K539" t="s">
        <v>24</v>
      </c>
      <c r="L539" t="s">
        <v>91</v>
      </c>
      <c r="M539" t="s">
        <v>26</v>
      </c>
      <c r="N539" t="s">
        <v>27</v>
      </c>
    </row>
    <row r="540" spans="1:14" x14ac:dyDescent="0.25">
      <c r="A540" t="s">
        <v>3077</v>
      </c>
      <c r="B540" t="s">
        <v>3078</v>
      </c>
      <c r="C540" t="s">
        <v>76</v>
      </c>
      <c r="D540" t="s">
        <v>3060</v>
      </c>
      <c r="E540" t="s">
        <v>687</v>
      </c>
      <c r="F540" t="s">
        <v>3079</v>
      </c>
      <c r="G540" t="s">
        <v>3080</v>
      </c>
      <c r="H540" t="s">
        <v>3081</v>
      </c>
      <c r="I540" t="s">
        <v>34</v>
      </c>
      <c r="J540" t="s">
        <v>2658</v>
      </c>
      <c r="K540" t="s">
        <v>24</v>
      </c>
      <c r="L540" t="s">
        <v>224</v>
      </c>
      <c r="M540" t="s">
        <v>26</v>
      </c>
      <c r="N540" t="s">
        <v>27</v>
      </c>
    </row>
    <row r="541" spans="1:14" x14ac:dyDescent="0.25">
      <c r="A541" t="s">
        <v>3082</v>
      </c>
      <c r="B541" t="s">
        <v>2981</v>
      </c>
      <c r="C541" t="s">
        <v>16</v>
      </c>
      <c r="D541" t="s">
        <v>2982</v>
      </c>
      <c r="E541" t="s">
        <v>695</v>
      </c>
      <c r="F541" t="s">
        <v>3083</v>
      </c>
      <c r="G541" t="s">
        <v>3084</v>
      </c>
      <c r="H541" t="s">
        <v>3085</v>
      </c>
      <c r="I541" t="s">
        <v>348</v>
      </c>
      <c r="J541" t="s">
        <v>276</v>
      </c>
      <c r="K541" t="s">
        <v>24</v>
      </c>
      <c r="L541" t="s">
        <v>394</v>
      </c>
      <c r="M541" t="s">
        <v>26</v>
      </c>
      <c r="N541" t="s">
        <v>27</v>
      </c>
    </row>
    <row r="542" spans="1:14" x14ac:dyDescent="0.25">
      <c r="A542" t="s">
        <v>3086</v>
      </c>
      <c r="B542" t="s">
        <v>3087</v>
      </c>
      <c r="C542" t="s">
        <v>76</v>
      </c>
      <c r="D542" t="s">
        <v>3048</v>
      </c>
      <c r="E542" t="s">
        <v>695</v>
      </c>
      <c r="F542" t="s">
        <v>3088</v>
      </c>
      <c r="G542" t="s">
        <v>3089</v>
      </c>
      <c r="H542" t="s">
        <v>3090</v>
      </c>
      <c r="I542" t="s">
        <v>34</v>
      </c>
      <c r="J542" t="s">
        <v>816</v>
      </c>
      <c r="K542" t="s">
        <v>24</v>
      </c>
      <c r="L542" t="s">
        <v>3052</v>
      </c>
      <c r="M542" t="s">
        <v>26</v>
      </c>
      <c r="N542" t="s">
        <v>27</v>
      </c>
    </row>
    <row r="543" spans="1:14" x14ac:dyDescent="0.25">
      <c r="A543" t="s">
        <v>3091</v>
      </c>
      <c r="B543" t="s">
        <v>3092</v>
      </c>
      <c r="C543" t="s">
        <v>16</v>
      </c>
      <c r="D543" t="s">
        <v>3093</v>
      </c>
      <c r="E543" t="s">
        <v>687</v>
      </c>
      <c r="F543" t="s">
        <v>3094</v>
      </c>
      <c r="G543" t="s">
        <v>3095</v>
      </c>
      <c r="H543" t="s">
        <v>3096</v>
      </c>
      <c r="I543" t="s">
        <v>34</v>
      </c>
      <c r="J543" t="s">
        <v>307</v>
      </c>
      <c r="K543" t="s">
        <v>24</v>
      </c>
      <c r="L543" t="s">
        <v>477</v>
      </c>
      <c r="M543" t="s">
        <v>26</v>
      </c>
      <c r="N543" t="s">
        <v>27</v>
      </c>
    </row>
    <row r="544" spans="1:14" x14ac:dyDescent="0.25">
      <c r="A544" t="s">
        <v>3097</v>
      </c>
      <c r="B544" t="s">
        <v>3098</v>
      </c>
      <c r="C544" t="s">
        <v>16</v>
      </c>
      <c r="D544" t="s">
        <v>3099</v>
      </c>
      <c r="E544" t="s">
        <v>695</v>
      </c>
      <c r="F544" t="s">
        <v>3100</v>
      </c>
      <c r="G544" t="s">
        <v>3101</v>
      </c>
      <c r="H544" t="s">
        <v>3102</v>
      </c>
      <c r="I544" t="s">
        <v>34</v>
      </c>
      <c r="J544" t="s">
        <v>393</v>
      </c>
      <c r="K544" t="s">
        <v>24</v>
      </c>
      <c r="L544" t="s">
        <v>3103</v>
      </c>
      <c r="M544" t="s">
        <v>26</v>
      </c>
      <c r="N544" t="s">
        <v>27</v>
      </c>
    </row>
    <row r="545" spans="1:14" x14ac:dyDescent="0.25">
      <c r="A545" t="s">
        <v>3104</v>
      </c>
      <c r="B545" t="s">
        <v>3105</v>
      </c>
      <c r="C545" t="s">
        <v>16</v>
      </c>
      <c r="D545" t="s">
        <v>3106</v>
      </c>
      <c r="E545" t="s">
        <v>687</v>
      </c>
      <c r="F545" t="s">
        <v>3107</v>
      </c>
      <c r="G545" t="s">
        <v>3108</v>
      </c>
      <c r="H545" t="s">
        <v>3109</v>
      </c>
      <c r="I545" t="s">
        <v>34</v>
      </c>
      <c r="J545" t="s">
        <v>372</v>
      </c>
      <c r="K545" t="s">
        <v>24</v>
      </c>
      <c r="L545" t="s">
        <v>3110</v>
      </c>
      <c r="M545" t="s">
        <v>26</v>
      </c>
      <c r="N545" t="s">
        <v>27</v>
      </c>
    </row>
    <row r="546" spans="1:14" x14ac:dyDescent="0.25">
      <c r="A546" t="s">
        <v>2896</v>
      </c>
      <c r="B546" t="s">
        <v>2897</v>
      </c>
      <c r="C546" t="s">
        <v>16</v>
      </c>
      <c r="D546" t="s">
        <v>2898</v>
      </c>
      <c r="E546" t="s">
        <v>695</v>
      </c>
      <c r="F546" t="s">
        <v>3111</v>
      </c>
      <c r="G546" t="s">
        <v>3112</v>
      </c>
      <c r="H546" t="s">
        <v>3113</v>
      </c>
      <c r="I546" t="s">
        <v>34</v>
      </c>
      <c r="J546" t="s">
        <v>1482</v>
      </c>
      <c r="K546" t="s">
        <v>24</v>
      </c>
      <c r="L546" t="s">
        <v>36</v>
      </c>
      <c r="M546" t="s">
        <v>26</v>
      </c>
      <c r="N546" t="s">
        <v>27</v>
      </c>
    </row>
    <row r="547" spans="1:14" x14ac:dyDescent="0.25">
      <c r="A547" t="s">
        <v>3114</v>
      </c>
      <c r="B547" t="s">
        <v>3115</v>
      </c>
      <c r="C547" t="s">
        <v>16</v>
      </c>
      <c r="D547" t="s">
        <v>1612</v>
      </c>
      <c r="E547" t="s">
        <v>695</v>
      </c>
      <c r="F547" t="s">
        <v>3116</v>
      </c>
      <c r="G547" t="s">
        <v>3117</v>
      </c>
      <c r="H547" t="s">
        <v>3118</v>
      </c>
      <c r="I547" t="s">
        <v>34</v>
      </c>
      <c r="J547" t="s">
        <v>178</v>
      </c>
      <c r="K547" t="s">
        <v>24</v>
      </c>
      <c r="L547" t="s">
        <v>82</v>
      </c>
      <c r="M547" t="s">
        <v>26</v>
      </c>
      <c r="N547" t="s">
        <v>27</v>
      </c>
    </row>
    <row r="548" spans="1:14" x14ac:dyDescent="0.25">
      <c r="A548" t="s">
        <v>3119</v>
      </c>
      <c r="B548" t="s">
        <v>3035</v>
      </c>
      <c r="C548" t="s">
        <v>16</v>
      </c>
      <c r="D548" t="s">
        <v>3036</v>
      </c>
      <c r="E548" t="s">
        <v>695</v>
      </c>
      <c r="F548" t="s">
        <v>3120</v>
      </c>
      <c r="G548" t="s">
        <v>3121</v>
      </c>
      <c r="H548" t="s">
        <v>3122</v>
      </c>
      <c r="I548" t="s">
        <v>348</v>
      </c>
      <c r="J548" t="s">
        <v>201</v>
      </c>
      <c r="K548" t="s">
        <v>24</v>
      </c>
      <c r="L548" t="s">
        <v>394</v>
      </c>
      <c r="M548" t="s">
        <v>3123</v>
      </c>
      <c r="N548" t="s">
        <v>46</v>
      </c>
    </row>
    <row r="549" spans="1:14" x14ac:dyDescent="0.25">
      <c r="A549" t="s">
        <v>3124</v>
      </c>
      <c r="B549" t="s">
        <v>1051</v>
      </c>
      <c r="C549" t="s">
        <v>76</v>
      </c>
      <c r="D549" t="s">
        <v>1052</v>
      </c>
      <c r="E549" t="s">
        <v>695</v>
      </c>
      <c r="F549" t="s">
        <v>3125</v>
      </c>
      <c r="G549" t="s">
        <v>3126</v>
      </c>
      <c r="H549" t="s">
        <v>3127</v>
      </c>
      <c r="I549" t="s">
        <v>34</v>
      </c>
      <c r="J549" t="s">
        <v>162</v>
      </c>
      <c r="K549" t="s">
        <v>24</v>
      </c>
      <c r="L549" t="s">
        <v>224</v>
      </c>
      <c r="M549" t="s">
        <v>3128</v>
      </c>
      <c r="N549" t="s">
        <v>46</v>
      </c>
    </row>
    <row r="550" spans="1:14" x14ac:dyDescent="0.25">
      <c r="A550" t="s">
        <v>2926</v>
      </c>
      <c r="C550" t="s">
        <v>16</v>
      </c>
      <c r="D550" t="s">
        <v>2928</v>
      </c>
      <c r="E550" t="s">
        <v>687</v>
      </c>
      <c r="F550" t="s">
        <v>3129</v>
      </c>
      <c r="G550" t="s">
        <v>3130</v>
      </c>
      <c r="H550" t="s">
        <v>3131</v>
      </c>
      <c r="I550" t="s">
        <v>34</v>
      </c>
      <c r="J550" t="s">
        <v>134</v>
      </c>
      <c r="K550" t="s">
        <v>24</v>
      </c>
      <c r="L550" t="s">
        <v>248</v>
      </c>
      <c r="M550" t="s">
        <v>26</v>
      </c>
      <c r="N550" t="s">
        <v>27</v>
      </c>
    </row>
    <row r="551" spans="1:14" x14ac:dyDescent="0.25">
      <c r="A551" t="s">
        <v>3034</v>
      </c>
      <c r="B551" t="s">
        <v>3035</v>
      </c>
      <c r="C551" t="s">
        <v>16</v>
      </c>
      <c r="D551" t="s">
        <v>3036</v>
      </c>
      <c r="E551" t="s">
        <v>695</v>
      </c>
      <c r="F551" t="s">
        <v>3132</v>
      </c>
      <c r="G551" t="s">
        <v>3133</v>
      </c>
      <c r="H551" t="s">
        <v>3134</v>
      </c>
      <c r="I551" t="s">
        <v>348</v>
      </c>
      <c r="J551" t="s">
        <v>81</v>
      </c>
      <c r="K551" t="s">
        <v>24</v>
      </c>
      <c r="L551" t="s">
        <v>394</v>
      </c>
      <c r="M551" t="s">
        <v>3135</v>
      </c>
      <c r="N551" t="s">
        <v>46</v>
      </c>
    </row>
    <row r="552" spans="1:14" x14ac:dyDescent="0.25">
      <c r="A552" t="s">
        <v>3136</v>
      </c>
      <c r="B552" t="s">
        <v>2981</v>
      </c>
      <c r="C552" t="s">
        <v>16</v>
      </c>
      <c r="D552" t="s">
        <v>2982</v>
      </c>
      <c r="E552" t="s">
        <v>695</v>
      </c>
      <c r="F552" t="s">
        <v>3137</v>
      </c>
      <c r="G552" t="s">
        <v>3138</v>
      </c>
      <c r="H552" t="s">
        <v>3139</v>
      </c>
      <c r="I552" t="s">
        <v>348</v>
      </c>
      <c r="J552" t="s">
        <v>889</v>
      </c>
      <c r="K552" t="s">
        <v>24</v>
      </c>
      <c r="L552" t="s">
        <v>394</v>
      </c>
      <c r="M552" t="s">
        <v>26</v>
      </c>
      <c r="N552" t="s">
        <v>27</v>
      </c>
    </row>
    <row r="553" spans="1:14" x14ac:dyDescent="0.25">
      <c r="A553" t="s">
        <v>3140</v>
      </c>
      <c r="B553" t="s">
        <v>3141</v>
      </c>
      <c r="C553" t="s">
        <v>16</v>
      </c>
      <c r="D553" t="s">
        <v>875</v>
      </c>
      <c r="E553" t="s">
        <v>687</v>
      </c>
      <c r="F553" t="s">
        <v>3142</v>
      </c>
      <c r="G553" t="s">
        <v>3143</v>
      </c>
      <c r="H553" t="s">
        <v>3144</v>
      </c>
      <c r="I553" t="s">
        <v>22</v>
      </c>
      <c r="J553" t="s">
        <v>3145</v>
      </c>
      <c r="K553" t="s">
        <v>24</v>
      </c>
      <c r="L553" t="s">
        <v>91</v>
      </c>
      <c r="M553" t="s">
        <v>26</v>
      </c>
      <c r="N553" t="s">
        <v>27</v>
      </c>
    </row>
    <row r="554" spans="1:14" x14ac:dyDescent="0.25">
      <c r="A554" t="s">
        <v>3146</v>
      </c>
      <c r="B554" t="s">
        <v>1319</v>
      </c>
      <c r="C554" t="s">
        <v>76</v>
      </c>
      <c r="D554" t="s">
        <v>3147</v>
      </c>
      <c r="E554" t="s">
        <v>687</v>
      </c>
      <c r="F554" t="s">
        <v>3148</v>
      </c>
      <c r="G554" t="s">
        <v>3149</v>
      </c>
      <c r="H554" t="s">
        <v>3150</v>
      </c>
      <c r="I554" t="s">
        <v>34</v>
      </c>
      <c r="J554" t="s">
        <v>1066</v>
      </c>
      <c r="K554" t="s">
        <v>24</v>
      </c>
      <c r="L554" t="s">
        <v>3151</v>
      </c>
      <c r="M554" t="s">
        <v>26</v>
      </c>
      <c r="N554" t="s">
        <v>27</v>
      </c>
    </row>
    <row r="555" spans="1:14" x14ac:dyDescent="0.25">
      <c r="A555" t="s">
        <v>3152</v>
      </c>
      <c r="B555" t="s">
        <v>2920</v>
      </c>
      <c r="C555" t="s">
        <v>76</v>
      </c>
      <c r="D555" t="s">
        <v>2921</v>
      </c>
      <c r="E555" t="s">
        <v>687</v>
      </c>
      <c r="F555" t="s">
        <v>3153</v>
      </c>
      <c r="G555" t="s">
        <v>3154</v>
      </c>
      <c r="H555" t="s">
        <v>3155</v>
      </c>
      <c r="I555" t="s">
        <v>34</v>
      </c>
      <c r="J555" t="s">
        <v>43</v>
      </c>
      <c r="K555" t="s">
        <v>24</v>
      </c>
      <c r="L555" t="s">
        <v>233</v>
      </c>
      <c r="M555" t="s">
        <v>26</v>
      </c>
      <c r="N555" t="s">
        <v>27</v>
      </c>
    </row>
    <row r="556" spans="1:14" x14ac:dyDescent="0.25">
      <c r="A556" t="s">
        <v>3156</v>
      </c>
      <c r="B556" t="s">
        <v>3157</v>
      </c>
      <c r="C556" t="s">
        <v>16</v>
      </c>
      <c r="D556" t="s">
        <v>1006</v>
      </c>
      <c r="E556" t="s">
        <v>687</v>
      </c>
      <c r="F556" t="s">
        <v>3158</v>
      </c>
      <c r="G556" t="s">
        <v>3159</v>
      </c>
      <c r="H556" t="s">
        <v>3160</v>
      </c>
      <c r="I556" t="s">
        <v>34</v>
      </c>
      <c r="J556" t="s">
        <v>669</v>
      </c>
      <c r="K556" t="s">
        <v>24</v>
      </c>
      <c r="L556" t="s">
        <v>848</v>
      </c>
      <c r="M556" t="s">
        <v>26</v>
      </c>
      <c r="N556" t="s">
        <v>27</v>
      </c>
    </row>
    <row r="557" spans="1:14" x14ac:dyDescent="0.25">
      <c r="A557" t="s">
        <v>3161</v>
      </c>
      <c r="B557" t="s">
        <v>3162</v>
      </c>
      <c r="C557" t="s">
        <v>76</v>
      </c>
      <c r="D557" t="s">
        <v>3163</v>
      </c>
      <c r="E557" t="s">
        <v>695</v>
      </c>
      <c r="F557" t="s">
        <v>3164</v>
      </c>
      <c r="G557" t="s">
        <v>3165</v>
      </c>
      <c r="H557" t="s">
        <v>3166</v>
      </c>
      <c r="I557" t="s">
        <v>34</v>
      </c>
      <c r="J557" t="s">
        <v>2283</v>
      </c>
      <c r="K557" t="s">
        <v>24</v>
      </c>
      <c r="L557" t="s">
        <v>82</v>
      </c>
      <c r="M557" t="s">
        <v>3167</v>
      </c>
      <c r="N557" t="s">
        <v>46</v>
      </c>
    </row>
    <row r="558" spans="1:14" x14ac:dyDescent="0.25">
      <c r="A558" t="s">
        <v>3168</v>
      </c>
      <c r="B558" t="s">
        <v>2981</v>
      </c>
      <c r="C558" t="s">
        <v>16</v>
      </c>
      <c r="D558" t="s">
        <v>2982</v>
      </c>
      <c r="E558" t="s">
        <v>695</v>
      </c>
      <c r="F558" t="s">
        <v>3169</v>
      </c>
      <c r="G558" t="s">
        <v>3170</v>
      </c>
      <c r="H558" t="s">
        <v>3171</v>
      </c>
      <c r="I558" t="s">
        <v>348</v>
      </c>
      <c r="J558" t="s">
        <v>889</v>
      </c>
      <c r="K558" t="s">
        <v>24</v>
      </c>
      <c r="L558" t="s">
        <v>394</v>
      </c>
      <c r="M558" t="s">
        <v>26</v>
      </c>
      <c r="N558" t="s">
        <v>27</v>
      </c>
    </row>
    <row r="559" spans="1:14" x14ac:dyDescent="0.25">
      <c r="A559" t="s">
        <v>3172</v>
      </c>
      <c r="B559" t="s">
        <v>2879</v>
      </c>
      <c r="C559" t="s">
        <v>76</v>
      </c>
      <c r="D559" t="s">
        <v>102</v>
      </c>
      <c r="E559" t="s">
        <v>695</v>
      </c>
      <c r="F559" t="s">
        <v>3173</v>
      </c>
      <c r="G559" t="s">
        <v>3174</v>
      </c>
      <c r="H559" t="s">
        <v>3175</v>
      </c>
      <c r="I559" t="s">
        <v>34</v>
      </c>
      <c r="J559" t="s">
        <v>333</v>
      </c>
      <c r="K559" t="s">
        <v>24</v>
      </c>
      <c r="L559" t="s">
        <v>82</v>
      </c>
      <c r="M559" t="s">
        <v>3176</v>
      </c>
      <c r="N559" t="s">
        <v>46</v>
      </c>
    </row>
    <row r="560" spans="1:14" x14ac:dyDescent="0.25">
      <c r="A560" t="s">
        <v>3177</v>
      </c>
      <c r="B560" t="s">
        <v>735</v>
      </c>
      <c r="C560" t="s">
        <v>16</v>
      </c>
      <c r="D560" t="s">
        <v>1069</v>
      </c>
      <c r="E560" t="s">
        <v>687</v>
      </c>
      <c r="F560" t="s">
        <v>3178</v>
      </c>
      <c r="G560" t="s">
        <v>3179</v>
      </c>
      <c r="H560" t="s">
        <v>3180</v>
      </c>
      <c r="I560" t="s">
        <v>34</v>
      </c>
      <c r="J560" t="s">
        <v>691</v>
      </c>
      <c r="K560" t="s">
        <v>24</v>
      </c>
      <c r="L560" t="s">
        <v>82</v>
      </c>
      <c r="M560" t="s">
        <v>26</v>
      </c>
      <c r="N560" t="s">
        <v>27</v>
      </c>
    </row>
    <row r="561" spans="1:14" x14ac:dyDescent="0.25">
      <c r="A561" t="s">
        <v>3181</v>
      </c>
      <c r="B561" t="s">
        <v>3182</v>
      </c>
      <c r="C561" t="s">
        <v>76</v>
      </c>
      <c r="E561" t="s">
        <v>687</v>
      </c>
      <c r="F561" t="s">
        <v>3183</v>
      </c>
      <c r="G561" t="s">
        <v>3184</v>
      </c>
      <c r="H561" t="s">
        <v>3185</v>
      </c>
      <c r="I561" t="s">
        <v>348</v>
      </c>
      <c r="K561" t="s">
        <v>24</v>
      </c>
      <c r="M561" t="s">
        <v>26</v>
      </c>
      <c r="N561" t="s">
        <v>27</v>
      </c>
    </row>
    <row r="562" spans="1:14" x14ac:dyDescent="0.25">
      <c r="A562" t="s">
        <v>3186</v>
      </c>
      <c r="B562" t="s">
        <v>3115</v>
      </c>
      <c r="C562" t="s">
        <v>16</v>
      </c>
      <c r="D562" t="s">
        <v>1612</v>
      </c>
      <c r="E562" t="s">
        <v>687</v>
      </c>
      <c r="F562" t="s">
        <v>3187</v>
      </c>
      <c r="G562" t="s">
        <v>3188</v>
      </c>
      <c r="H562" t="s">
        <v>3189</v>
      </c>
      <c r="I562" t="s">
        <v>34</v>
      </c>
      <c r="J562" t="s">
        <v>178</v>
      </c>
      <c r="K562" t="s">
        <v>24</v>
      </c>
      <c r="L562" t="s">
        <v>82</v>
      </c>
      <c r="M562" t="s">
        <v>26</v>
      </c>
      <c r="N562" t="s">
        <v>27</v>
      </c>
    </row>
    <row r="563" spans="1:14" x14ac:dyDescent="0.25">
      <c r="A563" t="s">
        <v>3190</v>
      </c>
      <c r="B563" t="s">
        <v>3191</v>
      </c>
      <c r="C563" t="s">
        <v>16</v>
      </c>
      <c r="D563" t="s">
        <v>3021</v>
      </c>
      <c r="E563" t="s">
        <v>695</v>
      </c>
      <c r="F563" t="s">
        <v>3192</v>
      </c>
      <c r="G563" t="s">
        <v>3193</v>
      </c>
      <c r="H563" t="s">
        <v>3194</v>
      </c>
      <c r="I563" t="s">
        <v>22</v>
      </c>
      <c r="J563" t="s">
        <v>307</v>
      </c>
      <c r="K563" t="s">
        <v>24</v>
      </c>
      <c r="L563" t="s">
        <v>91</v>
      </c>
      <c r="M563" t="s">
        <v>26</v>
      </c>
      <c r="N563" t="s">
        <v>27</v>
      </c>
    </row>
    <row r="564" spans="1:14" x14ac:dyDescent="0.25">
      <c r="A564" t="s">
        <v>3195</v>
      </c>
      <c r="B564" t="s">
        <v>3196</v>
      </c>
      <c r="C564" t="s">
        <v>76</v>
      </c>
      <c r="D564" t="s">
        <v>3197</v>
      </c>
      <c r="E564" t="s">
        <v>687</v>
      </c>
      <c r="F564" t="s">
        <v>3198</v>
      </c>
      <c r="G564" t="s">
        <v>3199</v>
      </c>
      <c r="H564" t="s">
        <v>3200</v>
      </c>
      <c r="I564" t="s">
        <v>34</v>
      </c>
      <c r="J564" t="s">
        <v>256</v>
      </c>
      <c r="K564" t="s">
        <v>24</v>
      </c>
      <c r="L564" t="s">
        <v>82</v>
      </c>
      <c r="M564" t="s">
        <v>26</v>
      </c>
      <c r="N564" t="s">
        <v>27</v>
      </c>
    </row>
    <row r="565" spans="1:14" x14ac:dyDescent="0.25">
      <c r="A565" t="s">
        <v>3201</v>
      </c>
      <c r="B565" t="s">
        <v>3202</v>
      </c>
      <c r="C565" t="s">
        <v>76</v>
      </c>
      <c r="D565" t="s">
        <v>1052</v>
      </c>
      <c r="E565" t="s">
        <v>695</v>
      </c>
      <c r="F565" t="s">
        <v>3203</v>
      </c>
      <c r="G565" t="s">
        <v>3204</v>
      </c>
      <c r="H565" t="s">
        <v>3205</v>
      </c>
      <c r="I565" t="s">
        <v>34</v>
      </c>
      <c r="J565" t="s">
        <v>1056</v>
      </c>
      <c r="K565" t="s">
        <v>24</v>
      </c>
      <c r="L565" t="s">
        <v>224</v>
      </c>
      <c r="M565" t="s">
        <v>3206</v>
      </c>
      <c r="N565" t="s">
        <v>46</v>
      </c>
    </row>
    <row r="566" spans="1:14" x14ac:dyDescent="0.25">
      <c r="A566" t="s">
        <v>3181</v>
      </c>
      <c r="B566" t="s">
        <v>3182</v>
      </c>
      <c r="C566" t="s">
        <v>76</v>
      </c>
      <c r="D566" t="s">
        <v>3207</v>
      </c>
      <c r="E566" t="s">
        <v>695</v>
      </c>
      <c r="F566" t="s">
        <v>3208</v>
      </c>
      <c r="G566" t="s">
        <v>3209</v>
      </c>
      <c r="H566" t="s">
        <v>3210</v>
      </c>
      <c r="I566" t="s">
        <v>348</v>
      </c>
      <c r="J566" t="s">
        <v>53</v>
      </c>
      <c r="K566" t="s">
        <v>24</v>
      </c>
      <c r="L566" t="s">
        <v>394</v>
      </c>
      <c r="M566" t="s">
        <v>3211</v>
      </c>
      <c r="N566" t="s">
        <v>46</v>
      </c>
    </row>
    <row r="567" spans="1:14" x14ac:dyDescent="0.25">
      <c r="A567" t="s">
        <v>3212</v>
      </c>
      <c r="B567" t="s">
        <v>3007</v>
      </c>
      <c r="C567" t="s">
        <v>76</v>
      </c>
      <c r="D567" t="s">
        <v>3008</v>
      </c>
      <c r="E567" t="s">
        <v>695</v>
      </c>
      <c r="F567" t="s">
        <v>3213</v>
      </c>
      <c r="G567" t="s">
        <v>3214</v>
      </c>
      <c r="H567" t="s">
        <v>3215</v>
      </c>
      <c r="I567" t="s">
        <v>34</v>
      </c>
      <c r="J567" t="s">
        <v>315</v>
      </c>
      <c r="K567" t="s">
        <v>24</v>
      </c>
      <c r="L567" t="s">
        <v>3013</v>
      </c>
      <c r="M567" t="s">
        <v>3216</v>
      </c>
      <c r="N567" t="s">
        <v>46</v>
      </c>
    </row>
    <row r="568" spans="1:14" x14ac:dyDescent="0.25">
      <c r="A568" t="s">
        <v>3217</v>
      </c>
      <c r="B568" t="s">
        <v>3218</v>
      </c>
      <c r="C568" t="s">
        <v>76</v>
      </c>
      <c r="E568" t="s">
        <v>695</v>
      </c>
      <c r="F568" t="s">
        <v>3219</v>
      </c>
      <c r="G568" t="s">
        <v>3220</v>
      </c>
      <c r="H568" t="s">
        <v>3221</v>
      </c>
      <c r="I568" t="s">
        <v>34</v>
      </c>
      <c r="J568" t="s">
        <v>648</v>
      </c>
      <c r="K568" t="s">
        <v>24</v>
      </c>
      <c r="M568" t="s">
        <v>3222</v>
      </c>
      <c r="N568" t="s">
        <v>46</v>
      </c>
    </row>
    <row r="569" spans="1:14" x14ac:dyDescent="0.25">
      <c r="A569" t="s">
        <v>3223</v>
      </c>
      <c r="B569" t="s">
        <v>3218</v>
      </c>
      <c r="C569" t="s">
        <v>76</v>
      </c>
      <c r="E569" t="s">
        <v>695</v>
      </c>
      <c r="F569" t="s">
        <v>3224</v>
      </c>
      <c r="G569" t="s">
        <v>3225</v>
      </c>
      <c r="H569" t="s">
        <v>3226</v>
      </c>
      <c r="I569" t="s">
        <v>34</v>
      </c>
      <c r="J569" t="s">
        <v>2594</v>
      </c>
      <c r="K569" t="s">
        <v>24</v>
      </c>
      <c r="M569" t="s">
        <v>3227</v>
      </c>
      <c r="N569" t="s">
        <v>46</v>
      </c>
    </row>
    <row r="570" spans="1:14" x14ac:dyDescent="0.25">
      <c r="A570" t="s">
        <v>3228</v>
      </c>
      <c r="B570" t="s">
        <v>3229</v>
      </c>
      <c r="C570" t="s">
        <v>76</v>
      </c>
      <c r="D570" t="s">
        <v>220</v>
      </c>
      <c r="E570" t="s">
        <v>695</v>
      </c>
      <c r="F570" t="s">
        <v>3230</v>
      </c>
      <c r="G570" t="s">
        <v>3231</v>
      </c>
      <c r="H570" t="s">
        <v>3232</v>
      </c>
      <c r="I570" t="s">
        <v>34</v>
      </c>
      <c r="J570" t="s">
        <v>256</v>
      </c>
      <c r="K570" t="s">
        <v>24</v>
      </c>
      <c r="L570" t="s">
        <v>224</v>
      </c>
      <c r="M570" t="s">
        <v>26</v>
      </c>
      <c r="N570" t="s">
        <v>27</v>
      </c>
    </row>
    <row r="571" spans="1:14" x14ac:dyDescent="0.25">
      <c r="A571" t="s">
        <v>3233</v>
      </c>
      <c r="B571" t="s">
        <v>3234</v>
      </c>
      <c r="C571" t="s">
        <v>76</v>
      </c>
      <c r="D571" t="s">
        <v>3235</v>
      </c>
      <c r="E571" t="s">
        <v>695</v>
      </c>
      <c r="F571" t="s">
        <v>3236</v>
      </c>
      <c r="G571" t="s">
        <v>3237</v>
      </c>
      <c r="H571" t="s">
        <v>3238</v>
      </c>
      <c r="I571" t="s">
        <v>34</v>
      </c>
      <c r="J571" t="s">
        <v>90</v>
      </c>
      <c r="K571" t="s">
        <v>24</v>
      </c>
      <c r="L571" t="s">
        <v>3239</v>
      </c>
      <c r="M571" t="s">
        <v>3240</v>
      </c>
      <c r="N571" t="s">
        <v>46</v>
      </c>
    </row>
    <row r="572" spans="1:14" x14ac:dyDescent="0.25">
      <c r="A572" t="s">
        <v>3241</v>
      </c>
      <c r="B572" t="s">
        <v>3098</v>
      </c>
      <c r="C572" t="s">
        <v>16</v>
      </c>
      <c r="D572" t="s">
        <v>3099</v>
      </c>
      <c r="E572" t="s">
        <v>687</v>
      </c>
      <c r="F572" t="s">
        <v>3242</v>
      </c>
      <c r="G572" t="s">
        <v>3243</v>
      </c>
      <c r="H572" t="s">
        <v>3244</v>
      </c>
      <c r="I572" t="s">
        <v>34</v>
      </c>
      <c r="J572" t="s">
        <v>393</v>
      </c>
      <c r="K572" t="s">
        <v>24</v>
      </c>
      <c r="L572" t="s">
        <v>3245</v>
      </c>
      <c r="M572" t="s">
        <v>26</v>
      </c>
      <c r="N572" t="s">
        <v>27</v>
      </c>
    </row>
    <row r="573" spans="1:14" x14ac:dyDescent="0.25">
      <c r="A573" t="s">
        <v>3246</v>
      </c>
      <c r="B573" t="s">
        <v>2981</v>
      </c>
      <c r="C573" t="s">
        <v>16</v>
      </c>
      <c r="D573" t="s">
        <v>2982</v>
      </c>
      <c r="E573" t="s">
        <v>695</v>
      </c>
      <c r="F573" t="s">
        <v>3247</v>
      </c>
      <c r="G573" t="s">
        <v>3248</v>
      </c>
      <c r="H573" t="s">
        <v>3249</v>
      </c>
      <c r="I573" t="s">
        <v>348</v>
      </c>
      <c r="J573" t="s">
        <v>276</v>
      </c>
      <c r="K573" t="s">
        <v>24</v>
      </c>
      <c r="L573" t="s">
        <v>394</v>
      </c>
      <c r="M573" t="s">
        <v>26</v>
      </c>
      <c r="N573" t="s">
        <v>27</v>
      </c>
    </row>
    <row r="574" spans="1:14" x14ac:dyDescent="0.25">
      <c r="A574" t="s">
        <v>3250</v>
      </c>
      <c r="C574" t="s">
        <v>16</v>
      </c>
      <c r="D574" t="s">
        <v>3251</v>
      </c>
      <c r="E574" t="s">
        <v>695</v>
      </c>
      <c r="F574" t="s">
        <v>3252</v>
      </c>
      <c r="G574" t="s">
        <v>3253</v>
      </c>
      <c r="H574" t="s">
        <v>3254</v>
      </c>
      <c r="I574" t="s">
        <v>34</v>
      </c>
      <c r="J574" t="s">
        <v>2062</v>
      </c>
      <c r="K574" t="s">
        <v>24</v>
      </c>
      <c r="L574" t="s">
        <v>257</v>
      </c>
      <c r="M574" t="s">
        <v>26</v>
      </c>
      <c r="N574" t="s">
        <v>27</v>
      </c>
    </row>
    <row r="575" spans="1:14" x14ac:dyDescent="0.25">
      <c r="A575" t="s">
        <v>2902</v>
      </c>
      <c r="B575" t="s">
        <v>2903</v>
      </c>
      <c r="C575" t="s">
        <v>16</v>
      </c>
      <c r="D575" t="s">
        <v>102</v>
      </c>
      <c r="E575" t="s">
        <v>695</v>
      </c>
      <c r="F575" t="s">
        <v>3255</v>
      </c>
      <c r="G575" t="s">
        <v>3256</v>
      </c>
      <c r="H575" t="s">
        <v>3257</v>
      </c>
      <c r="I575" t="s">
        <v>34</v>
      </c>
      <c r="J575" t="s">
        <v>1056</v>
      </c>
      <c r="K575" t="s">
        <v>24</v>
      </c>
      <c r="L575" t="s">
        <v>82</v>
      </c>
      <c r="M575" t="s">
        <v>3258</v>
      </c>
      <c r="N575" t="s">
        <v>46</v>
      </c>
    </row>
    <row r="576" spans="1:14" x14ac:dyDescent="0.25">
      <c r="A576" t="s">
        <v>3259</v>
      </c>
      <c r="B576" t="s">
        <v>3196</v>
      </c>
      <c r="C576" t="s">
        <v>76</v>
      </c>
      <c r="D576" t="s">
        <v>3260</v>
      </c>
      <c r="E576" t="s">
        <v>695</v>
      </c>
      <c r="F576" t="s">
        <v>3261</v>
      </c>
      <c r="G576" t="s">
        <v>3262</v>
      </c>
      <c r="H576" t="s">
        <v>3263</v>
      </c>
      <c r="I576" t="s">
        <v>34</v>
      </c>
      <c r="J576" t="s">
        <v>1769</v>
      </c>
      <c r="K576" t="s">
        <v>24</v>
      </c>
      <c r="L576" t="s">
        <v>82</v>
      </c>
      <c r="M576" t="s">
        <v>26</v>
      </c>
      <c r="N576" t="s">
        <v>27</v>
      </c>
    </row>
    <row r="577" spans="1:14" x14ac:dyDescent="0.25">
      <c r="A577" t="s">
        <v>2945</v>
      </c>
      <c r="B577" t="s">
        <v>2946</v>
      </c>
      <c r="C577" t="s">
        <v>16</v>
      </c>
      <c r="D577" t="s">
        <v>2947</v>
      </c>
      <c r="E577" t="s">
        <v>695</v>
      </c>
      <c r="F577" t="s">
        <v>3264</v>
      </c>
      <c r="G577" t="s">
        <v>3265</v>
      </c>
      <c r="H577" t="s">
        <v>3266</v>
      </c>
      <c r="I577" t="s">
        <v>34</v>
      </c>
      <c r="J577" t="s">
        <v>134</v>
      </c>
      <c r="K577" t="s">
        <v>24</v>
      </c>
      <c r="L577" t="s">
        <v>2951</v>
      </c>
      <c r="M577" t="s">
        <v>26</v>
      </c>
      <c r="N577" t="s">
        <v>27</v>
      </c>
    </row>
    <row r="578" spans="1:14" x14ac:dyDescent="0.25">
      <c r="A578" t="s">
        <v>3267</v>
      </c>
      <c r="B578" t="s">
        <v>2981</v>
      </c>
      <c r="C578" t="s">
        <v>16</v>
      </c>
      <c r="D578" t="s">
        <v>2982</v>
      </c>
      <c r="E578" t="s">
        <v>695</v>
      </c>
      <c r="F578" t="s">
        <v>3268</v>
      </c>
      <c r="G578" t="s">
        <v>3269</v>
      </c>
      <c r="H578" t="s">
        <v>3270</v>
      </c>
      <c r="I578" t="s">
        <v>348</v>
      </c>
      <c r="J578" t="s">
        <v>276</v>
      </c>
      <c r="K578" t="s">
        <v>24</v>
      </c>
      <c r="L578" t="s">
        <v>394</v>
      </c>
      <c r="M578" t="s">
        <v>26</v>
      </c>
      <c r="N578" t="s">
        <v>27</v>
      </c>
    </row>
    <row r="579" spans="1:14" x14ac:dyDescent="0.25">
      <c r="A579" t="s">
        <v>2907</v>
      </c>
      <c r="C579" t="s">
        <v>76</v>
      </c>
      <c r="D579" t="s">
        <v>2908</v>
      </c>
      <c r="E579" t="s">
        <v>687</v>
      </c>
      <c r="F579" t="s">
        <v>3271</v>
      </c>
      <c r="G579" t="s">
        <v>3272</v>
      </c>
      <c r="H579" t="s">
        <v>3273</v>
      </c>
      <c r="I579" t="s">
        <v>34</v>
      </c>
      <c r="J579" t="s">
        <v>626</v>
      </c>
      <c r="K579" t="s">
        <v>24</v>
      </c>
      <c r="L579" t="s">
        <v>2912</v>
      </c>
      <c r="M579" t="s">
        <v>26</v>
      </c>
      <c r="N579" t="s">
        <v>27</v>
      </c>
    </row>
    <row r="580" spans="1:14" x14ac:dyDescent="0.25">
      <c r="A580" t="s">
        <v>3274</v>
      </c>
      <c r="B580" t="s">
        <v>3275</v>
      </c>
      <c r="C580" t="s">
        <v>76</v>
      </c>
      <c r="D580" t="s">
        <v>3276</v>
      </c>
      <c r="E580" t="s">
        <v>687</v>
      </c>
      <c r="F580" t="s">
        <v>3277</v>
      </c>
      <c r="G580" t="s">
        <v>3278</v>
      </c>
      <c r="H580" t="s">
        <v>3279</v>
      </c>
      <c r="I580" t="s">
        <v>22</v>
      </c>
      <c r="J580" t="s">
        <v>162</v>
      </c>
      <c r="K580" t="s">
        <v>24</v>
      </c>
      <c r="L580" t="s">
        <v>91</v>
      </c>
      <c r="M580" t="s">
        <v>26</v>
      </c>
      <c r="N580" t="s">
        <v>27</v>
      </c>
    </row>
    <row r="581" spans="1:14" x14ac:dyDescent="0.25">
      <c r="A581" t="s">
        <v>3280</v>
      </c>
      <c r="B581" t="s">
        <v>3281</v>
      </c>
      <c r="C581" t="s">
        <v>76</v>
      </c>
      <c r="D581" t="s">
        <v>3282</v>
      </c>
      <c r="E581" t="s">
        <v>695</v>
      </c>
      <c r="F581" t="s">
        <v>3283</v>
      </c>
      <c r="G581" t="s">
        <v>3284</v>
      </c>
      <c r="H581" t="s">
        <v>3285</v>
      </c>
      <c r="I581" t="s">
        <v>348</v>
      </c>
      <c r="J581" t="s">
        <v>23</v>
      </c>
      <c r="K581" t="s">
        <v>24</v>
      </c>
      <c r="L581" t="s">
        <v>394</v>
      </c>
      <c r="M581" t="s">
        <v>26</v>
      </c>
      <c r="N581" t="s">
        <v>27</v>
      </c>
    </row>
    <row r="582" spans="1:14" x14ac:dyDescent="0.25">
      <c r="A582" t="s">
        <v>3286</v>
      </c>
      <c r="B582" t="s">
        <v>3007</v>
      </c>
      <c r="C582" t="s">
        <v>76</v>
      </c>
      <c r="D582" t="s">
        <v>3008</v>
      </c>
      <c r="E582" t="s">
        <v>695</v>
      </c>
      <c r="F582" t="s">
        <v>3287</v>
      </c>
      <c r="G582" t="s">
        <v>3288</v>
      </c>
      <c r="H582" t="s">
        <v>3289</v>
      </c>
      <c r="I582" t="s">
        <v>34</v>
      </c>
      <c r="J582" t="s">
        <v>315</v>
      </c>
      <c r="K582" t="s">
        <v>24</v>
      </c>
      <c r="L582" t="s">
        <v>3013</v>
      </c>
      <c r="M582" t="s">
        <v>3290</v>
      </c>
      <c r="N582" t="s">
        <v>46</v>
      </c>
    </row>
    <row r="583" spans="1:14" x14ac:dyDescent="0.25">
      <c r="A583" t="s">
        <v>3291</v>
      </c>
      <c r="B583" t="s">
        <v>3292</v>
      </c>
      <c r="C583" t="s">
        <v>16</v>
      </c>
      <c r="D583" t="s">
        <v>3260</v>
      </c>
      <c r="E583" t="s">
        <v>695</v>
      </c>
      <c r="F583" t="s">
        <v>3293</v>
      </c>
      <c r="G583" t="s">
        <v>3294</v>
      </c>
      <c r="H583" t="s">
        <v>3295</v>
      </c>
      <c r="I583" t="s">
        <v>34</v>
      </c>
      <c r="J583" t="s">
        <v>476</v>
      </c>
      <c r="K583" t="s">
        <v>24</v>
      </c>
      <c r="L583" t="s">
        <v>82</v>
      </c>
      <c r="M583" t="s">
        <v>26</v>
      </c>
      <c r="N583" t="s">
        <v>27</v>
      </c>
    </row>
    <row r="584" spans="1:14" x14ac:dyDescent="0.25">
      <c r="A584" t="s">
        <v>3296</v>
      </c>
      <c r="B584" t="s">
        <v>3157</v>
      </c>
      <c r="C584" t="s">
        <v>16</v>
      </c>
      <c r="D584" t="s">
        <v>1006</v>
      </c>
      <c r="E584" t="s">
        <v>695</v>
      </c>
      <c r="F584" t="s">
        <v>3297</v>
      </c>
      <c r="G584" t="s">
        <v>3298</v>
      </c>
      <c r="H584" t="s">
        <v>3299</v>
      </c>
      <c r="I584" t="s">
        <v>34</v>
      </c>
      <c r="J584" t="s">
        <v>669</v>
      </c>
      <c r="K584" t="s">
        <v>24</v>
      </c>
      <c r="L584" t="s">
        <v>848</v>
      </c>
      <c r="M584" t="s">
        <v>3300</v>
      </c>
      <c r="N584" t="s">
        <v>46</v>
      </c>
    </row>
    <row r="585" spans="1:14" x14ac:dyDescent="0.25">
      <c r="A585" t="s">
        <v>3301</v>
      </c>
      <c r="B585" t="s">
        <v>3302</v>
      </c>
      <c r="C585" t="s">
        <v>600</v>
      </c>
      <c r="D585" t="s">
        <v>3303</v>
      </c>
      <c r="E585" t="s">
        <v>695</v>
      </c>
      <c r="F585" t="s">
        <v>3304</v>
      </c>
      <c r="G585" t="s">
        <v>3305</v>
      </c>
      <c r="H585" t="s">
        <v>3306</v>
      </c>
      <c r="I585" t="s">
        <v>34</v>
      </c>
      <c r="J585" t="s">
        <v>2079</v>
      </c>
      <c r="K585" t="s">
        <v>606</v>
      </c>
      <c r="L585" t="s">
        <v>82</v>
      </c>
      <c r="M585" t="s">
        <v>26</v>
      </c>
      <c r="N585" t="s">
        <v>27</v>
      </c>
    </row>
    <row r="586" spans="1:14" x14ac:dyDescent="0.25">
      <c r="A586" t="s">
        <v>3307</v>
      </c>
      <c r="B586" t="s">
        <v>3308</v>
      </c>
      <c r="C586" t="s">
        <v>600</v>
      </c>
      <c r="D586" t="s">
        <v>3309</v>
      </c>
      <c r="E586" t="s">
        <v>18</v>
      </c>
      <c r="F586" t="s">
        <v>3310</v>
      </c>
      <c r="G586" t="s">
        <v>3311</v>
      </c>
      <c r="H586" t="s">
        <v>3312</v>
      </c>
      <c r="I586" t="s">
        <v>3313</v>
      </c>
      <c r="J586" t="s">
        <v>3314</v>
      </c>
      <c r="K586" t="s">
        <v>606</v>
      </c>
      <c r="L586" t="s">
        <v>3315</v>
      </c>
      <c r="M586" t="s">
        <v>3316</v>
      </c>
      <c r="N586" t="s">
        <v>46</v>
      </c>
    </row>
    <row r="587" spans="1:14" x14ac:dyDescent="0.25">
      <c r="A587" t="s">
        <v>3317</v>
      </c>
      <c r="B587" t="s">
        <v>29</v>
      </c>
      <c r="C587" t="s">
        <v>600</v>
      </c>
      <c r="D587" t="s">
        <v>3318</v>
      </c>
      <c r="E587" t="s">
        <v>18</v>
      </c>
      <c r="F587" t="s">
        <v>3319</v>
      </c>
      <c r="G587" t="s">
        <v>3320</v>
      </c>
      <c r="H587" t="s">
        <v>3321</v>
      </c>
      <c r="I587" t="s">
        <v>34</v>
      </c>
      <c r="J587" t="s">
        <v>3322</v>
      </c>
      <c r="K587" t="s">
        <v>606</v>
      </c>
      <c r="L587" t="s">
        <v>842</v>
      </c>
      <c r="M587" t="s">
        <v>26</v>
      </c>
      <c r="N587" t="s">
        <v>27</v>
      </c>
    </row>
    <row r="588" spans="1:14" x14ac:dyDescent="0.25">
      <c r="A588" t="s">
        <v>3323</v>
      </c>
      <c r="B588" t="s">
        <v>29</v>
      </c>
      <c r="C588" t="s">
        <v>2074</v>
      </c>
      <c r="D588" t="s">
        <v>429</v>
      </c>
      <c r="E588" t="s">
        <v>18</v>
      </c>
      <c r="F588" t="s">
        <v>3324</v>
      </c>
      <c r="G588" t="s">
        <v>3325</v>
      </c>
      <c r="H588" t="s">
        <v>3326</v>
      </c>
      <c r="I588" t="s">
        <v>34</v>
      </c>
      <c r="J588" t="s">
        <v>1295</v>
      </c>
      <c r="K588" t="s">
        <v>606</v>
      </c>
      <c r="L588" t="s">
        <v>434</v>
      </c>
      <c r="M588" t="s">
        <v>26</v>
      </c>
      <c r="N588" t="s">
        <v>27</v>
      </c>
    </row>
    <row r="589" spans="1:14" x14ac:dyDescent="0.25">
      <c r="A589" t="s">
        <v>3327</v>
      </c>
      <c r="C589" t="s">
        <v>600</v>
      </c>
      <c r="D589" t="s">
        <v>3328</v>
      </c>
      <c r="E589" t="s">
        <v>18</v>
      </c>
      <c r="F589" t="s">
        <v>3329</v>
      </c>
      <c r="G589" t="s">
        <v>3330</v>
      </c>
      <c r="H589" t="s">
        <v>3331</v>
      </c>
      <c r="I589" t="s">
        <v>22</v>
      </c>
      <c r="J589" t="s">
        <v>1965</v>
      </c>
      <c r="K589" t="s">
        <v>606</v>
      </c>
      <c r="L589" t="s">
        <v>560</v>
      </c>
      <c r="M589" t="s">
        <v>26</v>
      </c>
      <c r="N589" t="s">
        <v>27</v>
      </c>
    </row>
    <row r="590" spans="1:14" x14ac:dyDescent="0.25">
      <c r="A590" t="s">
        <v>3332</v>
      </c>
      <c r="B590" t="s">
        <v>3333</v>
      </c>
      <c r="C590" t="s">
        <v>2054</v>
      </c>
      <c r="D590" t="s">
        <v>2533</v>
      </c>
      <c r="E590" t="s">
        <v>18</v>
      </c>
      <c r="F590" t="s">
        <v>3334</v>
      </c>
      <c r="G590" t="s">
        <v>3335</v>
      </c>
      <c r="H590" t="s">
        <v>3336</v>
      </c>
      <c r="I590" t="s">
        <v>34</v>
      </c>
      <c r="J590" t="s">
        <v>1161</v>
      </c>
      <c r="K590" t="s">
        <v>1705</v>
      </c>
      <c r="L590" t="s">
        <v>257</v>
      </c>
      <c r="M590" t="s">
        <v>26</v>
      </c>
      <c r="N590" t="s">
        <v>27</v>
      </c>
    </row>
    <row r="591" spans="1:14" x14ac:dyDescent="0.25">
      <c r="A591" t="s">
        <v>3337</v>
      </c>
      <c r="B591" t="s">
        <v>1129</v>
      </c>
      <c r="C591" t="s">
        <v>600</v>
      </c>
      <c r="D591" t="s">
        <v>3338</v>
      </c>
      <c r="E591" t="s">
        <v>695</v>
      </c>
      <c r="F591" t="s">
        <v>3339</v>
      </c>
      <c r="G591" t="s">
        <v>3340</v>
      </c>
      <c r="H591" t="s">
        <v>3341</v>
      </c>
      <c r="I591" t="s">
        <v>2489</v>
      </c>
      <c r="J591" t="s">
        <v>2092</v>
      </c>
      <c r="K591" t="s">
        <v>606</v>
      </c>
      <c r="L591" t="s">
        <v>3342</v>
      </c>
      <c r="M591" t="s">
        <v>26</v>
      </c>
      <c r="N591" t="s">
        <v>27</v>
      </c>
    </row>
    <row r="592" spans="1:14" x14ac:dyDescent="0.25">
      <c r="A592" t="s">
        <v>3343</v>
      </c>
      <c r="B592" t="s">
        <v>1129</v>
      </c>
      <c r="C592" t="s">
        <v>600</v>
      </c>
      <c r="E592" t="s">
        <v>695</v>
      </c>
      <c r="F592" t="s">
        <v>3344</v>
      </c>
      <c r="G592" t="s">
        <v>3345</v>
      </c>
      <c r="H592" t="s">
        <v>3346</v>
      </c>
      <c r="I592" t="s">
        <v>2489</v>
      </c>
      <c r="J592" t="s">
        <v>2092</v>
      </c>
      <c r="K592" t="s">
        <v>606</v>
      </c>
      <c r="L592" t="s">
        <v>3347</v>
      </c>
      <c r="M592" t="s">
        <v>26</v>
      </c>
      <c r="N592" t="s">
        <v>27</v>
      </c>
    </row>
    <row r="593" spans="1:14" x14ac:dyDescent="0.25">
      <c r="A593" t="s">
        <v>3348</v>
      </c>
      <c r="B593" t="s">
        <v>1129</v>
      </c>
      <c r="C593" t="s">
        <v>600</v>
      </c>
      <c r="D593" t="s">
        <v>3349</v>
      </c>
      <c r="E593" t="s">
        <v>695</v>
      </c>
      <c r="F593" t="s">
        <v>3350</v>
      </c>
      <c r="G593" t="s">
        <v>3351</v>
      </c>
      <c r="H593" t="s">
        <v>3352</v>
      </c>
      <c r="I593" t="s">
        <v>2489</v>
      </c>
      <c r="J593" t="s">
        <v>2092</v>
      </c>
      <c r="K593" t="s">
        <v>606</v>
      </c>
      <c r="L593" t="s">
        <v>3353</v>
      </c>
      <c r="M593" t="s">
        <v>26</v>
      </c>
      <c r="N593" t="s">
        <v>27</v>
      </c>
    </row>
    <row r="594" spans="1:14" x14ac:dyDescent="0.25">
      <c r="A594" t="s">
        <v>3354</v>
      </c>
      <c r="B594" t="s">
        <v>1129</v>
      </c>
      <c r="C594" t="s">
        <v>600</v>
      </c>
      <c r="E594" t="s">
        <v>695</v>
      </c>
      <c r="F594" t="s">
        <v>3355</v>
      </c>
      <c r="G594" t="s">
        <v>3356</v>
      </c>
      <c r="H594" t="s">
        <v>3357</v>
      </c>
      <c r="I594" t="s">
        <v>2489</v>
      </c>
      <c r="J594" t="s">
        <v>2092</v>
      </c>
      <c r="K594" t="s">
        <v>606</v>
      </c>
      <c r="L594" t="s">
        <v>3347</v>
      </c>
      <c r="M594" t="s">
        <v>26</v>
      </c>
      <c r="N594" t="s">
        <v>27</v>
      </c>
    </row>
    <row r="595" spans="1:14" x14ac:dyDescent="0.25">
      <c r="A595" t="s">
        <v>3358</v>
      </c>
      <c r="B595" t="s">
        <v>1129</v>
      </c>
      <c r="C595" t="s">
        <v>600</v>
      </c>
      <c r="D595" t="s">
        <v>3359</v>
      </c>
      <c r="E595" t="s">
        <v>687</v>
      </c>
      <c r="F595" t="s">
        <v>3360</v>
      </c>
      <c r="G595" t="s">
        <v>3361</v>
      </c>
      <c r="H595" t="s">
        <v>3362</v>
      </c>
      <c r="I595" t="s">
        <v>2489</v>
      </c>
      <c r="J595" t="s">
        <v>2092</v>
      </c>
      <c r="K595" t="s">
        <v>606</v>
      </c>
      <c r="L595" t="s">
        <v>3363</v>
      </c>
      <c r="M595" t="s">
        <v>26</v>
      </c>
      <c r="N595" t="s">
        <v>27</v>
      </c>
    </row>
    <row r="596" spans="1:14" x14ac:dyDescent="0.25">
      <c r="A596" t="s">
        <v>3364</v>
      </c>
      <c r="B596" t="s">
        <v>3365</v>
      </c>
      <c r="C596" t="s">
        <v>3366</v>
      </c>
      <c r="D596" t="s">
        <v>3367</v>
      </c>
      <c r="E596" t="s">
        <v>18</v>
      </c>
      <c r="F596" t="s">
        <v>3368</v>
      </c>
      <c r="G596" t="s">
        <v>3369</v>
      </c>
      <c r="H596" t="s">
        <v>3370</v>
      </c>
      <c r="I596" t="s">
        <v>34</v>
      </c>
      <c r="J596" t="s">
        <v>1161</v>
      </c>
      <c r="K596" t="s">
        <v>1705</v>
      </c>
      <c r="L596" t="s">
        <v>44</v>
      </c>
      <c r="M596" t="s">
        <v>26</v>
      </c>
      <c r="N596" t="s">
        <v>27</v>
      </c>
    </row>
    <row r="597" spans="1:14" x14ac:dyDescent="0.25">
      <c r="A597" t="s">
        <v>3371</v>
      </c>
      <c r="B597" t="s">
        <v>29</v>
      </c>
      <c r="C597" t="s">
        <v>2054</v>
      </c>
      <c r="E597" t="s">
        <v>18</v>
      </c>
      <c r="F597" t="s">
        <v>3372</v>
      </c>
      <c r="G597" t="s">
        <v>3373</v>
      </c>
      <c r="H597" t="s">
        <v>3374</v>
      </c>
      <c r="I597" t="s">
        <v>34</v>
      </c>
      <c r="J597" t="s">
        <v>1295</v>
      </c>
      <c r="K597" t="s">
        <v>1705</v>
      </c>
      <c r="L597" t="s">
        <v>135</v>
      </c>
      <c r="M597" t="s">
        <v>26</v>
      </c>
      <c r="N597" t="s">
        <v>27</v>
      </c>
    </row>
    <row r="598" spans="1:14" x14ac:dyDescent="0.25">
      <c r="A598" t="s">
        <v>3375</v>
      </c>
      <c r="B598" t="s">
        <v>3376</v>
      </c>
      <c r="C598" t="s">
        <v>1700</v>
      </c>
      <c r="D598" t="s">
        <v>3377</v>
      </c>
      <c r="E598" t="s">
        <v>18</v>
      </c>
      <c r="F598" t="s">
        <v>3378</v>
      </c>
      <c r="G598" t="s">
        <v>3379</v>
      </c>
      <c r="H598" t="s">
        <v>3380</v>
      </c>
      <c r="I598" t="s">
        <v>34</v>
      </c>
      <c r="J598" t="s">
        <v>3381</v>
      </c>
      <c r="K598" t="s">
        <v>1705</v>
      </c>
      <c r="L598" t="s">
        <v>848</v>
      </c>
      <c r="M598" t="s">
        <v>26</v>
      </c>
      <c r="N598" t="s">
        <v>27</v>
      </c>
    </row>
    <row r="599" spans="1:14" x14ac:dyDescent="0.25">
      <c r="A599" t="s">
        <v>3382</v>
      </c>
      <c r="B599" t="s">
        <v>3383</v>
      </c>
      <c r="C599" t="s">
        <v>2018</v>
      </c>
      <c r="D599" t="s">
        <v>3384</v>
      </c>
      <c r="E599" t="s">
        <v>18</v>
      </c>
      <c r="F599" t="s">
        <v>3385</v>
      </c>
      <c r="G599" t="s">
        <v>3386</v>
      </c>
      <c r="H599" t="s">
        <v>3387</v>
      </c>
      <c r="I599" t="s">
        <v>34</v>
      </c>
      <c r="J599" t="s">
        <v>3388</v>
      </c>
      <c r="K599" t="s">
        <v>1705</v>
      </c>
      <c r="L599" t="s">
        <v>82</v>
      </c>
      <c r="M599" t="s">
        <v>26</v>
      </c>
      <c r="N599" t="s">
        <v>27</v>
      </c>
    </row>
    <row r="600" spans="1:14" x14ac:dyDescent="0.25">
      <c r="A600" t="s">
        <v>3389</v>
      </c>
      <c r="B600" t="s">
        <v>3390</v>
      </c>
      <c r="C600" t="s">
        <v>1991</v>
      </c>
      <c r="E600" t="s">
        <v>18</v>
      </c>
      <c r="F600" t="s">
        <v>3391</v>
      </c>
      <c r="G600" t="s">
        <v>3392</v>
      </c>
      <c r="H600" t="s">
        <v>3393</v>
      </c>
      <c r="I600" t="s">
        <v>34</v>
      </c>
      <c r="J600" t="s">
        <v>1295</v>
      </c>
      <c r="K600" t="s">
        <v>606</v>
      </c>
      <c r="L600" t="s">
        <v>184</v>
      </c>
      <c r="M600" t="s">
        <v>26</v>
      </c>
      <c r="N600" t="s">
        <v>27</v>
      </c>
    </row>
    <row r="601" spans="1:14" x14ac:dyDescent="0.25">
      <c r="A601" t="s">
        <v>3394</v>
      </c>
      <c r="B601" t="s">
        <v>3395</v>
      </c>
      <c r="C601" t="s">
        <v>2018</v>
      </c>
      <c r="D601" t="s">
        <v>3396</v>
      </c>
      <c r="E601" t="s">
        <v>18</v>
      </c>
      <c r="F601" t="s">
        <v>3397</v>
      </c>
      <c r="G601" t="s">
        <v>3398</v>
      </c>
      <c r="H601" t="s">
        <v>3399</v>
      </c>
      <c r="I601" t="s">
        <v>34</v>
      </c>
      <c r="J601" t="s">
        <v>855</v>
      </c>
      <c r="K601" t="s">
        <v>1705</v>
      </c>
      <c r="L601" t="s">
        <v>477</v>
      </c>
      <c r="M601" t="s">
        <v>26</v>
      </c>
      <c r="N601" t="s">
        <v>27</v>
      </c>
    </row>
    <row r="602" spans="1:14" x14ac:dyDescent="0.25">
      <c r="A602" t="s">
        <v>3119</v>
      </c>
      <c r="B602" t="s">
        <v>3035</v>
      </c>
      <c r="C602" t="s">
        <v>16</v>
      </c>
      <c r="D602" t="s">
        <v>3036</v>
      </c>
      <c r="E602" t="s">
        <v>695</v>
      </c>
      <c r="F602" t="s">
        <v>3400</v>
      </c>
      <c r="G602" t="s">
        <v>3401</v>
      </c>
      <c r="H602" t="s">
        <v>3402</v>
      </c>
      <c r="I602" t="s">
        <v>348</v>
      </c>
      <c r="J602" t="s">
        <v>315</v>
      </c>
      <c r="K602" t="s">
        <v>24</v>
      </c>
      <c r="L602" t="s">
        <v>394</v>
      </c>
      <c r="M602" t="s">
        <v>3403</v>
      </c>
      <c r="N602" t="s">
        <v>46</v>
      </c>
    </row>
    <row r="603" spans="1:14" x14ac:dyDescent="0.25">
      <c r="A603" t="s">
        <v>3404</v>
      </c>
      <c r="B603" t="s">
        <v>3059</v>
      </c>
      <c r="C603" t="s">
        <v>76</v>
      </c>
      <c r="D603" t="s">
        <v>3060</v>
      </c>
      <c r="E603" t="s">
        <v>695</v>
      </c>
      <c r="F603" t="s">
        <v>3405</v>
      </c>
      <c r="G603" t="s">
        <v>3406</v>
      </c>
      <c r="H603" t="s">
        <v>3407</v>
      </c>
      <c r="I603" t="s">
        <v>34</v>
      </c>
      <c r="J603" t="s">
        <v>2658</v>
      </c>
      <c r="K603" t="s">
        <v>24</v>
      </c>
      <c r="L603" t="s">
        <v>224</v>
      </c>
      <c r="M603" t="s">
        <v>3408</v>
      </c>
      <c r="N603" t="s">
        <v>46</v>
      </c>
    </row>
    <row r="604" spans="1:14" x14ac:dyDescent="0.25">
      <c r="A604" t="s">
        <v>3409</v>
      </c>
      <c r="B604" t="s">
        <v>3275</v>
      </c>
      <c r="C604" t="s">
        <v>76</v>
      </c>
      <c r="D604" t="s">
        <v>86</v>
      </c>
      <c r="E604" t="s">
        <v>687</v>
      </c>
      <c r="F604" t="s">
        <v>3410</v>
      </c>
      <c r="G604" t="s">
        <v>3411</v>
      </c>
      <c r="H604" t="s">
        <v>3412</v>
      </c>
      <c r="I604" t="s">
        <v>22</v>
      </c>
      <c r="J604" t="s">
        <v>162</v>
      </c>
      <c r="K604" t="s">
        <v>24</v>
      </c>
      <c r="L604" t="s">
        <v>91</v>
      </c>
      <c r="M604" t="s">
        <v>26</v>
      </c>
      <c r="N604" t="s">
        <v>27</v>
      </c>
    </row>
    <row r="605" spans="1:14" x14ac:dyDescent="0.25">
      <c r="A605" t="s">
        <v>3413</v>
      </c>
      <c r="B605" t="s">
        <v>752</v>
      </c>
      <c r="C605" t="s">
        <v>76</v>
      </c>
      <c r="D605" t="s">
        <v>753</v>
      </c>
      <c r="E605" t="s">
        <v>687</v>
      </c>
      <c r="F605" t="s">
        <v>3414</v>
      </c>
      <c r="G605" t="s">
        <v>3415</v>
      </c>
      <c r="H605" t="s">
        <v>3416</v>
      </c>
      <c r="I605" t="s">
        <v>34</v>
      </c>
      <c r="J605" t="s">
        <v>551</v>
      </c>
      <c r="K605" t="s">
        <v>24</v>
      </c>
      <c r="L605" t="s">
        <v>82</v>
      </c>
      <c r="M605" t="s">
        <v>26</v>
      </c>
      <c r="N605" t="s">
        <v>27</v>
      </c>
    </row>
    <row r="606" spans="1:14" x14ac:dyDescent="0.25">
      <c r="A606" t="s">
        <v>2939</v>
      </c>
      <c r="B606" t="s">
        <v>1974</v>
      </c>
      <c r="C606" t="s">
        <v>76</v>
      </c>
      <c r="D606" t="s">
        <v>2940</v>
      </c>
      <c r="E606" t="s">
        <v>695</v>
      </c>
      <c r="F606" t="s">
        <v>3417</v>
      </c>
      <c r="G606" t="s">
        <v>3418</v>
      </c>
      <c r="H606" t="s">
        <v>3419</v>
      </c>
      <c r="I606" t="s">
        <v>22</v>
      </c>
      <c r="J606" t="s">
        <v>3420</v>
      </c>
      <c r="K606" t="s">
        <v>24</v>
      </c>
      <c r="L606" t="s">
        <v>2944</v>
      </c>
      <c r="M606" t="s">
        <v>26</v>
      </c>
      <c r="N606" t="s">
        <v>27</v>
      </c>
    </row>
    <row r="607" spans="1:14" x14ac:dyDescent="0.25">
      <c r="A607" t="s">
        <v>3119</v>
      </c>
      <c r="B607" t="s">
        <v>3035</v>
      </c>
      <c r="C607" t="s">
        <v>16</v>
      </c>
      <c r="D607" t="s">
        <v>3036</v>
      </c>
      <c r="E607" t="s">
        <v>695</v>
      </c>
      <c r="F607" t="s">
        <v>3421</v>
      </c>
      <c r="G607" t="s">
        <v>3422</v>
      </c>
      <c r="H607" t="s">
        <v>3423</v>
      </c>
      <c r="I607" t="s">
        <v>348</v>
      </c>
      <c r="J607" t="s">
        <v>201</v>
      </c>
      <c r="K607" t="s">
        <v>24</v>
      </c>
      <c r="L607" t="s">
        <v>394</v>
      </c>
      <c r="M607" t="s">
        <v>3424</v>
      </c>
      <c r="N607" t="s">
        <v>46</v>
      </c>
    </row>
    <row r="608" spans="1:14" x14ac:dyDescent="0.25">
      <c r="A608" t="s">
        <v>3425</v>
      </c>
      <c r="C608" t="s">
        <v>16</v>
      </c>
      <c r="D608" t="s">
        <v>2975</v>
      </c>
      <c r="E608" t="s">
        <v>695</v>
      </c>
      <c r="F608" t="s">
        <v>3426</v>
      </c>
      <c r="G608" t="s">
        <v>3427</v>
      </c>
      <c r="H608" t="s">
        <v>3428</v>
      </c>
      <c r="I608" t="s">
        <v>348</v>
      </c>
      <c r="J608" t="s">
        <v>372</v>
      </c>
      <c r="K608" t="s">
        <v>24</v>
      </c>
      <c r="L608" t="s">
        <v>2979</v>
      </c>
      <c r="M608" t="s">
        <v>3429</v>
      </c>
      <c r="N608" t="s">
        <v>46</v>
      </c>
    </row>
    <row r="609" spans="1:14" x14ac:dyDescent="0.25">
      <c r="A609" t="s">
        <v>3430</v>
      </c>
      <c r="B609" t="s">
        <v>752</v>
      </c>
      <c r="C609" t="s">
        <v>76</v>
      </c>
      <c r="D609" t="s">
        <v>753</v>
      </c>
      <c r="E609" t="s">
        <v>695</v>
      </c>
      <c r="F609" t="s">
        <v>3431</v>
      </c>
      <c r="G609" t="s">
        <v>3432</v>
      </c>
      <c r="H609" t="s">
        <v>3433</v>
      </c>
      <c r="I609" t="s">
        <v>34</v>
      </c>
      <c r="J609" t="s">
        <v>551</v>
      </c>
      <c r="K609" t="s">
        <v>24</v>
      </c>
      <c r="L609" t="s">
        <v>82</v>
      </c>
      <c r="M609" t="s">
        <v>3434</v>
      </c>
      <c r="N609" t="s">
        <v>46</v>
      </c>
    </row>
    <row r="610" spans="1:14" x14ac:dyDescent="0.25">
      <c r="A610" t="s">
        <v>3435</v>
      </c>
      <c r="B610" t="s">
        <v>2885</v>
      </c>
      <c r="C610" t="s">
        <v>16</v>
      </c>
      <c r="D610" t="s">
        <v>102</v>
      </c>
      <c r="E610" t="s">
        <v>687</v>
      </c>
      <c r="F610" t="s">
        <v>3436</v>
      </c>
      <c r="G610" t="s">
        <v>3437</v>
      </c>
      <c r="H610" t="s">
        <v>3438</v>
      </c>
      <c r="I610" t="s">
        <v>34</v>
      </c>
      <c r="J610" t="s">
        <v>1435</v>
      </c>
      <c r="K610" t="s">
        <v>24</v>
      </c>
      <c r="L610" t="s">
        <v>82</v>
      </c>
      <c r="M610" t="s">
        <v>26</v>
      </c>
      <c r="N610" t="s">
        <v>27</v>
      </c>
    </row>
    <row r="611" spans="1:14" x14ac:dyDescent="0.25">
      <c r="A611" t="s">
        <v>3439</v>
      </c>
      <c r="B611" t="s">
        <v>3440</v>
      </c>
      <c r="C611" t="s">
        <v>16</v>
      </c>
      <c r="D611" t="s">
        <v>3441</v>
      </c>
      <c r="E611" t="s">
        <v>695</v>
      </c>
      <c r="F611" t="s">
        <v>3442</v>
      </c>
      <c r="G611" t="s">
        <v>3443</v>
      </c>
      <c r="H611" t="s">
        <v>3444</v>
      </c>
      <c r="I611" t="s">
        <v>34</v>
      </c>
      <c r="J611" t="s">
        <v>551</v>
      </c>
      <c r="K611" t="s">
        <v>24</v>
      </c>
      <c r="L611" t="s">
        <v>224</v>
      </c>
      <c r="M611" t="s">
        <v>3445</v>
      </c>
      <c r="N611" t="s">
        <v>46</v>
      </c>
    </row>
    <row r="612" spans="1:14" x14ac:dyDescent="0.25">
      <c r="A612" t="s">
        <v>3446</v>
      </c>
      <c r="B612" t="s">
        <v>3447</v>
      </c>
      <c r="C612" t="s">
        <v>76</v>
      </c>
      <c r="D612" t="s">
        <v>3448</v>
      </c>
      <c r="E612" t="s">
        <v>695</v>
      </c>
      <c r="F612" t="s">
        <v>3449</v>
      </c>
      <c r="G612" t="s">
        <v>3450</v>
      </c>
      <c r="H612" t="s">
        <v>3451</v>
      </c>
      <c r="I612" t="s">
        <v>34</v>
      </c>
      <c r="J612" t="s">
        <v>1295</v>
      </c>
      <c r="K612" t="s">
        <v>24</v>
      </c>
      <c r="L612" t="s">
        <v>483</v>
      </c>
      <c r="M612" t="s">
        <v>26</v>
      </c>
      <c r="N612" t="s">
        <v>27</v>
      </c>
    </row>
    <row r="613" spans="1:14" x14ac:dyDescent="0.25">
      <c r="A613" t="s">
        <v>3086</v>
      </c>
      <c r="B613" t="s">
        <v>3452</v>
      </c>
      <c r="C613" t="s">
        <v>76</v>
      </c>
      <c r="D613" t="s">
        <v>3048</v>
      </c>
      <c r="E613" t="s">
        <v>695</v>
      </c>
      <c r="F613" t="s">
        <v>3453</v>
      </c>
      <c r="G613" t="s">
        <v>3454</v>
      </c>
      <c r="H613" t="s">
        <v>3455</v>
      </c>
      <c r="I613" t="s">
        <v>34</v>
      </c>
      <c r="J613" t="s">
        <v>816</v>
      </c>
      <c r="K613" t="s">
        <v>24</v>
      </c>
      <c r="L613" t="s">
        <v>3052</v>
      </c>
      <c r="M613" t="s">
        <v>26</v>
      </c>
      <c r="N613" t="s">
        <v>27</v>
      </c>
    </row>
    <row r="614" spans="1:14" x14ac:dyDescent="0.25">
      <c r="A614" t="s">
        <v>2965</v>
      </c>
      <c r="B614" t="s">
        <v>3456</v>
      </c>
      <c r="C614" t="s">
        <v>16</v>
      </c>
      <c r="D614" t="s">
        <v>1612</v>
      </c>
      <c r="E614" t="s">
        <v>695</v>
      </c>
      <c r="F614" t="s">
        <v>3457</v>
      </c>
      <c r="G614" t="s">
        <v>3458</v>
      </c>
      <c r="H614" t="s">
        <v>3459</v>
      </c>
      <c r="I614" t="s">
        <v>34</v>
      </c>
      <c r="J614" t="s">
        <v>1019</v>
      </c>
      <c r="K614" t="s">
        <v>24</v>
      </c>
      <c r="L614" t="s">
        <v>82</v>
      </c>
      <c r="M614" t="s">
        <v>26</v>
      </c>
      <c r="N614" t="s">
        <v>27</v>
      </c>
    </row>
    <row r="615" spans="1:14" x14ac:dyDescent="0.25">
      <c r="A615" t="s">
        <v>2939</v>
      </c>
      <c r="B615" t="s">
        <v>1974</v>
      </c>
      <c r="C615" t="s">
        <v>76</v>
      </c>
      <c r="D615" t="s">
        <v>2940</v>
      </c>
      <c r="E615" t="s">
        <v>695</v>
      </c>
      <c r="F615" t="s">
        <v>3460</v>
      </c>
      <c r="G615" t="s">
        <v>3461</v>
      </c>
      <c r="H615" t="s">
        <v>3462</v>
      </c>
      <c r="I615" t="s">
        <v>22</v>
      </c>
      <c r="J615" t="s">
        <v>1677</v>
      </c>
      <c r="K615" t="s">
        <v>24</v>
      </c>
      <c r="L615" t="s">
        <v>2944</v>
      </c>
      <c r="M615" t="s">
        <v>26</v>
      </c>
      <c r="N615" t="s">
        <v>27</v>
      </c>
    </row>
    <row r="616" spans="1:14" x14ac:dyDescent="0.25">
      <c r="A616" t="s">
        <v>3463</v>
      </c>
      <c r="B616" t="s">
        <v>1051</v>
      </c>
      <c r="C616" t="s">
        <v>76</v>
      </c>
      <c r="D616" t="s">
        <v>1052</v>
      </c>
      <c r="E616" t="s">
        <v>695</v>
      </c>
      <c r="F616" t="s">
        <v>3464</v>
      </c>
      <c r="G616" t="s">
        <v>3465</v>
      </c>
      <c r="H616" t="s">
        <v>3466</v>
      </c>
      <c r="I616" t="s">
        <v>34</v>
      </c>
      <c r="J616" t="s">
        <v>1056</v>
      </c>
      <c r="K616" t="s">
        <v>24</v>
      </c>
      <c r="L616" t="s">
        <v>224</v>
      </c>
      <c r="M616" t="s">
        <v>3467</v>
      </c>
      <c r="N616" t="s">
        <v>46</v>
      </c>
    </row>
    <row r="617" spans="1:14" x14ac:dyDescent="0.25">
      <c r="A617" t="s">
        <v>3468</v>
      </c>
      <c r="B617" t="s">
        <v>3469</v>
      </c>
      <c r="C617" t="s">
        <v>16</v>
      </c>
      <c r="D617" t="s">
        <v>3470</v>
      </c>
      <c r="E617" t="s">
        <v>687</v>
      </c>
      <c r="F617" t="s">
        <v>3471</v>
      </c>
      <c r="G617" t="s">
        <v>3472</v>
      </c>
      <c r="H617" t="s">
        <v>3473</v>
      </c>
      <c r="I617" t="s">
        <v>34</v>
      </c>
      <c r="J617" t="s">
        <v>521</v>
      </c>
      <c r="K617" t="s">
        <v>24</v>
      </c>
      <c r="L617" t="s">
        <v>720</v>
      </c>
      <c r="M617" t="s">
        <v>26</v>
      </c>
      <c r="N617" t="s">
        <v>27</v>
      </c>
    </row>
    <row r="618" spans="1:14" x14ac:dyDescent="0.25">
      <c r="A618" t="s">
        <v>3474</v>
      </c>
      <c r="B618" t="s">
        <v>2981</v>
      </c>
      <c r="C618" t="s">
        <v>16</v>
      </c>
      <c r="D618" t="s">
        <v>2982</v>
      </c>
      <c r="E618" t="s">
        <v>695</v>
      </c>
      <c r="F618" t="s">
        <v>3475</v>
      </c>
      <c r="G618" t="s">
        <v>3476</v>
      </c>
      <c r="H618" t="s">
        <v>3477</v>
      </c>
      <c r="I618" t="s">
        <v>348</v>
      </c>
      <c r="J618" t="s">
        <v>889</v>
      </c>
      <c r="K618" t="s">
        <v>24</v>
      </c>
      <c r="L618" t="s">
        <v>394</v>
      </c>
      <c r="M618" t="s">
        <v>26</v>
      </c>
      <c r="N618" t="s">
        <v>27</v>
      </c>
    </row>
    <row r="619" spans="1:14" x14ac:dyDescent="0.25">
      <c r="A619" t="s">
        <v>3478</v>
      </c>
      <c r="B619" t="s">
        <v>2981</v>
      </c>
      <c r="C619" t="s">
        <v>16</v>
      </c>
      <c r="D619" t="s">
        <v>2982</v>
      </c>
      <c r="E619" t="s">
        <v>695</v>
      </c>
      <c r="F619" t="s">
        <v>3479</v>
      </c>
      <c r="G619" t="s">
        <v>3480</v>
      </c>
      <c r="H619" t="s">
        <v>3481</v>
      </c>
      <c r="I619" t="s">
        <v>348</v>
      </c>
      <c r="J619" t="s">
        <v>889</v>
      </c>
      <c r="K619" t="s">
        <v>24</v>
      </c>
      <c r="L619" t="s">
        <v>394</v>
      </c>
      <c r="M619" t="s">
        <v>26</v>
      </c>
      <c r="N619" t="s">
        <v>27</v>
      </c>
    </row>
    <row r="620" spans="1:14" x14ac:dyDescent="0.25">
      <c r="A620" t="s">
        <v>2896</v>
      </c>
      <c r="B620" t="s">
        <v>2897</v>
      </c>
      <c r="C620" t="s">
        <v>16</v>
      </c>
      <c r="D620" t="s">
        <v>2898</v>
      </c>
      <c r="E620" t="s">
        <v>695</v>
      </c>
      <c r="F620" t="s">
        <v>3482</v>
      </c>
      <c r="G620" t="s">
        <v>3483</v>
      </c>
      <c r="H620" t="s">
        <v>3484</v>
      </c>
      <c r="I620" t="s">
        <v>34</v>
      </c>
      <c r="J620" t="s">
        <v>1482</v>
      </c>
      <c r="K620" t="s">
        <v>24</v>
      </c>
      <c r="L620" t="s">
        <v>36</v>
      </c>
      <c r="M620" t="s">
        <v>26</v>
      </c>
      <c r="N620" t="s">
        <v>27</v>
      </c>
    </row>
    <row r="621" spans="1:14" x14ac:dyDescent="0.25">
      <c r="A621" t="s">
        <v>3485</v>
      </c>
      <c r="B621" t="s">
        <v>2981</v>
      </c>
      <c r="C621" t="s">
        <v>16</v>
      </c>
      <c r="D621" t="s">
        <v>2982</v>
      </c>
      <c r="E621" t="s">
        <v>695</v>
      </c>
      <c r="F621" t="s">
        <v>3486</v>
      </c>
      <c r="G621" t="s">
        <v>3487</v>
      </c>
      <c r="H621" t="s">
        <v>3488</v>
      </c>
      <c r="I621" t="s">
        <v>348</v>
      </c>
      <c r="J621" t="s">
        <v>307</v>
      </c>
      <c r="K621" t="s">
        <v>24</v>
      </c>
      <c r="L621" t="s">
        <v>394</v>
      </c>
      <c r="M621" t="s">
        <v>26</v>
      </c>
      <c r="N621" t="s">
        <v>27</v>
      </c>
    </row>
    <row r="622" spans="1:14" x14ac:dyDescent="0.25">
      <c r="A622" t="s">
        <v>3489</v>
      </c>
      <c r="B622" t="s">
        <v>2981</v>
      </c>
      <c r="C622" t="s">
        <v>16</v>
      </c>
      <c r="D622" t="s">
        <v>2982</v>
      </c>
      <c r="E622" t="s">
        <v>695</v>
      </c>
      <c r="F622" t="s">
        <v>3490</v>
      </c>
      <c r="G622" t="s">
        <v>3491</v>
      </c>
      <c r="H622" t="s">
        <v>3492</v>
      </c>
      <c r="I622" t="s">
        <v>348</v>
      </c>
      <c r="J622" t="s">
        <v>256</v>
      </c>
      <c r="K622" t="s">
        <v>24</v>
      </c>
      <c r="L622" t="s">
        <v>394</v>
      </c>
      <c r="M622" t="s">
        <v>26</v>
      </c>
      <c r="N622" t="s">
        <v>27</v>
      </c>
    </row>
    <row r="623" spans="1:14" x14ac:dyDescent="0.25">
      <c r="A623" t="s">
        <v>3119</v>
      </c>
      <c r="B623" t="s">
        <v>3035</v>
      </c>
      <c r="C623" t="s">
        <v>16</v>
      </c>
      <c r="D623" t="s">
        <v>3036</v>
      </c>
      <c r="E623" t="s">
        <v>695</v>
      </c>
      <c r="F623" t="s">
        <v>3493</v>
      </c>
      <c r="G623" t="s">
        <v>3494</v>
      </c>
      <c r="H623" t="s">
        <v>3495</v>
      </c>
      <c r="I623" t="s">
        <v>348</v>
      </c>
      <c r="J623" t="s">
        <v>201</v>
      </c>
      <c r="K623" t="s">
        <v>24</v>
      </c>
      <c r="L623" t="s">
        <v>394</v>
      </c>
      <c r="M623" t="s">
        <v>3496</v>
      </c>
      <c r="N623" t="s">
        <v>46</v>
      </c>
    </row>
    <row r="624" spans="1:14" x14ac:dyDescent="0.25">
      <c r="A624" t="s">
        <v>3497</v>
      </c>
      <c r="B624" t="s">
        <v>1525</v>
      </c>
      <c r="C624" t="s">
        <v>16</v>
      </c>
      <c r="D624" t="s">
        <v>2673</v>
      </c>
      <c r="E624" t="s">
        <v>687</v>
      </c>
      <c r="F624" t="s">
        <v>3498</v>
      </c>
      <c r="G624" t="s">
        <v>3499</v>
      </c>
      <c r="H624" t="s">
        <v>3500</v>
      </c>
      <c r="I624" t="s">
        <v>34</v>
      </c>
      <c r="J624" t="s">
        <v>412</v>
      </c>
      <c r="K624" t="s">
        <v>24</v>
      </c>
      <c r="L624" t="s">
        <v>82</v>
      </c>
      <c r="M624" t="s">
        <v>26</v>
      </c>
      <c r="N624" t="s">
        <v>27</v>
      </c>
    </row>
    <row r="625" spans="1:14" x14ac:dyDescent="0.25">
      <c r="A625" t="s">
        <v>3501</v>
      </c>
      <c r="B625" t="s">
        <v>3502</v>
      </c>
      <c r="C625" t="s">
        <v>16</v>
      </c>
      <c r="E625" t="s">
        <v>687</v>
      </c>
      <c r="F625" t="s">
        <v>3503</v>
      </c>
      <c r="G625" t="s">
        <v>3504</v>
      </c>
      <c r="H625" t="s">
        <v>3505</v>
      </c>
      <c r="I625" t="s">
        <v>34</v>
      </c>
      <c r="K625" t="s">
        <v>24</v>
      </c>
      <c r="M625" t="s">
        <v>26</v>
      </c>
      <c r="N625" t="s">
        <v>27</v>
      </c>
    </row>
    <row r="626" spans="1:14" x14ac:dyDescent="0.25">
      <c r="A626" t="s">
        <v>3506</v>
      </c>
      <c r="B626" t="s">
        <v>3234</v>
      </c>
      <c r="C626" t="s">
        <v>76</v>
      </c>
      <c r="D626" t="s">
        <v>3235</v>
      </c>
      <c r="E626" t="s">
        <v>687</v>
      </c>
      <c r="F626" t="s">
        <v>3507</v>
      </c>
      <c r="G626" t="s">
        <v>3508</v>
      </c>
      <c r="H626" t="s">
        <v>3509</v>
      </c>
      <c r="I626" t="s">
        <v>34</v>
      </c>
      <c r="J626" t="s">
        <v>90</v>
      </c>
      <c r="K626" t="s">
        <v>24</v>
      </c>
      <c r="L626" t="s">
        <v>3239</v>
      </c>
      <c r="M626" t="s">
        <v>26</v>
      </c>
      <c r="N626" t="s">
        <v>27</v>
      </c>
    </row>
    <row r="627" spans="1:14" x14ac:dyDescent="0.25">
      <c r="A627" t="s">
        <v>2939</v>
      </c>
      <c r="B627" t="s">
        <v>1974</v>
      </c>
      <c r="C627" t="s">
        <v>76</v>
      </c>
      <c r="D627" t="s">
        <v>2940</v>
      </c>
      <c r="E627" t="s">
        <v>695</v>
      </c>
      <c r="F627" t="s">
        <v>3510</v>
      </c>
      <c r="G627" t="s">
        <v>3511</v>
      </c>
      <c r="H627" t="s">
        <v>3512</v>
      </c>
      <c r="I627" t="s">
        <v>22</v>
      </c>
      <c r="J627" t="s">
        <v>3322</v>
      </c>
      <c r="K627" t="s">
        <v>24</v>
      </c>
      <c r="L627" t="s">
        <v>2944</v>
      </c>
      <c r="M627" t="s">
        <v>26</v>
      </c>
      <c r="N627" t="s">
        <v>27</v>
      </c>
    </row>
    <row r="628" spans="1:14" x14ac:dyDescent="0.25">
      <c r="A628" t="s">
        <v>3513</v>
      </c>
      <c r="B628" t="s">
        <v>3514</v>
      </c>
      <c r="C628" t="s">
        <v>16</v>
      </c>
      <c r="D628" t="s">
        <v>1612</v>
      </c>
      <c r="E628" t="s">
        <v>687</v>
      </c>
      <c r="F628" t="s">
        <v>3515</v>
      </c>
      <c r="G628" t="s">
        <v>3516</v>
      </c>
      <c r="H628" t="s">
        <v>3517</v>
      </c>
      <c r="I628" t="s">
        <v>34</v>
      </c>
      <c r="J628" t="s">
        <v>1019</v>
      </c>
      <c r="K628" t="s">
        <v>24</v>
      </c>
      <c r="L628" t="s">
        <v>82</v>
      </c>
      <c r="M628" t="s">
        <v>26</v>
      </c>
      <c r="N628" t="s">
        <v>27</v>
      </c>
    </row>
    <row r="629" spans="1:14" x14ac:dyDescent="0.25">
      <c r="A629" t="s">
        <v>3518</v>
      </c>
      <c r="B629" t="s">
        <v>3162</v>
      </c>
      <c r="C629" t="s">
        <v>76</v>
      </c>
      <c r="D629" t="s">
        <v>3163</v>
      </c>
      <c r="E629" t="s">
        <v>687</v>
      </c>
      <c r="F629" t="s">
        <v>3519</v>
      </c>
      <c r="G629" t="s">
        <v>3520</v>
      </c>
      <c r="H629" t="s">
        <v>3521</v>
      </c>
      <c r="I629" t="s">
        <v>34</v>
      </c>
      <c r="J629" t="s">
        <v>2283</v>
      </c>
      <c r="K629" t="s">
        <v>24</v>
      </c>
      <c r="L629" t="s">
        <v>82</v>
      </c>
      <c r="M629" t="s">
        <v>26</v>
      </c>
      <c r="N629" t="s">
        <v>27</v>
      </c>
    </row>
    <row r="630" spans="1:14" x14ac:dyDescent="0.25">
      <c r="A630" t="s">
        <v>2958</v>
      </c>
      <c r="B630" t="s">
        <v>2959</v>
      </c>
      <c r="C630" t="s">
        <v>76</v>
      </c>
      <c r="D630" t="s">
        <v>2960</v>
      </c>
      <c r="E630" t="s">
        <v>695</v>
      </c>
      <c r="F630" t="s">
        <v>3522</v>
      </c>
      <c r="G630" t="s">
        <v>3523</v>
      </c>
      <c r="H630" t="s">
        <v>3524</v>
      </c>
      <c r="I630" t="s">
        <v>34</v>
      </c>
      <c r="J630" t="s">
        <v>889</v>
      </c>
      <c r="K630" t="s">
        <v>24</v>
      </c>
      <c r="L630" t="s">
        <v>2964</v>
      </c>
      <c r="M630" t="s">
        <v>26</v>
      </c>
      <c r="N630" t="s">
        <v>27</v>
      </c>
    </row>
    <row r="631" spans="1:14" x14ac:dyDescent="0.25">
      <c r="A631" t="s">
        <v>3525</v>
      </c>
      <c r="B631" t="s">
        <v>3042</v>
      </c>
      <c r="C631" t="s">
        <v>76</v>
      </c>
      <c r="D631" t="s">
        <v>102</v>
      </c>
      <c r="E631" t="s">
        <v>695</v>
      </c>
      <c r="F631" t="s">
        <v>3526</v>
      </c>
      <c r="G631" t="s">
        <v>3527</v>
      </c>
      <c r="H631" t="s">
        <v>3528</v>
      </c>
      <c r="I631" t="s">
        <v>34</v>
      </c>
      <c r="J631" t="s">
        <v>106</v>
      </c>
      <c r="K631" t="s">
        <v>24</v>
      </c>
      <c r="L631" t="s">
        <v>82</v>
      </c>
      <c r="M631" t="s">
        <v>3529</v>
      </c>
      <c r="N631" t="s">
        <v>46</v>
      </c>
    </row>
    <row r="632" spans="1:14" x14ac:dyDescent="0.25">
      <c r="A632" t="s">
        <v>2945</v>
      </c>
      <c r="B632" t="s">
        <v>2946</v>
      </c>
      <c r="C632" t="s">
        <v>16</v>
      </c>
      <c r="D632" t="s">
        <v>2947</v>
      </c>
      <c r="E632" t="s">
        <v>695</v>
      </c>
      <c r="F632" t="s">
        <v>3530</v>
      </c>
      <c r="G632" t="s">
        <v>3531</v>
      </c>
      <c r="H632" t="s">
        <v>3532</v>
      </c>
      <c r="I632" t="s">
        <v>34</v>
      </c>
      <c r="J632" t="s">
        <v>142</v>
      </c>
      <c r="K632" t="s">
        <v>24</v>
      </c>
      <c r="L632" t="s">
        <v>2951</v>
      </c>
      <c r="M632" t="s">
        <v>26</v>
      </c>
      <c r="N632" t="s">
        <v>27</v>
      </c>
    </row>
    <row r="633" spans="1:14" x14ac:dyDescent="0.25">
      <c r="A633" t="s">
        <v>3533</v>
      </c>
      <c r="B633" t="s">
        <v>2981</v>
      </c>
      <c r="C633" t="s">
        <v>16</v>
      </c>
      <c r="D633" t="s">
        <v>2982</v>
      </c>
      <c r="E633" t="s">
        <v>687</v>
      </c>
      <c r="F633" t="s">
        <v>3534</v>
      </c>
      <c r="G633" t="s">
        <v>3535</v>
      </c>
      <c r="H633" t="s">
        <v>3536</v>
      </c>
      <c r="I633" t="s">
        <v>348</v>
      </c>
      <c r="J633" t="s">
        <v>889</v>
      </c>
      <c r="K633" t="s">
        <v>24</v>
      </c>
      <c r="L633" t="s">
        <v>394</v>
      </c>
      <c r="M633" t="s">
        <v>26</v>
      </c>
      <c r="N633" t="s">
        <v>27</v>
      </c>
    </row>
    <row r="634" spans="1:14" x14ac:dyDescent="0.25">
      <c r="A634" t="s">
        <v>3537</v>
      </c>
      <c r="B634" t="s">
        <v>1319</v>
      </c>
      <c r="C634" t="s">
        <v>76</v>
      </c>
      <c r="D634" t="s">
        <v>3147</v>
      </c>
      <c r="E634" t="s">
        <v>695</v>
      </c>
      <c r="F634" t="s">
        <v>3538</v>
      </c>
      <c r="G634" t="s">
        <v>3539</v>
      </c>
      <c r="H634" t="s">
        <v>3540</v>
      </c>
      <c r="I634" t="s">
        <v>34</v>
      </c>
      <c r="J634" t="s">
        <v>1066</v>
      </c>
      <c r="K634" t="s">
        <v>24</v>
      </c>
      <c r="L634" t="s">
        <v>3151</v>
      </c>
      <c r="M634" t="s">
        <v>26</v>
      </c>
      <c r="N634" t="s">
        <v>27</v>
      </c>
    </row>
    <row r="635" spans="1:14" x14ac:dyDescent="0.25">
      <c r="A635" t="s">
        <v>3541</v>
      </c>
      <c r="B635" t="s">
        <v>3542</v>
      </c>
      <c r="C635" t="s">
        <v>600</v>
      </c>
      <c r="D635" t="s">
        <v>3303</v>
      </c>
      <c r="E635" t="s">
        <v>695</v>
      </c>
      <c r="F635" t="s">
        <v>3543</v>
      </c>
      <c r="G635" t="s">
        <v>3544</v>
      </c>
      <c r="H635" t="s">
        <v>3545</v>
      </c>
      <c r="I635" t="s">
        <v>34</v>
      </c>
      <c r="J635" t="s">
        <v>2578</v>
      </c>
      <c r="K635" t="s">
        <v>606</v>
      </c>
      <c r="L635" t="s">
        <v>82</v>
      </c>
      <c r="M635" t="s">
        <v>26</v>
      </c>
      <c r="N635" t="s">
        <v>27</v>
      </c>
    </row>
    <row r="636" spans="1:14" x14ac:dyDescent="0.25">
      <c r="A636" t="s">
        <v>3546</v>
      </c>
      <c r="B636" t="s">
        <v>3302</v>
      </c>
      <c r="C636" t="s">
        <v>600</v>
      </c>
      <c r="D636" t="s">
        <v>3303</v>
      </c>
      <c r="E636" t="s">
        <v>687</v>
      </c>
      <c r="F636" t="s">
        <v>3547</v>
      </c>
      <c r="G636" t="s">
        <v>3548</v>
      </c>
      <c r="H636" t="s">
        <v>3549</v>
      </c>
      <c r="I636" t="s">
        <v>34</v>
      </c>
      <c r="J636" t="s">
        <v>2578</v>
      </c>
      <c r="K636" t="s">
        <v>606</v>
      </c>
      <c r="L636" t="s">
        <v>82</v>
      </c>
      <c r="M636" t="s">
        <v>26</v>
      </c>
      <c r="N636" t="s">
        <v>27</v>
      </c>
    </row>
    <row r="637" spans="1:14" x14ac:dyDescent="0.25">
      <c r="A637" t="s">
        <v>3550</v>
      </c>
      <c r="B637" t="s">
        <v>3551</v>
      </c>
      <c r="C637" t="s">
        <v>1991</v>
      </c>
      <c r="D637" t="s">
        <v>3552</v>
      </c>
      <c r="E637" t="s">
        <v>18</v>
      </c>
      <c r="F637" t="s">
        <v>3553</v>
      </c>
      <c r="G637" t="s">
        <v>3554</v>
      </c>
      <c r="H637" t="s">
        <v>3555</v>
      </c>
      <c r="I637" t="s">
        <v>22</v>
      </c>
      <c r="J637" t="s">
        <v>3556</v>
      </c>
      <c r="K637" t="s">
        <v>606</v>
      </c>
      <c r="L637" t="s">
        <v>3557</v>
      </c>
      <c r="M637" t="s">
        <v>26</v>
      </c>
      <c r="N637" t="s">
        <v>27</v>
      </c>
    </row>
    <row r="638" spans="1:14" x14ac:dyDescent="0.25">
      <c r="A638" t="s">
        <v>2884</v>
      </c>
      <c r="B638" t="s">
        <v>2885</v>
      </c>
      <c r="C638" t="s">
        <v>16</v>
      </c>
      <c r="D638" t="s">
        <v>102</v>
      </c>
      <c r="E638" t="s">
        <v>695</v>
      </c>
      <c r="F638" t="s">
        <v>3558</v>
      </c>
      <c r="G638" t="s">
        <v>3559</v>
      </c>
      <c r="H638" t="s">
        <v>3560</v>
      </c>
      <c r="I638" t="s">
        <v>34</v>
      </c>
      <c r="J638" t="s">
        <v>1435</v>
      </c>
      <c r="K638" t="s">
        <v>24</v>
      </c>
      <c r="L638" t="s">
        <v>82</v>
      </c>
      <c r="M638" t="s">
        <v>3561</v>
      </c>
      <c r="N638" t="s">
        <v>46</v>
      </c>
    </row>
    <row r="639" spans="1:14" x14ac:dyDescent="0.25">
      <c r="A639" t="s">
        <v>3562</v>
      </c>
      <c r="B639" t="s">
        <v>3563</v>
      </c>
      <c r="C639" t="s">
        <v>16</v>
      </c>
      <c r="D639" t="s">
        <v>579</v>
      </c>
      <c r="E639" t="s">
        <v>695</v>
      </c>
      <c r="F639" t="s">
        <v>3564</v>
      </c>
      <c r="G639" t="s">
        <v>3565</v>
      </c>
      <c r="H639" t="s">
        <v>3566</v>
      </c>
      <c r="I639" t="s">
        <v>34</v>
      </c>
      <c r="J639" t="s">
        <v>2757</v>
      </c>
      <c r="K639" t="s">
        <v>24</v>
      </c>
      <c r="L639" t="s">
        <v>193</v>
      </c>
      <c r="M639" t="s">
        <v>26</v>
      </c>
      <c r="N639" t="s">
        <v>27</v>
      </c>
    </row>
    <row r="640" spans="1:14" x14ac:dyDescent="0.25">
      <c r="A640" t="s">
        <v>3114</v>
      </c>
      <c r="B640" t="s">
        <v>3115</v>
      </c>
      <c r="C640" t="s">
        <v>16</v>
      </c>
      <c r="D640" t="s">
        <v>1612</v>
      </c>
      <c r="E640" t="s">
        <v>695</v>
      </c>
      <c r="F640" t="s">
        <v>3567</v>
      </c>
      <c r="G640" t="s">
        <v>3568</v>
      </c>
      <c r="H640" t="s">
        <v>3569</v>
      </c>
      <c r="I640" t="s">
        <v>34</v>
      </c>
      <c r="J640" t="s">
        <v>178</v>
      </c>
      <c r="K640" t="s">
        <v>24</v>
      </c>
      <c r="L640" t="s">
        <v>82</v>
      </c>
      <c r="M640" t="s">
        <v>26</v>
      </c>
      <c r="N640" t="s">
        <v>27</v>
      </c>
    </row>
    <row r="641" spans="1:14" x14ac:dyDescent="0.25">
      <c r="A641" t="s">
        <v>3570</v>
      </c>
      <c r="B641" t="s">
        <v>3571</v>
      </c>
      <c r="C641" t="s">
        <v>16</v>
      </c>
      <c r="D641" t="s">
        <v>3572</v>
      </c>
      <c r="E641" t="s">
        <v>695</v>
      </c>
      <c r="F641" t="s">
        <v>3573</v>
      </c>
      <c r="G641" t="s">
        <v>3574</v>
      </c>
      <c r="H641" t="s">
        <v>3575</v>
      </c>
      <c r="I641" t="s">
        <v>22</v>
      </c>
      <c r="J641" t="s">
        <v>1295</v>
      </c>
      <c r="K641" t="s">
        <v>24</v>
      </c>
      <c r="L641" t="s">
        <v>91</v>
      </c>
      <c r="M641" t="s">
        <v>26</v>
      </c>
      <c r="N641" t="s">
        <v>27</v>
      </c>
    </row>
    <row r="642" spans="1:14" x14ac:dyDescent="0.25">
      <c r="A642" t="s">
        <v>3576</v>
      </c>
      <c r="B642" t="s">
        <v>3007</v>
      </c>
      <c r="C642" t="s">
        <v>76</v>
      </c>
      <c r="D642" t="s">
        <v>3008</v>
      </c>
      <c r="E642" t="s">
        <v>687</v>
      </c>
      <c r="F642" t="s">
        <v>3577</v>
      </c>
      <c r="G642" t="s">
        <v>3578</v>
      </c>
      <c r="H642" t="s">
        <v>3579</v>
      </c>
      <c r="I642" t="s">
        <v>34</v>
      </c>
      <c r="J642" t="s">
        <v>81</v>
      </c>
      <c r="K642" t="s">
        <v>24</v>
      </c>
      <c r="L642" t="s">
        <v>483</v>
      </c>
      <c r="M642" t="s">
        <v>26</v>
      </c>
      <c r="N642" t="s">
        <v>27</v>
      </c>
    </row>
    <row r="643" spans="1:14" x14ac:dyDescent="0.25">
      <c r="A643" t="s">
        <v>2939</v>
      </c>
      <c r="B643" t="s">
        <v>1974</v>
      </c>
      <c r="C643" t="s">
        <v>76</v>
      </c>
      <c r="D643" t="s">
        <v>2940</v>
      </c>
      <c r="E643" t="s">
        <v>687</v>
      </c>
      <c r="F643" t="s">
        <v>3580</v>
      </c>
      <c r="G643" t="s">
        <v>3581</v>
      </c>
      <c r="H643" t="s">
        <v>3582</v>
      </c>
      <c r="I643" t="s">
        <v>22</v>
      </c>
      <c r="J643" t="s">
        <v>1677</v>
      </c>
      <c r="K643" t="s">
        <v>24</v>
      </c>
      <c r="L643" t="s">
        <v>2944</v>
      </c>
      <c r="M643" t="s">
        <v>26</v>
      </c>
      <c r="N643" t="s">
        <v>27</v>
      </c>
    </row>
    <row r="644" spans="1:14" x14ac:dyDescent="0.25">
      <c r="A644" t="s">
        <v>3583</v>
      </c>
      <c r="B644" t="s">
        <v>2981</v>
      </c>
      <c r="C644" t="s">
        <v>16</v>
      </c>
      <c r="D644" t="s">
        <v>2982</v>
      </c>
      <c r="E644" t="s">
        <v>695</v>
      </c>
      <c r="F644" t="s">
        <v>3584</v>
      </c>
      <c r="G644" t="s">
        <v>3585</v>
      </c>
      <c r="H644" t="s">
        <v>3586</v>
      </c>
      <c r="I644" t="s">
        <v>348</v>
      </c>
      <c r="J644" t="s">
        <v>393</v>
      </c>
      <c r="K644" t="s">
        <v>24</v>
      </c>
      <c r="L644" t="s">
        <v>394</v>
      </c>
      <c r="M644" t="s">
        <v>26</v>
      </c>
      <c r="N644" t="s">
        <v>27</v>
      </c>
    </row>
    <row r="645" spans="1:14" x14ac:dyDescent="0.25">
      <c r="A645" t="s">
        <v>3587</v>
      </c>
      <c r="B645" t="s">
        <v>3105</v>
      </c>
      <c r="C645" t="s">
        <v>16</v>
      </c>
      <c r="D645" t="s">
        <v>3106</v>
      </c>
      <c r="E645" t="s">
        <v>695</v>
      </c>
      <c r="F645" t="s">
        <v>3588</v>
      </c>
      <c r="G645" t="s">
        <v>3589</v>
      </c>
      <c r="H645" t="s">
        <v>3590</v>
      </c>
      <c r="I645" t="s">
        <v>34</v>
      </c>
      <c r="J645" t="s">
        <v>372</v>
      </c>
      <c r="K645" t="s">
        <v>24</v>
      </c>
      <c r="L645" t="s">
        <v>3591</v>
      </c>
      <c r="M645" t="s">
        <v>3592</v>
      </c>
      <c r="N645" t="s">
        <v>46</v>
      </c>
    </row>
    <row r="646" spans="1:14" x14ac:dyDescent="0.25">
      <c r="A646" t="s">
        <v>3593</v>
      </c>
      <c r="B646" t="s">
        <v>3594</v>
      </c>
      <c r="C646" t="s">
        <v>16</v>
      </c>
      <c r="D646" t="s">
        <v>3595</v>
      </c>
      <c r="E646" t="s">
        <v>695</v>
      </c>
      <c r="F646" t="s">
        <v>3596</v>
      </c>
      <c r="G646" t="s">
        <v>3597</v>
      </c>
      <c r="H646" t="s">
        <v>3598</v>
      </c>
      <c r="I646" t="s">
        <v>34</v>
      </c>
      <c r="J646" t="s">
        <v>240</v>
      </c>
      <c r="K646" t="s">
        <v>24</v>
      </c>
      <c r="L646" t="s">
        <v>36</v>
      </c>
      <c r="M646" t="s">
        <v>26</v>
      </c>
      <c r="N646" t="s">
        <v>27</v>
      </c>
    </row>
    <row r="647" spans="1:14" x14ac:dyDescent="0.25">
      <c r="A647" t="s">
        <v>3034</v>
      </c>
      <c r="B647" t="s">
        <v>3035</v>
      </c>
      <c r="C647" t="s">
        <v>16</v>
      </c>
      <c r="D647" t="s">
        <v>3036</v>
      </c>
      <c r="E647" t="s">
        <v>687</v>
      </c>
      <c r="F647" t="s">
        <v>3599</v>
      </c>
      <c r="G647" t="s">
        <v>3600</v>
      </c>
      <c r="H647" t="s">
        <v>3601</v>
      </c>
      <c r="I647" t="s">
        <v>348</v>
      </c>
      <c r="J647" t="s">
        <v>81</v>
      </c>
      <c r="K647" t="s">
        <v>24</v>
      </c>
      <c r="L647" t="s">
        <v>394</v>
      </c>
      <c r="M647" t="s">
        <v>26</v>
      </c>
      <c r="N647" t="s">
        <v>27</v>
      </c>
    </row>
    <row r="648" spans="1:14" x14ac:dyDescent="0.25">
      <c r="A648" t="s">
        <v>3602</v>
      </c>
      <c r="B648" t="s">
        <v>3440</v>
      </c>
      <c r="C648" t="s">
        <v>16</v>
      </c>
      <c r="D648" t="s">
        <v>3441</v>
      </c>
      <c r="E648" t="s">
        <v>695</v>
      </c>
      <c r="F648" t="s">
        <v>3603</v>
      </c>
      <c r="G648" t="s">
        <v>3604</v>
      </c>
      <c r="H648" t="s">
        <v>3605</v>
      </c>
      <c r="I648" t="s">
        <v>34</v>
      </c>
      <c r="J648" t="s">
        <v>551</v>
      </c>
      <c r="K648" t="s">
        <v>24</v>
      </c>
      <c r="L648" t="s">
        <v>224</v>
      </c>
      <c r="M648" t="s">
        <v>3606</v>
      </c>
      <c r="N648" t="s">
        <v>46</v>
      </c>
    </row>
    <row r="649" spans="1:14" x14ac:dyDescent="0.25">
      <c r="A649" t="s">
        <v>3607</v>
      </c>
      <c r="B649" t="s">
        <v>3092</v>
      </c>
      <c r="C649" t="s">
        <v>16</v>
      </c>
      <c r="D649" t="s">
        <v>3093</v>
      </c>
      <c r="E649" t="s">
        <v>695</v>
      </c>
      <c r="F649" t="s">
        <v>3608</v>
      </c>
      <c r="G649" t="s">
        <v>3609</v>
      </c>
      <c r="H649" t="s">
        <v>3610</v>
      </c>
      <c r="I649" t="s">
        <v>34</v>
      </c>
      <c r="J649" t="s">
        <v>307</v>
      </c>
      <c r="K649" t="s">
        <v>24</v>
      </c>
      <c r="L649" t="s">
        <v>477</v>
      </c>
      <c r="M649" t="s">
        <v>26</v>
      </c>
      <c r="N649" t="s">
        <v>27</v>
      </c>
    </row>
    <row r="650" spans="1:14" x14ac:dyDescent="0.25">
      <c r="A650" t="s">
        <v>3611</v>
      </c>
      <c r="B650" t="s">
        <v>3275</v>
      </c>
      <c r="C650" t="s">
        <v>76</v>
      </c>
      <c r="D650" t="s">
        <v>3276</v>
      </c>
      <c r="E650" t="s">
        <v>695</v>
      </c>
      <c r="F650" t="s">
        <v>3612</v>
      </c>
      <c r="G650" t="s">
        <v>3613</v>
      </c>
      <c r="H650" t="s">
        <v>3614</v>
      </c>
      <c r="I650" t="s">
        <v>22</v>
      </c>
      <c r="J650" t="s">
        <v>162</v>
      </c>
      <c r="K650" t="s">
        <v>24</v>
      </c>
      <c r="L650" t="s">
        <v>91</v>
      </c>
      <c r="M650" t="s">
        <v>3615</v>
      </c>
      <c r="N650" t="s">
        <v>46</v>
      </c>
    </row>
    <row r="651" spans="1:14" x14ac:dyDescent="0.25">
      <c r="A651" t="s">
        <v>3616</v>
      </c>
      <c r="B651" t="s">
        <v>2872</v>
      </c>
      <c r="C651" t="s">
        <v>76</v>
      </c>
      <c r="D651" t="s">
        <v>2873</v>
      </c>
      <c r="E651" t="s">
        <v>687</v>
      </c>
      <c r="F651" t="s">
        <v>3617</v>
      </c>
      <c r="G651" t="s">
        <v>3618</v>
      </c>
      <c r="H651" t="s">
        <v>3619</v>
      </c>
      <c r="I651" t="s">
        <v>22</v>
      </c>
      <c r="J651" t="s">
        <v>269</v>
      </c>
      <c r="K651" t="s">
        <v>24</v>
      </c>
      <c r="L651" t="s">
        <v>2877</v>
      </c>
      <c r="M651" t="s">
        <v>26</v>
      </c>
      <c r="N651" t="s">
        <v>27</v>
      </c>
    </row>
    <row r="652" spans="1:14" x14ac:dyDescent="0.25">
      <c r="A652" t="s">
        <v>3073</v>
      </c>
      <c r="B652" t="s">
        <v>2891</v>
      </c>
      <c r="C652" t="s">
        <v>16</v>
      </c>
      <c r="D652" t="s">
        <v>2892</v>
      </c>
      <c r="E652" t="s">
        <v>695</v>
      </c>
      <c r="F652" t="s">
        <v>3620</v>
      </c>
      <c r="G652" t="s">
        <v>3621</v>
      </c>
      <c r="H652" t="s">
        <v>3622</v>
      </c>
      <c r="I652" t="s">
        <v>22</v>
      </c>
      <c r="J652" t="s">
        <v>426</v>
      </c>
      <c r="K652" t="s">
        <v>24</v>
      </c>
      <c r="L652" t="s">
        <v>91</v>
      </c>
      <c r="M652" t="s">
        <v>26</v>
      </c>
      <c r="N652" t="s">
        <v>27</v>
      </c>
    </row>
    <row r="653" spans="1:14" x14ac:dyDescent="0.25">
      <c r="A653" t="s">
        <v>2939</v>
      </c>
      <c r="B653" t="s">
        <v>1974</v>
      </c>
      <c r="C653" t="s">
        <v>76</v>
      </c>
      <c r="D653" t="s">
        <v>2940</v>
      </c>
      <c r="E653" t="s">
        <v>695</v>
      </c>
      <c r="F653" t="s">
        <v>3623</v>
      </c>
      <c r="G653" t="s">
        <v>3624</v>
      </c>
      <c r="H653" t="s">
        <v>3625</v>
      </c>
      <c r="I653" t="s">
        <v>22</v>
      </c>
      <c r="J653" t="s">
        <v>2023</v>
      </c>
      <c r="K653" t="s">
        <v>24</v>
      </c>
      <c r="L653" t="s">
        <v>2944</v>
      </c>
      <c r="M653" t="s">
        <v>26</v>
      </c>
      <c r="N653" t="s">
        <v>27</v>
      </c>
    </row>
    <row r="654" spans="1:14" x14ac:dyDescent="0.25">
      <c r="A654" t="s">
        <v>2945</v>
      </c>
      <c r="B654" t="s">
        <v>715</v>
      </c>
      <c r="C654" t="s">
        <v>16</v>
      </c>
      <c r="D654" t="s">
        <v>2947</v>
      </c>
      <c r="E654" t="s">
        <v>695</v>
      </c>
      <c r="F654" t="s">
        <v>3626</v>
      </c>
      <c r="G654" t="s">
        <v>3627</v>
      </c>
      <c r="H654" t="s">
        <v>3628</v>
      </c>
      <c r="I654" t="s">
        <v>34</v>
      </c>
      <c r="J654" t="s">
        <v>178</v>
      </c>
      <c r="K654" t="s">
        <v>24</v>
      </c>
      <c r="L654" t="s">
        <v>2951</v>
      </c>
      <c r="M654" t="s">
        <v>26</v>
      </c>
      <c r="N654" t="s">
        <v>27</v>
      </c>
    </row>
    <row r="655" spans="1:14" x14ac:dyDescent="0.25">
      <c r="A655" t="s">
        <v>3629</v>
      </c>
      <c r="B655" t="s">
        <v>3196</v>
      </c>
      <c r="C655" t="s">
        <v>16</v>
      </c>
      <c r="D655" t="s">
        <v>3197</v>
      </c>
      <c r="E655" t="s">
        <v>695</v>
      </c>
      <c r="F655" t="s">
        <v>3630</v>
      </c>
      <c r="G655" t="s">
        <v>3631</v>
      </c>
      <c r="H655" t="s">
        <v>3632</v>
      </c>
      <c r="I655" t="s">
        <v>34</v>
      </c>
      <c r="J655" t="s">
        <v>256</v>
      </c>
      <c r="K655" t="s">
        <v>24</v>
      </c>
      <c r="L655" t="s">
        <v>82</v>
      </c>
      <c r="M655" t="s">
        <v>26</v>
      </c>
      <c r="N655" t="s">
        <v>27</v>
      </c>
    </row>
    <row r="656" spans="1:14" x14ac:dyDescent="0.25">
      <c r="A656" t="s">
        <v>2896</v>
      </c>
      <c r="B656" t="s">
        <v>2897</v>
      </c>
      <c r="C656" t="s">
        <v>16</v>
      </c>
      <c r="D656" t="s">
        <v>2898</v>
      </c>
      <c r="E656" t="s">
        <v>695</v>
      </c>
      <c r="F656" t="s">
        <v>3633</v>
      </c>
      <c r="G656" t="s">
        <v>3634</v>
      </c>
      <c r="H656" t="s">
        <v>3635</v>
      </c>
      <c r="I656" t="s">
        <v>34</v>
      </c>
      <c r="J656" t="s">
        <v>1482</v>
      </c>
      <c r="K656" t="s">
        <v>24</v>
      </c>
      <c r="L656" t="s">
        <v>36</v>
      </c>
      <c r="M656" t="s">
        <v>26</v>
      </c>
      <c r="N656" t="s">
        <v>27</v>
      </c>
    </row>
    <row r="657" spans="1:14" x14ac:dyDescent="0.25">
      <c r="A657" t="s">
        <v>3636</v>
      </c>
      <c r="B657" t="s">
        <v>3637</v>
      </c>
      <c r="C657" t="s">
        <v>16</v>
      </c>
      <c r="D657" t="s">
        <v>3093</v>
      </c>
      <c r="E657" t="s">
        <v>695</v>
      </c>
      <c r="F657" t="s">
        <v>3638</v>
      </c>
      <c r="G657" t="s">
        <v>3639</v>
      </c>
      <c r="H657" t="s">
        <v>3640</v>
      </c>
      <c r="I657" t="s">
        <v>34</v>
      </c>
      <c r="J657" t="s">
        <v>307</v>
      </c>
      <c r="K657" t="s">
        <v>24</v>
      </c>
      <c r="L657" t="s">
        <v>477</v>
      </c>
      <c r="M657" t="s">
        <v>26</v>
      </c>
      <c r="N657" t="s">
        <v>27</v>
      </c>
    </row>
    <row r="658" spans="1:14" x14ac:dyDescent="0.25">
      <c r="A658" t="s">
        <v>3641</v>
      </c>
      <c r="B658" t="s">
        <v>1051</v>
      </c>
      <c r="C658" t="s">
        <v>76</v>
      </c>
      <c r="D658" t="s">
        <v>1052</v>
      </c>
      <c r="E658" t="s">
        <v>695</v>
      </c>
      <c r="F658" t="s">
        <v>3642</v>
      </c>
      <c r="G658" t="s">
        <v>3643</v>
      </c>
      <c r="H658" t="s">
        <v>3644</v>
      </c>
      <c r="I658" t="s">
        <v>34</v>
      </c>
      <c r="J658" t="s">
        <v>162</v>
      </c>
      <c r="K658" t="s">
        <v>24</v>
      </c>
      <c r="L658" t="s">
        <v>224</v>
      </c>
      <c r="M658" t="s">
        <v>3645</v>
      </c>
      <c r="N658" t="s">
        <v>46</v>
      </c>
    </row>
    <row r="659" spans="1:14" x14ac:dyDescent="0.25">
      <c r="A659" t="s">
        <v>3646</v>
      </c>
      <c r="B659" t="s">
        <v>1525</v>
      </c>
      <c r="C659" t="s">
        <v>16</v>
      </c>
      <c r="D659" t="s">
        <v>2673</v>
      </c>
      <c r="E659" t="s">
        <v>695</v>
      </c>
      <c r="F659" t="s">
        <v>3647</v>
      </c>
      <c r="G659" t="s">
        <v>3648</v>
      </c>
      <c r="H659" t="s">
        <v>3649</v>
      </c>
      <c r="I659" t="s">
        <v>34</v>
      </c>
      <c r="J659" t="s">
        <v>412</v>
      </c>
      <c r="K659" t="s">
        <v>24</v>
      </c>
      <c r="L659" t="s">
        <v>82</v>
      </c>
      <c r="M659" t="s">
        <v>3650</v>
      </c>
      <c r="N659" t="s">
        <v>46</v>
      </c>
    </row>
    <row r="660" spans="1:14" x14ac:dyDescent="0.25">
      <c r="A660" t="s">
        <v>3651</v>
      </c>
      <c r="B660" t="s">
        <v>3563</v>
      </c>
      <c r="C660" t="s">
        <v>16</v>
      </c>
      <c r="D660" t="s">
        <v>579</v>
      </c>
      <c r="E660" t="s">
        <v>695</v>
      </c>
      <c r="F660" t="s">
        <v>3652</v>
      </c>
      <c r="G660" t="s">
        <v>3653</v>
      </c>
      <c r="H660" t="s">
        <v>3654</v>
      </c>
      <c r="I660" t="s">
        <v>34</v>
      </c>
      <c r="J660" t="s">
        <v>2757</v>
      </c>
      <c r="K660" t="s">
        <v>24</v>
      </c>
      <c r="L660" t="s">
        <v>193</v>
      </c>
      <c r="M660" t="s">
        <v>26</v>
      </c>
      <c r="N660" t="s">
        <v>27</v>
      </c>
    </row>
    <row r="661" spans="1:14" x14ac:dyDescent="0.25">
      <c r="A661" t="s">
        <v>3655</v>
      </c>
      <c r="B661" t="s">
        <v>3001</v>
      </c>
      <c r="C661" t="s">
        <v>76</v>
      </c>
      <c r="D661" t="s">
        <v>1354</v>
      </c>
      <c r="E661" t="s">
        <v>687</v>
      </c>
      <c r="F661" t="s">
        <v>3656</v>
      </c>
      <c r="G661" t="s">
        <v>3657</v>
      </c>
      <c r="H661" t="s">
        <v>3658</v>
      </c>
      <c r="I661" t="s">
        <v>34</v>
      </c>
      <c r="J661" t="s">
        <v>536</v>
      </c>
      <c r="K661" t="s">
        <v>24</v>
      </c>
      <c r="L661" t="s">
        <v>1358</v>
      </c>
      <c r="M661" t="s">
        <v>26</v>
      </c>
      <c r="N661" t="s">
        <v>27</v>
      </c>
    </row>
    <row r="662" spans="1:14" x14ac:dyDescent="0.25">
      <c r="A662" t="s">
        <v>3291</v>
      </c>
      <c r="B662" t="s">
        <v>3659</v>
      </c>
      <c r="C662" t="s">
        <v>76</v>
      </c>
      <c r="D662" t="s">
        <v>3197</v>
      </c>
      <c r="E662" t="s">
        <v>695</v>
      </c>
      <c r="F662" t="s">
        <v>3660</v>
      </c>
      <c r="G662" t="s">
        <v>3661</v>
      </c>
      <c r="H662" t="s">
        <v>3662</v>
      </c>
      <c r="I662" t="s">
        <v>34</v>
      </c>
      <c r="J662" t="s">
        <v>1648</v>
      </c>
      <c r="K662" t="s">
        <v>24</v>
      </c>
      <c r="L662" t="s">
        <v>82</v>
      </c>
      <c r="M662" t="s">
        <v>26</v>
      </c>
      <c r="N662" t="s">
        <v>27</v>
      </c>
    </row>
    <row r="663" spans="1:14" x14ac:dyDescent="0.25">
      <c r="A663" t="s">
        <v>3663</v>
      </c>
      <c r="B663" t="s">
        <v>1051</v>
      </c>
      <c r="C663" t="s">
        <v>76</v>
      </c>
      <c r="D663" t="s">
        <v>1052</v>
      </c>
      <c r="E663" t="s">
        <v>687</v>
      </c>
      <c r="F663" t="s">
        <v>3664</v>
      </c>
      <c r="G663" t="s">
        <v>3665</v>
      </c>
      <c r="H663" t="s">
        <v>3666</v>
      </c>
      <c r="I663" t="s">
        <v>34</v>
      </c>
      <c r="J663" t="s">
        <v>162</v>
      </c>
      <c r="K663" t="s">
        <v>24</v>
      </c>
      <c r="L663" t="s">
        <v>224</v>
      </c>
      <c r="M663" t="s">
        <v>26</v>
      </c>
      <c r="N663" t="s">
        <v>27</v>
      </c>
    </row>
    <row r="664" spans="1:14" x14ac:dyDescent="0.25">
      <c r="A664" t="s">
        <v>3667</v>
      </c>
      <c r="B664" t="s">
        <v>3229</v>
      </c>
      <c r="C664" t="s">
        <v>76</v>
      </c>
      <c r="D664" t="s">
        <v>220</v>
      </c>
      <c r="E664" t="s">
        <v>687</v>
      </c>
      <c r="F664" t="s">
        <v>3668</v>
      </c>
      <c r="G664" t="s">
        <v>3669</v>
      </c>
      <c r="H664" t="s">
        <v>3670</v>
      </c>
      <c r="I664" t="s">
        <v>34</v>
      </c>
      <c r="J664" t="s">
        <v>256</v>
      </c>
      <c r="K664" t="s">
        <v>24</v>
      </c>
      <c r="L664" t="s">
        <v>224</v>
      </c>
      <c r="M664" t="s">
        <v>26</v>
      </c>
      <c r="N664" t="s">
        <v>27</v>
      </c>
    </row>
    <row r="665" spans="1:14" x14ac:dyDescent="0.25">
      <c r="A665" t="s">
        <v>3119</v>
      </c>
      <c r="B665" t="s">
        <v>3035</v>
      </c>
      <c r="C665" t="s">
        <v>16</v>
      </c>
      <c r="D665" t="s">
        <v>3036</v>
      </c>
      <c r="E665" t="s">
        <v>695</v>
      </c>
      <c r="F665" t="s">
        <v>3400</v>
      </c>
      <c r="G665" t="s">
        <v>3401</v>
      </c>
      <c r="H665" t="s">
        <v>3402</v>
      </c>
      <c r="I665" t="s">
        <v>348</v>
      </c>
      <c r="J665" t="s">
        <v>315</v>
      </c>
      <c r="K665" t="s">
        <v>24</v>
      </c>
      <c r="L665" t="s">
        <v>394</v>
      </c>
      <c r="M665" t="s">
        <v>3403</v>
      </c>
      <c r="N665" t="s">
        <v>46</v>
      </c>
    </row>
    <row r="666" spans="1:14" x14ac:dyDescent="0.25">
      <c r="A666" t="s">
        <v>3404</v>
      </c>
      <c r="B666" t="s">
        <v>3059</v>
      </c>
      <c r="C666" t="s">
        <v>76</v>
      </c>
      <c r="D666" t="s">
        <v>3060</v>
      </c>
      <c r="E666" t="s">
        <v>695</v>
      </c>
      <c r="F666" t="s">
        <v>3405</v>
      </c>
      <c r="G666" t="s">
        <v>3406</v>
      </c>
      <c r="H666" t="s">
        <v>3407</v>
      </c>
      <c r="I666" t="s">
        <v>34</v>
      </c>
      <c r="J666" t="s">
        <v>2658</v>
      </c>
      <c r="K666" t="s">
        <v>24</v>
      </c>
      <c r="L666" t="s">
        <v>224</v>
      </c>
      <c r="M666" t="s">
        <v>3408</v>
      </c>
      <c r="N666" t="s">
        <v>46</v>
      </c>
    </row>
    <row r="667" spans="1:14" x14ac:dyDescent="0.25">
      <c r="A667" t="s">
        <v>3409</v>
      </c>
      <c r="B667" t="s">
        <v>3275</v>
      </c>
      <c r="C667" t="s">
        <v>76</v>
      </c>
      <c r="D667" t="s">
        <v>86</v>
      </c>
      <c r="E667" t="s">
        <v>687</v>
      </c>
      <c r="F667" t="s">
        <v>3410</v>
      </c>
      <c r="G667" t="s">
        <v>3411</v>
      </c>
      <c r="H667" t="s">
        <v>3412</v>
      </c>
      <c r="I667" t="s">
        <v>22</v>
      </c>
      <c r="J667" t="s">
        <v>162</v>
      </c>
      <c r="K667" t="s">
        <v>24</v>
      </c>
      <c r="L667" t="s">
        <v>91</v>
      </c>
      <c r="M667" t="s">
        <v>26</v>
      </c>
      <c r="N667" t="s">
        <v>27</v>
      </c>
    </row>
    <row r="668" spans="1:14" x14ac:dyDescent="0.25">
      <c r="A668" t="s">
        <v>3413</v>
      </c>
      <c r="B668" t="s">
        <v>752</v>
      </c>
      <c r="C668" t="s">
        <v>76</v>
      </c>
      <c r="D668" t="s">
        <v>753</v>
      </c>
      <c r="E668" t="s">
        <v>687</v>
      </c>
      <c r="F668" t="s">
        <v>3414</v>
      </c>
      <c r="G668" t="s">
        <v>3415</v>
      </c>
      <c r="H668" t="s">
        <v>3416</v>
      </c>
      <c r="I668" t="s">
        <v>34</v>
      </c>
      <c r="J668" t="s">
        <v>551</v>
      </c>
      <c r="K668" t="s">
        <v>24</v>
      </c>
      <c r="L668" t="s">
        <v>82</v>
      </c>
      <c r="M668" t="s">
        <v>26</v>
      </c>
      <c r="N668" t="s">
        <v>27</v>
      </c>
    </row>
    <row r="669" spans="1:14" x14ac:dyDescent="0.25">
      <c r="A669" t="s">
        <v>2939</v>
      </c>
      <c r="B669" t="s">
        <v>1974</v>
      </c>
      <c r="C669" t="s">
        <v>76</v>
      </c>
      <c r="D669" t="s">
        <v>2940</v>
      </c>
      <c r="E669" t="s">
        <v>695</v>
      </c>
      <c r="F669" t="s">
        <v>3417</v>
      </c>
      <c r="G669" t="s">
        <v>3418</v>
      </c>
      <c r="H669" t="s">
        <v>3419</v>
      </c>
      <c r="I669" t="s">
        <v>22</v>
      </c>
      <c r="J669" t="s">
        <v>3420</v>
      </c>
      <c r="K669" t="s">
        <v>24</v>
      </c>
      <c r="L669" t="s">
        <v>2944</v>
      </c>
      <c r="M669" t="s">
        <v>26</v>
      </c>
      <c r="N669" t="s">
        <v>27</v>
      </c>
    </row>
    <row r="670" spans="1:14" x14ac:dyDescent="0.25">
      <c r="A670" t="s">
        <v>3119</v>
      </c>
      <c r="B670" t="s">
        <v>3035</v>
      </c>
      <c r="C670" t="s">
        <v>16</v>
      </c>
      <c r="D670" t="s">
        <v>3036</v>
      </c>
      <c r="E670" t="s">
        <v>695</v>
      </c>
      <c r="F670" t="s">
        <v>3421</v>
      </c>
      <c r="G670" t="s">
        <v>3422</v>
      </c>
      <c r="H670" t="s">
        <v>3423</v>
      </c>
      <c r="I670" t="s">
        <v>348</v>
      </c>
      <c r="J670" t="s">
        <v>201</v>
      </c>
      <c r="K670" t="s">
        <v>24</v>
      </c>
      <c r="L670" t="s">
        <v>394</v>
      </c>
      <c r="M670" t="s">
        <v>3424</v>
      </c>
      <c r="N670" t="s">
        <v>46</v>
      </c>
    </row>
    <row r="671" spans="1:14" x14ac:dyDescent="0.25">
      <c r="A671" t="s">
        <v>3425</v>
      </c>
      <c r="C671" t="s">
        <v>16</v>
      </c>
      <c r="D671" t="s">
        <v>2975</v>
      </c>
      <c r="E671" t="s">
        <v>695</v>
      </c>
      <c r="F671" t="s">
        <v>3426</v>
      </c>
      <c r="G671" t="s">
        <v>3427</v>
      </c>
      <c r="H671" t="s">
        <v>3428</v>
      </c>
      <c r="I671" t="s">
        <v>348</v>
      </c>
      <c r="J671" t="s">
        <v>372</v>
      </c>
      <c r="K671" t="s">
        <v>24</v>
      </c>
      <c r="L671" t="s">
        <v>2979</v>
      </c>
      <c r="M671" t="s">
        <v>3429</v>
      </c>
      <c r="N671" t="s">
        <v>46</v>
      </c>
    </row>
    <row r="672" spans="1:14" x14ac:dyDescent="0.25">
      <c r="A672" t="s">
        <v>3430</v>
      </c>
      <c r="B672" t="s">
        <v>752</v>
      </c>
      <c r="C672" t="s">
        <v>76</v>
      </c>
      <c r="D672" t="s">
        <v>753</v>
      </c>
      <c r="E672" t="s">
        <v>695</v>
      </c>
      <c r="F672" t="s">
        <v>3431</v>
      </c>
      <c r="G672" t="s">
        <v>3432</v>
      </c>
      <c r="H672" t="s">
        <v>3433</v>
      </c>
      <c r="I672" t="s">
        <v>34</v>
      </c>
      <c r="J672" t="s">
        <v>551</v>
      </c>
      <c r="K672" t="s">
        <v>24</v>
      </c>
      <c r="L672" t="s">
        <v>82</v>
      </c>
      <c r="M672" t="s">
        <v>3434</v>
      </c>
      <c r="N672" t="s">
        <v>46</v>
      </c>
    </row>
    <row r="673" spans="1:14" x14ac:dyDescent="0.25">
      <c r="A673" t="s">
        <v>3435</v>
      </c>
      <c r="B673" t="s">
        <v>2885</v>
      </c>
      <c r="C673" t="s">
        <v>16</v>
      </c>
      <c r="D673" t="s">
        <v>102</v>
      </c>
      <c r="E673" t="s">
        <v>687</v>
      </c>
      <c r="F673" t="s">
        <v>3436</v>
      </c>
      <c r="G673" t="s">
        <v>3437</v>
      </c>
      <c r="H673" t="s">
        <v>3438</v>
      </c>
      <c r="I673" t="s">
        <v>34</v>
      </c>
      <c r="J673" t="s">
        <v>1435</v>
      </c>
      <c r="K673" t="s">
        <v>24</v>
      </c>
      <c r="L673" t="s">
        <v>82</v>
      </c>
      <c r="M673" t="s">
        <v>26</v>
      </c>
      <c r="N673" t="s">
        <v>27</v>
      </c>
    </row>
    <row r="674" spans="1:14" x14ac:dyDescent="0.25">
      <c r="A674" t="s">
        <v>3439</v>
      </c>
      <c r="B674" t="s">
        <v>3440</v>
      </c>
      <c r="C674" t="s">
        <v>16</v>
      </c>
      <c r="D674" t="s">
        <v>3441</v>
      </c>
      <c r="E674" t="s">
        <v>695</v>
      </c>
      <c r="F674" t="s">
        <v>3442</v>
      </c>
      <c r="G674" t="s">
        <v>3443</v>
      </c>
      <c r="H674" t="s">
        <v>3444</v>
      </c>
      <c r="I674" t="s">
        <v>34</v>
      </c>
      <c r="J674" t="s">
        <v>551</v>
      </c>
      <c r="K674" t="s">
        <v>24</v>
      </c>
      <c r="L674" t="s">
        <v>224</v>
      </c>
      <c r="M674" t="s">
        <v>3445</v>
      </c>
      <c r="N674" t="s">
        <v>46</v>
      </c>
    </row>
    <row r="675" spans="1:14" x14ac:dyDescent="0.25">
      <c r="A675" t="s">
        <v>3446</v>
      </c>
      <c r="B675" t="s">
        <v>3447</v>
      </c>
      <c r="C675" t="s">
        <v>76</v>
      </c>
      <c r="D675" t="s">
        <v>3448</v>
      </c>
      <c r="E675" t="s">
        <v>695</v>
      </c>
      <c r="F675" t="s">
        <v>3449</v>
      </c>
      <c r="G675" t="s">
        <v>3450</v>
      </c>
      <c r="H675" t="s">
        <v>3451</v>
      </c>
      <c r="I675" t="s">
        <v>34</v>
      </c>
      <c r="J675" t="s">
        <v>1295</v>
      </c>
      <c r="K675" t="s">
        <v>24</v>
      </c>
      <c r="L675" t="s">
        <v>483</v>
      </c>
      <c r="M675" t="s">
        <v>26</v>
      </c>
      <c r="N675" t="s">
        <v>27</v>
      </c>
    </row>
    <row r="676" spans="1:14" x14ac:dyDescent="0.25">
      <c r="A676" t="s">
        <v>3086</v>
      </c>
      <c r="B676" t="s">
        <v>3452</v>
      </c>
      <c r="C676" t="s">
        <v>76</v>
      </c>
      <c r="D676" t="s">
        <v>3048</v>
      </c>
      <c r="E676" t="s">
        <v>695</v>
      </c>
      <c r="F676" t="s">
        <v>3453</v>
      </c>
      <c r="G676" t="s">
        <v>3454</v>
      </c>
      <c r="H676" t="s">
        <v>3455</v>
      </c>
      <c r="I676" t="s">
        <v>34</v>
      </c>
      <c r="J676" t="s">
        <v>816</v>
      </c>
      <c r="K676" t="s">
        <v>24</v>
      </c>
      <c r="L676" t="s">
        <v>3052</v>
      </c>
      <c r="M676" t="s">
        <v>26</v>
      </c>
      <c r="N676" t="s">
        <v>27</v>
      </c>
    </row>
    <row r="677" spans="1:14" x14ac:dyDescent="0.25">
      <c r="A677" t="s">
        <v>2965</v>
      </c>
      <c r="B677" t="s">
        <v>3456</v>
      </c>
      <c r="C677" t="s">
        <v>16</v>
      </c>
      <c r="D677" t="s">
        <v>1612</v>
      </c>
      <c r="E677" t="s">
        <v>695</v>
      </c>
      <c r="F677" t="s">
        <v>3457</v>
      </c>
      <c r="G677" t="s">
        <v>3458</v>
      </c>
      <c r="H677" t="s">
        <v>3459</v>
      </c>
      <c r="I677" t="s">
        <v>34</v>
      </c>
      <c r="J677" t="s">
        <v>1019</v>
      </c>
      <c r="K677" t="s">
        <v>24</v>
      </c>
      <c r="L677" t="s">
        <v>82</v>
      </c>
      <c r="M677" t="s">
        <v>26</v>
      </c>
      <c r="N677" t="s">
        <v>27</v>
      </c>
    </row>
    <row r="678" spans="1:14" x14ac:dyDescent="0.25">
      <c r="A678" t="s">
        <v>2939</v>
      </c>
      <c r="B678" t="s">
        <v>1974</v>
      </c>
      <c r="C678" t="s">
        <v>76</v>
      </c>
      <c r="D678" t="s">
        <v>2940</v>
      </c>
      <c r="E678" t="s">
        <v>695</v>
      </c>
      <c r="F678" t="s">
        <v>3460</v>
      </c>
      <c r="G678" t="s">
        <v>3461</v>
      </c>
      <c r="H678" t="s">
        <v>3462</v>
      </c>
      <c r="I678" t="s">
        <v>22</v>
      </c>
      <c r="J678" t="s">
        <v>1677</v>
      </c>
      <c r="K678" t="s">
        <v>24</v>
      </c>
      <c r="L678" t="s">
        <v>2944</v>
      </c>
      <c r="M678" t="s">
        <v>26</v>
      </c>
      <c r="N678" t="s">
        <v>27</v>
      </c>
    </row>
    <row r="679" spans="1:14" x14ac:dyDescent="0.25">
      <c r="A679" t="s">
        <v>3463</v>
      </c>
      <c r="B679" t="s">
        <v>1051</v>
      </c>
      <c r="C679" t="s">
        <v>76</v>
      </c>
      <c r="D679" t="s">
        <v>1052</v>
      </c>
      <c r="E679" t="s">
        <v>695</v>
      </c>
      <c r="F679" t="s">
        <v>3464</v>
      </c>
      <c r="G679" t="s">
        <v>3465</v>
      </c>
      <c r="H679" t="s">
        <v>3466</v>
      </c>
      <c r="I679" t="s">
        <v>34</v>
      </c>
      <c r="J679" t="s">
        <v>1056</v>
      </c>
      <c r="K679" t="s">
        <v>24</v>
      </c>
      <c r="L679" t="s">
        <v>224</v>
      </c>
      <c r="M679" t="s">
        <v>3467</v>
      </c>
      <c r="N679" t="s">
        <v>46</v>
      </c>
    </row>
    <row r="680" spans="1:14" x14ac:dyDescent="0.25">
      <c r="A680" t="s">
        <v>3468</v>
      </c>
      <c r="B680" t="s">
        <v>3469</v>
      </c>
      <c r="C680" t="s">
        <v>16</v>
      </c>
      <c r="D680" t="s">
        <v>3470</v>
      </c>
      <c r="E680" t="s">
        <v>687</v>
      </c>
      <c r="F680" t="s">
        <v>3471</v>
      </c>
      <c r="G680" t="s">
        <v>3472</v>
      </c>
      <c r="H680" t="s">
        <v>3473</v>
      </c>
      <c r="I680" t="s">
        <v>34</v>
      </c>
      <c r="J680" t="s">
        <v>521</v>
      </c>
      <c r="K680" t="s">
        <v>24</v>
      </c>
      <c r="L680" t="s">
        <v>720</v>
      </c>
      <c r="M680" t="s">
        <v>26</v>
      </c>
      <c r="N680" t="s">
        <v>27</v>
      </c>
    </row>
    <row r="681" spans="1:14" x14ac:dyDescent="0.25">
      <c r="A681" t="s">
        <v>3474</v>
      </c>
      <c r="B681" t="s">
        <v>2981</v>
      </c>
      <c r="C681" t="s">
        <v>16</v>
      </c>
      <c r="D681" t="s">
        <v>2982</v>
      </c>
      <c r="E681" t="s">
        <v>695</v>
      </c>
      <c r="F681" t="s">
        <v>3475</v>
      </c>
      <c r="G681" t="s">
        <v>3476</v>
      </c>
      <c r="H681" t="s">
        <v>3477</v>
      </c>
      <c r="I681" t="s">
        <v>348</v>
      </c>
      <c r="J681" t="s">
        <v>889</v>
      </c>
      <c r="K681" t="s">
        <v>24</v>
      </c>
      <c r="L681" t="s">
        <v>394</v>
      </c>
      <c r="M681" t="s">
        <v>26</v>
      </c>
      <c r="N681" t="s">
        <v>27</v>
      </c>
    </row>
    <row r="682" spans="1:14" x14ac:dyDescent="0.25">
      <c r="A682" t="s">
        <v>3478</v>
      </c>
      <c r="B682" t="s">
        <v>2981</v>
      </c>
      <c r="C682" t="s">
        <v>16</v>
      </c>
      <c r="D682" t="s">
        <v>2982</v>
      </c>
      <c r="E682" t="s">
        <v>695</v>
      </c>
      <c r="F682" t="s">
        <v>3479</v>
      </c>
      <c r="G682" t="s">
        <v>3480</v>
      </c>
      <c r="H682" t="s">
        <v>3481</v>
      </c>
      <c r="I682" t="s">
        <v>348</v>
      </c>
      <c r="J682" t="s">
        <v>889</v>
      </c>
      <c r="K682" t="s">
        <v>24</v>
      </c>
      <c r="L682" t="s">
        <v>394</v>
      </c>
      <c r="M682" t="s">
        <v>26</v>
      </c>
      <c r="N682" t="s">
        <v>27</v>
      </c>
    </row>
    <row r="683" spans="1:14" x14ac:dyDescent="0.25">
      <c r="A683" t="s">
        <v>2896</v>
      </c>
      <c r="B683" t="s">
        <v>2897</v>
      </c>
      <c r="C683" t="s">
        <v>16</v>
      </c>
      <c r="D683" t="s">
        <v>2898</v>
      </c>
      <c r="E683" t="s">
        <v>695</v>
      </c>
      <c r="F683" t="s">
        <v>3482</v>
      </c>
      <c r="G683" t="s">
        <v>3483</v>
      </c>
      <c r="H683" t="s">
        <v>3484</v>
      </c>
      <c r="I683" t="s">
        <v>34</v>
      </c>
      <c r="J683" t="s">
        <v>1482</v>
      </c>
      <c r="K683" t="s">
        <v>24</v>
      </c>
      <c r="L683" t="s">
        <v>36</v>
      </c>
      <c r="M683" t="s">
        <v>26</v>
      </c>
      <c r="N683" t="s">
        <v>27</v>
      </c>
    </row>
    <row r="684" spans="1:14" x14ac:dyDescent="0.25">
      <c r="A684" t="s">
        <v>3485</v>
      </c>
      <c r="B684" t="s">
        <v>2981</v>
      </c>
      <c r="C684" t="s">
        <v>16</v>
      </c>
      <c r="D684" t="s">
        <v>2982</v>
      </c>
      <c r="E684" t="s">
        <v>695</v>
      </c>
      <c r="F684" t="s">
        <v>3486</v>
      </c>
      <c r="G684" t="s">
        <v>3487</v>
      </c>
      <c r="H684" t="s">
        <v>3488</v>
      </c>
      <c r="I684" t="s">
        <v>348</v>
      </c>
      <c r="J684" t="s">
        <v>307</v>
      </c>
      <c r="K684" t="s">
        <v>24</v>
      </c>
      <c r="L684" t="s">
        <v>394</v>
      </c>
      <c r="M684" t="s">
        <v>26</v>
      </c>
      <c r="N684" t="s">
        <v>27</v>
      </c>
    </row>
    <row r="685" spans="1:14" x14ac:dyDescent="0.25">
      <c r="A685" t="s">
        <v>3489</v>
      </c>
      <c r="B685" t="s">
        <v>2981</v>
      </c>
      <c r="C685" t="s">
        <v>16</v>
      </c>
      <c r="D685" t="s">
        <v>2982</v>
      </c>
      <c r="E685" t="s">
        <v>695</v>
      </c>
      <c r="F685" t="s">
        <v>3490</v>
      </c>
      <c r="G685" t="s">
        <v>3491</v>
      </c>
      <c r="H685" t="s">
        <v>3492</v>
      </c>
      <c r="I685" t="s">
        <v>348</v>
      </c>
      <c r="J685" t="s">
        <v>256</v>
      </c>
      <c r="K685" t="s">
        <v>24</v>
      </c>
      <c r="L685" t="s">
        <v>394</v>
      </c>
      <c r="M685" t="s">
        <v>26</v>
      </c>
      <c r="N685" t="s">
        <v>27</v>
      </c>
    </row>
    <row r="686" spans="1:14" x14ac:dyDescent="0.25">
      <c r="A686" t="s">
        <v>3119</v>
      </c>
      <c r="B686" t="s">
        <v>3035</v>
      </c>
      <c r="C686" t="s">
        <v>16</v>
      </c>
      <c r="D686" t="s">
        <v>3036</v>
      </c>
      <c r="E686" t="s">
        <v>695</v>
      </c>
      <c r="F686" t="s">
        <v>3493</v>
      </c>
      <c r="G686" t="s">
        <v>3494</v>
      </c>
      <c r="H686" t="s">
        <v>3495</v>
      </c>
      <c r="I686" t="s">
        <v>348</v>
      </c>
      <c r="J686" t="s">
        <v>201</v>
      </c>
      <c r="K686" t="s">
        <v>24</v>
      </c>
      <c r="L686" t="s">
        <v>394</v>
      </c>
      <c r="M686" t="s">
        <v>3496</v>
      </c>
      <c r="N686" t="s">
        <v>46</v>
      </c>
    </row>
    <row r="687" spans="1:14" x14ac:dyDescent="0.25">
      <c r="A687" t="s">
        <v>3497</v>
      </c>
      <c r="B687" t="s">
        <v>1525</v>
      </c>
      <c r="C687" t="s">
        <v>16</v>
      </c>
      <c r="D687" t="s">
        <v>2673</v>
      </c>
      <c r="E687" t="s">
        <v>687</v>
      </c>
      <c r="F687" t="s">
        <v>3498</v>
      </c>
      <c r="G687" t="s">
        <v>3499</v>
      </c>
      <c r="H687" t="s">
        <v>3500</v>
      </c>
      <c r="I687" t="s">
        <v>34</v>
      </c>
      <c r="J687" t="s">
        <v>412</v>
      </c>
      <c r="K687" t="s">
        <v>24</v>
      </c>
      <c r="L687" t="s">
        <v>82</v>
      </c>
      <c r="M687" t="s">
        <v>26</v>
      </c>
      <c r="N687" t="s">
        <v>27</v>
      </c>
    </row>
    <row r="688" spans="1:14" x14ac:dyDescent="0.25">
      <c r="A688" t="s">
        <v>3501</v>
      </c>
      <c r="B688" t="s">
        <v>3502</v>
      </c>
      <c r="C688" t="s">
        <v>16</v>
      </c>
      <c r="E688" t="s">
        <v>687</v>
      </c>
      <c r="F688" t="s">
        <v>3503</v>
      </c>
      <c r="G688" t="s">
        <v>3504</v>
      </c>
      <c r="H688" t="s">
        <v>3505</v>
      </c>
      <c r="I688" t="s">
        <v>34</v>
      </c>
      <c r="K688" t="s">
        <v>24</v>
      </c>
      <c r="M688" t="s">
        <v>26</v>
      </c>
      <c r="N688" t="s">
        <v>27</v>
      </c>
    </row>
    <row r="689" spans="1:14" x14ac:dyDescent="0.25">
      <c r="A689" t="s">
        <v>3506</v>
      </c>
      <c r="B689" t="s">
        <v>3234</v>
      </c>
      <c r="C689" t="s">
        <v>76</v>
      </c>
      <c r="D689" t="s">
        <v>3235</v>
      </c>
      <c r="E689" t="s">
        <v>687</v>
      </c>
      <c r="F689" t="s">
        <v>3507</v>
      </c>
      <c r="G689" t="s">
        <v>3508</v>
      </c>
      <c r="H689" t="s">
        <v>3509</v>
      </c>
      <c r="I689" t="s">
        <v>34</v>
      </c>
      <c r="J689" t="s">
        <v>90</v>
      </c>
      <c r="K689" t="s">
        <v>24</v>
      </c>
      <c r="L689" t="s">
        <v>3239</v>
      </c>
      <c r="M689" t="s">
        <v>26</v>
      </c>
      <c r="N689" t="s">
        <v>27</v>
      </c>
    </row>
    <row r="690" spans="1:14" x14ac:dyDescent="0.25">
      <c r="A690" t="s">
        <v>2939</v>
      </c>
      <c r="B690" t="s">
        <v>1974</v>
      </c>
      <c r="C690" t="s">
        <v>76</v>
      </c>
      <c r="D690" t="s">
        <v>2940</v>
      </c>
      <c r="E690" t="s">
        <v>695</v>
      </c>
      <c r="F690" t="s">
        <v>3510</v>
      </c>
      <c r="G690" t="s">
        <v>3511</v>
      </c>
      <c r="H690" t="s">
        <v>3512</v>
      </c>
      <c r="I690" t="s">
        <v>22</v>
      </c>
      <c r="J690" t="s">
        <v>3322</v>
      </c>
      <c r="K690" t="s">
        <v>24</v>
      </c>
      <c r="L690" t="s">
        <v>2944</v>
      </c>
      <c r="M690" t="s">
        <v>26</v>
      </c>
      <c r="N690" t="s">
        <v>27</v>
      </c>
    </row>
    <row r="691" spans="1:14" x14ac:dyDescent="0.25">
      <c r="A691" t="s">
        <v>3513</v>
      </c>
      <c r="B691" t="s">
        <v>3514</v>
      </c>
      <c r="C691" t="s">
        <v>16</v>
      </c>
      <c r="D691" t="s">
        <v>1612</v>
      </c>
      <c r="E691" t="s">
        <v>687</v>
      </c>
      <c r="F691" t="s">
        <v>3515</v>
      </c>
      <c r="G691" t="s">
        <v>3516</v>
      </c>
      <c r="H691" t="s">
        <v>3517</v>
      </c>
      <c r="I691" t="s">
        <v>34</v>
      </c>
      <c r="J691" t="s">
        <v>1019</v>
      </c>
      <c r="K691" t="s">
        <v>24</v>
      </c>
      <c r="L691" t="s">
        <v>82</v>
      </c>
      <c r="M691" t="s">
        <v>26</v>
      </c>
      <c r="N691" t="s">
        <v>27</v>
      </c>
    </row>
    <row r="692" spans="1:14" x14ac:dyDescent="0.25">
      <c r="A692" t="s">
        <v>3518</v>
      </c>
      <c r="B692" t="s">
        <v>3162</v>
      </c>
      <c r="C692" t="s">
        <v>76</v>
      </c>
      <c r="D692" t="s">
        <v>3163</v>
      </c>
      <c r="E692" t="s">
        <v>687</v>
      </c>
      <c r="F692" t="s">
        <v>3519</v>
      </c>
      <c r="G692" t="s">
        <v>3520</v>
      </c>
      <c r="H692" t="s">
        <v>3521</v>
      </c>
      <c r="I692" t="s">
        <v>34</v>
      </c>
      <c r="J692" t="s">
        <v>2283</v>
      </c>
      <c r="K692" t="s">
        <v>24</v>
      </c>
      <c r="L692" t="s">
        <v>82</v>
      </c>
      <c r="M692" t="s">
        <v>26</v>
      </c>
      <c r="N692" t="s">
        <v>27</v>
      </c>
    </row>
    <row r="693" spans="1:14" x14ac:dyDescent="0.25">
      <c r="A693" t="s">
        <v>2958</v>
      </c>
      <c r="B693" t="s">
        <v>2959</v>
      </c>
      <c r="C693" t="s">
        <v>76</v>
      </c>
      <c r="D693" t="s">
        <v>2960</v>
      </c>
      <c r="E693" t="s">
        <v>695</v>
      </c>
      <c r="F693" t="s">
        <v>3522</v>
      </c>
      <c r="G693" t="s">
        <v>3523</v>
      </c>
      <c r="H693" t="s">
        <v>3524</v>
      </c>
      <c r="I693" t="s">
        <v>34</v>
      </c>
      <c r="J693" t="s">
        <v>889</v>
      </c>
      <c r="K693" t="s">
        <v>24</v>
      </c>
      <c r="L693" t="s">
        <v>2964</v>
      </c>
      <c r="M693" t="s">
        <v>26</v>
      </c>
      <c r="N693" t="s">
        <v>27</v>
      </c>
    </row>
    <row r="694" spans="1:14" x14ac:dyDescent="0.25">
      <c r="A694" t="s">
        <v>3525</v>
      </c>
      <c r="B694" t="s">
        <v>3042</v>
      </c>
      <c r="C694" t="s">
        <v>76</v>
      </c>
      <c r="D694" t="s">
        <v>102</v>
      </c>
      <c r="E694" t="s">
        <v>695</v>
      </c>
      <c r="F694" t="s">
        <v>3526</v>
      </c>
      <c r="G694" t="s">
        <v>3527</v>
      </c>
      <c r="H694" t="s">
        <v>3528</v>
      </c>
      <c r="I694" t="s">
        <v>34</v>
      </c>
      <c r="J694" t="s">
        <v>106</v>
      </c>
      <c r="K694" t="s">
        <v>24</v>
      </c>
      <c r="L694" t="s">
        <v>82</v>
      </c>
      <c r="M694" t="s">
        <v>3529</v>
      </c>
      <c r="N694" t="s">
        <v>46</v>
      </c>
    </row>
    <row r="695" spans="1:14" x14ac:dyDescent="0.25">
      <c r="A695" t="s">
        <v>3327</v>
      </c>
      <c r="C695" t="s">
        <v>600</v>
      </c>
      <c r="D695" t="s">
        <v>3328</v>
      </c>
      <c r="E695" t="s">
        <v>18</v>
      </c>
      <c r="F695" t="s">
        <v>3329</v>
      </c>
      <c r="G695" t="s">
        <v>3330</v>
      </c>
      <c r="H695" t="s">
        <v>3331</v>
      </c>
      <c r="I695" t="s">
        <v>22</v>
      </c>
      <c r="J695" t="s">
        <v>1965</v>
      </c>
      <c r="K695" t="s">
        <v>606</v>
      </c>
      <c r="L695" t="s">
        <v>560</v>
      </c>
      <c r="M695" t="s">
        <v>26</v>
      </c>
      <c r="N695" t="s">
        <v>27</v>
      </c>
    </row>
    <row r="696" spans="1:14" x14ac:dyDescent="0.25">
      <c r="A696" t="s">
        <v>3364</v>
      </c>
      <c r="B696" t="s">
        <v>3365</v>
      </c>
      <c r="C696" t="s">
        <v>3366</v>
      </c>
      <c r="D696" t="s">
        <v>3367</v>
      </c>
      <c r="E696" t="s">
        <v>18</v>
      </c>
      <c r="F696" t="s">
        <v>3368</v>
      </c>
      <c r="G696" t="s">
        <v>3369</v>
      </c>
      <c r="H696" t="s">
        <v>3370</v>
      </c>
      <c r="I696" t="s">
        <v>34</v>
      </c>
      <c r="J696" t="s">
        <v>1161</v>
      </c>
      <c r="K696" t="s">
        <v>1705</v>
      </c>
      <c r="L696" t="s">
        <v>44</v>
      </c>
      <c r="M696" t="s">
        <v>26</v>
      </c>
      <c r="N696" t="s">
        <v>27</v>
      </c>
    </row>
    <row r="697" spans="1:14" x14ac:dyDescent="0.25">
      <c r="A697" t="s">
        <v>3371</v>
      </c>
      <c r="B697" t="s">
        <v>29</v>
      </c>
      <c r="C697" t="s">
        <v>2054</v>
      </c>
      <c r="E697" t="s">
        <v>18</v>
      </c>
      <c r="F697" t="s">
        <v>3372</v>
      </c>
      <c r="G697" t="s">
        <v>3373</v>
      </c>
      <c r="H697" t="s">
        <v>3374</v>
      </c>
      <c r="I697" t="s">
        <v>34</v>
      </c>
      <c r="J697" t="s">
        <v>1295</v>
      </c>
      <c r="K697" t="s">
        <v>1705</v>
      </c>
      <c r="L697" t="s">
        <v>135</v>
      </c>
      <c r="M697" t="s">
        <v>26</v>
      </c>
      <c r="N697" t="s">
        <v>27</v>
      </c>
    </row>
    <row r="698" spans="1:14" x14ac:dyDescent="0.25">
      <c r="A698" t="s">
        <v>3375</v>
      </c>
      <c r="B698" t="s">
        <v>3376</v>
      </c>
      <c r="C698" t="s">
        <v>1700</v>
      </c>
      <c r="D698" t="s">
        <v>3377</v>
      </c>
      <c r="E698" t="s">
        <v>18</v>
      </c>
      <c r="F698" t="s">
        <v>3378</v>
      </c>
      <c r="G698" t="s">
        <v>3379</v>
      </c>
      <c r="H698" t="s">
        <v>3380</v>
      </c>
      <c r="I698" t="s">
        <v>34</v>
      </c>
      <c r="J698" t="s">
        <v>3381</v>
      </c>
      <c r="K698" t="s">
        <v>1705</v>
      </c>
      <c r="L698" t="s">
        <v>848</v>
      </c>
      <c r="M698" t="s">
        <v>26</v>
      </c>
      <c r="N698" t="s">
        <v>27</v>
      </c>
    </row>
    <row r="699" spans="1:14" x14ac:dyDescent="0.25">
      <c r="A699" t="s">
        <v>3382</v>
      </c>
      <c r="B699" t="s">
        <v>3383</v>
      </c>
      <c r="C699" t="s">
        <v>2018</v>
      </c>
      <c r="D699" t="s">
        <v>3384</v>
      </c>
      <c r="E699" t="s">
        <v>18</v>
      </c>
      <c r="F699" t="s">
        <v>3385</v>
      </c>
      <c r="G699" t="s">
        <v>3386</v>
      </c>
      <c r="H699" t="s">
        <v>3387</v>
      </c>
      <c r="I699" t="s">
        <v>34</v>
      </c>
      <c r="J699" t="s">
        <v>3388</v>
      </c>
      <c r="K699" t="s">
        <v>1705</v>
      </c>
      <c r="L699" t="s">
        <v>82</v>
      </c>
      <c r="M699" t="s">
        <v>26</v>
      </c>
      <c r="N699" t="s">
        <v>27</v>
      </c>
    </row>
    <row r="700" spans="1:14" x14ac:dyDescent="0.25">
      <c r="A700" t="s">
        <v>3389</v>
      </c>
      <c r="B700" t="s">
        <v>3390</v>
      </c>
      <c r="C700" t="s">
        <v>1991</v>
      </c>
      <c r="E700" t="s">
        <v>18</v>
      </c>
      <c r="F700" t="s">
        <v>3391</v>
      </c>
      <c r="G700" t="s">
        <v>3392</v>
      </c>
      <c r="H700" t="s">
        <v>3393</v>
      </c>
      <c r="I700" t="s">
        <v>34</v>
      </c>
      <c r="J700" t="s">
        <v>1295</v>
      </c>
      <c r="K700" t="s">
        <v>606</v>
      </c>
      <c r="L700" t="s">
        <v>184</v>
      </c>
      <c r="M700" t="s">
        <v>26</v>
      </c>
      <c r="N700" t="s">
        <v>27</v>
      </c>
    </row>
    <row r="701" spans="1:14" x14ac:dyDescent="0.25">
      <c r="A701" t="s">
        <v>3394</v>
      </c>
      <c r="B701" t="s">
        <v>3395</v>
      </c>
      <c r="C701" t="s">
        <v>2018</v>
      </c>
      <c r="D701" t="s">
        <v>3396</v>
      </c>
      <c r="E701" t="s">
        <v>18</v>
      </c>
      <c r="F701" t="s">
        <v>3397</v>
      </c>
      <c r="G701" t="s">
        <v>3398</v>
      </c>
      <c r="H701" t="s">
        <v>3399</v>
      </c>
      <c r="I701" t="s">
        <v>34</v>
      </c>
      <c r="J701" t="s">
        <v>855</v>
      </c>
      <c r="K701" t="s">
        <v>1705</v>
      </c>
      <c r="L701" t="s">
        <v>477</v>
      </c>
      <c r="M701" t="s">
        <v>26</v>
      </c>
      <c r="N701" t="s">
        <v>27</v>
      </c>
    </row>
    <row r="702" spans="1:14" x14ac:dyDescent="0.25">
      <c r="A702" t="s">
        <v>3671</v>
      </c>
      <c r="B702" t="s">
        <v>3672</v>
      </c>
      <c r="C702" t="s">
        <v>16</v>
      </c>
      <c r="D702" t="s">
        <v>3673</v>
      </c>
      <c r="E702" t="s">
        <v>18</v>
      </c>
      <c r="F702" t="s">
        <v>3674</v>
      </c>
      <c r="G702" t="s">
        <v>3675</v>
      </c>
      <c r="H702" t="s">
        <v>3676</v>
      </c>
      <c r="I702" t="s">
        <v>34</v>
      </c>
      <c r="J702" t="s">
        <v>217</v>
      </c>
      <c r="K702" t="s">
        <v>24</v>
      </c>
      <c r="L702" t="s">
        <v>82</v>
      </c>
      <c r="M702" t="s">
        <v>26</v>
      </c>
      <c r="N702" t="s">
        <v>27</v>
      </c>
    </row>
    <row r="703" spans="1:14" x14ac:dyDescent="0.25">
      <c r="A703" t="s">
        <v>3677</v>
      </c>
      <c r="B703" t="s">
        <v>3678</v>
      </c>
      <c r="C703" t="s">
        <v>76</v>
      </c>
      <c r="D703" t="s">
        <v>228</v>
      </c>
      <c r="E703" t="s">
        <v>18</v>
      </c>
      <c r="F703" t="s">
        <v>3679</v>
      </c>
      <c r="G703" t="s">
        <v>3680</v>
      </c>
      <c r="H703" t="s">
        <v>3681</v>
      </c>
      <c r="I703" t="s">
        <v>34</v>
      </c>
      <c r="J703" t="s">
        <v>412</v>
      </c>
      <c r="K703" t="s">
        <v>24</v>
      </c>
      <c r="L703" t="s">
        <v>82</v>
      </c>
      <c r="M703" t="s">
        <v>3682</v>
      </c>
      <c r="N703" t="s">
        <v>46</v>
      </c>
    </row>
    <row r="704" spans="1:14" x14ac:dyDescent="0.25">
      <c r="A704" t="s">
        <v>3683</v>
      </c>
      <c r="B704" t="s">
        <v>2505</v>
      </c>
      <c r="C704" t="s">
        <v>16</v>
      </c>
      <c r="D704" t="s">
        <v>3684</v>
      </c>
      <c r="E704" t="s">
        <v>18</v>
      </c>
      <c r="F704" t="s">
        <v>3685</v>
      </c>
      <c r="G704" t="s">
        <v>3686</v>
      </c>
      <c r="H704" t="s">
        <v>3687</v>
      </c>
      <c r="I704" t="s">
        <v>34</v>
      </c>
      <c r="J704" t="s">
        <v>2757</v>
      </c>
      <c r="K704" t="s">
        <v>24</v>
      </c>
      <c r="L704" t="s">
        <v>3688</v>
      </c>
      <c r="M704" t="s">
        <v>26</v>
      </c>
      <c r="N704" t="s">
        <v>27</v>
      </c>
    </row>
    <row r="705" spans="1:14" x14ac:dyDescent="0.25">
      <c r="A705" t="s">
        <v>3689</v>
      </c>
      <c r="B705" t="s">
        <v>3690</v>
      </c>
      <c r="C705" t="s">
        <v>76</v>
      </c>
      <c r="D705" t="s">
        <v>3691</v>
      </c>
      <c r="E705" t="s">
        <v>18</v>
      </c>
      <c r="F705" t="s">
        <v>3692</v>
      </c>
      <c r="G705" t="s">
        <v>3693</v>
      </c>
      <c r="H705" t="s">
        <v>3694</v>
      </c>
      <c r="I705" t="s">
        <v>34</v>
      </c>
      <c r="J705" t="s">
        <v>315</v>
      </c>
      <c r="K705" t="s">
        <v>24</v>
      </c>
      <c r="L705" t="s">
        <v>82</v>
      </c>
      <c r="M705" t="s">
        <v>3695</v>
      </c>
      <c r="N705" t="s">
        <v>46</v>
      </c>
    </row>
    <row r="706" spans="1:14" x14ac:dyDescent="0.25">
      <c r="A706" t="s">
        <v>3696</v>
      </c>
      <c r="B706" t="s">
        <v>3697</v>
      </c>
      <c r="C706" t="s">
        <v>16</v>
      </c>
      <c r="D706" t="s">
        <v>3698</v>
      </c>
      <c r="E706" t="s">
        <v>18</v>
      </c>
      <c r="F706" t="s">
        <v>3699</v>
      </c>
      <c r="G706" t="s">
        <v>3700</v>
      </c>
      <c r="H706" t="s">
        <v>3701</v>
      </c>
      <c r="I706" t="s">
        <v>34</v>
      </c>
      <c r="J706" t="s">
        <v>81</v>
      </c>
      <c r="K706" t="s">
        <v>24</v>
      </c>
      <c r="L706" t="s">
        <v>3702</v>
      </c>
      <c r="M706" t="s">
        <v>3703</v>
      </c>
      <c r="N706" t="s">
        <v>46</v>
      </c>
    </row>
    <row r="707" spans="1:14" x14ac:dyDescent="0.25">
      <c r="A707" t="s">
        <v>3704</v>
      </c>
      <c r="B707" t="s">
        <v>3705</v>
      </c>
      <c r="C707" t="s">
        <v>76</v>
      </c>
      <c r="D707" t="s">
        <v>1069</v>
      </c>
      <c r="E707" t="s">
        <v>18</v>
      </c>
      <c r="F707" t="s">
        <v>3706</v>
      </c>
      <c r="G707" t="s">
        <v>3707</v>
      </c>
      <c r="H707" t="s">
        <v>3708</v>
      </c>
      <c r="I707" t="s">
        <v>34</v>
      </c>
      <c r="J707" t="s">
        <v>1836</v>
      </c>
      <c r="K707" t="s">
        <v>24</v>
      </c>
      <c r="L707" t="s">
        <v>36</v>
      </c>
      <c r="M707" t="s">
        <v>3709</v>
      </c>
      <c r="N707" t="s">
        <v>46</v>
      </c>
    </row>
    <row r="708" spans="1:14" x14ac:dyDescent="0.25">
      <c r="A708" t="s">
        <v>3710</v>
      </c>
      <c r="B708" t="s">
        <v>3711</v>
      </c>
      <c r="C708" t="s">
        <v>16</v>
      </c>
      <c r="D708" t="s">
        <v>3712</v>
      </c>
      <c r="E708" t="s">
        <v>18</v>
      </c>
      <c r="F708" t="s">
        <v>3713</v>
      </c>
      <c r="G708" t="s">
        <v>3714</v>
      </c>
      <c r="H708" t="s">
        <v>3715</v>
      </c>
      <c r="I708" t="s">
        <v>22</v>
      </c>
      <c r="J708" t="s">
        <v>142</v>
      </c>
      <c r="K708" t="s">
        <v>24</v>
      </c>
      <c r="L708" t="s">
        <v>91</v>
      </c>
      <c r="M708" t="s">
        <v>26</v>
      </c>
      <c r="N708" t="s">
        <v>27</v>
      </c>
    </row>
    <row r="709" spans="1:14" x14ac:dyDescent="0.25">
      <c r="A709" t="s">
        <v>3716</v>
      </c>
      <c r="B709" t="s">
        <v>3717</v>
      </c>
      <c r="C709" t="s">
        <v>16</v>
      </c>
      <c r="D709" t="s">
        <v>3718</v>
      </c>
      <c r="E709" t="s">
        <v>18</v>
      </c>
      <c r="F709" t="s">
        <v>3719</v>
      </c>
      <c r="G709" t="s">
        <v>3720</v>
      </c>
      <c r="H709" t="s">
        <v>3721</v>
      </c>
      <c r="I709" t="s">
        <v>34</v>
      </c>
      <c r="J709" t="s">
        <v>393</v>
      </c>
      <c r="K709" t="s">
        <v>24</v>
      </c>
      <c r="L709" t="s">
        <v>3722</v>
      </c>
      <c r="M709" t="s">
        <v>26</v>
      </c>
      <c r="N709" t="s">
        <v>27</v>
      </c>
    </row>
    <row r="710" spans="1:14" x14ac:dyDescent="0.25">
      <c r="A710" t="s">
        <v>3723</v>
      </c>
      <c r="B710" t="s">
        <v>2753</v>
      </c>
      <c r="C710" t="s">
        <v>76</v>
      </c>
      <c r="D710" t="s">
        <v>472</v>
      </c>
      <c r="E710" t="s">
        <v>18</v>
      </c>
      <c r="F710" t="s">
        <v>3724</v>
      </c>
      <c r="G710" t="s">
        <v>3725</v>
      </c>
      <c r="H710" t="s">
        <v>3726</v>
      </c>
      <c r="I710" t="s">
        <v>34</v>
      </c>
      <c r="J710" t="s">
        <v>240</v>
      </c>
      <c r="K710" t="s">
        <v>24</v>
      </c>
      <c r="L710" t="s">
        <v>477</v>
      </c>
      <c r="M710" t="s">
        <v>26</v>
      </c>
      <c r="N710" t="s">
        <v>27</v>
      </c>
    </row>
    <row r="711" spans="1:14" x14ac:dyDescent="0.25">
      <c r="A711" t="s">
        <v>3727</v>
      </c>
      <c r="B711" t="s">
        <v>3728</v>
      </c>
      <c r="C711" t="s">
        <v>16</v>
      </c>
      <c r="D711" t="s">
        <v>94</v>
      </c>
      <c r="E711" t="s">
        <v>18</v>
      </c>
      <c r="F711" t="s">
        <v>3729</v>
      </c>
      <c r="G711" t="s">
        <v>3730</v>
      </c>
      <c r="H711" t="s">
        <v>3731</v>
      </c>
      <c r="I711" t="s">
        <v>34</v>
      </c>
      <c r="J711" t="s">
        <v>433</v>
      </c>
      <c r="K711" t="s">
        <v>24</v>
      </c>
      <c r="L711" t="s">
        <v>3732</v>
      </c>
      <c r="M711" t="s">
        <v>26</v>
      </c>
      <c r="N711" t="s">
        <v>27</v>
      </c>
    </row>
    <row r="712" spans="1:14" x14ac:dyDescent="0.25">
      <c r="A712" t="s">
        <v>3733</v>
      </c>
      <c r="B712" t="s">
        <v>101</v>
      </c>
      <c r="C712" t="s">
        <v>76</v>
      </c>
      <c r="D712" t="s">
        <v>102</v>
      </c>
      <c r="E712" t="s">
        <v>18</v>
      </c>
      <c r="F712" t="s">
        <v>3734</v>
      </c>
      <c r="G712" t="s">
        <v>3735</v>
      </c>
      <c r="H712" t="s">
        <v>3736</v>
      </c>
      <c r="I712" t="s">
        <v>34</v>
      </c>
      <c r="J712" t="s">
        <v>1488</v>
      </c>
      <c r="K712" t="s">
        <v>24</v>
      </c>
      <c r="L712" t="s">
        <v>82</v>
      </c>
      <c r="M712" t="s">
        <v>3737</v>
      </c>
      <c r="N712" t="s">
        <v>46</v>
      </c>
    </row>
    <row r="713" spans="1:14" x14ac:dyDescent="0.25">
      <c r="A713" t="s">
        <v>3738</v>
      </c>
      <c r="B713" t="s">
        <v>672</v>
      </c>
      <c r="C713" t="s">
        <v>16</v>
      </c>
      <c r="D713" t="s">
        <v>472</v>
      </c>
      <c r="E713" t="s">
        <v>18</v>
      </c>
      <c r="F713" t="s">
        <v>3739</v>
      </c>
      <c r="G713" t="s">
        <v>3740</v>
      </c>
      <c r="H713" t="s">
        <v>3741</v>
      </c>
      <c r="I713" t="s">
        <v>34</v>
      </c>
      <c r="J713" t="s">
        <v>1860</v>
      </c>
      <c r="K713" t="s">
        <v>24</v>
      </c>
      <c r="L713" t="s">
        <v>848</v>
      </c>
      <c r="M713" t="s">
        <v>26</v>
      </c>
      <c r="N713" t="s">
        <v>27</v>
      </c>
    </row>
    <row r="714" spans="1:14" x14ac:dyDescent="0.25">
      <c r="A714" t="s">
        <v>3742</v>
      </c>
      <c r="B714" t="s">
        <v>3743</v>
      </c>
      <c r="C714" t="s">
        <v>76</v>
      </c>
      <c r="D714" t="s">
        <v>2157</v>
      </c>
      <c r="E714" t="s">
        <v>18</v>
      </c>
      <c r="F714" t="s">
        <v>3744</v>
      </c>
      <c r="G714" t="s">
        <v>3745</v>
      </c>
      <c r="H714" t="s">
        <v>3746</v>
      </c>
      <c r="I714" t="s">
        <v>34</v>
      </c>
      <c r="J714" t="s">
        <v>120</v>
      </c>
      <c r="K714" t="s">
        <v>24</v>
      </c>
      <c r="L714" t="s">
        <v>193</v>
      </c>
      <c r="M714" t="s">
        <v>3747</v>
      </c>
      <c r="N714" t="s">
        <v>46</v>
      </c>
    </row>
    <row r="715" spans="1:14" x14ac:dyDescent="0.25">
      <c r="A715" t="s">
        <v>3748</v>
      </c>
      <c r="B715" t="s">
        <v>287</v>
      </c>
      <c r="C715" t="s">
        <v>16</v>
      </c>
      <c r="D715" t="s">
        <v>759</v>
      </c>
      <c r="E715" t="s">
        <v>18</v>
      </c>
      <c r="F715" t="s">
        <v>3749</v>
      </c>
      <c r="G715" t="s">
        <v>3750</v>
      </c>
      <c r="H715" t="s">
        <v>3751</v>
      </c>
      <c r="I715" t="s">
        <v>34</v>
      </c>
      <c r="J715" t="s">
        <v>626</v>
      </c>
      <c r="K715" t="s">
        <v>24</v>
      </c>
      <c r="L715" t="s">
        <v>224</v>
      </c>
      <c r="M715" t="s">
        <v>3752</v>
      </c>
      <c r="N715" t="s">
        <v>46</v>
      </c>
    </row>
    <row r="716" spans="1:14" x14ac:dyDescent="0.25">
      <c r="A716" t="s">
        <v>3753</v>
      </c>
      <c r="B716" t="s">
        <v>2505</v>
      </c>
      <c r="C716" t="s">
        <v>16</v>
      </c>
      <c r="D716" t="s">
        <v>3754</v>
      </c>
      <c r="E716" t="s">
        <v>18</v>
      </c>
      <c r="F716" t="s">
        <v>3755</v>
      </c>
      <c r="G716" t="s">
        <v>3756</v>
      </c>
      <c r="H716" t="s">
        <v>3757</v>
      </c>
      <c r="I716" t="s">
        <v>3758</v>
      </c>
      <c r="J716" t="s">
        <v>448</v>
      </c>
      <c r="K716" t="s">
        <v>24</v>
      </c>
      <c r="L716" t="s">
        <v>3759</v>
      </c>
      <c r="M716" t="s">
        <v>26</v>
      </c>
      <c r="N716" t="s">
        <v>27</v>
      </c>
    </row>
    <row r="717" spans="1:14" x14ac:dyDescent="0.25">
      <c r="A717" t="s">
        <v>3760</v>
      </c>
      <c r="B717" t="s">
        <v>3761</v>
      </c>
      <c r="C717" t="s">
        <v>76</v>
      </c>
      <c r="D717" t="s">
        <v>631</v>
      </c>
      <c r="E717" t="s">
        <v>18</v>
      </c>
      <c r="F717" t="s">
        <v>3762</v>
      </c>
      <c r="G717" t="s">
        <v>3763</v>
      </c>
      <c r="H717" t="s">
        <v>3764</v>
      </c>
      <c r="I717" t="s">
        <v>34</v>
      </c>
      <c r="J717" t="s">
        <v>62</v>
      </c>
      <c r="K717" t="s">
        <v>24</v>
      </c>
      <c r="L717" t="s">
        <v>3765</v>
      </c>
      <c r="M717" t="s">
        <v>3766</v>
      </c>
      <c r="N717" t="s">
        <v>46</v>
      </c>
    </row>
    <row r="718" spans="1:14" x14ac:dyDescent="0.25">
      <c r="A718" t="s">
        <v>3767</v>
      </c>
      <c r="B718" t="s">
        <v>3768</v>
      </c>
      <c r="C718" t="s">
        <v>76</v>
      </c>
      <c r="D718" t="s">
        <v>3769</v>
      </c>
      <c r="E718" t="s">
        <v>18</v>
      </c>
      <c r="F718" t="s">
        <v>3770</v>
      </c>
      <c r="G718" t="s">
        <v>3771</v>
      </c>
      <c r="H718" t="s">
        <v>3772</v>
      </c>
      <c r="I718" t="s">
        <v>34</v>
      </c>
      <c r="J718" t="s">
        <v>192</v>
      </c>
      <c r="K718" t="s">
        <v>24</v>
      </c>
      <c r="L718" t="s">
        <v>3773</v>
      </c>
      <c r="M718" t="s">
        <v>3774</v>
      </c>
      <c r="N718" t="s">
        <v>46</v>
      </c>
    </row>
    <row r="719" spans="1:14" x14ac:dyDescent="0.25">
      <c r="A719" t="s">
        <v>3775</v>
      </c>
      <c r="C719" t="s">
        <v>76</v>
      </c>
      <c r="D719" t="s">
        <v>362</v>
      </c>
      <c r="E719" t="s">
        <v>18</v>
      </c>
      <c r="F719" t="s">
        <v>3776</v>
      </c>
      <c r="G719" t="s">
        <v>3777</v>
      </c>
      <c r="H719" t="s">
        <v>3778</v>
      </c>
      <c r="I719" t="s">
        <v>34</v>
      </c>
      <c r="J719" t="s">
        <v>635</v>
      </c>
      <c r="K719" t="s">
        <v>24</v>
      </c>
      <c r="L719" t="s">
        <v>3779</v>
      </c>
      <c r="M719" t="s">
        <v>3780</v>
      </c>
      <c r="N719" t="s">
        <v>46</v>
      </c>
    </row>
    <row r="720" spans="1:14" x14ac:dyDescent="0.25">
      <c r="A720" t="s">
        <v>1381</v>
      </c>
      <c r="B720" t="s">
        <v>101</v>
      </c>
      <c r="C720" t="s">
        <v>76</v>
      </c>
      <c r="D720" t="s">
        <v>102</v>
      </c>
      <c r="E720" t="s">
        <v>18</v>
      </c>
      <c r="F720" t="s">
        <v>3781</v>
      </c>
      <c r="G720" t="s">
        <v>3782</v>
      </c>
      <c r="H720" t="s">
        <v>3783</v>
      </c>
      <c r="I720" t="s">
        <v>34</v>
      </c>
      <c r="J720" t="s">
        <v>192</v>
      </c>
      <c r="K720" t="s">
        <v>24</v>
      </c>
      <c r="L720" t="s">
        <v>82</v>
      </c>
      <c r="M720" t="s">
        <v>3784</v>
      </c>
      <c r="N720" t="s">
        <v>46</v>
      </c>
    </row>
    <row r="721" spans="1:14" x14ac:dyDescent="0.25">
      <c r="A721" t="s">
        <v>3785</v>
      </c>
      <c r="B721" t="s">
        <v>3786</v>
      </c>
      <c r="C721" t="s">
        <v>16</v>
      </c>
      <c r="D721" t="s">
        <v>1327</v>
      </c>
      <c r="E721" t="s">
        <v>18</v>
      </c>
      <c r="F721" t="s">
        <v>3787</v>
      </c>
      <c r="G721" t="s">
        <v>3788</v>
      </c>
      <c r="H721" t="s">
        <v>3789</v>
      </c>
      <c r="I721" t="s">
        <v>34</v>
      </c>
      <c r="J721" t="s">
        <v>589</v>
      </c>
      <c r="K721" t="s">
        <v>24</v>
      </c>
      <c r="L721" t="s">
        <v>3790</v>
      </c>
      <c r="M721" t="s">
        <v>3791</v>
      </c>
      <c r="N721" t="s">
        <v>46</v>
      </c>
    </row>
    <row r="722" spans="1:14" x14ac:dyDescent="0.25">
      <c r="A722" t="s">
        <v>3792</v>
      </c>
      <c r="B722" t="s">
        <v>3793</v>
      </c>
      <c r="C722" t="s">
        <v>16</v>
      </c>
      <c r="E722" t="s">
        <v>18</v>
      </c>
      <c r="F722" t="s">
        <v>3794</v>
      </c>
      <c r="G722" t="s">
        <v>3795</v>
      </c>
      <c r="H722" t="s">
        <v>3796</v>
      </c>
      <c r="I722" t="s">
        <v>34</v>
      </c>
      <c r="J722" t="s">
        <v>433</v>
      </c>
      <c r="K722" t="s">
        <v>24</v>
      </c>
      <c r="M722" t="s">
        <v>26</v>
      </c>
      <c r="N722" t="s">
        <v>27</v>
      </c>
    </row>
    <row r="723" spans="1:14" x14ac:dyDescent="0.25">
      <c r="A723" t="s">
        <v>3797</v>
      </c>
      <c r="B723" t="s">
        <v>3798</v>
      </c>
      <c r="C723" t="s">
        <v>16</v>
      </c>
      <c r="D723" t="s">
        <v>3799</v>
      </c>
      <c r="E723" t="s">
        <v>18</v>
      </c>
      <c r="F723" t="s">
        <v>3800</v>
      </c>
      <c r="G723" t="s">
        <v>3801</v>
      </c>
      <c r="H723" t="s">
        <v>3802</v>
      </c>
      <c r="I723" t="s">
        <v>34</v>
      </c>
      <c r="J723" t="s">
        <v>2757</v>
      </c>
      <c r="K723" t="s">
        <v>24</v>
      </c>
      <c r="L723" t="s">
        <v>82</v>
      </c>
      <c r="M723" t="s">
        <v>26</v>
      </c>
      <c r="N723" t="s">
        <v>27</v>
      </c>
    </row>
    <row r="724" spans="1:14" x14ac:dyDescent="0.25">
      <c r="A724" t="s">
        <v>3803</v>
      </c>
      <c r="B724" t="s">
        <v>3804</v>
      </c>
      <c r="C724" t="s">
        <v>76</v>
      </c>
      <c r="D724" t="s">
        <v>3805</v>
      </c>
      <c r="E724" t="s">
        <v>18</v>
      </c>
      <c r="F724" t="s">
        <v>3806</v>
      </c>
      <c r="G724" t="s">
        <v>3807</v>
      </c>
      <c r="H724" t="s">
        <v>3808</v>
      </c>
      <c r="I724" t="s">
        <v>34</v>
      </c>
      <c r="J724" t="s">
        <v>106</v>
      </c>
      <c r="K724" t="s">
        <v>24</v>
      </c>
      <c r="L724" t="s">
        <v>3809</v>
      </c>
      <c r="M724" t="s">
        <v>3810</v>
      </c>
      <c r="N724" t="s">
        <v>46</v>
      </c>
    </row>
    <row r="725" spans="1:14" x14ac:dyDescent="0.25">
      <c r="A725" t="s">
        <v>3811</v>
      </c>
      <c r="C725" t="s">
        <v>76</v>
      </c>
      <c r="D725" t="s">
        <v>3812</v>
      </c>
      <c r="E725" t="s">
        <v>18</v>
      </c>
      <c r="F725" t="s">
        <v>3813</v>
      </c>
      <c r="G725" t="s">
        <v>3814</v>
      </c>
      <c r="H725" t="s">
        <v>3815</v>
      </c>
      <c r="I725" t="s">
        <v>34</v>
      </c>
      <c r="J725" t="s">
        <v>1468</v>
      </c>
      <c r="K725" t="s">
        <v>24</v>
      </c>
      <c r="L725" t="s">
        <v>3816</v>
      </c>
      <c r="M725" t="s">
        <v>3817</v>
      </c>
      <c r="N725" t="s">
        <v>46</v>
      </c>
    </row>
    <row r="726" spans="1:14" x14ac:dyDescent="0.25">
      <c r="A726" t="s">
        <v>28</v>
      </c>
      <c r="B726" t="s">
        <v>428</v>
      </c>
      <c r="C726" t="s">
        <v>76</v>
      </c>
      <c r="D726" t="s">
        <v>3818</v>
      </c>
      <c r="E726" t="s">
        <v>18</v>
      </c>
      <c r="F726" t="s">
        <v>3819</v>
      </c>
      <c r="G726" t="s">
        <v>3820</v>
      </c>
      <c r="H726" t="s">
        <v>3821</v>
      </c>
      <c r="I726" t="s">
        <v>34</v>
      </c>
      <c r="J726" t="s">
        <v>2757</v>
      </c>
      <c r="K726" t="s">
        <v>24</v>
      </c>
      <c r="L726" t="s">
        <v>36</v>
      </c>
      <c r="M726" t="s">
        <v>26</v>
      </c>
      <c r="N726" t="s">
        <v>27</v>
      </c>
    </row>
    <row r="727" spans="1:14" x14ac:dyDescent="0.25">
      <c r="A727" t="s">
        <v>3822</v>
      </c>
      <c r="B727" t="s">
        <v>3823</v>
      </c>
      <c r="C727" t="s">
        <v>16</v>
      </c>
      <c r="D727" t="s">
        <v>3824</v>
      </c>
      <c r="E727" t="s">
        <v>18</v>
      </c>
      <c r="F727" t="s">
        <v>3825</v>
      </c>
      <c r="G727" t="s">
        <v>3826</v>
      </c>
      <c r="H727" t="s">
        <v>3827</v>
      </c>
      <c r="I727" t="s">
        <v>34</v>
      </c>
      <c r="J727" t="s">
        <v>536</v>
      </c>
      <c r="K727" t="s">
        <v>24</v>
      </c>
      <c r="L727" t="s">
        <v>3828</v>
      </c>
      <c r="M727" t="s">
        <v>3829</v>
      </c>
      <c r="N727" t="s">
        <v>46</v>
      </c>
    </row>
    <row r="728" spans="1:14" x14ac:dyDescent="0.25">
      <c r="A728" t="s">
        <v>3830</v>
      </c>
      <c r="B728" t="s">
        <v>3831</v>
      </c>
      <c r="C728" t="s">
        <v>16</v>
      </c>
      <c r="D728" t="s">
        <v>3093</v>
      </c>
      <c r="E728" t="s">
        <v>18</v>
      </c>
      <c r="F728" t="s">
        <v>3832</v>
      </c>
      <c r="G728" t="s">
        <v>3833</v>
      </c>
      <c r="H728" t="s">
        <v>3834</v>
      </c>
      <c r="I728" t="s">
        <v>34</v>
      </c>
      <c r="J728" t="s">
        <v>3835</v>
      </c>
      <c r="K728" t="s">
        <v>3836</v>
      </c>
      <c r="L728" t="s">
        <v>477</v>
      </c>
      <c r="M728" t="s">
        <v>26</v>
      </c>
      <c r="N728" t="s">
        <v>27</v>
      </c>
    </row>
    <row r="729" spans="1:14" x14ac:dyDescent="0.25">
      <c r="A729" t="s">
        <v>583</v>
      </c>
      <c r="B729" t="s">
        <v>584</v>
      </c>
      <c r="C729" t="s">
        <v>76</v>
      </c>
      <c r="D729" t="s">
        <v>3837</v>
      </c>
      <c r="E729" t="s">
        <v>18</v>
      </c>
      <c r="F729" t="s">
        <v>3838</v>
      </c>
      <c r="G729" t="s">
        <v>3839</v>
      </c>
      <c r="H729" t="s">
        <v>3840</v>
      </c>
      <c r="I729" t="s">
        <v>34</v>
      </c>
      <c r="J729" t="s">
        <v>1056</v>
      </c>
      <c r="K729" t="s">
        <v>24</v>
      </c>
      <c r="L729" t="s">
        <v>590</v>
      </c>
      <c r="M729" t="s">
        <v>3841</v>
      </c>
      <c r="N729" t="s">
        <v>46</v>
      </c>
    </row>
    <row r="730" spans="1:14" x14ac:dyDescent="0.25">
      <c r="A730" t="s">
        <v>3842</v>
      </c>
      <c r="B730" t="s">
        <v>3843</v>
      </c>
      <c r="C730" t="s">
        <v>76</v>
      </c>
      <c r="D730" t="s">
        <v>3844</v>
      </c>
      <c r="E730" t="s">
        <v>18</v>
      </c>
      <c r="F730" t="s">
        <v>3845</v>
      </c>
      <c r="G730" t="s">
        <v>3846</v>
      </c>
      <c r="H730" t="s">
        <v>3847</v>
      </c>
      <c r="I730" t="s">
        <v>3848</v>
      </c>
      <c r="J730" t="s">
        <v>256</v>
      </c>
      <c r="K730" t="s">
        <v>24</v>
      </c>
      <c r="L730" t="s">
        <v>3849</v>
      </c>
      <c r="M730" t="s">
        <v>26</v>
      </c>
      <c r="N730" t="s">
        <v>27</v>
      </c>
    </row>
    <row r="731" spans="1:14" x14ac:dyDescent="0.25">
      <c r="A731" t="s">
        <v>3850</v>
      </c>
      <c r="B731" t="s">
        <v>3851</v>
      </c>
      <c r="C731" t="s">
        <v>16</v>
      </c>
      <c r="D731" t="s">
        <v>3852</v>
      </c>
      <c r="E731" t="s">
        <v>18</v>
      </c>
      <c r="F731" t="s">
        <v>3853</v>
      </c>
      <c r="G731" t="s">
        <v>3854</v>
      </c>
      <c r="H731" t="s">
        <v>3855</v>
      </c>
      <c r="I731" t="s">
        <v>22</v>
      </c>
      <c r="J731" t="s">
        <v>1860</v>
      </c>
      <c r="K731" t="s">
        <v>24</v>
      </c>
      <c r="L731" t="s">
        <v>91</v>
      </c>
      <c r="M731" t="s">
        <v>26</v>
      </c>
      <c r="N731" t="s">
        <v>27</v>
      </c>
    </row>
    <row r="732" spans="1:14" x14ac:dyDescent="0.25">
      <c r="A732" t="s">
        <v>3856</v>
      </c>
      <c r="B732" t="s">
        <v>3857</v>
      </c>
      <c r="C732" t="s">
        <v>16</v>
      </c>
      <c r="D732" t="s">
        <v>2444</v>
      </c>
      <c r="E732" t="s">
        <v>18</v>
      </c>
      <c r="F732" t="s">
        <v>3858</v>
      </c>
      <c r="G732" t="s">
        <v>3859</v>
      </c>
      <c r="H732" t="s">
        <v>3860</v>
      </c>
      <c r="I732" t="s">
        <v>34</v>
      </c>
      <c r="J732" t="s">
        <v>426</v>
      </c>
      <c r="K732" t="s">
        <v>24</v>
      </c>
      <c r="L732" t="s">
        <v>3861</v>
      </c>
      <c r="M732" t="s">
        <v>26</v>
      </c>
      <c r="N732" t="s">
        <v>27</v>
      </c>
    </row>
    <row r="733" spans="1:14" x14ac:dyDescent="0.25">
      <c r="A733" t="s">
        <v>3862</v>
      </c>
      <c r="B733" t="s">
        <v>3863</v>
      </c>
      <c r="C733" t="s">
        <v>76</v>
      </c>
      <c r="D733" t="s">
        <v>3864</v>
      </c>
      <c r="E733" t="s">
        <v>18</v>
      </c>
      <c r="F733" t="s">
        <v>3865</v>
      </c>
      <c r="G733" t="s">
        <v>3866</v>
      </c>
      <c r="H733" t="s">
        <v>3867</v>
      </c>
      <c r="I733" t="s">
        <v>348</v>
      </c>
      <c r="J733" t="s">
        <v>1372</v>
      </c>
      <c r="K733" t="s">
        <v>24</v>
      </c>
      <c r="L733" t="s">
        <v>3868</v>
      </c>
      <c r="M733" t="s">
        <v>3869</v>
      </c>
      <c r="N733" t="s">
        <v>46</v>
      </c>
    </row>
    <row r="734" spans="1:14" x14ac:dyDescent="0.25">
      <c r="A734" t="s">
        <v>3870</v>
      </c>
      <c r="C734" t="s">
        <v>76</v>
      </c>
      <c r="D734" t="s">
        <v>3871</v>
      </c>
      <c r="E734" t="s">
        <v>18</v>
      </c>
      <c r="F734" t="s">
        <v>3872</v>
      </c>
      <c r="G734" t="s">
        <v>3873</v>
      </c>
      <c r="H734" t="s">
        <v>3874</v>
      </c>
      <c r="I734" t="s">
        <v>34</v>
      </c>
      <c r="J734" t="s">
        <v>1208</v>
      </c>
      <c r="K734" t="s">
        <v>24</v>
      </c>
      <c r="L734" t="s">
        <v>277</v>
      </c>
      <c r="M734" t="s">
        <v>26</v>
      </c>
      <c r="N734" t="s">
        <v>27</v>
      </c>
    </row>
    <row r="735" spans="1:14" x14ac:dyDescent="0.25">
      <c r="A735" t="s">
        <v>3875</v>
      </c>
      <c r="B735" t="s">
        <v>235</v>
      </c>
      <c r="C735" t="s">
        <v>76</v>
      </c>
      <c r="D735" t="s">
        <v>3876</v>
      </c>
      <c r="E735" t="s">
        <v>18</v>
      </c>
      <c r="F735" t="s">
        <v>3877</v>
      </c>
      <c r="G735" t="s">
        <v>3878</v>
      </c>
      <c r="H735" t="s">
        <v>3879</v>
      </c>
      <c r="I735" t="s">
        <v>34</v>
      </c>
      <c r="J735" t="s">
        <v>307</v>
      </c>
      <c r="K735" t="s">
        <v>24</v>
      </c>
      <c r="L735" t="s">
        <v>3880</v>
      </c>
      <c r="M735" t="s">
        <v>26</v>
      </c>
      <c r="N735" t="s">
        <v>27</v>
      </c>
    </row>
    <row r="736" spans="1:14" x14ac:dyDescent="0.25">
      <c r="A736" t="s">
        <v>3881</v>
      </c>
      <c r="B736" t="s">
        <v>3882</v>
      </c>
      <c r="C736" t="s">
        <v>76</v>
      </c>
      <c r="D736" t="s">
        <v>86</v>
      </c>
      <c r="E736" t="s">
        <v>18</v>
      </c>
      <c r="F736" t="s">
        <v>3883</v>
      </c>
      <c r="G736" t="s">
        <v>3884</v>
      </c>
      <c r="H736" t="s">
        <v>3885</v>
      </c>
      <c r="I736" t="s">
        <v>22</v>
      </c>
      <c r="J736" t="s">
        <v>2502</v>
      </c>
      <c r="K736" t="s">
        <v>24</v>
      </c>
      <c r="L736" t="s">
        <v>91</v>
      </c>
      <c r="M736" t="s">
        <v>3886</v>
      </c>
      <c r="N736" t="s">
        <v>46</v>
      </c>
    </row>
    <row r="737" spans="1:14" x14ac:dyDescent="0.25">
      <c r="A737" t="s">
        <v>3887</v>
      </c>
      <c r="B737" t="s">
        <v>3888</v>
      </c>
      <c r="C737" t="s">
        <v>76</v>
      </c>
      <c r="D737" t="s">
        <v>3889</v>
      </c>
      <c r="E737" t="s">
        <v>18</v>
      </c>
      <c r="F737" t="s">
        <v>3890</v>
      </c>
      <c r="G737" t="s">
        <v>3891</v>
      </c>
      <c r="H737" t="s">
        <v>3892</v>
      </c>
      <c r="I737" t="s">
        <v>34</v>
      </c>
      <c r="J737" t="s">
        <v>745</v>
      </c>
      <c r="K737" t="s">
        <v>24</v>
      </c>
      <c r="L737" t="s">
        <v>44</v>
      </c>
      <c r="M737" t="s">
        <v>26</v>
      </c>
      <c r="N737" t="s">
        <v>27</v>
      </c>
    </row>
    <row r="738" spans="1:14" x14ac:dyDescent="0.25">
      <c r="A738" t="s">
        <v>3893</v>
      </c>
      <c r="B738" t="s">
        <v>3894</v>
      </c>
      <c r="C738" t="s">
        <v>76</v>
      </c>
      <c r="D738" t="s">
        <v>3895</v>
      </c>
      <c r="E738" t="s">
        <v>18</v>
      </c>
      <c r="F738" t="s">
        <v>3896</v>
      </c>
      <c r="G738" t="s">
        <v>3897</v>
      </c>
      <c r="H738" t="s">
        <v>3898</v>
      </c>
      <c r="I738" t="s">
        <v>22</v>
      </c>
      <c r="J738" t="s">
        <v>3899</v>
      </c>
      <c r="K738" t="s">
        <v>24</v>
      </c>
      <c r="L738" t="s">
        <v>3900</v>
      </c>
      <c r="M738" t="s">
        <v>26</v>
      </c>
      <c r="N738" t="s">
        <v>27</v>
      </c>
    </row>
    <row r="739" spans="1:14" x14ac:dyDescent="0.25">
      <c r="A739" t="s">
        <v>3901</v>
      </c>
      <c r="B739" t="s">
        <v>3902</v>
      </c>
      <c r="C739" t="s">
        <v>16</v>
      </c>
      <c r="D739" t="s">
        <v>2240</v>
      </c>
      <c r="E739" t="s">
        <v>18</v>
      </c>
      <c r="F739" t="s">
        <v>3903</v>
      </c>
      <c r="G739" t="s">
        <v>3904</v>
      </c>
      <c r="H739" t="s">
        <v>3905</v>
      </c>
      <c r="I739" t="s">
        <v>34</v>
      </c>
      <c r="J739" t="s">
        <v>661</v>
      </c>
      <c r="K739" t="s">
        <v>24</v>
      </c>
      <c r="L739" t="s">
        <v>82</v>
      </c>
      <c r="M739" t="s">
        <v>26</v>
      </c>
      <c r="N739" t="s">
        <v>27</v>
      </c>
    </row>
    <row r="740" spans="1:14" x14ac:dyDescent="0.25">
      <c r="A740" t="s">
        <v>3906</v>
      </c>
      <c r="B740" t="s">
        <v>3907</v>
      </c>
      <c r="C740" t="s">
        <v>16</v>
      </c>
      <c r="D740" t="s">
        <v>1526</v>
      </c>
      <c r="E740" t="s">
        <v>18</v>
      </c>
      <c r="F740" t="s">
        <v>3908</v>
      </c>
      <c r="G740" t="s">
        <v>3909</v>
      </c>
      <c r="H740" t="s">
        <v>3910</v>
      </c>
      <c r="I740" t="s">
        <v>34</v>
      </c>
      <c r="J740" t="s">
        <v>276</v>
      </c>
      <c r="K740" t="s">
        <v>24</v>
      </c>
      <c r="L740" t="s">
        <v>1530</v>
      </c>
      <c r="M740" t="s">
        <v>26</v>
      </c>
      <c r="N740" t="s">
        <v>27</v>
      </c>
    </row>
    <row r="741" spans="1:14" x14ac:dyDescent="0.25">
      <c r="A741" t="s">
        <v>3911</v>
      </c>
      <c r="B741" t="s">
        <v>3912</v>
      </c>
      <c r="C741" t="s">
        <v>76</v>
      </c>
      <c r="D741" t="s">
        <v>3913</v>
      </c>
      <c r="E741" t="s">
        <v>18</v>
      </c>
      <c r="F741" t="s">
        <v>3914</v>
      </c>
      <c r="G741" t="s">
        <v>3915</v>
      </c>
      <c r="H741" t="s">
        <v>3916</v>
      </c>
      <c r="I741" t="s">
        <v>34</v>
      </c>
      <c r="J741" t="s">
        <v>782</v>
      </c>
      <c r="K741" t="s">
        <v>24</v>
      </c>
      <c r="L741" t="s">
        <v>44</v>
      </c>
      <c r="M741" t="s">
        <v>26</v>
      </c>
      <c r="N741" t="s">
        <v>27</v>
      </c>
    </row>
    <row r="742" spans="1:14" x14ac:dyDescent="0.25">
      <c r="A742" t="s">
        <v>3917</v>
      </c>
      <c r="B742" t="s">
        <v>1341</v>
      </c>
      <c r="C742" t="s">
        <v>16</v>
      </c>
      <c r="D742" t="s">
        <v>1006</v>
      </c>
      <c r="E742" t="s">
        <v>18</v>
      </c>
      <c r="F742" t="s">
        <v>3918</v>
      </c>
      <c r="G742" t="s">
        <v>3919</v>
      </c>
      <c r="H742" t="s">
        <v>3920</v>
      </c>
      <c r="I742" t="s">
        <v>34</v>
      </c>
      <c r="J742" t="s">
        <v>816</v>
      </c>
      <c r="K742" t="s">
        <v>24</v>
      </c>
      <c r="L742" t="s">
        <v>848</v>
      </c>
      <c r="M742" t="s">
        <v>26</v>
      </c>
      <c r="N742" t="s">
        <v>27</v>
      </c>
    </row>
    <row r="743" spans="1:14" x14ac:dyDescent="0.25">
      <c r="A743" t="s">
        <v>3921</v>
      </c>
      <c r="C743" t="s">
        <v>16</v>
      </c>
      <c r="D743" t="s">
        <v>631</v>
      </c>
      <c r="E743" t="s">
        <v>18</v>
      </c>
      <c r="F743" t="s">
        <v>3922</v>
      </c>
      <c r="G743" t="s">
        <v>3923</v>
      </c>
      <c r="H743" t="s">
        <v>3924</v>
      </c>
      <c r="I743" t="s">
        <v>34</v>
      </c>
      <c r="J743" t="s">
        <v>635</v>
      </c>
      <c r="K743" t="s">
        <v>24</v>
      </c>
      <c r="L743" t="s">
        <v>63</v>
      </c>
      <c r="M743" t="s">
        <v>3925</v>
      </c>
      <c r="N743" t="s">
        <v>46</v>
      </c>
    </row>
    <row r="744" spans="1:14" x14ac:dyDescent="0.25">
      <c r="A744" t="s">
        <v>3926</v>
      </c>
      <c r="B744" t="s">
        <v>2263</v>
      </c>
      <c r="C744" t="s">
        <v>16</v>
      </c>
      <c r="D744" t="s">
        <v>532</v>
      </c>
      <c r="E744" t="s">
        <v>18</v>
      </c>
      <c r="F744" t="s">
        <v>3927</v>
      </c>
      <c r="G744" t="s">
        <v>3928</v>
      </c>
      <c r="H744" t="s">
        <v>3929</v>
      </c>
      <c r="I744" t="s">
        <v>34</v>
      </c>
      <c r="J744" t="s">
        <v>162</v>
      </c>
      <c r="K744" t="s">
        <v>24</v>
      </c>
      <c r="L744" t="s">
        <v>537</v>
      </c>
      <c r="M744" t="s">
        <v>3930</v>
      </c>
      <c r="N744" t="s">
        <v>46</v>
      </c>
    </row>
    <row r="745" spans="1:14" x14ac:dyDescent="0.25">
      <c r="A745" t="s">
        <v>3931</v>
      </c>
      <c r="B745" t="s">
        <v>3932</v>
      </c>
      <c r="C745" t="s">
        <v>76</v>
      </c>
      <c r="D745" t="s">
        <v>2847</v>
      </c>
      <c r="E745" t="s">
        <v>18</v>
      </c>
      <c r="F745" t="s">
        <v>3933</v>
      </c>
      <c r="G745" t="s">
        <v>3934</v>
      </c>
      <c r="H745" t="s">
        <v>3935</v>
      </c>
      <c r="I745" t="s">
        <v>34</v>
      </c>
      <c r="J745" t="s">
        <v>2283</v>
      </c>
      <c r="K745" t="s">
        <v>24</v>
      </c>
      <c r="L745" t="s">
        <v>82</v>
      </c>
      <c r="M745" t="s">
        <v>3936</v>
      </c>
      <c r="N745" t="s">
        <v>46</v>
      </c>
    </row>
    <row r="746" spans="1:14" x14ac:dyDescent="0.25">
      <c r="A746" t="s">
        <v>2945</v>
      </c>
      <c r="B746" t="s">
        <v>715</v>
      </c>
      <c r="C746" t="s">
        <v>16</v>
      </c>
      <c r="D746" t="s">
        <v>2947</v>
      </c>
      <c r="E746" t="s">
        <v>687</v>
      </c>
      <c r="F746" t="s">
        <v>3937</v>
      </c>
      <c r="G746" t="s">
        <v>3938</v>
      </c>
      <c r="H746" t="s">
        <v>3939</v>
      </c>
      <c r="I746" t="s">
        <v>34</v>
      </c>
      <c r="J746" t="s">
        <v>134</v>
      </c>
      <c r="K746" t="s">
        <v>24</v>
      </c>
      <c r="L746" t="s">
        <v>2951</v>
      </c>
      <c r="M746" t="s">
        <v>26</v>
      </c>
      <c r="N746" t="s">
        <v>27</v>
      </c>
    </row>
    <row r="747" spans="1:14" x14ac:dyDescent="0.25">
      <c r="A747" t="s">
        <v>3940</v>
      </c>
      <c r="B747" t="s">
        <v>3941</v>
      </c>
      <c r="C747" t="s">
        <v>16</v>
      </c>
      <c r="D747" t="s">
        <v>3942</v>
      </c>
      <c r="E747" t="s">
        <v>687</v>
      </c>
      <c r="F747" t="s">
        <v>3943</v>
      </c>
      <c r="G747" t="s">
        <v>3944</v>
      </c>
      <c r="H747" t="s">
        <v>3945</v>
      </c>
      <c r="I747" t="s">
        <v>34</v>
      </c>
      <c r="J747" t="s">
        <v>1161</v>
      </c>
      <c r="K747" t="s">
        <v>24</v>
      </c>
      <c r="L747" t="s">
        <v>2442</v>
      </c>
      <c r="M747" t="s">
        <v>26</v>
      </c>
      <c r="N747" t="s">
        <v>27</v>
      </c>
    </row>
    <row r="748" spans="1:14" x14ac:dyDescent="0.25">
      <c r="A748" t="s">
        <v>3946</v>
      </c>
      <c r="B748" t="s">
        <v>3007</v>
      </c>
      <c r="C748" t="s">
        <v>76</v>
      </c>
      <c r="D748" t="s">
        <v>3008</v>
      </c>
      <c r="E748" t="s">
        <v>695</v>
      </c>
      <c r="F748" t="s">
        <v>3947</v>
      </c>
      <c r="G748" t="s">
        <v>3948</v>
      </c>
      <c r="H748" t="s">
        <v>3949</v>
      </c>
      <c r="I748" t="s">
        <v>34</v>
      </c>
      <c r="J748" t="s">
        <v>315</v>
      </c>
      <c r="K748" t="s">
        <v>24</v>
      </c>
      <c r="L748" t="s">
        <v>3013</v>
      </c>
      <c r="M748" t="s">
        <v>3950</v>
      </c>
      <c r="N748" t="s">
        <v>46</v>
      </c>
    </row>
    <row r="749" spans="1:14" x14ac:dyDescent="0.25">
      <c r="A749" t="s">
        <v>3940</v>
      </c>
      <c r="B749" t="s">
        <v>3941</v>
      </c>
      <c r="C749" t="s">
        <v>16</v>
      </c>
      <c r="D749" t="s">
        <v>3942</v>
      </c>
      <c r="E749" t="s">
        <v>695</v>
      </c>
      <c r="F749" t="s">
        <v>3951</v>
      </c>
      <c r="G749" t="s">
        <v>3952</v>
      </c>
      <c r="H749" t="s">
        <v>3953</v>
      </c>
      <c r="I749" t="s">
        <v>34</v>
      </c>
      <c r="J749" t="s">
        <v>1161</v>
      </c>
      <c r="K749" t="s">
        <v>24</v>
      </c>
      <c r="L749" t="s">
        <v>2442</v>
      </c>
      <c r="M749" t="s">
        <v>26</v>
      </c>
      <c r="N749" t="s">
        <v>27</v>
      </c>
    </row>
    <row r="750" spans="1:14" x14ac:dyDescent="0.25">
      <c r="A750" t="s">
        <v>3954</v>
      </c>
      <c r="B750" t="s">
        <v>2959</v>
      </c>
      <c r="C750" t="s">
        <v>76</v>
      </c>
      <c r="D750" t="s">
        <v>2960</v>
      </c>
      <c r="E750" t="s">
        <v>687</v>
      </c>
      <c r="F750" t="s">
        <v>3955</v>
      </c>
      <c r="G750" t="s">
        <v>3523</v>
      </c>
      <c r="H750" t="s">
        <v>3956</v>
      </c>
      <c r="I750" t="s">
        <v>34</v>
      </c>
      <c r="J750" t="s">
        <v>889</v>
      </c>
      <c r="K750" t="s">
        <v>24</v>
      </c>
      <c r="L750" t="s">
        <v>2964</v>
      </c>
      <c r="M750" t="s">
        <v>26</v>
      </c>
      <c r="N750" t="s">
        <v>27</v>
      </c>
    </row>
    <row r="751" spans="1:14" x14ac:dyDescent="0.25">
      <c r="A751" t="s">
        <v>3957</v>
      </c>
      <c r="B751" t="s">
        <v>101</v>
      </c>
      <c r="C751" t="s">
        <v>16</v>
      </c>
      <c r="D751" t="s">
        <v>102</v>
      </c>
      <c r="E751" t="s">
        <v>687</v>
      </c>
      <c r="F751" t="s">
        <v>3958</v>
      </c>
      <c r="G751" t="s">
        <v>3959</v>
      </c>
      <c r="H751" t="s">
        <v>3960</v>
      </c>
      <c r="I751" t="s">
        <v>34</v>
      </c>
      <c r="J751" t="s">
        <v>589</v>
      </c>
      <c r="K751" t="s">
        <v>24</v>
      </c>
      <c r="L751" t="s">
        <v>82</v>
      </c>
      <c r="M751" t="s">
        <v>26</v>
      </c>
      <c r="N751" t="s">
        <v>27</v>
      </c>
    </row>
    <row r="752" spans="1:14" x14ac:dyDescent="0.25">
      <c r="A752" t="s">
        <v>3611</v>
      </c>
      <c r="B752" t="s">
        <v>3275</v>
      </c>
      <c r="C752" t="s">
        <v>76</v>
      </c>
      <c r="D752" t="s">
        <v>86</v>
      </c>
      <c r="E752" t="s">
        <v>695</v>
      </c>
      <c r="F752" t="s">
        <v>3961</v>
      </c>
      <c r="G752" t="s">
        <v>3962</v>
      </c>
      <c r="H752" t="s">
        <v>3963</v>
      </c>
      <c r="I752" t="s">
        <v>22</v>
      </c>
      <c r="J752" t="s">
        <v>162</v>
      </c>
      <c r="K752" t="s">
        <v>24</v>
      </c>
      <c r="L752" t="s">
        <v>91</v>
      </c>
      <c r="M752" t="s">
        <v>3964</v>
      </c>
      <c r="N752" t="s">
        <v>46</v>
      </c>
    </row>
    <row r="753" spans="1:14" x14ac:dyDescent="0.25">
      <c r="A753" t="s">
        <v>3965</v>
      </c>
      <c r="B753" t="s">
        <v>3007</v>
      </c>
      <c r="C753" t="s">
        <v>76</v>
      </c>
      <c r="D753" t="s">
        <v>3008</v>
      </c>
      <c r="E753" t="s">
        <v>695</v>
      </c>
      <c r="F753" t="s">
        <v>3966</v>
      </c>
      <c r="G753" t="s">
        <v>3967</v>
      </c>
      <c r="H753" t="s">
        <v>3968</v>
      </c>
      <c r="I753" t="s">
        <v>34</v>
      </c>
      <c r="J753" t="s">
        <v>81</v>
      </c>
      <c r="K753" t="s">
        <v>24</v>
      </c>
      <c r="L753" t="s">
        <v>3969</v>
      </c>
      <c r="M753" t="s">
        <v>3970</v>
      </c>
      <c r="N753" t="s">
        <v>46</v>
      </c>
    </row>
    <row r="754" spans="1:14" x14ac:dyDescent="0.25">
      <c r="A754" t="s">
        <v>3971</v>
      </c>
      <c r="B754" t="s">
        <v>3659</v>
      </c>
      <c r="C754" t="s">
        <v>76</v>
      </c>
      <c r="D754" t="s">
        <v>3197</v>
      </c>
      <c r="E754" t="s">
        <v>687</v>
      </c>
      <c r="F754" t="s">
        <v>3972</v>
      </c>
      <c r="G754" t="s">
        <v>3973</v>
      </c>
      <c r="H754" t="s">
        <v>3974</v>
      </c>
      <c r="I754" t="s">
        <v>34</v>
      </c>
      <c r="J754" t="s">
        <v>1648</v>
      </c>
      <c r="K754" t="s">
        <v>24</v>
      </c>
      <c r="L754" t="s">
        <v>82</v>
      </c>
      <c r="M754" t="s">
        <v>26</v>
      </c>
      <c r="N754" t="s">
        <v>27</v>
      </c>
    </row>
    <row r="755" spans="1:14" x14ac:dyDescent="0.25">
      <c r="A755" t="s">
        <v>739</v>
      </c>
      <c r="B755" t="s">
        <v>3563</v>
      </c>
      <c r="C755" t="s">
        <v>16</v>
      </c>
      <c r="D755" t="s">
        <v>579</v>
      </c>
      <c r="E755" t="s">
        <v>687</v>
      </c>
      <c r="F755" t="s">
        <v>3975</v>
      </c>
      <c r="G755" t="s">
        <v>3976</v>
      </c>
      <c r="H755" t="s">
        <v>3977</v>
      </c>
      <c r="I755" t="s">
        <v>34</v>
      </c>
      <c r="J755" t="s">
        <v>2757</v>
      </c>
      <c r="K755" t="s">
        <v>24</v>
      </c>
      <c r="L755" t="s">
        <v>193</v>
      </c>
      <c r="M755" t="s">
        <v>26</v>
      </c>
      <c r="N755" t="s">
        <v>27</v>
      </c>
    </row>
    <row r="756" spans="1:14" x14ac:dyDescent="0.25">
      <c r="A756" t="s">
        <v>3978</v>
      </c>
      <c r="C756" t="s">
        <v>16</v>
      </c>
      <c r="D756" t="s">
        <v>2533</v>
      </c>
      <c r="E756" t="s">
        <v>687</v>
      </c>
      <c r="F756" t="s">
        <v>3979</v>
      </c>
      <c r="G756" t="s">
        <v>3980</v>
      </c>
      <c r="H756" t="s">
        <v>3981</v>
      </c>
      <c r="I756" t="s">
        <v>34</v>
      </c>
      <c r="J756" t="s">
        <v>2062</v>
      </c>
      <c r="K756" t="s">
        <v>24</v>
      </c>
      <c r="L756" t="s">
        <v>257</v>
      </c>
      <c r="M756" t="s">
        <v>26</v>
      </c>
      <c r="N756" t="s">
        <v>27</v>
      </c>
    </row>
    <row r="757" spans="1:14" x14ac:dyDescent="0.25">
      <c r="A757" t="s">
        <v>3982</v>
      </c>
      <c r="B757" t="s">
        <v>3983</v>
      </c>
      <c r="C757" t="s">
        <v>76</v>
      </c>
      <c r="D757" t="s">
        <v>3147</v>
      </c>
      <c r="E757" t="s">
        <v>695</v>
      </c>
      <c r="F757" t="s">
        <v>3984</v>
      </c>
      <c r="G757" t="s">
        <v>3985</v>
      </c>
      <c r="H757" t="s">
        <v>3986</v>
      </c>
      <c r="I757" t="s">
        <v>34</v>
      </c>
      <c r="J757" t="s">
        <v>1066</v>
      </c>
      <c r="K757" t="s">
        <v>24</v>
      </c>
      <c r="L757" t="s">
        <v>3151</v>
      </c>
      <c r="M757" t="s">
        <v>26</v>
      </c>
      <c r="N757" t="s">
        <v>27</v>
      </c>
    </row>
    <row r="758" spans="1:14" x14ac:dyDescent="0.25">
      <c r="A758" t="s">
        <v>3987</v>
      </c>
      <c r="B758" t="s">
        <v>2953</v>
      </c>
      <c r="C758" t="s">
        <v>76</v>
      </c>
      <c r="D758" t="s">
        <v>2954</v>
      </c>
      <c r="E758" t="s">
        <v>687</v>
      </c>
      <c r="F758" t="s">
        <v>3988</v>
      </c>
      <c r="G758" t="s">
        <v>3989</v>
      </c>
      <c r="H758" t="s">
        <v>3990</v>
      </c>
      <c r="I758" t="s">
        <v>34</v>
      </c>
      <c r="J758" t="s">
        <v>1279</v>
      </c>
      <c r="K758" t="s">
        <v>24</v>
      </c>
      <c r="L758" t="s">
        <v>537</v>
      </c>
      <c r="M758" t="s">
        <v>26</v>
      </c>
      <c r="N758" t="s">
        <v>27</v>
      </c>
    </row>
    <row r="759" spans="1:14" x14ac:dyDescent="0.25">
      <c r="A759" t="s">
        <v>3177</v>
      </c>
      <c r="B759" t="s">
        <v>735</v>
      </c>
      <c r="C759" t="s">
        <v>16</v>
      </c>
      <c r="D759" t="s">
        <v>1069</v>
      </c>
      <c r="E759" t="s">
        <v>695</v>
      </c>
      <c r="F759" t="s">
        <v>3991</v>
      </c>
      <c r="G759" t="s">
        <v>3992</v>
      </c>
      <c r="H759" t="s">
        <v>3993</v>
      </c>
      <c r="I759" t="s">
        <v>34</v>
      </c>
      <c r="J759" t="s">
        <v>691</v>
      </c>
      <c r="K759" t="s">
        <v>24</v>
      </c>
      <c r="L759" t="s">
        <v>82</v>
      </c>
      <c r="M759" t="s">
        <v>26</v>
      </c>
      <c r="N759" t="s">
        <v>27</v>
      </c>
    </row>
    <row r="760" spans="1:14" x14ac:dyDescent="0.25">
      <c r="A760" t="s">
        <v>3994</v>
      </c>
      <c r="B760" t="s">
        <v>3995</v>
      </c>
      <c r="C760" t="s">
        <v>16</v>
      </c>
      <c r="D760" t="s">
        <v>1006</v>
      </c>
      <c r="E760" t="s">
        <v>695</v>
      </c>
      <c r="F760" t="s">
        <v>3996</v>
      </c>
      <c r="G760" t="s">
        <v>3997</v>
      </c>
      <c r="H760" t="s">
        <v>3998</v>
      </c>
      <c r="I760" t="s">
        <v>34</v>
      </c>
      <c r="J760" t="s">
        <v>669</v>
      </c>
      <c r="K760" t="s">
        <v>24</v>
      </c>
      <c r="L760" t="s">
        <v>848</v>
      </c>
      <c r="M760" t="s">
        <v>3999</v>
      </c>
      <c r="N760" t="s">
        <v>46</v>
      </c>
    </row>
    <row r="761" spans="1:14" x14ac:dyDescent="0.25">
      <c r="A761" t="s">
        <v>3646</v>
      </c>
      <c r="B761" t="s">
        <v>1525</v>
      </c>
      <c r="C761" t="s">
        <v>16</v>
      </c>
      <c r="D761" t="s">
        <v>2673</v>
      </c>
      <c r="E761" t="s">
        <v>695</v>
      </c>
      <c r="F761" t="s">
        <v>4000</v>
      </c>
      <c r="G761" t="s">
        <v>4001</v>
      </c>
      <c r="H761" t="s">
        <v>4002</v>
      </c>
      <c r="I761" t="s">
        <v>34</v>
      </c>
      <c r="J761" t="s">
        <v>568</v>
      </c>
      <c r="K761" t="s">
        <v>24</v>
      </c>
      <c r="L761" t="s">
        <v>82</v>
      </c>
      <c r="M761" t="s">
        <v>4003</v>
      </c>
      <c r="N761" t="s">
        <v>46</v>
      </c>
    </row>
    <row r="762" spans="1:14" x14ac:dyDescent="0.25">
      <c r="A762" t="s">
        <v>4004</v>
      </c>
      <c r="B762" t="s">
        <v>3440</v>
      </c>
      <c r="C762" t="s">
        <v>16</v>
      </c>
      <c r="D762" t="s">
        <v>3441</v>
      </c>
      <c r="E762" t="s">
        <v>687</v>
      </c>
      <c r="F762" t="s">
        <v>4005</v>
      </c>
      <c r="G762" t="s">
        <v>4006</v>
      </c>
      <c r="H762" t="s">
        <v>4007</v>
      </c>
      <c r="I762" t="s">
        <v>34</v>
      </c>
      <c r="J762" t="s">
        <v>551</v>
      </c>
      <c r="K762" t="s">
        <v>24</v>
      </c>
      <c r="L762" t="s">
        <v>224</v>
      </c>
      <c r="M762" t="s">
        <v>26</v>
      </c>
      <c r="N762" t="s">
        <v>27</v>
      </c>
    </row>
    <row r="763" spans="1:14" x14ac:dyDescent="0.25">
      <c r="A763" t="s">
        <v>4008</v>
      </c>
      <c r="B763" t="s">
        <v>2981</v>
      </c>
      <c r="C763" t="s">
        <v>16</v>
      </c>
      <c r="D763" t="s">
        <v>2982</v>
      </c>
      <c r="E763" t="s">
        <v>695</v>
      </c>
      <c r="F763" t="s">
        <v>4009</v>
      </c>
      <c r="G763" t="s">
        <v>4010</v>
      </c>
      <c r="H763" t="s">
        <v>4011</v>
      </c>
      <c r="I763" t="s">
        <v>348</v>
      </c>
      <c r="J763" t="s">
        <v>889</v>
      </c>
      <c r="K763" t="s">
        <v>24</v>
      </c>
      <c r="L763" t="s">
        <v>394</v>
      </c>
      <c r="M763" t="s">
        <v>26</v>
      </c>
      <c r="N763" t="s">
        <v>27</v>
      </c>
    </row>
    <row r="764" spans="1:14" x14ac:dyDescent="0.25">
      <c r="A764" t="s">
        <v>4012</v>
      </c>
      <c r="B764" t="s">
        <v>2879</v>
      </c>
      <c r="C764" t="s">
        <v>76</v>
      </c>
      <c r="D764" t="s">
        <v>102</v>
      </c>
      <c r="E764" t="s">
        <v>687</v>
      </c>
      <c r="F764" t="s">
        <v>4013</v>
      </c>
      <c r="G764" t="s">
        <v>4014</v>
      </c>
      <c r="H764" t="s">
        <v>4015</v>
      </c>
      <c r="I764" t="s">
        <v>34</v>
      </c>
      <c r="J764" t="s">
        <v>333</v>
      </c>
      <c r="K764" t="s">
        <v>24</v>
      </c>
      <c r="L764" t="s">
        <v>82</v>
      </c>
      <c r="M764" t="s">
        <v>26</v>
      </c>
      <c r="N764" t="s">
        <v>27</v>
      </c>
    </row>
    <row r="765" spans="1:14" x14ac:dyDescent="0.25">
      <c r="A765" t="s">
        <v>3332</v>
      </c>
      <c r="B765" t="s">
        <v>3333</v>
      </c>
      <c r="C765" t="s">
        <v>2054</v>
      </c>
      <c r="D765" t="s">
        <v>2533</v>
      </c>
      <c r="E765" t="s">
        <v>18</v>
      </c>
      <c r="F765" t="s">
        <v>3334</v>
      </c>
      <c r="G765" t="s">
        <v>3335</v>
      </c>
      <c r="H765" t="s">
        <v>3336</v>
      </c>
      <c r="I765" t="s">
        <v>34</v>
      </c>
      <c r="J765" t="s">
        <v>1161</v>
      </c>
      <c r="K765" t="s">
        <v>1705</v>
      </c>
      <c r="L765" t="s">
        <v>257</v>
      </c>
      <c r="M765" t="s">
        <v>26</v>
      </c>
      <c r="N765" t="s">
        <v>27</v>
      </c>
    </row>
    <row r="766" spans="1:14" x14ac:dyDescent="0.25">
      <c r="A766" t="s">
        <v>4016</v>
      </c>
      <c r="B766" t="s">
        <v>4017</v>
      </c>
      <c r="C766" t="s">
        <v>600</v>
      </c>
      <c r="D766" t="s">
        <v>3844</v>
      </c>
      <c r="E766" t="s">
        <v>695</v>
      </c>
      <c r="F766" t="s">
        <v>4018</v>
      </c>
      <c r="G766" t="s">
        <v>4019</v>
      </c>
      <c r="H766" t="s">
        <v>4020</v>
      </c>
      <c r="I766" t="s">
        <v>34</v>
      </c>
      <c r="J766" t="s">
        <v>1965</v>
      </c>
      <c r="K766" t="s">
        <v>606</v>
      </c>
      <c r="L766" t="s">
        <v>4021</v>
      </c>
      <c r="M766" t="s">
        <v>26</v>
      </c>
      <c r="N766" t="s">
        <v>27</v>
      </c>
    </row>
    <row r="767" spans="1:14" x14ac:dyDescent="0.25">
      <c r="A767" t="s">
        <v>4022</v>
      </c>
      <c r="B767" t="s">
        <v>4023</v>
      </c>
      <c r="C767" t="s">
        <v>600</v>
      </c>
      <c r="D767" t="s">
        <v>1130</v>
      </c>
      <c r="E767" t="s">
        <v>695</v>
      </c>
      <c r="F767" t="s">
        <v>4024</v>
      </c>
      <c r="G767" t="s">
        <v>4025</v>
      </c>
      <c r="H767" t="s">
        <v>4026</v>
      </c>
      <c r="I767" t="s">
        <v>34</v>
      </c>
      <c r="J767" t="s">
        <v>4027</v>
      </c>
      <c r="K767" t="s">
        <v>606</v>
      </c>
      <c r="L767" t="s">
        <v>82</v>
      </c>
      <c r="M767" t="s">
        <v>26</v>
      </c>
      <c r="N767" t="s">
        <v>27</v>
      </c>
    </row>
    <row r="768" spans="1:14" x14ac:dyDescent="0.25">
      <c r="A768" t="s">
        <v>4028</v>
      </c>
      <c r="B768" t="s">
        <v>4023</v>
      </c>
      <c r="C768" t="s">
        <v>600</v>
      </c>
      <c r="D768" t="s">
        <v>1130</v>
      </c>
      <c r="E768" t="s">
        <v>695</v>
      </c>
      <c r="F768" t="s">
        <v>4029</v>
      </c>
      <c r="G768" t="s">
        <v>4030</v>
      </c>
      <c r="H768" t="s">
        <v>4031</v>
      </c>
      <c r="I768" t="s">
        <v>34</v>
      </c>
      <c r="J768" t="s">
        <v>1689</v>
      </c>
      <c r="K768" t="s">
        <v>606</v>
      </c>
      <c r="L768" t="s">
        <v>82</v>
      </c>
      <c r="M768" t="s">
        <v>26</v>
      </c>
      <c r="N768" t="s">
        <v>27</v>
      </c>
    </row>
    <row r="769" spans="1:14" x14ac:dyDescent="0.25">
      <c r="A769" t="s">
        <v>4032</v>
      </c>
      <c r="B769" t="s">
        <v>4017</v>
      </c>
      <c r="C769" t="s">
        <v>600</v>
      </c>
      <c r="D769" t="s">
        <v>3844</v>
      </c>
      <c r="E769" t="s">
        <v>687</v>
      </c>
      <c r="F769" t="s">
        <v>4033</v>
      </c>
      <c r="G769" t="s">
        <v>4034</v>
      </c>
      <c r="H769" t="s">
        <v>4035</v>
      </c>
      <c r="I769" t="s">
        <v>34</v>
      </c>
      <c r="J769" t="s">
        <v>1965</v>
      </c>
      <c r="K769" t="s">
        <v>606</v>
      </c>
      <c r="L769" t="s">
        <v>4021</v>
      </c>
      <c r="M769" t="s">
        <v>26</v>
      </c>
      <c r="N769" t="s">
        <v>27</v>
      </c>
    </row>
    <row r="770" spans="1:14" x14ac:dyDescent="0.25">
      <c r="A770" t="s">
        <v>4036</v>
      </c>
      <c r="B770" t="s">
        <v>4037</v>
      </c>
      <c r="C770" t="s">
        <v>600</v>
      </c>
      <c r="D770" t="s">
        <v>1130</v>
      </c>
      <c r="E770" t="s">
        <v>687</v>
      </c>
      <c r="F770" t="s">
        <v>4038</v>
      </c>
      <c r="G770" t="s">
        <v>4039</v>
      </c>
      <c r="H770" t="s">
        <v>4040</v>
      </c>
      <c r="I770" t="s">
        <v>34</v>
      </c>
      <c r="J770" t="s">
        <v>4027</v>
      </c>
      <c r="K770" t="s">
        <v>606</v>
      </c>
      <c r="L770" t="s">
        <v>82</v>
      </c>
      <c r="M770" t="s">
        <v>26</v>
      </c>
      <c r="N770" t="s">
        <v>27</v>
      </c>
    </row>
    <row r="771" spans="1:14" x14ac:dyDescent="0.25">
      <c r="A771" t="s">
        <v>4041</v>
      </c>
      <c r="B771" t="s">
        <v>4042</v>
      </c>
      <c r="C771" t="s">
        <v>16</v>
      </c>
      <c r="D771" t="s">
        <v>4043</v>
      </c>
      <c r="E771" t="s">
        <v>18</v>
      </c>
      <c r="F771" t="s">
        <v>4044</v>
      </c>
      <c r="G771" t="s">
        <v>4045</v>
      </c>
      <c r="H771" t="s">
        <v>4046</v>
      </c>
      <c r="I771" t="s">
        <v>34</v>
      </c>
      <c r="J771" t="s">
        <v>1744</v>
      </c>
      <c r="K771" t="s">
        <v>24</v>
      </c>
      <c r="L771" t="s">
        <v>82</v>
      </c>
      <c r="M771" t="s">
        <v>4047</v>
      </c>
      <c r="N771" t="s">
        <v>46</v>
      </c>
    </row>
    <row r="772" spans="1:14" x14ac:dyDescent="0.25">
      <c r="A772" t="s">
        <v>4048</v>
      </c>
      <c r="C772" t="s">
        <v>1572</v>
      </c>
      <c r="D772" t="s">
        <v>631</v>
      </c>
      <c r="E772" t="s">
        <v>18</v>
      </c>
      <c r="F772" t="s">
        <v>4049</v>
      </c>
      <c r="G772" t="s">
        <v>4050</v>
      </c>
      <c r="H772" t="s">
        <v>4051</v>
      </c>
      <c r="I772" t="s">
        <v>34</v>
      </c>
      <c r="J772" t="s">
        <v>1557</v>
      </c>
      <c r="K772" t="s">
        <v>24</v>
      </c>
      <c r="L772" t="s">
        <v>63</v>
      </c>
      <c r="M772" t="s">
        <v>4052</v>
      </c>
      <c r="N772" t="s">
        <v>46</v>
      </c>
    </row>
    <row r="773" spans="1:14" x14ac:dyDescent="0.25">
      <c r="A773" t="s">
        <v>4053</v>
      </c>
      <c r="C773" t="s">
        <v>16</v>
      </c>
      <c r="D773" t="s">
        <v>4054</v>
      </c>
      <c r="E773" t="s">
        <v>18</v>
      </c>
      <c r="F773" t="s">
        <v>4055</v>
      </c>
      <c r="G773" t="s">
        <v>4056</v>
      </c>
      <c r="H773" t="s">
        <v>4057</v>
      </c>
      <c r="I773" t="s">
        <v>34</v>
      </c>
      <c r="J773" t="s">
        <v>514</v>
      </c>
      <c r="K773" t="s">
        <v>24</v>
      </c>
      <c r="L773" t="s">
        <v>224</v>
      </c>
      <c r="M773" t="s">
        <v>26</v>
      </c>
      <c r="N773" t="s">
        <v>27</v>
      </c>
    </row>
    <row r="774" spans="1:14" x14ac:dyDescent="0.25">
      <c r="A774" t="s">
        <v>4058</v>
      </c>
      <c r="B774" t="s">
        <v>3162</v>
      </c>
      <c r="C774" t="s">
        <v>76</v>
      </c>
      <c r="D774" t="s">
        <v>3163</v>
      </c>
      <c r="E774" t="s">
        <v>18</v>
      </c>
      <c r="F774" t="s">
        <v>4059</v>
      </c>
      <c r="G774" t="s">
        <v>4060</v>
      </c>
      <c r="H774" t="s">
        <v>4061</v>
      </c>
      <c r="I774" t="s">
        <v>34</v>
      </c>
      <c r="J774" t="s">
        <v>2283</v>
      </c>
      <c r="K774" t="s">
        <v>24</v>
      </c>
      <c r="L774" t="s">
        <v>82</v>
      </c>
      <c r="M774" t="s">
        <v>4062</v>
      </c>
      <c r="N774" t="s">
        <v>46</v>
      </c>
    </row>
    <row r="775" spans="1:14" x14ac:dyDescent="0.25">
      <c r="A775" t="s">
        <v>4063</v>
      </c>
      <c r="B775" t="s">
        <v>4064</v>
      </c>
      <c r="C775" t="s">
        <v>16</v>
      </c>
      <c r="D775" t="s">
        <v>404</v>
      </c>
      <c r="E775" t="s">
        <v>18</v>
      </c>
      <c r="F775" t="s">
        <v>4065</v>
      </c>
      <c r="G775" t="s">
        <v>4066</v>
      </c>
      <c r="H775" t="s">
        <v>4067</v>
      </c>
      <c r="I775" t="s">
        <v>34</v>
      </c>
      <c r="J775" t="s">
        <v>232</v>
      </c>
      <c r="K775" t="s">
        <v>24</v>
      </c>
      <c r="L775" t="s">
        <v>82</v>
      </c>
      <c r="M775" t="s">
        <v>26</v>
      </c>
      <c r="N775" t="s">
        <v>27</v>
      </c>
    </row>
    <row r="776" spans="1:14" x14ac:dyDescent="0.25">
      <c r="A776" t="s">
        <v>4068</v>
      </c>
      <c r="C776" t="s">
        <v>76</v>
      </c>
      <c r="D776" t="s">
        <v>4069</v>
      </c>
      <c r="E776" t="s">
        <v>18</v>
      </c>
      <c r="F776" t="s">
        <v>4070</v>
      </c>
      <c r="G776" t="s">
        <v>4071</v>
      </c>
      <c r="H776" t="s">
        <v>4072</v>
      </c>
      <c r="I776" t="s">
        <v>22</v>
      </c>
      <c r="J776" t="s">
        <v>90</v>
      </c>
      <c r="K776" t="s">
        <v>24</v>
      </c>
      <c r="L776" t="s">
        <v>4073</v>
      </c>
      <c r="M776" t="s">
        <v>4074</v>
      </c>
      <c r="N776" t="s">
        <v>46</v>
      </c>
    </row>
    <row r="777" spans="1:14" x14ac:dyDescent="0.25">
      <c r="A777" t="s">
        <v>4075</v>
      </c>
      <c r="B777" t="s">
        <v>4076</v>
      </c>
      <c r="C777" t="s">
        <v>76</v>
      </c>
      <c r="D777" t="s">
        <v>524</v>
      </c>
      <c r="E777" t="s">
        <v>18</v>
      </c>
      <c r="F777" t="s">
        <v>4077</v>
      </c>
      <c r="G777" t="s">
        <v>4078</v>
      </c>
      <c r="H777" t="s">
        <v>4079</v>
      </c>
      <c r="I777" t="s">
        <v>34</v>
      </c>
      <c r="J777" t="s">
        <v>419</v>
      </c>
      <c r="K777" t="s">
        <v>24</v>
      </c>
      <c r="L777" t="s">
        <v>224</v>
      </c>
      <c r="M777" t="s">
        <v>4080</v>
      </c>
      <c r="N777" t="s">
        <v>46</v>
      </c>
    </row>
    <row r="778" spans="1:14" x14ac:dyDescent="0.25">
      <c r="A778" t="s">
        <v>4081</v>
      </c>
      <c r="B778" t="s">
        <v>29</v>
      </c>
      <c r="C778" t="s">
        <v>16</v>
      </c>
      <c r="D778" t="s">
        <v>429</v>
      </c>
      <c r="E778" t="s">
        <v>18</v>
      </c>
      <c r="F778" t="s">
        <v>4082</v>
      </c>
      <c r="G778" t="s">
        <v>4083</v>
      </c>
      <c r="H778" t="s">
        <v>4084</v>
      </c>
      <c r="I778" t="s">
        <v>34</v>
      </c>
      <c r="J778" t="s">
        <v>2757</v>
      </c>
      <c r="K778" t="s">
        <v>24</v>
      </c>
      <c r="L778" t="s">
        <v>434</v>
      </c>
      <c r="M778" t="s">
        <v>26</v>
      </c>
      <c r="N778" t="s">
        <v>27</v>
      </c>
    </row>
    <row r="779" spans="1:14" x14ac:dyDescent="0.25">
      <c r="A779" t="s">
        <v>4085</v>
      </c>
      <c r="B779" t="s">
        <v>4086</v>
      </c>
      <c r="C779" t="s">
        <v>16</v>
      </c>
      <c r="D779" t="s">
        <v>4087</v>
      </c>
      <c r="E779" t="s">
        <v>18</v>
      </c>
      <c r="F779" t="s">
        <v>4088</v>
      </c>
      <c r="G779" t="s">
        <v>4089</v>
      </c>
      <c r="H779" t="s">
        <v>4090</v>
      </c>
      <c r="I779" t="s">
        <v>348</v>
      </c>
      <c r="J779" t="s">
        <v>2283</v>
      </c>
      <c r="K779" t="s">
        <v>24</v>
      </c>
      <c r="L779" t="s">
        <v>3868</v>
      </c>
      <c r="M779" t="s">
        <v>4091</v>
      </c>
      <c r="N779" t="s">
        <v>46</v>
      </c>
    </row>
    <row r="780" spans="1:14" x14ac:dyDescent="0.25">
      <c r="A780" t="s">
        <v>4092</v>
      </c>
      <c r="B780" t="s">
        <v>4093</v>
      </c>
      <c r="C780" t="s">
        <v>1572</v>
      </c>
      <c r="D780" t="s">
        <v>631</v>
      </c>
      <c r="E780" t="s">
        <v>18</v>
      </c>
      <c r="F780" t="s">
        <v>4094</v>
      </c>
      <c r="G780" t="s">
        <v>4095</v>
      </c>
      <c r="H780" t="s">
        <v>4096</v>
      </c>
      <c r="I780" t="s">
        <v>34</v>
      </c>
      <c r="J780" t="s">
        <v>315</v>
      </c>
      <c r="K780" t="s">
        <v>24</v>
      </c>
      <c r="L780" t="s">
        <v>2467</v>
      </c>
      <c r="M780" t="s">
        <v>4097</v>
      </c>
      <c r="N780" t="s">
        <v>46</v>
      </c>
    </row>
    <row r="781" spans="1:14" x14ac:dyDescent="0.25">
      <c r="A781" t="s">
        <v>4098</v>
      </c>
      <c r="C781" t="s">
        <v>16</v>
      </c>
      <c r="D781" t="s">
        <v>397</v>
      </c>
      <c r="E781" t="s">
        <v>18</v>
      </c>
      <c r="F781" t="s">
        <v>4099</v>
      </c>
      <c r="G781" t="s">
        <v>4100</v>
      </c>
      <c r="H781" t="s">
        <v>4101</v>
      </c>
      <c r="I781" t="s">
        <v>34</v>
      </c>
      <c r="J781" t="s">
        <v>284</v>
      </c>
      <c r="K781" t="s">
        <v>24</v>
      </c>
      <c r="L781" t="s">
        <v>401</v>
      </c>
      <c r="M781" t="s">
        <v>26</v>
      </c>
      <c r="N781" t="s">
        <v>27</v>
      </c>
    </row>
    <row r="782" spans="1:14" x14ac:dyDescent="0.25">
      <c r="A782" t="s">
        <v>4102</v>
      </c>
      <c r="B782" t="s">
        <v>403</v>
      </c>
      <c r="C782" t="s">
        <v>16</v>
      </c>
      <c r="D782" t="s">
        <v>397</v>
      </c>
      <c r="E782" t="s">
        <v>18</v>
      </c>
      <c r="F782" t="s">
        <v>4103</v>
      </c>
      <c r="G782" t="s">
        <v>4104</v>
      </c>
      <c r="H782" t="s">
        <v>4105</v>
      </c>
      <c r="I782" t="s">
        <v>34</v>
      </c>
      <c r="J782" t="s">
        <v>929</v>
      </c>
      <c r="K782" t="s">
        <v>24</v>
      </c>
      <c r="L782" t="s">
        <v>401</v>
      </c>
      <c r="M782" t="s">
        <v>26</v>
      </c>
      <c r="N782" t="s">
        <v>27</v>
      </c>
    </row>
    <row r="783" spans="1:14" x14ac:dyDescent="0.25">
      <c r="A783" t="s">
        <v>4106</v>
      </c>
      <c r="B783" t="s">
        <v>4107</v>
      </c>
      <c r="C783" t="s">
        <v>76</v>
      </c>
      <c r="D783" t="s">
        <v>4108</v>
      </c>
      <c r="E783" t="s">
        <v>18</v>
      </c>
      <c r="F783" t="s">
        <v>4109</v>
      </c>
      <c r="G783" t="s">
        <v>4110</v>
      </c>
      <c r="H783" t="s">
        <v>4111</v>
      </c>
      <c r="I783" t="s">
        <v>22</v>
      </c>
      <c r="J783" t="s">
        <v>1488</v>
      </c>
      <c r="K783" t="s">
        <v>24</v>
      </c>
      <c r="L783" t="s">
        <v>91</v>
      </c>
      <c r="M783" t="s">
        <v>4112</v>
      </c>
      <c r="N783" t="s">
        <v>46</v>
      </c>
    </row>
    <row r="784" spans="1:14" x14ac:dyDescent="0.25">
      <c r="A784" t="s">
        <v>4113</v>
      </c>
      <c r="C784" t="s">
        <v>76</v>
      </c>
      <c r="D784" t="s">
        <v>4114</v>
      </c>
      <c r="E784" t="s">
        <v>18</v>
      </c>
      <c r="F784" t="s">
        <v>4115</v>
      </c>
      <c r="G784" t="s">
        <v>4116</v>
      </c>
      <c r="H784" t="s">
        <v>4117</v>
      </c>
      <c r="I784" t="s">
        <v>34</v>
      </c>
      <c r="J784" t="s">
        <v>1056</v>
      </c>
      <c r="K784" t="s">
        <v>24</v>
      </c>
      <c r="L784" t="s">
        <v>1455</v>
      </c>
      <c r="M784" t="s">
        <v>4118</v>
      </c>
      <c r="N784" t="s">
        <v>46</v>
      </c>
    </row>
    <row r="785" spans="1:14" x14ac:dyDescent="0.25">
      <c r="A785" t="s">
        <v>4119</v>
      </c>
      <c r="B785" t="s">
        <v>4120</v>
      </c>
      <c r="C785" t="s">
        <v>76</v>
      </c>
      <c r="D785" t="s">
        <v>1327</v>
      </c>
      <c r="E785" t="s">
        <v>18</v>
      </c>
      <c r="F785" t="s">
        <v>4121</v>
      </c>
      <c r="G785" t="s">
        <v>4122</v>
      </c>
      <c r="H785" t="s">
        <v>4123</v>
      </c>
      <c r="I785" t="s">
        <v>34</v>
      </c>
      <c r="J785" t="s">
        <v>201</v>
      </c>
      <c r="K785" t="s">
        <v>24</v>
      </c>
      <c r="L785" t="s">
        <v>1331</v>
      </c>
      <c r="M785" t="s">
        <v>4124</v>
      </c>
      <c r="N785" t="s">
        <v>46</v>
      </c>
    </row>
    <row r="786" spans="1:14" x14ac:dyDescent="0.25">
      <c r="A786" t="s">
        <v>4125</v>
      </c>
      <c r="B786" t="s">
        <v>4126</v>
      </c>
      <c r="C786" t="s">
        <v>16</v>
      </c>
      <c r="D786" t="s">
        <v>2027</v>
      </c>
      <c r="E786" t="s">
        <v>18</v>
      </c>
      <c r="F786" t="s">
        <v>4127</v>
      </c>
      <c r="G786" t="s">
        <v>4128</v>
      </c>
      <c r="H786" t="s">
        <v>4129</v>
      </c>
      <c r="I786" t="s">
        <v>34</v>
      </c>
      <c r="J786" t="s">
        <v>43</v>
      </c>
      <c r="K786" t="s">
        <v>24</v>
      </c>
      <c r="L786" t="s">
        <v>82</v>
      </c>
      <c r="M786" t="s">
        <v>4130</v>
      </c>
      <c r="N786" t="s">
        <v>46</v>
      </c>
    </row>
    <row r="787" spans="1:14" x14ac:dyDescent="0.25">
      <c r="A787" t="s">
        <v>4131</v>
      </c>
      <c r="B787" t="s">
        <v>4132</v>
      </c>
      <c r="C787" t="s">
        <v>16</v>
      </c>
      <c r="D787" t="s">
        <v>4133</v>
      </c>
      <c r="E787" t="s">
        <v>18</v>
      </c>
      <c r="F787" t="s">
        <v>4134</v>
      </c>
      <c r="G787" t="s">
        <v>4135</v>
      </c>
      <c r="H787" t="s">
        <v>4136</v>
      </c>
      <c r="I787" t="s">
        <v>34</v>
      </c>
      <c r="J787" t="s">
        <v>476</v>
      </c>
      <c r="K787" t="s">
        <v>24</v>
      </c>
      <c r="L787" t="s">
        <v>193</v>
      </c>
      <c r="M787" t="s">
        <v>26</v>
      </c>
      <c r="N787" t="s">
        <v>27</v>
      </c>
    </row>
    <row r="788" spans="1:14" x14ac:dyDescent="0.25">
      <c r="A788" t="s">
        <v>4137</v>
      </c>
      <c r="B788" t="s">
        <v>4138</v>
      </c>
      <c r="C788" t="s">
        <v>16</v>
      </c>
      <c r="D788" t="s">
        <v>4139</v>
      </c>
      <c r="E788" t="s">
        <v>18</v>
      </c>
      <c r="F788" t="s">
        <v>4140</v>
      </c>
      <c r="G788" t="s">
        <v>4141</v>
      </c>
      <c r="H788" t="s">
        <v>4142</v>
      </c>
      <c r="I788" t="s">
        <v>34</v>
      </c>
      <c r="J788" t="s">
        <v>426</v>
      </c>
      <c r="K788" t="s">
        <v>24</v>
      </c>
      <c r="L788" t="s">
        <v>4143</v>
      </c>
      <c r="M788" t="s">
        <v>26</v>
      </c>
      <c r="N788" t="s">
        <v>27</v>
      </c>
    </row>
    <row r="789" spans="1:14" x14ac:dyDescent="0.25">
      <c r="A789" t="s">
        <v>4144</v>
      </c>
      <c r="B789" t="s">
        <v>4145</v>
      </c>
      <c r="C789" t="s">
        <v>16</v>
      </c>
      <c r="D789" t="s">
        <v>2264</v>
      </c>
      <c r="E789" t="s">
        <v>18</v>
      </c>
      <c r="F789" t="s">
        <v>4146</v>
      </c>
      <c r="G789" t="s">
        <v>4147</v>
      </c>
      <c r="H789" t="s">
        <v>4148</v>
      </c>
      <c r="I789" t="s">
        <v>34</v>
      </c>
      <c r="J789" t="s">
        <v>769</v>
      </c>
      <c r="K789" t="s">
        <v>24</v>
      </c>
      <c r="L789" t="s">
        <v>224</v>
      </c>
      <c r="M789" t="s">
        <v>4149</v>
      </c>
      <c r="N789" t="s">
        <v>46</v>
      </c>
    </row>
    <row r="790" spans="1:14" x14ac:dyDescent="0.25">
      <c r="A790" t="s">
        <v>4150</v>
      </c>
      <c r="B790" t="s">
        <v>4151</v>
      </c>
      <c r="C790" t="s">
        <v>76</v>
      </c>
      <c r="D790" t="s">
        <v>4152</v>
      </c>
      <c r="E790" t="s">
        <v>18</v>
      </c>
      <c r="F790" t="s">
        <v>4153</v>
      </c>
      <c r="G790" t="s">
        <v>4154</v>
      </c>
      <c r="H790" t="s">
        <v>4155</v>
      </c>
      <c r="I790" t="s">
        <v>34</v>
      </c>
      <c r="J790" t="s">
        <v>433</v>
      </c>
      <c r="K790" t="s">
        <v>24</v>
      </c>
      <c r="L790" t="s">
        <v>44</v>
      </c>
      <c r="M790" t="s">
        <v>26</v>
      </c>
      <c r="N790" t="s">
        <v>27</v>
      </c>
    </row>
    <row r="791" spans="1:14" x14ac:dyDescent="0.25">
      <c r="A791" t="s">
        <v>4156</v>
      </c>
      <c r="B791" t="s">
        <v>4157</v>
      </c>
      <c r="C791" t="s">
        <v>76</v>
      </c>
      <c r="D791" t="s">
        <v>4158</v>
      </c>
      <c r="E791" t="s">
        <v>18</v>
      </c>
      <c r="F791" t="s">
        <v>4159</v>
      </c>
      <c r="G791" t="s">
        <v>4160</v>
      </c>
      <c r="H791" t="s">
        <v>4161</v>
      </c>
      <c r="I791" t="s">
        <v>34</v>
      </c>
      <c r="J791" t="s">
        <v>201</v>
      </c>
      <c r="K791" t="s">
        <v>24</v>
      </c>
      <c r="L791" t="s">
        <v>233</v>
      </c>
      <c r="M791" t="s">
        <v>4162</v>
      </c>
      <c r="N791" t="s">
        <v>46</v>
      </c>
    </row>
    <row r="792" spans="1:14" x14ac:dyDescent="0.25">
      <c r="A792" t="s">
        <v>4163</v>
      </c>
      <c r="C792" t="s">
        <v>16</v>
      </c>
      <c r="D792" t="s">
        <v>4164</v>
      </c>
      <c r="E792" t="s">
        <v>18</v>
      </c>
      <c r="F792" t="s">
        <v>4165</v>
      </c>
      <c r="G792" t="s">
        <v>4166</v>
      </c>
      <c r="H792" t="s">
        <v>4167</v>
      </c>
      <c r="I792" t="s">
        <v>34</v>
      </c>
      <c r="J792" t="s">
        <v>256</v>
      </c>
      <c r="K792" t="s">
        <v>24</v>
      </c>
      <c r="L792" t="s">
        <v>720</v>
      </c>
      <c r="M792" t="s">
        <v>26</v>
      </c>
      <c r="N792" t="s">
        <v>27</v>
      </c>
    </row>
    <row r="793" spans="1:14" x14ac:dyDescent="0.25">
      <c r="A793" t="s">
        <v>4168</v>
      </c>
      <c r="B793" t="s">
        <v>4169</v>
      </c>
      <c r="C793" t="s">
        <v>16</v>
      </c>
      <c r="D793" t="s">
        <v>86</v>
      </c>
      <c r="E793" t="s">
        <v>18</v>
      </c>
      <c r="F793" t="s">
        <v>4170</v>
      </c>
      <c r="G793" t="s">
        <v>4171</v>
      </c>
      <c r="H793" t="s">
        <v>4172</v>
      </c>
      <c r="I793" t="s">
        <v>22</v>
      </c>
      <c r="J793" t="s">
        <v>635</v>
      </c>
      <c r="K793" t="s">
        <v>24</v>
      </c>
      <c r="L793" t="s">
        <v>91</v>
      </c>
      <c r="M793" t="s">
        <v>4173</v>
      </c>
      <c r="N793" t="s">
        <v>46</v>
      </c>
    </row>
    <row r="794" spans="1:14" x14ac:dyDescent="0.25">
      <c r="A794" t="s">
        <v>4174</v>
      </c>
      <c r="B794" t="s">
        <v>4175</v>
      </c>
      <c r="C794" t="s">
        <v>76</v>
      </c>
      <c r="D794" t="s">
        <v>4176</v>
      </c>
      <c r="E794" t="s">
        <v>18</v>
      </c>
      <c r="F794" t="s">
        <v>4177</v>
      </c>
      <c r="G794" t="s">
        <v>4178</v>
      </c>
      <c r="H794" t="s">
        <v>4179</v>
      </c>
      <c r="I794" t="s">
        <v>34</v>
      </c>
      <c r="J794" t="s">
        <v>43</v>
      </c>
      <c r="K794" t="s">
        <v>24</v>
      </c>
      <c r="L794" t="s">
        <v>4180</v>
      </c>
      <c r="M794" t="s">
        <v>4181</v>
      </c>
      <c r="N794" t="s">
        <v>46</v>
      </c>
    </row>
    <row r="795" spans="1:14" x14ac:dyDescent="0.25">
      <c r="A795" t="s">
        <v>4182</v>
      </c>
      <c r="B795" t="s">
        <v>4183</v>
      </c>
      <c r="C795" t="s">
        <v>16</v>
      </c>
      <c r="D795" t="s">
        <v>4184</v>
      </c>
      <c r="E795" t="s">
        <v>18</v>
      </c>
      <c r="F795" t="s">
        <v>4185</v>
      </c>
      <c r="G795" t="s">
        <v>4186</v>
      </c>
      <c r="H795" t="s">
        <v>4187</v>
      </c>
      <c r="I795" t="s">
        <v>348</v>
      </c>
      <c r="J795" t="s">
        <v>1543</v>
      </c>
      <c r="K795" t="s">
        <v>24</v>
      </c>
      <c r="L795" t="s">
        <v>394</v>
      </c>
      <c r="M795" t="s">
        <v>4188</v>
      </c>
      <c r="N795" t="s">
        <v>46</v>
      </c>
    </row>
    <row r="796" spans="1:14" x14ac:dyDescent="0.25">
      <c r="A796" t="s">
        <v>4189</v>
      </c>
      <c r="B796" t="s">
        <v>4190</v>
      </c>
      <c r="C796" t="s">
        <v>16</v>
      </c>
      <c r="D796" t="s">
        <v>2691</v>
      </c>
      <c r="E796" t="s">
        <v>18</v>
      </c>
      <c r="F796" t="s">
        <v>4191</v>
      </c>
      <c r="G796" t="s">
        <v>4192</v>
      </c>
      <c r="H796" t="s">
        <v>4193</v>
      </c>
      <c r="I796" t="s">
        <v>34</v>
      </c>
      <c r="J796" t="s">
        <v>81</v>
      </c>
      <c r="K796" t="s">
        <v>24</v>
      </c>
      <c r="L796" t="s">
        <v>224</v>
      </c>
      <c r="M796" t="s">
        <v>4194</v>
      </c>
      <c r="N796" t="s">
        <v>46</v>
      </c>
    </row>
    <row r="797" spans="1:14" x14ac:dyDescent="0.25">
      <c r="A797" t="s">
        <v>4195</v>
      </c>
      <c r="B797" t="s">
        <v>4196</v>
      </c>
      <c r="C797" t="s">
        <v>16</v>
      </c>
      <c r="D797" t="s">
        <v>4197</v>
      </c>
      <c r="E797" t="s">
        <v>18</v>
      </c>
      <c r="F797" t="s">
        <v>4198</v>
      </c>
      <c r="G797" t="s">
        <v>4199</v>
      </c>
      <c r="H797" t="s">
        <v>4200</v>
      </c>
      <c r="I797" t="s">
        <v>34</v>
      </c>
      <c r="J797" t="s">
        <v>648</v>
      </c>
      <c r="K797" t="s">
        <v>24</v>
      </c>
      <c r="L797" t="s">
        <v>4201</v>
      </c>
      <c r="M797" t="s">
        <v>4202</v>
      </c>
      <c r="N797" t="s">
        <v>46</v>
      </c>
    </row>
    <row r="798" spans="1:14" x14ac:dyDescent="0.25">
      <c r="A798" t="s">
        <v>4203</v>
      </c>
      <c r="B798" t="s">
        <v>1304</v>
      </c>
      <c r="C798" t="s">
        <v>16</v>
      </c>
      <c r="D798" t="s">
        <v>1052</v>
      </c>
      <c r="E798" t="s">
        <v>18</v>
      </c>
      <c r="F798" t="s">
        <v>4204</v>
      </c>
      <c r="G798" t="s">
        <v>4205</v>
      </c>
      <c r="H798" t="s">
        <v>4206</v>
      </c>
      <c r="I798" t="s">
        <v>34</v>
      </c>
      <c r="J798" t="s">
        <v>1836</v>
      </c>
      <c r="K798" t="s">
        <v>24</v>
      </c>
      <c r="L798" t="s">
        <v>224</v>
      </c>
      <c r="M798" t="s">
        <v>4207</v>
      </c>
      <c r="N798" t="s">
        <v>46</v>
      </c>
    </row>
    <row r="799" spans="1:14" x14ac:dyDescent="0.25">
      <c r="A799" t="s">
        <v>485</v>
      </c>
      <c r="B799" t="s">
        <v>101</v>
      </c>
      <c r="C799" t="s">
        <v>76</v>
      </c>
      <c r="D799" t="s">
        <v>102</v>
      </c>
      <c r="E799" t="s">
        <v>18</v>
      </c>
      <c r="F799" t="s">
        <v>4208</v>
      </c>
      <c r="G799" t="s">
        <v>4209</v>
      </c>
      <c r="H799" t="s">
        <v>4210</v>
      </c>
      <c r="I799" t="s">
        <v>34</v>
      </c>
      <c r="J799" t="s">
        <v>1385</v>
      </c>
      <c r="K799" t="s">
        <v>24</v>
      </c>
      <c r="L799" t="s">
        <v>82</v>
      </c>
      <c r="M799" t="s">
        <v>4211</v>
      </c>
      <c r="N799" t="s">
        <v>46</v>
      </c>
    </row>
    <row r="800" spans="1:14" x14ac:dyDescent="0.25">
      <c r="A800" t="s">
        <v>4212</v>
      </c>
      <c r="B800" t="s">
        <v>4213</v>
      </c>
      <c r="C800" t="s">
        <v>16</v>
      </c>
      <c r="D800" t="s">
        <v>4214</v>
      </c>
      <c r="E800" t="s">
        <v>18</v>
      </c>
      <c r="F800" t="s">
        <v>4215</v>
      </c>
      <c r="G800" t="s">
        <v>4216</v>
      </c>
      <c r="H800" t="s">
        <v>4217</v>
      </c>
      <c r="I800" t="s">
        <v>34</v>
      </c>
      <c r="J800" t="s">
        <v>412</v>
      </c>
      <c r="K800" t="s">
        <v>24</v>
      </c>
      <c r="L800" t="s">
        <v>285</v>
      </c>
      <c r="M800" t="s">
        <v>4218</v>
      </c>
      <c r="N800" t="s">
        <v>46</v>
      </c>
    </row>
    <row r="801" spans="1:14" x14ac:dyDescent="0.25">
      <c r="A801" t="s">
        <v>4219</v>
      </c>
      <c r="B801" t="s">
        <v>4220</v>
      </c>
      <c r="C801" t="s">
        <v>16</v>
      </c>
      <c r="D801" t="s">
        <v>1085</v>
      </c>
      <c r="E801" t="s">
        <v>18</v>
      </c>
      <c r="F801" t="s">
        <v>4221</v>
      </c>
      <c r="G801" t="s">
        <v>4222</v>
      </c>
      <c r="H801" t="s">
        <v>4223</v>
      </c>
      <c r="I801" t="s">
        <v>34</v>
      </c>
      <c r="J801" t="s">
        <v>23</v>
      </c>
      <c r="K801" t="s">
        <v>24</v>
      </c>
      <c r="L801" t="s">
        <v>82</v>
      </c>
      <c r="M801" t="s">
        <v>26</v>
      </c>
      <c r="N801" t="s">
        <v>27</v>
      </c>
    </row>
    <row r="802" spans="1:14" x14ac:dyDescent="0.25">
      <c r="A802" t="s">
        <v>4224</v>
      </c>
      <c r="C802" t="s">
        <v>16</v>
      </c>
      <c r="D802" t="s">
        <v>631</v>
      </c>
      <c r="E802" t="s">
        <v>18</v>
      </c>
      <c r="F802" t="s">
        <v>4225</v>
      </c>
      <c r="G802" t="s">
        <v>4226</v>
      </c>
      <c r="H802" t="s">
        <v>4227</v>
      </c>
      <c r="I802" t="s">
        <v>34</v>
      </c>
      <c r="J802" t="s">
        <v>81</v>
      </c>
      <c r="K802" t="s">
        <v>24</v>
      </c>
      <c r="L802" t="s">
        <v>63</v>
      </c>
      <c r="M802" t="s">
        <v>4228</v>
      </c>
      <c r="N802" t="s">
        <v>46</v>
      </c>
    </row>
    <row r="803" spans="1:14" x14ac:dyDescent="0.25">
      <c r="A803" t="s">
        <v>4229</v>
      </c>
      <c r="B803" t="s">
        <v>4230</v>
      </c>
      <c r="C803" t="s">
        <v>76</v>
      </c>
      <c r="D803" t="s">
        <v>4231</v>
      </c>
      <c r="E803" t="s">
        <v>18</v>
      </c>
      <c r="F803" t="s">
        <v>4232</v>
      </c>
      <c r="G803" t="s">
        <v>4233</v>
      </c>
      <c r="H803" t="s">
        <v>4234</v>
      </c>
      <c r="I803" t="s">
        <v>34</v>
      </c>
      <c r="J803" t="s">
        <v>2391</v>
      </c>
      <c r="K803" t="s">
        <v>24</v>
      </c>
      <c r="L803" t="s">
        <v>477</v>
      </c>
      <c r="M803" t="s">
        <v>26</v>
      </c>
      <c r="N803" t="s">
        <v>27</v>
      </c>
    </row>
    <row r="804" spans="1:14" x14ac:dyDescent="0.25">
      <c r="A804" t="s">
        <v>4235</v>
      </c>
      <c r="C804" t="s">
        <v>76</v>
      </c>
      <c r="D804" t="s">
        <v>4236</v>
      </c>
      <c r="E804" t="s">
        <v>18</v>
      </c>
      <c r="F804" t="s">
        <v>4237</v>
      </c>
      <c r="G804" t="s">
        <v>4238</v>
      </c>
      <c r="H804" t="s">
        <v>4239</v>
      </c>
      <c r="I804" t="s">
        <v>34</v>
      </c>
      <c r="J804" t="s">
        <v>463</v>
      </c>
      <c r="K804" t="s">
        <v>24</v>
      </c>
      <c r="L804" t="s">
        <v>4240</v>
      </c>
      <c r="M804" t="s">
        <v>4241</v>
      </c>
      <c r="N804" t="s">
        <v>46</v>
      </c>
    </row>
    <row r="805" spans="1:14" x14ac:dyDescent="0.25">
      <c r="A805" t="s">
        <v>4242</v>
      </c>
      <c r="B805" t="s">
        <v>227</v>
      </c>
      <c r="C805" t="s">
        <v>16</v>
      </c>
      <c r="D805" t="s">
        <v>571</v>
      </c>
      <c r="E805" t="s">
        <v>18</v>
      </c>
      <c r="F805" t="s">
        <v>4243</v>
      </c>
      <c r="G805" t="s">
        <v>4244</v>
      </c>
      <c r="H805" t="s">
        <v>4245</v>
      </c>
      <c r="I805" t="s">
        <v>34</v>
      </c>
      <c r="J805" t="s">
        <v>575</v>
      </c>
      <c r="K805" t="s">
        <v>24</v>
      </c>
      <c r="L805" t="s">
        <v>4246</v>
      </c>
      <c r="M805" t="s">
        <v>4247</v>
      </c>
      <c r="N805" t="s">
        <v>46</v>
      </c>
    </row>
    <row r="806" spans="1:14" x14ac:dyDescent="0.25">
      <c r="A806" t="s">
        <v>4248</v>
      </c>
      <c r="B806" t="s">
        <v>4249</v>
      </c>
      <c r="C806" t="s">
        <v>76</v>
      </c>
      <c r="D806" t="s">
        <v>4250</v>
      </c>
      <c r="E806" t="s">
        <v>18</v>
      </c>
      <c r="F806" t="s">
        <v>4251</v>
      </c>
      <c r="G806" t="s">
        <v>4252</v>
      </c>
      <c r="H806" t="s">
        <v>4253</v>
      </c>
      <c r="I806" t="s">
        <v>34</v>
      </c>
      <c r="J806" t="s">
        <v>1413</v>
      </c>
      <c r="K806" t="s">
        <v>24</v>
      </c>
      <c r="L806" t="s">
        <v>114</v>
      </c>
      <c r="M806" t="s">
        <v>4254</v>
      </c>
      <c r="N806" t="s">
        <v>46</v>
      </c>
    </row>
    <row r="807" spans="1:14" x14ac:dyDescent="0.25">
      <c r="A807" t="s">
        <v>4255</v>
      </c>
      <c r="B807" t="s">
        <v>1424</v>
      </c>
      <c r="C807" t="s">
        <v>16</v>
      </c>
      <c r="D807" t="s">
        <v>288</v>
      </c>
      <c r="E807" t="s">
        <v>18</v>
      </c>
      <c r="F807" t="s">
        <v>4256</v>
      </c>
      <c r="G807" t="s">
        <v>4257</v>
      </c>
      <c r="H807" t="s">
        <v>4258</v>
      </c>
      <c r="I807" t="s">
        <v>34</v>
      </c>
      <c r="J807" t="s">
        <v>217</v>
      </c>
      <c r="K807" t="s">
        <v>24</v>
      </c>
      <c r="L807" t="s">
        <v>224</v>
      </c>
      <c r="M807" t="s">
        <v>26</v>
      </c>
      <c r="N807" t="s">
        <v>27</v>
      </c>
    </row>
    <row r="808" spans="1:14" x14ac:dyDescent="0.25">
      <c r="A808" t="s">
        <v>4259</v>
      </c>
      <c r="B808" t="s">
        <v>101</v>
      </c>
      <c r="C808" t="s">
        <v>76</v>
      </c>
      <c r="D808" t="s">
        <v>102</v>
      </c>
      <c r="E808" t="s">
        <v>18</v>
      </c>
      <c r="F808" t="s">
        <v>4260</v>
      </c>
      <c r="G808" t="s">
        <v>4261</v>
      </c>
      <c r="H808" t="s">
        <v>4262</v>
      </c>
      <c r="I808" t="s">
        <v>34</v>
      </c>
      <c r="J808" t="s">
        <v>776</v>
      </c>
      <c r="K808" t="s">
        <v>24</v>
      </c>
      <c r="L808" t="s">
        <v>82</v>
      </c>
      <c r="M808" t="s">
        <v>4263</v>
      </c>
      <c r="N808" t="s">
        <v>46</v>
      </c>
    </row>
    <row r="809" spans="1:14" x14ac:dyDescent="0.25">
      <c r="A809" t="s">
        <v>4264</v>
      </c>
      <c r="C809" t="s">
        <v>76</v>
      </c>
      <c r="D809" t="s">
        <v>472</v>
      </c>
      <c r="E809" t="s">
        <v>18</v>
      </c>
      <c r="F809" t="s">
        <v>4265</v>
      </c>
      <c r="G809" t="s">
        <v>4266</v>
      </c>
      <c r="H809" t="s">
        <v>4267</v>
      </c>
      <c r="I809" t="s">
        <v>34</v>
      </c>
      <c r="J809" t="s">
        <v>476</v>
      </c>
      <c r="K809" t="s">
        <v>24</v>
      </c>
      <c r="L809" t="s">
        <v>477</v>
      </c>
      <c r="M809" t="s">
        <v>26</v>
      </c>
      <c r="N809" t="s">
        <v>27</v>
      </c>
    </row>
    <row r="810" spans="1:14" x14ac:dyDescent="0.25">
      <c r="A810" t="s">
        <v>4268</v>
      </c>
      <c r="B810" t="s">
        <v>4269</v>
      </c>
      <c r="C810" t="s">
        <v>16</v>
      </c>
      <c r="D810" t="s">
        <v>437</v>
      </c>
      <c r="E810" t="s">
        <v>18</v>
      </c>
      <c r="F810" t="s">
        <v>4270</v>
      </c>
      <c r="G810" t="s">
        <v>4271</v>
      </c>
      <c r="H810" t="s">
        <v>4272</v>
      </c>
      <c r="I810" t="s">
        <v>34</v>
      </c>
      <c r="J810" t="s">
        <v>794</v>
      </c>
      <c r="K810" t="s">
        <v>24</v>
      </c>
      <c r="L810" t="s">
        <v>441</v>
      </c>
      <c r="M810" t="s">
        <v>4273</v>
      </c>
      <c r="N810" t="s">
        <v>46</v>
      </c>
    </row>
    <row r="811" spans="1:14" x14ac:dyDescent="0.25">
      <c r="A811" t="s">
        <v>4274</v>
      </c>
      <c r="B811" t="s">
        <v>4275</v>
      </c>
      <c r="C811" t="s">
        <v>16</v>
      </c>
      <c r="D811" t="s">
        <v>437</v>
      </c>
      <c r="E811" t="s">
        <v>18</v>
      </c>
      <c r="F811" t="s">
        <v>4276</v>
      </c>
      <c r="G811" t="s">
        <v>4277</v>
      </c>
      <c r="H811" t="s">
        <v>4278</v>
      </c>
      <c r="I811" t="s">
        <v>34</v>
      </c>
      <c r="J811" t="s">
        <v>120</v>
      </c>
      <c r="K811" t="s">
        <v>24</v>
      </c>
      <c r="L811" t="s">
        <v>441</v>
      </c>
      <c r="M811" t="s">
        <v>4279</v>
      </c>
      <c r="N811" t="s">
        <v>46</v>
      </c>
    </row>
    <row r="812" spans="1:14" x14ac:dyDescent="0.25">
      <c r="A812" t="s">
        <v>4280</v>
      </c>
      <c r="C812" t="s">
        <v>76</v>
      </c>
      <c r="D812" t="s">
        <v>4281</v>
      </c>
      <c r="E812" t="s">
        <v>18</v>
      </c>
      <c r="F812" t="s">
        <v>4282</v>
      </c>
      <c r="G812" t="s">
        <v>4283</v>
      </c>
      <c r="H812" t="s">
        <v>4284</v>
      </c>
      <c r="I812" t="s">
        <v>34</v>
      </c>
      <c r="J812" t="s">
        <v>691</v>
      </c>
      <c r="K812" t="s">
        <v>24</v>
      </c>
      <c r="L812" t="s">
        <v>2093</v>
      </c>
      <c r="M812" t="s">
        <v>26</v>
      </c>
      <c r="N812" t="s">
        <v>27</v>
      </c>
    </row>
    <row r="813" spans="1:14" x14ac:dyDescent="0.25">
      <c r="A813" t="s">
        <v>4285</v>
      </c>
      <c r="C813" t="s">
        <v>16</v>
      </c>
      <c r="D813" t="s">
        <v>665</v>
      </c>
      <c r="E813" t="s">
        <v>18</v>
      </c>
      <c r="F813" t="s">
        <v>4286</v>
      </c>
      <c r="G813" t="s">
        <v>4287</v>
      </c>
      <c r="H813" t="s">
        <v>4288</v>
      </c>
      <c r="I813" t="s">
        <v>34</v>
      </c>
      <c r="J813" t="s">
        <v>1769</v>
      </c>
      <c r="K813" t="s">
        <v>24</v>
      </c>
      <c r="L813" t="s">
        <v>44</v>
      </c>
      <c r="M813" t="s">
        <v>26</v>
      </c>
      <c r="N813" t="s">
        <v>27</v>
      </c>
    </row>
    <row r="814" spans="1:14" x14ac:dyDescent="0.25">
      <c r="A814" t="s">
        <v>4289</v>
      </c>
      <c r="B814" t="s">
        <v>4290</v>
      </c>
      <c r="C814" t="s">
        <v>76</v>
      </c>
      <c r="D814" t="s">
        <v>102</v>
      </c>
      <c r="E814" t="s">
        <v>18</v>
      </c>
      <c r="F814" t="s">
        <v>4291</v>
      </c>
      <c r="G814" t="s">
        <v>4292</v>
      </c>
      <c r="H814" t="s">
        <v>4293</v>
      </c>
      <c r="I814" t="s">
        <v>34</v>
      </c>
      <c r="J814" t="s">
        <v>127</v>
      </c>
      <c r="K814" t="s">
        <v>24</v>
      </c>
      <c r="L814" t="s">
        <v>82</v>
      </c>
      <c r="M814" t="s">
        <v>4294</v>
      </c>
      <c r="N814" t="s">
        <v>46</v>
      </c>
    </row>
    <row r="815" spans="1:14" x14ac:dyDescent="0.25">
      <c r="A815" t="s">
        <v>4295</v>
      </c>
      <c r="B815" t="s">
        <v>4296</v>
      </c>
      <c r="C815" t="s">
        <v>16</v>
      </c>
      <c r="D815" t="s">
        <v>4231</v>
      </c>
      <c r="E815" t="s">
        <v>18</v>
      </c>
      <c r="F815" t="s">
        <v>4297</v>
      </c>
      <c r="G815" t="s">
        <v>4298</v>
      </c>
      <c r="H815" t="s">
        <v>4299</v>
      </c>
      <c r="I815" t="s">
        <v>34</v>
      </c>
      <c r="J815" t="s">
        <v>71</v>
      </c>
      <c r="K815" t="s">
        <v>24</v>
      </c>
      <c r="L815" t="s">
        <v>477</v>
      </c>
      <c r="M815" t="s">
        <v>4300</v>
      </c>
      <c r="N815" t="s">
        <v>46</v>
      </c>
    </row>
    <row r="816" spans="1:14" x14ac:dyDescent="0.25">
      <c r="A816" t="s">
        <v>4301</v>
      </c>
      <c r="B816" t="s">
        <v>546</v>
      </c>
      <c r="C816" t="s">
        <v>76</v>
      </c>
      <c r="D816" t="s">
        <v>547</v>
      </c>
      <c r="E816" t="s">
        <v>18</v>
      </c>
      <c r="F816" t="s">
        <v>4302</v>
      </c>
      <c r="G816" t="s">
        <v>4303</v>
      </c>
      <c r="H816" t="s">
        <v>4304</v>
      </c>
      <c r="I816" t="s">
        <v>34</v>
      </c>
      <c r="J816" t="s">
        <v>412</v>
      </c>
      <c r="K816" t="s">
        <v>24</v>
      </c>
      <c r="L816" t="s">
        <v>552</v>
      </c>
      <c r="M816" t="s">
        <v>4305</v>
      </c>
      <c r="N816" t="s">
        <v>46</v>
      </c>
    </row>
    <row r="817" spans="1:14" x14ac:dyDescent="0.25">
      <c r="A817" t="s">
        <v>4306</v>
      </c>
      <c r="C817" t="s">
        <v>16</v>
      </c>
      <c r="D817" t="s">
        <v>4307</v>
      </c>
      <c r="E817" t="s">
        <v>18</v>
      </c>
      <c r="F817" t="s">
        <v>4308</v>
      </c>
      <c r="G817" t="s">
        <v>4309</v>
      </c>
      <c r="H817" t="s">
        <v>4310</v>
      </c>
      <c r="I817" t="s">
        <v>348</v>
      </c>
      <c r="J817" t="s">
        <v>232</v>
      </c>
      <c r="K817" t="s">
        <v>24</v>
      </c>
      <c r="L817" t="s">
        <v>394</v>
      </c>
      <c r="M817" t="s">
        <v>26</v>
      </c>
      <c r="N817" t="s">
        <v>27</v>
      </c>
    </row>
    <row r="818" spans="1:14" x14ac:dyDescent="0.25">
      <c r="A818" t="s">
        <v>4311</v>
      </c>
      <c r="B818" t="s">
        <v>4312</v>
      </c>
      <c r="C818" t="s">
        <v>16</v>
      </c>
      <c r="D818" t="s">
        <v>4313</v>
      </c>
      <c r="E818" t="s">
        <v>18</v>
      </c>
      <c r="F818" t="s">
        <v>4314</v>
      </c>
      <c r="G818" t="s">
        <v>4315</v>
      </c>
      <c r="H818" t="s">
        <v>4316</v>
      </c>
      <c r="I818" t="s">
        <v>34</v>
      </c>
      <c r="J818" t="s">
        <v>315</v>
      </c>
      <c r="K818" t="s">
        <v>24</v>
      </c>
      <c r="L818" t="s">
        <v>36</v>
      </c>
      <c r="M818" t="s">
        <v>4317</v>
      </c>
      <c r="N818" t="s">
        <v>46</v>
      </c>
    </row>
    <row r="819" spans="1:14" x14ac:dyDescent="0.25">
      <c r="A819" t="s">
        <v>4318</v>
      </c>
      <c r="B819" t="s">
        <v>4319</v>
      </c>
      <c r="C819" t="s">
        <v>76</v>
      </c>
      <c r="D819" t="s">
        <v>4320</v>
      </c>
      <c r="E819" t="s">
        <v>18</v>
      </c>
      <c r="F819" t="s">
        <v>4321</v>
      </c>
      <c r="G819" t="s">
        <v>4322</v>
      </c>
      <c r="H819" t="s">
        <v>4323</v>
      </c>
      <c r="I819" t="s">
        <v>34</v>
      </c>
      <c r="J819" t="s">
        <v>2490</v>
      </c>
      <c r="K819" t="s">
        <v>24</v>
      </c>
      <c r="L819" t="s">
        <v>4324</v>
      </c>
      <c r="M819" t="s">
        <v>26</v>
      </c>
      <c r="N819" t="s">
        <v>27</v>
      </c>
    </row>
    <row r="820" spans="1:14" x14ac:dyDescent="0.25">
      <c r="A820" t="s">
        <v>4325</v>
      </c>
      <c r="B820" t="s">
        <v>4326</v>
      </c>
      <c r="C820" t="s">
        <v>16</v>
      </c>
      <c r="D820" t="s">
        <v>2027</v>
      </c>
      <c r="E820" t="s">
        <v>18</v>
      </c>
      <c r="F820" t="s">
        <v>4327</v>
      </c>
      <c r="G820" t="s">
        <v>4328</v>
      </c>
      <c r="H820" t="s">
        <v>4329</v>
      </c>
      <c r="I820" t="s">
        <v>34</v>
      </c>
      <c r="J820" t="s">
        <v>178</v>
      </c>
      <c r="K820" t="s">
        <v>24</v>
      </c>
      <c r="L820" t="s">
        <v>342</v>
      </c>
      <c r="M820" t="s">
        <v>26</v>
      </c>
      <c r="N820" t="s">
        <v>27</v>
      </c>
    </row>
    <row r="821" spans="1:14" x14ac:dyDescent="0.25">
      <c r="A821" t="s">
        <v>100</v>
      </c>
      <c r="B821" t="s">
        <v>101</v>
      </c>
      <c r="C821" t="s">
        <v>76</v>
      </c>
      <c r="D821" t="s">
        <v>102</v>
      </c>
      <c r="E821" t="s">
        <v>18</v>
      </c>
      <c r="F821" t="s">
        <v>4330</v>
      </c>
      <c r="G821" t="s">
        <v>4331</v>
      </c>
      <c r="H821" t="s">
        <v>4332</v>
      </c>
      <c r="I821" t="s">
        <v>34</v>
      </c>
      <c r="J821" t="s">
        <v>1385</v>
      </c>
      <c r="K821" t="s">
        <v>24</v>
      </c>
      <c r="L821" t="s">
        <v>82</v>
      </c>
      <c r="M821" t="s">
        <v>4333</v>
      </c>
      <c r="N821" t="s">
        <v>46</v>
      </c>
    </row>
    <row r="822" spans="1:14" x14ac:dyDescent="0.25">
      <c r="A822" t="s">
        <v>28</v>
      </c>
      <c r="B822" t="s">
        <v>4334</v>
      </c>
      <c r="C822" t="s">
        <v>16</v>
      </c>
      <c r="D822" t="s">
        <v>638</v>
      </c>
      <c r="E822" t="s">
        <v>18</v>
      </c>
      <c r="F822" t="s">
        <v>4335</v>
      </c>
      <c r="G822" t="s">
        <v>4336</v>
      </c>
      <c r="H822" t="s">
        <v>4337</v>
      </c>
      <c r="I822" t="s">
        <v>34</v>
      </c>
      <c r="J822" t="s">
        <v>476</v>
      </c>
      <c r="K822" t="s">
        <v>24</v>
      </c>
      <c r="L822" t="s">
        <v>82</v>
      </c>
      <c r="M822" t="s">
        <v>26</v>
      </c>
      <c r="N822" t="s">
        <v>27</v>
      </c>
    </row>
    <row r="823" spans="1:14" x14ac:dyDescent="0.25">
      <c r="A823" t="s">
        <v>4338</v>
      </c>
      <c r="B823" t="s">
        <v>4339</v>
      </c>
      <c r="C823" t="s">
        <v>76</v>
      </c>
      <c r="D823" t="s">
        <v>4340</v>
      </c>
      <c r="E823" t="s">
        <v>18</v>
      </c>
      <c r="F823" t="s">
        <v>4341</v>
      </c>
      <c r="G823" t="s">
        <v>4342</v>
      </c>
      <c r="H823" t="s">
        <v>4343</v>
      </c>
      <c r="I823" t="s">
        <v>34</v>
      </c>
      <c r="J823" t="s">
        <v>448</v>
      </c>
      <c r="K823" t="s">
        <v>24</v>
      </c>
      <c r="L823" t="s">
        <v>224</v>
      </c>
      <c r="M823" t="s">
        <v>26</v>
      </c>
      <c r="N823" t="s">
        <v>27</v>
      </c>
    </row>
    <row r="824" spans="1:14" x14ac:dyDescent="0.25">
      <c r="A824" t="s">
        <v>4344</v>
      </c>
      <c r="B824" t="s">
        <v>4345</v>
      </c>
      <c r="C824" t="s">
        <v>76</v>
      </c>
      <c r="D824" t="s">
        <v>94</v>
      </c>
      <c r="E824" t="s">
        <v>18</v>
      </c>
      <c r="F824" t="s">
        <v>4346</v>
      </c>
      <c r="G824" t="s">
        <v>4347</v>
      </c>
      <c r="H824" t="s">
        <v>4348</v>
      </c>
      <c r="I824" t="s">
        <v>34</v>
      </c>
      <c r="J824" t="s">
        <v>276</v>
      </c>
      <c r="K824" t="s">
        <v>24</v>
      </c>
      <c r="L824" t="s">
        <v>3732</v>
      </c>
      <c r="M824" t="s">
        <v>26</v>
      </c>
      <c r="N824" t="s">
        <v>27</v>
      </c>
    </row>
    <row r="825" spans="1:14" x14ac:dyDescent="0.25">
      <c r="A825" t="s">
        <v>4349</v>
      </c>
      <c r="C825" t="s">
        <v>16</v>
      </c>
      <c r="D825" t="s">
        <v>3060</v>
      </c>
      <c r="E825" t="s">
        <v>18</v>
      </c>
      <c r="F825" t="s">
        <v>4350</v>
      </c>
      <c r="G825" t="s">
        <v>4351</v>
      </c>
      <c r="H825" t="s">
        <v>4352</v>
      </c>
      <c r="I825" t="s">
        <v>34</v>
      </c>
      <c r="J825" t="s">
        <v>298</v>
      </c>
      <c r="K825" t="s">
        <v>24</v>
      </c>
      <c r="L825" t="s">
        <v>224</v>
      </c>
      <c r="M825" t="s">
        <v>4353</v>
      </c>
      <c r="N825" t="s">
        <v>46</v>
      </c>
    </row>
    <row r="826" spans="1:14" x14ac:dyDescent="0.25">
      <c r="A826" t="s">
        <v>4354</v>
      </c>
      <c r="B826" t="s">
        <v>4355</v>
      </c>
      <c r="C826" t="s">
        <v>16</v>
      </c>
      <c r="D826" t="s">
        <v>4356</v>
      </c>
      <c r="E826" t="s">
        <v>18</v>
      </c>
      <c r="F826" t="s">
        <v>4357</v>
      </c>
      <c r="G826" t="s">
        <v>4358</v>
      </c>
      <c r="H826" t="s">
        <v>4359</v>
      </c>
      <c r="I826" t="s">
        <v>34</v>
      </c>
      <c r="J826" t="s">
        <v>1056</v>
      </c>
      <c r="K826" t="s">
        <v>24</v>
      </c>
      <c r="L826" t="s">
        <v>4360</v>
      </c>
      <c r="M826" t="s">
        <v>4361</v>
      </c>
      <c r="N826" t="s">
        <v>46</v>
      </c>
    </row>
    <row r="827" spans="1:14" x14ac:dyDescent="0.25">
      <c r="A827" t="s">
        <v>4362</v>
      </c>
      <c r="B827" t="s">
        <v>4363</v>
      </c>
      <c r="C827" t="s">
        <v>76</v>
      </c>
      <c r="D827" t="s">
        <v>3805</v>
      </c>
      <c r="E827" t="s">
        <v>18</v>
      </c>
      <c r="F827" t="s">
        <v>4364</v>
      </c>
      <c r="G827" t="s">
        <v>4365</v>
      </c>
      <c r="H827" t="s">
        <v>4366</v>
      </c>
      <c r="I827" t="s">
        <v>34</v>
      </c>
      <c r="J827" t="s">
        <v>2658</v>
      </c>
      <c r="K827" t="s">
        <v>24</v>
      </c>
      <c r="L827" t="s">
        <v>3809</v>
      </c>
      <c r="M827" t="s">
        <v>4367</v>
      </c>
      <c r="N827" t="s">
        <v>46</v>
      </c>
    </row>
    <row r="828" spans="1:14" x14ac:dyDescent="0.25">
      <c r="A828" t="s">
        <v>4368</v>
      </c>
      <c r="B828" t="s">
        <v>4369</v>
      </c>
      <c r="C828" t="s">
        <v>76</v>
      </c>
      <c r="D828" t="s">
        <v>800</v>
      </c>
      <c r="E828" t="s">
        <v>18</v>
      </c>
      <c r="F828" t="s">
        <v>4370</v>
      </c>
      <c r="G828" t="s">
        <v>4371</v>
      </c>
      <c r="H828" t="s">
        <v>4372</v>
      </c>
      <c r="I828" t="s">
        <v>34</v>
      </c>
      <c r="J828" t="s">
        <v>349</v>
      </c>
      <c r="K828" t="s">
        <v>24</v>
      </c>
      <c r="L828" t="s">
        <v>900</v>
      </c>
      <c r="M828" t="s">
        <v>4373</v>
      </c>
      <c r="N828" t="s">
        <v>46</v>
      </c>
    </row>
    <row r="829" spans="1:14" x14ac:dyDescent="0.25">
      <c r="A829" t="s">
        <v>4374</v>
      </c>
      <c r="C829" t="s">
        <v>16</v>
      </c>
      <c r="D829" t="s">
        <v>4375</v>
      </c>
      <c r="E829" t="s">
        <v>18</v>
      </c>
      <c r="F829" t="s">
        <v>4376</v>
      </c>
      <c r="G829" t="s">
        <v>4377</v>
      </c>
      <c r="H829" t="s">
        <v>4378</v>
      </c>
      <c r="I829" t="s">
        <v>22</v>
      </c>
      <c r="J829" t="s">
        <v>476</v>
      </c>
      <c r="K829" t="s">
        <v>24</v>
      </c>
      <c r="L829" t="s">
        <v>184</v>
      </c>
      <c r="M829" t="s">
        <v>26</v>
      </c>
      <c r="N829" t="s">
        <v>27</v>
      </c>
    </row>
    <row r="830" spans="1:14" x14ac:dyDescent="0.25">
      <c r="A830" t="s">
        <v>4379</v>
      </c>
      <c r="B830" t="s">
        <v>4380</v>
      </c>
      <c r="C830" t="s">
        <v>76</v>
      </c>
      <c r="D830" t="s">
        <v>102</v>
      </c>
      <c r="E830" t="s">
        <v>18</v>
      </c>
      <c r="F830" t="s">
        <v>4381</v>
      </c>
      <c r="G830" t="s">
        <v>4382</v>
      </c>
      <c r="H830" t="s">
        <v>4383</v>
      </c>
      <c r="I830" t="s">
        <v>34</v>
      </c>
      <c r="J830" t="s">
        <v>769</v>
      </c>
      <c r="K830" t="s">
        <v>24</v>
      </c>
      <c r="L830" t="s">
        <v>82</v>
      </c>
      <c r="M830" t="s">
        <v>4384</v>
      </c>
      <c r="N830" t="s">
        <v>46</v>
      </c>
    </row>
    <row r="831" spans="1:14" x14ac:dyDescent="0.25">
      <c r="A831" t="s">
        <v>4385</v>
      </c>
      <c r="B831" t="s">
        <v>382</v>
      </c>
      <c r="C831" t="s">
        <v>76</v>
      </c>
      <c r="D831" t="s">
        <v>1347</v>
      </c>
      <c r="E831" t="s">
        <v>18</v>
      </c>
      <c r="F831" t="s">
        <v>4386</v>
      </c>
      <c r="G831" t="s">
        <v>4387</v>
      </c>
      <c r="H831" t="s">
        <v>4388</v>
      </c>
      <c r="I831" t="s">
        <v>34</v>
      </c>
      <c r="J831" t="s">
        <v>1372</v>
      </c>
      <c r="K831" t="s">
        <v>24</v>
      </c>
      <c r="L831" t="s">
        <v>202</v>
      </c>
      <c r="M831" t="s">
        <v>4389</v>
      </c>
      <c r="N831" t="s">
        <v>46</v>
      </c>
    </row>
    <row r="832" spans="1:14" x14ac:dyDescent="0.25">
      <c r="A832" t="s">
        <v>4390</v>
      </c>
      <c r="B832" t="s">
        <v>4132</v>
      </c>
      <c r="C832" t="s">
        <v>16</v>
      </c>
      <c r="D832" t="s">
        <v>429</v>
      </c>
      <c r="E832" t="s">
        <v>18</v>
      </c>
      <c r="F832" t="s">
        <v>4391</v>
      </c>
      <c r="G832" t="s">
        <v>4392</v>
      </c>
      <c r="H832" t="s">
        <v>4393</v>
      </c>
      <c r="I832" t="s">
        <v>34</v>
      </c>
      <c r="J832" t="s">
        <v>1019</v>
      </c>
      <c r="K832" t="s">
        <v>24</v>
      </c>
      <c r="L832" t="s">
        <v>434</v>
      </c>
      <c r="M832" t="s">
        <v>26</v>
      </c>
      <c r="N832" t="s">
        <v>27</v>
      </c>
    </row>
    <row r="833" spans="1:14" x14ac:dyDescent="0.25">
      <c r="A833" t="s">
        <v>4394</v>
      </c>
      <c r="B833" t="s">
        <v>4395</v>
      </c>
      <c r="C833" t="s">
        <v>16</v>
      </c>
      <c r="D833" t="s">
        <v>4396</v>
      </c>
      <c r="E833" t="s">
        <v>18</v>
      </c>
      <c r="F833" t="s">
        <v>4397</v>
      </c>
      <c r="G833" t="s">
        <v>4398</v>
      </c>
      <c r="H833" t="s">
        <v>4399</v>
      </c>
      <c r="I833" t="s">
        <v>22</v>
      </c>
      <c r="J833" t="s">
        <v>2023</v>
      </c>
      <c r="K833" t="s">
        <v>24</v>
      </c>
      <c r="L833" t="s">
        <v>91</v>
      </c>
      <c r="M833" t="s">
        <v>26</v>
      </c>
      <c r="N833" t="s">
        <v>27</v>
      </c>
    </row>
    <row r="834" spans="1:14" x14ac:dyDescent="0.25">
      <c r="A834" t="s">
        <v>4400</v>
      </c>
      <c r="B834" t="s">
        <v>4401</v>
      </c>
      <c r="C834" t="s">
        <v>16</v>
      </c>
      <c r="D834" t="s">
        <v>2691</v>
      </c>
      <c r="E834" t="s">
        <v>18</v>
      </c>
      <c r="F834" t="s">
        <v>4402</v>
      </c>
      <c r="G834" t="s">
        <v>4403</v>
      </c>
      <c r="H834" t="s">
        <v>4404</v>
      </c>
      <c r="I834" t="s">
        <v>34</v>
      </c>
      <c r="J834" t="s">
        <v>372</v>
      </c>
      <c r="K834" t="s">
        <v>24</v>
      </c>
      <c r="L834" t="s">
        <v>224</v>
      </c>
      <c r="M834" t="s">
        <v>4405</v>
      </c>
      <c r="N834" t="s">
        <v>46</v>
      </c>
    </row>
    <row r="835" spans="1:14" x14ac:dyDescent="0.25">
      <c r="A835" t="s">
        <v>4406</v>
      </c>
      <c r="B835" t="s">
        <v>4407</v>
      </c>
      <c r="C835" t="s">
        <v>16</v>
      </c>
      <c r="D835" t="s">
        <v>4408</v>
      </c>
      <c r="E835" t="s">
        <v>18</v>
      </c>
      <c r="F835" t="s">
        <v>4409</v>
      </c>
      <c r="G835" t="s">
        <v>4410</v>
      </c>
      <c r="H835" t="s">
        <v>4411</v>
      </c>
      <c r="I835" t="s">
        <v>34</v>
      </c>
      <c r="J835" t="s">
        <v>315</v>
      </c>
      <c r="K835" t="s">
        <v>24</v>
      </c>
      <c r="L835" t="s">
        <v>233</v>
      </c>
      <c r="M835" t="s">
        <v>4412</v>
      </c>
      <c r="N835" t="s">
        <v>46</v>
      </c>
    </row>
    <row r="836" spans="1:14" x14ac:dyDescent="0.25">
      <c r="A836" t="s">
        <v>4413</v>
      </c>
      <c r="B836" t="s">
        <v>4414</v>
      </c>
      <c r="C836" t="s">
        <v>16</v>
      </c>
      <c r="D836" t="s">
        <v>1446</v>
      </c>
      <c r="E836" t="s">
        <v>18</v>
      </c>
      <c r="F836" t="s">
        <v>4415</v>
      </c>
      <c r="G836" t="s">
        <v>4416</v>
      </c>
      <c r="H836" t="s">
        <v>4417</v>
      </c>
      <c r="I836" t="s">
        <v>22</v>
      </c>
      <c r="J836" t="s">
        <v>575</v>
      </c>
      <c r="K836" t="s">
        <v>24</v>
      </c>
      <c r="L836" t="s">
        <v>91</v>
      </c>
      <c r="M836" t="s">
        <v>4418</v>
      </c>
      <c r="N836" t="s">
        <v>46</v>
      </c>
    </row>
    <row r="837" spans="1:14" x14ac:dyDescent="0.25">
      <c r="A837" t="s">
        <v>4419</v>
      </c>
      <c r="B837" t="s">
        <v>4420</v>
      </c>
      <c r="C837" t="s">
        <v>16</v>
      </c>
      <c r="D837" t="s">
        <v>4421</v>
      </c>
      <c r="E837" t="s">
        <v>18</v>
      </c>
      <c r="F837" t="s">
        <v>4422</v>
      </c>
      <c r="G837" t="s">
        <v>4423</v>
      </c>
      <c r="H837" t="s">
        <v>4424</v>
      </c>
      <c r="I837" t="s">
        <v>34</v>
      </c>
      <c r="J837" t="s">
        <v>81</v>
      </c>
      <c r="K837" t="s">
        <v>24</v>
      </c>
      <c r="L837" t="s">
        <v>224</v>
      </c>
      <c r="M837" t="s">
        <v>4425</v>
      </c>
      <c r="N837" t="s">
        <v>46</v>
      </c>
    </row>
    <row r="838" spans="1:14" x14ac:dyDescent="0.25">
      <c r="A838" t="s">
        <v>4426</v>
      </c>
      <c r="B838" t="s">
        <v>227</v>
      </c>
      <c r="C838" t="s">
        <v>16</v>
      </c>
      <c r="D838" t="s">
        <v>1451</v>
      </c>
      <c r="E838" t="s">
        <v>18</v>
      </c>
      <c r="F838" t="s">
        <v>4427</v>
      </c>
      <c r="G838" t="s">
        <v>4428</v>
      </c>
      <c r="H838" t="s">
        <v>4429</v>
      </c>
      <c r="I838" t="s">
        <v>34</v>
      </c>
      <c r="J838" t="s">
        <v>987</v>
      </c>
      <c r="K838" t="s">
        <v>24</v>
      </c>
      <c r="L838" t="s">
        <v>1455</v>
      </c>
      <c r="M838" t="s">
        <v>26</v>
      </c>
      <c r="N838" t="s">
        <v>27</v>
      </c>
    </row>
    <row r="839" spans="1:14" x14ac:dyDescent="0.25">
      <c r="A839" t="s">
        <v>4430</v>
      </c>
      <c r="B839" t="s">
        <v>158</v>
      </c>
      <c r="C839" t="s">
        <v>1572</v>
      </c>
      <c r="D839" t="s">
        <v>102</v>
      </c>
      <c r="E839" t="s">
        <v>18</v>
      </c>
      <c r="F839" t="s">
        <v>4431</v>
      </c>
      <c r="G839" t="s">
        <v>4432</v>
      </c>
      <c r="H839" t="s">
        <v>4433</v>
      </c>
      <c r="I839" t="s">
        <v>34</v>
      </c>
      <c r="J839" t="s">
        <v>1056</v>
      </c>
      <c r="K839" t="s">
        <v>24</v>
      </c>
      <c r="L839" t="s">
        <v>82</v>
      </c>
      <c r="M839" t="s">
        <v>4434</v>
      </c>
      <c r="N839" t="s">
        <v>46</v>
      </c>
    </row>
    <row r="840" spans="1:14" x14ac:dyDescent="0.25">
      <c r="A840" t="s">
        <v>4435</v>
      </c>
      <c r="B840" t="s">
        <v>4436</v>
      </c>
      <c r="C840" t="s">
        <v>16</v>
      </c>
      <c r="D840" t="s">
        <v>2368</v>
      </c>
      <c r="E840" t="s">
        <v>18</v>
      </c>
      <c r="F840" t="s">
        <v>4437</v>
      </c>
      <c r="G840" t="s">
        <v>4438</v>
      </c>
      <c r="H840" t="s">
        <v>4439</v>
      </c>
      <c r="I840" t="s">
        <v>34</v>
      </c>
      <c r="J840" t="s">
        <v>575</v>
      </c>
      <c r="K840" t="s">
        <v>24</v>
      </c>
      <c r="L840" t="s">
        <v>224</v>
      </c>
      <c r="M840" t="s">
        <v>4440</v>
      </c>
      <c r="N840" t="s">
        <v>46</v>
      </c>
    </row>
    <row r="841" spans="1:14" x14ac:dyDescent="0.25">
      <c r="A841" t="s">
        <v>4441</v>
      </c>
      <c r="B841" t="s">
        <v>4442</v>
      </c>
      <c r="C841" t="s">
        <v>16</v>
      </c>
      <c r="D841" t="s">
        <v>4443</v>
      </c>
      <c r="E841" t="s">
        <v>18</v>
      </c>
      <c r="F841" t="s">
        <v>4444</v>
      </c>
      <c r="G841" t="s">
        <v>4445</v>
      </c>
      <c r="H841" t="s">
        <v>4446</v>
      </c>
      <c r="I841" t="s">
        <v>34</v>
      </c>
      <c r="J841" t="s">
        <v>256</v>
      </c>
      <c r="K841" t="s">
        <v>24</v>
      </c>
      <c r="L841" t="s">
        <v>4447</v>
      </c>
      <c r="M841" t="s">
        <v>26</v>
      </c>
      <c r="N841" t="s">
        <v>27</v>
      </c>
    </row>
    <row r="842" spans="1:14" x14ac:dyDescent="0.25">
      <c r="A842" t="s">
        <v>4448</v>
      </c>
      <c r="B842" t="s">
        <v>4449</v>
      </c>
      <c r="C842" t="s">
        <v>16</v>
      </c>
      <c r="D842" t="s">
        <v>4450</v>
      </c>
      <c r="E842" t="s">
        <v>18</v>
      </c>
      <c r="F842" t="s">
        <v>4451</v>
      </c>
      <c r="G842" t="s">
        <v>4452</v>
      </c>
      <c r="H842" t="s">
        <v>4453</v>
      </c>
      <c r="I842" t="s">
        <v>34</v>
      </c>
      <c r="J842" t="s">
        <v>412</v>
      </c>
      <c r="K842" t="s">
        <v>24</v>
      </c>
      <c r="L842" t="s">
        <v>82</v>
      </c>
      <c r="M842" t="s">
        <v>4454</v>
      </c>
      <c r="N842" t="s">
        <v>46</v>
      </c>
    </row>
    <row r="843" spans="1:14" x14ac:dyDescent="0.25">
      <c r="A843" t="s">
        <v>4455</v>
      </c>
      <c r="B843" t="s">
        <v>227</v>
      </c>
      <c r="C843" t="s">
        <v>16</v>
      </c>
      <c r="D843" t="s">
        <v>4456</v>
      </c>
      <c r="E843" t="s">
        <v>18</v>
      </c>
      <c r="F843" t="s">
        <v>4457</v>
      </c>
      <c r="G843" t="s">
        <v>4458</v>
      </c>
      <c r="H843" t="s">
        <v>4459</v>
      </c>
      <c r="I843" t="s">
        <v>34</v>
      </c>
      <c r="J843" t="s">
        <v>669</v>
      </c>
      <c r="K843" t="s">
        <v>24</v>
      </c>
      <c r="L843" t="s">
        <v>4460</v>
      </c>
      <c r="M843" t="s">
        <v>4461</v>
      </c>
      <c r="N843" t="s">
        <v>46</v>
      </c>
    </row>
    <row r="844" spans="1:14" x14ac:dyDescent="0.25">
      <c r="A844" t="s">
        <v>4462</v>
      </c>
      <c r="B844" t="s">
        <v>4463</v>
      </c>
      <c r="C844" t="s">
        <v>76</v>
      </c>
      <c r="D844" t="s">
        <v>4464</v>
      </c>
      <c r="E844" t="s">
        <v>18</v>
      </c>
      <c r="F844" t="s">
        <v>4465</v>
      </c>
      <c r="G844" t="s">
        <v>4466</v>
      </c>
      <c r="H844" t="s">
        <v>4467</v>
      </c>
      <c r="I844" t="s">
        <v>34</v>
      </c>
      <c r="J844" t="s">
        <v>4468</v>
      </c>
      <c r="K844" t="s">
        <v>24</v>
      </c>
      <c r="L844" t="s">
        <v>224</v>
      </c>
      <c r="M844" t="s">
        <v>4469</v>
      </c>
      <c r="N844" t="s">
        <v>46</v>
      </c>
    </row>
    <row r="845" spans="1:14" x14ac:dyDescent="0.25">
      <c r="A845" t="s">
        <v>4470</v>
      </c>
      <c r="B845" t="s">
        <v>4471</v>
      </c>
      <c r="C845" t="s">
        <v>16</v>
      </c>
      <c r="D845" t="s">
        <v>102</v>
      </c>
      <c r="E845" t="s">
        <v>18</v>
      </c>
      <c r="F845" t="s">
        <v>4472</v>
      </c>
      <c r="G845" t="s">
        <v>4473</v>
      </c>
      <c r="H845" t="s">
        <v>4474</v>
      </c>
      <c r="I845" t="s">
        <v>34</v>
      </c>
      <c r="J845" t="s">
        <v>127</v>
      </c>
      <c r="K845" t="s">
        <v>24</v>
      </c>
      <c r="L845" t="s">
        <v>82</v>
      </c>
      <c r="M845" t="s">
        <v>4475</v>
      </c>
      <c r="N845" t="s">
        <v>46</v>
      </c>
    </row>
    <row r="846" spans="1:14" x14ac:dyDescent="0.25">
      <c r="A846" t="s">
        <v>4476</v>
      </c>
      <c r="B846" t="s">
        <v>4477</v>
      </c>
      <c r="C846" t="s">
        <v>16</v>
      </c>
      <c r="D846" t="s">
        <v>1394</v>
      </c>
      <c r="E846" t="s">
        <v>18</v>
      </c>
      <c r="F846" t="s">
        <v>4478</v>
      </c>
      <c r="G846" t="s">
        <v>4479</v>
      </c>
      <c r="H846" t="s">
        <v>4480</v>
      </c>
      <c r="I846" t="s">
        <v>34</v>
      </c>
      <c r="J846" t="s">
        <v>35</v>
      </c>
      <c r="K846" t="s">
        <v>24</v>
      </c>
      <c r="L846" t="s">
        <v>257</v>
      </c>
      <c r="M846" t="s">
        <v>26</v>
      </c>
      <c r="N846" t="s">
        <v>27</v>
      </c>
    </row>
    <row r="847" spans="1:14" x14ac:dyDescent="0.25">
      <c r="A847" t="s">
        <v>4481</v>
      </c>
      <c r="C847" t="s">
        <v>16</v>
      </c>
      <c r="D847" t="s">
        <v>547</v>
      </c>
      <c r="E847" t="s">
        <v>18</v>
      </c>
      <c r="F847" t="s">
        <v>4482</v>
      </c>
      <c r="G847" t="s">
        <v>4483</v>
      </c>
      <c r="H847" t="s">
        <v>4484</v>
      </c>
      <c r="I847" t="s">
        <v>34</v>
      </c>
      <c r="J847" t="s">
        <v>393</v>
      </c>
      <c r="K847" t="s">
        <v>24</v>
      </c>
      <c r="L847" t="s">
        <v>552</v>
      </c>
      <c r="M847" t="s">
        <v>26</v>
      </c>
      <c r="N847" t="s">
        <v>27</v>
      </c>
    </row>
    <row r="848" spans="1:14" x14ac:dyDescent="0.25">
      <c r="A848" t="s">
        <v>4485</v>
      </c>
      <c r="B848" t="s">
        <v>4486</v>
      </c>
      <c r="C848" t="s">
        <v>76</v>
      </c>
      <c r="D848" t="s">
        <v>67</v>
      </c>
      <c r="E848" t="s">
        <v>18</v>
      </c>
      <c r="F848" t="s">
        <v>4487</v>
      </c>
      <c r="G848" t="s">
        <v>4488</v>
      </c>
      <c r="H848" t="s">
        <v>4489</v>
      </c>
      <c r="I848" t="s">
        <v>34</v>
      </c>
      <c r="J848" t="s">
        <v>315</v>
      </c>
      <c r="K848" t="s">
        <v>24</v>
      </c>
      <c r="L848" t="s">
        <v>4490</v>
      </c>
      <c r="M848" t="s">
        <v>4491</v>
      </c>
      <c r="N848" t="s">
        <v>46</v>
      </c>
    </row>
    <row r="849" spans="1:14" x14ac:dyDescent="0.25">
      <c r="A849" t="s">
        <v>4492</v>
      </c>
      <c r="B849" t="s">
        <v>4493</v>
      </c>
      <c r="C849" t="s">
        <v>76</v>
      </c>
      <c r="D849" t="s">
        <v>4494</v>
      </c>
      <c r="E849" t="s">
        <v>18</v>
      </c>
      <c r="F849" t="s">
        <v>4495</v>
      </c>
      <c r="G849" t="s">
        <v>4496</v>
      </c>
      <c r="H849" t="s">
        <v>4497</v>
      </c>
      <c r="I849" t="s">
        <v>34</v>
      </c>
      <c r="J849" t="s">
        <v>358</v>
      </c>
      <c r="K849" t="s">
        <v>24</v>
      </c>
      <c r="L849" t="s">
        <v>4498</v>
      </c>
      <c r="M849" t="s">
        <v>4499</v>
      </c>
      <c r="N849" t="s">
        <v>46</v>
      </c>
    </row>
    <row r="850" spans="1:14" x14ac:dyDescent="0.25">
      <c r="A850" t="s">
        <v>4500</v>
      </c>
      <c r="B850" t="s">
        <v>4157</v>
      </c>
      <c r="C850" t="s">
        <v>76</v>
      </c>
      <c r="D850" t="s">
        <v>4158</v>
      </c>
      <c r="E850" t="s">
        <v>18</v>
      </c>
      <c r="F850" t="s">
        <v>4501</v>
      </c>
      <c r="G850" t="s">
        <v>4502</v>
      </c>
      <c r="H850" t="s">
        <v>4503</v>
      </c>
      <c r="I850" t="s">
        <v>34</v>
      </c>
      <c r="J850" t="s">
        <v>1398</v>
      </c>
      <c r="K850" t="s">
        <v>24</v>
      </c>
      <c r="L850" t="s">
        <v>233</v>
      </c>
      <c r="M850" t="s">
        <v>4504</v>
      </c>
      <c r="N850" t="s">
        <v>46</v>
      </c>
    </row>
    <row r="851" spans="1:14" x14ac:dyDescent="0.25">
      <c r="A851" t="s">
        <v>4505</v>
      </c>
      <c r="B851" t="s">
        <v>4506</v>
      </c>
      <c r="C851" t="s">
        <v>76</v>
      </c>
      <c r="D851" t="s">
        <v>49</v>
      </c>
      <c r="E851" t="s">
        <v>18</v>
      </c>
      <c r="F851" t="s">
        <v>4507</v>
      </c>
      <c r="G851" t="s">
        <v>4508</v>
      </c>
      <c r="H851" t="s">
        <v>4509</v>
      </c>
      <c r="I851" t="s">
        <v>34</v>
      </c>
      <c r="J851" t="s">
        <v>1557</v>
      </c>
      <c r="K851" t="s">
        <v>24</v>
      </c>
      <c r="L851" t="s">
        <v>54</v>
      </c>
      <c r="M851" t="s">
        <v>4510</v>
      </c>
      <c r="N851" t="s">
        <v>46</v>
      </c>
    </row>
    <row r="852" spans="1:14" x14ac:dyDescent="0.25">
      <c r="A852" t="s">
        <v>4511</v>
      </c>
      <c r="B852" t="s">
        <v>4512</v>
      </c>
      <c r="C852" t="s">
        <v>16</v>
      </c>
      <c r="D852" t="s">
        <v>4513</v>
      </c>
      <c r="E852" t="s">
        <v>18</v>
      </c>
      <c r="F852" t="s">
        <v>4514</v>
      </c>
      <c r="G852" t="s">
        <v>4515</v>
      </c>
      <c r="H852" t="s">
        <v>4516</v>
      </c>
      <c r="I852" t="s">
        <v>34</v>
      </c>
      <c r="J852" t="s">
        <v>463</v>
      </c>
      <c r="K852" t="s">
        <v>24</v>
      </c>
      <c r="L852" t="s">
        <v>224</v>
      </c>
      <c r="M852" t="s">
        <v>26</v>
      </c>
      <c r="N852" t="s">
        <v>27</v>
      </c>
    </row>
    <row r="853" spans="1:14" x14ac:dyDescent="0.25">
      <c r="A853" t="s">
        <v>4517</v>
      </c>
      <c r="C853" t="s">
        <v>16</v>
      </c>
      <c r="D853" t="s">
        <v>4518</v>
      </c>
      <c r="E853" t="s">
        <v>18</v>
      </c>
      <c r="F853" t="s">
        <v>4519</v>
      </c>
      <c r="G853" t="s">
        <v>4520</v>
      </c>
      <c r="H853" t="s">
        <v>4521</v>
      </c>
      <c r="I853" t="s">
        <v>34</v>
      </c>
      <c r="J853" t="s">
        <v>1279</v>
      </c>
      <c r="K853" t="s">
        <v>24</v>
      </c>
      <c r="L853" t="s">
        <v>4522</v>
      </c>
      <c r="M853" t="s">
        <v>26</v>
      </c>
      <c r="N853" t="s">
        <v>27</v>
      </c>
    </row>
    <row r="854" spans="1:14" x14ac:dyDescent="0.25">
      <c r="A854" t="s">
        <v>4523</v>
      </c>
      <c r="B854" t="s">
        <v>2470</v>
      </c>
      <c r="C854" t="s">
        <v>16</v>
      </c>
      <c r="D854" t="s">
        <v>579</v>
      </c>
      <c r="E854" t="s">
        <v>18</v>
      </c>
      <c r="F854" t="s">
        <v>4524</v>
      </c>
      <c r="G854" t="s">
        <v>4525</v>
      </c>
      <c r="H854" t="s">
        <v>4526</v>
      </c>
      <c r="I854" t="s">
        <v>34</v>
      </c>
      <c r="J854" t="s">
        <v>232</v>
      </c>
      <c r="K854" t="s">
        <v>24</v>
      </c>
      <c r="L854" t="s">
        <v>193</v>
      </c>
      <c r="M854" t="s">
        <v>26</v>
      </c>
      <c r="N854" t="s">
        <v>27</v>
      </c>
    </row>
    <row r="855" spans="1:14" x14ac:dyDescent="0.25">
      <c r="A855" t="s">
        <v>4527</v>
      </c>
      <c r="B855" t="s">
        <v>4528</v>
      </c>
      <c r="C855" t="s">
        <v>16</v>
      </c>
      <c r="D855" t="s">
        <v>2847</v>
      </c>
      <c r="E855" t="s">
        <v>18</v>
      </c>
      <c r="F855" t="s">
        <v>4529</v>
      </c>
      <c r="G855" t="s">
        <v>4530</v>
      </c>
      <c r="H855" t="s">
        <v>4531</v>
      </c>
      <c r="I855" t="s">
        <v>34</v>
      </c>
      <c r="J855" t="s">
        <v>81</v>
      </c>
      <c r="K855" t="s">
        <v>24</v>
      </c>
      <c r="L855" t="s">
        <v>82</v>
      </c>
      <c r="M855" t="s">
        <v>4532</v>
      </c>
      <c r="N855" t="s">
        <v>46</v>
      </c>
    </row>
    <row r="856" spans="1:14" x14ac:dyDescent="0.25">
      <c r="A856" t="s">
        <v>4533</v>
      </c>
      <c r="B856" t="s">
        <v>4534</v>
      </c>
      <c r="C856" t="s">
        <v>16</v>
      </c>
      <c r="D856" t="s">
        <v>4535</v>
      </c>
      <c r="E856" t="s">
        <v>18</v>
      </c>
      <c r="F856" t="s">
        <v>4536</v>
      </c>
      <c r="G856" t="s">
        <v>4537</v>
      </c>
      <c r="H856" t="s">
        <v>4538</v>
      </c>
      <c r="I856" t="s">
        <v>34</v>
      </c>
      <c r="J856" t="s">
        <v>90</v>
      </c>
      <c r="K856" t="s">
        <v>24</v>
      </c>
      <c r="L856" t="s">
        <v>193</v>
      </c>
      <c r="M856" t="s">
        <v>4539</v>
      </c>
      <c r="N856" t="s">
        <v>46</v>
      </c>
    </row>
    <row r="857" spans="1:14" x14ac:dyDescent="0.25">
      <c r="A857" t="s">
        <v>4540</v>
      </c>
      <c r="B857" t="s">
        <v>4541</v>
      </c>
      <c r="C857" t="s">
        <v>76</v>
      </c>
      <c r="D857" t="s">
        <v>4542</v>
      </c>
      <c r="E857" t="s">
        <v>18</v>
      </c>
      <c r="F857" t="s">
        <v>4543</v>
      </c>
      <c r="G857" t="s">
        <v>4544</v>
      </c>
      <c r="H857" t="s">
        <v>4545</v>
      </c>
      <c r="I857" t="s">
        <v>34</v>
      </c>
      <c r="J857" t="s">
        <v>333</v>
      </c>
      <c r="K857" t="s">
        <v>24</v>
      </c>
      <c r="L857" t="s">
        <v>224</v>
      </c>
      <c r="M857" t="s">
        <v>4546</v>
      </c>
      <c r="N857" t="s">
        <v>46</v>
      </c>
    </row>
    <row r="858" spans="1:14" x14ac:dyDescent="0.25">
      <c r="A858" t="s">
        <v>4547</v>
      </c>
      <c r="B858" t="s">
        <v>4548</v>
      </c>
      <c r="C858" t="s">
        <v>16</v>
      </c>
      <c r="D858" t="s">
        <v>1327</v>
      </c>
      <c r="E858" t="s">
        <v>18</v>
      </c>
      <c r="F858" t="s">
        <v>4549</v>
      </c>
      <c r="G858" t="s">
        <v>4550</v>
      </c>
      <c r="H858" t="s">
        <v>4551</v>
      </c>
      <c r="I858" t="s">
        <v>34</v>
      </c>
      <c r="J858" t="s">
        <v>1744</v>
      </c>
      <c r="K858" t="s">
        <v>24</v>
      </c>
      <c r="L858" t="s">
        <v>1331</v>
      </c>
      <c r="M858" t="s">
        <v>4552</v>
      </c>
      <c r="N858" t="s">
        <v>46</v>
      </c>
    </row>
    <row r="859" spans="1:14" x14ac:dyDescent="0.25">
      <c r="A859" t="s">
        <v>28</v>
      </c>
      <c r="B859" t="s">
        <v>29</v>
      </c>
      <c r="C859" t="s">
        <v>76</v>
      </c>
      <c r="D859" t="s">
        <v>429</v>
      </c>
      <c r="E859" t="s">
        <v>18</v>
      </c>
      <c r="F859" t="s">
        <v>4553</v>
      </c>
      <c r="G859" t="s">
        <v>4554</v>
      </c>
      <c r="H859" t="s">
        <v>4555</v>
      </c>
      <c r="I859" t="s">
        <v>34</v>
      </c>
      <c r="J859" t="s">
        <v>2757</v>
      </c>
      <c r="K859" t="s">
        <v>24</v>
      </c>
      <c r="L859" t="s">
        <v>434</v>
      </c>
      <c r="M859" t="s">
        <v>26</v>
      </c>
      <c r="N859" t="s">
        <v>27</v>
      </c>
    </row>
    <row r="860" spans="1:14" x14ac:dyDescent="0.25">
      <c r="A860" t="s">
        <v>28</v>
      </c>
      <c r="B860" t="s">
        <v>4556</v>
      </c>
      <c r="C860" t="s">
        <v>16</v>
      </c>
      <c r="D860" t="s">
        <v>4557</v>
      </c>
      <c r="E860" t="s">
        <v>18</v>
      </c>
      <c r="F860" t="s">
        <v>4558</v>
      </c>
      <c r="G860" t="s">
        <v>4559</v>
      </c>
      <c r="H860" t="s">
        <v>4560</v>
      </c>
      <c r="I860" t="s">
        <v>34</v>
      </c>
      <c r="J860" t="s">
        <v>217</v>
      </c>
      <c r="K860" t="s">
        <v>24</v>
      </c>
      <c r="L860" t="s">
        <v>4561</v>
      </c>
      <c r="M860" t="s">
        <v>26</v>
      </c>
      <c r="N860" t="s">
        <v>27</v>
      </c>
    </row>
    <row r="861" spans="1:14" x14ac:dyDescent="0.25">
      <c r="A861" t="s">
        <v>4562</v>
      </c>
      <c r="B861" t="s">
        <v>4563</v>
      </c>
      <c r="C861" t="s">
        <v>76</v>
      </c>
      <c r="D861" t="s">
        <v>3060</v>
      </c>
      <c r="E861" t="s">
        <v>18</v>
      </c>
      <c r="F861" t="s">
        <v>4564</v>
      </c>
      <c r="G861" t="s">
        <v>4565</v>
      </c>
      <c r="H861" t="s">
        <v>4566</v>
      </c>
      <c r="I861" t="s">
        <v>34</v>
      </c>
      <c r="J861" t="s">
        <v>1372</v>
      </c>
      <c r="K861" t="s">
        <v>24</v>
      </c>
      <c r="L861" t="s">
        <v>224</v>
      </c>
      <c r="M861" t="s">
        <v>4567</v>
      </c>
      <c r="N861" t="s">
        <v>46</v>
      </c>
    </row>
    <row r="862" spans="1:14" x14ac:dyDescent="0.25">
      <c r="A862" t="s">
        <v>4568</v>
      </c>
      <c r="C862" t="s">
        <v>16</v>
      </c>
      <c r="D862" t="s">
        <v>1539</v>
      </c>
      <c r="E862" t="s">
        <v>18</v>
      </c>
      <c r="F862" t="s">
        <v>4569</v>
      </c>
      <c r="G862" t="s">
        <v>4570</v>
      </c>
      <c r="H862" t="s">
        <v>4571</v>
      </c>
      <c r="I862" t="s">
        <v>34</v>
      </c>
      <c r="J862" t="s">
        <v>1413</v>
      </c>
      <c r="K862" t="s">
        <v>24</v>
      </c>
      <c r="L862" t="s">
        <v>224</v>
      </c>
      <c r="M862" t="s">
        <v>4572</v>
      </c>
      <c r="N862" t="s">
        <v>46</v>
      </c>
    </row>
    <row r="863" spans="1:14" x14ac:dyDescent="0.25">
      <c r="A863" t="s">
        <v>4573</v>
      </c>
      <c r="B863" t="s">
        <v>4380</v>
      </c>
      <c r="C863" t="s">
        <v>76</v>
      </c>
      <c r="D863" t="s">
        <v>102</v>
      </c>
      <c r="E863" t="s">
        <v>18</v>
      </c>
      <c r="F863" t="s">
        <v>4574</v>
      </c>
      <c r="G863" t="s">
        <v>4575</v>
      </c>
      <c r="H863" t="s">
        <v>4576</v>
      </c>
      <c r="I863" t="s">
        <v>34</v>
      </c>
      <c r="J863" t="s">
        <v>155</v>
      </c>
      <c r="K863" t="s">
        <v>24</v>
      </c>
      <c r="L863" t="s">
        <v>82</v>
      </c>
      <c r="M863" t="s">
        <v>4577</v>
      </c>
      <c r="N863" t="s">
        <v>46</v>
      </c>
    </row>
    <row r="864" spans="1:14" x14ac:dyDescent="0.25">
      <c r="A864" t="s">
        <v>4578</v>
      </c>
      <c r="C864" t="s">
        <v>16</v>
      </c>
      <c r="D864" t="s">
        <v>2703</v>
      </c>
      <c r="E864" t="s">
        <v>18</v>
      </c>
      <c r="F864" t="s">
        <v>4579</v>
      </c>
      <c r="G864" t="s">
        <v>4580</v>
      </c>
      <c r="H864" t="s">
        <v>4581</v>
      </c>
      <c r="I864" t="s">
        <v>34</v>
      </c>
      <c r="J864" t="s">
        <v>2283</v>
      </c>
      <c r="K864" t="s">
        <v>24</v>
      </c>
      <c r="L864" t="s">
        <v>2467</v>
      </c>
      <c r="M864" t="s">
        <v>4582</v>
      </c>
      <c r="N864" t="s">
        <v>46</v>
      </c>
    </row>
    <row r="865" spans="1:14" x14ac:dyDescent="0.25">
      <c r="A865" t="s">
        <v>4583</v>
      </c>
      <c r="B865" t="s">
        <v>4584</v>
      </c>
      <c r="C865" t="s">
        <v>16</v>
      </c>
      <c r="D865" t="s">
        <v>4585</v>
      </c>
      <c r="E865" t="s">
        <v>18</v>
      </c>
      <c r="F865" t="s">
        <v>4586</v>
      </c>
      <c r="G865" t="s">
        <v>4587</v>
      </c>
      <c r="H865" t="s">
        <v>4588</v>
      </c>
      <c r="I865" t="s">
        <v>22</v>
      </c>
      <c r="J865" t="s">
        <v>162</v>
      </c>
      <c r="K865" t="s">
        <v>24</v>
      </c>
      <c r="L865" t="s">
        <v>4589</v>
      </c>
      <c r="M865" t="s">
        <v>4590</v>
      </c>
      <c r="N865" t="s">
        <v>46</v>
      </c>
    </row>
    <row r="866" spans="1:14" x14ac:dyDescent="0.25">
      <c r="A866" t="s">
        <v>4591</v>
      </c>
      <c r="B866" t="s">
        <v>952</v>
      </c>
      <c r="C866" t="s">
        <v>76</v>
      </c>
      <c r="D866" t="s">
        <v>4592</v>
      </c>
      <c r="E866" t="s">
        <v>18</v>
      </c>
      <c r="F866" t="s">
        <v>4593</v>
      </c>
      <c r="G866" t="s">
        <v>4594</v>
      </c>
      <c r="H866" t="s">
        <v>4595</v>
      </c>
      <c r="I866" t="s">
        <v>22</v>
      </c>
      <c r="J866" t="s">
        <v>1066</v>
      </c>
      <c r="K866" t="s">
        <v>24</v>
      </c>
      <c r="L866" t="s">
        <v>4596</v>
      </c>
      <c r="M866" t="s">
        <v>26</v>
      </c>
      <c r="N866" t="s">
        <v>27</v>
      </c>
    </row>
    <row r="867" spans="1:14" x14ac:dyDescent="0.25">
      <c r="A867" t="s">
        <v>4597</v>
      </c>
      <c r="B867" t="s">
        <v>4598</v>
      </c>
      <c r="C867" t="s">
        <v>76</v>
      </c>
      <c r="D867" t="s">
        <v>665</v>
      </c>
      <c r="E867" t="s">
        <v>18</v>
      </c>
      <c r="F867" t="s">
        <v>4599</v>
      </c>
      <c r="G867" t="s">
        <v>4600</v>
      </c>
      <c r="H867" t="s">
        <v>4601</v>
      </c>
      <c r="I867" t="s">
        <v>34</v>
      </c>
      <c r="J867" t="s">
        <v>256</v>
      </c>
      <c r="K867" t="s">
        <v>24</v>
      </c>
      <c r="L867" t="s">
        <v>44</v>
      </c>
      <c r="M867" t="s">
        <v>26</v>
      </c>
      <c r="N867" t="s">
        <v>27</v>
      </c>
    </row>
    <row r="868" spans="1:14" x14ac:dyDescent="0.25">
      <c r="A868" t="s">
        <v>4602</v>
      </c>
      <c r="B868" t="s">
        <v>4603</v>
      </c>
      <c r="C868" t="s">
        <v>16</v>
      </c>
      <c r="D868" t="s">
        <v>4604</v>
      </c>
      <c r="E868" t="s">
        <v>695</v>
      </c>
      <c r="F868" t="s">
        <v>4605</v>
      </c>
      <c r="G868" t="s">
        <v>4606</v>
      </c>
      <c r="H868" t="s">
        <v>4607</v>
      </c>
      <c r="I868" t="s">
        <v>34</v>
      </c>
      <c r="J868" t="s">
        <v>4027</v>
      </c>
      <c r="K868" t="s">
        <v>24</v>
      </c>
      <c r="L868" t="s">
        <v>82</v>
      </c>
      <c r="M868" t="s">
        <v>26</v>
      </c>
      <c r="N868" t="s">
        <v>27</v>
      </c>
    </row>
    <row r="869" spans="1:14" x14ac:dyDescent="0.25">
      <c r="A869" t="s">
        <v>4608</v>
      </c>
      <c r="B869" t="s">
        <v>4609</v>
      </c>
      <c r="C869" t="s">
        <v>76</v>
      </c>
      <c r="D869" t="s">
        <v>437</v>
      </c>
      <c r="E869" t="s">
        <v>695</v>
      </c>
      <c r="F869" t="s">
        <v>4610</v>
      </c>
      <c r="G869" t="s">
        <v>4611</v>
      </c>
      <c r="H869" t="s">
        <v>4612</v>
      </c>
      <c r="I869" t="s">
        <v>34</v>
      </c>
      <c r="J869" t="s">
        <v>1435</v>
      </c>
      <c r="K869" t="s">
        <v>24</v>
      </c>
      <c r="L869" t="s">
        <v>441</v>
      </c>
      <c r="M869" t="s">
        <v>4613</v>
      </c>
      <c r="N869" t="s">
        <v>46</v>
      </c>
    </row>
    <row r="870" spans="1:14" x14ac:dyDescent="0.25">
      <c r="A870" t="s">
        <v>4614</v>
      </c>
      <c r="B870" t="s">
        <v>4615</v>
      </c>
      <c r="C870" t="s">
        <v>76</v>
      </c>
      <c r="D870" t="s">
        <v>4616</v>
      </c>
      <c r="E870" t="s">
        <v>695</v>
      </c>
      <c r="F870" t="s">
        <v>4617</v>
      </c>
      <c r="G870" t="s">
        <v>4618</v>
      </c>
      <c r="H870" t="s">
        <v>4619</v>
      </c>
      <c r="I870" t="s">
        <v>34</v>
      </c>
      <c r="J870" t="s">
        <v>1648</v>
      </c>
      <c r="K870" t="s">
        <v>24</v>
      </c>
      <c r="L870" t="s">
        <v>36</v>
      </c>
      <c r="M870" t="s">
        <v>26</v>
      </c>
      <c r="N870" t="s">
        <v>27</v>
      </c>
    </row>
    <row r="871" spans="1:14" x14ac:dyDescent="0.25">
      <c r="A871" t="s">
        <v>4602</v>
      </c>
      <c r="B871" t="s">
        <v>4603</v>
      </c>
      <c r="C871" t="s">
        <v>16</v>
      </c>
      <c r="D871" t="s">
        <v>4604</v>
      </c>
      <c r="E871" t="s">
        <v>687</v>
      </c>
      <c r="F871" t="s">
        <v>4620</v>
      </c>
      <c r="G871" t="s">
        <v>4621</v>
      </c>
      <c r="H871" t="s">
        <v>4622</v>
      </c>
      <c r="I871" t="s">
        <v>34</v>
      </c>
      <c r="J871" t="s">
        <v>4027</v>
      </c>
      <c r="K871" t="s">
        <v>24</v>
      </c>
      <c r="L871" t="s">
        <v>82</v>
      </c>
      <c r="M871" t="s">
        <v>26</v>
      </c>
      <c r="N871" t="s">
        <v>27</v>
      </c>
    </row>
    <row r="872" spans="1:14" x14ac:dyDescent="0.25">
      <c r="A872" t="s">
        <v>4623</v>
      </c>
      <c r="B872" t="s">
        <v>4624</v>
      </c>
      <c r="C872" t="s">
        <v>16</v>
      </c>
      <c r="D872" t="s">
        <v>3889</v>
      </c>
      <c r="E872" t="s">
        <v>695</v>
      </c>
      <c r="F872" t="s">
        <v>4625</v>
      </c>
      <c r="G872" t="s">
        <v>4626</v>
      </c>
      <c r="H872" t="s">
        <v>4627</v>
      </c>
      <c r="I872" t="s">
        <v>34</v>
      </c>
      <c r="J872" t="s">
        <v>256</v>
      </c>
      <c r="K872" t="s">
        <v>24</v>
      </c>
      <c r="L872" t="s">
        <v>44</v>
      </c>
      <c r="M872" t="s">
        <v>26</v>
      </c>
      <c r="N872" t="s">
        <v>27</v>
      </c>
    </row>
    <row r="873" spans="1:14" x14ac:dyDescent="0.25">
      <c r="A873" t="s">
        <v>4628</v>
      </c>
      <c r="B873" t="s">
        <v>4629</v>
      </c>
      <c r="C873" t="s">
        <v>76</v>
      </c>
      <c r="D873" t="s">
        <v>4630</v>
      </c>
      <c r="E873" t="s">
        <v>695</v>
      </c>
      <c r="F873" t="s">
        <v>4631</v>
      </c>
      <c r="G873" t="s">
        <v>4632</v>
      </c>
      <c r="H873" t="s">
        <v>4633</v>
      </c>
      <c r="I873" t="s">
        <v>34</v>
      </c>
      <c r="J873" t="s">
        <v>4634</v>
      </c>
      <c r="K873" t="s">
        <v>24</v>
      </c>
      <c r="L873" t="s">
        <v>4635</v>
      </c>
      <c r="M873" t="s">
        <v>4636</v>
      </c>
      <c r="N873" t="s">
        <v>46</v>
      </c>
    </row>
    <row r="874" spans="1:14" x14ac:dyDescent="0.25">
      <c r="A874" t="s">
        <v>4637</v>
      </c>
      <c r="B874" t="s">
        <v>4638</v>
      </c>
      <c r="C874" t="s">
        <v>16</v>
      </c>
      <c r="D874" t="s">
        <v>4639</v>
      </c>
      <c r="E874" t="s">
        <v>695</v>
      </c>
      <c r="F874" t="s">
        <v>4640</v>
      </c>
      <c r="G874" t="s">
        <v>4641</v>
      </c>
      <c r="H874" t="s">
        <v>4642</v>
      </c>
      <c r="I874" t="s">
        <v>22</v>
      </c>
      <c r="J874" t="s">
        <v>1689</v>
      </c>
      <c r="K874" t="s">
        <v>24</v>
      </c>
      <c r="L874" t="s">
        <v>4643</v>
      </c>
      <c r="M874" t="s">
        <v>26</v>
      </c>
      <c r="N874" t="s">
        <v>27</v>
      </c>
    </row>
    <row r="875" spans="1:14" x14ac:dyDescent="0.25">
      <c r="A875" t="s">
        <v>4644</v>
      </c>
      <c r="B875" t="s">
        <v>4645</v>
      </c>
      <c r="C875" t="s">
        <v>16</v>
      </c>
      <c r="E875" t="s">
        <v>695</v>
      </c>
      <c r="F875" t="s">
        <v>4646</v>
      </c>
      <c r="G875" t="s">
        <v>4647</v>
      </c>
      <c r="H875" t="s">
        <v>4648</v>
      </c>
      <c r="I875" t="s">
        <v>22</v>
      </c>
      <c r="J875" t="s">
        <v>4649</v>
      </c>
      <c r="K875" t="s">
        <v>24</v>
      </c>
      <c r="M875" t="s">
        <v>26</v>
      </c>
      <c r="N875" t="s">
        <v>27</v>
      </c>
    </row>
    <row r="876" spans="1:14" x14ac:dyDescent="0.25">
      <c r="A876" t="s">
        <v>4650</v>
      </c>
      <c r="B876" t="s">
        <v>4651</v>
      </c>
      <c r="C876" t="s">
        <v>16</v>
      </c>
      <c r="D876" t="s">
        <v>4652</v>
      </c>
      <c r="E876" t="s">
        <v>687</v>
      </c>
      <c r="F876" t="s">
        <v>4653</v>
      </c>
      <c r="G876" t="s">
        <v>4654</v>
      </c>
      <c r="H876" t="s">
        <v>4655</v>
      </c>
      <c r="I876" t="s">
        <v>34</v>
      </c>
      <c r="J876" t="s">
        <v>1066</v>
      </c>
      <c r="K876" t="s">
        <v>24</v>
      </c>
      <c r="L876" t="s">
        <v>2777</v>
      </c>
      <c r="M876" t="s">
        <v>26</v>
      </c>
      <c r="N876" t="s">
        <v>27</v>
      </c>
    </row>
    <row r="877" spans="1:14" x14ac:dyDescent="0.25">
      <c r="A877" t="s">
        <v>4656</v>
      </c>
      <c r="B877" t="s">
        <v>4657</v>
      </c>
      <c r="C877" t="s">
        <v>76</v>
      </c>
      <c r="D877" t="s">
        <v>4658</v>
      </c>
      <c r="E877" t="s">
        <v>695</v>
      </c>
      <c r="F877" t="s">
        <v>4659</v>
      </c>
      <c r="G877" t="s">
        <v>4660</v>
      </c>
      <c r="H877" t="s">
        <v>4661</v>
      </c>
      <c r="I877" t="s">
        <v>34</v>
      </c>
      <c r="J877" t="s">
        <v>155</v>
      </c>
      <c r="K877" t="s">
        <v>24</v>
      </c>
      <c r="L877" t="s">
        <v>44</v>
      </c>
      <c r="M877" t="s">
        <v>4662</v>
      </c>
      <c r="N877" t="s">
        <v>46</v>
      </c>
    </row>
    <row r="878" spans="1:14" x14ac:dyDescent="0.25">
      <c r="A878" t="s">
        <v>4663</v>
      </c>
      <c r="B878" t="s">
        <v>4664</v>
      </c>
      <c r="C878" t="s">
        <v>76</v>
      </c>
      <c r="D878" t="s">
        <v>4665</v>
      </c>
      <c r="E878" t="s">
        <v>687</v>
      </c>
      <c r="F878" t="s">
        <v>4666</v>
      </c>
      <c r="G878" t="s">
        <v>4667</v>
      </c>
      <c r="H878" t="s">
        <v>4668</v>
      </c>
      <c r="I878" t="s">
        <v>34</v>
      </c>
      <c r="J878" t="s">
        <v>1757</v>
      </c>
      <c r="K878" t="s">
        <v>24</v>
      </c>
      <c r="L878" t="s">
        <v>700</v>
      </c>
      <c r="M878" t="s">
        <v>26</v>
      </c>
      <c r="N878" t="s">
        <v>27</v>
      </c>
    </row>
    <row r="879" spans="1:14" x14ac:dyDescent="0.25">
      <c r="A879" t="s">
        <v>4669</v>
      </c>
      <c r="B879" t="s">
        <v>4670</v>
      </c>
      <c r="C879" t="s">
        <v>76</v>
      </c>
      <c r="D879" t="s">
        <v>4671</v>
      </c>
      <c r="E879" t="s">
        <v>687</v>
      </c>
      <c r="F879" t="s">
        <v>4672</v>
      </c>
      <c r="G879" t="s">
        <v>4673</v>
      </c>
      <c r="H879" t="s">
        <v>4674</v>
      </c>
      <c r="I879" t="s">
        <v>34</v>
      </c>
      <c r="J879" t="s">
        <v>691</v>
      </c>
      <c r="K879" t="s">
        <v>24</v>
      </c>
      <c r="L879" t="s">
        <v>1455</v>
      </c>
      <c r="M879" t="s">
        <v>26</v>
      </c>
      <c r="N879" t="s">
        <v>27</v>
      </c>
    </row>
    <row r="880" spans="1:14" x14ac:dyDescent="0.25">
      <c r="A880" t="s">
        <v>4675</v>
      </c>
      <c r="B880" t="s">
        <v>2690</v>
      </c>
      <c r="C880" t="s">
        <v>16</v>
      </c>
      <c r="D880" t="s">
        <v>39</v>
      </c>
      <c r="E880" t="s">
        <v>695</v>
      </c>
      <c r="F880" t="s">
        <v>4676</v>
      </c>
      <c r="G880" t="s">
        <v>4677</v>
      </c>
      <c r="H880" t="s">
        <v>4678</v>
      </c>
      <c r="I880" t="s">
        <v>34</v>
      </c>
      <c r="J880" t="s">
        <v>315</v>
      </c>
      <c r="K880" t="s">
        <v>24</v>
      </c>
      <c r="L880" t="s">
        <v>4679</v>
      </c>
      <c r="M880" t="s">
        <v>4680</v>
      </c>
      <c r="N880" t="s">
        <v>46</v>
      </c>
    </row>
    <row r="881" spans="1:14" x14ac:dyDescent="0.25">
      <c r="A881" t="s">
        <v>4681</v>
      </c>
      <c r="B881" t="s">
        <v>4682</v>
      </c>
      <c r="C881" t="s">
        <v>76</v>
      </c>
      <c r="D881" t="s">
        <v>1612</v>
      </c>
      <c r="E881" t="s">
        <v>687</v>
      </c>
      <c r="F881" t="s">
        <v>4683</v>
      </c>
      <c r="G881" t="s">
        <v>4684</v>
      </c>
      <c r="H881" t="s">
        <v>4685</v>
      </c>
      <c r="I881" t="s">
        <v>34</v>
      </c>
      <c r="J881" t="s">
        <v>699</v>
      </c>
      <c r="K881" t="s">
        <v>24</v>
      </c>
      <c r="L881" t="s">
        <v>82</v>
      </c>
      <c r="M881" t="s">
        <v>26</v>
      </c>
      <c r="N881" t="s">
        <v>27</v>
      </c>
    </row>
    <row r="882" spans="1:14" x14ac:dyDescent="0.25">
      <c r="A882" t="s">
        <v>4628</v>
      </c>
      <c r="B882" t="s">
        <v>4686</v>
      </c>
      <c r="C882" t="s">
        <v>16</v>
      </c>
      <c r="D882" t="s">
        <v>4687</v>
      </c>
      <c r="E882" t="s">
        <v>695</v>
      </c>
      <c r="F882" t="s">
        <v>4688</v>
      </c>
      <c r="G882" t="s">
        <v>4689</v>
      </c>
      <c r="H882" t="s">
        <v>4690</v>
      </c>
      <c r="I882" t="s">
        <v>34</v>
      </c>
      <c r="J882" t="s">
        <v>456</v>
      </c>
      <c r="K882" t="s">
        <v>24</v>
      </c>
      <c r="L882" t="s">
        <v>4635</v>
      </c>
      <c r="M882" t="s">
        <v>4691</v>
      </c>
      <c r="N882" t="s">
        <v>46</v>
      </c>
    </row>
    <row r="883" spans="1:14" x14ac:dyDescent="0.25">
      <c r="A883" t="s">
        <v>4692</v>
      </c>
      <c r="B883" t="s">
        <v>4126</v>
      </c>
      <c r="C883" t="s">
        <v>76</v>
      </c>
      <c r="D883" t="s">
        <v>2027</v>
      </c>
      <c r="E883" t="s">
        <v>695</v>
      </c>
      <c r="F883" t="s">
        <v>4693</v>
      </c>
      <c r="G883" t="s">
        <v>4694</v>
      </c>
      <c r="H883" t="s">
        <v>4695</v>
      </c>
      <c r="I883" t="s">
        <v>34</v>
      </c>
      <c r="J883" t="s">
        <v>192</v>
      </c>
      <c r="K883" t="s">
        <v>24</v>
      </c>
      <c r="L883" t="s">
        <v>82</v>
      </c>
      <c r="M883" t="s">
        <v>4696</v>
      </c>
      <c r="N883" t="s">
        <v>46</v>
      </c>
    </row>
    <row r="884" spans="1:14" x14ac:dyDescent="0.25">
      <c r="A884" t="s">
        <v>4697</v>
      </c>
      <c r="B884" t="s">
        <v>4698</v>
      </c>
      <c r="C884" t="s">
        <v>16</v>
      </c>
      <c r="D884" t="s">
        <v>2667</v>
      </c>
      <c r="E884" t="s">
        <v>695</v>
      </c>
      <c r="F884" t="s">
        <v>4699</v>
      </c>
      <c r="G884" t="s">
        <v>4700</v>
      </c>
      <c r="H884" t="s">
        <v>4701</v>
      </c>
      <c r="I884" t="s">
        <v>34</v>
      </c>
      <c r="J884" t="s">
        <v>448</v>
      </c>
      <c r="K884" t="s">
        <v>24</v>
      </c>
      <c r="L884" t="s">
        <v>4702</v>
      </c>
      <c r="M884" t="s">
        <v>26</v>
      </c>
      <c r="N884" t="s">
        <v>27</v>
      </c>
    </row>
    <row r="885" spans="1:14" x14ac:dyDescent="0.25">
      <c r="A885" t="s">
        <v>4703</v>
      </c>
      <c r="B885" t="s">
        <v>4704</v>
      </c>
      <c r="C885" t="s">
        <v>76</v>
      </c>
      <c r="D885" t="s">
        <v>3673</v>
      </c>
      <c r="E885" t="s">
        <v>687</v>
      </c>
      <c r="F885" t="s">
        <v>4705</v>
      </c>
      <c r="G885" t="s">
        <v>4706</v>
      </c>
      <c r="H885" t="s">
        <v>4707</v>
      </c>
      <c r="I885" t="s">
        <v>34</v>
      </c>
      <c r="J885" t="s">
        <v>4708</v>
      </c>
      <c r="K885" t="s">
        <v>24</v>
      </c>
      <c r="L885" t="s">
        <v>82</v>
      </c>
      <c r="M885" t="s">
        <v>26</v>
      </c>
      <c r="N885" t="s">
        <v>27</v>
      </c>
    </row>
    <row r="886" spans="1:14" x14ac:dyDescent="0.25">
      <c r="A886" t="s">
        <v>4709</v>
      </c>
      <c r="B886" t="s">
        <v>4710</v>
      </c>
      <c r="C886" t="s">
        <v>16</v>
      </c>
      <c r="D886" t="s">
        <v>2667</v>
      </c>
      <c r="E886" t="s">
        <v>687</v>
      </c>
      <c r="F886" t="s">
        <v>4711</v>
      </c>
      <c r="G886" t="s">
        <v>4712</v>
      </c>
      <c r="H886" t="s">
        <v>4713</v>
      </c>
      <c r="I886" t="s">
        <v>34</v>
      </c>
      <c r="J886" t="s">
        <v>448</v>
      </c>
      <c r="K886" t="s">
        <v>24</v>
      </c>
      <c r="L886" t="s">
        <v>4714</v>
      </c>
      <c r="M886" t="s">
        <v>26</v>
      </c>
      <c r="N886" t="s">
        <v>27</v>
      </c>
    </row>
    <row r="887" spans="1:14" x14ac:dyDescent="0.25">
      <c r="A887" t="s">
        <v>4715</v>
      </c>
      <c r="B887" t="s">
        <v>4682</v>
      </c>
      <c r="C887" t="s">
        <v>76</v>
      </c>
      <c r="D887" t="s">
        <v>1612</v>
      </c>
      <c r="E887" t="s">
        <v>695</v>
      </c>
      <c r="F887" t="s">
        <v>4716</v>
      </c>
      <c r="G887" t="s">
        <v>4717</v>
      </c>
      <c r="H887" t="s">
        <v>4718</v>
      </c>
      <c r="I887" t="s">
        <v>34</v>
      </c>
      <c r="J887" t="s">
        <v>1066</v>
      </c>
      <c r="K887" t="s">
        <v>24</v>
      </c>
      <c r="L887" t="s">
        <v>82</v>
      </c>
      <c r="M887" t="s">
        <v>26</v>
      </c>
      <c r="N887" t="s">
        <v>27</v>
      </c>
    </row>
    <row r="888" spans="1:14" x14ac:dyDescent="0.25">
      <c r="A888" t="s">
        <v>4719</v>
      </c>
      <c r="B888" t="s">
        <v>4720</v>
      </c>
      <c r="C888" t="s">
        <v>16</v>
      </c>
      <c r="D888" t="s">
        <v>2667</v>
      </c>
      <c r="E888" t="s">
        <v>695</v>
      </c>
      <c r="F888" t="s">
        <v>4721</v>
      </c>
      <c r="G888" t="s">
        <v>4722</v>
      </c>
      <c r="H888" t="s">
        <v>4723</v>
      </c>
      <c r="I888" t="s">
        <v>34</v>
      </c>
      <c r="J888" t="s">
        <v>284</v>
      </c>
      <c r="K888" t="s">
        <v>24</v>
      </c>
      <c r="L888" t="s">
        <v>848</v>
      </c>
      <c r="M888" t="s">
        <v>26</v>
      </c>
      <c r="N888" t="s">
        <v>27</v>
      </c>
    </row>
    <row r="889" spans="1:14" x14ac:dyDescent="0.25">
      <c r="A889" t="s">
        <v>3611</v>
      </c>
      <c r="B889" t="s">
        <v>3275</v>
      </c>
      <c r="C889" t="s">
        <v>76</v>
      </c>
      <c r="D889" t="s">
        <v>4724</v>
      </c>
      <c r="E889" t="s">
        <v>695</v>
      </c>
      <c r="F889" t="s">
        <v>4725</v>
      </c>
      <c r="G889" t="s">
        <v>4726</v>
      </c>
      <c r="H889" t="s">
        <v>4727</v>
      </c>
      <c r="I889" t="s">
        <v>22</v>
      </c>
      <c r="J889" t="s">
        <v>162</v>
      </c>
      <c r="K889" t="s">
        <v>24</v>
      </c>
      <c r="L889" t="s">
        <v>91</v>
      </c>
      <c r="M889" t="s">
        <v>4728</v>
      </c>
      <c r="N889" t="s">
        <v>46</v>
      </c>
    </row>
    <row r="890" spans="1:14" x14ac:dyDescent="0.25">
      <c r="A890" t="s">
        <v>4729</v>
      </c>
      <c r="B890" t="s">
        <v>4682</v>
      </c>
      <c r="C890" t="s">
        <v>76</v>
      </c>
      <c r="D890" t="s">
        <v>1612</v>
      </c>
      <c r="E890" t="s">
        <v>695</v>
      </c>
      <c r="F890" t="s">
        <v>4730</v>
      </c>
      <c r="G890" t="s">
        <v>4731</v>
      </c>
      <c r="H890" t="s">
        <v>4732</v>
      </c>
      <c r="I890" t="s">
        <v>34</v>
      </c>
      <c r="J890" t="s">
        <v>699</v>
      </c>
      <c r="K890" t="s">
        <v>24</v>
      </c>
      <c r="L890" t="s">
        <v>82</v>
      </c>
      <c r="M890" t="s">
        <v>26</v>
      </c>
      <c r="N890" t="s">
        <v>27</v>
      </c>
    </row>
    <row r="891" spans="1:14" x14ac:dyDescent="0.25">
      <c r="A891" t="s">
        <v>4733</v>
      </c>
      <c r="B891" t="s">
        <v>4734</v>
      </c>
      <c r="C891" t="s">
        <v>76</v>
      </c>
      <c r="D891" t="s">
        <v>4671</v>
      </c>
      <c r="E891" t="s">
        <v>695</v>
      </c>
      <c r="F891" t="s">
        <v>4735</v>
      </c>
      <c r="G891" t="s">
        <v>4736</v>
      </c>
      <c r="H891" t="s">
        <v>4737</v>
      </c>
      <c r="I891" t="s">
        <v>34</v>
      </c>
      <c r="J891" t="s">
        <v>178</v>
      </c>
      <c r="K891" t="s">
        <v>24</v>
      </c>
      <c r="L891" t="s">
        <v>1455</v>
      </c>
      <c r="M891" t="s">
        <v>26</v>
      </c>
      <c r="N891" t="s">
        <v>27</v>
      </c>
    </row>
    <row r="892" spans="1:14" x14ac:dyDescent="0.25">
      <c r="A892" t="s">
        <v>4738</v>
      </c>
      <c r="B892" t="s">
        <v>4739</v>
      </c>
      <c r="C892" t="s">
        <v>16</v>
      </c>
      <c r="D892" t="s">
        <v>102</v>
      </c>
      <c r="E892" t="s">
        <v>695</v>
      </c>
      <c r="F892" t="s">
        <v>4740</v>
      </c>
      <c r="G892" t="s">
        <v>4741</v>
      </c>
      <c r="H892" t="s">
        <v>4742</v>
      </c>
      <c r="I892" t="s">
        <v>34</v>
      </c>
      <c r="J892" t="s">
        <v>1468</v>
      </c>
      <c r="K892" t="s">
        <v>24</v>
      </c>
      <c r="L892" t="s">
        <v>82</v>
      </c>
      <c r="M892" t="s">
        <v>4743</v>
      </c>
      <c r="N892" t="s">
        <v>46</v>
      </c>
    </row>
    <row r="893" spans="1:14" x14ac:dyDescent="0.25">
      <c r="A893" t="s">
        <v>4744</v>
      </c>
      <c r="B893" t="s">
        <v>4126</v>
      </c>
      <c r="C893" t="s">
        <v>76</v>
      </c>
      <c r="D893" t="s">
        <v>2027</v>
      </c>
      <c r="E893" t="s">
        <v>687</v>
      </c>
      <c r="F893" t="s">
        <v>4745</v>
      </c>
      <c r="G893" t="s">
        <v>4746</v>
      </c>
      <c r="H893" t="s">
        <v>4747</v>
      </c>
      <c r="I893" t="s">
        <v>34</v>
      </c>
      <c r="J893" t="s">
        <v>315</v>
      </c>
      <c r="K893" t="s">
        <v>24</v>
      </c>
      <c r="L893" t="s">
        <v>82</v>
      </c>
      <c r="M893" t="s">
        <v>26</v>
      </c>
      <c r="N893" t="s">
        <v>27</v>
      </c>
    </row>
    <row r="894" spans="1:14" x14ac:dyDescent="0.25">
      <c r="A894" t="s">
        <v>4748</v>
      </c>
      <c r="B894" t="s">
        <v>4682</v>
      </c>
      <c r="C894" t="s">
        <v>76</v>
      </c>
      <c r="D894" t="s">
        <v>1612</v>
      </c>
      <c r="E894" t="s">
        <v>695</v>
      </c>
      <c r="F894" t="s">
        <v>4749</v>
      </c>
      <c r="G894" t="s">
        <v>4750</v>
      </c>
      <c r="H894" t="s">
        <v>4751</v>
      </c>
      <c r="I894" t="s">
        <v>34</v>
      </c>
      <c r="J894" t="s">
        <v>433</v>
      </c>
      <c r="K894" t="s">
        <v>24</v>
      </c>
      <c r="L894" t="s">
        <v>82</v>
      </c>
      <c r="M894" t="s">
        <v>26</v>
      </c>
      <c r="N894" t="s">
        <v>27</v>
      </c>
    </row>
    <row r="895" spans="1:14" x14ac:dyDescent="0.25">
      <c r="A895" t="s">
        <v>4752</v>
      </c>
      <c r="C895" t="s">
        <v>16</v>
      </c>
      <c r="D895" t="s">
        <v>4753</v>
      </c>
      <c r="E895" t="s">
        <v>695</v>
      </c>
      <c r="F895" t="s">
        <v>4754</v>
      </c>
      <c r="G895" t="s">
        <v>4755</v>
      </c>
      <c r="H895" t="s">
        <v>4756</v>
      </c>
      <c r="I895" t="s">
        <v>22</v>
      </c>
      <c r="J895" t="s">
        <v>476</v>
      </c>
      <c r="K895" t="s">
        <v>24</v>
      </c>
      <c r="L895" t="s">
        <v>91</v>
      </c>
      <c r="M895" t="s">
        <v>26</v>
      </c>
      <c r="N895" t="s">
        <v>27</v>
      </c>
    </row>
    <row r="896" spans="1:14" x14ac:dyDescent="0.25">
      <c r="A896" t="s">
        <v>4757</v>
      </c>
      <c r="B896" t="s">
        <v>4758</v>
      </c>
      <c r="C896" t="s">
        <v>76</v>
      </c>
      <c r="D896" t="s">
        <v>4759</v>
      </c>
      <c r="E896" t="s">
        <v>695</v>
      </c>
      <c r="F896" t="s">
        <v>4760</v>
      </c>
      <c r="G896" t="s">
        <v>4761</v>
      </c>
      <c r="H896" t="s">
        <v>4762</v>
      </c>
      <c r="I896" t="s">
        <v>34</v>
      </c>
      <c r="J896" t="s">
        <v>1208</v>
      </c>
      <c r="K896" t="s">
        <v>24</v>
      </c>
      <c r="L896" t="s">
        <v>82</v>
      </c>
      <c r="M896" t="s">
        <v>26</v>
      </c>
      <c r="N896" t="s">
        <v>27</v>
      </c>
    </row>
    <row r="897" spans="1:14" x14ac:dyDescent="0.25">
      <c r="A897" t="s">
        <v>4763</v>
      </c>
      <c r="B897" t="s">
        <v>4764</v>
      </c>
      <c r="C897" t="s">
        <v>16</v>
      </c>
      <c r="D897" t="s">
        <v>4759</v>
      </c>
      <c r="E897" t="s">
        <v>695</v>
      </c>
      <c r="F897" t="s">
        <v>4765</v>
      </c>
      <c r="G897" t="s">
        <v>4766</v>
      </c>
      <c r="H897" t="s">
        <v>4767</v>
      </c>
      <c r="I897" t="s">
        <v>34</v>
      </c>
      <c r="J897" t="s">
        <v>691</v>
      </c>
      <c r="K897" t="s">
        <v>24</v>
      </c>
      <c r="L897" t="s">
        <v>82</v>
      </c>
      <c r="M897" t="s">
        <v>26</v>
      </c>
      <c r="N897" t="s">
        <v>27</v>
      </c>
    </row>
    <row r="898" spans="1:14" x14ac:dyDescent="0.25">
      <c r="A898" t="s">
        <v>4628</v>
      </c>
      <c r="B898" t="s">
        <v>4768</v>
      </c>
      <c r="C898" t="s">
        <v>76</v>
      </c>
      <c r="D898" t="s">
        <v>4769</v>
      </c>
      <c r="E898" t="s">
        <v>695</v>
      </c>
      <c r="F898" t="s">
        <v>4770</v>
      </c>
      <c r="G898" t="s">
        <v>4771</v>
      </c>
      <c r="H898" t="s">
        <v>4772</v>
      </c>
      <c r="I898" t="s">
        <v>34</v>
      </c>
      <c r="J898" t="s">
        <v>4634</v>
      </c>
      <c r="K898" t="s">
        <v>24</v>
      </c>
      <c r="L898" t="s">
        <v>4635</v>
      </c>
      <c r="M898" t="s">
        <v>4773</v>
      </c>
      <c r="N898" t="s">
        <v>46</v>
      </c>
    </row>
    <row r="899" spans="1:14" x14ac:dyDescent="0.25">
      <c r="A899" t="s">
        <v>4774</v>
      </c>
      <c r="B899" t="s">
        <v>4758</v>
      </c>
      <c r="C899" t="s">
        <v>76</v>
      </c>
      <c r="D899" t="s">
        <v>4759</v>
      </c>
      <c r="E899" t="s">
        <v>695</v>
      </c>
      <c r="F899" t="s">
        <v>4775</v>
      </c>
      <c r="G899" t="s">
        <v>4776</v>
      </c>
      <c r="H899" t="s">
        <v>4777</v>
      </c>
      <c r="I899" t="s">
        <v>34</v>
      </c>
      <c r="J899" t="s">
        <v>1208</v>
      </c>
      <c r="K899" t="s">
        <v>24</v>
      </c>
      <c r="L899" t="s">
        <v>82</v>
      </c>
      <c r="M899" t="s">
        <v>26</v>
      </c>
      <c r="N899" t="s">
        <v>27</v>
      </c>
    </row>
    <row r="900" spans="1:14" x14ac:dyDescent="0.25">
      <c r="A900" t="s">
        <v>4778</v>
      </c>
      <c r="B900" t="s">
        <v>4779</v>
      </c>
      <c r="C900" t="s">
        <v>76</v>
      </c>
      <c r="D900" t="s">
        <v>197</v>
      </c>
      <c r="E900" t="s">
        <v>687</v>
      </c>
      <c r="F900" t="s">
        <v>4780</v>
      </c>
      <c r="G900" t="s">
        <v>4781</v>
      </c>
      <c r="H900" t="s">
        <v>4782</v>
      </c>
      <c r="I900" t="s">
        <v>34</v>
      </c>
      <c r="J900" t="s">
        <v>4783</v>
      </c>
      <c r="K900" t="s">
        <v>24</v>
      </c>
      <c r="L900" t="s">
        <v>202</v>
      </c>
      <c r="M900" t="s">
        <v>26</v>
      </c>
      <c r="N900" t="s">
        <v>27</v>
      </c>
    </row>
    <row r="901" spans="1:14" x14ac:dyDescent="0.25">
      <c r="A901" t="s">
        <v>4784</v>
      </c>
      <c r="B901" t="s">
        <v>4785</v>
      </c>
      <c r="C901" t="s">
        <v>76</v>
      </c>
      <c r="D901" t="s">
        <v>4786</v>
      </c>
      <c r="E901" t="s">
        <v>695</v>
      </c>
      <c r="F901" t="s">
        <v>4787</v>
      </c>
      <c r="G901" t="s">
        <v>4788</v>
      </c>
      <c r="H901" t="s">
        <v>4789</v>
      </c>
      <c r="I901" t="s">
        <v>34</v>
      </c>
      <c r="J901" t="s">
        <v>2391</v>
      </c>
      <c r="K901" t="s">
        <v>24</v>
      </c>
      <c r="L901" t="s">
        <v>4790</v>
      </c>
      <c r="M901" t="s">
        <v>26</v>
      </c>
      <c r="N901" t="s">
        <v>27</v>
      </c>
    </row>
    <row r="902" spans="1:14" x14ac:dyDescent="0.25">
      <c r="A902" t="s">
        <v>4791</v>
      </c>
      <c r="B902" t="s">
        <v>708</v>
      </c>
      <c r="C902" t="s">
        <v>16</v>
      </c>
      <c r="D902" t="s">
        <v>4792</v>
      </c>
      <c r="E902" t="s">
        <v>695</v>
      </c>
      <c r="F902" t="s">
        <v>4793</v>
      </c>
      <c r="G902" t="s">
        <v>4794</v>
      </c>
      <c r="H902" t="s">
        <v>4795</v>
      </c>
      <c r="I902" t="s">
        <v>34</v>
      </c>
      <c r="J902" t="s">
        <v>872</v>
      </c>
      <c r="K902" t="s">
        <v>24</v>
      </c>
      <c r="L902" t="s">
        <v>914</v>
      </c>
      <c r="M902" t="s">
        <v>26</v>
      </c>
      <c r="N902" t="s">
        <v>27</v>
      </c>
    </row>
    <row r="903" spans="1:14" x14ac:dyDescent="0.25">
      <c r="A903" t="s">
        <v>4796</v>
      </c>
      <c r="B903" t="s">
        <v>4797</v>
      </c>
      <c r="C903" t="s">
        <v>16</v>
      </c>
      <c r="D903" t="s">
        <v>4798</v>
      </c>
      <c r="E903" t="s">
        <v>687</v>
      </c>
      <c r="F903" t="s">
        <v>4799</v>
      </c>
      <c r="G903" t="s">
        <v>4800</v>
      </c>
      <c r="H903" t="s">
        <v>4801</v>
      </c>
      <c r="I903" t="s">
        <v>22</v>
      </c>
      <c r="J903" t="s">
        <v>699</v>
      </c>
      <c r="K903" t="s">
        <v>24</v>
      </c>
      <c r="L903" t="s">
        <v>91</v>
      </c>
      <c r="M903" t="s">
        <v>26</v>
      </c>
      <c r="N903" t="s">
        <v>27</v>
      </c>
    </row>
    <row r="904" spans="1:14" x14ac:dyDescent="0.25">
      <c r="A904" t="s">
        <v>4628</v>
      </c>
      <c r="B904" t="s">
        <v>101</v>
      </c>
      <c r="C904" t="s">
        <v>76</v>
      </c>
      <c r="D904" t="s">
        <v>4687</v>
      </c>
      <c r="E904" t="s">
        <v>695</v>
      </c>
      <c r="F904" t="s">
        <v>4802</v>
      </c>
      <c r="G904" t="s">
        <v>4803</v>
      </c>
      <c r="H904" t="s">
        <v>4804</v>
      </c>
      <c r="I904" t="s">
        <v>34</v>
      </c>
      <c r="J904" t="s">
        <v>358</v>
      </c>
      <c r="K904" t="s">
        <v>24</v>
      </c>
      <c r="L904" t="s">
        <v>4635</v>
      </c>
      <c r="M904" t="s">
        <v>4805</v>
      </c>
      <c r="N904" t="s">
        <v>46</v>
      </c>
    </row>
    <row r="905" spans="1:14" x14ac:dyDescent="0.25">
      <c r="A905" t="s">
        <v>4806</v>
      </c>
      <c r="B905" t="s">
        <v>4807</v>
      </c>
      <c r="C905" t="s">
        <v>76</v>
      </c>
      <c r="D905" t="s">
        <v>4808</v>
      </c>
      <c r="E905" t="s">
        <v>695</v>
      </c>
      <c r="F905" t="s">
        <v>4809</v>
      </c>
      <c r="G905" t="s">
        <v>4810</v>
      </c>
      <c r="H905" t="s">
        <v>4811</v>
      </c>
      <c r="I905" t="s">
        <v>34</v>
      </c>
      <c r="J905" t="s">
        <v>120</v>
      </c>
      <c r="K905" t="s">
        <v>24</v>
      </c>
      <c r="L905" t="s">
        <v>1414</v>
      </c>
      <c r="M905" t="s">
        <v>4812</v>
      </c>
      <c r="N905" t="s">
        <v>46</v>
      </c>
    </row>
    <row r="906" spans="1:14" x14ac:dyDescent="0.25">
      <c r="A906" t="s">
        <v>4813</v>
      </c>
      <c r="B906" t="s">
        <v>4698</v>
      </c>
      <c r="C906" t="s">
        <v>16</v>
      </c>
      <c r="D906" t="s">
        <v>2667</v>
      </c>
      <c r="E906" t="s">
        <v>695</v>
      </c>
      <c r="F906" t="s">
        <v>4814</v>
      </c>
      <c r="G906" t="s">
        <v>4815</v>
      </c>
      <c r="H906" t="s">
        <v>4816</v>
      </c>
      <c r="I906" t="s">
        <v>34</v>
      </c>
      <c r="J906" t="s">
        <v>448</v>
      </c>
      <c r="K906" t="s">
        <v>24</v>
      </c>
      <c r="L906" t="s">
        <v>4714</v>
      </c>
      <c r="M906" t="s">
        <v>26</v>
      </c>
      <c r="N906" t="s">
        <v>27</v>
      </c>
    </row>
    <row r="907" spans="1:14" x14ac:dyDescent="0.25">
      <c r="A907" t="s">
        <v>4817</v>
      </c>
      <c r="B907" t="s">
        <v>4651</v>
      </c>
      <c r="C907" t="s">
        <v>16</v>
      </c>
      <c r="D907" t="s">
        <v>4652</v>
      </c>
      <c r="E907" t="s">
        <v>695</v>
      </c>
      <c r="F907" t="s">
        <v>4818</v>
      </c>
      <c r="G907" t="s">
        <v>4819</v>
      </c>
      <c r="H907" t="s">
        <v>4820</v>
      </c>
      <c r="I907" t="s">
        <v>34</v>
      </c>
      <c r="J907" t="s">
        <v>1066</v>
      </c>
      <c r="K907" t="s">
        <v>24</v>
      </c>
      <c r="L907" t="s">
        <v>2777</v>
      </c>
      <c r="M907" t="s">
        <v>26</v>
      </c>
      <c r="N907" t="s">
        <v>27</v>
      </c>
    </row>
    <row r="908" spans="1:14" x14ac:dyDescent="0.25">
      <c r="A908" t="s">
        <v>4821</v>
      </c>
      <c r="B908" t="s">
        <v>4682</v>
      </c>
      <c r="C908" t="s">
        <v>76</v>
      </c>
      <c r="D908" t="s">
        <v>1612</v>
      </c>
      <c r="E908" t="s">
        <v>695</v>
      </c>
      <c r="F908" t="s">
        <v>4822</v>
      </c>
      <c r="G908" t="s">
        <v>4823</v>
      </c>
      <c r="H908" t="s">
        <v>4824</v>
      </c>
      <c r="I908" t="s">
        <v>34</v>
      </c>
      <c r="J908" t="s">
        <v>745</v>
      </c>
      <c r="K908" t="s">
        <v>24</v>
      </c>
      <c r="L908" t="s">
        <v>82</v>
      </c>
      <c r="M908" t="s">
        <v>26</v>
      </c>
      <c r="N908" t="s">
        <v>27</v>
      </c>
    </row>
    <row r="909" spans="1:14" x14ac:dyDescent="0.25">
      <c r="A909" t="s">
        <v>4825</v>
      </c>
      <c r="B909" t="s">
        <v>4826</v>
      </c>
      <c r="C909" t="s">
        <v>76</v>
      </c>
      <c r="D909" t="s">
        <v>4616</v>
      </c>
      <c r="E909" t="s">
        <v>695</v>
      </c>
      <c r="F909" t="s">
        <v>4827</v>
      </c>
      <c r="G909" t="s">
        <v>4828</v>
      </c>
      <c r="H909" t="s">
        <v>4829</v>
      </c>
      <c r="I909" t="s">
        <v>34</v>
      </c>
      <c r="J909" t="s">
        <v>1648</v>
      </c>
      <c r="K909" t="s">
        <v>24</v>
      </c>
      <c r="L909" t="s">
        <v>36</v>
      </c>
      <c r="M909" t="s">
        <v>26</v>
      </c>
      <c r="N909" t="s">
        <v>27</v>
      </c>
    </row>
    <row r="910" spans="1:14" x14ac:dyDescent="0.25">
      <c r="A910" t="s">
        <v>4806</v>
      </c>
      <c r="B910" t="s">
        <v>4807</v>
      </c>
      <c r="C910" t="s">
        <v>76</v>
      </c>
      <c r="D910" t="s">
        <v>4808</v>
      </c>
      <c r="E910" t="s">
        <v>695</v>
      </c>
      <c r="F910" t="s">
        <v>4830</v>
      </c>
      <c r="G910" t="s">
        <v>4831</v>
      </c>
      <c r="H910" t="s">
        <v>4832</v>
      </c>
      <c r="I910" t="s">
        <v>34</v>
      </c>
      <c r="J910" t="s">
        <v>528</v>
      </c>
      <c r="K910" t="s">
        <v>24</v>
      </c>
      <c r="L910" t="s">
        <v>1414</v>
      </c>
      <c r="M910" t="s">
        <v>4833</v>
      </c>
      <c r="N910" t="s">
        <v>46</v>
      </c>
    </row>
    <row r="911" spans="1:14" x14ac:dyDescent="0.25">
      <c r="A911" t="s">
        <v>4834</v>
      </c>
      <c r="B911" t="s">
        <v>4624</v>
      </c>
      <c r="C911" t="s">
        <v>76</v>
      </c>
      <c r="D911" t="s">
        <v>3889</v>
      </c>
      <c r="E911" t="s">
        <v>687</v>
      </c>
      <c r="F911" t="s">
        <v>4835</v>
      </c>
      <c r="G911" t="s">
        <v>4836</v>
      </c>
      <c r="H911" t="s">
        <v>4837</v>
      </c>
      <c r="I911" t="s">
        <v>34</v>
      </c>
      <c r="J911" t="s">
        <v>98</v>
      </c>
      <c r="K911" t="s">
        <v>24</v>
      </c>
      <c r="L911" t="s">
        <v>44</v>
      </c>
      <c r="M911" t="s">
        <v>26</v>
      </c>
      <c r="N911" t="s">
        <v>27</v>
      </c>
    </row>
    <row r="912" spans="1:14" x14ac:dyDescent="0.25">
      <c r="A912" t="s">
        <v>4838</v>
      </c>
      <c r="B912" t="s">
        <v>4779</v>
      </c>
      <c r="C912" t="s">
        <v>76</v>
      </c>
      <c r="D912" t="s">
        <v>197</v>
      </c>
      <c r="E912" t="s">
        <v>695</v>
      </c>
      <c r="F912" t="s">
        <v>4839</v>
      </c>
      <c r="G912" t="s">
        <v>4840</v>
      </c>
      <c r="H912" t="s">
        <v>4841</v>
      </c>
      <c r="I912" t="s">
        <v>34</v>
      </c>
      <c r="J912" t="s">
        <v>4783</v>
      </c>
      <c r="K912" t="s">
        <v>24</v>
      </c>
      <c r="L912" t="s">
        <v>373</v>
      </c>
      <c r="M912" t="s">
        <v>4842</v>
      </c>
      <c r="N912" t="s">
        <v>46</v>
      </c>
    </row>
    <row r="913" spans="1:14" x14ac:dyDescent="0.25">
      <c r="A913" t="s">
        <v>4843</v>
      </c>
      <c r="B913" t="s">
        <v>4779</v>
      </c>
      <c r="C913" t="s">
        <v>76</v>
      </c>
      <c r="D913" t="s">
        <v>197</v>
      </c>
      <c r="E913" t="s">
        <v>695</v>
      </c>
      <c r="F913" t="s">
        <v>4844</v>
      </c>
      <c r="G913" t="s">
        <v>4845</v>
      </c>
      <c r="H913" t="s">
        <v>4846</v>
      </c>
      <c r="I913" t="s">
        <v>34</v>
      </c>
      <c r="J913" t="s">
        <v>315</v>
      </c>
      <c r="K913" t="s">
        <v>24</v>
      </c>
      <c r="L913" t="s">
        <v>202</v>
      </c>
      <c r="M913" t="s">
        <v>4847</v>
      </c>
      <c r="N913" t="s">
        <v>46</v>
      </c>
    </row>
    <row r="914" spans="1:14" x14ac:dyDescent="0.25">
      <c r="A914" t="s">
        <v>4752</v>
      </c>
      <c r="C914" t="s">
        <v>16</v>
      </c>
      <c r="D914" t="s">
        <v>4753</v>
      </c>
      <c r="E914" t="s">
        <v>695</v>
      </c>
      <c r="F914" t="s">
        <v>4848</v>
      </c>
      <c r="G914" t="s">
        <v>4849</v>
      </c>
      <c r="H914" t="s">
        <v>4850</v>
      </c>
      <c r="I914" t="s">
        <v>22</v>
      </c>
      <c r="J914" t="s">
        <v>476</v>
      </c>
      <c r="K914" t="s">
        <v>24</v>
      </c>
      <c r="L914" t="s">
        <v>91</v>
      </c>
      <c r="M914" t="s">
        <v>26</v>
      </c>
      <c r="N914" t="s">
        <v>27</v>
      </c>
    </row>
    <row r="915" spans="1:14" x14ac:dyDescent="0.25">
      <c r="A915" t="s">
        <v>4851</v>
      </c>
      <c r="B915" t="s">
        <v>2953</v>
      </c>
      <c r="C915" t="s">
        <v>76</v>
      </c>
      <c r="D915" t="s">
        <v>2954</v>
      </c>
      <c r="E915" t="s">
        <v>695</v>
      </c>
      <c r="F915" t="s">
        <v>4852</v>
      </c>
      <c r="G915" t="s">
        <v>4853</v>
      </c>
      <c r="H915" t="s">
        <v>4854</v>
      </c>
      <c r="I915" t="s">
        <v>34</v>
      </c>
      <c r="J915" t="s">
        <v>433</v>
      </c>
      <c r="K915" t="s">
        <v>24</v>
      </c>
      <c r="L915" t="s">
        <v>537</v>
      </c>
      <c r="M915" t="s">
        <v>26</v>
      </c>
      <c r="N915" t="s">
        <v>27</v>
      </c>
    </row>
    <row r="916" spans="1:14" x14ac:dyDescent="0.25">
      <c r="A916" t="s">
        <v>4628</v>
      </c>
      <c r="B916" t="s">
        <v>4855</v>
      </c>
      <c r="C916" t="s">
        <v>16</v>
      </c>
      <c r="D916" t="s">
        <v>4687</v>
      </c>
      <c r="E916" t="s">
        <v>695</v>
      </c>
      <c r="F916" t="s">
        <v>4856</v>
      </c>
      <c r="G916" t="s">
        <v>4857</v>
      </c>
      <c r="H916" t="s">
        <v>4858</v>
      </c>
      <c r="I916" t="s">
        <v>34</v>
      </c>
      <c r="J916" t="s">
        <v>575</v>
      </c>
      <c r="K916" t="s">
        <v>24</v>
      </c>
      <c r="L916" t="s">
        <v>4635</v>
      </c>
      <c r="M916" t="s">
        <v>4859</v>
      </c>
      <c r="N916" t="s">
        <v>46</v>
      </c>
    </row>
    <row r="917" spans="1:14" x14ac:dyDescent="0.25">
      <c r="A917" t="s">
        <v>4860</v>
      </c>
      <c r="B917" t="s">
        <v>4861</v>
      </c>
      <c r="C917" t="s">
        <v>76</v>
      </c>
      <c r="D917" t="s">
        <v>1612</v>
      </c>
      <c r="E917" t="s">
        <v>695</v>
      </c>
      <c r="F917" t="s">
        <v>4862</v>
      </c>
      <c r="G917" t="s">
        <v>4863</v>
      </c>
      <c r="H917" t="s">
        <v>4864</v>
      </c>
      <c r="I917" t="s">
        <v>34</v>
      </c>
      <c r="J917" t="s">
        <v>1279</v>
      </c>
      <c r="K917" t="s">
        <v>24</v>
      </c>
      <c r="L917" t="s">
        <v>82</v>
      </c>
      <c r="M917" t="s">
        <v>26</v>
      </c>
      <c r="N917" t="s">
        <v>27</v>
      </c>
    </row>
    <row r="918" spans="1:14" x14ac:dyDescent="0.25">
      <c r="A918" t="s">
        <v>4865</v>
      </c>
      <c r="B918" t="s">
        <v>4866</v>
      </c>
      <c r="C918" t="s">
        <v>76</v>
      </c>
      <c r="D918" t="s">
        <v>4867</v>
      </c>
      <c r="E918" t="s">
        <v>695</v>
      </c>
      <c r="F918" t="s">
        <v>4868</v>
      </c>
      <c r="G918" t="s">
        <v>4869</v>
      </c>
      <c r="H918" t="s">
        <v>4870</v>
      </c>
      <c r="I918" t="s">
        <v>34</v>
      </c>
      <c r="J918" t="s">
        <v>4871</v>
      </c>
      <c r="K918" t="s">
        <v>24</v>
      </c>
      <c r="L918" t="s">
        <v>4872</v>
      </c>
      <c r="M918" t="s">
        <v>4873</v>
      </c>
      <c r="N918" t="s">
        <v>46</v>
      </c>
    </row>
    <row r="919" spans="1:14" x14ac:dyDescent="0.25">
      <c r="A919" t="s">
        <v>4874</v>
      </c>
      <c r="B919" t="s">
        <v>4875</v>
      </c>
      <c r="C919" t="s">
        <v>16</v>
      </c>
      <c r="D919" t="s">
        <v>4876</v>
      </c>
      <c r="E919" t="s">
        <v>687</v>
      </c>
      <c r="F919" t="s">
        <v>4877</v>
      </c>
      <c r="G919" t="s">
        <v>4878</v>
      </c>
      <c r="H919" t="s">
        <v>4879</v>
      </c>
      <c r="I919" t="s">
        <v>34</v>
      </c>
      <c r="J919" t="s">
        <v>2223</v>
      </c>
      <c r="K919" t="s">
        <v>24</v>
      </c>
      <c r="L919" t="s">
        <v>720</v>
      </c>
      <c r="M919" t="s">
        <v>26</v>
      </c>
      <c r="N919" t="s">
        <v>27</v>
      </c>
    </row>
    <row r="920" spans="1:14" x14ac:dyDescent="0.25">
      <c r="A920" t="s">
        <v>3611</v>
      </c>
      <c r="B920" t="s">
        <v>3275</v>
      </c>
      <c r="C920" t="s">
        <v>76</v>
      </c>
      <c r="D920" t="s">
        <v>4724</v>
      </c>
      <c r="E920" t="s">
        <v>695</v>
      </c>
      <c r="F920" t="s">
        <v>4880</v>
      </c>
      <c r="G920" t="s">
        <v>4881</v>
      </c>
      <c r="H920" t="s">
        <v>4882</v>
      </c>
      <c r="I920" t="s">
        <v>22</v>
      </c>
      <c r="J920" t="s">
        <v>162</v>
      </c>
      <c r="K920" t="s">
        <v>24</v>
      </c>
      <c r="L920" t="s">
        <v>91</v>
      </c>
      <c r="M920" t="s">
        <v>4883</v>
      </c>
      <c r="N920" t="s">
        <v>46</v>
      </c>
    </row>
    <row r="921" spans="1:14" x14ac:dyDescent="0.25">
      <c r="A921" t="s">
        <v>4637</v>
      </c>
      <c r="B921" t="s">
        <v>4638</v>
      </c>
      <c r="C921" t="s">
        <v>16</v>
      </c>
      <c r="D921" t="s">
        <v>4639</v>
      </c>
      <c r="E921" t="s">
        <v>687</v>
      </c>
      <c r="F921" t="s">
        <v>4884</v>
      </c>
      <c r="G921" t="s">
        <v>4885</v>
      </c>
      <c r="H921" t="s">
        <v>4886</v>
      </c>
      <c r="I921" t="s">
        <v>22</v>
      </c>
      <c r="J921" t="s">
        <v>1689</v>
      </c>
      <c r="K921" t="s">
        <v>24</v>
      </c>
      <c r="L921" t="s">
        <v>4643</v>
      </c>
      <c r="M921" t="s">
        <v>26</v>
      </c>
      <c r="N921" t="s">
        <v>27</v>
      </c>
    </row>
    <row r="922" spans="1:14" x14ac:dyDescent="0.25">
      <c r="A922" t="s">
        <v>4887</v>
      </c>
      <c r="B922" t="s">
        <v>4682</v>
      </c>
      <c r="C922" t="s">
        <v>76</v>
      </c>
      <c r="D922" t="s">
        <v>1612</v>
      </c>
      <c r="E922" t="s">
        <v>695</v>
      </c>
      <c r="F922" t="s">
        <v>4888</v>
      </c>
      <c r="G922" t="s">
        <v>4889</v>
      </c>
      <c r="H922" t="s">
        <v>4890</v>
      </c>
      <c r="I922" t="s">
        <v>34</v>
      </c>
      <c r="J922" t="s">
        <v>433</v>
      </c>
      <c r="K922" t="s">
        <v>24</v>
      </c>
      <c r="L922" t="s">
        <v>82</v>
      </c>
      <c r="M922" t="s">
        <v>26</v>
      </c>
      <c r="N922" t="s">
        <v>27</v>
      </c>
    </row>
    <row r="923" spans="1:14" x14ac:dyDescent="0.25">
      <c r="A923" t="s">
        <v>4891</v>
      </c>
      <c r="B923" t="s">
        <v>4866</v>
      </c>
      <c r="C923" t="s">
        <v>76</v>
      </c>
      <c r="D923" t="s">
        <v>4867</v>
      </c>
      <c r="E923" t="s">
        <v>687</v>
      </c>
      <c r="F923" t="s">
        <v>4892</v>
      </c>
      <c r="G923" t="s">
        <v>4893</v>
      </c>
      <c r="H923" t="s">
        <v>4894</v>
      </c>
      <c r="I923" t="s">
        <v>34</v>
      </c>
      <c r="J923" t="s">
        <v>4871</v>
      </c>
      <c r="K923" t="s">
        <v>24</v>
      </c>
      <c r="L923" t="s">
        <v>4872</v>
      </c>
      <c r="M923" t="s">
        <v>26</v>
      </c>
      <c r="N923" t="s">
        <v>27</v>
      </c>
    </row>
    <row r="924" spans="1:14" x14ac:dyDescent="0.25">
      <c r="A924" t="s">
        <v>4895</v>
      </c>
      <c r="B924" t="s">
        <v>722</v>
      </c>
      <c r="C924" t="s">
        <v>76</v>
      </c>
      <c r="D924" t="s">
        <v>4896</v>
      </c>
      <c r="E924" t="s">
        <v>687</v>
      </c>
      <c r="F924" t="s">
        <v>4897</v>
      </c>
      <c r="G924" t="s">
        <v>4898</v>
      </c>
      <c r="H924" t="s">
        <v>4899</v>
      </c>
      <c r="I924" t="s">
        <v>34</v>
      </c>
      <c r="J924" t="s">
        <v>1891</v>
      </c>
      <c r="K924" t="s">
        <v>24</v>
      </c>
      <c r="L924" t="s">
        <v>2751</v>
      </c>
      <c r="M924" t="s">
        <v>26</v>
      </c>
      <c r="N924" t="s">
        <v>27</v>
      </c>
    </row>
    <row r="925" spans="1:14" x14ac:dyDescent="0.25">
      <c r="A925" t="s">
        <v>4900</v>
      </c>
      <c r="B925" t="s">
        <v>992</v>
      </c>
      <c r="C925" t="s">
        <v>16</v>
      </c>
      <c r="D925" t="s">
        <v>3396</v>
      </c>
      <c r="E925" t="s">
        <v>695</v>
      </c>
      <c r="F925" t="s">
        <v>4901</v>
      </c>
      <c r="G925" t="s">
        <v>4902</v>
      </c>
      <c r="H925" t="s">
        <v>4903</v>
      </c>
      <c r="I925" t="s">
        <v>34</v>
      </c>
      <c r="J925" t="s">
        <v>4904</v>
      </c>
      <c r="K925" t="s">
        <v>24</v>
      </c>
      <c r="L925" t="s">
        <v>4905</v>
      </c>
      <c r="M925" t="s">
        <v>26</v>
      </c>
      <c r="N925" t="s">
        <v>27</v>
      </c>
    </row>
    <row r="926" spans="1:14" x14ac:dyDescent="0.25">
      <c r="A926" t="s">
        <v>4906</v>
      </c>
      <c r="B926" t="s">
        <v>722</v>
      </c>
      <c r="C926" t="s">
        <v>76</v>
      </c>
      <c r="D926" t="s">
        <v>4896</v>
      </c>
      <c r="E926" t="s">
        <v>695</v>
      </c>
      <c r="F926" t="s">
        <v>4907</v>
      </c>
      <c r="G926" t="s">
        <v>4908</v>
      </c>
      <c r="H926" t="s">
        <v>4909</v>
      </c>
      <c r="I926" t="s">
        <v>34</v>
      </c>
      <c r="J926" t="s">
        <v>691</v>
      </c>
      <c r="K926" t="s">
        <v>24</v>
      </c>
      <c r="L926" t="s">
        <v>2751</v>
      </c>
      <c r="M926" t="s">
        <v>26</v>
      </c>
      <c r="N926" t="s">
        <v>27</v>
      </c>
    </row>
    <row r="927" spans="1:14" x14ac:dyDescent="0.25">
      <c r="A927" t="s">
        <v>4910</v>
      </c>
      <c r="B927" t="s">
        <v>4704</v>
      </c>
      <c r="C927" t="s">
        <v>76</v>
      </c>
      <c r="D927" t="s">
        <v>3673</v>
      </c>
      <c r="E927" t="s">
        <v>695</v>
      </c>
      <c r="F927" t="s">
        <v>4911</v>
      </c>
      <c r="G927" t="s">
        <v>4912</v>
      </c>
      <c r="H927" t="s">
        <v>4913</v>
      </c>
      <c r="I927" t="s">
        <v>34</v>
      </c>
      <c r="J927" t="s">
        <v>669</v>
      </c>
      <c r="K927" t="s">
        <v>24</v>
      </c>
      <c r="L927" t="s">
        <v>82</v>
      </c>
      <c r="M927" t="s">
        <v>4914</v>
      </c>
      <c r="N927" t="s">
        <v>46</v>
      </c>
    </row>
    <row r="928" spans="1:14" x14ac:dyDescent="0.25">
      <c r="A928" t="s">
        <v>4752</v>
      </c>
      <c r="C928" t="s">
        <v>16</v>
      </c>
      <c r="D928" t="s">
        <v>4753</v>
      </c>
      <c r="E928" t="s">
        <v>695</v>
      </c>
      <c r="F928" t="s">
        <v>4915</v>
      </c>
      <c r="G928" t="s">
        <v>4916</v>
      </c>
      <c r="H928" t="s">
        <v>4917</v>
      </c>
      <c r="I928" t="s">
        <v>22</v>
      </c>
      <c r="J928" t="s">
        <v>476</v>
      </c>
      <c r="K928" t="s">
        <v>24</v>
      </c>
      <c r="L928" t="s">
        <v>91</v>
      </c>
      <c r="M928" t="s">
        <v>26</v>
      </c>
      <c r="N928" t="s">
        <v>27</v>
      </c>
    </row>
    <row r="929" spans="1:14" x14ac:dyDescent="0.25">
      <c r="A929" t="s">
        <v>4918</v>
      </c>
      <c r="B929" t="s">
        <v>4919</v>
      </c>
      <c r="C929" t="s">
        <v>76</v>
      </c>
      <c r="D929" t="s">
        <v>1612</v>
      </c>
      <c r="E929" t="s">
        <v>695</v>
      </c>
      <c r="F929" t="s">
        <v>4920</v>
      </c>
      <c r="G929" t="s">
        <v>4921</v>
      </c>
      <c r="H929" t="s">
        <v>4922</v>
      </c>
      <c r="I929" t="s">
        <v>34</v>
      </c>
      <c r="J929" t="s">
        <v>699</v>
      </c>
      <c r="K929" t="s">
        <v>24</v>
      </c>
      <c r="L929" t="s">
        <v>82</v>
      </c>
      <c r="M929" t="s">
        <v>26</v>
      </c>
      <c r="N929" t="s">
        <v>27</v>
      </c>
    </row>
    <row r="930" spans="1:14" x14ac:dyDescent="0.25">
      <c r="A930" t="s">
        <v>4923</v>
      </c>
      <c r="B930" t="s">
        <v>4126</v>
      </c>
      <c r="C930" t="s">
        <v>76</v>
      </c>
      <c r="D930" t="s">
        <v>2027</v>
      </c>
      <c r="E930" t="s">
        <v>695</v>
      </c>
      <c r="F930" t="s">
        <v>4924</v>
      </c>
      <c r="G930" t="s">
        <v>4925</v>
      </c>
      <c r="H930" t="s">
        <v>4926</v>
      </c>
      <c r="I930" t="s">
        <v>34</v>
      </c>
      <c r="J930" t="s">
        <v>201</v>
      </c>
      <c r="K930" t="s">
        <v>24</v>
      </c>
      <c r="L930" t="s">
        <v>82</v>
      </c>
      <c r="M930" t="s">
        <v>4927</v>
      </c>
      <c r="N930" t="s">
        <v>46</v>
      </c>
    </row>
    <row r="931" spans="1:14" x14ac:dyDescent="0.25">
      <c r="A931" t="s">
        <v>4928</v>
      </c>
      <c r="B931" t="s">
        <v>884</v>
      </c>
      <c r="C931" t="s">
        <v>16</v>
      </c>
      <c r="D931" t="s">
        <v>3769</v>
      </c>
      <c r="E931" t="s">
        <v>695</v>
      </c>
      <c r="F931" t="s">
        <v>4929</v>
      </c>
      <c r="G931" t="s">
        <v>4930</v>
      </c>
      <c r="H931" t="s">
        <v>4931</v>
      </c>
      <c r="I931" t="s">
        <v>34</v>
      </c>
      <c r="J931" t="s">
        <v>1010</v>
      </c>
      <c r="K931" t="s">
        <v>24</v>
      </c>
      <c r="L931" t="s">
        <v>44</v>
      </c>
      <c r="M931" t="s">
        <v>26</v>
      </c>
      <c r="N931" t="s">
        <v>27</v>
      </c>
    </row>
    <row r="932" spans="1:14" x14ac:dyDescent="0.25">
      <c r="A932" t="s">
        <v>4932</v>
      </c>
      <c r="C932" t="s">
        <v>16</v>
      </c>
      <c r="D932" t="s">
        <v>4933</v>
      </c>
      <c r="E932" t="s">
        <v>695</v>
      </c>
      <c r="F932" t="s">
        <v>4934</v>
      </c>
      <c r="G932" t="s">
        <v>4935</v>
      </c>
      <c r="H932" t="s">
        <v>4936</v>
      </c>
      <c r="I932" t="s">
        <v>34</v>
      </c>
      <c r="J932" t="s">
        <v>1860</v>
      </c>
      <c r="K932" t="s">
        <v>24</v>
      </c>
      <c r="L932" t="s">
        <v>248</v>
      </c>
      <c r="M932" t="s">
        <v>26</v>
      </c>
      <c r="N932" t="s">
        <v>27</v>
      </c>
    </row>
    <row r="933" spans="1:14" x14ac:dyDescent="0.25">
      <c r="A933" t="s">
        <v>4937</v>
      </c>
      <c r="C933" t="s">
        <v>16</v>
      </c>
      <c r="D933" t="s">
        <v>4938</v>
      </c>
      <c r="E933" t="s">
        <v>687</v>
      </c>
      <c r="F933" t="s">
        <v>4939</v>
      </c>
      <c r="G933" t="s">
        <v>4940</v>
      </c>
      <c r="H933" t="s">
        <v>4941</v>
      </c>
      <c r="I933" t="s">
        <v>22</v>
      </c>
      <c r="J933" t="s">
        <v>3420</v>
      </c>
      <c r="K933" t="s">
        <v>24</v>
      </c>
      <c r="L933" t="s">
        <v>91</v>
      </c>
      <c r="M933" t="s">
        <v>26</v>
      </c>
      <c r="N933" t="s">
        <v>27</v>
      </c>
    </row>
    <row r="934" spans="1:14" x14ac:dyDescent="0.25">
      <c r="A934" t="s">
        <v>4942</v>
      </c>
      <c r="B934" t="s">
        <v>4943</v>
      </c>
      <c r="C934" t="s">
        <v>76</v>
      </c>
      <c r="D934" t="s">
        <v>4944</v>
      </c>
      <c r="E934" t="s">
        <v>695</v>
      </c>
      <c r="F934" t="s">
        <v>4945</v>
      </c>
      <c r="G934" t="s">
        <v>4946</v>
      </c>
      <c r="H934" t="s">
        <v>4947</v>
      </c>
      <c r="I934" t="s">
        <v>34</v>
      </c>
      <c r="J934" t="s">
        <v>43</v>
      </c>
      <c r="K934" t="s">
        <v>24</v>
      </c>
      <c r="L934" t="s">
        <v>82</v>
      </c>
      <c r="M934" t="s">
        <v>4948</v>
      </c>
      <c r="N934" t="s">
        <v>46</v>
      </c>
    </row>
    <row r="935" spans="1:14" x14ac:dyDescent="0.25">
      <c r="A935" t="s">
        <v>4791</v>
      </c>
      <c r="B935" t="s">
        <v>708</v>
      </c>
      <c r="C935" t="s">
        <v>16</v>
      </c>
      <c r="D935" t="s">
        <v>4792</v>
      </c>
      <c r="E935" t="s">
        <v>695</v>
      </c>
      <c r="F935" t="s">
        <v>4949</v>
      </c>
      <c r="G935" t="s">
        <v>4950</v>
      </c>
      <c r="H935" t="s">
        <v>4951</v>
      </c>
      <c r="I935" t="s">
        <v>34</v>
      </c>
      <c r="J935" t="s">
        <v>872</v>
      </c>
      <c r="K935" t="s">
        <v>24</v>
      </c>
      <c r="L935" t="s">
        <v>914</v>
      </c>
      <c r="M935" t="s">
        <v>26</v>
      </c>
      <c r="N935" t="s">
        <v>27</v>
      </c>
    </row>
    <row r="936" spans="1:14" x14ac:dyDescent="0.25">
      <c r="A936" t="s">
        <v>4628</v>
      </c>
      <c r="B936" t="s">
        <v>4952</v>
      </c>
      <c r="C936" t="s">
        <v>76</v>
      </c>
      <c r="D936" t="s">
        <v>4687</v>
      </c>
      <c r="E936" t="s">
        <v>695</v>
      </c>
      <c r="F936" t="s">
        <v>4953</v>
      </c>
      <c r="G936" t="s">
        <v>4954</v>
      </c>
      <c r="H936" t="s">
        <v>4955</v>
      </c>
      <c r="I936" t="s">
        <v>34</v>
      </c>
      <c r="J936" t="s">
        <v>155</v>
      </c>
      <c r="K936" t="s">
        <v>24</v>
      </c>
      <c r="L936" t="s">
        <v>4635</v>
      </c>
      <c r="M936" t="s">
        <v>4956</v>
      </c>
      <c r="N936" t="s">
        <v>46</v>
      </c>
    </row>
    <row r="937" spans="1:14" x14ac:dyDescent="0.25">
      <c r="A937" t="s">
        <v>4623</v>
      </c>
      <c r="B937" t="s">
        <v>4624</v>
      </c>
      <c r="C937" t="s">
        <v>76</v>
      </c>
      <c r="D937" t="s">
        <v>3889</v>
      </c>
      <c r="E937" t="s">
        <v>695</v>
      </c>
      <c r="F937" t="s">
        <v>4957</v>
      </c>
      <c r="G937" t="s">
        <v>4958</v>
      </c>
      <c r="H937" t="s">
        <v>4959</v>
      </c>
      <c r="I937" t="s">
        <v>34</v>
      </c>
      <c r="J937" t="s">
        <v>1757</v>
      </c>
      <c r="K937" t="s">
        <v>24</v>
      </c>
      <c r="L937" t="s">
        <v>44</v>
      </c>
      <c r="M937" t="s">
        <v>26</v>
      </c>
      <c r="N937" t="s">
        <v>27</v>
      </c>
    </row>
    <row r="938" spans="1:14" x14ac:dyDescent="0.25">
      <c r="A938" t="s">
        <v>4960</v>
      </c>
      <c r="C938" t="s">
        <v>16</v>
      </c>
      <c r="D938" t="s">
        <v>4961</v>
      </c>
      <c r="E938" t="s">
        <v>695</v>
      </c>
      <c r="F938" t="s">
        <v>4962</v>
      </c>
      <c r="G938" t="s">
        <v>4963</v>
      </c>
      <c r="H938" t="s">
        <v>4964</v>
      </c>
      <c r="I938" t="s">
        <v>34</v>
      </c>
      <c r="J938" t="s">
        <v>256</v>
      </c>
      <c r="K938" t="s">
        <v>24</v>
      </c>
      <c r="L938" t="s">
        <v>4965</v>
      </c>
      <c r="M938" t="s">
        <v>26</v>
      </c>
      <c r="N938" t="s">
        <v>27</v>
      </c>
    </row>
    <row r="939" spans="1:14" x14ac:dyDescent="0.25">
      <c r="A939" t="s">
        <v>4966</v>
      </c>
      <c r="B939" t="s">
        <v>4967</v>
      </c>
      <c r="C939" t="s">
        <v>76</v>
      </c>
      <c r="D939" t="s">
        <v>4968</v>
      </c>
      <c r="E939" t="s">
        <v>687</v>
      </c>
      <c r="F939" t="s">
        <v>4969</v>
      </c>
      <c r="G939" t="s">
        <v>4970</v>
      </c>
      <c r="H939" t="s">
        <v>4971</v>
      </c>
      <c r="I939" t="s">
        <v>34</v>
      </c>
      <c r="J939" t="s">
        <v>521</v>
      </c>
      <c r="K939" t="s">
        <v>24</v>
      </c>
      <c r="L939" t="s">
        <v>4972</v>
      </c>
      <c r="M939" t="s">
        <v>26</v>
      </c>
      <c r="N939" t="s">
        <v>27</v>
      </c>
    </row>
    <row r="940" spans="1:14" x14ac:dyDescent="0.25">
      <c r="A940" t="s">
        <v>4973</v>
      </c>
      <c r="B940" t="s">
        <v>4739</v>
      </c>
      <c r="C940" t="s">
        <v>16</v>
      </c>
      <c r="D940" t="s">
        <v>102</v>
      </c>
      <c r="E940" t="s">
        <v>695</v>
      </c>
      <c r="F940" t="s">
        <v>4974</v>
      </c>
      <c r="G940" t="s">
        <v>4975</v>
      </c>
      <c r="H940" t="s">
        <v>4976</v>
      </c>
      <c r="I940" t="s">
        <v>34</v>
      </c>
      <c r="J940" t="s">
        <v>1468</v>
      </c>
      <c r="K940" t="s">
        <v>24</v>
      </c>
      <c r="L940" t="s">
        <v>82</v>
      </c>
      <c r="M940" t="s">
        <v>4977</v>
      </c>
      <c r="N940" t="s">
        <v>46</v>
      </c>
    </row>
    <row r="941" spans="1:14" x14ac:dyDescent="0.25">
      <c r="A941" t="s">
        <v>4628</v>
      </c>
      <c r="B941" t="s">
        <v>4978</v>
      </c>
      <c r="C941" t="s">
        <v>76</v>
      </c>
      <c r="D941" t="s">
        <v>4687</v>
      </c>
      <c r="E941" t="s">
        <v>695</v>
      </c>
      <c r="F941" t="s">
        <v>4979</v>
      </c>
      <c r="G941" t="s">
        <v>4980</v>
      </c>
      <c r="H941" t="s">
        <v>4981</v>
      </c>
      <c r="I941" t="s">
        <v>34</v>
      </c>
      <c r="J941" t="s">
        <v>120</v>
      </c>
      <c r="K941" t="s">
        <v>24</v>
      </c>
      <c r="L941" t="s">
        <v>4635</v>
      </c>
      <c r="M941" t="s">
        <v>4982</v>
      </c>
      <c r="N941" t="s">
        <v>46</v>
      </c>
    </row>
    <row r="942" spans="1:14" x14ac:dyDescent="0.25">
      <c r="A942" t="s">
        <v>4752</v>
      </c>
      <c r="C942" t="s">
        <v>16</v>
      </c>
      <c r="D942" t="s">
        <v>4753</v>
      </c>
      <c r="E942" t="s">
        <v>695</v>
      </c>
      <c r="F942" t="s">
        <v>4983</v>
      </c>
      <c r="G942" t="s">
        <v>4984</v>
      </c>
      <c r="H942" t="s">
        <v>4985</v>
      </c>
      <c r="I942" t="s">
        <v>22</v>
      </c>
      <c r="J942" t="s">
        <v>476</v>
      </c>
      <c r="K942" t="s">
        <v>24</v>
      </c>
      <c r="L942" t="s">
        <v>91</v>
      </c>
      <c r="M942" t="s">
        <v>26</v>
      </c>
      <c r="N942" t="s">
        <v>27</v>
      </c>
    </row>
    <row r="943" spans="1:14" x14ac:dyDescent="0.25">
      <c r="A943" t="s">
        <v>4986</v>
      </c>
      <c r="B943" t="s">
        <v>4987</v>
      </c>
      <c r="C943" t="s">
        <v>16</v>
      </c>
      <c r="D943" t="s">
        <v>4988</v>
      </c>
      <c r="E943" t="s">
        <v>695</v>
      </c>
      <c r="F943" t="s">
        <v>4989</v>
      </c>
      <c r="G943" t="s">
        <v>4990</v>
      </c>
      <c r="H943" t="s">
        <v>4991</v>
      </c>
      <c r="I943" t="s">
        <v>34</v>
      </c>
      <c r="J943" t="s">
        <v>551</v>
      </c>
      <c r="K943" t="s">
        <v>24</v>
      </c>
      <c r="L943" t="s">
        <v>4992</v>
      </c>
      <c r="M943" t="s">
        <v>4993</v>
      </c>
      <c r="N943" t="s">
        <v>46</v>
      </c>
    </row>
    <row r="944" spans="1:14" x14ac:dyDescent="0.25">
      <c r="A944" t="s">
        <v>4994</v>
      </c>
      <c r="B944" t="s">
        <v>4704</v>
      </c>
      <c r="C944" t="s">
        <v>76</v>
      </c>
      <c r="D944" t="s">
        <v>3673</v>
      </c>
      <c r="E944" t="s">
        <v>695</v>
      </c>
      <c r="F944" t="s">
        <v>4995</v>
      </c>
      <c r="G944" t="s">
        <v>4996</v>
      </c>
      <c r="H944" t="s">
        <v>4997</v>
      </c>
      <c r="I944" t="s">
        <v>34</v>
      </c>
      <c r="J944" t="s">
        <v>35</v>
      </c>
      <c r="K944" t="s">
        <v>24</v>
      </c>
      <c r="L944" t="s">
        <v>82</v>
      </c>
      <c r="M944" t="s">
        <v>26</v>
      </c>
      <c r="N944" t="s">
        <v>27</v>
      </c>
    </row>
    <row r="945" spans="1:14" x14ac:dyDescent="0.25">
      <c r="A945" t="s">
        <v>4998</v>
      </c>
      <c r="C945" t="s">
        <v>76</v>
      </c>
      <c r="D945" t="s">
        <v>437</v>
      </c>
      <c r="E945" t="s">
        <v>687</v>
      </c>
      <c r="F945" t="s">
        <v>4999</v>
      </c>
      <c r="G945" t="s">
        <v>5000</v>
      </c>
      <c r="H945" t="s">
        <v>5001</v>
      </c>
      <c r="I945" t="s">
        <v>34</v>
      </c>
      <c r="J945" t="s">
        <v>393</v>
      </c>
      <c r="K945" t="s">
        <v>24</v>
      </c>
      <c r="L945" t="s">
        <v>5002</v>
      </c>
      <c r="M945" t="s">
        <v>26</v>
      </c>
      <c r="N945" t="s">
        <v>27</v>
      </c>
    </row>
    <row r="946" spans="1:14" x14ac:dyDescent="0.25">
      <c r="A946" t="s">
        <v>5003</v>
      </c>
      <c r="B946" t="s">
        <v>4664</v>
      </c>
      <c r="C946" t="s">
        <v>76</v>
      </c>
      <c r="E946" t="s">
        <v>695</v>
      </c>
      <c r="F946" t="s">
        <v>5004</v>
      </c>
      <c r="G946" t="s">
        <v>5005</v>
      </c>
      <c r="H946" t="s">
        <v>5006</v>
      </c>
      <c r="I946" t="s">
        <v>34</v>
      </c>
      <c r="J946" t="s">
        <v>745</v>
      </c>
      <c r="K946" t="s">
        <v>24</v>
      </c>
      <c r="M946" t="s">
        <v>26</v>
      </c>
      <c r="N946" t="s">
        <v>27</v>
      </c>
    </row>
    <row r="947" spans="1:14" x14ac:dyDescent="0.25">
      <c r="A947" t="s">
        <v>5007</v>
      </c>
      <c r="B947" t="s">
        <v>884</v>
      </c>
      <c r="C947" t="s">
        <v>16</v>
      </c>
      <c r="D947" t="s">
        <v>3769</v>
      </c>
      <c r="E947" t="s">
        <v>687</v>
      </c>
      <c r="F947" t="s">
        <v>5008</v>
      </c>
      <c r="G947" t="s">
        <v>5009</v>
      </c>
      <c r="H947" t="s">
        <v>5010</v>
      </c>
      <c r="I947" t="s">
        <v>34</v>
      </c>
      <c r="J947" t="s">
        <v>1010</v>
      </c>
      <c r="K947" t="s">
        <v>24</v>
      </c>
      <c r="L947" t="s">
        <v>44</v>
      </c>
      <c r="M947" t="s">
        <v>26</v>
      </c>
      <c r="N947" t="s">
        <v>27</v>
      </c>
    </row>
    <row r="948" spans="1:14" x14ac:dyDescent="0.25">
      <c r="A948" t="s">
        <v>5011</v>
      </c>
      <c r="B948" t="s">
        <v>4664</v>
      </c>
      <c r="C948" t="s">
        <v>76</v>
      </c>
      <c r="E948" t="s">
        <v>695</v>
      </c>
      <c r="F948" t="s">
        <v>5012</v>
      </c>
      <c r="G948" t="s">
        <v>5013</v>
      </c>
      <c r="H948" t="s">
        <v>5014</v>
      </c>
      <c r="I948" t="s">
        <v>34</v>
      </c>
      <c r="J948" t="s">
        <v>1757</v>
      </c>
      <c r="K948" t="s">
        <v>24</v>
      </c>
      <c r="M948" t="s">
        <v>26</v>
      </c>
      <c r="N948" t="s">
        <v>27</v>
      </c>
    </row>
    <row r="949" spans="1:14" x14ac:dyDescent="0.25">
      <c r="A949" t="s">
        <v>4628</v>
      </c>
      <c r="B949" t="s">
        <v>5015</v>
      </c>
      <c r="C949" t="s">
        <v>76</v>
      </c>
      <c r="D949" t="s">
        <v>4687</v>
      </c>
      <c r="E949" t="s">
        <v>695</v>
      </c>
      <c r="F949" t="s">
        <v>5016</v>
      </c>
      <c r="G949" t="s">
        <v>5017</v>
      </c>
      <c r="H949" t="s">
        <v>5018</v>
      </c>
      <c r="I949" t="s">
        <v>34</v>
      </c>
      <c r="J949" t="s">
        <v>333</v>
      </c>
      <c r="K949" t="s">
        <v>24</v>
      </c>
      <c r="L949" t="s">
        <v>4635</v>
      </c>
      <c r="M949" t="s">
        <v>5019</v>
      </c>
      <c r="N949" t="s">
        <v>46</v>
      </c>
    </row>
    <row r="950" spans="1:14" x14ac:dyDescent="0.25">
      <c r="A950" t="s">
        <v>5020</v>
      </c>
      <c r="B950" t="s">
        <v>5021</v>
      </c>
      <c r="C950" t="s">
        <v>76</v>
      </c>
      <c r="D950" t="s">
        <v>4687</v>
      </c>
      <c r="E950" t="s">
        <v>687</v>
      </c>
      <c r="F950" t="s">
        <v>5022</v>
      </c>
      <c r="G950" t="s">
        <v>5023</v>
      </c>
      <c r="H950" t="s">
        <v>5024</v>
      </c>
      <c r="I950" t="s">
        <v>34</v>
      </c>
      <c r="J950" t="s">
        <v>575</v>
      </c>
      <c r="K950" t="s">
        <v>24</v>
      </c>
      <c r="L950" t="s">
        <v>4635</v>
      </c>
      <c r="M950" t="s">
        <v>26</v>
      </c>
      <c r="N950" t="s">
        <v>27</v>
      </c>
    </row>
    <row r="951" spans="1:14" x14ac:dyDescent="0.25">
      <c r="A951" t="s">
        <v>2513</v>
      </c>
      <c r="B951" t="s">
        <v>5025</v>
      </c>
      <c r="C951" t="s">
        <v>76</v>
      </c>
      <c r="D951" t="s">
        <v>4535</v>
      </c>
      <c r="E951" t="s">
        <v>695</v>
      </c>
      <c r="F951" t="s">
        <v>5026</v>
      </c>
      <c r="G951" t="s">
        <v>5027</v>
      </c>
      <c r="H951" t="s">
        <v>5028</v>
      </c>
      <c r="I951" t="s">
        <v>34</v>
      </c>
      <c r="J951" t="s">
        <v>4634</v>
      </c>
      <c r="K951" t="s">
        <v>24</v>
      </c>
      <c r="L951" t="s">
        <v>193</v>
      </c>
      <c r="M951" t="s">
        <v>5029</v>
      </c>
      <c r="N951" t="s">
        <v>46</v>
      </c>
    </row>
    <row r="952" spans="1:14" x14ac:dyDescent="0.25">
      <c r="A952" t="s">
        <v>5030</v>
      </c>
      <c r="B952" t="s">
        <v>101</v>
      </c>
      <c r="C952" t="s">
        <v>16</v>
      </c>
      <c r="D952" t="s">
        <v>329</v>
      </c>
      <c r="E952" t="s">
        <v>695</v>
      </c>
      <c r="F952" t="s">
        <v>5031</v>
      </c>
      <c r="G952" t="s">
        <v>5032</v>
      </c>
      <c r="H952" t="s">
        <v>5033</v>
      </c>
      <c r="I952" t="s">
        <v>34</v>
      </c>
      <c r="J952" t="s">
        <v>1413</v>
      </c>
      <c r="K952" t="s">
        <v>24</v>
      </c>
      <c r="L952" t="s">
        <v>334</v>
      </c>
      <c r="M952" t="s">
        <v>5034</v>
      </c>
      <c r="N952" t="s">
        <v>46</v>
      </c>
    </row>
    <row r="953" spans="1:14" x14ac:dyDescent="0.25">
      <c r="A953" t="s">
        <v>5035</v>
      </c>
      <c r="B953" t="s">
        <v>5036</v>
      </c>
      <c r="C953" t="s">
        <v>16</v>
      </c>
      <c r="D953" t="s">
        <v>102</v>
      </c>
      <c r="E953" t="s">
        <v>695</v>
      </c>
      <c r="F953" t="s">
        <v>5037</v>
      </c>
      <c r="G953" t="s">
        <v>5038</v>
      </c>
      <c r="H953" t="s">
        <v>5039</v>
      </c>
      <c r="I953" t="s">
        <v>34</v>
      </c>
      <c r="J953" t="s">
        <v>1543</v>
      </c>
      <c r="K953" t="s">
        <v>24</v>
      </c>
      <c r="L953" t="s">
        <v>82</v>
      </c>
      <c r="M953" t="s">
        <v>5040</v>
      </c>
      <c r="N953" t="s">
        <v>46</v>
      </c>
    </row>
    <row r="954" spans="1:14" x14ac:dyDescent="0.25">
      <c r="A954" t="s">
        <v>4791</v>
      </c>
      <c r="B954" t="s">
        <v>5041</v>
      </c>
      <c r="C954" t="s">
        <v>16</v>
      </c>
      <c r="D954" t="s">
        <v>5042</v>
      </c>
      <c r="E954" t="s">
        <v>695</v>
      </c>
      <c r="F954" t="s">
        <v>5043</v>
      </c>
      <c r="G954" t="s">
        <v>5044</v>
      </c>
      <c r="H954" t="s">
        <v>5045</v>
      </c>
      <c r="I954" t="s">
        <v>22</v>
      </c>
      <c r="J954" t="s">
        <v>178</v>
      </c>
      <c r="K954" t="s">
        <v>24</v>
      </c>
      <c r="L954" t="s">
        <v>914</v>
      </c>
      <c r="M954" t="s">
        <v>26</v>
      </c>
      <c r="N954" t="s">
        <v>27</v>
      </c>
    </row>
    <row r="955" spans="1:14" x14ac:dyDescent="0.25">
      <c r="A955" t="s">
        <v>5046</v>
      </c>
      <c r="B955" t="s">
        <v>5047</v>
      </c>
      <c r="C955" t="s">
        <v>16</v>
      </c>
      <c r="D955" t="s">
        <v>4798</v>
      </c>
      <c r="E955" t="s">
        <v>695</v>
      </c>
      <c r="F955" t="s">
        <v>5048</v>
      </c>
      <c r="G955" t="s">
        <v>5049</v>
      </c>
      <c r="H955" t="s">
        <v>5050</v>
      </c>
      <c r="I955" t="s">
        <v>22</v>
      </c>
      <c r="J955" t="s">
        <v>699</v>
      </c>
      <c r="K955" t="s">
        <v>24</v>
      </c>
      <c r="L955" t="s">
        <v>91</v>
      </c>
      <c r="M955" t="s">
        <v>26</v>
      </c>
      <c r="N955" t="s">
        <v>27</v>
      </c>
    </row>
    <row r="956" spans="1:14" x14ac:dyDescent="0.25">
      <c r="A956" t="s">
        <v>4791</v>
      </c>
      <c r="B956" t="s">
        <v>708</v>
      </c>
      <c r="C956" t="s">
        <v>16</v>
      </c>
      <c r="D956" t="s">
        <v>4792</v>
      </c>
      <c r="E956" t="s">
        <v>695</v>
      </c>
      <c r="F956" t="s">
        <v>5051</v>
      </c>
      <c r="G956" t="s">
        <v>5052</v>
      </c>
      <c r="H956" t="s">
        <v>5053</v>
      </c>
      <c r="I956" t="s">
        <v>34</v>
      </c>
      <c r="J956" t="s">
        <v>872</v>
      </c>
      <c r="K956" t="s">
        <v>24</v>
      </c>
      <c r="L956" t="s">
        <v>914</v>
      </c>
      <c r="M956" t="s">
        <v>26</v>
      </c>
      <c r="N956" t="s">
        <v>27</v>
      </c>
    </row>
    <row r="957" spans="1:14" x14ac:dyDescent="0.25">
      <c r="A957" t="s">
        <v>4623</v>
      </c>
      <c r="B957" t="s">
        <v>4624</v>
      </c>
      <c r="C957" t="s">
        <v>76</v>
      </c>
      <c r="D957" t="s">
        <v>3889</v>
      </c>
      <c r="E957" t="s">
        <v>695</v>
      </c>
      <c r="F957" t="s">
        <v>5054</v>
      </c>
      <c r="G957" t="s">
        <v>5055</v>
      </c>
      <c r="H957" t="s">
        <v>5056</v>
      </c>
      <c r="I957" t="s">
        <v>34</v>
      </c>
      <c r="J957" t="s">
        <v>1757</v>
      </c>
      <c r="K957" t="s">
        <v>24</v>
      </c>
      <c r="L957" t="s">
        <v>44</v>
      </c>
      <c r="M957" t="s">
        <v>26</v>
      </c>
      <c r="N957" t="s">
        <v>27</v>
      </c>
    </row>
    <row r="958" spans="1:14" x14ac:dyDescent="0.25">
      <c r="A958" t="s">
        <v>5057</v>
      </c>
      <c r="B958" t="s">
        <v>4704</v>
      </c>
      <c r="C958" t="s">
        <v>76</v>
      </c>
      <c r="D958" t="s">
        <v>3673</v>
      </c>
      <c r="E958" t="s">
        <v>695</v>
      </c>
      <c r="F958" t="s">
        <v>5058</v>
      </c>
      <c r="G958" t="s">
        <v>5059</v>
      </c>
      <c r="H958" t="s">
        <v>5060</v>
      </c>
      <c r="I958" t="s">
        <v>34</v>
      </c>
      <c r="J958" t="s">
        <v>4708</v>
      </c>
      <c r="K958" t="s">
        <v>24</v>
      </c>
      <c r="L958" t="s">
        <v>82</v>
      </c>
      <c r="M958" t="s">
        <v>26</v>
      </c>
      <c r="N958" t="s">
        <v>27</v>
      </c>
    </row>
    <row r="959" spans="1:14" x14ac:dyDescent="0.25">
      <c r="A959" t="s">
        <v>5061</v>
      </c>
      <c r="B959" t="s">
        <v>4785</v>
      </c>
      <c r="C959" t="s">
        <v>76</v>
      </c>
      <c r="D959" t="s">
        <v>4786</v>
      </c>
      <c r="E959" t="s">
        <v>695</v>
      </c>
      <c r="F959" t="s">
        <v>5062</v>
      </c>
      <c r="G959" t="s">
        <v>5063</v>
      </c>
      <c r="H959" t="s">
        <v>5064</v>
      </c>
      <c r="I959" t="s">
        <v>34</v>
      </c>
      <c r="J959" t="s">
        <v>35</v>
      </c>
      <c r="K959" t="s">
        <v>24</v>
      </c>
      <c r="L959" t="s">
        <v>4790</v>
      </c>
      <c r="M959" t="s">
        <v>26</v>
      </c>
      <c r="N959" t="s">
        <v>27</v>
      </c>
    </row>
    <row r="960" spans="1:14" x14ac:dyDescent="0.25">
      <c r="A960" t="s">
        <v>5065</v>
      </c>
      <c r="B960" t="s">
        <v>5025</v>
      </c>
      <c r="C960" t="s">
        <v>76</v>
      </c>
      <c r="D960" t="s">
        <v>4535</v>
      </c>
      <c r="E960" t="s">
        <v>695</v>
      </c>
      <c r="F960" t="s">
        <v>5066</v>
      </c>
      <c r="G960" t="s">
        <v>5067</v>
      </c>
      <c r="H960" t="s">
        <v>5068</v>
      </c>
      <c r="I960" t="s">
        <v>34</v>
      </c>
      <c r="J960" t="s">
        <v>4634</v>
      </c>
      <c r="K960" t="s">
        <v>24</v>
      </c>
      <c r="L960" t="s">
        <v>193</v>
      </c>
      <c r="M960" t="s">
        <v>5069</v>
      </c>
      <c r="N960" t="s">
        <v>46</v>
      </c>
    </row>
    <row r="961" spans="1:14" x14ac:dyDescent="0.25">
      <c r="A961" t="s">
        <v>5070</v>
      </c>
      <c r="B961" t="s">
        <v>2953</v>
      </c>
      <c r="C961" t="s">
        <v>76</v>
      </c>
      <c r="D961" t="s">
        <v>2954</v>
      </c>
      <c r="E961" t="s">
        <v>695</v>
      </c>
      <c r="F961" t="s">
        <v>5071</v>
      </c>
      <c r="G961" t="s">
        <v>5072</v>
      </c>
      <c r="H961" t="s">
        <v>5073</v>
      </c>
      <c r="I961" t="s">
        <v>34</v>
      </c>
      <c r="J961" t="s">
        <v>433</v>
      </c>
      <c r="K961" t="s">
        <v>24</v>
      </c>
      <c r="L961" t="s">
        <v>537</v>
      </c>
      <c r="M961" t="s">
        <v>26</v>
      </c>
      <c r="N961" t="s">
        <v>27</v>
      </c>
    </row>
    <row r="962" spans="1:14" x14ac:dyDescent="0.25">
      <c r="A962" t="s">
        <v>4791</v>
      </c>
      <c r="B962" t="s">
        <v>708</v>
      </c>
      <c r="C962" t="s">
        <v>16</v>
      </c>
      <c r="D962" t="s">
        <v>4792</v>
      </c>
      <c r="E962" t="s">
        <v>695</v>
      </c>
      <c r="F962" t="s">
        <v>5074</v>
      </c>
      <c r="G962" t="s">
        <v>5075</v>
      </c>
      <c r="H962" t="s">
        <v>5076</v>
      </c>
      <c r="I962" t="s">
        <v>34</v>
      </c>
      <c r="J962" t="s">
        <v>2062</v>
      </c>
      <c r="K962" t="s">
        <v>24</v>
      </c>
      <c r="L962" t="s">
        <v>914</v>
      </c>
      <c r="M962" t="s">
        <v>26</v>
      </c>
      <c r="N962" t="s">
        <v>27</v>
      </c>
    </row>
    <row r="963" spans="1:14" x14ac:dyDescent="0.25">
      <c r="A963" t="s">
        <v>5077</v>
      </c>
      <c r="B963" t="s">
        <v>5078</v>
      </c>
      <c r="C963" t="s">
        <v>76</v>
      </c>
      <c r="D963" t="s">
        <v>5079</v>
      </c>
      <c r="E963" t="s">
        <v>695</v>
      </c>
      <c r="F963" t="s">
        <v>5080</v>
      </c>
      <c r="G963" t="s">
        <v>5081</v>
      </c>
      <c r="H963" t="s">
        <v>5082</v>
      </c>
      <c r="I963" t="s">
        <v>34</v>
      </c>
      <c r="J963" t="s">
        <v>162</v>
      </c>
      <c r="K963" t="s">
        <v>24</v>
      </c>
      <c r="L963" t="s">
        <v>4992</v>
      </c>
      <c r="M963" t="s">
        <v>5083</v>
      </c>
      <c r="N963" t="s">
        <v>46</v>
      </c>
    </row>
    <row r="964" spans="1:14" x14ac:dyDescent="0.25">
      <c r="A964" t="s">
        <v>5084</v>
      </c>
      <c r="B964" t="s">
        <v>4682</v>
      </c>
      <c r="C964" t="s">
        <v>76</v>
      </c>
      <c r="D964" t="s">
        <v>1612</v>
      </c>
      <c r="E964" t="s">
        <v>695</v>
      </c>
      <c r="F964" t="s">
        <v>5085</v>
      </c>
      <c r="G964" t="s">
        <v>5086</v>
      </c>
      <c r="H964" t="s">
        <v>5087</v>
      </c>
      <c r="I964" t="s">
        <v>34</v>
      </c>
      <c r="J964" t="s">
        <v>816</v>
      </c>
      <c r="K964" t="s">
        <v>24</v>
      </c>
      <c r="L964" t="s">
        <v>82</v>
      </c>
      <c r="M964" t="s">
        <v>26</v>
      </c>
      <c r="N964" t="s">
        <v>27</v>
      </c>
    </row>
    <row r="965" spans="1:14" x14ac:dyDescent="0.25">
      <c r="A965" t="s">
        <v>4602</v>
      </c>
      <c r="B965" t="s">
        <v>5088</v>
      </c>
      <c r="C965" t="s">
        <v>16</v>
      </c>
      <c r="D965" t="s">
        <v>4604</v>
      </c>
      <c r="E965" t="s">
        <v>695</v>
      </c>
      <c r="F965" t="s">
        <v>5089</v>
      </c>
      <c r="G965" t="s">
        <v>5090</v>
      </c>
      <c r="H965" t="s">
        <v>5091</v>
      </c>
      <c r="I965" t="s">
        <v>34</v>
      </c>
      <c r="J965" t="s">
        <v>3381</v>
      </c>
      <c r="K965" t="s">
        <v>24</v>
      </c>
      <c r="L965" t="s">
        <v>82</v>
      </c>
      <c r="M965" t="s">
        <v>26</v>
      </c>
      <c r="N965" t="s">
        <v>27</v>
      </c>
    </row>
    <row r="966" spans="1:14" x14ac:dyDescent="0.25">
      <c r="A966" t="s">
        <v>4669</v>
      </c>
      <c r="B966" t="s">
        <v>4734</v>
      </c>
      <c r="C966" t="s">
        <v>76</v>
      </c>
      <c r="D966" t="s">
        <v>5092</v>
      </c>
      <c r="E966" t="s">
        <v>695</v>
      </c>
      <c r="F966" t="s">
        <v>5093</v>
      </c>
      <c r="G966" t="s">
        <v>5094</v>
      </c>
      <c r="H966" t="s">
        <v>5095</v>
      </c>
      <c r="I966" t="s">
        <v>34</v>
      </c>
      <c r="J966" t="s">
        <v>269</v>
      </c>
      <c r="K966" t="s">
        <v>24</v>
      </c>
      <c r="L966" t="s">
        <v>5096</v>
      </c>
      <c r="M966" t="s">
        <v>26</v>
      </c>
      <c r="N966" t="s">
        <v>27</v>
      </c>
    </row>
    <row r="967" spans="1:14" x14ac:dyDescent="0.25">
      <c r="A967" t="s">
        <v>5097</v>
      </c>
      <c r="B967" t="s">
        <v>3563</v>
      </c>
      <c r="C967" t="s">
        <v>16</v>
      </c>
      <c r="D967" t="s">
        <v>579</v>
      </c>
      <c r="E967" t="s">
        <v>695</v>
      </c>
      <c r="F967" t="s">
        <v>5098</v>
      </c>
      <c r="G967" t="s">
        <v>5099</v>
      </c>
      <c r="H967" t="s">
        <v>5100</v>
      </c>
      <c r="I967" t="s">
        <v>34</v>
      </c>
      <c r="J967" t="s">
        <v>661</v>
      </c>
      <c r="K967" t="s">
        <v>24</v>
      </c>
      <c r="L967" t="s">
        <v>193</v>
      </c>
      <c r="M967" t="s">
        <v>26</v>
      </c>
      <c r="N967" t="s">
        <v>27</v>
      </c>
    </row>
    <row r="968" spans="1:14" x14ac:dyDescent="0.25">
      <c r="A968" t="s">
        <v>5101</v>
      </c>
      <c r="B968" t="s">
        <v>3302</v>
      </c>
      <c r="C968" t="s">
        <v>1572</v>
      </c>
      <c r="D968" t="s">
        <v>3303</v>
      </c>
      <c r="E968" t="s">
        <v>695</v>
      </c>
      <c r="F968" t="s">
        <v>5102</v>
      </c>
      <c r="G968" t="s">
        <v>5103</v>
      </c>
      <c r="H968" t="s">
        <v>5104</v>
      </c>
      <c r="I968" t="s">
        <v>34</v>
      </c>
      <c r="J968" t="s">
        <v>5105</v>
      </c>
      <c r="K968" t="s">
        <v>24</v>
      </c>
      <c r="L968" t="s">
        <v>82</v>
      </c>
      <c r="M968" t="s">
        <v>26</v>
      </c>
      <c r="N968" t="s">
        <v>27</v>
      </c>
    </row>
    <row r="969" spans="1:14" x14ac:dyDescent="0.25">
      <c r="A969" t="s">
        <v>5106</v>
      </c>
      <c r="B969" t="s">
        <v>4758</v>
      </c>
      <c r="C969" t="s">
        <v>76</v>
      </c>
      <c r="D969" t="s">
        <v>5107</v>
      </c>
      <c r="E969" t="s">
        <v>687</v>
      </c>
      <c r="F969" t="s">
        <v>5108</v>
      </c>
      <c r="G969" t="s">
        <v>5109</v>
      </c>
      <c r="H969" t="s">
        <v>5110</v>
      </c>
      <c r="I969" t="s">
        <v>34</v>
      </c>
      <c r="J969" t="s">
        <v>782</v>
      </c>
      <c r="K969" t="s">
        <v>24</v>
      </c>
      <c r="L969" t="s">
        <v>44</v>
      </c>
      <c r="M969" t="s">
        <v>26</v>
      </c>
      <c r="N969" t="s">
        <v>27</v>
      </c>
    </row>
    <row r="970" spans="1:14" x14ac:dyDescent="0.25">
      <c r="A970" t="s">
        <v>5111</v>
      </c>
      <c r="B970" t="s">
        <v>2532</v>
      </c>
      <c r="C970" t="s">
        <v>76</v>
      </c>
      <c r="D970" t="s">
        <v>4616</v>
      </c>
      <c r="E970" t="s">
        <v>687</v>
      </c>
      <c r="F970" t="s">
        <v>5112</v>
      </c>
      <c r="G970" t="s">
        <v>5113</v>
      </c>
      <c r="H970" t="s">
        <v>5114</v>
      </c>
      <c r="I970" t="s">
        <v>34</v>
      </c>
      <c r="J970" t="s">
        <v>1648</v>
      </c>
      <c r="K970" t="s">
        <v>24</v>
      </c>
      <c r="L970" t="s">
        <v>36</v>
      </c>
      <c r="M970" t="s">
        <v>26</v>
      </c>
      <c r="N970" t="s">
        <v>27</v>
      </c>
    </row>
    <row r="971" spans="1:14" x14ac:dyDescent="0.25">
      <c r="A971" t="s">
        <v>5115</v>
      </c>
      <c r="B971" t="s">
        <v>4651</v>
      </c>
      <c r="C971" t="s">
        <v>16</v>
      </c>
      <c r="D971" t="s">
        <v>4652</v>
      </c>
      <c r="E971" t="s">
        <v>695</v>
      </c>
      <c r="F971" t="s">
        <v>5116</v>
      </c>
      <c r="G971" t="s">
        <v>5117</v>
      </c>
      <c r="H971" t="s">
        <v>5118</v>
      </c>
      <c r="I971" t="s">
        <v>34</v>
      </c>
      <c r="J971" t="s">
        <v>1066</v>
      </c>
      <c r="K971" t="s">
        <v>24</v>
      </c>
      <c r="L971" t="s">
        <v>2777</v>
      </c>
      <c r="M971" t="s">
        <v>26</v>
      </c>
      <c r="N971" t="s">
        <v>27</v>
      </c>
    </row>
    <row r="972" spans="1:14" x14ac:dyDescent="0.25">
      <c r="A972" t="s">
        <v>5030</v>
      </c>
      <c r="B972" t="s">
        <v>5119</v>
      </c>
      <c r="C972" t="s">
        <v>16</v>
      </c>
      <c r="D972" t="s">
        <v>329</v>
      </c>
      <c r="E972" t="s">
        <v>695</v>
      </c>
      <c r="F972" t="s">
        <v>5120</v>
      </c>
      <c r="G972" t="s">
        <v>5121</v>
      </c>
      <c r="H972" t="s">
        <v>5122</v>
      </c>
      <c r="I972" t="s">
        <v>34</v>
      </c>
      <c r="J972" t="s">
        <v>1435</v>
      </c>
      <c r="K972" t="s">
        <v>24</v>
      </c>
      <c r="L972" t="s">
        <v>334</v>
      </c>
      <c r="M972" t="s">
        <v>5123</v>
      </c>
      <c r="N972" t="s">
        <v>46</v>
      </c>
    </row>
    <row r="973" spans="1:14" x14ac:dyDescent="0.25">
      <c r="A973" t="s">
        <v>5124</v>
      </c>
      <c r="B973" t="s">
        <v>5125</v>
      </c>
      <c r="C973" t="s">
        <v>16</v>
      </c>
      <c r="D973" t="s">
        <v>616</v>
      </c>
      <c r="E973" t="s">
        <v>687</v>
      </c>
      <c r="F973" t="s">
        <v>5126</v>
      </c>
      <c r="G973" t="s">
        <v>5127</v>
      </c>
      <c r="H973" t="s">
        <v>5128</v>
      </c>
      <c r="I973" t="s">
        <v>34</v>
      </c>
      <c r="J973" t="s">
        <v>944</v>
      </c>
      <c r="K973" t="s">
        <v>24</v>
      </c>
      <c r="L973" t="s">
        <v>5129</v>
      </c>
      <c r="M973" t="s">
        <v>26</v>
      </c>
      <c r="N973" t="s">
        <v>27</v>
      </c>
    </row>
    <row r="974" spans="1:14" x14ac:dyDescent="0.25">
      <c r="A974" t="s">
        <v>5130</v>
      </c>
      <c r="B974" t="s">
        <v>5131</v>
      </c>
      <c r="C974" t="s">
        <v>16</v>
      </c>
      <c r="D974" t="s">
        <v>3303</v>
      </c>
      <c r="E974" t="s">
        <v>687</v>
      </c>
      <c r="F974" t="s">
        <v>5132</v>
      </c>
      <c r="G974" t="s">
        <v>5133</v>
      </c>
      <c r="H974" t="s">
        <v>5134</v>
      </c>
      <c r="I974" t="s">
        <v>34</v>
      </c>
      <c r="J974" t="s">
        <v>1988</v>
      </c>
      <c r="K974" t="s">
        <v>24</v>
      </c>
      <c r="L974" t="s">
        <v>82</v>
      </c>
      <c r="M974" t="s">
        <v>26</v>
      </c>
      <c r="N974" t="s">
        <v>27</v>
      </c>
    </row>
    <row r="975" spans="1:14" x14ac:dyDescent="0.25">
      <c r="A975" t="s">
        <v>5115</v>
      </c>
      <c r="B975" t="s">
        <v>4651</v>
      </c>
      <c r="C975" t="s">
        <v>16</v>
      </c>
      <c r="D975" t="s">
        <v>4652</v>
      </c>
      <c r="E975" t="s">
        <v>695</v>
      </c>
      <c r="F975" t="s">
        <v>5135</v>
      </c>
      <c r="G975" t="s">
        <v>5136</v>
      </c>
      <c r="H975" t="s">
        <v>5137</v>
      </c>
      <c r="I975" t="s">
        <v>34</v>
      </c>
      <c r="J975" t="s">
        <v>1066</v>
      </c>
      <c r="K975" t="s">
        <v>24</v>
      </c>
      <c r="L975" t="s">
        <v>2777</v>
      </c>
      <c r="M975" t="s">
        <v>26</v>
      </c>
      <c r="N975" t="s">
        <v>27</v>
      </c>
    </row>
    <row r="976" spans="1:14" x14ac:dyDescent="0.25">
      <c r="A976" t="s">
        <v>4628</v>
      </c>
      <c r="B976" t="s">
        <v>4978</v>
      </c>
      <c r="C976" t="s">
        <v>76</v>
      </c>
      <c r="D976" t="s">
        <v>4687</v>
      </c>
      <c r="E976" t="s">
        <v>695</v>
      </c>
      <c r="F976" t="s">
        <v>5138</v>
      </c>
      <c r="G976" t="s">
        <v>5139</v>
      </c>
      <c r="H976" t="s">
        <v>5140</v>
      </c>
      <c r="I976" t="s">
        <v>34</v>
      </c>
      <c r="J976" t="s">
        <v>358</v>
      </c>
      <c r="K976" t="s">
        <v>24</v>
      </c>
      <c r="L976" t="s">
        <v>4635</v>
      </c>
      <c r="M976" t="s">
        <v>5141</v>
      </c>
      <c r="N976" t="s">
        <v>46</v>
      </c>
    </row>
    <row r="977" spans="1:14" x14ac:dyDescent="0.25">
      <c r="A977" t="s">
        <v>5142</v>
      </c>
      <c r="C977" t="s">
        <v>76</v>
      </c>
      <c r="D977" t="s">
        <v>5143</v>
      </c>
      <c r="E977" t="s">
        <v>695</v>
      </c>
      <c r="F977" t="s">
        <v>5144</v>
      </c>
      <c r="G977" t="s">
        <v>5145</v>
      </c>
      <c r="H977" t="s">
        <v>5146</v>
      </c>
      <c r="I977" t="s">
        <v>34</v>
      </c>
      <c r="J977" t="s">
        <v>201</v>
      </c>
      <c r="K977" t="s">
        <v>24</v>
      </c>
      <c r="L977" t="s">
        <v>5147</v>
      </c>
      <c r="M977" t="s">
        <v>5148</v>
      </c>
      <c r="N977" t="s">
        <v>46</v>
      </c>
    </row>
    <row r="978" spans="1:14" x14ac:dyDescent="0.25">
      <c r="A978" t="s">
        <v>5149</v>
      </c>
      <c r="B978" t="s">
        <v>5150</v>
      </c>
      <c r="C978" t="s">
        <v>16</v>
      </c>
      <c r="D978" t="s">
        <v>579</v>
      </c>
      <c r="E978" t="s">
        <v>695</v>
      </c>
      <c r="F978" t="s">
        <v>5151</v>
      </c>
      <c r="G978" t="s">
        <v>5152</v>
      </c>
      <c r="H978" t="s">
        <v>5153</v>
      </c>
      <c r="I978" t="s">
        <v>34</v>
      </c>
      <c r="J978" t="s">
        <v>256</v>
      </c>
      <c r="K978" t="s">
        <v>24</v>
      </c>
      <c r="L978" t="s">
        <v>193</v>
      </c>
      <c r="M978" t="s">
        <v>26</v>
      </c>
      <c r="N978" t="s">
        <v>27</v>
      </c>
    </row>
    <row r="979" spans="1:14" x14ac:dyDescent="0.25">
      <c r="A979" t="s">
        <v>5154</v>
      </c>
      <c r="B979" t="s">
        <v>5155</v>
      </c>
      <c r="C979" t="s">
        <v>76</v>
      </c>
      <c r="D979" t="s">
        <v>5156</v>
      </c>
      <c r="E979" t="s">
        <v>695</v>
      </c>
      <c r="F979" t="s">
        <v>5157</v>
      </c>
      <c r="G979" t="s">
        <v>5158</v>
      </c>
      <c r="H979" t="s">
        <v>5159</v>
      </c>
      <c r="I979" t="s">
        <v>34</v>
      </c>
      <c r="J979" t="s">
        <v>178</v>
      </c>
      <c r="K979" t="s">
        <v>24</v>
      </c>
      <c r="L979" t="s">
        <v>5160</v>
      </c>
      <c r="M979" t="s">
        <v>26</v>
      </c>
      <c r="N979" t="s">
        <v>27</v>
      </c>
    </row>
    <row r="980" spans="1:14" x14ac:dyDescent="0.25">
      <c r="A980" t="s">
        <v>4752</v>
      </c>
      <c r="C980" t="s">
        <v>16</v>
      </c>
      <c r="D980" t="s">
        <v>4753</v>
      </c>
      <c r="E980" t="s">
        <v>695</v>
      </c>
      <c r="F980" t="s">
        <v>5161</v>
      </c>
      <c r="G980" t="s">
        <v>5162</v>
      </c>
      <c r="H980" t="s">
        <v>5163</v>
      </c>
      <c r="I980" t="s">
        <v>22</v>
      </c>
      <c r="J980" t="s">
        <v>476</v>
      </c>
      <c r="K980" t="s">
        <v>24</v>
      </c>
      <c r="L980" t="s">
        <v>91</v>
      </c>
      <c r="M980" t="s">
        <v>26</v>
      </c>
      <c r="N980" t="s">
        <v>27</v>
      </c>
    </row>
    <row r="981" spans="1:14" x14ac:dyDescent="0.25">
      <c r="A981" t="s">
        <v>4942</v>
      </c>
      <c r="B981" t="s">
        <v>5164</v>
      </c>
      <c r="C981" t="s">
        <v>76</v>
      </c>
      <c r="D981" t="s">
        <v>4944</v>
      </c>
      <c r="E981" t="s">
        <v>695</v>
      </c>
      <c r="F981" t="s">
        <v>5165</v>
      </c>
      <c r="G981" t="s">
        <v>5166</v>
      </c>
      <c r="H981" t="s">
        <v>5167</v>
      </c>
      <c r="I981" t="s">
        <v>34</v>
      </c>
      <c r="J981" t="s">
        <v>372</v>
      </c>
      <c r="K981" t="s">
        <v>24</v>
      </c>
      <c r="L981" t="s">
        <v>82</v>
      </c>
      <c r="M981" t="s">
        <v>5168</v>
      </c>
      <c r="N981" t="s">
        <v>46</v>
      </c>
    </row>
    <row r="982" spans="1:14" x14ac:dyDescent="0.25">
      <c r="A982" t="s">
        <v>4932</v>
      </c>
      <c r="C982" t="s">
        <v>16</v>
      </c>
      <c r="D982" t="s">
        <v>4933</v>
      </c>
      <c r="E982" t="s">
        <v>695</v>
      </c>
      <c r="F982" t="s">
        <v>5169</v>
      </c>
      <c r="G982" t="s">
        <v>5170</v>
      </c>
      <c r="H982" t="s">
        <v>5171</v>
      </c>
      <c r="I982" t="s">
        <v>34</v>
      </c>
      <c r="J982" t="s">
        <v>1860</v>
      </c>
      <c r="K982" t="s">
        <v>24</v>
      </c>
      <c r="L982" t="s">
        <v>248</v>
      </c>
      <c r="M982" t="s">
        <v>26</v>
      </c>
      <c r="N982" t="s">
        <v>27</v>
      </c>
    </row>
    <row r="983" spans="1:14" x14ac:dyDescent="0.25">
      <c r="A983" t="s">
        <v>5172</v>
      </c>
      <c r="B983" t="s">
        <v>4698</v>
      </c>
      <c r="C983" t="s">
        <v>16</v>
      </c>
      <c r="D983" t="s">
        <v>2667</v>
      </c>
      <c r="E983" t="s">
        <v>695</v>
      </c>
      <c r="F983" t="s">
        <v>5173</v>
      </c>
      <c r="G983" t="s">
        <v>5174</v>
      </c>
      <c r="H983" t="s">
        <v>5175</v>
      </c>
      <c r="I983" t="s">
        <v>34</v>
      </c>
      <c r="J983" t="s">
        <v>448</v>
      </c>
      <c r="K983" t="s">
        <v>24</v>
      </c>
      <c r="L983" t="s">
        <v>4702</v>
      </c>
      <c r="M983" t="s">
        <v>26</v>
      </c>
      <c r="N983" t="s">
        <v>27</v>
      </c>
    </row>
    <row r="984" spans="1:14" x14ac:dyDescent="0.25">
      <c r="A984" t="s">
        <v>5176</v>
      </c>
      <c r="B984" t="s">
        <v>4682</v>
      </c>
      <c r="C984" t="s">
        <v>76</v>
      </c>
      <c r="D984" t="s">
        <v>1612</v>
      </c>
      <c r="E984" t="s">
        <v>695</v>
      </c>
      <c r="F984" t="s">
        <v>5177</v>
      </c>
      <c r="G984" t="s">
        <v>5178</v>
      </c>
      <c r="H984" t="s">
        <v>5179</v>
      </c>
      <c r="I984" t="s">
        <v>34</v>
      </c>
      <c r="J984" t="s">
        <v>987</v>
      </c>
      <c r="K984" t="s">
        <v>24</v>
      </c>
      <c r="L984" t="s">
        <v>82</v>
      </c>
      <c r="M984" t="s">
        <v>26</v>
      </c>
      <c r="N984" t="s">
        <v>27</v>
      </c>
    </row>
    <row r="985" spans="1:14" x14ac:dyDescent="0.25">
      <c r="A985" t="s">
        <v>5180</v>
      </c>
      <c r="B985" t="s">
        <v>5181</v>
      </c>
      <c r="C985" t="s">
        <v>76</v>
      </c>
      <c r="D985" t="s">
        <v>4808</v>
      </c>
      <c r="E985" t="s">
        <v>687</v>
      </c>
      <c r="F985" t="s">
        <v>5182</v>
      </c>
      <c r="G985" t="s">
        <v>5183</v>
      </c>
      <c r="H985" t="s">
        <v>5184</v>
      </c>
      <c r="I985" t="s">
        <v>34</v>
      </c>
      <c r="J985" t="s">
        <v>528</v>
      </c>
      <c r="K985" t="s">
        <v>24</v>
      </c>
      <c r="L985" t="s">
        <v>1414</v>
      </c>
      <c r="M985" t="s">
        <v>26</v>
      </c>
      <c r="N985" t="s">
        <v>27</v>
      </c>
    </row>
    <row r="986" spans="1:14" x14ac:dyDescent="0.25">
      <c r="A986" t="s">
        <v>5185</v>
      </c>
      <c r="B986" t="s">
        <v>4967</v>
      </c>
      <c r="C986" t="s">
        <v>76</v>
      </c>
      <c r="D986" t="s">
        <v>4968</v>
      </c>
      <c r="E986" t="s">
        <v>695</v>
      </c>
      <c r="F986" t="s">
        <v>5186</v>
      </c>
      <c r="G986" t="s">
        <v>5187</v>
      </c>
      <c r="H986" t="s">
        <v>5188</v>
      </c>
      <c r="I986" t="s">
        <v>34</v>
      </c>
      <c r="J986" t="s">
        <v>1275</v>
      </c>
      <c r="K986" t="s">
        <v>24</v>
      </c>
      <c r="L986" t="s">
        <v>4972</v>
      </c>
      <c r="M986" t="s">
        <v>26</v>
      </c>
      <c r="N986" t="s">
        <v>27</v>
      </c>
    </row>
    <row r="987" spans="1:14" x14ac:dyDescent="0.25">
      <c r="A987" t="s">
        <v>5189</v>
      </c>
      <c r="B987" t="s">
        <v>5190</v>
      </c>
      <c r="C987" t="s">
        <v>16</v>
      </c>
      <c r="D987" t="s">
        <v>579</v>
      </c>
      <c r="E987" t="s">
        <v>695</v>
      </c>
      <c r="F987" t="s">
        <v>5191</v>
      </c>
      <c r="G987" t="s">
        <v>5192</v>
      </c>
      <c r="H987" t="s">
        <v>5193</v>
      </c>
      <c r="I987" t="s">
        <v>34</v>
      </c>
      <c r="J987" t="s">
        <v>661</v>
      </c>
      <c r="K987" t="s">
        <v>24</v>
      </c>
      <c r="L987" t="s">
        <v>193</v>
      </c>
      <c r="M987" t="s">
        <v>26</v>
      </c>
      <c r="N987" t="s">
        <v>27</v>
      </c>
    </row>
    <row r="988" spans="1:14" x14ac:dyDescent="0.25">
      <c r="A988" t="s">
        <v>4623</v>
      </c>
      <c r="B988" t="s">
        <v>4624</v>
      </c>
      <c r="C988" t="s">
        <v>16</v>
      </c>
      <c r="D988" t="s">
        <v>3889</v>
      </c>
      <c r="E988" t="s">
        <v>695</v>
      </c>
      <c r="F988" t="s">
        <v>5194</v>
      </c>
      <c r="G988" t="s">
        <v>5195</v>
      </c>
      <c r="H988" t="s">
        <v>5196</v>
      </c>
      <c r="I988" t="s">
        <v>34</v>
      </c>
      <c r="J988" t="s">
        <v>98</v>
      </c>
      <c r="K988" t="s">
        <v>24</v>
      </c>
      <c r="L988" t="s">
        <v>44</v>
      </c>
      <c r="M988" t="s">
        <v>26</v>
      </c>
      <c r="N988" t="s">
        <v>27</v>
      </c>
    </row>
    <row r="989" spans="1:14" x14ac:dyDescent="0.25">
      <c r="A989" t="s">
        <v>5197</v>
      </c>
      <c r="B989" t="s">
        <v>5198</v>
      </c>
      <c r="C989" t="s">
        <v>16</v>
      </c>
      <c r="D989" t="s">
        <v>3197</v>
      </c>
      <c r="E989" t="s">
        <v>687</v>
      </c>
      <c r="F989" t="s">
        <v>5199</v>
      </c>
      <c r="G989" t="s">
        <v>5200</v>
      </c>
      <c r="H989" t="s">
        <v>5201</v>
      </c>
      <c r="I989" t="s">
        <v>34</v>
      </c>
      <c r="J989" t="s">
        <v>929</v>
      </c>
      <c r="K989" t="s">
        <v>24</v>
      </c>
      <c r="L989" t="s">
        <v>82</v>
      </c>
      <c r="M989" t="s">
        <v>26</v>
      </c>
      <c r="N989" t="s">
        <v>27</v>
      </c>
    </row>
    <row r="990" spans="1:14" x14ac:dyDescent="0.25">
      <c r="A990" t="s">
        <v>5202</v>
      </c>
      <c r="B990" t="s">
        <v>101</v>
      </c>
      <c r="C990" t="s">
        <v>16</v>
      </c>
      <c r="D990" t="s">
        <v>329</v>
      </c>
      <c r="E990" t="s">
        <v>687</v>
      </c>
      <c r="F990" t="s">
        <v>5203</v>
      </c>
      <c r="G990" t="s">
        <v>5204</v>
      </c>
      <c r="H990" t="s">
        <v>5205</v>
      </c>
      <c r="I990" t="s">
        <v>34</v>
      </c>
      <c r="J990" t="s">
        <v>1435</v>
      </c>
      <c r="K990" t="s">
        <v>24</v>
      </c>
      <c r="L990" t="s">
        <v>334</v>
      </c>
      <c r="M990" t="s">
        <v>26</v>
      </c>
      <c r="N990" t="s">
        <v>27</v>
      </c>
    </row>
    <row r="991" spans="1:14" x14ac:dyDescent="0.25">
      <c r="A991" t="s">
        <v>28</v>
      </c>
      <c r="B991" t="s">
        <v>5206</v>
      </c>
      <c r="C991" t="s">
        <v>16</v>
      </c>
      <c r="D991" t="s">
        <v>4988</v>
      </c>
      <c r="E991" t="s">
        <v>687</v>
      </c>
      <c r="F991" t="s">
        <v>5207</v>
      </c>
      <c r="G991" t="s">
        <v>5208</v>
      </c>
      <c r="H991" t="s">
        <v>5209</v>
      </c>
      <c r="I991" t="s">
        <v>34</v>
      </c>
      <c r="J991" t="s">
        <v>661</v>
      </c>
      <c r="K991" t="s">
        <v>24</v>
      </c>
      <c r="L991" t="s">
        <v>4992</v>
      </c>
      <c r="M991" t="s">
        <v>26</v>
      </c>
      <c r="N991" t="s">
        <v>27</v>
      </c>
    </row>
    <row r="992" spans="1:14" x14ac:dyDescent="0.25">
      <c r="A992" t="s">
        <v>5130</v>
      </c>
      <c r="B992" t="s">
        <v>5131</v>
      </c>
      <c r="C992" t="s">
        <v>16</v>
      </c>
      <c r="D992" t="s">
        <v>3303</v>
      </c>
      <c r="E992" t="s">
        <v>695</v>
      </c>
      <c r="F992" t="s">
        <v>5210</v>
      </c>
      <c r="G992" t="s">
        <v>5211</v>
      </c>
      <c r="H992" t="s">
        <v>5212</v>
      </c>
      <c r="I992" t="s">
        <v>34</v>
      </c>
      <c r="J992" t="s">
        <v>2079</v>
      </c>
      <c r="K992" t="s">
        <v>24</v>
      </c>
      <c r="L992" t="s">
        <v>82</v>
      </c>
      <c r="M992" t="s">
        <v>26</v>
      </c>
      <c r="N992" t="s">
        <v>27</v>
      </c>
    </row>
    <row r="993" spans="1:14" x14ac:dyDescent="0.25">
      <c r="A993" t="s">
        <v>5213</v>
      </c>
      <c r="B993" t="s">
        <v>3275</v>
      </c>
      <c r="C993" t="s">
        <v>76</v>
      </c>
      <c r="D993" t="s">
        <v>4724</v>
      </c>
      <c r="E993" t="s">
        <v>687</v>
      </c>
      <c r="F993" t="s">
        <v>5214</v>
      </c>
      <c r="G993" t="s">
        <v>5215</v>
      </c>
      <c r="H993" t="s">
        <v>5216</v>
      </c>
      <c r="I993" t="s">
        <v>22</v>
      </c>
      <c r="J993" t="s">
        <v>162</v>
      </c>
      <c r="K993" t="s">
        <v>24</v>
      </c>
      <c r="L993" t="s">
        <v>91</v>
      </c>
      <c r="M993" t="s">
        <v>26</v>
      </c>
      <c r="N993" t="s">
        <v>27</v>
      </c>
    </row>
    <row r="994" spans="1:14" x14ac:dyDescent="0.25">
      <c r="A994" t="s">
        <v>5217</v>
      </c>
      <c r="B994" t="s">
        <v>4826</v>
      </c>
      <c r="C994" t="s">
        <v>76</v>
      </c>
      <c r="D994" t="s">
        <v>4616</v>
      </c>
      <c r="E994" t="s">
        <v>695</v>
      </c>
      <c r="F994" t="s">
        <v>5218</v>
      </c>
      <c r="G994" t="s">
        <v>5219</v>
      </c>
      <c r="H994" t="s">
        <v>5220</v>
      </c>
      <c r="I994" t="s">
        <v>34</v>
      </c>
      <c r="J994" t="s">
        <v>1648</v>
      </c>
      <c r="K994" t="s">
        <v>24</v>
      </c>
      <c r="L994" t="s">
        <v>36</v>
      </c>
      <c r="M994" t="s">
        <v>26</v>
      </c>
      <c r="N994" t="s">
        <v>27</v>
      </c>
    </row>
    <row r="995" spans="1:14" x14ac:dyDescent="0.25">
      <c r="A995" t="s">
        <v>5221</v>
      </c>
      <c r="B995" t="s">
        <v>4698</v>
      </c>
      <c r="C995" t="s">
        <v>16</v>
      </c>
      <c r="D995" t="s">
        <v>2667</v>
      </c>
      <c r="E995" t="s">
        <v>695</v>
      </c>
      <c r="F995" t="s">
        <v>5222</v>
      </c>
      <c r="G995" t="s">
        <v>5223</v>
      </c>
      <c r="H995" t="s">
        <v>5224</v>
      </c>
      <c r="I995" t="s">
        <v>34</v>
      </c>
      <c r="J995" t="s">
        <v>448</v>
      </c>
      <c r="K995" t="s">
        <v>24</v>
      </c>
      <c r="L995" t="s">
        <v>4714</v>
      </c>
      <c r="M995" t="s">
        <v>26</v>
      </c>
      <c r="N995" t="s">
        <v>27</v>
      </c>
    </row>
    <row r="996" spans="1:14" x14ac:dyDescent="0.25">
      <c r="A996" t="s">
        <v>5225</v>
      </c>
      <c r="B996" t="s">
        <v>5226</v>
      </c>
      <c r="C996" t="s">
        <v>76</v>
      </c>
      <c r="D996" t="s">
        <v>5227</v>
      </c>
      <c r="E996" t="s">
        <v>687</v>
      </c>
      <c r="F996" t="s">
        <v>5228</v>
      </c>
      <c r="G996" t="s">
        <v>5229</v>
      </c>
      <c r="H996" t="s">
        <v>5230</v>
      </c>
      <c r="I996" t="s">
        <v>34</v>
      </c>
      <c r="J996" t="s">
        <v>53</v>
      </c>
      <c r="K996" t="s">
        <v>24</v>
      </c>
      <c r="L996" t="s">
        <v>2863</v>
      </c>
      <c r="M996" t="s">
        <v>26</v>
      </c>
      <c r="N996" t="s">
        <v>27</v>
      </c>
    </row>
    <row r="997" spans="1:14" x14ac:dyDescent="0.25">
      <c r="A997" t="s">
        <v>5231</v>
      </c>
      <c r="B997" t="s">
        <v>5232</v>
      </c>
      <c r="C997" t="s">
        <v>76</v>
      </c>
      <c r="D997" t="s">
        <v>437</v>
      </c>
      <c r="E997" t="s">
        <v>695</v>
      </c>
      <c r="F997" t="s">
        <v>5233</v>
      </c>
      <c r="G997" t="s">
        <v>5234</v>
      </c>
      <c r="H997" t="s">
        <v>5235</v>
      </c>
      <c r="I997" t="s">
        <v>34</v>
      </c>
      <c r="J997" t="s">
        <v>170</v>
      </c>
      <c r="K997" t="s">
        <v>24</v>
      </c>
      <c r="L997" t="s">
        <v>441</v>
      </c>
      <c r="M997" t="s">
        <v>5236</v>
      </c>
      <c r="N997" t="s">
        <v>46</v>
      </c>
    </row>
    <row r="998" spans="1:14" x14ac:dyDescent="0.25">
      <c r="A998" t="s">
        <v>4791</v>
      </c>
      <c r="B998" t="s">
        <v>708</v>
      </c>
      <c r="C998" t="s">
        <v>16</v>
      </c>
      <c r="D998" t="s">
        <v>4792</v>
      </c>
      <c r="E998" t="s">
        <v>695</v>
      </c>
      <c r="F998" t="s">
        <v>5237</v>
      </c>
      <c r="G998" t="s">
        <v>5238</v>
      </c>
      <c r="H998" t="s">
        <v>5239</v>
      </c>
      <c r="I998" t="s">
        <v>34</v>
      </c>
      <c r="J998" t="s">
        <v>605</v>
      </c>
      <c r="K998" t="s">
        <v>24</v>
      </c>
      <c r="L998" t="s">
        <v>914</v>
      </c>
      <c r="M998" t="s">
        <v>26</v>
      </c>
      <c r="N998" t="s">
        <v>27</v>
      </c>
    </row>
    <row r="999" spans="1:14" x14ac:dyDescent="0.25">
      <c r="A999" t="s">
        <v>5240</v>
      </c>
      <c r="B999" t="s">
        <v>5206</v>
      </c>
      <c r="C999" t="s">
        <v>16</v>
      </c>
      <c r="D999" t="s">
        <v>4988</v>
      </c>
      <c r="E999" t="s">
        <v>695</v>
      </c>
      <c r="F999" t="s">
        <v>5241</v>
      </c>
      <c r="G999" t="s">
        <v>5242</v>
      </c>
      <c r="H999" t="s">
        <v>5243</v>
      </c>
      <c r="I999" t="s">
        <v>34</v>
      </c>
      <c r="J999" t="s">
        <v>551</v>
      </c>
      <c r="K999" t="s">
        <v>24</v>
      </c>
      <c r="L999" t="s">
        <v>4992</v>
      </c>
      <c r="M999" t="s">
        <v>5244</v>
      </c>
      <c r="N999" t="s">
        <v>46</v>
      </c>
    </row>
    <row r="1000" spans="1:14" x14ac:dyDescent="0.25">
      <c r="A1000" t="s">
        <v>4906</v>
      </c>
      <c r="B1000" t="s">
        <v>722</v>
      </c>
      <c r="C1000" t="s">
        <v>76</v>
      </c>
      <c r="D1000" t="s">
        <v>4896</v>
      </c>
      <c r="E1000" t="s">
        <v>695</v>
      </c>
      <c r="F1000" t="s">
        <v>5245</v>
      </c>
      <c r="G1000" t="s">
        <v>5246</v>
      </c>
      <c r="H1000" t="s">
        <v>5247</v>
      </c>
      <c r="I1000" t="s">
        <v>34</v>
      </c>
      <c r="J1000" t="s">
        <v>691</v>
      </c>
      <c r="K1000" t="s">
        <v>24</v>
      </c>
      <c r="L1000" t="s">
        <v>2751</v>
      </c>
      <c r="M1000" t="s">
        <v>26</v>
      </c>
      <c r="N1000" t="s">
        <v>27</v>
      </c>
    </row>
    <row r="1001" spans="1:14" x14ac:dyDescent="0.25">
      <c r="A1001" t="s">
        <v>5248</v>
      </c>
      <c r="B1001" t="s">
        <v>2779</v>
      </c>
      <c r="C1001" t="s">
        <v>76</v>
      </c>
      <c r="D1001" t="s">
        <v>102</v>
      </c>
      <c r="E1001" t="s">
        <v>18</v>
      </c>
      <c r="F1001" t="s">
        <v>5249</v>
      </c>
      <c r="G1001" t="s">
        <v>5250</v>
      </c>
      <c r="H1001" t="s">
        <v>5251</v>
      </c>
      <c r="I1001" t="s">
        <v>34</v>
      </c>
      <c r="J1001" t="s">
        <v>71</v>
      </c>
      <c r="K1001" t="s">
        <v>24</v>
      </c>
      <c r="L1001" t="s">
        <v>82</v>
      </c>
      <c r="M1001" t="s">
        <v>5252</v>
      </c>
      <c r="N1001" t="s">
        <v>46</v>
      </c>
    </row>
    <row r="1002" spans="1:14" x14ac:dyDescent="0.25">
      <c r="A1002" t="s">
        <v>2431</v>
      </c>
      <c r="B1002" t="s">
        <v>1546</v>
      </c>
      <c r="C1002" t="s">
        <v>76</v>
      </c>
      <c r="D1002" t="s">
        <v>49</v>
      </c>
      <c r="E1002" t="s">
        <v>18</v>
      </c>
      <c r="F1002" t="s">
        <v>5253</v>
      </c>
      <c r="G1002" t="s">
        <v>5254</v>
      </c>
      <c r="H1002" t="s">
        <v>5255</v>
      </c>
      <c r="I1002" t="s">
        <v>34</v>
      </c>
      <c r="J1002" t="s">
        <v>1543</v>
      </c>
      <c r="K1002" t="s">
        <v>24</v>
      </c>
      <c r="L1002" t="s">
        <v>54</v>
      </c>
      <c r="M1002" t="s">
        <v>5256</v>
      </c>
      <c r="N1002" t="s">
        <v>46</v>
      </c>
    </row>
    <row r="1003" spans="1:14" x14ac:dyDescent="0.25">
      <c r="A1003" t="s">
        <v>5257</v>
      </c>
      <c r="B1003" t="s">
        <v>5258</v>
      </c>
      <c r="C1003" t="s">
        <v>76</v>
      </c>
      <c r="E1003" t="s">
        <v>18</v>
      </c>
      <c r="F1003" t="s">
        <v>5259</v>
      </c>
      <c r="G1003" t="s">
        <v>5260</v>
      </c>
      <c r="H1003" t="s">
        <v>5261</v>
      </c>
      <c r="I1003" t="s">
        <v>34</v>
      </c>
      <c r="J1003" t="s">
        <v>635</v>
      </c>
      <c r="K1003" t="s">
        <v>24</v>
      </c>
      <c r="L1003" t="s">
        <v>5262</v>
      </c>
      <c r="M1003" t="s">
        <v>5263</v>
      </c>
      <c r="N1003" t="s">
        <v>46</v>
      </c>
    </row>
    <row r="1004" spans="1:14" x14ac:dyDescent="0.25">
      <c r="A1004" t="s">
        <v>5264</v>
      </c>
      <c r="B1004" t="s">
        <v>4449</v>
      </c>
      <c r="C1004" t="s">
        <v>16</v>
      </c>
      <c r="D1004" t="s">
        <v>5265</v>
      </c>
      <c r="E1004" t="s">
        <v>18</v>
      </c>
      <c r="F1004" t="s">
        <v>5266</v>
      </c>
      <c r="G1004" t="s">
        <v>5267</v>
      </c>
      <c r="H1004" t="s">
        <v>5268</v>
      </c>
      <c r="I1004" t="s">
        <v>34</v>
      </c>
      <c r="J1004" t="s">
        <v>1836</v>
      </c>
      <c r="K1004" t="s">
        <v>24</v>
      </c>
      <c r="L1004" t="s">
        <v>299</v>
      </c>
      <c r="M1004" t="s">
        <v>5269</v>
      </c>
      <c r="N1004" t="s">
        <v>46</v>
      </c>
    </row>
    <row r="1005" spans="1:14" x14ac:dyDescent="0.25">
      <c r="A1005" t="s">
        <v>5270</v>
      </c>
      <c r="B1005" t="s">
        <v>1491</v>
      </c>
      <c r="C1005" t="s">
        <v>76</v>
      </c>
      <c r="D1005" t="s">
        <v>1492</v>
      </c>
      <c r="E1005" t="s">
        <v>18</v>
      </c>
      <c r="F1005" t="s">
        <v>5271</v>
      </c>
      <c r="G1005" t="s">
        <v>5272</v>
      </c>
      <c r="H1005" t="s">
        <v>5273</v>
      </c>
      <c r="I1005" t="s">
        <v>34</v>
      </c>
      <c r="J1005" t="s">
        <v>412</v>
      </c>
      <c r="K1005" t="s">
        <v>24</v>
      </c>
      <c r="L1005" t="s">
        <v>114</v>
      </c>
      <c r="M1005" t="s">
        <v>5274</v>
      </c>
      <c r="N1005" t="s">
        <v>46</v>
      </c>
    </row>
    <row r="1006" spans="1:14" x14ac:dyDescent="0.25">
      <c r="A1006" t="s">
        <v>5275</v>
      </c>
      <c r="B1006" t="s">
        <v>101</v>
      </c>
      <c r="C1006" t="s">
        <v>76</v>
      </c>
      <c r="D1006" t="s">
        <v>102</v>
      </c>
      <c r="E1006" t="s">
        <v>18</v>
      </c>
      <c r="F1006" t="s">
        <v>5276</v>
      </c>
      <c r="G1006" t="s">
        <v>5277</v>
      </c>
      <c r="H1006" t="s">
        <v>5278</v>
      </c>
      <c r="I1006" t="s">
        <v>34</v>
      </c>
      <c r="J1006" t="s">
        <v>324</v>
      </c>
      <c r="K1006" t="s">
        <v>24</v>
      </c>
      <c r="L1006" t="s">
        <v>82</v>
      </c>
      <c r="M1006" t="s">
        <v>5279</v>
      </c>
      <c r="N1006" t="s">
        <v>46</v>
      </c>
    </row>
    <row r="1007" spans="1:14" x14ac:dyDescent="0.25">
      <c r="A1007" t="s">
        <v>5280</v>
      </c>
      <c r="B1007" t="s">
        <v>2803</v>
      </c>
      <c r="C1007" t="s">
        <v>76</v>
      </c>
      <c r="D1007" t="s">
        <v>5281</v>
      </c>
      <c r="E1007" t="s">
        <v>18</v>
      </c>
      <c r="F1007" t="s">
        <v>5282</v>
      </c>
      <c r="G1007" t="s">
        <v>5283</v>
      </c>
      <c r="H1007" t="s">
        <v>5284</v>
      </c>
      <c r="I1007" t="s">
        <v>34</v>
      </c>
      <c r="J1007" t="s">
        <v>162</v>
      </c>
      <c r="K1007" t="s">
        <v>24</v>
      </c>
      <c r="L1007" t="s">
        <v>224</v>
      </c>
      <c r="M1007" t="s">
        <v>5285</v>
      </c>
      <c r="N1007" t="s">
        <v>46</v>
      </c>
    </row>
    <row r="1008" spans="1:14" x14ac:dyDescent="0.25">
      <c r="A1008" t="s">
        <v>5286</v>
      </c>
      <c r="B1008" t="s">
        <v>5287</v>
      </c>
      <c r="C1008" t="s">
        <v>16</v>
      </c>
      <c r="D1008" t="s">
        <v>2691</v>
      </c>
      <c r="E1008" t="s">
        <v>18</v>
      </c>
      <c r="F1008" t="s">
        <v>5288</v>
      </c>
      <c r="G1008" t="s">
        <v>5289</v>
      </c>
      <c r="H1008" t="s">
        <v>5290</v>
      </c>
      <c r="I1008" t="s">
        <v>34</v>
      </c>
      <c r="J1008" t="s">
        <v>5291</v>
      </c>
      <c r="K1008" t="s">
        <v>24</v>
      </c>
      <c r="L1008" t="s">
        <v>63</v>
      </c>
      <c r="M1008" t="s">
        <v>5292</v>
      </c>
      <c r="N1008" t="s">
        <v>46</v>
      </c>
    </row>
    <row r="1009" spans="1:14" x14ac:dyDescent="0.25">
      <c r="A1009" t="s">
        <v>5293</v>
      </c>
      <c r="B1009" t="s">
        <v>5294</v>
      </c>
      <c r="C1009" t="s">
        <v>76</v>
      </c>
      <c r="D1009" t="s">
        <v>5295</v>
      </c>
      <c r="E1009" t="s">
        <v>18</v>
      </c>
      <c r="F1009" t="s">
        <v>5296</v>
      </c>
      <c r="G1009" t="s">
        <v>5297</v>
      </c>
      <c r="H1009" t="s">
        <v>5298</v>
      </c>
      <c r="I1009" t="s">
        <v>34</v>
      </c>
      <c r="J1009" t="s">
        <v>1757</v>
      </c>
      <c r="K1009" t="s">
        <v>24</v>
      </c>
      <c r="L1009" t="s">
        <v>4447</v>
      </c>
      <c r="M1009" t="s">
        <v>26</v>
      </c>
      <c r="N1009" t="s">
        <v>27</v>
      </c>
    </row>
    <row r="1010" spans="1:14" x14ac:dyDescent="0.25">
      <c r="A1010" t="s">
        <v>5299</v>
      </c>
      <c r="B1010" t="s">
        <v>5300</v>
      </c>
      <c r="C1010" t="s">
        <v>16</v>
      </c>
      <c r="D1010" t="s">
        <v>5301</v>
      </c>
      <c r="E1010" t="s">
        <v>18</v>
      </c>
      <c r="F1010" t="s">
        <v>5302</v>
      </c>
      <c r="G1010" t="s">
        <v>5303</v>
      </c>
      <c r="H1010" t="s">
        <v>5304</v>
      </c>
      <c r="I1010" t="s">
        <v>34</v>
      </c>
      <c r="J1010" t="s">
        <v>81</v>
      </c>
      <c r="K1010" t="s">
        <v>24</v>
      </c>
      <c r="L1010" t="s">
        <v>114</v>
      </c>
      <c r="M1010" t="s">
        <v>5305</v>
      </c>
      <c r="N1010" t="s">
        <v>46</v>
      </c>
    </row>
    <row r="1011" spans="1:14" x14ac:dyDescent="0.25">
      <c r="A1011" t="s">
        <v>5306</v>
      </c>
      <c r="B1011" t="s">
        <v>5307</v>
      </c>
      <c r="C1011" t="s">
        <v>16</v>
      </c>
      <c r="D1011" t="s">
        <v>166</v>
      </c>
      <c r="E1011" t="s">
        <v>18</v>
      </c>
      <c r="F1011" t="s">
        <v>5308</v>
      </c>
      <c r="G1011" t="s">
        <v>5309</v>
      </c>
      <c r="H1011" t="s">
        <v>5310</v>
      </c>
      <c r="I1011" t="s">
        <v>34</v>
      </c>
      <c r="J1011" t="s">
        <v>372</v>
      </c>
      <c r="K1011" t="s">
        <v>24</v>
      </c>
      <c r="L1011" t="s">
        <v>114</v>
      </c>
      <c r="M1011" t="s">
        <v>5311</v>
      </c>
      <c r="N1011" t="s">
        <v>46</v>
      </c>
    </row>
    <row r="1012" spans="1:14" x14ac:dyDescent="0.25">
      <c r="A1012" t="s">
        <v>5312</v>
      </c>
      <c r="B1012" t="s">
        <v>3768</v>
      </c>
      <c r="C1012" t="s">
        <v>76</v>
      </c>
      <c r="D1012" t="s">
        <v>5313</v>
      </c>
      <c r="E1012" t="s">
        <v>18</v>
      </c>
      <c r="F1012" t="s">
        <v>5314</v>
      </c>
      <c r="G1012" t="s">
        <v>5315</v>
      </c>
      <c r="H1012" t="s">
        <v>5316</v>
      </c>
      <c r="I1012" t="s">
        <v>34</v>
      </c>
      <c r="J1012" t="s">
        <v>349</v>
      </c>
      <c r="K1012" t="s">
        <v>24</v>
      </c>
      <c r="L1012" t="s">
        <v>44</v>
      </c>
      <c r="M1012" t="s">
        <v>5317</v>
      </c>
      <c r="N1012" t="s">
        <v>46</v>
      </c>
    </row>
    <row r="1013" spans="1:14" x14ac:dyDescent="0.25">
      <c r="A1013" t="s">
        <v>5318</v>
      </c>
      <c r="B1013" t="s">
        <v>5319</v>
      </c>
      <c r="C1013" t="s">
        <v>76</v>
      </c>
      <c r="D1013" t="s">
        <v>197</v>
      </c>
      <c r="E1013" t="s">
        <v>18</v>
      </c>
      <c r="F1013" t="s">
        <v>5320</v>
      </c>
      <c r="G1013" t="s">
        <v>5321</v>
      </c>
      <c r="H1013" t="s">
        <v>5322</v>
      </c>
      <c r="I1013" t="s">
        <v>34</v>
      </c>
      <c r="J1013" t="s">
        <v>372</v>
      </c>
      <c r="K1013" t="s">
        <v>24</v>
      </c>
      <c r="L1013" t="s">
        <v>373</v>
      </c>
      <c r="M1013" t="s">
        <v>5323</v>
      </c>
      <c r="N1013" t="s">
        <v>46</v>
      </c>
    </row>
    <row r="1014" spans="1:14" x14ac:dyDescent="0.25">
      <c r="A1014" t="s">
        <v>5324</v>
      </c>
      <c r="C1014" t="s">
        <v>76</v>
      </c>
      <c r="D1014" t="s">
        <v>472</v>
      </c>
      <c r="E1014" t="s">
        <v>18</v>
      </c>
      <c r="F1014" t="s">
        <v>5325</v>
      </c>
      <c r="G1014" t="s">
        <v>5326</v>
      </c>
      <c r="H1014" t="s">
        <v>5327</v>
      </c>
      <c r="I1014" t="s">
        <v>34</v>
      </c>
      <c r="J1014" t="s">
        <v>284</v>
      </c>
      <c r="K1014" t="s">
        <v>24</v>
      </c>
      <c r="L1014" t="s">
        <v>477</v>
      </c>
      <c r="M1014" t="s">
        <v>26</v>
      </c>
      <c r="N1014" t="s">
        <v>27</v>
      </c>
    </row>
    <row r="1015" spans="1:14" x14ac:dyDescent="0.25">
      <c r="A1015" t="s">
        <v>1471</v>
      </c>
      <c r="B1015" t="s">
        <v>1472</v>
      </c>
      <c r="C1015" t="s">
        <v>76</v>
      </c>
      <c r="D1015" t="s">
        <v>638</v>
      </c>
      <c r="E1015" t="s">
        <v>18</v>
      </c>
      <c r="F1015" t="s">
        <v>5328</v>
      </c>
      <c r="G1015" t="s">
        <v>5329</v>
      </c>
      <c r="H1015" t="s">
        <v>5330</v>
      </c>
      <c r="I1015" t="s">
        <v>34</v>
      </c>
      <c r="J1015" t="s">
        <v>889</v>
      </c>
      <c r="K1015" t="s">
        <v>24</v>
      </c>
      <c r="L1015" t="s">
        <v>82</v>
      </c>
      <c r="M1015" t="s">
        <v>26</v>
      </c>
      <c r="N1015" t="s">
        <v>27</v>
      </c>
    </row>
    <row r="1016" spans="1:14" x14ac:dyDescent="0.25">
      <c r="A1016" t="s">
        <v>5331</v>
      </c>
      <c r="B1016" t="s">
        <v>5332</v>
      </c>
      <c r="C1016" t="s">
        <v>16</v>
      </c>
      <c r="D1016" t="s">
        <v>404</v>
      </c>
      <c r="E1016" t="s">
        <v>18</v>
      </c>
      <c r="F1016" t="s">
        <v>5333</v>
      </c>
      <c r="G1016" t="s">
        <v>5334</v>
      </c>
      <c r="H1016" t="s">
        <v>5335</v>
      </c>
      <c r="I1016" t="s">
        <v>34</v>
      </c>
      <c r="J1016" t="s">
        <v>1066</v>
      </c>
      <c r="K1016" t="s">
        <v>24</v>
      </c>
      <c r="L1016" t="s">
        <v>82</v>
      </c>
      <c r="M1016" t="s">
        <v>26</v>
      </c>
      <c r="N1016" t="s">
        <v>27</v>
      </c>
    </row>
    <row r="1017" spans="1:14" x14ac:dyDescent="0.25">
      <c r="A1017" t="s">
        <v>5336</v>
      </c>
      <c r="B1017" t="s">
        <v>5337</v>
      </c>
      <c r="C1017" t="s">
        <v>16</v>
      </c>
      <c r="D1017" t="s">
        <v>197</v>
      </c>
      <c r="E1017" t="s">
        <v>18</v>
      </c>
      <c r="F1017" t="s">
        <v>5338</v>
      </c>
      <c r="G1017" t="s">
        <v>5339</v>
      </c>
      <c r="H1017" t="s">
        <v>5340</v>
      </c>
      <c r="I1017" t="s">
        <v>34</v>
      </c>
      <c r="J1017" t="s">
        <v>315</v>
      </c>
      <c r="K1017" t="s">
        <v>24</v>
      </c>
      <c r="L1017" t="s">
        <v>3702</v>
      </c>
      <c r="M1017" t="s">
        <v>5341</v>
      </c>
      <c r="N1017" t="s">
        <v>46</v>
      </c>
    </row>
    <row r="1018" spans="1:14" x14ac:dyDescent="0.25">
      <c r="A1018" t="s">
        <v>1471</v>
      </c>
      <c r="B1018" t="s">
        <v>1472</v>
      </c>
      <c r="C1018" t="s">
        <v>76</v>
      </c>
      <c r="D1018" t="s">
        <v>638</v>
      </c>
      <c r="E1018" t="s">
        <v>18</v>
      </c>
      <c r="F1018" t="s">
        <v>5342</v>
      </c>
      <c r="G1018" t="s">
        <v>5343</v>
      </c>
      <c r="H1018" t="s">
        <v>5344</v>
      </c>
      <c r="I1018" t="s">
        <v>34</v>
      </c>
      <c r="J1018" t="s">
        <v>276</v>
      </c>
      <c r="K1018" t="s">
        <v>24</v>
      </c>
      <c r="L1018" t="s">
        <v>82</v>
      </c>
      <c r="M1018" t="s">
        <v>26</v>
      </c>
      <c r="N1018" t="s">
        <v>27</v>
      </c>
    </row>
    <row r="1019" spans="1:14" x14ac:dyDescent="0.25">
      <c r="A1019" t="s">
        <v>5345</v>
      </c>
      <c r="B1019" t="s">
        <v>5346</v>
      </c>
      <c r="C1019" t="s">
        <v>16</v>
      </c>
      <c r="D1019" t="s">
        <v>5347</v>
      </c>
      <c r="E1019" t="s">
        <v>18</v>
      </c>
      <c r="F1019" t="s">
        <v>5348</v>
      </c>
      <c r="G1019" t="s">
        <v>5349</v>
      </c>
      <c r="H1019" t="s">
        <v>5350</v>
      </c>
      <c r="I1019" t="s">
        <v>34</v>
      </c>
      <c r="J1019" t="s">
        <v>256</v>
      </c>
      <c r="K1019" t="s">
        <v>24</v>
      </c>
      <c r="L1019" t="s">
        <v>224</v>
      </c>
      <c r="M1019" t="s">
        <v>26</v>
      </c>
      <c r="N1019" t="s">
        <v>27</v>
      </c>
    </row>
    <row r="1020" spans="1:14" x14ac:dyDescent="0.25">
      <c r="A1020" t="s">
        <v>5351</v>
      </c>
      <c r="B1020" t="s">
        <v>5352</v>
      </c>
      <c r="C1020" t="s">
        <v>16</v>
      </c>
      <c r="D1020" t="s">
        <v>3769</v>
      </c>
      <c r="E1020" t="s">
        <v>18</v>
      </c>
      <c r="F1020" t="s">
        <v>5353</v>
      </c>
      <c r="G1020" t="s">
        <v>5354</v>
      </c>
      <c r="H1020" t="s">
        <v>5355</v>
      </c>
      <c r="I1020" t="s">
        <v>34</v>
      </c>
      <c r="J1020" t="s">
        <v>192</v>
      </c>
      <c r="K1020" t="s">
        <v>24</v>
      </c>
      <c r="L1020" t="s">
        <v>114</v>
      </c>
      <c r="M1020" t="s">
        <v>5356</v>
      </c>
      <c r="N1020" t="s">
        <v>46</v>
      </c>
    </row>
    <row r="1021" spans="1:14" x14ac:dyDescent="0.25">
      <c r="A1021" t="s">
        <v>5357</v>
      </c>
      <c r="B1021" t="s">
        <v>5358</v>
      </c>
      <c r="C1021" t="s">
        <v>76</v>
      </c>
      <c r="D1021" t="s">
        <v>5359</v>
      </c>
      <c r="E1021" t="s">
        <v>18</v>
      </c>
      <c r="F1021" t="s">
        <v>5360</v>
      </c>
      <c r="G1021" t="s">
        <v>5361</v>
      </c>
      <c r="H1021" t="s">
        <v>5362</v>
      </c>
      <c r="I1021" t="s">
        <v>34</v>
      </c>
      <c r="J1021" t="s">
        <v>307</v>
      </c>
      <c r="K1021" t="s">
        <v>24</v>
      </c>
      <c r="L1021" t="s">
        <v>248</v>
      </c>
      <c r="M1021" t="s">
        <v>26</v>
      </c>
      <c r="N1021" t="s">
        <v>27</v>
      </c>
    </row>
    <row r="1022" spans="1:14" x14ac:dyDescent="0.25">
      <c r="A1022" t="s">
        <v>1586</v>
      </c>
      <c r="B1022" t="s">
        <v>1587</v>
      </c>
      <c r="C1022" t="s">
        <v>16</v>
      </c>
      <c r="D1022" t="s">
        <v>472</v>
      </c>
      <c r="E1022" t="s">
        <v>18</v>
      </c>
      <c r="F1022" t="s">
        <v>5363</v>
      </c>
      <c r="G1022" t="s">
        <v>5364</v>
      </c>
      <c r="H1022" t="s">
        <v>5365</v>
      </c>
      <c r="I1022" t="s">
        <v>34</v>
      </c>
      <c r="J1022" t="s">
        <v>699</v>
      </c>
      <c r="K1022" t="s">
        <v>24</v>
      </c>
      <c r="L1022" t="s">
        <v>477</v>
      </c>
      <c r="M1022" t="s">
        <v>26</v>
      </c>
      <c r="N1022" t="s">
        <v>27</v>
      </c>
    </row>
    <row r="1023" spans="1:14" x14ac:dyDescent="0.25">
      <c r="A1023" t="s">
        <v>5366</v>
      </c>
      <c r="B1023" t="s">
        <v>5367</v>
      </c>
      <c r="C1023" t="s">
        <v>76</v>
      </c>
      <c r="D1023" t="s">
        <v>5368</v>
      </c>
      <c r="E1023" t="s">
        <v>18</v>
      </c>
      <c r="F1023" t="s">
        <v>5369</v>
      </c>
      <c r="G1023" t="s">
        <v>5370</v>
      </c>
      <c r="H1023" t="s">
        <v>5371</v>
      </c>
      <c r="I1023" t="s">
        <v>34</v>
      </c>
      <c r="J1023" t="s">
        <v>1398</v>
      </c>
      <c r="K1023" t="s">
        <v>24</v>
      </c>
      <c r="L1023" t="s">
        <v>700</v>
      </c>
      <c r="M1023" t="s">
        <v>5372</v>
      </c>
      <c r="N1023" t="s">
        <v>46</v>
      </c>
    </row>
    <row r="1024" spans="1:14" x14ac:dyDescent="0.25">
      <c r="A1024" t="s">
        <v>5373</v>
      </c>
      <c r="B1024" t="s">
        <v>5374</v>
      </c>
      <c r="C1024" t="s">
        <v>16</v>
      </c>
      <c r="D1024" t="s">
        <v>220</v>
      </c>
      <c r="E1024" t="s">
        <v>18</v>
      </c>
      <c r="F1024" t="s">
        <v>5375</v>
      </c>
      <c r="G1024" t="s">
        <v>5376</v>
      </c>
      <c r="H1024" t="s">
        <v>5377</v>
      </c>
      <c r="I1024" t="s">
        <v>34</v>
      </c>
      <c r="J1024" t="s">
        <v>2223</v>
      </c>
      <c r="K1024" t="s">
        <v>24</v>
      </c>
      <c r="L1024" t="s">
        <v>224</v>
      </c>
      <c r="M1024" t="s">
        <v>26</v>
      </c>
      <c r="N1024" t="s">
        <v>27</v>
      </c>
    </row>
    <row r="1025" spans="1:14" x14ac:dyDescent="0.25">
      <c r="A1025" t="s">
        <v>5378</v>
      </c>
      <c r="B1025" t="s">
        <v>5379</v>
      </c>
      <c r="C1025" t="s">
        <v>1572</v>
      </c>
      <c r="D1025" t="s">
        <v>5380</v>
      </c>
      <c r="E1025" t="s">
        <v>18</v>
      </c>
      <c r="F1025" t="s">
        <v>5381</v>
      </c>
      <c r="G1025" t="s">
        <v>5382</v>
      </c>
      <c r="H1025" t="s">
        <v>5383</v>
      </c>
      <c r="I1025" t="s">
        <v>34</v>
      </c>
      <c r="J1025" t="s">
        <v>1557</v>
      </c>
      <c r="K1025" t="s">
        <v>24</v>
      </c>
      <c r="L1025" t="s">
        <v>224</v>
      </c>
      <c r="M1025" t="s">
        <v>5384</v>
      </c>
      <c r="N1025" t="s">
        <v>46</v>
      </c>
    </row>
    <row r="1026" spans="1:14" x14ac:dyDescent="0.25">
      <c r="A1026" t="s">
        <v>5385</v>
      </c>
      <c r="B1026" t="s">
        <v>5386</v>
      </c>
      <c r="C1026" t="s">
        <v>16</v>
      </c>
      <c r="D1026" t="s">
        <v>5387</v>
      </c>
      <c r="E1026" t="s">
        <v>18</v>
      </c>
      <c r="F1026" t="s">
        <v>5388</v>
      </c>
      <c r="G1026" t="s">
        <v>5389</v>
      </c>
      <c r="H1026" t="s">
        <v>5390</v>
      </c>
      <c r="I1026" t="s">
        <v>34</v>
      </c>
      <c r="J1026" t="s">
        <v>635</v>
      </c>
      <c r="K1026" t="s">
        <v>24</v>
      </c>
      <c r="L1026" t="s">
        <v>44</v>
      </c>
      <c r="M1026" t="s">
        <v>5391</v>
      </c>
      <c r="N1026" t="s">
        <v>46</v>
      </c>
    </row>
    <row r="1027" spans="1:14" x14ac:dyDescent="0.25">
      <c r="A1027" t="s">
        <v>5392</v>
      </c>
      <c r="B1027" t="s">
        <v>5393</v>
      </c>
      <c r="C1027" t="s">
        <v>16</v>
      </c>
      <c r="D1027" t="s">
        <v>2847</v>
      </c>
      <c r="E1027" t="s">
        <v>18</v>
      </c>
      <c r="F1027" t="s">
        <v>5394</v>
      </c>
      <c r="G1027" t="s">
        <v>5395</v>
      </c>
      <c r="H1027" t="s">
        <v>5396</v>
      </c>
      <c r="I1027" t="s">
        <v>34</v>
      </c>
      <c r="J1027" t="s">
        <v>536</v>
      </c>
      <c r="K1027" t="s">
        <v>24</v>
      </c>
      <c r="L1027" t="s">
        <v>82</v>
      </c>
      <c r="M1027" t="s">
        <v>5397</v>
      </c>
      <c r="N1027" t="s">
        <v>46</v>
      </c>
    </row>
    <row r="1028" spans="1:14" x14ac:dyDescent="0.25">
      <c r="A1028" t="s">
        <v>5398</v>
      </c>
      <c r="B1028" t="s">
        <v>5399</v>
      </c>
      <c r="C1028" t="s">
        <v>16</v>
      </c>
      <c r="D1028" t="s">
        <v>5400</v>
      </c>
      <c r="E1028" t="s">
        <v>18</v>
      </c>
      <c r="F1028" t="s">
        <v>5401</v>
      </c>
      <c r="G1028" t="s">
        <v>5402</v>
      </c>
      <c r="H1028" t="s">
        <v>5403</v>
      </c>
      <c r="I1028" t="s">
        <v>34</v>
      </c>
      <c r="J1028" t="s">
        <v>691</v>
      </c>
      <c r="K1028" t="s">
        <v>24</v>
      </c>
      <c r="L1028" t="s">
        <v>248</v>
      </c>
      <c r="M1028" t="s">
        <v>26</v>
      </c>
      <c r="N1028" t="s">
        <v>27</v>
      </c>
    </row>
    <row r="1029" spans="1:14" x14ac:dyDescent="0.25">
      <c r="A1029" t="s">
        <v>5404</v>
      </c>
      <c r="B1029" t="s">
        <v>5405</v>
      </c>
      <c r="C1029" t="s">
        <v>16</v>
      </c>
      <c r="D1029" t="s">
        <v>547</v>
      </c>
      <c r="E1029" t="s">
        <v>18</v>
      </c>
      <c r="F1029" t="s">
        <v>5406</v>
      </c>
      <c r="G1029" t="s">
        <v>5407</v>
      </c>
      <c r="H1029" t="s">
        <v>5408</v>
      </c>
      <c r="I1029" t="s">
        <v>34</v>
      </c>
      <c r="J1029" t="s">
        <v>333</v>
      </c>
      <c r="K1029" t="s">
        <v>24</v>
      </c>
      <c r="L1029" t="s">
        <v>552</v>
      </c>
      <c r="M1029" t="s">
        <v>5409</v>
      </c>
      <c r="N1029" t="s">
        <v>46</v>
      </c>
    </row>
    <row r="1030" spans="1:14" x14ac:dyDescent="0.25">
      <c r="A1030" t="s">
        <v>5410</v>
      </c>
      <c r="B1030" t="s">
        <v>5411</v>
      </c>
      <c r="C1030" t="s">
        <v>16</v>
      </c>
      <c r="D1030" t="s">
        <v>3824</v>
      </c>
      <c r="E1030" t="s">
        <v>18</v>
      </c>
      <c r="F1030" t="s">
        <v>5412</v>
      </c>
      <c r="G1030" t="s">
        <v>5413</v>
      </c>
      <c r="H1030" t="s">
        <v>5414</v>
      </c>
      <c r="I1030" t="s">
        <v>34</v>
      </c>
      <c r="J1030" t="s">
        <v>372</v>
      </c>
      <c r="K1030" t="s">
        <v>24</v>
      </c>
      <c r="L1030" t="s">
        <v>848</v>
      </c>
      <c r="M1030" t="s">
        <v>5415</v>
      </c>
      <c r="N1030" t="s">
        <v>46</v>
      </c>
    </row>
    <row r="1031" spans="1:14" x14ac:dyDescent="0.25">
      <c r="A1031" t="s">
        <v>5416</v>
      </c>
      <c r="B1031" t="s">
        <v>5417</v>
      </c>
      <c r="C1031" t="s">
        <v>76</v>
      </c>
      <c r="D1031" t="s">
        <v>197</v>
      </c>
      <c r="E1031" t="s">
        <v>18</v>
      </c>
      <c r="F1031" t="s">
        <v>5418</v>
      </c>
      <c r="G1031" t="s">
        <v>5419</v>
      </c>
      <c r="H1031" t="s">
        <v>5420</v>
      </c>
      <c r="I1031" t="s">
        <v>34</v>
      </c>
      <c r="J1031" t="s">
        <v>315</v>
      </c>
      <c r="K1031" t="s">
        <v>24</v>
      </c>
      <c r="L1031" t="s">
        <v>202</v>
      </c>
      <c r="M1031" t="s">
        <v>5421</v>
      </c>
      <c r="N1031" t="s">
        <v>46</v>
      </c>
    </row>
    <row r="1032" spans="1:14" x14ac:dyDescent="0.25">
      <c r="A1032" t="s">
        <v>5422</v>
      </c>
      <c r="C1032" t="s">
        <v>76</v>
      </c>
      <c r="D1032" t="s">
        <v>5423</v>
      </c>
      <c r="E1032" t="s">
        <v>18</v>
      </c>
      <c r="F1032" t="s">
        <v>5424</v>
      </c>
      <c r="G1032" t="s">
        <v>5425</v>
      </c>
      <c r="H1032" t="s">
        <v>5426</v>
      </c>
      <c r="I1032" t="s">
        <v>34</v>
      </c>
      <c r="J1032" t="s">
        <v>170</v>
      </c>
      <c r="K1032" t="s">
        <v>24</v>
      </c>
      <c r="L1032" t="s">
        <v>44</v>
      </c>
      <c r="M1032" t="s">
        <v>5427</v>
      </c>
      <c r="N1032" t="s">
        <v>46</v>
      </c>
    </row>
    <row r="1033" spans="1:14" x14ac:dyDescent="0.25">
      <c r="A1033" t="s">
        <v>5428</v>
      </c>
      <c r="C1033" t="s">
        <v>76</v>
      </c>
      <c r="D1033" t="s">
        <v>503</v>
      </c>
      <c r="E1033" t="s">
        <v>18</v>
      </c>
      <c r="F1033" t="s">
        <v>5429</v>
      </c>
      <c r="G1033" t="s">
        <v>5430</v>
      </c>
      <c r="H1033" t="s">
        <v>5431</v>
      </c>
      <c r="I1033" t="s">
        <v>34</v>
      </c>
      <c r="J1033" t="s">
        <v>162</v>
      </c>
      <c r="K1033" t="s">
        <v>24</v>
      </c>
      <c r="L1033" t="s">
        <v>224</v>
      </c>
      <c r="M1033" t="s">
        <v>5432</v>
      </c>
      <c r="N1033" t="s">
        <v>46</v>
      </c>
    </row>
    <row r="1034" spans="1:14" x14ac:dyDescent="0.25">
      <c r="A1034" t="s">
        <v>5433</v>
      </c>
      <c r="B1034" t="s">
        <v>2661</v>
      </c>
      <c r="C1034" t="s">
        <v>76</v>
      </c>
      <c r="D1034" t="s">
        <v>5434</v>
      </c>
      <c r="E1034" t="s">
        <v>18</v>
      </c>
      <c r="F1034" t="s">
        <v>5435</v>
      </c>
      <c r="G1034" t="s">
        <v>5436</v>
      </c>
      <c r="H1034" t="s">
        <v>5437</v>
      </c>
      <c r="I1034" t="s">
        <v>348</v>
      </c>
      <c r="J1034" t="s">
        <v>276</v>
      </c>
      <c r="K1034" t="s">
        <v>24</v>
      </c>
      <c r="L1034" t="s">
        <v>5438</v>
      </c>
      <c r="M1034" t="s">
        <v>26</v>
      </c>
      <c r="N1034" t="s">
        <v>27</v>
      </c>
    </row>
    <row r="1035" spans="1:14" x14ac:dyDescent="0.25">
      <c r="A1035" t="s">
        <v>5439</v>
      </c>
      <c r="B1035" t="s">
        <v>5440</v>
      </c>
      <c r="C1035" t="s">
        <v>16</v>
      </c>
      <c r="D1035" t="s">
        <v>102</v>
      </c>
      <c r="E1035" t="s">
        <v>18</v>
      </c>
      <c r="F1035" t="s">
        <v>5441</v>
      </c>
      <c r="G1035" t="s">
        <v>5442</v>
      </c>
      <c r="H1035" t="s">
        <v>5443</v>
      </c>
      <c r="I1035" t="s">
        <v>34</v>
      </c>
      <c r="J1035" t="s">
        <v>71</v>
      </c>
      <c r="K1035" t="s">
        <v>24</v>
      </c>
      <c r="L1035" t="s">
        <v>82</v>
      </c>
      <c r="M1035" t="s">
        <v>5444</v>
      </c>
      <c r="N1035" t="s">
        <v>46</v>
      </c>
    </row>
    <row r="1036" spans="1:14" x14ac:dyDescent="0.25">
      <c r="A1036" t="s">
        <v>5445</v>
      </c>
      <c r="B1036" t="s">
        <v>5446</v>
      </c>
      <c r="C1036" t="s">
        <v>76</v>
      </c>
      <c r="D1036" t="s">
        <v>5447</v>
      </c>
      <c r="E1036" t="s">
        <v>18</v>
      </c>
      <c r="F1036" t="s">
        <v>5448</v>
      </c>
      <c r="G1036" t="s">
        <v>5449</v>
      </c>
      <c r="H1036" t="s">
        <v>5450</v>
      </c>
      <c r="I1036" t="s">
        <v>34</v>
      </c>
      <c r="J1036" t="s">
        <v>551</v>
      </c>
      <c r="K1036" t="s">
        <v>24</v>
      </c>
      <c r="L1036" t="s">
        <v>5451</v>
      </c>
      <c r="M1036" t="s">
        <v>5452</v>
      </c>
      <c r="N1036" t="s">
        <v>46</v>
      </c>
    </row>
    <row r="1037" spans="1:14" x14ac:dyDescent="0.25">
      <c r="A1037" t="s">
        <v>5385</v>
      </c>
      <c r="B1037" t="s">
        <v>5453</v>
      </c>
      <c r="C1037" t="s">
        <v>76</v>
      </c>
      <c r="D1037" t="s">
        <v>5387</v>
      </c>
      <c r="E1037" t="s">
        <v>18</v>
      </c>
      <c r="F1037" t="s">
        <v>5454</v>
      </c>
      <c r="G1037" t="s">
        <v>5455</v>
      </c>
      <c r="H1037" t="s">
        <v>5456</v>
      </c>
      <c r="I1037" t="s">
        <v>34</v>
      </c>
      <c r="J1037" t="s">
        <v>372</v>
      </c>
      <c r="K1037" t="s">
        <v>24</v>
      </c>
      <c r="L1037" t="s">
        <v>44</v>
      </c>
      <c r="M1037" t="s">
        <v>5457</v>
      </c>
      <c r="N1037" t="s">
        <v>46</v>
      </c>
    </row>
    <row r="1038" spans="1:14" x14ac:dyDescent="0.25">
      <c r="A1038" t="s">
        <v>5458</v>
      </c>
      <c r="B1038" t="s">
        <v>3882</v>
      </c>
      <c r="C1038" t="s">
        <v>76</v>
      </c>
      <c r="D1038" t="s">
        <v>86</v>
      </c>
      <c r="E1038" t="s">
        <v>18</v>
      </c>
      <c r="F1038" t="s">
        <v>5459</v>
      </c>
      <c r="G1038" t="s">
        <v>5460</v>
      </c>
      <c r="H1038" t="s">
        <v>5461</v>
      </c>
      <c r="I1038" t="s">
        <v>22</v>
      </c>
      <c r="J1038" t="s">
        <v>589</v>
      </c>
      <c r="K1038" t="s">
        <v>24</v>
      </c>
      <c r="L1038" t="s">
        <v>91</v>
      </c>
      <c r="M1038" t="s">
        <v>5462</v>
      </c>
      <c r="N1038" t="s">
        <v>46</v>
      </c>
    </row>
    <row r="1039" spans="1:14" x14ac:dyDescent="0.25">
      <c r="A1039" t="s">
        <v>5463</v>
      </c>
      <c r="B1039" t="s">
        <v>4866</v>
      </c>
      <c r="C1039" t="s">
        <v>76</v>
      </c>
      <c r="D1039" t="s">
        <v>3093</v>
      </c>
      <c r="E1039" t="s">
        <v>18</v>
      </c>
      <c r="F1039" t="s">
        <v>5464</v>
      </c>
      <c r="G1039" t="s">
        <v>5465</v>
      </c>
      <c r="H1039" t="s">
        <v>5466</v>
      </c>
      <c r="I1039" t="s">
        <v>34</v>
      </c>
      <c r="J1039" t="s">
        <v>5467</v>
      </c>
      <c r="K1039" t="s">
        <v>3836</v>
      </c>
      <c r="L1039" t="s">
        <v>3315</v>
      </c>
      <c r="M1039" t="s">
        <v>26</v>
      </c>
      <c r="N1039" t="s">
        <v>27</v>
      </c>
    </row>
    <row r="1040" spans="1:14" x14ac:dyDescent="0.25">
      <c r="A1040" t="s">
        <v>5468</v>
      </c>
      <c r="C1040" t="s">
        <v>16</v>
      </c>
      <c r="D1040" t="s">
        <v>5469</v>
      </c>
      <c r="E1040" t="s">
        <v>18</v>
      </c>
      <c r="F1040" t="s">
        <v>5470</v>
      </c>
      <c r="G1040" t="s">
        <v>5471</v>
      </c>
      <c r="H1040" t="s">
        <v>5472</v>
      </c>
      <c r="I1040" t="s">
        <v>34</v>
      </c>
      <c r="J1040" t="s">
        <v>178</v>
      </c>
      <c r="K1040" t="s">
        <v>24</v>
      </c>
      <c r="L1040" t="s">
        <v>5473</v>
      </c>
      <c r="M1040" t="s">
        <v>26</v>
      </c>
      <c r="N1040" t="s">
        <v>27</v>
      </c>
    </row>
    <row r="1041" spans="1:14" x14ac:dyDescent="0.25">
      <c r="A1041" t="s">
        <v>5474</v>
      </c>
      <c r="B1041" t="s">
        <v>5475</v>
      </c>
      <c r="C1041" t="s">
        <v>76</v>
      </c>
      <c r="D1041" t="s">
        <v>5476</v>
      </c>
      <c r="E1041" t="s">
        <v>18</v>
      </c>
      <c r="F1041" t="s">
        <v>5477</v>
      </c>
      <c r="G1041" t="s">
        <v>5478</v>
      </c>
      <c r="H1041" t="s">
        <v>5479</v>
      </c>
      <c r="I1041" t="s">
        <v>34</v>
      </c>
      <c r="J1041" t="s">
        <v>2658</v>
      </c>
      <c r="K1041" t="s">
        <v>24</v>
      </c>
      <c r="L1041" t="s">
        <v>5480</v>
      </c>
      <c r="M1041" t="s">
        <v>5481</v>
      </c>
      <c r="N1041" t="s">
        <v>46</v>
      </c>
    </row>
    <row r="1042" spans="1:14" x14ac:dyDescent="0.25">
      <c r="A1042" t="s">
        <v>381</v>
      </c>
      <c r="B1042" t="s">
        <v>382</v>
      </c>
      <c r="C1042" t="s">
        <v>76</v>
      </c>
      <c r="D1042" t="s">
        <v>197</v>
      </c>
      <c r="E1042" t="s">
        <v>18</v>
      </c>
      <c r="F1042" t="s">
        <v>5482</v>
      </c>
      <c r="G1042" t="s">
        <v>5483</v>
      </c>
      <c r="H1042" t="s">
        <v>5484</v>
      </c>
      <c r="I1042" t="s">
        <v>34</v>
      </c>
      <c r="J1042" t="s">
        <v>2244</v>
      </c>
      <c r="K1042" t="s">
        <v>24</v>
      </c>
      <c r="L1042" t="s">
        <v>5485</v>
      </c>
      <c r="M1042" t="s">
        <v>5486</v>
      </c>
      <c r="N1042" t="s">
        <v>46</v>
      </c>
    </row>
    <row r="1043" spans="1:14" x14ac:dyDescent="0.25">
      <c r="A1043" t="s">
        <v>5487</v>
      </c>
      <c r="B1043" t="s">
        <v>5488</v>
      </c>
      <c r="C1043" t="s">
        <v>16</v>
      </c>
      <c r="D1043" t="s">
        <v>5489</v>
      </c>
      <c r="E1043" t="s">
        <v>18</v>
      </c>
      <c r="F1043" t="s">
        <v>5490</v>
      </c>
      <c r="G1043" t="s">
        <v>5491</v>
      </c>
      <c r="H1043" t="s">
        <v>5492</v>
      </c>
      <c r="I1043" t="s">
        <v>34</v>
      </c>
      <c r="J1043" t="s">
        <v>448</v>
      </c>
      <c r="K1043" t="s">
        <v>24</v>
      </c>
      <c r="L1043" t="s">
        <v>44</v>
      </c>
      <c r="M1043" t="s">
        <v>26</v>
      </c>
      <c r="N1043" t="s">
        <v>27</v>
      </c>
    </row>
    <row r="1044" spans="1:14" x14ac:dyDescent="0.25">
      <c r="A1044" t="s">
        <v>5493</v>
      </c>
      <c r="B1044" t="s">
        <v>5494</v>
      </c>
      <c r="C1044" t="s">
        <v>76</v>
      </c>
      <c r="D1044" t="s">
        <v>5495</v>
      </c>
      <c r="E1044" t="s">
        <v>18</v>
      </c>
      <c r="F1044" t="s">
        <v>5496</v>
      </c>
      <c r="G1044" t="s">
        <v>5497</v>
      </c>
      <c r="H1044" t="s">
        <v>5498</v>
      </c>
      <c r="I1044" t="s">
        <v>34</v>
      </c>
      <c r="J1044" t="s">
        <v>626</v>
      </c>
      <c r="K1044" t="s">
        <v>24</v>
      </c>
      <c r="L1044" t="s">
        <v>817</v>
      </c>
      <c r="M1044" t="s">
        <v>5499</v>
      </c>
      <c r="N1044" t="s">
        <v>46</v>
      </c>
    </row>
    <row r="1045" spans="1:14" x14ac:dyDescent="0.25">
      <c r="A1045" t="s">
        <v>5500</v>
      </c>
      <c r="B1045" t="s">
        <v>5501</v>
      </c>
      <c r="C1045" t="s">
        <v>76</v>
      </c>
      <c r="D1045" t="s">
        <v>5502</v>
      </c>
      <c r="E1045" t="s">
        <v>18</v>
      </c>
      <c r="F1045" t="s">
        <v>5503</v>
      </c>
      <c r="G1045" t="s">
        <v>5504</v>
      </c>
      <c r="H1045" t="s">
        <v>5505</v>
      </c>
      <c r="I1045" t="s">
        <v>34</v>
      </c>
      <c r="J1045" t="s">
        <v>1066</v>
      </c>
      <c r="K1045" t="s">
        <v>24</v>
      </c>
      <c r="L1045" t="s">
        <v>2442</v>
      </c>
      <c r="M1045" t="s">
        <v>26</v>
      </c>
      <c r="N1045" t="s">
        <v>27</v>
      </c>
    </row>
    <row r="1046" spans="1:14" x14ac:dyDescent="0.25">
      <c r="A1046" t="s">
        <v>5506</v>
      </c>
      <c r="B1046" t="s">
        <v>5507</v>
      </c>
      <c r="C1046" t="s">
        <v>76</v>
      </c>
      <c r="D1046" t="s">
        <v>5508</v>
      </c>
      <c r="E1046" t="s">
        <v>18</v>
      </c>
      <c r="F1046" t="s">
        <v>5509</v>
      </c>
      <c r="G1046" t="s">
        <v>5510</v>
      </c>
      <c r="H1046" t="s">
        <v>5511</v>
      </c>
      <c r="I1046" t="s">
        <v>34</v>
      </c>
      <c r="J1046" t="s">
        <v>1468</v>
      </c>
      <c r="K1046" t="s">
        <v>24</v>
      </c>
      <c r="L1046" t="s">
        <v>4992</v>
      </c>
      <c r="M1046" t="s">
        <v>5512</v>
      </c>
      <c r="N1046" t="s">
        <v>46</v>
      </c>
    </row>
    <row r="1047" spans="1:14" x14ac:dyDescent="0.25">
      <c r="A1047" t="s">
        <v>5513</v>
      </c>
      <c r="B1047" t="s">
        <v>5514</v>
      </c>
      <c r="C1047" t="s">
        <v>16</v>
      </c>
      <c r="D1047" t="s">
        <v>220</v>
      </c>
      <c r="E1047" t="s">
        <v>18</v>
      </c>
      <c r="F1047" t="s">
        <v>5515</v>
      </c>
      <c r="G1047" t="s">
        <v>5516</v>
      </c>
      <c r="H1047" t="s">
        <v>5517</v>
      </c>
      <c r="I1047" t="s">
        <v>34</v>
      </c>
      <c r="J1047" t="s">
        <v>2490</v>
      </c>
      <c r="K1047" t="s">
        <v>24</v>
      </c>
      <c r="L1047" t="s">
        <v>224</v>
      </c>
      <c r="M1047" t="s">
        <v>26</v>
      </c>
      <c r="N1047" t="s">
        <v>27</v>
      </c>
    </row>
    <row r="1048" spans="1:14" x14ac:dyDescent="0.25">
      <c r="A1048" t="s">
        <v>5518</v>
      </c>
      <c r="B1048" t="s">
        <v>5519</v>
      </c>
      <c r="C1048" t="s">
        <v>76</v>
      </c>
      <c r="D1048" t="s">
        <v>5520</v>
      </c>
      <c r="E1048" t="s">
        <v>18</v>
      </c>
      <c r="F1048" t="s">
        <v>5521</v>
      </c>
      <c r="G1048" t="s">
        <v>5522</v>
      </c>
      <c r="H1048" t="s">
        <v>5523</v>
      </c>
      <c r="I1048" t="s">
        <v>22</v>
      </c>
      <c r="J1048" t="s">
        <v>456</v>
      </c>
      <c r="K1048" t="s">
        <v>24</v>
      </c>
      <c r="L1048" t="s">
        <v>560</v>
      </c>
      <c r="M1048" t="s">
        <v>5524</v>
      </c>
      <c r="N1048" t="s">
        <v>46</v>
      </c>
    </row>
    <row r="1049" spans="1:14" x14ac:dyDescent="0.25">
      <c r="A1049" t="s">
        <v>286</v>
      </c>
      <c r="B1049" t="s">
        <v>287</v>
      </c>
      <c r="C1049" t="s">
        <v>16</v>
      </c>
      <c r="D1049" t="s">
        <v>288</v>
      </c>
      <c r="E1049" t="s">
        <v>18</v>
      </c>
      <c r="F1049" t="s">
        <v>5525</v>
      </c>
      <c r="G1049" t="s">
        <v>5526</v>
      </c>
      <c r="H1049" t="s">
        <v>5527</v>
      </c>
      <c r="I1049" t="s">
        <v>34</v>
      </c>
      <c r="J1049" t="s">
        <v>127</v>
      </c>
      <c r="K1049" t="s">
        <v>24</v>
      </c>
      <c r="L1049" t="s">
        <v>224</v>
      </c>
      <c r="M1049" t="s">
        <v>5528</v>
      </c>
      <c r="N1049" t="s">
        <v>46</v>
      </c>
    </row>
    <row r="1050" spans="1:14" x14ac:dyDescent="0.25">
      <c r="A1050" t="s">
        <v>5529</v>
      </c>
      <c r="B1050" t="s">
        <v>5530</v>
      </c>
      <c r="C1050" t="s">
        <v>76</v>
      </c>
      <c r="D1050" t="s">
        <v>102</v>
      </c>
      <c r="E1050" t="s">
        <v>18</v>
      </c>
      <c r="F1050" t="s">
        <v>5531</v>
      </c>
      <c r="G1050" t="s">
        <v>5532</v>
      </c>
      <c r="H1050" t="s">
        <v>5533</v>
      </c>
      <c r="I1050" t="s">
        <v>34</v>
      </c>
      <c r="J1050" t="s">
        <v>648</v>
      </c>
      <c r="K1050" t="s">
        <v>24</v>
      </c>
      <c r="L1050" t="s">
        <v>82</v>
      </c>
      <c r="M1050" t="s">
        <v>5534</v>
      </c>
      <c r="N1050" t="s">
        <v>46</v>
      </c>
    </row>
    <row r="1051" spans="1:14" x14ac:dyDescent="0.25">
      <c r="A1051" t="s">
        <v>5535</v>
      </c>
      <c r="C1051" t="s">
        <v>16</v>
      </c>
      <c r="D1051" t="s">
        <v>4054</v>
      </c>
      <c r="E1051" t="s">
        <v>18</v>
      </c>
      <c r="F1051" t="s">
        <v>5536</v>
      </c>
      <c r="G1051" t="s">
        <v>5537</v>
      </c>
      <c r="H1051" t="s">
        <v>5538</v>
      </c>
      <c r="I1051" t="s">
        <v>34</v>
      </c>
      <c r="J1051" t="s">
        <v>514</v>
      </c>
      <c r="K1051" t="s">
        <v>24</v>
      </c>
      <c r="L1051" t="s">
        <v>224</v>
      </c>
      <c r="M1051" t="s">
        <v>26</v>
      </c>
      <c r="N1051" t="s">
        <v>27</v>
      </c>
    </row>
    <row r="1052" spans="1:14" x14ac:dyDescent="0.25">
      <c r="A1052" t="s">
        <v>5539</v>
      </c>
      <c r="B1052" t="s">
        <v>2981</v>
      </c>
      <c r="C1052" t="s">
        <v>16</v>
      </c>
      <c r="D1052" t="s">
        <v>5540</v>
      </c>
      <c r="E1052" t="s">
        <v>18</v>
      </c>
      <c r="F1052" t="s">
        <v>5541</v>
      </c>
      <c r="G1052" t="s">
        <v>5542</v>
      </c>
      <c r="H1052" t="s">
        <v>5543</v>
      </c>
      <c r="I1052" t="s">
        <v>348</v>
      </c>
      <c r="J1052" t="s">
        <v>147</v>
      </c>
      <c r="K1052" t="s">
        <v>24</v>
      </c>
      <c r="L1052" t="s">
        <v>394</v>
      </c>
      <c r="M1052" t="s">
        <v>26</v>
      </c>
      <c r="N1052" t="s">
        <v>27</v>
      </c>
    </row>
    <row r="1053" spans="1:14" x14ac:dyDescent="0.25">
      <c r="A1053" t="s">
        <v>5544</v>
      </c>
      <c r="B1053" t="s">
        <v>5545</v>
      </c>
      <c r="C1053" t="s">
        <v>76</v>
      </c>
      <c r="D1053" t="s">
        <v>5546</v>
      </c>
      <c r="E1053" t="s">
        <v>18</v>
      </c>
      <c r="F1053" t="s">
        <v>5547</v>
      </c>
      <c r="G1053" t="s">
        <v>5548</v>
      </c>
      <c r="H1053" t="s">
        <v>5549</v>
      </c>
      <c r="I1053" t="s">
        <v>34</v>
      </c>
      <c r="J1053" t="s">
        <v>944</v>
      </c>
      <c r="K1053" t="s">
        <v>24</v>
      </c>
      <c r="L1053" t="s">
        <v>82</v>
      </c>
      <c r="M1053" t="s">
        <v>26</v>
      </c>
      <c r="N1053" t="s">
        <v>27</v>
      </c>
    </row>
    <row r="1054" spans="1:14" x14ac:dyDescent="0.25">
      <c r="A1054" t="s">
        <v>5550</v>
      </c>
      <c r="B1054" t="s">
        <v>1319</v>
      </c>
      <c r="C1054" t="s">
        <v>16</v>
      </c>
      <c r="D1054" t="s">
        <v>1320</v>
      </c>
      <c r="E1054" t="s">
        <v>18</v>
      </c>
      <c r="F1054" t="s">
        <v>5551</v>
      </c>
      <c r="G1054" t="s">
        <v>5552</v>
      </c>
      <c r="H1054" t="s">
        <v>5553</v>
      </c>
      <c r="I1054" t="s">
        <v>34</v>
      </c>
      <c r="J1054" t="s">
        <v>889</v>
      </c>
      <c r="K1054" t="s">
        <v>24</v>
      </c>
      <c r="L1054" t="s">
        <v>1324</v>
      </c>
      <c r="M1054" t="s">
        <v>26</v>
      </c>
      <c r="N1054" t="s">
        <v>27</v>
      </c>
    </row>
    <row r="1055" spans="1:14" x14ac:dyDescent="0.25">
      <c r="A1055" t="s">
        <v>5554</v>
      </c>
      <c r="B1055" t="s">
        <v>5555</v>
      </c>
      <c r="C1055" t="s">
        <v>76</v>
      </c>
      <c r="D1055" t="s">
        <v>5556</v>
      </c>
      <c r="E1055" t="s">
        <v>18</v>
      </c>
      <c r="F1055" t="s">
        <v>5557</v>
      </c>
      <c r="G1055" t="s">
        <v>5558</v>
      </c>
      <c r="H1055" t="s">
        <v>5559</v>
      </c>
      <c r="I1055" t="s">
        <v>34</v>
      </c>
      <c r="J1055" t="s">
        <v>372</v>
      </c>
      <c r="K1055" t="s">
        <v>24</v>
      </c>
      <c r="L1055" t="s">
        <v>82</v>
      </c>
      <c r="M1055" t="s">
        <v>5560</v>
      </c>
      <c r="N1055" t="s">
        <v>46</v>
      </c>
    </row>
    <row r="1056" spans="1:14" x14ac:dyDescent="0.25">
      <c r="A1056" t="s">
        <v>5561</v>
      </c>
      <c r="B1056" t="s">
        <v>5562</v>
      </c>
      <c r="C1056" t="s">
        <v>16</v>
      </c>
      <c r="D1056" t="s">
        <v>1932</v>
      </c>
      <c r="E1056" t="s">
        <v>18</v>
      </c>
      <c r="F1056" t="s">
        <v>5563</v>
      </c>
      <c r="G1056" t="s">
        <v>5564</v>
      </c>
      <c r="H1056" t="s">
        <v>5565</v>
      </c>
      <c r="I1056" t="s">
        <v>34</v>
      </c>
      <c r="J1056" t="s">
        <v>1757</v>
      </c>
      <c r="K1056" t="s">
        <v>24</v>
      </c>
      <c r="L1056" t="s">
        <v>44</v>
      </c>
      <c r="M1056" t="s">
        <v>26</v>
      </c>
      <c r="N1056" t="s">
        <v>27</v>
      </c>
    </row>
    <row r="1057" spans="1:14" x14ac:dyDescent="0.25">
      <c r="A1057" t="s">
        <v>5566</v>
      </c>
      <c r="B1057" t="s">
        <v>5567</v>
      </c>
      <c r="C1057" t="s">
        <v>16</v>
      </c>
      <c r="D1057" t="s">
        <v>2740</v>
      </c>
      <c r="E1057" t="s">
        <v>18</v>
      </c>
      <c r="F1057" t="s">
        <v>5568</v>
      </c>
      <c r="G1057" t="s">
        <v>5569</v>
      </c>
      <c r="H1057" t="s">
        <v>5570</v>
      </c>
      <c r="I1057" t="s">
        <v>22</v>
      </c>
      <c r="J1057" t="s">
        <v>2223</v>
      </c>
      <c r="K1057" t="s">
        <v>24</v>
      </c>
      <c r="L1057" t="s">
        <v>2744</v>
      </c>
      <c r="M1057" t="s">
        <v>26</v>
      </c>
      <c r="N1057" t="s">
        <v>27</v>
      </c>
    </row>
    <row r="1058" spans="1:14" x14ac:dyDescent="0.25">
      <c r="A1058" t="s">
        <v>5571</v>
      </c>
      <c r="C1058" t="s">
        <v>16</v>
      </c>
      <c r="D1058" t="s">
        <v>5572</v>
      </c>
      <c r="E1058" t="s">
        <v>18</v>
      </c>
      <c r="F1058" t="s">
        <v>5573</v>
      </c>
      <c r="G1058" t="s">
        <v>5574</v>
      </c>
      <c r="H1058" t="s">
        <v>5575</v>
      </c>
      <c r="I1058" t="s">
        <v>34</v>
      </c>
      <c r="J1058" t="s">
        <v>476</v>
      </c>
      <c r="K1058" t="s">
        <v>24</v>
      </c>
      <c r="L1058" t="s">
        <v>5576</v>
      </c>
      <c r="M1058" t="s">
        <v>26</v>
      </c>
      <c r="N1058" t="s">
        <v>27</v>
      </c>
    </row>
    <row r="1059" spans="1:14" x14ac:dyDescent="0.25">
      <c r="A1059" t="s">
        <v>4763</v>
      </c>
      <c r="B1059" t="s">
        <v>4764</v>
      </c>
      <c r="C1059" t="s">
        <v>16</v>
      </c>
      <c r="D1059" t="s">
        <v>4759</v>
      </c>
      <c r="E1059" t="s">
        <v>695</v>
      </c>
      <c r="F1059" t="s">
        <v>5577</v>
      </c>
      <c r="G1059" t="s">
        <v>5578</v>
      </c>
      <c r="H1059" t="s">
        <v>5579</v>
      </c>
      <c r="I1059" t="s">
        <v>34</v>
      </c>
      <c r="J1059" t="s">
        <v>1161</v>
      </c>
      <c r="K1059" t="s">
        <v>24</v>
      </c>
      <c r="L1059" t="s">
        <v>82</v>
      </c>
      <c r="M1059" t="s">
        <v>26</v>
      </c>
      <c r="N1059" t="s">
        <v>27</v>
      </c>
    </row>
    <row r="1060" spans="1:14" x14ac:dyDescent="0.25">
      <c r="A1060" t="s">
        <v>5580</v>
      </c>
      <c r="B1060" t="s">
        <v>5226</v>
      </c>
      <c r="C1060" t="s">
        <v>76</v>
      </c>
      <c r="D1060" t="s">
        <v>5227</v>
      </c>
      <c r="E1060" t="s">
        <v>695</v>
      </c>
      <c r="F1060" t="s">
        <v>5581</v>
      </c>
      <c r="G1060" t="s">
        <v>5582</v>
      </c>
      <c r="H1060" t="s">
        <v>5583</v>
      </c>
      <c r="I1060" t="s">
        <v>34</v>
      </c>
      <c r="J1060" t="s">
        <v>53</v>
      </c>
      <c r="K1060" t="s">
        <v>24</v>
      </c>
      <c r="L1060" t="s">
        <v>2863</v>
      </c>
      <c r="M1060" t="s">
        <v>5584</v>
      </c>
      <c r="N1060" t="s">
        <v>46</v>
      </c>
    </row>
    <row r="1061" spans="1:14" x14ac:dyDescent="0.25">
      <c r="A1061" t="s">
        <v>5585</v>
      </c>
      <c r="B1061" t="s">
        <v>5586</v>
      </c>
      <c r="C1061" t="s">
        <v>76</v>
      </c>
      <c r="D1061" t="s">
        <v>5587</v>
      </c>
      <c r="E1061" t="s">
        <v>695</v>
      </c>
      <c r="F1061" t="s">
        <v>5588</v>
      </c>
      <c r="G1061" t="s">
        <v>5589</v>
      </c>
      <c r="H1061" t="s">
        <v>5590</v>
      </c>
      <c r="I1061" t="s">
        <v>34</v>
      </c>
      <c r="J1061" t="s">
        <v>1435</v>
      </c>
      <c r="K1061" t="s">
        <v>24</v>
      </c>
      <c r="L1061" t="s">
        <v>1414</v>
      </c>
      <c r="M1061" t="s">
        <v>5591</v>
      </c>
      <c r="N1061" t="s">
        <v>46</v>
      </c>
    </row>
    <row r="1062" spans="1:14" x14ac:dyDescent="0.25">
      <c r="A1062" t="s">
        <v>5592</v>
      </c>
      <c r="B1062" t="s">
        <v>2690</v>
      </c>
      <c r="C1062" t="s">
        <v>16</v>
      </c>
      <c r="D1062" t="s">
        <v>39</v>
      </c>
      <c r="E1062" t="s">
        <v>695</v>
      </c>
      <c r="F1062" t="s">
        <v>5593</v>
      </c>
      <c r="G1062" t="s">
        <v>5594</v>
      </c>
      <c r="H1062" t="s">
        <v>5595</v>
      </c>
      <c r="I1062" t="s">
        <v>34</v>
      </c>
      <c r="J1062" t="s">
        <v>315</v>
      </c>
      <c r="K1062" t="s">
        <v>24</v>
      </c>
      <c r="L1062" t="s">
        <v>4679</v>
      </c>
      <c r="M1062" t="s">
        <v>5596</v>
      </c>
      <c r="N1062" t="s">
        <v>46</v>
      </c>
    </row>
    <row r="1063" spans="1:14" x14ac:dyDescent="0.25">
      <c r="A1063" t="s">
        <v>5597</v>
      </c>
      <c r="B1063" t="s">
        <v>4682</v>
      </c>
      <c r="C1063" t="s">
        <v>76</v>
      </c>
      <c r="D1063" t="s">
        <v>1612</v>
      </c>
      <c r="E1063" t="s">
        <v>695</v>
      </c>
      <c r="F1063" t="s">
        <v>5598</v>
      </c>
      <c r="G1063" t="s">
        <v>5599</v>
      </c>
      <c r="H1063" t="s">
        <v>5600</v>
      </c>
      <c r="I1063" t="s">
        <v>34</v>
      </c>
      <c r="J1063" t="s">
        <v>699</v>
      </c>
      <c r="K1063" t="s">
        <v>24</v>
      </c>
      <c r="L1063" t="s">
        <v>82</v>
      </c>
      <c r="M1063" t="s">
        <v>26</v>
      </c>
      <c r="N1063" t="s">
        <v>27</v>
      </c>
    </row>
    <row r="1064" spans="1:14" x14ac:dyDescent="0.25">
      <c r="A1064" t="s">
        <v>4932</v>
      </c>
      <c r="C1064" t="s">
        <v>16</v>
      </c>
      <c r="D1064" t="s">
        <v>4933</v>
      </c>
      <c r="E1064" t="s">
        <v>687</v>
      </c>
      <c r="F1064" t="s">
        <v>5601</v>
      </c>
      <c r="G1064" t="s">
        <v>5602</v>
      </c>
      <c r="H1064" t="s">
        <v>5603</v>
      </c>
      <c r="I1064" t="s">
        <v>34</v>
      </c>
      <c r="J1064" t="s">
        <v>1860</v>
      </c>
      <c r="K1064" t="s">
        <v>24</v>
      </c>
      <c r="L1064" t="s">
        <v>248</v>
      </c>
      <c r="M1064" t="s">
        <v>26</v>
      </c>
      <c r="N1064" t="s">
        <v>27</v>
      </c>
    </row>
    <row r="1065" spans="1:14" x14ac:dyDescent="0.25">
      <c r="A1065" t="s">
        <v>5604</v>
      </c>
      <c r="B1065" t="s">
        <v>4875</v>
      </c>
      <c r="C1065" t="s">
        <v>16</v>
      </c>
      <c r="D1065" t="s">
        <v>5605</v>
      </c>
      <c r="E1065" t="s">
        <v>695</v>
      </c>
      <c r="F1065" t="s">
        <v>5606</v>
      </c>
      <c r="G1065" t="s">
        <v>5607</v>
      </c>
      <c r="H1065" t="s">
        <v>5608</v>
      </c>
      <c r="I1065" t="s">
        <v>34</v>
      </c>
      <c r="J1065" t="s">
        <v>2223</v>
      </c>
      <c r="K1065" t="s">
        <v>24</v>
      </c>
      <c r="L1065" t="s">
        <v>720</v>
      </c>
      <c r="M1065" t="s">
        <v>26</v>
      </c>
      <c r="N1065" t="s">
        <v>27</v>
      </c>
    </row>
    <row r="1066" spans="1:14" x14ac:dyDescent="0.25">
      <c r="A1066" t="s">
        <v>5115</v>
      </c>
      <c r="B1066" t="s">
        <v>4651</v>
      </c>
      <c r="C1066" t="s">
        <v>16</v>
      </c>
      <c r="D1066" t="s">
        <v>4652</v>
      </c>
      <c r="E1066" t="s">
        <v>695</v>
      </c>
      <c r="F1066" t="s">
        <v>5609</v>
      </c>
      <c r="G1066" t="s">
        <v>5610</v>
      </c>
      <c r="H1066" t="s">
        <v>5611</v>
      </c>
      <c r="I1066" t="s">
        <v>34</v>
      </c>
      <c r="J1066" t="s">
        <v>1066</v>
      </c>
      <c r="K1066" t="s">
        <v>24</v>
      </c>
      <c r="L1066" t="s">
        <v>2777</v>
      </c>
      <c r="M1066" t="s">
        <v>26</v>
      </c>
      <c r="N1066" t="s">
        <v>27</v>
      </c>
    </row>
    <row r="1067" spans="1:14" x14ac:dyDescent="0.25">
      <c r="A1067" t="s">
        <v>5612</v>
      </c>
      <c r="B1067" t="s">
        <v>5150</v>
      </c>
      <c r="C1067" t="s">
        <v>16</v>
      </c>
      <c r="D1067" t="s">
        <v>579</v>
      </c>
      <c r="E1067" t="s">
        <v>687</v>
      </c>
      <c r="F1067" t="s">
        <v>5613</v>
      </c>
      <c r="G1067" t="s">
        <v>5614</v>
      </c>
      <c r="H1067" t="s">
        <v>5615</v>
      </c>
      <c r="I1067" t="s">
        <v>34</v>
      </c>
      <c r="J1067" t="s">
        <v>256</v>
      </c>
      <c r="K1067" t="s">
        <v>24</v>
      </c>
      <c r="L1067" t="s">
        <v>193</v>
      </c>
      <c r="M1067" t="s">
        <v>26</v>
      </c>
      <c r="N1067" t="s">
        <v>27</v>
      </c>
    </row>
    <row r="1068" spans="1:14" x14ac:dyDescent="0.25">
      <c r="A1068" t="s">
        <v>5616</v>
      </c>
      <c r="B1068" t="s">
        <v>5617</v>
      </c>
      <c r="C1068" t="s">
        <v>16</v>
      </c>
      <c r="D1068" t="s">
        <v>5618</v>
      </c>
      <c r="E1068" t="s">
        <v>687</v>
      </c>
      <c r="F1068" t="s">
        <v>5619</v>
      </c>
      <c r="G1068" t="s">
        <v>5620</v>
      </c>
      <c r="H1068" t="s">
        <v>5621</v>
      </c>
      <c r="I1068" t="s">
        <v>34</v>
      </c>
      <c r="J1068" t="s">
        <v>805</v>
      </c>
      <c r="K1068" t="s">
        <v>24</v>
      </c>
      <c r="L1068" t="s">
        <v>82</v>
      </c>
      <c r="M1068" t="s">
        <v>26</v>
      </c>
      <c r="N1068" t="s">
        <v>27</v>
      </c>
    </row>
    <row r="1069" spans="1:14" x14ac:dyDescent="0.25">
      <c r="A1069" t="s">
        <v>4628</v>
      </c>
      <c r="B1069" t="s">
        <v>101</v>
      </c>
      <c r="C1069" t="s">
        <v>76</v>
      </c>
      <c r="D1069" t="s">
        <v>4687</v>
      </c>
      <c r="E1069" t="s">
        <v>695</v>
      </c>
      <c r="F1069" t="s">
        <v>5622</v>
      </c>
      <c r="G1069" t="s">
        <v>5623</v>
      </c>
      <c r="H1069" t="s">
        <v>5624</v>
      </c>
      <c r="I1069" t="s">
        <v>34</v>
      </c>
      <c r="J1069" t="s">
        <v>568</v>
      </c>
      <c r="K1069" t="s">
        <v>24</v>
      </c>
      <c r="L1069" t="s">
        <v>4635</v>
      </c>
      <c r="M1069" t="s">
        <v>5625</v>
      </c>
      <c r="N1069" t="s">
        <v>46</v>
      </c>
    </row>
    <row r="1070" spans="1:14" x14ac:dyDescent="0.25">
      <c r="A1070" t="s">
        <v>5626</v>
      </c>
      <c r="B1070" t="s">
        <v>5627</v>
      </c>
      <c r="C1070" t="s">
        <v>600</v>
      </c>
      <c r="D1070" t="s">
        <v>3384</v>
      </c>
      <c r="E1070" t="s">
        <v>18</v>
      </c>
      <c r="F1070" t="s">
        <v>5628</v>
      </c>
      <c r="G1070" t="s">
        <v>5629</v>
      </c>
      <c r="H1070" t="s">
        <v>5630</v>
      </c>
      <c r="I1070" t="s">
        <v>34</v>
      </c>
      <c r="J1070" t="s">
        <v>1227</v>
      </c>
      <c r="K1070" t="s">
        <v>606</v>
      </c>
      <c r="L1070" t="s">
        <v>82</v>
      </c>
      <c r="M1070" t="s">
        <v>26</v>
      </c>
      <c r="N1070" t="s">
        <v>27</v>
      </c>
    </row>
    <row r="1071" spans="1:14" x14ac:dyDescent="0.25">
      <c r="A1071" t="s">
        <v>5631</v>
      </c>
      <c r="B1071" t="s">
        <v>5632</v>
      </c>
      <c r="C1071" t="s">
        <v>600</v>
      </c>
      <c r="D1071" t="s">
        <v>5633</v>
      </c>
      <c r="E1071" t="s">
        <v>18</v>
      </c>
      <c r="F1071" t="s">
        <v>5634</v>
      </c>
      <c r="G1071" t="s">
        <v>5635</v>
      </c>
      <c r="H1071" t="s">
        <v>5636</v>
      </c>
      <c r="I1071" t="s">
        <v>34</v>
      </c>
      <c r="J1071" t="s">
        <v>5637</v>
      </c>
      <c r="K1071" t="s">
        <v>606</v>
      </c>
      <c r="L1071" t="s">
        <v>477</v>
      </c>
      <c r="M1071" t="s">
        <v>26</v>
      </c>
      <c r="N1071" t="s">
        <v>27</v>
      </c>
    </row>
    <row r="1072" spans="1:14" x14ac:dyDescent="0.25">
      <c r="A1072" t="s">
        <v>1694</v>
      </c>
      <c r="B1072" t="s">
        <v>1685</v>
      </c>
      <c r="C1072" t="s">
        <v>1991</v>
      </c>
      <c r="D1072" t="s">
        <v>1681</v>
      </c>
      <c r="E1072" t="s">
        <v>687</v>
      </c>
      <c r="F1072" t="s">
        <v>5638</v>
      </c>
      <c r="G1072" t="s">
        <v>5639</v>
      </c>
      <c r="H1072" t="s">
        <v>5640</v>
      </c>
      <c r="I1072" t="s">
        <v>34</v>
      </c>
      <c r="J1072" t="s">
        <v>1996</v>
      </c>
      <c r="K1072" t="s">
        <v>606</v>
      </c>
      <c r="L1072" t="s">
        <v>82</v>
      </c>
      <c r="M1072" t="s">
        <v>26</v>
      </c>
      <c r="N1072" t="s">
        <v>27</v>
      </c>
    </row>
    <row r="1073" spans="1:14" x14ac:dyDescent="0.25">
      <c r="A1073" t="s">
        <v>5641</v>
      </c>
      <c r="B1073" t="s">
        <v>5642</v>
      </c>
      <c r="C1073" t="s">
        <v>600</v>
      </c>
      <c r="D1073" t="s">
        <v>3396</v>
      </c>
      <c r="E1073" t="s">
        <v>695</v>
      </c>
      <c r="F1073" t="s">
        <v>5643</v>
      </c>
      <c r="G1073" t="s">
        <v>5644</v>
      </c>
      <c r="H1073" t="s">
        <v>5645</v>
      </c>
      <c r="I1073" t="s">
        <v>34</v>
      </c>
      <c r="J1073" t="s">
        <v>3322</v>
      </c>
      <c r="K1073" t="s">
        <v>24</v>
      </c>
      <c r="L1073" t="s">
        <v>5646</v>
      </c>
      <c r="M1073" t="s">
        <v>26</v>
      </c>
      <c r="N1073" t="s">
        <v>27</v>
      </c>
    </row>
    <row r="1074" spans="1:14" x14ac:dyDescent="0.25">
      <c r="A1074" t="s">
        <v>5647</v>
      </c>
      <c r="B1074" t="s">
        <v>5648</v>
      </c>
      <c r="C1074" t="s">
        <v>600</v>
      </c>
      <c r="D1074" t="s">
        <v>5649</v>
      </c>
      <c r="E1074" t="s">
        <v>18</v>
      </c>
      <c r="F1074" t="s">
        <v>5650</v>
      </c>
      <c r="G1074" t="s">
        <v>5651</v>
      </c>
      <c r="H1074" t="s">
        <v>5652</v>
      </c>
      <c r="I1074" t="s">
        <v>34</v>
      </c>
      <c r="J1074" t="s">
        <v>1988</v>
      </c>
      <c r="K1074" t="s">
        <v>606</v>
      </c>
      <c r="L1074" t="s">
        <v>2751</v>
      </c>
      <c r="M1074" t="s">
        <v>26</v>
      </c>
      <c r="N1074" t="s">
        <v>27</v>
      </c>
    </row>
    <row r="1075" spans="1:14" x14ac:dyDescent="0.25">
      <c r="A1075" t="s">
        <v>1679</v>
      </c>
      <c r="B1075" t="s">
        <v>5653</v>
      </c>
      <c r="C1075" t="s">
        <v>1991</v>
      </c>
      <c r="D1075" t="s">
        <v>1681</v>
      </c>
      <c r="E1075" t="s">
        <v>695</v>
      </c>
      <c r="F1075" t="s">
        <v>5654</v>
      </c>
      <c r="G1075" t="s">
        <v>5655</v>
      </c>
      <c r="H1075" t="s">
        <v>5656</v>
      </c>
      <c r="I1075" t="s">
        <v>34</v>
      </c>
      <c r="J1075" t="s">
        <v>1996</v>
      </c>
      <c r="K1075" t="s">
        <v>606</v>
      </c>
      <c r="L1075" t="s">
        <v>82</v>
      </c>
      <c r="M1075" t="s">
        <v>26</v>
      </c>
      <c r="N1075" t="s">
        <v>27</v>
      </c>
    </row>
    <row r="1076" spans="1:14" x14ac:dyDescent="0.25">
      <c r="A1076" t="s">
        <v>5657</v>
      </c>
      <c r="B1076" t="s">
        <v>5658</v>
      </c>
      <c r="C1076" t="s">
        <v>1991</v>
      </c>
      <c r="D1076" t="s">
        <v>820</v>
      </c>
      <c r="E1076" t="s">
        <v>18</v>
      </c>
      <c r="F1076" t="s">
        <v>5659</v>
      </c>
      <c r="G1076" t="s">
        <v>5660</v>
      </c>
      <c r="H1076" t="s">
        <v>5661</v>
      </c>
      <c r="I1076" t="s">
        <v>34</v>
      </c>
      <c r="J1076" t="s">
        <v>2062</v>
      </c>
      <c r="K1076" t="s">
        <v>606</v>
      </c>
      <c r="L1076" t="s">
        <v>82</v>
      </c>
      <c r="M1076" t="s">
        <v>26</v>
      </c>
      <c r="N1076" t="s">
        <v>27</v>
      </c>
    </row>
    <row r="1077" spans="1:14" x14ac:dyDescent="0.25">
      <c r="A1077" t="s">
        <v>5641</v>
      </c>
      <c r="B1077" t="s">
        <v>5642</v>
      </c>
      <c r="C1077" t="s">
        <v>600</v>
      </c>
      <c r="D1077" t="s">
        <v>3396</v>
      </c>
      <c r="E1077" t="s">
        <v>695</v>
      </c>
      <c r="F1077" t="s">
        <v>5662</v>
      </c>
      <c r="G1077" t="s">
        <v>5663</v>
      </c>
      <c r="H1077" t="s">
        <v>5664</v>
      </c>
      <c r="I1077" t="s">
        <v>34</v>
      </c>
      <c r="J1077" t="s">
        <v>1689</v>
      </c>
      <c r="K1077" t="s">
        <v>24</v>
      </c>
      <c r="L1077" t="s">
        <v>5665</v>
      </c>
      <c r="M1077" t="s">
        <v>26</v>
      </c>
      <c r="N1077" t="s">
        <v>27</v>
      </c>
    </row>
    <row r="1078" spans="1:14" x14ac:dyDescent="0.25">
      <c r="A1078" t="s">
        <v>1679</v>
      </c>
      <c r="B1078" t="s">
        <v>1685</v>
      </c>
      <c r="C1078" t="s">
        <v>1991</v>
      </c>
      <c r="D1078" t="s">
        <v>1681</v>
      </c>
      <c r="E1078" t="s">
        <v>695</v>
      </c>
      <c r="F1078" t="s">
        <v>5666</v>
      </c>
      <c r="G1078" t="s">
        <v>5667</v>
      </c>
      <c r="H1078" t="s">
        <v>5668</v>
      </c>
      <c r="I1078" t="s">
        <v>34</v>
      </c>
      <c r="J1078" t="s">
        <v>5669</v>
      </c>
      <c r="K1078" t="s">
        <v>606</v>
      </c>
      <c r="L1078" t="s">
        <v>82</v>
      </c>
      <c r="M1078" t="s">
        <v>26</v>
      </c>
      <c r="N1078" t="s">
        <v>27</v>
      </c>
    </row>
    <row r="1079" spans="1:14" x14ac:dyDescent="0.25">
      <c r="A1079" t="s">
        <v>5670</v>
      </c>
      <c r="B1079" t="s">
        <v>5671</v>
      </c>
      <c r="C1079" t="s">
        <v>1991</v>
      </c>
      <c r="D1079" t="s">
        <v>429</v>
      </c>
      <c r="E1079" t="s">
        <v>18</v>
      </c>
      <c r="F1079" t="s">
        <v>5672</v>
      </c>
      <c r="G1079" t="s">
        <v>5673</v>
      </c>
      <c r="H1079" t="s">
        <v>5674</v>
      </c>
      <c r="I1079" t="s">
        <v>34</v>
      </c>
      <c r="J1079" t="s">
        <v>2051</v>
      </c>
      <c r="K1079" t="s">
        <v>606</v>
      </c>
      <c r="L1079" t="s">
        <v>434</v>
      </c>
      <c r="M1079" t="s">
        <v>26</v>
      </c>
      <c r="N1079" t="s">
        <v>27</v>
      </c>
    </row>
    <row r="1080" spans="1:14" x14ac:dyDescent="0.25">
      <c r="A1080" t="s">
        <v>1679</v>
      </c>
      <c r="B1080" t="s">
        <v>1685</v>
      </c>
      <c r="C1080" t="s">
        <v>1991</v>
      </c>
      <c r="D1080" t="s">
        <v>1681</v>
      </c>
      <c r="E1080" t="s">
        <v>695</v>
      </c>
      <c r="F1080" t="s">
        <v>5675</v>
      </c>
      <c r="G1080" t="s">
        <v>5676</v>
      </c>
      <c r="H1080" t="s">
        <v>5677</v>
      </c>
      <c r="I1080" t="s">
        <v>34</v>
      </c>
      <c r="J1080" t="s">
        <v>5678</v>
      </c>
      <c r="K1080" t="s">
        <v>606</v>
      </c>
      <c r="L1080" t="s">
        <v>82</v>
      </c>
      <c r="M1080" t="s">
        <v>26</v>
      </c>
      <c r="N1080" t="s">
        <v>27</v>
      </c>
    </row>
    <row r="1081" spans="1:14" x14ac:dyDescent="0.25">
      <c r="A1081" t="s">
        <v>5679</v>
      </c>
      <c r="B1081" t="s">
        <v>5642</v>
      </c>
      <c r="C1081" t="s">
        <v>600</v>
      </c>
      <c r="D1081" t="s">
        <v>3396</v>
      </c>
      <c r="E1081" t="s">
        <v>687</v>
      </c>
      <c r="F1081" t="s">
        <v>5680</v>
      </c>
      <c r="G1081" t="s">
        <v>5681</v>
      </c>
      <c r="H1081" t="s">
        <v>5682</v>
      </c>
      <c r="I1081" t="s">
        <v>34</v>
      </c>
      <c r="J1081" t="s">
        <v>1689</v>
      </c>
      <c r="K1081" t="s">
        <v>24</v>
      </c>
      <c r="L1081" t="s">
        <v>5646</v>
      </c>
      <c r="M1081" t="s">
        <v>26</v>
      </c>
      <c r="N1081" t="s">
        <v>27</v>
      </c>
    </row>
    <row r="1082" spans="1:14" x14ac:dyDescent="0.25">
      <c r="A1082" t="s">
        <v>5683</v>
      </c>
      <c r="C1082" t="s">
        <v>1700</v>
      </c>
      <c r="E1082" t="s">
        <v>18</v>
      </c>
      <c r="F1082" t="s">
        <v>5684</v>
      </c>
      <c r="G1082" t="s">
        <v>5685</v>
      </c>
      <c r="H1082" t="s">
        <v>5686</v>
      </c>
      <c r="I1082" t="s">
        <v>22</v>
      </c>
      <c r="J1082" t="s">
        <v>1988</v>
      </c>
      <c r="K1082" t="s">
        <v>1705</v>
      </c>
      <c r="L1082" t="s">
        <v>5687</v>
      </c>
      <c r="M1082" t="s">
        <v>26</v>
      </c>
      <c r="N1082" t="s">
        <v>27</v>
      </c>
    </row>
    <row r="1083" spans="1:14" x14ac:dyDescent="0.25">
      <c r="A1083" t="s">
        <v>4791</v>
      </c>
      <c r="B1083" t="s">
        <v>5688</v>
      </c>
      <c r="C1083" t="s">
        <v>1700</v>
      </c>
      <c r="D1083" t="s">
        <v>4792</v>
      </c>
      <c r="E1083" t="s">
        <v>695</v>
      </c>
      <c r="F1083" t="s">
        <v>5689</v>
      </c>
      <c r="G1083" t="s">
        <v>5690</v>
      </c>
      <c r="H1083" t="s">
        <v>5691</v>
      </c>
      <c r="I1083" t="s">
        <v>3848</v>
      </c>
      <c r="J1083" t="s">
        <v>872</v>
      </c>
      <c r="K1083" t="s">
        <v>1705</v>
      </c>
      <c r="L1083" t="s">
        <v>914</v>
      </c>
      <c r="M1083" t="s">
        <v>26</v>
      </c>
      <c r="N1083" t="s">
        <v>27</v>
      </c>
    </row>
    <row r="1084" spans="1:14" x14ac:dyDescent="0.25">
      <c r="A1084" t="s">
        <v>4791</v>
      </c>
      <c r="B1084" t="s">
        <v>5692</v>
      </c>
      <c r="C1084" t="s">
        <v>1700</v>
      </c>
      <c r="D1084" t="s">
        <v>5693</v>
      </c>
      <c r="E1084" t="s">
        <v>695</v>
      </c>
      <c r="F1084" t="s">
        <v>5694</v>
      </c>
      <c r="G1084" t="s">
        <v>5695</v>
      </c>
      <c r="H1084" t="s">
        <v>5696</v>
      </c>
      <c r="I1084" t="s">
        <v>5697</v>
      </c>
      <c r="J1084" t="s">
        <v>284</v>
      </c>
      <c r="K1084" t="s">
        <v>1705</v>
      </c>
      <c r="L1084" t="s">
        <v>914</v>
      </c>
      <c r="M1084" t="s">
        <v>26</v>
      </c>
      <c r="N1084" t="s">
        <v>27</v>
      </c>
    </row>
    <row r="1085" spans="1:14" x14ac:dyDescent="0.25">
      <c r="A1085" t="s">
        <v>4791</v>
      </c>
      <c r="B1085" t="s">
        <v>5698</v>
      </c>
      <c r="C1085" t="s">
        <v>1700</v>
      </c>
      <c r="D1085" t="s">
        <v>4792</v>
      </c>
      <c r="E1085" t="s">
        <v>695</v>
      </c>
      <c r="F1085" t="s">
        <v>5699</v>
      </c>
      <c r="G1085" t="s">
        <v>5700</v>
      </c>
      <c r="H1085" t="s">
        <v>5701</v>
      </c>
      <c r="I1085" t="s">
        <v>3848</v>
      </c>
      <c r="J1085" t="s">
        <v>1965</v>
      </c>
      <c r="K1085" t="s">
        <v>1705</v>
      </c>
      <c r="L1085" t="s">
        <v>914</v>
      </c>
      <c r="M1085" t="s">
        <v>26</v>
      </c>
      <c r="N1085" t="s">
        <v>27</v>
      </c>
    </row>
    <row r="1086" spans="1:14" x14ac:dyDescent="0.25">
      <c r="A1086" t="s">
        <v>4791</v>
      </c>
      <c r="B1086" t="s">
        <v>5702</v>
      </c>
      <c r="C1086" t="s">
        <v>1700</v>
      </c>
      <c r="D1086" t="s">
        <v>5693</v>
      </c>
      <c r="E1086" t="s">
        <v>695</v>
      </c>
      <c r="F1086" t="s">
        <v>5703</v>
      </c>
      <c r="G1086" t="s">
        <v>5704</v>
      </c>
      <c r="H1086" t="s">
        <v>5705</v>
      </c>
      <c r="I1086" t="s">
        <v>3848</v>
      </c>
      <c r="J1086" t="s">
        <v>699</v>
      </c>
      <c r="K1086" t="s">
        <v>1705</v>
      </c>
      <c r="L1086" t="s">
        <v>914</v>
      </c>
      <c r="M1086" t="s">
        <v>26</v>
      </c>
      <c r="N1086" t="s">
        <v>27</v>
      </c>
    </row>
    <row r="1087" spans="1:14" x14ac:dyDescent="0.25">
      <c r="A1087" t="s">
        <v>5706</v>
      </c>
      <c r="B1087" t="s">
        <v>5707</v>
      </c>
      <c r="C1087" t="s">
        <v>16</v>
      </c>
      <c r="D1087" t="s">
        <v>5708</v>
      </c>
      <c r="E1087" t="s">
        <v>695</v>
      </c>
      <c r="F1087" t="s">
        <v>5709</v>
      </c>
      <c r="G1087" t="s">
        <v>5710</v>
      </c>
      <c r="H1087" t="s">
        <v>5711</v>
      </c>
      <c r="I1087" t="s">
        <v>34</v>
      </c>
      <c r="J1087" t="s">
        <v>269</v>
      </c>
      <c r="K1087" t="s">
        <v>24</v>
      </c>
      <c r="L1087" t="s">
        <v>848</v>
      </c>
      <c r="M1087" t="s">
        <v>26</v>
      </c>
      <c r="N1087" t="s">
        <v>27</v>
      </c>
    </row>
    <row r="1088" spans="1:14" x14ac:dyDescent="0.25">
      <c r="A1088" t="s">
        <v>5580</v>
      </c>
      <c r="B1088" t="s">
        <v>5226</v>
      </c>
      <c r="C1088" t="s">
        <v>76</v>
      </c>
      <c r="D1088" t="s">
        <v>5227</v>
      </c>
      <c r="E1088" t="s">
        <v>695</v>
      </c>
      <c r="F1088" t="s">
        <v>5712</v>
      </c>
      <c r="G1088" t="s">
        <v>5713</v>
      </c>
      <c r="H1088" t="s">
        <v>5714</v>
      </c>
      <c r="I1088" t="s">
        <v>34</v>
      </c>
      <c r="J1088" t="s">
        <v>53</v>
      </c>
      <c r="K1088" t="s">
        <v>24</v>
      </c>
      <c r="L1088" t="s">
        <v>2863</v>
      </c>
      <c r="M1088" t="s">
        <v>5715</v>
      </c>
      <c r="N1088" t="s">
        <v>46</v>
      </c>
    </row>
    <row r="1089" spans="1:14" x14ac:dyDescent="0.25">
      <c r="A1089" t="s">
        <v>4806</v>
      </c>
      <c r="B1089" t="s">
        <v>4807</v>
      </c>
      <c r="C1089" t="s">
        <v>76</v>
      </c>
      <c r="D1089" t="s">
        <v>4808</v>
      </c>
      <c r="E1089" t="s">
        <v>695</v>
      </c>
      <c r="F1089" t="s">
        <v>5716</v>
      </c>
      <c r="G1089" t="s">
        <v>5717</v>
      </c>
      <c r="H1089" t="s">
        <v>5718</v>
      </c>
      <c r="I1089" t="s">
        <v>34</v>
      </c>
      <c r="J1089" t="s">
        <v>127</v>
      </c>
      <c r="K1089" t="s">
        <v>24</v>
      </c>
      <c r="L1089" t="s">
        <v>1414</v>
      </c>
      <c r="M1089" t="s">
        <v>5719</v>
      </c>
      <c r="N1089" t="s">
        <v>46</v>
      </c>
    </row>
    <row r="1090" spans="1:14" x14ac:dyDescent="0.25">
      <c r="A1090" t="s">
        <v>5720</v>
      </c>
      <c r="B1090" t="s">
        <v>4758</v>
      </c>
      <c r="C1090" t="s">
        <v>76</v>
      </c>
      <c r="D1090" t="s">
        <v>5107</v>
      </c>
      <c r="E1090" t="s">
        <v>695</v>
      </c>
      <c r="F1090" t="s">
        <v>5721</v>
      </c>
      <c r="G1090" t="s">
        <v>5722</v>
      </c>
      <c r="H1090" t="s">
        <v>5723</v>
      </c>
      <c r="I1090" t="s">
        <v>34</v>
      </c>
      <c r="J1090" t="s">
        <v>782</v>
      </c>
      <c r="K1090" t="s">
        <v>24</v>
      </c>
      <c r="L1090" t="s">
        <v>44</v>
      </c>
      <c r="M1090" t="s">
        <v>26</v>
      </c>
      <c r="N1090" t="s">
        <v>27</v>
      </c>
    </row>
    <row r="1091" spans="1:14" x14ac:dyDescent="0.25">
      <c r="A1091" t="s">
        <v>5724</v>
      </c>
      <c r="B1091" t="s">
        <v>5725</v>
      </c>
      <c r="C1091" t="s">
        <v>76</v>
      </c>
      <c r="D1091" t="s">
        <v>3844</v>
      </c>
      <c r="E1091" t="s">
        <v>695</v>
      </c>
      <c r="F1091" t="s">
        <v>5726</v>
      </c>
      <c r="G1091" t="s">
        <v>5727</v>
      </c>
      <c r="H1091" t="s">
        <v>5728</v>
      </c>
      <c r="I1091" t="s">
        <v>22</v>
      </c>
      <c r="J1091" t="s">
        <v>476</v>
      </c>
      <c r="K1091" t="s">
        <v>24</v>
      </c>
      <c r="L1091" t="s">
        <v>36</v>
      </c>
      <c r="M1091" t="s">
        <v>26</v>
      </c>
      <c r="N1091" t="s">
        <v>27</v>
      </c>
    </row>
    <row r="1092" spans="1:14" x14ac:dyDescent="0.25">
      <c r="A1092" t="s">
        <v>5729</v>
      </c>
      <c r="B1092" t="s">
        <v>4967</v>
      </c>
      <c r="C1092" t="s">
        <v>76</v>
      </c>
      <c r="D1092" t="s">
        <v>4968</v>
      </c>
      <c r="E1092" t="s">
        <v>695</v>
      </c>
      <c r="F1092" t="s">
        <v>5730</v>
      </c>
      <c r="G1092" t="s">
        <v>5731</v>
      </c>
      <c r="H1092" t="s">
        <v>5732</v>
      </c>
      <c r="I1092" t="s">
        <v>34</v>
      </c>
      <c r="J1092" t="s">
        <v>521</v>
      </c>
      <c r="K1092" t="s">
        <v>24</v>
      </c>
      <c r="L1092" t="s">
        <v>4972</v>
      </c>
      <c r="M1092" t="s">
        <v>26</v>
      </c>
      <c r="N1092" t="s">
        <v>27</v>
      </c>
    </row>
    <row r="1093" spans="1:14" x14ac:dyDescent="0.25">
      <c r="A1093" t="s">
        <v>5733</v>
      </c>
      <c r="B1093" t="s">
        <v>5734</v>
      </c>
      <c r="C1093" t="s">
        <v>16</v>
      </c>
      <c r="D1093" t="s">
        <v>3197</v>
      </c>
      <c r="E1093" t="s">
        <v>695</v>
      </c>
      <c r="F1093" t="s">
        <v>5735</v>
      </c>
      <c r="G1093" t="s">
        <v>5736</v>
      </c>
      <c r="H1093" t="s">
        <v>5737</v>
      </c>
      <c r="I1093" t="s">
        <v>34</v>
      </c>
      <c r="J1093" t="s">
        <v>1019</v>
      </c>
      <c r="K1093" t="s">
        <v>24</v>
      </c>
      <c r="L1093" t="s">
        <v>82</v>
      </c>
      <c r="M1093" t="s">
        <v>26</v>
      </c>
      <c r="N1093" t="s">
        <v>27</v>
      </c>
    </row>
    <row r="1094" spans="1:14" x14ac:dyDescent="0.25">
      <c r="A1094" t="s">
        <v>5738</v>
      </c>
      <c r="B1094" t="s">
        <v>5617</v>
      </c>
      <c r="C1094" t="s">
        <v>16</v>
      </c>
      <c r="D1094" t="s">
        <v>5618</v>
      </c>
      <c r="E1094" t="s">
        <v>695</v>
      </c>
      <c r="F1094" t="s">
        <v>5739</v>
      </c>
      <c r="G1094" t="s">
        <v>5740</v>
      </c>
      <c r="H1094" t="s">
        <v>5741</v>
      </c>
      <c r="I1094" t="s">
        <v>34</v>
      </c>
      <c r="J1094" t="s">
        <v>5742</v>
      </c>
      <c r="K1094" t="s">
        <v>24</v>
      </c>
      <c r="L1094" t="s">
        <v>82</v>
      </c>
      <c r="M1094" t="s">
        <v>26</v>
      </c>
      <c r="N1094" t="s">
        <v>27</v>
      </c>
    </row>
    <row r="1095" spans="1:14" x14ac:dyDescent="0.25">
      <c r="A1095" t="s">
        <v>5743</v>
      </c>
      <c r="B1095" t="s">
        <v>2953</v>
      </c>
      <c r="C1095" t="s">
        <v>76</v>
      </c>
      <c r="D1095" t="s">
        <v>2954</v>
      </c>
      <c r="E1095" t="s">
        <v>687</v>
      </c>
      <c r="F1095" t="s">
        <v>5744</v>
      </c>
      <c r="G1095" t="s">
        <v>5745</v>
      </c>
      <c r="H1095" t="s">
        <v>5746</v>
      </c>
      <c r="I1095" t="s">
        <v>34</v>
      </c>
      <c r="J1095" t="s">
        <v>433</v>
      </c>
      <c r="K1095" t="s">
        <v>24</v>
      </c>
      <c r="L1095" t="s">
        <v>537</v>
      </c>
      <c r="M1095" t="s">
        <v>26</v>
      </c>
      <c r="N1095" t="s">
        <v>27</v>
      </c>
    </row>
    <row r="1096" spans="1:14" x14ac:dyDescent="0.25">
      <c r="A1096" t="s">
        <v>5747</v>
      </c>
      <c r="C1096" t="s">
        <v>76</v>
      </c>
      <c r="D1096" t="s">
        <v>437</v>
      </c>
      <c r="E1096" t="s">
        <v>695</v>
      </c>
      <c r="F1096" t="s">
        <v>5748</v>
      </c>
      <c r="G1096" t="s">
        <v>5749</v>
      </c>
      <c r="H1096" t="s">
        <v>5750</v>
      </c>
      <c r="I1096" t="s">
        <v>34</v>
      </c>
      <c r="J1096" t="s">
        <v>120</v>
      </c>
      <c r="K1096" t="s">
        <v>24</v>
      </c>
      <c r="L1096" t="s">
        <v>441</v>
      </c>
      <c r="M1096" t="s">
        <v>5751</v>
      </c>
      <c r="N1096" t="s">
        <v>46</v>
      </c>
    </row>
    <row r="1097" spans="1:14" x14ac:dyDescent="0.25">
      <c r="A1097" t="s">
        <v>5752</v>
      </c>
      <c r="C1097" t="s">
        <v>16</v>
      </c>
      <c r="D1097" t="s">
        <v>4961</v>
      </c>
      <c r="E1097" t="s">
        <v>687</v>
      </c>
      <c r="F1097" t="s">
        <v>5753</v>
      </c>
      <c r="G1097" t="s">
        <v>5754</v>
      </c>
      <c r="H1097" t="s">
        <v>5755</v>
      </c>
      <c r="I1097" t="s">
        <v>34</v>
      </c>
      <c r="J1097" t="s">
        <v>256</v>
      </c>
      <c r="K1097" t="s">
        <v>24</v>
      </c>
      <c r="L1097" t="s">
        <v>4965</v>
      </c>
      <c r="M1097" t="s">
        <v>26</v>
      </c>
      <c r="N1097" t="s">
        <v>27</v>
      </c>
    </row>
    <row r="1098" spans="1:14" x14ac:dyDescent="0.25">
      <c r="A1098" t="s">
        <v>4623</v>
      </c>
      <c r="B1098" t="s">
        <v>4624</v>
      </c>
      <c r="C1098" t="s">
        <v>16</v>
      </c>
      <c r="D1098" t="s">
        <v>3889</v>
      </c>
      <c r="E1098" t="s">
        <v>695</v>
      </c>
      <c r="F1098" t="s">
        <v>5756</v>
      </c>
      <c r="G1098" t="s">
        <v>5757</v>
      </c>
      <c r="H1098" t="s">
        <v>5758</v>
      </c>
      <c r="I1098" t="s">
        <v>34</v>
      </c>
      <c r="J1098" t="s">
        <v>256</v>
      </c>
      <c r="K1098" t="s">
        <v>24</v>
      </c>
      <c r="L1098" t="s">
        <v>44</v>
      </c>
      <c r="M1098" t="s">
        <v>26</v>
      </c>
      <c r="N1098" t="s">
        <v>27</v>
      </c>
    </row>
    <row r="1099" spans="1:14" x14ac:dyDescent="0.25">
      <c r="A1099" t="s">
        <v>4791</v>
      </c>
      <c r="B1099" t="s">
        <v>708</v>
      </c>
      <c r="C1099" t="s">
        <v>16</v>
      </c>
      <c r="D1099" t="s">
        <v>4792</v>
      </c>
      <c r="E1099" t="s">
        <v>695</v>
      </c>
      <c r="F1099" t="s">
        <v>5759</v>
      </c>
      <c r="G1099" t="s">
        <v>5760</v>
      </c>
      <c r="H1099" t="s">
        <v>5761</v>
      </c>
      <c r="I1099" t="s">
        <v>34</v>
      </c>
      <c r="J1099" t="s">
        <v>872</v>
      </c>
      <c r="K1099" t="s">
        <v>24</v>
      </c>
      <c r="L1099" t="s">
        <v>914</v>
      </c>
      <c r="M1099" t="s">
        <v>26</v>
      </c>
      <c r="N1099" t="s">
        <v>27</v>
      </c>
    </row>
    <row r="1100" spans="1:14" x14ac:dyDescent="0.25">
      <c r="A1100" t="s">
        <v>5762</v>
      </c>
      <c r="B1100" t="s">
        <v>4720</v>
      </c>
      <c r="C1100" t="s">
        <v>16</v>
      </c>
      <c r="D1100" t="s">
        <v>2667</v>
      </c>
      <c r="E1100" t="s">
        <v>687</v>
      </c>
      <c r="F1100" t="s">
        <v>5763</v>
      </c>
      <c r="G1100" t="s">
        <v>5764</v>
      </c>
      <c r="H1100" t="s">
        <v>5765</v>
      </c>
      <c r="I1100" t="s">
        <v>34</v>
      </c>
      <c r="J1100" t="s">
        <v>284</v>
      </c>
      <c r="K1100" t="s">
        <v>24</v>
      </c>
      <c r="L1100" t="s">
        <v>848</v>
      </c>
      <c r="M1100" t="s">
        <v>26</v>
      </c>
      <c r="N1100" t="s">
        <v>27</v>
      </c>
    </row>
    <row r="1101" spans="1:14" x14ac:dyDescent="0.25">
      <c r="A1101" t="s">
        <v>5766</v>
      </c>
      <c r="B1101" t="s">
        <v>5206</v>
      </c>
      <c r="C1101" t="s">
        <v>16</v>
      </c>
      <c r="D1101" t="s">
        <v>4988</v>
      </c>
      <c r="E1101" t="s">
        <v>695</v>
      </c>
      <c r="F1101" t="s">
        <v>5767</v>
      </c>
      <c r="G1101" t="s">
        <v>5768</v>
      </c>
      <c r="H1101" t="s">
        <v>5769</v>
      </c>
      <c r="I1101" t="s">
        <v>34</v>
      </c>
      <c r="J1101" t="s">
        <v>412</v>
      </c>
      <c r="K1101" t="s">
        <v>24</v>
      </c>
      <c r="L1101" t="s">
        <v>4992</v>
      </c>
      <c r="M1101" t="s">
        <v>5770</v>
      </c>
      <c r="N1101" t="s">
        <v>46</v>
      </c>
    </row>
    <row r="1102" spans="1:14" x14ac:dyDescent="0.25">
      <c r="A1102" t="s">
        <v>5771</v>
      </c>
      <c r="B1102" t="s">
        <v>1021</v>
      </c>
      <c r="C1102" t="s">
        <v>16</v>
      </c>
      <c r="D1102" t="s">
        <v>102</v>
      </c>
      <c r="E1102" t="s">
        <v>687</v>
      </c>
      <c r="F1102" t="s">
        <v>5772</v>
      </c>
      <c r="G1102" t="s">
        <v>5773</v>
      </c>
      <c r="H1102" t="s">
        <v>5774</v>
      </c>
      <c r="I1102" t="s">
        <v>34</v>
      </c>
      <c r="J1102" t="s">
        <v>1468</v>
      </c>
      <c r="K1102" t="s">
        <v>24</v>
      </c>
      <c r="L1102" t="s">
        <v>82</v>
      </c>
      <c r="M1102" t="s">
        <v>26</v>
      </c>
      <c r="N1102" t="s">
        <v>27</v>
      </c>
    </row>
    <row r="1103" spans="1:14" x14ac:dyDescent="0.25">
      <c r="A1103" t="s">
        <v>5775</v>
      </c>
      <c r="B1103" t="s">
        <v>4704</v>
      </c>
      <c r="C1103" t="s">
        <v>76</v>
      </c>
      <c r="D1103" t="s">
        <v>3673</v>
      </c>
      <c r="E1103" t="s">
        <v>695</v>
      </c>
      <c r="F1103" t="s">
        <v>5776</v>
      </c>
      <c r="G1103" t="s">
        <v>5777</v>
      </c>
      <c r="H1103" t="s">
        <v>5778</v>
      </c>
      <c r="I1103" t="s">
        <v>34</v>
      </c>
      <c r="J1103" t="s">
        <v>2223</v>
      </c>
      <c r="K1103" t="s">
        <v>24</v>
      </c>
      <c r="L1103" t="s">
        <v>82</v>
      </c>
      <c r="M1103" t="s">
        <v>26</v>
      </c>
      <c r="N1103" t="s">
        <v>27</v>
      </c>
    </row>
    <row r="1104" spans="1:14" x14ac:dyDescent="0.25">
      <c r="A1104" t="s">
        <v>5779</v>
      </c>
      <c r="B1104" t="s">
        <v>2690</v>
      </c>
      <c r="C1104" t="s">
        <v>16</v>
      </c>
      <c r="D1104" t="s">
        <v>39</v>
      </c>
      <c r="E1104" t="s">
        <v>687</v>
      </c>
      <c r="F1104" t="s">
        <v>5780</v>
      </c>
      <c r="G1104" t="s">
        <v>5781</v>
      </c>
      <c r="H1104" t="s">
        <v>5782</v>
      </c>
      <c r="I1104" t="s">
        <v>34</v>
      </c>
      <c r="J1104" t="s">
        <v>315</v>
      </c>
      <c r="K1104" t="s">
        <v>24</v>
      </c>
      <c r="L1104" t="s">
        <v>4679</v>
      </c>
      <c r="M1104" t="s">
        <v>26</v>
      </c>
      <c r="N1104" t="s">
        <v>27</v>
      </c>
    </row>
    <row r="1105" spans="1:14" x14ac:dyDescent="0.25">
      <c r="A1105" t="s">
        <v>5783</v>
      </c>
      <c r="B1105" t="s">
        <v>5155</v>
      </c>
      <c r="C1105" t="s">
        <v>76</v>
      </c>
      <c r="D1105" t="s">
        <v>5784</v>
      </c>
      <c r="E1105" t="s">
        <v>687</v>
      </c>
      <c r="F1105" t="s">
        <v>5785</v>
      </c>
      <c r="G1105" t="s">
        <v>5786</v>
      </c>
      <c r="H1105" t="s">
        <v>5787</v>
      </c>
      <c r="I1105" t="s">
        <v>34</v>
      </c>
      <c r="J1105" t="s">
        <v>134</v>
      </c>
      <c r="K1105" t="s">
        <v>24</v>
      </c>
      <c r="L1105" t="s">
        <v>5160</v>
      </c>
      <c r="M1105" t="s">
        <v>26</v>
      </c>
      <c r="N1105" t="s">
        <v>27</v>
      </c>
    </row>
    <row r="1106" spans="1:14" x14ac:dyDescent="0.25">
      <c r="A1106" t="s">
        <v>4791</v>
      </c>
      <c r="B1106" t="s">
        <v>708</v>
      </c>
      <c r="C1106" t="s">
        <v>16</v>
      </c>
      <c r="D1106" t="s">
        <v>4792</v>
      </c>
      <c r="E1106" t="s">
        <v>695</v>
      </c>
      <c r="F1106" t="s">
        <v>5788</v>
      </c>
      <c r="G1106" t="s">
        <v>5789</v>
      </c>
      <c r="H1106" t="s">
        <v>5790</v>
      </c>
      <c r="I1106" t="s">
        <v>34</v>
      </c>
      <c r="J1106" t="s">
        <v>2062</v>
      </c>
      <c r="K1106" t="s">
        <v>24</v>
      </c>
      <c r="L1106" t="s">
        <v>914</v>
      </c>
      <c r="M1106" t="s">
        <v>26</v>
      </c>
      <c r="N1106" t="s">
        <v>27</v>
      </c>
    </row>
    <row r="1107" spans="1:14" x14ac:dyDescent="0.25">
      <c r="A1107" t="s">
        <v>5791</v>
      </c>
      <c r="B1107" t="s">
        <v>4682</v>
      </c>
      <c r="C1107" t="s">
        <v>76</v>
      </c>
      <c r="D1107" t="s">
        <v>1612</v>
      </c>
      <c r="E1107" t="s">
        <v>695</v>
      </c>
      <c r="F1107" t="s">
        <v>5792</v>
      </c>
      <c r="G1107" t="s">
        <v>5793</v>
      </c>
      <c r="H1107" t="s">
        <v>5794</v>
      </c>
      <c r="I1107" t="s">
        <v>34</v>
      </c>
      <c r="J1107" t="s">
        <v>1066</v>
      </c>
      <c r="K1107" t="s">
        <v>24</v>
      </c>
      <c r="L1107" t="s">
        <v>82</v>
      </c>
      <c r="M1107" t="s">
        <v>26</v>
      </c>
      <c r="N1107" t="s">
        <v>27</v>
      </c>
    </row>
    <row r="1108" spans="1:14" x14ac:dyDescent="0.25">
      <c r="A1108" t="s">
        <v>5795</v>
      </c>
      <c r="B1108" t="s">
        <v>5150</v>
      </c>
      <c r="C1108" t="s">
        <v>16</v>
      </c>
      <c r="D1108" t="s">
        <v>579</v>
      </c>
      <c r="E1108" t="s">
        <v>695</v>
      </c>
      <c r="F1108" t="s">
        <v>5796</v>
      </c>
      <c r="G1108" t="s">
        <v>5797</v>
      </c>
      <c r="H1108" t="s">
        <v>5798</v>
      </c>
      <c r="I1108" t="s">
        <v>34</v>
      </c>
      <c r="J1108" t="s">
        <v>256</v>
      </c>
      <c r="K1108" t="s">
        <v>24</v>
      </c>
      <c r="L1108" t="s">
        <v>193</v>
      </c>
      <c r="M1108" t="s">
        <v>26</v>
      </c>
      <c r="N1108" t="s">
        <v>27</v>
      </c>
    </row>
    <row r="1109" spans="1:14" x14ac:dyDescent="0.25">
      <c r="A1109" t="s">
        <v>5799</v>
      </c>
      <c r="B1109" t="s">
        <v>5725</v>
      </c>
      <c r="C1109" t="s">
        <v>76</v>
      </c>
      <c r="D1109" t="s">
        <v>3844</v>
      </c>
      <c r="E1109" t="s">
        <v>687</v>
      </c>
      <c r="F1109" t="s">
        <v>5800</v>
      </c>
      <c r="G1109" t="s">
        <v>5801</v>
      </c>
      <c r="H1109" t="s">
        <v>5802</v>
      </c>
      <c r="I1109" t="s">
        <v>22</v>
      </c>
      <c r="J1109" t="s">
        <v>476</v>
      </c>
      <c r="K1109" t="s">
        <v>24</v>
      </c>
      <c r="L1109" t="s">
        <v>36</v>
      </c>
      <c r="M1109" t="s">
        <v>26</v>
      </c>
      <c r="N1109" t="s">
        <v>27</v>
      </c>
    </row>
    <row r="1110" spans="1:14" x14ac:dyDescent="0.25">
      <c r="A1110" t="s">
        <v>5803</v>
      </c>
      <c r="B1110" t="s">
        <v>3302</v>
      </c>
      <c r="C1110" t="s">
        <v>76</v>
      </c>
      <c r="D1110" t="s">
        <v>3303</v>
      </c>
      <c r="E1110" t="s">
        <v>695</v>
      </c>
      <c r="F1110" t="s">
        <v>5804</v>
      </c>
      <c r="G1110" t="s">
        <v>5805</v>
      </c>
      <c r="H1110" t="s">
        <v>5806</v>
      </c>
      <c r="I1110" t="s">
        <v>34</v>
      </c>
      <c r="J1110" t="s">
        <v>5669</v>
      </c>
      <c r="K1110" t="s">
        <v>24</v>
      </c>
      <c r="L1110" t="s">
        <v>82</v>
      </c>
      <c r="M1110" t="s">
        <v>26</v>
      </c>
      <c r="N1110" t="s">
        <v>27</v>
      </c>
    </row>
    <row r="1111" spans="1:14" x14ac:dyDescent="0.25">
      <c r="A1111" t="s">
        <v>5807</v>
      </c>
      <c r="B1111" t="s">
        <v>992</v>
      </c>
      <c r="C1111" t="s">
        <v>16</v>
      </c>
      <c r="D1111" t="s">
        <v>875</v>
      </c>
      <c r="E1111" t="s">
        <v>687</v>
      </c>
      <c r="F1111" t="s">
        <v>5808</v>
      </c>
      <c r="G1111" t="s">
        <v>5809</v>
      </c>
      <c r="H1111" t="s">
        <v>5810</v>
      </c>
      <c r="I1111" t="s">
        <v>22</v>
      </c>
      <c r="J1111" t="s">
        <v>4649</v>
      </c>
      <c r="K1111" t="s">
        <v>24</v>
      </c>
      <c r="L1111" t="s">
        <v>91</v>
      </c>
      <c r="M1111" t="s">
        <v>26</v>
      </c>
      <c r="N1111" t="s">
        <v>27</v>
      </c>
    </row>
    <row r="1112" spans="1:14" x14ac:dyDescent="0.25">
      <c r="A1112" t="s">
        <v>5811</v>
      </c>
      <c r="B1112" t="s">
        <v>3302</v>
      </c>
      <c r="C1112" t="s">
        <v>76</v>
      </c>
      <c r="D1112" t="s">
        <v>3303</v>
      </c>
      <c r="E1112" t="s">
        <v>695</v>
      </c>
      <c r="F1112" t="s">
        <v>5812</v>
      </c>
      <c r="G1112" t="s">
        <v>5813</v>
      </c>
      <c r="H1112" t="s">
        <v>5814</v>
      </c>
      <c r="I1112" t="s">
        <v>34</v>
      </c>
      <c r="J1112" t="s">
        <v>1295</v>
      </c>
      <c r="K1112" t="s">
        <v>24</v>
      </c>
      <c r="L1112" t="s">
        <v>82</v>
      </c>
      <c r="M1112" t="s">
        <v>26</v>
      </c>
      <c r="N1112" t="s">
        <v>27</v>
      </c>
    </row>
    <row r="1113" spans="1:14" x14ac:dyDescent="0.25">
      <c r="A1113" t="s">
        <v>5815</v>
      </c>
      <c r="B1113" t="s">
        <v>4967</v>
      </c>
      <c r="C1113" t="s">
        <v>76</v>
      </c>
      <c r="D1113" t="s">
        <v>4968</v>
      </c>
      <c r="E1113" t="s">
        <v>695</v>
      </c>
      <c r="F1113" t="s">
        <v>5816</v>
      </c>
      <c r="G1113" t="s">
        <v>5817</v>
      </c>
      <c r="H1113" t="s">
        <v>5818</v>
      </c>
      <c r="I1113" t="s">
        <v>34</v>
      </c>
      <c r="J1113" t="s">
        <v>1275</v>
      </c>
      <c r="K1113" t="s">
        <v>24</v>
      </c>
      <c r="L1113" t="s">
        <v>4972</v>
      </c>
      <c r="M1113" t="s">
        <v>26</v>
      </c>
      <c r="N1113" t="s">
        <v>27</v>
      </c>
    </row>
    <row r="1114" spans="1:14" x14ac:dyDescent="0.25">
      <c r="A1114" t="s">
        <v>5819</v>
      </c>
      <c r="B1114" t="s">
        <v>5820</v>
      </c>
      <c r="C1114" t="s">
        <v>16</v>
      </c>
      <c r="D1114" t="s">
        <v>3396</v>
      </c>
      <c r="E1114" t="s">
        <v>687</v>
      </c>
      <c r="F1114" t="s">
        <v>5821</v>
      </c>
      <c r="G1114" t="s">
        <v>5822</v>
      </c>
      <c r="H1114" t="s">
        <v>5823</v>
      </c>
      <c r="I1114" t="s">
        <v>34</v>
      </c>
      <c r="J1114" t="s">
        <v>5824</v>
      </c>
      <c r="K1114" t="s">
        <v>24</v>
      </c>
      <c r="L1114" t="s">
        <v>135</v>
      </c>
      <c r="M1114" t="s">
        <v>26</v>
      </c>
      <c r="N1114" t="s">
        <v>27</v>
      </c>
    </row>
    <row r="1115" spans="1:14" x14ac:dyDescent="0.25">
      <c r="A1115" t="s">
        <v>5825</v>
      </c>
      <c r="B1115" t="s">
        <v>5036</v>
      </c>
      <c r="C1115" t="s">
        <v>16</v>
      </c>
      <c r="D1115" t="s">
        <v>102</v>
      </c>
      <c r="E1115" t="s">
        <v>695</v>
      </c>
      <c r="F1115" t="s">
        <v>5826</v>
      </c>
      <c r="G1115" t="s">
        <v>5827</v>
      </c>
      <c r="H1115" t="s">
        <v>5828</v>
      </c>
      <c r="I1115" t="s">
        <v>34</v>
      </c>
      <c r="J1115" t="s">
        <v>1435</v>
      </c>
      <c r="K1115" t="s">
        <v>24</v>
      </c>
      <c r="L1115" t="s">
        <v>82</v>
      </c>
      <c r="M1115" t="s">
        <v>5829</v>
      </c>
      <c r="N1115" t="s">
        <v>46</v>
      </c>
    </row>
    <row r="1116" spans="1:14" x14ac:dyDescent="0.25">
      <c r="A1116" t="s">
        <v>5830</v>
      </c>
      <c r="B1116" t="s">
        <v>4826</v>
      </c>
      <c r="C1116" t="s">
        <v>76</v>
      </c>
      <c r="D1116" t="s">
        <v>4616</v>
      </c>
      <c r="E1116" t="s">
        <v>695</v>
      </c>
      <c r="F1116" t="s">
        <v>5831</v>
      </c>
      <c r="G1116" t="s">
        <v>5832</v>
      </c>
      <c r="H1116" t="s">
        <v>5833</v>
      </c>
      <c r="I1116" t="s">
        <v>34</v>
      </c>
      <c r="J1116" t="s">
        <v>1648</v>
      </c>
      <c r="K1116" t="s">
        <v>24</v>
      </c>
      <c r="L1116" t="s">
        <v>36</v>
      </c>
      <c r="M1116" t="s">
        <v>26</v>
      </c>
      <c r="N1116" t="s">
        <v>27</v>
      </c>
    </row>
    <row r="1117" spans="1:14" x14ac:dyDescent="0.25">
      <c r="A1117" t="s">
        <v>5834</v>
      </c>
      <c r="B1117" t="s">
        <v>4826</v>
      </c>
      <c r="C1117" t="s">
        <v>76</v>
      </c>
      <c r="D1117" t="s">
        <v>4616</v>
      </c>
      <c r="E1117" t="s">
        <v>695</v>
      </c>
      <c r="F1117" t="s">
        <v>5835</v>
      </c>
      <c r="G1117" t="s">
        <v>5836</v>
      </c>
      <c r="H1117" t="s">
        <v>5837</v>
      </c>
      <c r="I1117" t="s">
        <v>34</v>
      </c>
      <c r="J1117" t="s">
        <v>1648</v>
      </c>
      <c r="K1117" t="s">
        <v>24</v>
      </c>
      <c r="L1117" t="s">
        <v>36</v>
      </c>
      <c r="M1117" t="s">
        <v>26</v>
      </c>
      <c r="N1117" t="s">
        <v>27</v>
      </c>
    </row>
    <row r="1118" spans="1:14" x14ac:dyDescent="0.25">
      <c r="A1118" t="s">
        <v>4986</v>
      </c>
      <c r="B1118" t="s">
        <v>5206</v>
      </c>
      <c r="C1118" t="s">
        <v>16</v>
      </c>
      <c r="D1118" t="s">
        <v>4988</v>
      </c>
      <c r="E1118" t="s">
        <v>695</v>
      </c>
      <c r="F1118" t="s">
        <v>5838</v>
      </c>
      <c r="G1118" t="s">
        <v>5839</v>
      </c>
      <c r="H1118" t="s">
        <v>5840</v>
      </c>
      <c r="I1118" t="s">
        <v>34</v>
      </c>
      <c r="J1118" t="s">
        <v>412</v>
      </c>
      <c r="K1118" t="s">
        <v>24</v>
      </c>
      <c r="L1118" t="s">
        <v>4992</v>
      </c>
      <c r="M1118" t="s">
        <v>5841</v>
      </c>
      <c r="N1118" t="s">
        <v>46</v>
      </c>
    </row>
    <row r="1119" spans="1:14" x14ac:dyDescent="0.25">
      <c r="A1119" t="s">
        <v>4623</v>
      </c>
      <c r="B1119" t="s">
        <v>4624</v>
      </c>
      <c r="C1119" t="s">
        <v>16</v>
      </c>
      <c r="D1119" t="s">
        <v>3889</v>
      </c>
      <c r="E1119" t="s">
        <v>695</v>
      </c>
      <c r="F1119" t="s">
        <v>5842</v>
      </c>
      <c r="G1119" t="s">
        <v>5843</v>
      </c>
      <c r="H1119" t="s">
        <v>5844</v>
      </c>
      <c r="I1119" t="s">
        <v>34</v>
      </c>
      <c r="J1119" t="s">
        <v>98</v>
      </c>
      <c r="K1119" t="s">
        <v>24</v>
      </c>
      <c r="L1119" t="s">
        <v>44</v>
      </c>
      <c r="M1119" t="s">
        <v>26</v>
      </c>
      <c r="N1119" t="s">
        <v>27</v>
      </c>
    </row>
    <row r="1120" spans="1:14" x14ac:dyDescent="0.25">
      <c r="A1120" t="s">
        <v>5845</v>
      </c>
      <c r="B1120" t="s">
        <v>4866</v>
      </c>
      <c r="C1120" t="s">
        <v>76</v>
      </c>
      <c r="D1120" t="s">
        <v>4867</v>
      </c>
      <c r="E1120" t="s">
        <v>695</v>
      </c>
      <c r="F1120" t="s">
        <v>5846</v>
      </c>
      <c r="G1120" t="s">
        <v>5847</v>
      </c>
      <c r="H1120" t="s">
        <v>5848</v>
      </c>
      <c r="I1120" t="s">
        <v>34</v>
      </c>
      <c r="J1120" t="s">
        <v>4871</v>
      </c>
      <c r="K1120" t="s">
        <v>24</v>
      </c>
      <c r="L1120" t="s">
        <v>3315</v>
      </c>
      <c r="M1120" t="s">
        <v>26</v>
      </c>
      <c r="N1120" t="s">
        <v>27</v>
      </c>
    </row>
    <row r="1121" spans="1:14" x14ac:dyDescent="0.25">
      <c r="A1121" t="s">
        <v>5849</v>
      </c>
      <c r="B1121" t="s">
        <v>5850</v>
      </c>
      <c r="C1121" t="s">
        <v>76</v>
      </c>
      <c r="D1121" t="s">
        <v>3691</v>
      </c>
      <c r="E1121" t="s">
        <v>687</v>
      </c>
      <c r="F1121" t="s">
        <v>5851</v>
      </c>
      <c r="G1121" t="s">
        <v>5852</v>
      </c>
      <c r="H1121" t="s">
        <v>5853</v>
      </c>
      <c r="I1121" t="s">
        <v>34</v>
      </c>
      <c r="J1121" t="s">
        <v>669</v>
      </c>
      <c r="K1121" t="s">
        <v>24</v>
      </c>
      <c r="L1121" t="s">
        <v>82</v>
      </c>
      <c r="M1121" t="s">
        <v>26</v>
      </c>
      <c r="N1121" t="s">
        <v>27</v>
      </c>
    </row>
    <row r="1122" spans="1:14" x14ac:dyDescent="0.25">
      <c r="A1122" t="s">
        <v>4763</v>
      </c>
      <c r="B1122" t="s">
        <v>4764</v>
      </c>
      <c r="C1122" t="s">
        <v>16</v>
      </c>
      <c r="D1122" t="s">
        <v>4759</v>
      </c>
      <c r="E1122" t="s">
        <v>687</v>
      </c>
      <c r="F1122" t="s">
        <v>5854</v>
      </c>
      <c r="G1122" t="s">
        <v>5855</v>
      </c>
      <c r="H1122" t="s">
        <v>5856</v>
      </c>
      <c r="I1122" t="s">
        <v>34</v>
      </c>
      <c r="J1122" t="s">
        <v>1161</v>
      </c>
      <c r="K1122" t="s">
        <v>24</v>
      </c>
      <c r="L1122" t="s">
        <v>82</v>
      </c>
      <c r="M1122" t="s">
        <v>26</v>
      </c>
      <c r="N1122" t="s">
        <v>27</v>
      </c>
    </row>
    <row r="1123" spans="1:14" x14ac:dyDescent="0.25">
      <c r="A1123" t="s">
        <v>4791</v>
      </c>
      <c r="B1123" t="s">
        <v>5857</v>
      </c>
      <c r="C1123" t="s">
        <v>16</v>
      </c>
      <c r="D1123" t="s">
        <v>5858</v>
      </c>
      <c r="E1123" t="s">
        <v>695</v>
      </c>
      <c r="F1123" t="s">
        <v>5859</v>
      </c>
      <c r="G1123" t="s">
        <v>5860</v>
      </c>
      <c r="H1123" t="s">
        <v>5861</v>
      </c>
      <c r="I1123" t="s">
        <v>22</v>
      </c>
      <c r="J1123" t="s">
        <v>284</v>
      </c>
      <c r="K1123" t="s">
        <v>24</v>
      </c>
      <c r="L1123" t="s">
        <v>914</v>
      </c>
      <c r="M1123" t="s">
        <v>26</v>
      </c>
      <c r="N1123" t="s">
        <v>27</v>
      </c>
    </row>
    <row r="1124" spans="1:14" x14ac:dyDescent="0.25">
      <c r="A1124" t="s">
        <v>4923</v>
      </c>
      <c r="B1124" t="s">
        <v>4126</v>
      </c>
      <c r="C1124" t="s">
        <v>76</v>
      </c>
      <c r="D1124" t="s">
        <v>2027</v>
      </c>
      <c r="E1124" t="s">
        <v>695</v>
      </c>
      <c r="F1124" t="s">
        <v>5862</v>
      </c>
      <c r="G1124" t="s">
        <v>5863</v>
      </c>
      <c r="H1124" t="s">
        <v>5864</v>
      </c>
      <c r="I1124" t="s">
        <v>34</v>
      </c>
      <c r="J1124" t="s">
        <v>315</v>
      </c>
      <c r="K1124" t="s">
        <v>24</v>
      </c>
      <c r="L1124" t="s">
        <v>82</v>
      </c>
      <c r="M1124" t="s">
        <v>5865</v>
      </c>
      <c r="N1124" t="s">
        <v>46</v>
      </c>
    </row>
    <row r="1125" spans="1:14" x14ac:dyDescent="0.25">
      <c r="A1125" t="s">
        <v>5866</v>
      </c>
      <c r="B1125" t="s">
        <v>5025</v>
      </c>
      <c r="C1125" t="s">
        <v>76</v>
      </c>
      <c r="D1125" t="s">
        <v>4535</v>
      </c>
      <c r="E1125" t="s">
        <v>687</v>
      </c>
      <c r="F1125" t="s">
        <v>5867</v>
      </c>
      <c r="G1125" t="s">
        <v>5868</v>
      </c>
      <c r="H1125" t="s">
        <v>5869</v>
      </c>
      <c r="I1125" t="s">
        <v>34</v>
      </c>
      <c r="J1125" t="s">
        <v>4634</v>
      </c>
      <c r="K1125" t="s">
        <v>24</v>
      </c>
      <c r="L1125" t="s">
        <v>193</v>
      </c>
      <c r="M1125" t="s">
        <v>26</v>
      </c>
      <c r="N1125" t="s">
        <v>27</v>
      </c>
    </row>
    <row r="1126" spans="1:14" x14ac:dyDescent="0.25">
      <c r="A1126" t="s">
        <v>5870</v>
      </c>
      <c r="B1126" t="s">
        <v>4710</v>
      </c>
      <c r="C1126" t="s">
        <v>16</v>
      </c>
      <c r="D1126" t="s">
        <v>2667</v>
      </c>
      <c r="E1126" t="s">
        <v>695</v>
      </c>
      <c r="F1126" t="s">
        <v>5871</v>
      </c>
      <c r="G1126" t="s">
        <v>5872</v>
      </c>
      <c r="H1126" t="s">
        <v>5873</v>
      </c>
      <c r="I1126" t="s">
        <v>34</v>
      </c>
      <c r="J1126" t="s">
        <v>448</v>
      </c>
      <c r="K1126" t="s">
        <v>24</v>
      </c>
      <c r="L1126" t="s">
        <v>4702</v>
      </c>
      <c r="M1126" t="s">
        <v>26</v>
      </c>
      <c r="N1126" t="s">
        <v>27</v>
      </c>
    </row>
    <row r="1127" spans="1:14" x14ac:dyDescent="0.25">
      <c r="A1127" t="s">
        <v>5874</v>
      </c>
      <c r="B1127" t="s">
        <v>4826</v>
      </c>
      <c r="C1127" t="s">
        <v>76</v>
      </c>
      <c r="D1127" t="s">
        <v>4616</v>
      </c>
      <c r="E1127" t="s">
        <v>695</v>
      </c>
      <c r="F1127" t="s">
        <v>5875</v>
      </c>
      <c r="G1127" t="s">
        <v>5876</v>
      </c>
      <c r="H1127" t="s">
        <v>5877</v>
      </c>
      <c r="I1127" t="s">
        <v>34</v>
      </c>
      <c r="J1127" t="s">
        <v>1648</v>
      </c>
      <c r="K1127" t="s">
        <v>24</v>
      </c>
      <c r="L1127" t="s">
        <v>36</v>
      </c>
      <c r="M1127" t="s">
        <v>26</v>
      </c>
      <c r="N1127" t="s">
        <v>27</v>
      </c>
    </row>
    <row r="1128" spans="1:14" x14ac:dyDescent="0.25">
      <c r="A1128" t="s">
        <v>5878</v>
      </c>
      <c r="B1128" t="s">
        <v>4987</v>
      </c>
      <c r="C1128" t="s">
        <v>76</v>
      </c>
      <c r="D1128" t="s">
        <v>5879</v>
      </c>
      <c r="E1128" t="s">
        <v>695</v>
      </c>
      <c r="F1128" t="s">
        <v>5880</v>
      </c>
      <c r="G1128" t="s">
        <v>5881</v>
      </c>
      <c r="H1128" t="s">
        <v>5882</v>
      </c>
      <c r="I1128" t="s">
        <v>34</v>
      </c>
      <c r="J1128" t="s">
        <v>333</v>
      </c>
      <c r="K1128" t="s">
        <v>24</v>
      </c>
      <c r="L1128" t="s">
        <v>4992</v>
      </c>
      <c r="M1128" t="s">
        <v>5883</v>
      </c>
      <c r="N1128" t="s">
        <v>46</v>
      </c>
    </row>
    <row r="1129" spans="1:14" x14ac:dyDescent="0.25">
      <c r="A1129" t="s">
        <v>5884</v>
      </c>
      <c r="B1129" t="s">
        <v>5850</v>
      </c>
      <c r="C1129" t="s">
        <v>76</v>
      </c>
      <c r="D1129" t="s">
        <v>3691</v>
      </c>
      <c r="E1129" t="s">
        <v>695</v>
      </c>
      <c r="F1129" t="s">
        <v>5885</v>
      </c>
      <c r="G1129" t="s">
        <v>5886</v>
      </c>
      <c r="H1129" t="s">
        <v>5887</v>
      </c>
      <c r="I1129" t="s">
        <v>34</v>
      </c>
      <c r="J1129" t="s">
        <v>669</v>
      </c>
      <c r="K1129" t="s">
        <v>24</v>
      </c>
      <c r="L1129" t="s">
        <v>82</v>
      </c>
      <c r="M1129" t="s">
        <v>5888</v>
      </c>
      <c r="N1129" t="s">
        <v>46</v>
      </c>
    </row>
    <row r="1130" spans="1:14" x14ac:dyDescent="0.25">
      <c r="A1130" t="s">
        <v>5889</v>
      </c>
      <c r="B1130" t="s">
        <v>4682</v>
      </c>
      <c r="C1130" t="s">
        <v>76</v>
      </c>
      <c r="D1130" t="s">
        <v>1612</v>
      </c>
      <c r="E1130" t="s">
        <v>695</v>
      </c>
      <c r="F1130" t="s">
        <v>5890</v>
      </c>
      <c r="G1130" t="s">
        <v>5891</v>
      </c>
      <c r="H1130" t="s">
        <v>5892</v>
      </c>
      <c r="I1130" t="s">
        <v>34</v>
      </c>
      <c r="J1130" t="s">
        <v>276</v>
      </c>
      <c r="K1130" t="s">
        <v>24</v>
      </c>
      <c r="L1130" t="s">
        <v>82</v>
      </c>
      <c r="M1130" t="s">
        <v>26</v>
      </c>
      <c r="N1130" t="s">
        <v>27</v>
      </c>
    </row>
    <row r="1131" spans="1:14" x14ac:dyDescent="0.25">
      <c r="A1131" t="s">
        <v>4637</v>
      </c>
      <c r="B1131" t="s">
        <v>4638</v>
      </c>
      <c r="C1131" t="s">
        <v>16</v>
      </c>
      <c r="D1131" t="s">
        <v>4639</v>
      </c>
      <c r="E1131" t="s">
        <v>695</v>
      </c>
      <c r="F1131" t="s">
        <v>5893</v>
      </c>
      <c r="G1131" t="s">
        <v>5894</v>
      </c>
      <c r="H1131" t="s">
        <v>5895</v>
      </c>
      <c r="I1131" t="s">
        <v>22</v>
      </c>
      <c r="J1131" t="s">
        <v>2578</v>
      </c>
      <c r="K1131" t="s">
        <v>24</v>
      </c>
      <c r="L1131" t="s">
        <v>4643</v>
      </c>
      <c r="M1131" t="s">
        <v>26</v>
      </c>
      <c r="N1131" t="s">
        <v>27</v>
      </c>
    </row>
    <row r="1132" spans="1:14" x14ac:dyDescent="0.25">
      <c r="A1132" t="s">
        <v>5154</v>
      </c>
      <c r="B1132" t="s">
        <v>5155</v>
      </c>
      <c r="C1132" t="s">
        <v>76</v>
      </c>
      <c r="D1132" t="s">
        <v>5156</v>
      </c>
      <c r="E1132" t="s">
        <v>695</v>
      </c>
      <c r="F1132" t="s">
        <v>5896</v>
      </c>
      <c r="G1132" t="s">
        <v>5897</v>
      </c>
      <c r="H1132" t="s">
        <v>5898</v>
      </c>
      <c r="I1132" t="s">
        <v>34</v>
      </c>
      <c r="J1132" t="s">
        <v>178</v>
      </c>
      <c r="K1132" t="s">
        <v>24</v>
      </c>
      <c r="L1132" t="s">
        <v>5160</v>
      </c>
      <c r="M1132" t="s">
        <v>26</v>
      </c>
      <c r="N1132" t="s">
        <v>27</v>
      </c>
    </row>
    <row r="1133" spans="1:14" x14ac:dyDescent="0.25">
      <c r="A1133" t="s">
        <v>5899</v>
      </c>
      <c r="B1133" t="s">
        <v>5707</v>
      </c>
      <c r="C1133" t="s">
        <v>16</v>
      </c>
      <c r="D1133" t="s">
        <v>5900</v>
      </c>
      <c r="E1133" t="s">
        <v>687</v>
      </c>
      <c r="F1133" t="s">
        <v>5901</v>
      </c>
      <c r="G1133" t="s">
        <v>5902</v>
      </c>
      <c r="H1133" t="s">
        <v>5903</v>
      </c>
      <c r="I1133" t="s">
        <v>34</v>
      </c>
      <c r="J1133" t="s">
        <v>269</v>
      </c>
      <c r="K1133" t="s">
        <v>24</v>
      </c>
      <c r="L1133" t="s">
        <v>848</v>
      </c>
      <c r="M1133" t="s">
        <v>26</v>
      </c>
      <c r="N1133" t="s">
        <v>27</v>
      </c>
    </row>
    <row r="1134" spans="1:14" x14ac:dyDescent="0.25">
      <c r="A1134" t="s">
        <v>5240</v>
      </c>
      <c r="B1134" t="s">
        <v>5206</v>
      </c>
      <c r="C1134" t="s">
        <v>16</v>
      </c>
      <c r="D1134" t="s">
        <v>5904</v>
      </c>
      <c r="E1134" t="s">
        <v>695</v>
      </c>
      <c r="F1134" t="s">
        <v>5905</v>
      </c>
      <c r="G1134" t="s">
        <v>5906</v>
      </c>
      <c r="H1134" t="s">
        <v>5907</v>
      </c>
      <c r="I1134" t="s">
        <v>34</v>
      </c>
      <c r="J1134" t="s">
        <v>661</v>
      </c>
      <c r="K1134" t="s">
        <v>24</v>
      </c>
      <c r="L1134" t="s">
        <v>4992</v>
      </c>
      <c r="M1134" t="s">
        <v>26</v>
      </c>
      <c r="N1134" t="s">
        <v>27</v>
      </c>
    </row>
    <row r="1135" spans="1:14" x14ac:dyDescent="0.25">
      <c r="A1135" t="s">
        <v>5738</v>
      </c>
      <c r="B1135" t="s">
        <v>5908</v>
      </c>
      <c r="C1135" t="s">
        <v>16</v>
      </c>
      <c r="D1135" t="s">
        <v>5618</v>
      </c>
      <c r="E1135" t="s">
        <v>695</v>
      </c>
      <c r="F1135" t="s">
        <v>5909</v>
      </c>
      <c r="G1135" t="s">
        <v>5910</v>
      </c>
      <c r="H1135" t="s">
        <v>5911</v>
      </c>
      <c r="I1135" t="s">
        <v>34</v>
      </c>
      <c r="J1135" t="s">
        <v>805</v>
      </c>
      <c r="K1135" t="s">
        <v>24</v>
      </c>
      <c r="L1135" t="s">
        <v>82</v>
      </c>
      <c r="M1135" t="s">
        <v>26</v>
      </c>
      <c r="N1135" t="s">
        <v>27</v>
      </c>
    </row>
    <row r="1136" spans="1:14" x14ac:dyDescent="0.25">
      <c r="A1136" t="s">
        <v>5912</v>
      </c>
      <c r="B1136" t="s">
        <v>4987</v>
      </c>
      <c r="C1136" t="s">
        <v>76</v>
      </c>
      <c r="D1136" t="s">
        <v>5913</v>
      </c>
      <c r="E1136" t="s">
        <v>695</v>
      </c>
      <c r="F1136" t="s">
        <v>5914</v>
      </c>
      <c r="G1136" t="s">
        <v>5915</v>
      </c>
      <c r="H1136" t="s">
        <v>5916</v>
      </c>
      <c r="I1136" t="s">
        <v>34</v>
      </c>
      <c r="J1136" t="s">
        <v>358</v>
      </c>
      <c r="K1136" t="s">
        <v>24</v>
      </c>
      <c r="L1136" t="s">
        <v>4992</v>
      </c>
      <c r="M1136" t="s">
        <v>5917</v>
      </c>
      <c r="N1136" t="s">
        <v>46</v>
      </c>
    </row>
    <row r="1137" spans="1:14" x14ac:dyDescent="0.25">
      <c r="A1137" t="s">
        <v>5154</v>
      </c>
      <c r="B1137" t="s">
        <v>5155</v>
      </c>
      <c r="C1137" t="s">
        <v>76</v>
      </c>
      <c r="D1137" t="s">
        <v>5156</v>
      </c>
      <c r="E1137" t="s">
        <v>695</v>
      </c>
      <c r="F1137" t="s">
        <v>5918</v>
      </c>
      <c r="G1137" t="s">
        <v>5919</v>
      </c>
      <c r="H1137" t="s">
        <v>5920</v>
      </c>
      <c r="I1137" t="s">
        <v>34</v>
      </c>
      <c r="J1137" t="s">
        <v>269</v>
      </c>
      <c r="K1137" t="s">
        <v>24</v>
      </c>
      <c r="L1137" t="s">
        <v>5160</v>
      </c>
      <c r="M1137" t="s">
        <v>26</v>
      </c>
      <c r="N1137" t="s">
        <v>27</v>
      </c>
    </row>
    <row r="1138" spans="1:14" x14ac:dyDescent="0.25">
      <c r="A1138" t="s">
        <v>5921</v>
      </c>
      <c r="B1138" t="s">
        <v>5125</v>
      </c>
      <c r="C1138" t="s">
        <v>16</v>
      </c>
      <c r="D1138" t="s">
        <v>616</v>
      </c>
      <c r="E1138" t="s">
        <v>695</v>
      </c>
      <c r="F1138" t="s">
        <v>5922</v>
      </c>
      <c r="G1138" t="s">
        <v>5923</v>
      </c>
      <c r="H1138" t="s">
        <v>5924</v>
      </c>
      <c r="I1138" t="s">
        <v>34</v>
      </c>
      <c r="J1138" t="s">
        <v>944</v>
      </c>
      <c r="K1138" t="s">
        <v>24</v>
      </c>
      <c r="L1138" t="s">
        <v>5129</v>
      </c>
      <c r="M1138" t="s">
        <v>26</v>
      </c>
      <c r="N1138" t="s">
        <v>27</v>
      </c>
    </row>
    <row r="1139" spans="1:14" x14ac:dyDescent="0.25">
      <c r="A1139" t="s">
        <v>5925</v>
      </c>
      <c r="B1139" t="s">
        <v>4126</v>
      </c>
      <c r="C1139" t="s">
        <v>76</v>
      </c>
      <c r="D1139" t="s">
        <v>2027</v>
      </c>
      <c r="E1139" t="s">
        <v>695</v>
      </c>
      <c r="F1139" t="s">
        <v>5926</v>
      </c>
      <c r="G1139" t="s">
        <v>5927</v>
      </c>
      <c r="H1139" t="s">
        <v>5928</v>
      </c>
      <c r="I1139" t="s">
        <v>34</v>
      </c>
      <c r="J1139" t="s">
        <v>201</v>
      </c>
      <c r="K1139" t="s">
        <v>24</v>
      </c>
      <c r="L1139" t="s">
        <v>82</v>
      </c>
      <c r="M1139" t="s">
        <v>5929</v>
      </c>
      <c r="N1139" t="s">
        <v>46</v>
      </c>
    </row>
    <row r="1140" spans="1:14" x14ac:dyDescent="0.25">
      <c r="A1140" t="s">
        <v>3940</v>
      </c>
      <c r="B1140" t="s">
        <v>5930</v>
      </c>
      <c r="C1140" t="s">
        <v>16</v>
      </c>
      <c r="D1140" t="s">
        <v>5931</v>
      </c>
      <c r="E1140" t="s">
        <v>687</v>
      </c>
      <c r="F1140" t="s">
        <v>5932</v>
      </c>
      <c r="G1140" t="s">
        <v>5933</v>
      </c>
      <c r="H1140" t="s">
        <v>5934</v>
      </c>
      <c r="I1140" t="s">
        <v>34</v>
      </c>
      <c r="J1140" t="s">
        <v>1704</v>
      </c>
      <c r="K1140" t="s">
        <v>24</v>
      </c>
      <c r="L1140" t="s">
        <v>2751</v>
      </c>
      <c r="M1140" t="s">
        <v>26</v>
      </c>
      <c r="N1140" t="s">
        <v>27</v>
      </c>
    </row>
    <row r="1141" spans="1:14" x14ac:dyDescent="0.25">
      <c r="A1141" t="s">
        <v>5935</v>
      </c>
      <c r="B1141" t="s">
        <v>5936</v>
      </c>
      <c r="C1141" t="s">
        <v>16</v>
      </c>
      <c r="E1141" t="s">
        <v>695</v>
      </c>
      <c r="F1141" t="s">
        <v>5937</v>
      </c>
      <c r="G1141" t="s">
        <v>5938</v>
      </c>
      <c r="H1141" t="s">
        <v>5939</v>
      </c>
      <c r="I1141" t="s">
        <v>22</v>
      </c>
      <c r="J1141" t="s">
        <v>5940</v>
      </c>
      <c r="K1141" t="s">
        <v>24</v>
      </c>
      <c r="M1141" t="s">
        <v>5941</v>
      </c>
      <c r="N1141" t="s">
        <v>46</v>
      </c>
    </row>
    <row r="1142" spans="1:14" x14ac:dyDescent="0.25">
      <c r="A1142" t="s">
        <v>5942</v>
      </c>
      <c r="B1142" t="s">
        <v>4682</v>
      </c>
      <c r="C1142" t="s">
        <v>76</v>
      </c>
      <c r="D1142" t="s">
        <v>1612</v>
      </c>
      <c r="E1142" t="s">
        <v>695</v>
      </c>
      <c r="F1142" t="s">
        <v>5943</v>
      </c>
      <c r="G1142" t="s">
        <v>5944</v>
      </c>
      <c r="H1142" t="s">
        <v>5945</v>
      </c>
      <c r="I1142" t="s">
        <v>34</v>
      </c>
      <c r="J1142" t="s">
        <v>232</v>
      </c>
      <c r="K1142" t="s">
        <v>24</v>
      </c>
      <c r="L1142" t="s">
        <v>82</v>
      </c>
      <c r="M1142" t="s">
        <v>26</v>
      </c>
      <c r="N1142" t="s">
        <v>27</v>
      </c>
    </row>
    <row r="1143" spans="1:14" x14ac:dyDescent="0.25">
      <c r="A1143" t="s">
        <v>4960</v>
      </c>
      <c r="C1143" t="s">
        <v>16</v>
      </c>
      <c r="D1143" t="s">
        <v>4961</v>
      </c>
      <c r="E1143" t="s">
        <v>695</v>
      </c>
      <c r="F1143" t="s">
        <v>5946</v>
      </c>
      <c r="G1143" t="s">
        <v>5947</v>
      </c>
      <c r="H1143" t="s">
        <v>5948</v>
      </c>
      <c r="I1143" t="s">
        <v>34</v>
      </c>
      <c r="J1143" t="s">
        <v>256</v>
      </c>
      <c r="K1143" t="s">
        <v>24</v>
      </c>
      <c r="L1143" t="s">
        <v>4965</v>
      </c>
      <c r="M1143" t="s">
        <v>26</v>
      </c>
      <c r="N1143" t="s">
        <v>27</v>
      </c>
    </row>
    <row r="1144" spans="1:14" x14ac:dyDescent="0.25">
      <c r="A1144" t="s">
        <v>5949</v>
      </c>
      <c r="B1144" t="s">
        <v>4624</v>
      </c>
      <c r="C1144" t="s">
        <v>16</v>
      </c>
      <c r="D1144" t="s">
        <v>3889</v>
      </c>
      <c r="E1144" t="s">
        <v>695</v>
      </c>
      <c r="F1144" t="s">
        <v>5950</v>
      </c>
      <c r="G1144" t="s">
        <v>5951</v>
      </c>
      <c r="H1144" t="s">
        <v>5952</v>
      </c>
      <c r="I1144" t="s">
        <v>34</v>
      </c>
      <c r="J1144" t="s">
        <v>433</v>
      </c>
      <c r="K1144" t="s">
        <v>24</v>
      </c>
      <c r="L1144" t="s">
        <v>44</v>
      </c>
      <c r="M1144" t="s">
        <v>26</v>
      </c>
      <c r="N1144" t="s">
        <v>27</v>
      </c>
    </row>
    <row r="1145" spans="1:14" x14ac:dyDescent="0.25">
      <c r="A1145" t="s">
        <v>5953</v>
      </c>
      <c r="B1145" t="s">
        <v>4682</v>
      </c>
      <c r="C1145" t="s">
        <v>76</v>
      </c>
      <c r="D1145" t="s">
        <v>1612</v>
      </c>
      <c r="E1145" t="s">
        <v>695</v>
      </c>
      <c r="F1145" t="s">
        <v>5954</v>
      </c>
      <c r="G1145" t="s">
        <v>5955</v>
      </c>
      <c r="H1145" t="s">
        <v>5956</v>
      </c>
      <c r="I1145" t="s">
        <v>34</v>
      </c>
      <c r="J1145" t="s">
        <v>1279</v>
      </c>
      <c r="K1145" t="s">
        <v>24</v>
      </c>
      <c r="L1145" t="s">
        <v>82</v>
      </c>
      <c r="M1145" t="s">
        <v>26</v>
      </c>
      <c r="N1145" t="s">
        <v>27</v>
      </c>
    </row>
    <row r="1146" spans="1:14" x14ac:dyDescent="0.25">
      <c r="A1146" t="s">
        <v>5957</v>
      </c>
      <c r="B1146" t="s">
        <v>4682</v>
      </c>
      <c r="C1146" t="s">
        <v>76</v>
      </c>
      <c r="D1146" t="s">
        <v>1612</v>
      </c>
      <c r="E1146" t="s">
        <v>695</v>
      </c>
      <c r="F1146" t="s">
        <v>5958</v>
      </c>
      <c r="G1146" t="s">
        <v>5959</v>
      </c>
      <c r="H1146" t="s">
        <v>5960</v>
      </c>
      <c r="I1146" t="s">
        <v>34</v>
      </c>
      <c r="J1146" t="s">
        <v>816</v>
      </c>
      <c r="K1146" t="s">
        <v>24</v>
      </c>
      <c r="L1146" t="s">
        <v>82</v>
      </c>
      <c r="M1146" t="s">
        <v>26</v>
      </c>
      <c r="N1146" t="s">
        <v>27</v>
      </c>
    </row>
    <row r="1147" spans="1:14" x14ac:dyDescent="0.25">
      <c r="A1147" t="s">
        <v>5154</v>
      </c>
      <c r="B1147" t="s">
        <v>5155</v>
      </c>
      <c r="C1147" t="s">
        <v>76</v>
      </c>
      <c r="D1147" t="s">
        <v>5784</v>
      </c>
      <c r="E1147" t="s">
        <v>695</v>
      </c>
      <c r="F1147" t="s">
        <v>5961</v>
      </c>
      <c r="G1147" t="s">
        <v>5962</v>
      </c>
      <c r="H1147" t="s">
        <v>5963</v>
      </c>
      <c r="I1147" t="s">
        <v>34</v>
      </c>
      <c r="J1147" t="s">
        <v>134</v>
      </c>
      <c r="K1147" t="s">
        <v>24</v>
      </c>
      <c r="L1147" t="s">
        <v>5160</v>
      </c>
      <c r="M1147" t="s">
        <v>26</v>
      </c>
      <c r="N1147" t="s">
        <v>27</v>
      </c>
    </row>
    <row r="1148" spans="1:14" x14ac:dyDescent="0.25">
      <c r="A1148" t="s">
        <v>5964</v>
      </c>
      <c r="C1148" t="s">
        <v>16</v>
      </c>
      <c r="D1148" t="s">
        <v>5965</v>
      </c>
      <c r="E1148" t="s">
        <v>695</v>
      </c>
      <c r="F1148" t="s">
        <v>5966</v>
      </c>
      <c r="G1148" t="s">
        <v>5967</v>
      </c>
      <c r="H1148" t="s">
        <v>5968</v>
      </c>
      <c r="I1148" t="s">
        <v>22</v>
      </c>
      <c r="J1148" t="s">
        <v>3420</v>
      </c>
      <c r="K1148" t="s">
        <v>24</v>
      </c>
      <c r="L1148" t="s">
        <v>91</v>
      </c>
      <c r="M1148" t="s">
        <v>26</v>
      </c>
      <c r="N1148" t="s">
        <v>27</v>
      </c>
    </row>
    <row r="1149" spans="1:14" x14ac:dyDescent="0.25">
      <c r="A1149" t="s">
        <v>5142</v>
      </c>
      <c r="C1149" t="s">
        <v>76</v>
      </c>
      <c r="E1149" t="s">
        <v>687</v>
      </c>
      <c r="F1149" t="s">
        <v>5969</v>
      </c>
      <c r="G1149" t="s">
        <v>5970</v>
      </c>
      <c r="H1149" t="s">
        <v>5971</v>
      </c>
      <c r="I1149" t="s">
        <v>34</v>
      </c>
      <c r="K1149" t="s">
        <v>24</v>
      </c>
      <c r="M1149" t="s">
        <v>26</v>
      </c>
      <c r="N1149" t="s">
        <v>27</v>
      </c>
    </row>
    <row r="1150" spans="1:14" x14ac:dyDescent="0.25">
      <c r="A1150" t="s">
        <v>5130</v>
      </c>
      <c r="B1150" t="s">
        <v>5131</v>
      </c>
      <c r="C1150" t="s">
        <v>16</v>
      </c>
      <c r="D1150" t="s">
        <v>3303</v>
      </c>
      <c r="E1150" t="s">
        <v>695</v>
      </c>
      <c r="F1150" t="s">
        <v>5972</v>
      </c>
      <c r="G1150" t="s">
        <v>5973</v>
      </c>
      <c r="H1150" t="s">
        <v>5974</v>
      </c>
      <c r="I1150" t="s">
        <v>34</v>
      </c>
      <c r="J1150" t="s">
        <v>1988</v>
      </c>
      <c r="K1150" t="s">
        <v>24</v>
      </c>
      <c r="L1150" t="s">
        <v>82</v>
      </c>
      <c r="M1150" t="s">
        <v>26</v>
      </c>
      <c r="N1150" t="s">
        <v>27</v>
      </c>
    </row>
    <row r="1151" spans="1:14" x14ac:dyDescent="0.25">
      <c r="A1151" t="s">
        <v>4942</v>
      </c>
      <c r="B1151" t="s">
        <v>5975</v>
      </c>
      <c r="C1151" t="s">
        <v>76</v>
      </c>
      <c r="D1151" t="s">
        <v>4944</v>
      </c>
      <c r="E1151" t="s">
        <v>687</v>
      </c>
      <c r="F1151" t="s">
        <v>5976</v>
      </c>
      <c r="G1151" t="s">
        <v>5977</v>
      </c>
      <c r="H1151" t="s">
        <v>5978</v>
      </c>
      <c r="I1151" t="s">
        <v>34</v>
      </c>
      <c r="J1151" t="s">
        <v>372</v>
      </c>
      <c r="K1151" t="s">
        <v>24</v>
      </c>
      <c r="L1151" t="s">
        <v>82</v>
      </c>
      <c r="M1151" t="s">
        <v>26</v>
      </c>
      <c r="N1151" t="s">
        <v>27</v>
      </c>
    </row>
    <row r="1152" spans="1:14" x14ac:dyDescent="0.25">
      <c r="A1152" t="s">
        <v>3940</v>
      </c>
      <c r="B1152" t="s">
        <v>3941</v>
      </c>
      <c r="C1152" t="s">
        <v>16</v>
      </c>
      <c r="D1152" t="s">
        <v>5931</v>
      </c>
      <c r="E1152" t="s">
        <v>695</v>
      </c>
      <c r="F1152" t="s">
        <v>5979</v>
      </c>
      <c r="G1152" t="s">
        <v>5980</v>
      </c>
      <c r="H1152" t="s">
        <v>5981</v>
      </c>
      <c r="I1152" t="s">
        <v>34</v>
      </c>
      <c r="J1152" t="s">
        <v>1704</v>
      </c>
      <c r="K1152" t="s">
        <v>24</v>
      </c>
      <c r="L1152" t="s">
        <v>2751</v>
      </c>
      <c r="M1152" t="s">
        <v>26</v>
      </c>
      <c r="N1152" t="s">
        <v>27</v>
      </c>
    </row>
    <row r="1153" spans="1:14" x14ac:dyDescent="0.25">
      <c r="A1153" t="s">
        <v>5830</v>
      </c>
      <c r="B1153" t="s">
        <v>4826</v>
      </c>
      <c r="C1153" t="s">
        <v>76</v>
      </c>
      <c r="D1153" t="s">
        <v>4616</v>
      </c>
      <c r="E1153" t="s">
        <v>695</v>
      </c>
      <c r="F1153" t="s">
        <v>5982</v>
      </c>
      <c r="G1153" t="s">
        <v>5983</v>
      </c>
      <c r="H1153" t="s">
        <v>5984</v>
      </c>
      <c r="I1153" t="s">
        <v>34</v>
      </c>
      <c r="J1153" t="s">
        <v>1648</v>
      </c>
      <c r="K1153" t="s">
        <v>24</v>
      </c>
      <c r="L1153" t="s">
        <v>36</v>
      </c>
      <c r="M1153" t="s">
        <v>26</v>
      </c>
      <c r="N1153" t="s">
        <v>27</v>
      </c>
    </row>
    <row r="1154" spans="1:14" x14ac:dyDescent="0.25">
      <c r="A1154" t="s">
        <v>5985</v>
      </c>
      <c r="B1154" t="s">
        <v>4785</v>
      </c>
      <c r="C1154" t="s">
        <v>76</v>
      </c>
      <c r="D1154" t="s">
        <v>4786</v>
      </c>
      <c r="E1154" t="s">
        <v>687</v>
      </c>
      <c r="F1154" t="s">
        <v>5986</v>
      </c>
      <c r="G1154" t="s">
        <v>5987</v>
      </c>
      <c r="H1154" t="s">
        <v>5988</v>
      </c>
      <c r="I1154" t="s">
        <v>34</v>
      </c>
      <c r="J1154" t="s">
        <v>35</v>
      </c>
      <c r="K1154" t="s">
        <v>24</v>
      </c>
      <c r="L1154" t="s">
        <v>4790</v>
      </c>
      <c r="M1154" t="s">
        <v>26</v>
      </c>
      <c r="N1154" t="s">
        <v>27</v>
      </c>
    </row>
    <row r="1155" spans="1:14" x14ac:dyDescent="0.25">
      <c r="A1155" t="s">
        <v>5989</v>
      </c>
      <c r="B1155" t="s">
        <v>5990</v>
      </c>
      <c r="C1155" t="s">
        <v>1700</v>
      </c>
      <c r="D1155" t="s">
        <v>5991</v>
      </c>
      <c r="E1155" t="s">
        <v>687</v>
      </c>
      <c r="F1155" t="s">
        <v>5992</v>
      </c>
      <c r="G1155" t="s">
        <v>5993</v>
      </c>
      <c r="H1155" t="s">
        <v>5994</v>
      </c>
      <c r="I1155" t="s">
        <v>34</v>
      </c>
      <c r="J1155" t="s">
        <v>3420</v>
      </c>
      <c r="K1155" t="s">
        <v>1705</v>
      </c>
      <c r="L1155" t="s">
        <v>5995</v>
      </c>
      <c r="M1155" t="s">
        <v>26</v>
      </c>
      <c r="N1155" t="s">
        <v>27</v>
      </c>
    </row>
    <row r="1156" spans="1:14" x14ac:dyDescent="0.25">
      <c r="A1156" t="s">
        <v>4791</v>
      </c>
      <c r="B1156" t="s">
        <v>5996</v>
      </c>
      <c r="C1156" t="s">
        <v>1700</v>
      </c>
      <c r="D1156" t="s">
        <v>5693</v>
      </c>
      <c r="E1156" t="s">
        <v>695</v>
      </c>
      <c r="F1156" t="s">
        <v>5997</v>
      </c>
      <c r="G1156" t="s">
        <v>5998</v>
      </c>
      <c r="H1156" t="s">
        <v>5999</v>
      </c>
      <c r="I1156" t="s">
        <v>3848</v>
      </c>
      <c r="J1156" t="s">
        <v>276</v>
      </c>
      <c r="K1156" t="s">
        <v>1705</v>
      </c>
      <c r="L1156" t="s">
        <v>914</v>
      </c>
      <c r="M1156" t="s">
        <v>26</v>
      </c>
      <c r="N1156" t="s">
        <v>27</v>
      </c>
    </row>
    <row r="1157" spans="1:14" x14ac:dyDescent="0.25">
      <c r="A1157" t="s">
        <v>4791</v>
      </c>
      <c r="B1157" t="s">
        <v>6000</v>
      </c>
      <c r="C1157" t="s">
        <v>1700</v>
      </c>
      <c r="D1157" t="s">
        <v>6001</v>
      </c>
      <c r="E1157" t="s">
        <v>695</v>
      </c>
      <c r="F1157" t="s">
        <v>6002</v>
      </c>
      <c r="G1157" t="s">
        <v>6003</v>
      </c>
      <c r="H1157" t="s">
        <v>6004</v>
      </c>
      <c r="I1157" t="s">
        <v>34</v>
      </c>
      <c r="J1157" t="s">
        <v>2023</v>
      </c>
      <c r="K1157" t="s">
        <v>1705</v>
      </c>
      <c r="L1157" t="s">
        <v>6005</v>
      </c>
      <c r="M1157" t="s">
        <v>26</v>
      </c>
      <c r="N1157" t="s">
        <v>27</v>
      </c>
    </row>
    <row r="1158" spans="1:14" x14ac:dyDescent="0.25">
      <c r="A1158" t="s">
        <v>4791</v>
      </c>
      <c r="B1158" t="s">
        <v>5702</v>
      </c>
      <c r="C1158" t="s">
        <v>1700</v>
      </c>
      <c r="D1158" t="s">
        <v>5693</v>
      </c>
      <c r="E1158" t="s">
        <v>695</v>
      </c>
      <c r="F1158" t="s">
        <v>6006</v>
      </c>
      <c r="G1158" t="s">
        <v>6007</v>
      </c>
      <c r="H1158" t="s">
        <v>6008</v>
      </c>
      <c r="I1158" t="s">
        <v>3848</v>
      </c>
      <c r="J1158" t="s">
        <v>1066</v>
      </c>
      <c r="K1158" t="s">
        <v>1705</v>
      </c>
      <c r="L1158" t="s">
        <v>914</v>
      </c>
      <c r="M1158" t="s">
        <v>26</v>
      </c>
      <c r="N1158" t="s">
        <v>27</v>
      </c>
    </row>
    <row r="1159" spans="1:14" x14ac:dyDescent="0.25">
      <c r="A1159" t="s">
        <v>4791</v>
      </c>
      <c r="B1159" t="s">
        <v>6009</v>
      </c>
      <c r="C1159" t="s">
        <v>1700</v>
      </c>
      <c r="D1159" t="s">
        <v>4792</v>
      </c>
      <c r="E1159" t="s">
        <v>695</v>
      </c>
      <c r="F1159" t="s">
        <v>6010</v>
      </c>
      <c r="G1159" t="s">
        <v>6011</v>
      </c>
      <c r="H1159" t="s">
        <v>6012</v>
      </c>
      <c r="I1159" t="s">
        <v>5697</v>
      </c>
      <c r="J1159" t="s">
        <v>134</v>
      </c>
      <c r="K1159" t="s">
        <v>1705</v>
      </c>
      <c r="L1159" t="s">
        <v>914</v>
      </c>
      <c r="M1159" t="s">
        <v>26</v>
      </c>
      <c r="N1159" t="s">
        <v>27</v>
      </c>
    </row>
    <row r="1160" spans="1:14" x14ac:dyDescent="0.25">
      <c r="A1160" t="s">
        <v>4791</v>
      </c>
      <c r="B1160" t="s">
        <v>6013</v>
      </c>
      <c r="C1160" t="s">
        <v>1700</v>
      </c>
      <c r="D1160" t="s">
        <v>4792</v>
      </c>
      <c r="E1160" t="s">
        <v>695</v>
      </c>
      <c r="F1160" t="s">
        <v>6014</v>
      </c>
      <c r="G1160" t="s">
        <v>6015</v>
      </c>
      <c r="H1160" t="s">
        <v>6016</v>
      </c>
      <c r="I1160" t="s">
        <v>3848</v>
      </c>
      <c r="J1160" t="s">
        <v>2062</v>
      </c>
      <c r="K1160" t="s">
        <v>1705</v>
      </c>
      <c r="L1160" t="s">
        <v>914</v>
      </c>
      <c r="M1160" t="s">
        <v>26</v>
      </c>
      <c r="N1160" t="s">
        <v>27</v>
      </c>
    </row>
    <row r="1161" spans="1:14" x14ac:dyDescent="0.25">
      <c r="A1161" t="s">
        <v>4791</v>
      </c>
      <c r="B1161" t="s">
        <v>5692</v>
      </c>
      <c r="C1161" t="s">
        <v>1700</v>
      </c>
      <c r="D1161" t="s">
        <v>5693</v>
      </c>
      <c r="E1161" t="s">
        <v>695</v>
      </c>
      <c r="F1161" t="s">
        <v>6017</v>
      </c>
      <c r="G1161" t="s">
        <v>6018</v>
      </c>
      <c r="H1161" t="s">
        <v>6019</v>
      </c>
      <c r="I1161" t="s">
        <v>3848</v>
      </c>
      <c r="J1161" t="s">
        <v>1569</v>
      </c>
      <c r="K1161" t="s">
        <v>1705</v>
      </c>
      <c r="L1161" t="s">
        <v>914</v>
      </c>
      <c r="M1161" t="s">
        <v>26</v>
      </c>
      <c r="N1161" t="s">
        <v>27</v>
      </c>
    </row>
    <row r="1162" spans="1:14" x14ac:dyDescent="0.25">
      <c r="A1162" t="s">
        <v>6020</v>
      </c>
      <c r="B1162" t="s">
        <v>708</v>
      </c>
      <c r="C1162" t="s">
        <v>1700</v>
      </c>
      <c r="D1162" t="s">
        <v>6001</v>
      </c>
      <c r="E1162" t="s">
        <v>687</v>
      </c>
      <c r="F1162" t="s">
        <v>6021</v>
      </c>
      <c r="G1162" t="s">
        <v>6022</v>
      </c>
      <c r="H1162" t="s">
        <v>6023</v>
      </c>
      <c r="I1162" t="s">
        <v>3848</v>
      </c>
      <c r="J1162" t="s">
        <v>2023</v>
      </c>
      <c r="K1162" t="s">
        <v>1705</v>
      </c>
      <c r="L1162" t="s">
        <v>6024</v>
      </c>
      <c r="M1162" t="s">
        <v>26</v>
      </c>
      <c r="N1162" t="s">
        <v>27</v>
      </c>
    </row>
    <row r="1163" spans="1:14" x14ac:dyDescent="0.25">
      <c r="A1163" t="s">
        <v>4791</v>
      </c>
      <c r="B1163" t="s">
        <v>6025</v>
      </c>
      <c r="C1163" t="s">
        <v>1700</v>
      </c>
      <c r="D1163" t="s">
        <v>5693</v>
      </c>
      <c r="E1163" t="s">
        <v>695</v>
      </c>
      <c r="F1163" t="s">
        <v>6026</v>
      </c>
      <c r="G1163" t="s">
        <v>6027</v>
      </c>
      <c r="H1163" t="s">
        <v>6028</v>
      </c>
      <c r="I1163" t="s">
        <v>3848</v>
      </c>
      <c r="J1163" t="s">
        <v>23</v>
      </c>
      <c r="K1163" t="s">
        <v>1705</v>
      </c>
      <c r="L1163" t="s">
        <v>914</v>
      </c>
      <c r="M1163" t="s">
        <v>26</v>
      </c>
      <c r="N1163" t="s">
        <v>27</v>
      </c>
    </row>
    <row r="1164" spans="1:14" x14ac:dyDescent="0.25">
      <c r="A1164" t="s">
        <v>6029</v>
      </c>
      <c r="B1164" t="s">
        <v>6030</v>
      </c>
      <c r="C1164" t="s">
        <v>1991</v>
      </c>
      <c r="D1164" t="s">
        <v>67</v>
      </c>
      <c r="E1164" t="s">
        <v>695</v>
      </c>
      <c r="F1164" t="s">
        <v>6031</v>
      </c>
      <c r="G1164" t="s">
        <v>6032</v>
      </c>
      <c r="H1164" t="s">
        <v>6033</v>
      </c>
      <c r="I1164" t="s">
        <v>34</v>
      </c>
      <c r="J1164" t="s">
        <v>269</v>
      </c>
      <c r="K1164" t="s">
        <v>606</v>
      </c>
      <c r="L1164" t="s">
        <v>44</v>
      </c>
      <c r="M1164" t="s">
        <v>26</v>
      </c>
      <c r="N1164" t="s">
        <v>27</v>
      </c>
    </row>
    <row r="1165" spans="1:14" x14ac:dyDescent="0.25">
      <c r="A1165" t="s">
        <v>6034</v>
      </c>
      <c r="B1165" t="s">
        <v>6035</v>
      </c>
      <c r="C1165" t="s">
        <v>600</v>
      </c>
      <c r="D1165" t="s">
        <v>2533</v>
      </c>
      <c r="E1165" t="s">
        <v>695</v>
      </c>
      <c r="F1165" t="s">
        <v>6036</v>
      </c>
      <c r="G1165" t="s">
        <v>6037</v>
      </c>
      <c r="H1165" t="s">
        <v>6038</v>
      </c>
      <c r="I1165" t="s">
        <v>34</v>
      </c>
      <c r="J1165" t="s">
        <v>1704</v>
      </c>
      <c r="K1165" t="s">
        <v>606</v>
      </c>
      <c r="L1165" t="s">
        <v>257</v>
      </c>
      <c r="M1165" t="s">
        <v>26</v>
      </c>
      <c r="N1165" t="s">
        <v>27</v>
      </c>
    </row>
    <row r="1166" spans="1:14" x14ac:dyDescent="0.25">
      <c r="A1166" t="s">
        <v>6039</v>
      </c>
      <c r="B1166" t="s">
        <v>6040</v>
      </c>
      <c r="C1166" t="s">
        <v>600</v>
      </c>
      <c r="D1166" t="s">
        <v>2533</v>
      </c>
      <c r="E1166" t="s">
        <v>695</v>
      </c>
      <c r="F1166" t="s">
        <v>6041</v>
      </c>
      <c r="G1166" t="s">
        <v>6042</v>
      </c>
      <c r="H1166" t="s">
        <v>6043</v>
      </c>
      <c r="I1166" t="s">
        <v>34</v>
      </c>
      <c r="J1166" t="s">
        <v>2079</v>
      </c>
      <c r="K1166" t="s">
        <v>606</v>
      </c>
      <c r="L1166" t="s">
        <v>257</v>
      </c>
      <c r="M1166" t="s">
        <v>6044</v>
      </c>
      <c r="N1166" t="s">
        <v>46</v>
      </c>
    </row>
    <row r="1167" spans="1:14" x14ac:dyDescent="0.25">
      <c r="A1167" t="s">
        <v>6045</v>
      </c>
      <c r="B1167" t="s">
        <v>6046</v>
      </c>
      <c r="C1167" t="s">
        <v>600</v>
      </c>
      <c r="D1167" t="s">
        <v>6047</v>
      </c>
      <c r="E1167" t="s">
        <v>695</v>
      </c>
      <c r="F1167" t="s">
        <v>6048</v>
      </c>
      <c r="G1167" t="s">
        <v>6049</v>
      </c>
      <c r="H1167" t="s">
        <v>6050</v>
      </c>
      <c r="I1167" t="s">
        <v>34</v>
      </c>
      <c r="J1167" t="s">
        <v>1965</v>
      </c>
      <c r="K1167" t="s">
        <v>606</v>
      </c>
      <c r="L1167" t="s">
        <v>6051</v>
      </c>
      <c r="M1167" t="s">
        <v>26</v>
      </c>
      <c r="N1167" t="s">
        <v>27</v>
      </c>
    </row>
    <row r="1168" spans="1:14" x14ac:dyDescent="0.25">
      <c r="A1168" t="s">
        <v>6052</v>
      </c>
      <c r="B1168" t="s">
        <v>6030</v>
      </c>
      <c r="C1168" t="s">
        <v>1991</v>
      </c>
      <c r="D1168" t="s">
        <v>67</v>
      </c>
      <c r="E1168" t="s">
        <v>695</v>
      </c>
      <c r="F1168" t="s">
        <v>6053</v>
      </c>
      <c r="G1168" t="s">
        <v>6054</v>
      </c>
      <c r="H1168" t="s">
        <v>6055</v>
      </c>
      <c r="I1168" t="s">
        <v>34</v>
      </c>
      <c r="J1168" t="s">
        <v>134</v>
      </c>
      <c r="K1168" t="s">
        <v>606</v>
      </c>
      <c r="L1168" t="s">
        <v>44</v>
      </c>
      <c r="M1168" t="s">
        <v>26</v>
      </c>
      <c r="N1168" t="s">
        <v>27</v>
      </c>
    </row>
    <row r="1169" spans="1:14" x14ac:dyDescent="0.25">
      <c r="A1169" t="s">
        <v>6056</v>
      </c>
      <c r="B1169" t="s">
        <v>6057</v>
      </c>
      <c r="C1169" t="s">
        <v>600</v>
      </c>
      <c r="D1169" t="s">
        <v>6058</v>
      </c>
      <c r="E1169" t="s">
        <v>695</v>
      </c>
      <c r="F1169" t="s">
        <v>6059</v>
      </c>
      <c r="G1169" t="s">
        <v>6060</v>
      </c>
      <c r="H1169" t="s">
        <v>6061</v>
      </c>
      <c r="I1169" t="s">
        <v>34</v>
      </c>
      <c r="J1169" t="s">
        <v>2051</v>
      </c>
      <c r="K1169" t="s">
        <v>606</v>
      </c>
      <c r="L1169" t="s">
        <v>44</v>
      </c>
      <c r="M1169" t="s">
        <v>26</v>
      </c>
      <c r="N1169" t="s">
        <v>27</v>
      </c>
    </row>
    <row r="1170" spans="1:14" x14ac:dyDescent="0.25">
      <c r="A1170" t="s">
        <v>6062</v>
      </c>
      <c r="B1170" t="s">
        <v>6030</v>
      </c>
      <c r="C1170" t="s">
        <v>1991</v>
      </c>
      <c r="D1170" t="s">
        <v>67</v>
      </c>
      <c r="E1170" t="s">
        <v>695</v>
      </c>
      <c r="F1170" t="s">
        <v>6063</v>
      </c>
      <c r="G1170" t="s">
        <v>6064</v>
      </c>
      <c r="H1170" t="s">
        <v>6065</v>
      </c>
      <c r="I1170" t="s">
        <v>34</v>
      </c>
      <c r="J1170" t="s">
        <v>872</v>
      </c>
      <c r="K1170" t="s">
        <v>606</v>
      </c>
      <c r="L1170" t="s">
        <v>44</v>
      </c>
      <c r="M1170" t="s">
        <v>26</v>
      </c>
      <c r="N1170" t="s">
        <v>27</v>
      </c>
    </row>
    <row r="1171" spans="1:14" x14ac:dyDescent="0.25">
      <c r="A1171" t="s">
        <v>6066</v>
      </c>
      <c r="C1171" t="s">
        <v>600</v>
      </c>
      <c r="D1171" t="s">
        <v>6047</v>
      </c>
      <c r="E1171" t="s">
        <v>687</v>
      </c>
      <c r="F1171" t="s">
        <v>6067</v>
      </c>
      <c r="G1171" t="s">
        <v>6068</v>
      </c>
      <c r="H1171" t="s">
        <v>6069</v>
      </c>
      <c r="I1171" t="s">
        <v>34</v>
      </c>
      <c r="J1171" t="s">
        <v>2079</v>
      </c>
      <c r="K1171" t="s">
        <v>606</v>
      </c>
      <c r="L1171" t="s">
        <v>6051</v>
      </c>
      <c r="M1171" t="s">
        <v>26</v>
      </c>
      <c r="N1171" t="s">
        <v>27</v>
      </c>
    </row>
    <row r="1172" spans="1:14" x14ac:dyDescent="0.25">
      <c r="A1172" t="s">
        <v>6070</v>
      </c>
      <c r="B1172" t="s">
        <v>6030</v>
      </c>
      <c r="C1172" t="s">
        <v>600</v>
      </c>
      <c r="D1172" t="s">
        <v>67</v>
      </c>
      <c r="E1172" t="s">
        <v>695</v>
      </c>
      <c r="F1172" t="s">
        <v>6071</v>
      </c>
      <c r="G1172" t="s">
        <v>6072</v>
      </c>
      <c r="H1172" t="s">
        <v>6073</v>
      </c>
      <c r="I1172" t="s">
        <v>34</v>
      </c>
      <c r="J1172" t="s">
        <v>1648</v>
      </c>
      <c r="K1172" t="s">
        <v>606</v>
      </c>
      <c r="L1172" t="s">
        <v>44</v>
      </c>
      <c r="M1172" t="s">
        <v>26</v>
      </c>
      <c r="N1172" t="s">
        <v>27</v>
      </c>
    </row>
    <row r="1173" spans="1:14" x14ac:dyDescent="0.25">
      <c r="A1173" t="s">
        <v>6074</v>
      </c>
      <c r="B1173" t="s">
        <v>6057</v>
      </c>
      <c r="C1173" t="s">
        <v>600</v>
      </c>
      <c r="D1173" t="s">
        <v>6058</v>
      </c>
      <c r="E1173" t="s">
        <v>687</v>
      </c>
      <c r="F1173" t="s">
        <v>6060</v>
      </c>
      <c r="G1173" t="s">
        <v>6075</v>
      </c>
      <c r="H1173" t="s">
        <v>6076</v>
      </c>
      <c r="I1173" t="s">
        <v>34</v>
      </c>
      <c r="J1173" t="s">
        <v>4027</v>
      </c>
      <c r="K1173" t="s">
        <v>606</v>
      </c>
      <c r="L1173" t="s">
        <v>44</v>
      </c>
      <c r="M1173" t="s">
        <v>26</v>
      </c>
      <c r="N1173" t="s">
        <v>27</v>
      </c>
    </row>
    <row r="1174" spans="1:14" x14ac:dyDescent="0.25">
      <c r="A1174" t="s">
        <v>6077</v>
      </c>
      <c r="B1174" t="s">
        <v>6078</v>
      </c>
      <c r="C1174" t="s">
        <v>1991</v>
      </c>
      <c r="D1174" t="s">
        <v>6079</v>
      </c>
      <c r="E1174" t="s">
        <v>687</v>
      </c>
      <c r="F1174" t="s">
        <v>6080</v>
      </c>
      <c r="G1174" t="s">
        <v>6081</v>
      </c>
      <c r="H1174" t="s">
        <v>6082</v>
      </c>
      <c r="I1174" t="s">
        <v>34</v>
      </c>
      <c r="J1174" t="s">
        <v>4027</v>
      </c>
      <c r="K1174" t="s">
        <v>606</v>
      </c>
      <c r="L1174" t="s">
        <v>6083</v>
      </c>
      <c r="M1174" t="s">
        <v>26</v>
      </c>
      <c r="N1174" t="s">
        <v>27</v>
      </c>
    </row>
    <row r="1175" spans="1:14" x14ac:dyDescent="0.25">
      <c r="A1175" t="s">
        <v>6045</v>
      </c>
      <c r="B1175" t="s">
        <v>6046</v>
      </c>
      <c r="C1175" t="s">
        <v>600</v>
      </c>
      <c r="D1175" t="s">
        <v>2533</v>
      </c>
      <c r="E1175" t="s">
        <v>695</v>
      </c>
      <c r="F1175" t="s">
        <v>6084</v>
      </c>
      <c r="G1175" t="s">
        <v>6085</v>
      </c>
      <c r="H1175" t="s">
        <v>6086</v>
      </c>
      <c r="I1175" t="s">
        <v>34</v>
      </c>
      <c r="J1175" t="s">
        <v>1891</v>
      </c>
      <c r="K1175" t="s">
        <v>6087</v>
      </c>
      <c r="L1175" t="s">
        <v>257</v>
      </c>
      <c r="M1175" t="s">
        <v>26</v>
      </c>
      <c r="N1175" t="s">
        <v>27</v>
      </c>
    </row>
    <row r="1176" spans="1:14" x14ac:dyDescent="0.25">
      <c r="A1176" t="s">
        <v>6039</v>
      </c>
      <c r="B1176" t="s">
        <v>6040</v>
      </c>
      <c r="C1176" t="s">
        <v>600</v>
      </c>
      <c r="D1176" t="s">
        <v>6047</v>
      </c>
      <c r="E1176" t="s">
        <v>695</v>
      </c>
      <c r="F1176" t="s">
        <v>6088</v>
      </c>
      <c r="G1176" t="s">
        <v>6089</v>
      </c>
      <c r="H1176" t="s">
        <v>6090</v>
      </c>
      <c r="I1176" t="s">
        <v>34</v>
      </c>
      <c r="J1176" t="s">
        <v>2062</v>
      </c>
      <c r="K1176" t="s">
        <v>606</v>
      </c>
      <c r="L1176" t="s">
        <v>6051</v>
      </c>
      <c r="M1176" t="s">
        <v>26</v>
      </c>
      <c r="N1176" t="s">
        <v>27</v>
      </c>
    </row>
    <row r="1177" spans="1:14" x14ac:dyDescent="0.25">
      <c r="A1177" t="s">
        <v>6091</v>
      </c>
      <c r="B1177" t="s">
        <v>6030</v>
      </c>
      <c r="C1177" t="s">
        <v>1991</v>
      </c>
      <c r="D1177" t="s">
        <v>67</v>
      </c>
      <c r="E1177" t="s">
        <v>695</v>
      </c>
      <c r="F1177" t="s">
        <v>6092</v>
      </c>
      <c r="G1177" t="s">
        <v>6093</v>
      </c>
      <c r="H1177" t="s">
        <v>6094</v>
      </c>
      <c r="I1177" t="s">
        <v>34</v>
      </c>
      <c r="J1177" t="s">
        <v>1161</v>
      </c>
      <c r="K1177" t="s">
        <v>606</v>
      </c>
      <c r="L1177" t="s">
        <v>44</v>
      </c>
      <c r="M1177" t="s">
        <v>26</v>
      </c>
      <c r="N1177" t="s">
        <v>27</v>
      </c>
    </row>
    <row r="1178" spans="1:14" x14ac:dyDescent="0.25">
      <c r="A1178" t="s">
        <v>6095</v>
      </c>
      <c r="B1178" t="s">
        <v>6096</v>
      </c>
      <c r="C1178" t="s">
        <v>1700</v>
      </c>
      <c r="D1178" t="s">
        <v>6097</v>
      </c>
      <c r="E1178" t="s">
        <v>695</v>
      </c>
      <c r="F1178" t="s">
        <v>6098</v>
      </c>
      <c r="G1178" t="s">
        <v>6099</v>
      </c>
      <c r="H1178" t="s">
        <v>6100</v>
      </c>
      <c r="I1178" t="s">
        <v>34</v>
      </c>
      <c r="J1178" t="s">
        <v>4871</v>
      </c>
      <c r="K1178" t="s">
        <v>1705</v>
      </c>
      <c r="L1178" t="s">
        <v>1414</v>
      </c>
      <c r="M1178" t="s">
        <v>26</v>
      </c>
      <c r="N1178" t="s">
        <v>27</v>
      </c>
    </row>
    <row r="1179" spans="1:14" x14ac:dyDescent="0.25">
      <c r="A1179" t="s">
        <v>2208</v>
      </c>
      <c r="B1179" t="s">
        <v>599</v>
      </c>
      <c r="C1179" t="s">
        <v>1700</v>
      </c>
      <c r="D1179" t="s">
        <v>1612</v>
      </c>
      <c r="E1179" t="s">
        <v>695</v>
      </c>
      <c r="F1179" t="s">
        <v>6101</v>
      </c>
      <c r="G1179" t="s">
        <v>6102</v>
      </c>
      <c r="H1179" t="s">
        <v>6103</v>
      </c>
      <c r="I1179" t="s">
        <v>34</v>
      </c>
      <c r="J1179" t="s">
        <v>2079</v>
      </c>
      <c r="K1179" t="s">
        <v>1705</v>
      </c>
      <c r="L1179" t="s">
        <v>82</v>
      </c>
      <c r="M1179" t="s">
        <v>26</v>
      </c>
      <c r="N1179" t="s">
        <v>27</v>
      </c>
    </row>
    <row r="1180" spans="1:14" x14ac:dyDescent="0.25">
      <c r="A1180" t="s">
        <v>6104</v>
      </c>
      <c r="C1180" t="s">
        <v>2054</v>
      </c>
      <c r="D1180" t="s">
        <v>6105</v>
      </c>
      <c r="E1180" t="s">
        <v>18</v>
      </c>
      <c r="F1180" t="s">
        <v>6106</v>
      </c>
      <c r="G1180" t="s">
        <v>6107</v>
      </c>
      <c r="H1180" t="s">
        <v>6108</v>
      </c>
      <c r="I1180" t="s">
        <v>34</v>
      </c>
      <c r="J1180" t="s">
        <v>1891</v>
      </c>
      <c r="K1180" t="s">
        <v>1705</v>
      </c>
      <c r="L1180" t="s">
        <v>82</v>
      </c>
      <c r="M1180" t="s">
        <v>26</v>
      </c>
      <c r="N1180" t="s">
        <v>27</v>
      </c>
    </row>
    <row r="1181" spans="1:14" x14ac:dyDescent="0.25">
      <c r="A1181" t="s">
        <v>6109</v>
      </c>
      <c r="B1181" t="s">
        <v>6110</v>
      </c>
      <c r="C1181" t="s">
        <v>6111</v>
      </c>
      <c r="D1181" t="s">
        <v>6112</v>
      </c>
      <c r="E1181" t="s">
        <v>18</v>
      </c>
      <c r="F1181" t="s">
        <v>6113</v>
      </c>
      <c r="G1181" t="s">
        <v>6114</v>
      </c>
      <c r="H1181" t="s">
        <v>6115</v>
      </c>
      <c r="I1181" t="s">
        <v>34</v>
      </c>
      <c r="J1181" t="s">
        <v>1965</v>
      </c>
      <c r="K1181" t="s">
        <v>1705</v>
      </c>
      <c r="L1181" t="s">
        <v>1455</v>
      </c>
      <c r="M1181" t="s">
        <v>26</v>
      </c>
      <c r="N1181" t="s">
        <v>27</v>
      </c>
    </row>
    <row r="1182" spans="1:14" x14ac:dyDescent="0.25">
      <c r="A1182" t="s">
        <v>6116</v>
      </c>
      <c r="B1182" t="s">
        <v>6096</v>
      </c>
      <c r="C1182" t="s">
        <v>1700</v>
      </c>
      <c r="D1182" t="s">
        <v>6097</v>
      </c>
      <c r="E1182" t="s">
        <v>687</v>
      </c>
      <c r="F1182" t="s">
        <v>6117</v>
      </c>
      <c r="G1182" t="s">
        <v>6118</v>
      </c>
      <c r="H1182" t="s">
        <v>6119</v>
      </c>
      <c r="I1182" t="s">
        <v>34</v>
      </c>
      <c r="J1182" t="s">
        <v>2011</v>
      </c>
      <c r="K1182" t="s">
        <v>1705</v>
      </c>
      <c r="L1182" t="s">
        <v>1414</v>
      </c>
      <c r="M1182" t="s">
        <v>26</v>
      </c>
      <c r="N1182" t="s">
        <v>27</v>
      </c>
    </row>
    <row r="1183" spans="1:14" x14ac:dyDescent="0.25">
      <c r="A1183" t="s">
        <v>5989</v>
      </c>
      <c r="B1183" t="s">
        <v>5990</v>
      </c>
      <c r="C1183" t="s">
        <v>1700</v>
      </c>
      <c r="D1183" t="s">
        <v>5991</v>
      </c>
      <c r="E1183" t="s">
        <v>695</v>
      </c>
      <c r="F1183" t="s">
        <v>6120</v>
      </c>
      <c r="G1183" t="s">
        <v>6121</v>
      </c>
      <c r="H1183" t="s">
        <v>6122</v>
      </c>
      <c r="I1183" t="s">
        <v>34</v>
      </c>
      <c r="J1183" t="s">
        <v>3420</v>
      </c>
      <c r="K1183" t="s">
        <v>1705</v>
      </c>
      <c r="L1183" t="s">
        <v>5995</v>
      </c>
      <c r="M1183" t="s">
        <v>26</v>
      </c>
      <c r="N1183" t="s">
        <v>27</v>
      </c>
    </row>
    <row r="1184" spans="1:14" x14ac:dyDescent="0.25">
      <c r="A1184" t="s">
        <v>4637</v>
      </c>
      <c r="B1184" t="s">
        <v>4638</v>
      </c>
      <c r="C1184" t="s">
        <v>600</v>
      </c>
      <c r="D1184" t="s">
        <v>4639</v>
      </c>
      <c r="E1184" t="s">
        <v>18</v>
      </c>
      <c r="F1184" t="s">
        <v>6123</v>
      </c>
      <c r="G1184" t="s">
        <v>6124</v>
      </c>
      <c r="H1184" t="s">
        <v>6125</v>
      </c>
      <c r="I1184" t="s">
        <v>22</v>
      </c>
      <c r="J1184" t="s">
        <v>6126</v>
      </c>
      <c r="K1184" t="s">
        <v>606</v>
      </c>
      <c r="L1184" t="s">
        <v>4643</v>
      </c>
      <c r="M1184" t="s">
        <v>26</v>
      </c>
      <c r="N1184" t="s">
        <v>27</v>
      </c>
    </row>
    <row r="1185" spans="1:14" x14ac:dyDescent="0.25">
      <c r="A1185" t="s">
        <v>6127</v>
      </c>
      <c r="B1185" t="s">
        <v>599</v>
      </c>
      <c r="C1185" t="s">
        <v>1998</v>
      </c>
      <c r="D1185" t="s">
        <v>1612</v>
      </c>
      <c r="E1185" t="s">
        <v>695</v>
      </c>
      <c r="F1185" t="s">
        <v>6128</v>
      </c>
      <c r="G1185" t="s">
        <v>6129</v>
      </c>
      <c r="H1185" t="s">
        <v>6130</v>
      </c>
      <c r="I1185" t="s">
        <v>34</v>
      </c>
      <c r="J1185" t="s">
        <v>476</v>
      </c>
      <c r="K1185" t="s">
        <v>24</v>
      </c>
      <c r="L1185" t="s">
        <v>82</v>
      </c>
      <c r="M1185" t="s">
        <v>26</v>
      </c>
      <c r="N1185" t="s">
        <v>27</v>
      </c>
    </row>
    <row r="1186" spans="1:14" x14ac:dyDescent="0.25">
      <c r="A1186" t="s">
        <v>6131</v>
      </c>
      <c r="C1186" t="s">
        <v>6132</v>
      </c>
      <c r="D1186" t="s">
        <v>4658</v>
      </c>
      <c r="E1186" t="s">
        <v>687</v>
      </c>
      <c r="F1186" t="s">
        <v>6133</v>
      </c>
      <c r="G1186" t="s">
        <v>6134</v>
      </c>
      <c r="H1186" t="s">
        <v>6135</v>
      </c>
      <c r="I1186" t="s">
        <v>34</v>
      </c>
      <c r="J1186" t="s">
        <v>155</v>
      </c>
      <c r="K1186" t="s">
        <v>6136</v>
      </c>
      <c r="L1186" t="s">
        <v>44</v>
      </c>
      <c r="M1186" t="s">
        <v>26</v>
      </c>
      <c r="N1186" t="s">
        <v>27</v>
      </c>
    </row>
    <row r="1187" spans="1:14" x14ac:dyDescent="0.25">
      <c r="A1187" t="s">
        <v>6137</v>
      </c>
      <c r="B1187" t="s">
        <v>3302</v>
      </c>
      <c r="C1187" t="s">
        <v>1700</v>
      </c>
      <c r="D1187" t="s">
        <v>3303</v>
      </c>
      <c r="E1187" t="s">
        <v>687</v>
      </c>
      <c r="F1187" t="s">
        <v>6138</v>
      </c>
      <c r="G1187" t="s">
        <v>6139</v>
      </c>
      <c r="H1187" t="s">
        <v>6140</v>
      </c>
      <c r="I1187" t="s">
        <v>34</v>
      </c>
      <c r="J1187" t="s">
        <v>5669</v>
      </c>
      <c r="K1187" t="s">
        <v>1705</v>
      </c>
      <c r="L1187" t="s">
        <v>82</v>
      </c>
      <c r="M1187" t="s">
        <v>26</v>
      </c>
      <c r="N1187" t="s">
        <v>27</v>
      </c>
    </row>
    <row r="1188" spans="1:14" x14ac:dyDescent="0.25">
      <c r="A1188" t="s">
        <v>5989</v>
      </c>
      <c r="B1188" t="s">
        <v>6141</v>
      </c>
      <c r="C1188" t="s">
        <v>1700</v>
      </c>
      <c r="D1188" t="s">
        <v>5991</v>
      </c>
      <c r="E1188" t="s">
        <v>695</v>
      </c>
      <c r="F1188" t="s">
        <v>6142</v>
      </c>
      <c r="G1188" t="s">
        <v>6143</v>
      </c>
      <c r="H1188" t="s">
        <v>6144</v>
      </c>
      <c r="I1188" t="s">
        <v>34</v>
      </c>
      <c r="J1188" t="s">
        <v>3420</v>
      </c>
      <c r="K1188" t="s">
        <v>1705</v>
      </c>
      <c r="L1188" t="s">
        <v>5995</v>
      </c>
      <c r="M1188" t="s">
        <v>26</v>
      </c>
      <c r="N1188" t="s">
        <v>27</v>
      </c>
    </row>
    <row r="1189" spans="1:14" x14ac:dyDescent="0.25">
      <c r="A1189" t="s">
        <v>6145</v>
      </c>
      <c r="B1189" t="s">
        <v>6146</v>
      </c>
      <c r="C1189" t="s">
        <v>16</v>
      </c>
      <c r="D1189" t="s">
        <v>1573</v>
      </c>
      <c r="E1189" t="s">
        <v>18</v>
      </c>
      <c r="F1189" t="s">
        <v>6147</v>
      </c>
      <c r="G1189" t="s">
        <v>6148</v>
      </c>
      <c r="H1189" t="s">
        <v>6149</v>
      </c>
      <c r="I1189" t="s">
        <v>34</v>
      </c>
      <c r="J1189" t="s">
        <v>2235</v>
      </c>
      <c r="K1189" t="s">
        <v>24</v>
      </c>
      <c r="L1189" t="s">
        <v>1577</v>
      </c>
      <c r="M1189" t="s">
        <v>6150</v>
      </c>
      <c r="N1189" t="s">
        <v>46</v>
      </c>
    </row>
    <row r="1190" spans="1:14" x14ac:dyDescent="0.25">
      <c r="A1190" t="s">
        <v>6151</v>
      </c>
      <c r="B1190" t="s">
        <v>6152</v>
      </c>
      <c r="C1190" t="s">
        <v>76</v>
      </c>
      <c r="D1190" t="s">
        <v>2328</v>
      </c>
      <c r="E1190" t="s">
        <v>18</v>
      </c>
      <c r="F1190" t="s">
        <v>6153</v>
      </c>
      <c r="G1190" t="s">
        <v>6154</v>
      </c>
      <c r="H1190" t="s">
        <v>6155</v>
      </c>
      <c r="I1190" t="s">
        <v>34</v>
      </c>
      <c r="J1190" t="s">
        <v>2223</v>
      </c>
      <c r="K1190" t="s">
        <v>24</v>
      </c>
      <c r="L1190" t="s">
        <v>44</v>
      </c>
      <c r="M1190" t="s">
        <v>26</v>
      </c>
      <c r="N1190" t="s">
        <v>27</v>
      </c>
    </row>
    <row r="1191" spans="1:14" x14ac:dyDescent="0.25">
      <c r="A1191" t="s">
        <v>2208</v>
      </c>
      <c r="B1191" t="s">
        <v>599</v>
      </c>
      <c r="C1191" t="s">
        <v>1700</v>
      </c>
      <c r="D1191" t="s">
        <v>1612</v>
      </c>
      <c r="E1191" t="s">
        <v>687</v>
      </c>
      <c r="F1191" t="s">
        <v>6156</v>
      </c>
      <c r="G1191" t="s">
        <v>6157</v>
      </c>
      <c r="H1191" t="s">
        <v>6158</v>
      </c>
      <c r="I1191" t="s">
        <v>34</v>
      </c>
      <c r="J1191" t="s">
        <v>2079</v>
      </c>
      <c r="K1191" t="s">
        <v>1705</v>
      </c>
      <c r="L1191" t="s">
        <v>82</v>
      </c>
      <c r="M1191" t="s">
        <v>26</v>
      </c>
      <c r="N1191" t="s">
        <v>27</v>
      </c>
    </row>
    <row r="1192" spans="1:14" x14ac:dyDescent="0.25">
      <c r="A1192" t="s">
        <v>6159</v>
      </c>
      <c r="B1192" t="s">
        <v>6096</v>
      </c>
      <c r="C1192" t="s">
        <v>1700</v>
      </c>
      <c r="D1192" t="s">
        <v>6097</v>
      </c>
      <c r="E1192" t="s">
        <v>695</v>
      </c>
      <c r="F1192" t="s">
        <v>6160</v>
      </c>
      <c r="G1192" t="s">
        <v>6161</v>
      </c>
      <c r="H1192" t="s">
        <v>6162</v>
      </c>
      <c r="I1192" t="s">
        <v>34</v>
      </c>
      <c r="J1192" t="s">
        <v>4871</v>
      </c>
      <c r="K1192" t="s">
        <v>1705</v>
      </c>
      <c r="L1192" t="s">
        <v>1414</v>
      </c>
      <c r="M1192" t="s">
        <v>26</v>
      </c>
      <c r="N1192" t="s">
        <v>27</v>
      </c>
    </row>
    <row r="1193" spans="1:14" x14ac:dyDescent="0.25">
      <c r="A1193" t="s">
        <v>2208</v>
      </c>
      <c r="B1193" t="s">
        <v>599</v>
      </c>
      <c r="C1193" t="s">
        <v>1700</v>
      </c>
      <c r="D1193" t="s">
        <v>1612</v>
      </c>
      <c r="E1193" t="s">
        <v>695</v>
      </c>
      <c r="F1193" t="s">
        <v>6163</v>
      </c>
      <c r="G1193" t="s">
        <v>6164</v>
      </c>
      <c r="H1193" t="s">
        <v>6165</v>
      </c>
      <c r="I1193" t="s">
        <v>34</v>
      </c>
      <c r="J1193" t="s">
        <v>1161</v>
      </c>
      <c r="K1193" t="s">
        <v>1705</v>
      </c>
      <c r="L1193" t="s">
        <v>82</v>
      </c>
      <c r="M1193" t="s">
        <v>26</v>
      </c>
      <c r="N1193" t="s">
        <v>27</v>
      </c>
    </row>
    <row r="1194" spans="1:14" x14ac:dyDescent="0.25">
      <c r="A1194" t="s">
        <v>6166</v>
      </c>
      <c r="B1194" t="s">
        <v>6167</v>
      </c>
      <c r="C1194" t="s">
        <v>600</v>
      </c>
      <c r="D1194" t="s">
        <v>638</v>
      </c>
      <c r="E1194" t="s">
        <v>18</v>
      </c>
      <c r="F1194" t="s">
        <v>6168</v>
      </c>
      <c r="G1194" t="s">
        <v>6169</v>
      </c>
      <c r="H1194" t="s">
        <v>6170</v>
      </c>
      <c r="I1194" t="s">
        <v>6171</v>
      </c>
      <c r="J1194" t="s">
        <v>1965</v>
      </c>
      <c r="K1194" t="s">
        <v>606</v>
      </c>
      <c r="L1194" t="s">
        <v>6172</v>
      </c>
      <c r="M1194" t="s">
        <v>26</v>
      </c>
      <c r="N1194" t="s">
        <v>27</v>
      </c>
    </row>
    <row r="1195" spans="1:14" x14ac:dyDescent="0.25">
      <c r="A1195" t="s">
        <v>6173</v>
      </c>
      <c r="B1195" t="s">
        <v>6174</v>
      </c>
      <c r="C1195" t="s">
        <v>1700</v>
      </c>
      <c r="D1195" t="s">
        <v>6175</v>
      </c>
      <c r="E1195" t="s">
        <v>18</v>
      </c>
      <c r="F1195" t="s">
        <v>6176</v>
      </c>
      <c r="G1195" t="s">
        <v>6177</v>
      </c>
      <c r="H1195" t="s">
        <v>6178</v>
      </c>
      <c r="I1195" t="s">
        <v>34</v>
      </c>
      <c r="J1195" t="s">
        <v>4871</v>
      </c>
      <c r="K1195" t="s">
        <v>1705</v>
      </c>
      <c r="L1195" t="s">
        <v>6179</v>
      </c>
      <c r="M1195" t="s">
        <v>26</v>
      </c>
      <c r="N1195" t="s">
        <v>27</v>
      </c>
    </row>
    <row r="1196" spans="1:14" x14ac:dyDescent="0.25">
      <c r="A1196" t="s">
        <v>6180</v>
      </c>
      <c r="B1196" t="s">
        <v>6181</v>
      </c>
      <c r="C1196" t="s">
        <v>2054</v>
      </c>
      <c r="D1196" t="s">
        <v>6182</v>
      </c>
      <c r="E1196" t="s">
        <v>18</v>
      </c>
      <c r="F1196" t="s">
        <v>6183</v>
      </c>
      <c r="G1196" t="s">
        <v>6184</v>
      </c>
      <c r="H1196" t="s">
        <v>6185</v>
      </c>
      <c r="I1196" t="s">
        <v>34</v>
      </c>
      <c r="J1196" t="s">
        <v>872</v>
      </c>
      <c r="K1196" t="s">
        <v>1705</v>
      </c>
      <c r="L1196" t="s">
        <v>6186</v>
      </c>
      <c r="M1196" t="s">
        <v>26</v>
      </c>
      <c r="N1196" t="s">
        <v>27</v>
      </c>
    </row>
    <row r="1197" spans="1:14" x14ac:dyDescent="0.25">
      <c r="A1197" t="s">
        <v>6187</v>
      </c>
      <c r="C1197" t="s">
        <v>600</v>
      </c>
      <c r="D1197" t="s">
        <v>6188</v>
      </c>
      <c r="E1197" t="s">
        <v>18</v>
      </c>
      <c r="F1197" t="s">
        <v>6189</v>
      </c>
      <c r="G1197" t="s">
        <v>6190</v>
      </c>
      <c r="H1197" t="s">
        <v>6191</v>
      </c>
      <c r="I1197" t="s">
        <v>6192</v>
      </c>
      <c r="J1197" t="s">
        <v>971</v>
      </c>
      <c r="K1197" t="s">
        <v>606</v>
      </c>
      <c r="L1197" t="s">
        <v>477</v>
      </c>
      <c r="M1197" t="s">
        <v>26</v>
      </c>
      <c r="N1197" t="s">
        <v>27</v>
      </c>
    </row>
    <row r="1198" spans="1:14" x14ac:dyDescent="0.25">
      <c r="A1198" t="s">
        <v>6070</v>
      </c>
      <c r="B1198" t="s">
        <v>6193</v>
      </c>
      <c r="C1198" t="s">
        <v>1700</v>
      </c>
      <c r="D1198" t="s">
        <v>6194</v>
      </c>
      <c r="E1198" t="s">
        <v>695</v>
      </c>
      <c r="F1198" t="s">
        <v>6195</v>
      </c>
      <c r="G1198" t="s">
        <v>6072</v>
      </c>
      <c r="H1198" t="s">
        <v>6196</v>
      </c>
      <c r="I1198" t="s">
        <v>34</v>
      </c>
      <c r="J1198" t="s">
        <v>1648</v>
      </c>
      <c r="K1198" t="s">
        <v>1705</v>
      </c>
      <c r="L1198" t="s">
        <v>3880</v>
      </c>
      <c r="M1198" t="s">
        <v>26</v>
      </c>
      <c r="N1198" t="s">
        <v>27</v>
      </c>
    </row>
    <row r="1199" spans="1:14" x14ac:dyDescent="0.25">
      <c r="A1199" t="s">
        <v>6197</v>
      </c>
      <c r="B1199" t="s">
        <v>6198</v>
      </c>
      <c r="C1199" t="s">
        <v>6199</v>
      </c>
      <c r="D1199" t="s">
        <v>3093</v>
      </c>
      <c r="E1199" t="s">
        <v>695</v>
      </c>
      <c r="F1199" t="s">
        <v>6200</v>
      </c>
      <c r="G1199" t="s">
        <v>6201</v>
      </c>
      <c r="H1199" t="s">
        <v>6202</v>
      </c>
      <c r="I1199" t="s">
        <v>34</v>
      </c>
      <c r="J1199" t="s">
        <v>6203</v>
      </c>
      <c r="K1199" t="s">
        <v>1705</v>
      </c>
      <c r="L1199" t="s">
        <v>3315</v>
      </c>
      <c r="M1199" t="s">
        <v>26</v>
      </c>
      <c r="N1199" t="s">
        <v>27</v>
      </c>
    </row>
    <row r="1200" spans="1:14" x14ac:dyDescent="0.25">
      <c r="A1200" t="s">
        <v>5989</v>
      </c>
      <c r="B1200" t="s">
        <v>5990</v>
      </c>
      <c r="C1200" t="s">
        <v>1700</v>
      </c>
      <c r="D1200" t="s">
        <v>5991</v>
      </c>
      <c r="E1200" t="s">
        <v>695</v>
      </c>
      <c r="F1200" t="s">
        <v>6204</v>
      </c>
      <c r="G1200" t="s">
        <v>6205</v>
      </c>
      <c r="H1200" t="s">
        <v>6206</v>
      </c>
      <c r="I1200" t="s">
        <v>34</v>
      </c>
      <c r="J1200" t="s">
        <v>2023</v>
      </c>
      <c r="K1200" t="s">
        <v>1705</v>
      </c>
      <c r="L1200" t="s">
        <v>5995</v>
      </c>
      <c r="M1200" t="s">
        <v>26</v>
      </c>
      <c r="N1200" t="s">
        <v>27</v>
      </c>
    </row>
    <row r="1201" spans="1:14" x14ac:dyDescent="0.25">
      <c r="A1201" t="s">
        <v>6207</v>
      </c>
      <c r="B1201" t="s">
        <v>6208</v>
      </c>
      <c r="C1201" t="s">
        <v>1991</v>
      </c>
      <c r="D1201" t="s">
        <v>6097</v>
      </c>
      <c r="E1201" t="s">
        <v>18</v>
      </c>
      <c r="F1201" t="s">
        <v>6209</v>
      </c>
      <c r="G1201" t="s">
        <v>6210</v>
      </c>
      <c r="H1201" t="s">
        <v>6211</v>
      </c>
      <c r="I1201" t="s">
        <v>34</v>
      </c>
      <c r="J1201" t="s">
        <v>2051</v>
      </c>
      <c r="K1201" t="s">
        <v>606</v>
      </c>
      <c r="L1201" t="s">
        <v>1414</v>
      </c>
      <c r="M1201" t="s">
        <v>26</v>
      </c>
      <c r="N1201" t="s">
        <v>27</v>
      </c>
    </row>
    <row r="1202" spans="1:14" x14ac:dyDescent="0.25">
      <c r="A1202" t="s">
        <v>6173</v>
      </c>
      <c r="B1202" t="s">
        <v>6174</v>
      </c>
      <c r="C1202" t="s">
        <v>1700</v>
      </c>
      <c r="D1202" t="s">
        <v>6175</v>
      </c>
      <c r="E1202" t="s">
        <v>18</v>
      </c>
      <c r="F1202" t="s">
        <v>6176</v>
      </c>
      <c r="G1202" t="s">
        <v>6177</v>
      </c>
      <c r="H1202" t="s">
        <v>6178</v>
      </c>
      <c r="I1202" t="s">
        <v>34</v>
      </c>
      <c r="J1202" t="s">
        <v>4871</v>
      </c>
      <c r="K1202" t="s">
        <v>1705</v>
      </c>
      <c r="L1202" t="s">
        <v>6179</v>
      </c>
      <c r="M1202" t="s">
        <v>26</v>
      </c>
      <c r="N1202" t="s">
        <v>27</v>
      </c>
    </row>
    <row r="1203" spans="1:14" x14ac:dyDescent="0.25">
      <c r="A1203" t="s">
        <v>6180</v>
      </c>
      <c r="B1203" t="s">
        <v>6181</v>
      </c>
      <c r="C1203" t="s">
        <v>2054</v>
      </c>
      <c r="D1203" t="s">
        <v>6182</v>
      </c>
      <c r="E1203" t="s">
        <v>18</v>
      </c>
      <c r="F1203" t="s">
        <v>6183</v>
      </c>
      <c r="G1203" t="s">
        <v>6184</v>
      </c>
      <c r="H1203" t="s">
        <v>6185</v>
      </c>
      <c r="I1203" t="s">
        <v>34</v>
      </c>
      <c r="J1203" t="s">
        <v>872</v>
      </c>
      <c r="K1203" t="s">
        <v>1705</v>
      </c>
      <c r="L1203" t="s">
        <v>6186</v>
      </c>
      <c r="M1203" t="s">
        <v>26</v>
      </c>
      <c r="N1203" t="s">
        <v>27</v>
      </c>
    </row>
    <row r="1204" spans="1:14" x14ac:dyDescent="0.25">
      <c r="A1204" t="s">
        <v>6187</v>
      </c>
      <c r="C1204" t="s">
        <v>600</v>
      </c>
      <c r="D1204" t="s">
        <v>6188</v>
      </c>
      <c r="E1204" t="s">
        <v>18</v>
      </c>
      <c r="F1204" t="s">
        <v>6189</v>
      </c>
      <c r="G1204" t="s">
        <v>6190</v>
      </c>
      <c r="H1204" t="s">
        <v>6191</v>
      </c>
      <c r="I1204" t="s">
        <v>6192</v>
      </c>
      <c r="J1204" t="s">
        <v>971</v>
      </c>
      <c r="K1204" t="s">
        <v>606</v>
      </c>
      <c r="L1204" t="s">
        <v>477</v>
      </c>
      <c r="M1204" t="s">
        <v>26</v>
      </c>
      <c r="N1204" t="s">
        <v>27</v>
      </c>
    </row>
    <row r="1205" spans="1:14" x14ac:dyDescent="0.25">
      <c r="A1205" t="s">
        <v>6070</v>
      </c>
      <c r="B1205" t="s">
        <v>6193</v>
      </c>
      <c r="C1205" t="s">
        <v>1700</v>
      </c>
      <c r="D1205" t="s">
        <v>6194</v>
      </c>
      <c r="E1205" t="s">
        <v>695</v>
      </c>
      <c r="F1205" t="s">
        <v>6195</v>
      </c>
      <c r="G1205" t="s">
        <v>6072</v>
      </c>
      <c r="H1205" t="s">
        <v>6196</v>
      </c>
      <c r="I1205" t="s">
        <v>34</v>
      </c>
      <c r="J1205" t="s">
        <v>1648</v>
      </c>
      <c r="K1205" t="s">
        <v>1705</v>
      </c>
      <c r="L1205" t="s">
        <v>3880</v>
      </c>
      <c r="M1205" t="s">
        <v>26</v>
      </c>
      <c r="N1205" t="s">
        <v>27</v>
      </c>
    </row>
    <row r="1206" spans="1:14" x14ac:dyDescent="0.25">
      <c r="A1206" t="s">
        <v>6197</v>
      </c>
      <c r="B1206" t="s">
        <v>6198</v>
      </c>
      <c r="C1206" t="s">
        <v>6199</v>
      </c>
      <c r="D1206" t="s">
        <v>3093</v>
      </c>
      <c r="E1206" t="s">
        <v>695</v>
      </c>
      <c r="F1206" t="s">
        <v>6200</v>
      </c>
      <c r="G1206" t="s">
        <v>6201</v>
      </c>
      <c r="H1206" t="s">
        <v>6202</v>
      </c>
      <c r="I1206" t="s">
        <v>34</v>
      </c>
      <c r="J1206" t="s">
        <v>6203</v>
      </c>
      <c r="K1206" t="s">
        <v>1705</v>
      </c>
      <c r="L1206" t="s">
        <v>3315</v>
      </c>
      <c r="M1206" t="s">
        <v>26</v>
      </c>
      <c r="N1206" t="s">
        <v>27</v>
      </c>
    </row>
    <row r="1207" spans="1:14" x14ac:dyDescent="0.25">
      <c r="A1207" t="s">
        <v>5989</v>
      </c>
      <c r="B1207" t="s">
        <v>5990</v>
      </c>
      <c r="C1207" t="s">
        <v>1700</v>
      </c>
      <c r="D1207" t="s">
        <v>5991</v>
      </c>
      <c r="E1207" t="s">
        <v>695</v>
      </c>
      <c r="F1207" t="s">
        <v>6204</v>
      </c>
      <c r="G1207" t="s">
        <v>6205</v>
      </c>
      <c r="H1207" t="s">
        <v>6206</v>
      </c>
      <c r="I1207" t="s">
        <v>34</v>
      </c>
      <c r="J1207" t="s">
        <v>2023</v>
      </c>
      <c r="K1207" t="s">
        <v>1705</v>
      </c>
      <c r="L1207" t="s">
        <v>5995</v>
      </c>
      <c r="M1207" t="s">
        <v>26</v>
      </c>
      <c r="N1207" t="s">
        <v>27</v>
      </c>
    </row>
    <row r="1208" spans="1:14" x14ac:dyDescent="0.25">
      <c r="A1208" t="s">
        <v>6207</v>
      </c>
      <c r="B1208" t="s">
        <v>6208</v>
      </c>
      <c r="C1208" t="s">
        <v>1991</v>
      </c>
      <c r="D1208" t="s">
        <v>6097</v>
      </c>
      <c r="E1208" t="s">
        <v>18</v>
      </c>
      <c r="F1208" t="s">
        <v>6209</v>
      </c>
      <c r="G1208" t="s">
        <v>6210</v>
      </c>
      <c r="H1208" t="s">
        <v>6211</v>
      </c>
      <c r="I1208" t="s">
        <v>34</v>
      </c>
      <c r="J1208" t="s">
        <v>2051</v>
      </c>
      <c r="K1208" t="s">
        <v>606</v>
      </c>
      <c r="L1208" t="s">
        <v>1414</v>
      </c>
      <c r="M1208" t="s">
        <v>26</v>
      </c>
      <c r="N1208" t="s">
        <v>27</v>
      </c>
    </row>
    <row r="1209" spans="1:14" x14ac:dyDescent="0.25">
      <c r="A1209" t="s">
        <v>6212</v>
      </c>
      <c r="B1209" t="s">
        <v>1974</v>
      </c>
      <c r="C1209" t="s">
        <v>600</v>
      </c>
      <c r="D1209" t="s">
        <v>6213</v>
      </c>
      <c r="E1209" t="s">
        <v>18</v>
      </c>
      <c r="F1209" t="s">
        <v>6214</v>
      </c>
      <c r="G1209" t="s">
        <v>6215</v>
      </c>
      <c r="H1209" t="s">
        <v>6216</v>
      </c>
      <c r="I1209" t="s">
        <v>34</v>
      </c>
      <c r="J1209" t="s">
        <v>1988</v>
      </c>
      <c r="K1209" t="s">
        <v>606</v>
      </c>
      <c r="L1209" t="s">
        <v>257</v>
      </c>
      <c r="M1209" t="s">
        <v>26</v>
      </c>
      <c r="N1209" t="s">
        <v>27</v>
      </c>
    </row>
    <row r="1210" spans="1:14" x14ac:dyDescent="0.25">
      <c r="A1210" t="s">
        <v>6217</v>
      </c>
      <c r="B1210" t="s">
        <v>6167</v>
      </c>
      <c r="C1210" t="s">
        <v>600</v>
      </c>
      <c r="D1210" t="s">
        <v>638</v>
      </c>
      <c r="E1210" t="s">
        <v>18</v>
      </c>
      <c r="F1210" t="s">
        <v>6218</v>
      </c>
      <c r="G1210" t="s">
        <v>6219</v>
      </c>
      <c r="H1210" t="s">
        <v>6220</v>
      </c>
      <c r="I1210" t="s">
        <v>34</v>
      </c>
      <c r="J1210" t="s">
        <v>1891</v>
      </c>
      <c r="K1210" t="s">
        <v>606</v>
      </c>
      <c r="L1210" t="s">
        <v>82</v>
      </c>
      <c r="M1210" t="s">
        <v>26</v>
      </c>
      <c r="N1210" t="s">
        <v>27</v>
      </c>
    </row>
    <row r="1211" spans="1:14" x14ac:dyDescent="0.25">
      <c r="A1211" t="s">
        <v>6221</v>
      </c>
      <c r="B1211" t="s">
        <v>6222</v>
      </c>
      <c r="C1211" t="s">
        <v>1700</v>
      </c>
      <c r="D1211" t="s">
        <v>3303</v>
      </c>
      <c r="E1211" t="s">
        <v>695</v>
      </c>
      <c r="F1211" t="s">
        <v>6223</v>
      </c>
      <c r="G1211" t="s">
        <v>5813</v>
      </c>
      <c r="H1211" t="s">
        <v>6224</v>
      </c>
      <c r="I1211" t="s">
        <v>34</v>
      </c>
      <c r="J1211" t="s">
        <v>1295</v>
      </c>
      <c r="K1211" t="s">
        <v>1705</v>
      </c>
      <c r="L1211" t="s">
        <v>82</v>
      </c>
      <c r="M1211" t="s">
        <v>26</v>
      </c>
      <c r="N1211" t="s">
        <v>27</v>
      </c>
    </row>
    <row r="1212" spans="1:14" x14ac:dyDescent="0.25">
      <c r="A1212" t="s">
        <v>6225</v>
      </c>
      <c r="B1212" t="s">
        <v>6226</v>
      </c>
      <c r="C1212" t="s">
        <v>16</v>
      </c>
      <c r="D1212" t="s">
        <v>6227</v>
      </c>
      <c r="E1212" t="s">
        <v>18</v>
      </c>
      <c r="F1212" t="s">
        <v>6228</v>
      </c>
      <c r="G1212" t="s">
        <v>6229</v>
      </c>
      <c r="H1212" t="s">
        <v>6230</v>
      </c>
      <c r="I1212" t="s">
        <v>22</v>
      </c>
      <c r="J1212" t="s">
        <v>1398</v>
      </c>
      <c r="K1212" t="s">
        <v>24</v>
      </c>
      <c r="L1212" t="s">
        <v>91</v>
      </c>
      <c r="M1212" t="s">
        <v>6231</v>
      </c>
      <c r="N1212" t="s">
        <v>46</v>
      </c>
    </row>
    <row r="1213" spans="1:14" x14ac:dyDescent="0.25">
      <c r="A1213" t="s">
        <v>6232</v>
      </c>
      <c r="C1213" t="s">
        <v>16</v>
      </c>
      <c r="D1213" t="s">
        <v>3060</v>
      </c>
      <c r="E1213" t="s">
        <v>18</v>
      </c>
      <c r="F1213" t="s">
        <v>6233</v>
      </c>
      <c r="G1213" t="s">
        <v>6234</v>
      </c>
      <c r="H1213" t="s">
        <v>6235</v>
      </c>
      <c r="I1213" t="s">
        <v>34</v>
      </c>
      <c r="J1213" t="s">
        <v>536</v>
      </c>
      <c r="K1213" t="s">
        <v>24</v>
      </c>
      <c r="L1213" t="s">
        <v>224</v>
      </c>
      <c r="M1213" t="s">
        <v>6236</v>
      </c>
      <c r="N1213" t="s">
        <v>46</v>
      </c>
    </row>
    <row r="1214" spans="1:14" x14ac:dyDescent="0.25">
      <c r="A1214" t="s">
        <v>6237</v>
      </c>
      <c r="B1214" t="s">
        <v>6238</v>
      </c>
      <c r="C1214" t="s">
        <v>76</v>
      </c>
      <c r="D1214" t="s">
        <v>6239</v>
      </c>
      <c r="E1214" t="s">
        <v>18</v>
      </c>
      <c r="F1214" t="s">
        <v>6240</v>
      </c>
      <c r="G1214" t="s">
        <v>6241</v>
      </c>
      <c r="H1214" t="s">
        <v>6242</v>
      </c>
      <c r="I1214" t="s">
        <v>348</v>
      </c>
      <c r="J1214" t="s">
        <v>2490</v>
      </c>
      <c r="K1214" t="s">
        <v>24</v>
      </c>
      <c r="L1214" t="s">
        <v>5451</v>
      </c>
      <c r="M1214" t="s">
        <v>26</v>
      </c>
      <c r="N1214" t="s">
        <v>27</v>
      </c>
    </row>
    <row r="1215" spans="1:14" x14ac:dyDescent="0.25">
      <c r="A1215" t="s">
        <v>6243</v>
      </c>
      <c r="C1215" t="s">
        <v>16</v>
      </c>
      <c r="D1215" t="s">
        <v>4753</v>
      </c>
      <c r="E1215" t="s">
        <v>687</v>
      </c>
      <c r="F1215" t="s">
        <v>6244</v>
      </c>
      <c r="G1215" t="s">
        <v>6245</v>
      </c>
      <c r="H1215" t="s">
        <v>6246</v>
      </c>
      <c r="I1215" t="s">
        <v>22</v>
      </c>
      <c r="J1215" t="s">
        <v>476</v>
      </c>
      <c r="K1215" t="s">
        <v>24</v>
      </c>
      <c r="L1215" t="s">
        <v>91</v>
      </c>
      <c r="M1215" t="s">
        <v>26</v>
      </c>
      <c r="N1215" t="s">
        <v>27</v>
      </c>
    </row>
    <row r="1216" spans="1:14" x14ac:dyDescent="0.25">
      <c r="A1216" t="s">
        <v>6247</v>
      </c>
      <c r="B1216" t="s">
        <v>6248</v>
      </c>
      <c r="C1216" t="s">
        <v>16</v>
      </c>
      <c r="D1216" t="s">
        <v>1354</v>
      </c>
      <c r="E1216" t="s">
        <v>18</v>
      </c>
      <c r="F1216" t="s">
        <v>6249</v>
      </c>
      <c r="G1216" t="s">
        <v>6250</v>
      </c>
      <c r="H1216" t="s">
        <v>6251</v>
      </c>
      <c r="I1216" t="s">
        <v>34</v>
      </c>
      <c r="J1216" t="s">
        <v>2244</v>
      </c>
      <c r="K1216" t="s">
        <v>24</v>
      </c>
      <c r="L1216" t="s">
        <v>1358</v>
      </c>
      <c r="M1216" t="s">
        <v>6252</v>
      </c>
      <c r="N1216" t="s">
        <v>46</v>
      </c>
    </row>
    <row r="1217" spans="1:14" x14ac:dyDescent="0.25">
      <c r="A1217" t="s">
        <v>4752</v>
      </c>
      <c r="C1217" t="s">
        <v>16</v>
      </c>
      <c r="D1217" t="s">
        <v>4753</v>
      </c>
      <c r="E1217" t="s">
        <v>695</v>
      </c>
      <c r="F1217" t="s">
        <v>6253</v>
      </c>
      <c r="G1217" t="s">
        <v>6254</v>
      </c>
      <c r="H1217" t="s">
        <v>6255</v>
      </c>
      <c r="I1217" t="s">
        <v>22</v>
      </c>
      <c r="J1217" t="s">
        <v>476</v>
      </c>
      <c r="K1217" t="s">
        <v>24</v>
      </c>
      <c r="L1217" t="s">
        <v>91</v>
      </c>
      <c r="M1217" t="s">
        <v>26</v>
      </c>
      <c r="N1217" t="s">
        <v>27</v>
      </c>
    </row>
    <row r="1218" spans="1:14" x14ac:dyDescent="0.25">
      <c r="A1218" t="s">
        <v>6256</v>
      </c>
      <c r="C1218" t="s">
        <v>16</v>
      </c>
      <c r="E1218" t="s">
        <v>18</v>
      </c>
      <c r="F1218" t="s">
        <v>6257</v>
      </c>
      <c r="G1218" t="s">
        <v>6258</v>
      </c>
      <c r="H1218" t="s">
        <v>6259</v>
      </c>
      <c r="I1218" t="s">
        <v>34</v>
      </c>
      <c r="J1218" t="s">
        <v>635</v>
      </c>
      <c r="K1218" t="s">
        <v>24</v>
      </c>
      <c r="L1218" t="s">
        <v>184</v>
      </c>
      <c r="M1218" t="s">
        <v>6260</v>
      </c>
      <c r="N1218" t="s">
        <v>46</v>
      </c>
    </row>
    <row r="1219" spans="1:14" x14ac:dyDescent="0.25">
      <c r="A1219" t="s">
        <v>5989</v>
      </c>
      <c r="B1219" t="s">
        <v>5990</v>
      </c>
      <c r="C1219" t="s">
        <v>1700</v>
      </c>
      <c r="D1219" t="s">
        <v>5991</v>
      </c>
      <c r="E1219" t="s">
        <v>695</v>
      </c>
      <c r="F1219" t="s">
        <v>6261</v>
      </c>
      <c r="G1219" t="s">
        <v>6262</v>
      </c>
      <c r="H1219" t="s">
        <v>6263</v>
      </c>
      <c r="I1219" t="s">
        <v>34</v>
      </c>
      <c r="J1219" t="s">
        <v>2023</v>
      </c>
      <c r="K1219" t="s">
        <v>1705</v>
      </c>
      <c r="L1219" t="s">
        <v>5995</v>
      </c>
      <c r="M1219" t="s">
        <v>26</v>
      </c>
      <c r="N1219" t="s">
        <v>27</v>
      </c>
    </row>
    <row r="1220" spans="1:14" x14ac:dyDescent="0.25">
      <c r="A1220" t="s">
        <v>6127</v>
      </c>
      <c r="B1220" t="s">
        <v>599</v>
      </c>
      <c r="C1220" t="s">
        <v>1998</v>
      </c>
      <c r="D1220" t="s">
        <v>1612</v>
      </c>
      <c r="E1220" t="s">
        <v>695</v>
      </c>
      <c r="F1220" t="s">
        <v>6264</v>
      </c>
      <c r="G1220" t="s">
        <v>6265</v>
      </c>
      <c r="H1220" t="s">
        <v>6266</v>
      </c>
      <c r="I1220" t="s">
        <v>34</v>
      </c>
      <c r="J1220" t="s">
        <v>98</v>
      </c>
      <c r="K1220" t="s">
        <v>24</v>
      </c>
      <c r="L1220" t="s">
        <v>82</v>
      </c>
      <c r="M1220" t="s">
        <v>26</v>
      </c>
      <c r="N1220" t="s">
        <v>27</v>
      </c>
    </row>
    <row r="1221" spans="1:14" x14ac:dyDescent="0.25">
      <c r="A1221" t="s">
        <v>6131</v>
      </c>
      <c r="C1221" t="s">
        <v>6132</v>
      </c>
      <c r="D1221" t="s">
        <v>4658</v>
      </c>
      <c r="E1221" t="s">
        <v>687</v>
      </c>
      <c r="F1221" t="s">
        <v>6133</v>
      </c>
      <c r="G1221" t="s">
        <v>6134</v>
      </c>
      <c r="H1221" t="s">
        <v>6135</v>
      </c>
      <c r="I1221" t="s">
        <v>34</v>
      </c>
      <c r="J1221" t="s">
        <v>155</v>
      </c>
      <c r="K1221" t="s">
        <v>6136</v>
      </c>
      <c r="L1221" t="s">
        <v>44</v>
      </c>
      <c r="M1221" t="s">
        <v>26</v>
      </c>
      <c r="N1221" t="s">
        <v>27</v>
      </c>
    </row>
    <row r="1222" spans="1:14" x14ac:dyDescent="0.25">
      <c r="A1222" t="s">
        <v>4022</v>
      </c>
      <c r="B1222" t="s">
        <v>4037</v>
      </c>
      <c r="C1222" t="s">
        <v>600</v>
      </c>
      <c r="E1222" t="s">
        <v>695</v>
      </c>
      <c r="F1222" t="s">
        <v>6267</v>
      </c>
      <c r="G1222" t="s">
        <v>6268</v>
      </c>
      <c r="H1222" t="s">
        <v>6269</v>
      </c>
      <c r="I1222" t="s">
        <v>34</v>
      </c>
      <c r="J1222" t="s">
        <v>3556</v>
      </c>
      <c r="K1222" t="s">
        <v>606</v>
      </c>
      <c r="L1222" t="s">
        <v>6270</v>
      </c>
      <c r="M1222" t="s">
        <v>26</v>
      </c>
      <c r="N1222" t="s">
        <v>27</v>
      </c>
    </row>
    <row r="1223" spans="1:14" x14ac:dyDescent="0.25">
      <c r="A1223" t="s">
        <v>6271</v>
      </c>
      <c r="B1223" t="s">
        <v>4037</v>
      </c>
      <c r="C1223" t="s">
        <v>600</v>
      </c>
      <c r="E1223" t="s">
        <v>687</v>
      </c>
      <c r="F1223" t="s">
        <v>6272</v>
      </c>
      <c r="G1223" t="s">
        <v>6273</v>
      </c>
      <c r="H1223" t="s">
        <v>6274</v>
      </c>
      <c r="I1223" t="s">
        <v>34</v>
      </c>
      <c r="J1223" t="s">
        <v>3556</v>
      </c>
      <c r="K1223" t="s">
        <v>606</v>
      </c>
      <c r="L1223" t="s">
        <v>6270</v>
      </c>
      <c r="M1223" t="s">
        <v>26</v>
      </c>
      <c r="N1223" t="s">
        <v>27</v>
      </c>
    </row>
    <row r="1224" spans="1:14" x14ac:dyDescent="0.25">
      <c r="A1224" t="s">
        <v>6275</v>
      </c>
      <c r="B1224" t="s">
        <v>6276</v>
      </c>
      <c r="C1224" t="s">
        <v>16</v>
      </c>
      <c r="D1224" t="s">
        <v>1327</v>
      </c>
      <c r="E1224" t="s">
        <v>18</v>
      </c>
      <c r="F1224" t="s">
        <v>6277</v>
      </c>
      <c r="G1224" t="s">
        <v>4122</v>
      </c>
      <c r="H1224" t="s">
        <v>6278</v>
      </c>
      <c r="I1224" t="s">
        <v>34</v>
      </c>
      <c r="J1224" t="s">
        <v>201</v>
      </c>
      <c r="K1224" t="s">
        <v>24</v>
      </c>
      <c r="L1224" t="s">
        <v>1331</v>
      </c>
      <c r="M1224" t="s">
        <v>6279</v>
      </c>
      <c r="N1224" t="s">
        <v>46</v>
      </c>
    </row>
    <row r="1225" spans="1:14" x14ac:dyDescent="0.25">
      <c r="A1225" t="s">
        <v>6280</v>
      </c>
      <c r="B1225" t="s">
        <v>6281</v>
      </c>
      <c r="C1225" t="s">
        <v>76</v>
      </c>
      <c r="D1225" t="s">
        <v>362</v>
      </c>
      <c r="E1225" t="s">
        <v>18</v>
      </c>
      <c r="F1225" t="s">
        <v>6282</v>
      </c>
      <c r="G1225" t="s">
        <v>6283</v>
      </c>
      <c r="H1225" t="s">
        <v>6284</v>
      </c>
      <c r="I1225" t="s">
        <v>34</v>
      </c>
      <c r="J1225" t="s">
        <v>2783</v>
      </c>
      <c r="K1225" t="s">
        <v>24</v>
      </c>
      <c r="L1225" t="s">
        <v>114</v>
      </c>
      <c r="M1225" t="s">
        <v>6285</v>
      </c>
      <c r="N1225" t="s">
        <v>46</v>
      </c>
    </row>
    <row r="1226" spans="1:14" x14ac:dyDescent="0.25">
      <c r="A1226" t="s">
        <v>6286</v>
      </c>
      <c r="B1226" t="s">
        <v>6287</v>
      </c>
      <c r="C1226" t="s">
        <v>16</v>
      </c>
      <c r="D1226" t="s">
        <v>102</v>
      </c>
      <c r="E1226" t="s">
        <v>18</v>
      </c>
      <c r="F1226" t="s">
        <v>6288</v>
      </c>
      <c r="G1226" t="s">
        <v>6289</v>
      </c>
      <c r="H1226" t="s">
        <v>6290</v>
      </c>
      <c r="I1226" t="s">
        <v>34</v>
      </c>
      <c r="J1226" t="s">
        <v>2783</v>
      </c>
      <c r="K1226" t="s">
        <v>24</v>
      </c>
      <c r="L1226" t="s">
        <v>82</v>
      </c>
      <c r="M1226" t="s">
        <v>6291</v>
      </c>
      <c r="N1226" t="s">
        <v>46</v>
      </c>
    </row>
    <row r="1227" spans="1:14" x14ac:dyDescent="0.25">
      <c r="A1227" t="s">
        <v>6292</v>
      </c>
      <c r="B1227" t="s">
        <v>637</v>
      </c>
      <c r="C1227" t="s">
        <v>16</v>
      </c>
      <c r="D1227" t="s">
        <v>638</v>
      </c>
      <c r="E1227" t="s">
        <v>18</v>
      </c>
      <c r="F1227" t="s">
        <v>6293</v>
      </c>
      <c r="G1227" t="s">
        <v>6294</v>
      </c>
      <c r="H1227" t="s">
        <v>6295</v>
      </c>
      <c r="I1227" t="s">
        <v>34</v>
      </c>
      <c r="J1227" t="s">
        <v>426</v>
      </c>
      <c r="K1227" t="s">
        <v>24</v>
      </c>
      <c r="L1227" t="s">
        <v>82</v>
      </c>
      <c r="M1227" t="s">
        <v>26</v>
      </c>
      <c r="N1227" t="s">
        <v>27</v>
      </c>
    </row>
    <row r="1228" spans="1:14" x14ac:dyDescent="0.25">
      <c r="A1228" t="s">
        <v>2628</v>
      </c>
      <c r="B1228" t="s">
        <v>48</v>
      </c>
      <c r="C1228" t="s">
        <v>76</v>
      </c>
      <c r="D1228" t="s">
        <v>49</v>
      </c>
      <c r="E1228" t="s">
        <v>18</v>
      </c>
      <c r="F1228" t="s">
        <v>6296</v>
      </c>
      <c r="G1228" t="s">
        <v>6297</v>
      </c>
      <c r="H1228" t="s">
        <v>6298</v>
      </c>
      <c r="I1228" t="s">
        <v>34</v>
      </c>
      <c r="J1228" t="s">
        <v>463</v>
      </c>
      <c r="K1228" t="s">
        <v>24</v>
      </c>
      <c r="L1228" t="s">
        <v>54</v>
      </c>
      <c r="M1228" t="s">
        <v>6299</v>
      </c>
      <c r="N1228" t="s">
        <v>46</v>
      </c>
    </row>
    <row r="1229" spans="1:14" x14ac:dyDescent="0.25">
      <c r="A1229" t="s">
        <v>6300</v>
      </c>
      <c r="C1229" t="s">
        <v>16</v>
      </c>
      <c r="D1229" t="s">
        <v>437</v>
      </c>
      <c r="E1229" t="s">
        <v>18</v>
      </c>
      <c r="F1229" t="s">
        <v>6301</v>
      </c>
      <c r="G1229" t="s">
        <v>6302</v>
      </c>
      <c r="H1229" t="s">
        <v>6303</v>
      </c>
      <c r="I1229" t="s">
        <v>22</v>
      </c>
      <c r="J1229" t="s">
        <v>551</v>
      </c>
      <c r="K1229" t="s">
        <v>24</v>
      </c>
      <c r="L1229" t="s">
        <v>441</v>
      </c>
      <c r="M1229" t="s">
        <v>6304</v>
      </c>
      <c r="N1229" t="s">
        <v>46</v>
      </c>
    </row>
    <row r="1230" spans="1:14" x14ac:dyDescent="0.25">
      <c r="A1230" t="s">
        <v>6305</v>
      </c>
      <c r="C1230" t="s">
        <v>16</v>
      </c>
      <c r="D1230" t="s">
        <v>220</v>
      </c>
      <c r="E1230" t="s">
        <v>18</v>
      </c>
      <c r="F1230" t="s">
        <v>6306</v>
      </c>
      <c r="G1230" t="s">
        <v>6307</v>
      </c>
      <c r="H1230" t="s">
        <v>6308</v>
      </c>
      <c r="I1230" t="s">
        <v>34</v>
      </c>
      <c r="J1230" t="s">
        <v>2490</v>
      </c>
      <c r="K1230" t="s">
        <v>24</v>
      </c>
      <c r="L1230" t="s">
        <v>224</v>
      </c>
      <c r="M1230" t="s">
        <v>26</v>
      </c>
      <c r="N1230" t="s">
        <v>27</v>
      </c>
    </row>
    <row r="1231" spans="1:14" x14ac:dyDescent="0.25">
      <c r="A1231" t="s">
        <v>6309</v>
      </c>
      <c r="B1231" t="s">
        <v>6310</v>
      </c>
      <c r="C1231" t="s">
        <v>16</v>
      </c>
      <c r="D1231" t="s">
        <v>6311</v>
      </c>
      <c r="E1231" t="s">
        <v>18</v>
      </c>
      <c r="F1231" t="s">
        <v>6312</v>
      </c>
      <c r="G1231" t="s">
        <v>6313</v>
      </c>
      <c r="H1231" t="s">
        <v>6314</v>
      </c>
      <c r="I1231" t="s">
        <v>34</v>
      </c>
      <c r="J1231" t="s">
        <v>2757</v>
      </c>
      <c r="K1231" t="s">
        <v>24</v>
      </c>
      <c r="L1231" t="s">
        <v>477</v>
      </c>
      <c r="M1231" t="s">
        <v>26</v>
      </c>
      <c r="N1231" t="s">
        <v>27</v>
      </c>
    </row>
    <row r="1232" spans="1:14" x14ac:dyDescent="0.25">
      <c r="A1232" t="s">
        <v>6315</v>
      </c>
      <c r="B1232" t="s">
        <v>3851</v>
      </c>
      <c r="C1232" t="s">
        <v>16</v>
      </c>
      <c r="D1232" t="s">
        <v>6316</v>
      </c>
      <c r="E1232" t="s">
        <v>18</v>
      </c>
      <c r="F1232" t="s">
        <v>6317</v>
      </c>
      <c r="G1232" t="s">
        <v>6318</v>
      </c>
      <c r="H1232" t="s">
        <v>6319</v>
      </c>
      <c r="I1232" t="s">
        <v>22</v>
      </c>
      <c r="J1232" t="s">
        <v>699</v>
      </c>
      <c r="K1232" t="s">
        <v>24</v>
      </c>
      <c r="L1232" t="s">
        <v>91</v>
      </c>
      <c r="M1232" t="s">
        <v>26</v>
      </c>
      <c r="N1232" t="s">
        <v>27</v>
      </c>
    </row>
    <row r="1233" spans="1:14" x14ac:dyDescent="0.25">
      <c r="A1233" t="s">
        <v>6320</v>
      </c>
      <c r="B1233" t="s">
        <v>6321</v>
      </c>
      <c r="C1233" t="s">
        <v>76</v>
      </c>
      <c r="D1233" t="s">
        <v>4281</v>
      </c>
      <c r="E1233" t="s">
        <v>18</v>
      </c>
      <c r="F1233" t="s">
        <v>6322</v>
      </c>
      <c r="G1233" t="s">
        <v>6323</v>
      </c>
      <c r="H1233" t="s">
        <v>6324</v>
      </c>
      <c r="I1233" t="s">
        <v>34</v>
      </c>
      <c r="J1233" t="s">
        <v>889</v>
      </c>
      <c r="K1233" t="s">
        <v>24</v>
      </c>
      <c r="L1233" t="s">
        <v>2093</v>
      </c>
      <c r="M1233" t="s">
        <v>26</v>
      </c>
      <c r="N1233" t="s">
        <v>27</v>
      </c>
    </row>
    <row r="1234" spans="1:14" x14ac:dyDescent="0.25">
      <c r="A1234" t="s">
        <v>6325</v>
      </c>
      <c r="B1234" t="s">
        <v>6326</v>
      </c>
      <c r="C1234" t="s">
        <v>76</v>
      </c>
      <c r="D1234" t="s">
        <v>6327</v>
      </c>
      <c r="E1234" t="s">
        <v>18</v>
      </c>
      <c r="F1234" t="s">
        <v>6328</v>
      </c>
      <c r="G1234" t="s">
        <v>6329</v>
      </c>
      <c r="H1234" t="s">
        <v>6330</v>
      </c>
      <c r="I1234" t="s">
        <v>34</v>
      </c>
      <c r="J1234" t="s">
        <v>217</v>
      </c>
      <c r="K1234" t="s">
        <v>24</v>
      </c>
      <c r="L1234" t="s">
        <v>6331</v>
      </c>
      <c r="M1234" t="s">
        <v>26</v>
      </c>
      <c r="N1234" t="s">
        <v>27</v>
      </c>
    </row>
    <row r="1235" spans="1:14" x14ac:dyDescent="0.25">
      <c r="A1235" t="s">
        <v>6332</v>
      </c>
      <c r="B1235" t="s">
        <v>6333</v>
      </c>
      <c r="C1235" t="s">
        <v>76</v>
      </c>
      <c r="D1235" t="s">
        <v>532</v>
      </c>
      <c r="E1235" t="s">
        <v>18</v>
      </c>
      <c r="F1235" t="s">
        <v>6334</v>
      </c>
      <c r="G1235" t="s">
        <v>6335</v>
      </c>
      <c r="H1235" t="s">
        <v>6336</v>
      </c>
      <c r="I1235" t="s">
        <v>34</v>
      </c>
      <c r="J1235" t="s">
        <v>551</v>
      </c>
      <c r="K1235" t="s">
        <v>24</v>
      </c>
      <c r="L1235" t="s">
        <v>537</v>
      </c>
      <c r="M1235" t="s">
        <v>6337</v>
      </c>
      <c r="N1235" t="s">
        <v>46</v>
      </c>
    </row>
    <row r="1236" spans="1:14" x14ac:dyDescent="0.25">
      <c r="A1236" t="s">
        <v>6338</v>
      </c>
      <c r="B1236" t="s">
        <v>6339</v>
      </c>
      <c r="C1236" t="s">
        <v>16</v>
      </c>
      <c r="D1236" t="s">
        <v>6340</v>
      </c>
      <c r="E1236" t="s">
        <v>18</v>
      </c>
      <c r="F1236" t="s">
        <v>6341</v>
      </c>
      <c r="G1236" t="s">
        <v>6342</v>
      </c>
      <c r="H1236" t="s">
        <v>6343</v>
      </c>
      <c r="I1236" t="s">
        <v>34</v>
      </c>
      <c r="J1236" t="s">
        <v>2223</v>
      </c>
      <c r="K1236" t="s">
        <v>24</v>
      </c>
      <c r="L1236" t="s">
        <v>248</v>
      </c>
      <c r="M1236" t="s">
        <v>26</v>
      </c>
      <c r="N1236" t="s">
        <v>27</v>
      </c>
    </row>
    <row r="1237" spans="1:14" x14ac:dyDescent="0.25">
      <c r="A1237" t="s">
        <v>6344</v>
      </c>
      <c r="B1237" t="s">
        <v>6345</v>
      </c>
      <c r="C1237" t="s">
        <v>16</v>
      </c>
      <c r="D1237" t="s">
        <v>67</v>
      </c>
      <c r="E1237" t="s">
        <v>18</v>
      </c>
      <c r="F1237" t="s">
        <v>6346</v>
      </c>
      <c r="G1237" t="s">
        <v>6347</v>
      </c>
      <c r="H1237" t="s">
        <v>6348</v>
      </c>
      <c r="I1237" t="s">
        <v>34</v>
      </c>
      <c r="J1237" t="s">
        <v>178</v>
      </c>
      <c r="K1237" t="s">
        <v>24</v>
      </c>
      <c r="L1237" t="s">
        <v>44</v>
      </c>
      <c r="M1237" t="s">
        <v>26</v>
      </c>
      <c r="N1237" t="s">
        <v>27</v>
      </c>
    </row>
    <row r="1238" spans="1:14" x14ac:dyDescent="0.25">
      <c r="A1238" t="s">
        <v>6349</v>
      </c>
      <c r="B1238" t="s">
        <v>6350</v>
      </c>
      <c r="C1238" t="s">
        <v>16</v>
      </c>
      <c r="D1238" t="s">
        <v>6351</v>
      </c>
      <c r="E1238" t="s">
        <v>18</v>
      </c>
      <c r="F1238" t="s">
        <v>6352</v>
      </c>
      <c r="G1238" t="s">
        <v>6353</v>
      </c>
      <c r="H1238" t="s">
        <v>6354</v>
      </c>
      <c r="I1238" t="s">
        <v>34</v>
      </c>
      <c r="J1238" t="s">
        <v>307</v>
      </c>
      <c r="K1238" t="s">
        <v>24</v>
      </c>
      <c r="L1238" t="s">
        <v>82</v>
      </c>
      <c r="M1238" t="s">
        <v>26</v>
      </c>
      <c r="N1238" t="s">
        <v>27</v>
      </c>
    </row>
    <row r="1239" spans="1:14" x14ac:dyDescent="0.25">
      <c r="A1239" t="s">
        <v>6355</v>
      </c>
      <c r="C1239" t="s">
        <v>16</v>
      </c>
      <c r="D1239" t="s">
        <v>6356</v>
      </c>
      <c r="E1239" t="s">
        <v>18</v>
      </c>
      <c r="F1239" t="s">
        <v>6357</v>
      </c>
      <c r="G1239" t="s">
        <v>6358</v>
      </c>
      <c r="H1239" t="s">
        <v>6359</v>
      </c>
      <c r="I1239" t="s">
        <v>22</v>
      </c>
      <c r="J1239" t="s">
        <v>178</v>
      </c>
      <c r="K1239" t="s">
        <v>24</v>
      </c>
      <c r="L1239" t="s">
        <v>91</v>
      </c>
      <c r="M1239" t="s">
        <v>26</v>
      </c>
      <c r="N1239" t="s">
        <v>27</v>
      </c>
    </row>
    <row r="1240" spans="1:14" x14ac:dyDescent="0.25">
      <c r="A1240" t="s">
        <v>6360</v>
      </c>
      <c r="B1240" t="s">
        <v>302</v>
      </c>
      <c r="C1240" t="s">
        <v>76</v>
      </c>
      <c r="D1240" t="s">
        <v>6361</v>
      </c>
      <c r="E1240" t="s">
        <v>18</v>
      </c>
      <c r="F1240" t="s">
        <v>6362</v>
      </c>
      <c r="G1240" t="s">
        <v>6363</v>
      </c>
      <c r="H1240" t="s">
        <v>6364</v>
      </c>
      <c r="I1240" t="s">
        <v>34</v>
      </c>
      <c r="J1240" t="s">
        <v>521</v>
      </c>
      <c r="K1240" t="s">
        <v>24</v>
      </c>
      <c r="L1240" t="s">
        <v>82</v>
      </c>
      <c r="M1240" t="s">
        <v>26</v>
      </c>
      <c r="N1240" t="s">
        <v>27</v>
      </c>
    </row>
    <row r="1241" spans="1:14" x14ac:dyDescent="0.25">
      <c r="A1241" t="s">
        <v>6365</v>
      </c>
      <c r="B1241" t="s">
        <v>6366</v>
      </c>
      <c r="C1241" t="s">
        <v>16</v>
      </c>
      <c r="D1241" t="s">
        <v>6367</v>
      </c>
      <c r="E1241" t="s">
        <v>18</v>
      </c>
      <c r="F1241" t="s">
        <v>6368</v>
      </c>
      <c r="G1241" t="s">
        <v>6369</v>
      </c>
      <c r="H1241" t="s">
        <v>6370</v>
      </c>
      <c r="I1241" t="s">
        <v>34</v>
      </c>
      <c r="J1241" t="s">
        <v>1488</v>
      </c>
      <c r="K1241" t="s">
        <v>24</v>
      </c>
      <c r="L1241" t="s">
        <v>233</v>
      </c>
      <c r="M1241" t="s">
        <v>6371</v>
      </c>
      <c r="N1241" t="s">
        <v>46</v>
      </c>
    </row>
    <row r="1242" spans="1:14" x14ac:dyDescent="0.25">
      <c r="A1242" t="s">
        <v>6372</v>
      </c>
      <c r="B1242" t="s">
        <v>6373</v>
      </c>
      <c r="C1242" t="s">
        <v>76</v>
      </c>
      <c r="D1242" t="s">
        <v>6374</v>
      </c>
      <c r="E1242" t="s">
        <v>18</v>
      </c>
      <c r="F1242" t="s">
        <v>6375</v>
      </c>
      <c r="G1242" t="s">
        <v>6376</v>
      </c>
      <c r="H1242" t="s">
        <v>6377</v>
      </c>
      <c r="I1242" t="s">
        <v>34</v>
      </c>
      <c r="J1242" t="s">
        <v>81</v>
      </c>
      <c r="K1242" t="s">
        <v>24</v>
      </c>
      <c r="L1242" t="s">
        <v>44</v>
      </c>
      <c r="M1242" t="s">
        <v>6378</v>
      </c>
      <c r="N1242" t="s">
        <v>46</v>
      </c>
    </row>
    <row r="1243" spans="1:14" x14ac:dyDescent="0.25">
      <c r="A1243" t="s">
        <v>6379</v>
      </c>
      <c r="B1243" t="s">
        <v>6380</v>
      </c>
      <c r="C1243" t="s">
        <v>76</v>
      </c>
      <c r="D1243" t="s">
        <v>288</v>
      </c>
      <c r="E1243" t="s">
        <v>18</v>
      </c>
      <c r="F1243" t="s">
        <v>6381</v>
      </c>
      <c r="G1243" t="s">
        <v>6382</v>
      </c>
      <c r="H1243" t="s">
        <v>6383</v>
      </c>
      <c r="I1243" t="s">
        <v>34</v>
      </c>
      <c r="J1243" t="s">
        <v>2502</v>
      </c>
      <c r="K1243" t="s">
        <v>24</v>
      </c>
      <c r="L1243" t="s">
        <v>224</v>
      </c>
      <c r="M1243" t="s">
        <v>6384</v>
      </c>
      <c r="N1243" t="s">
        <v>46</v>
      </c>
    </row>
    <row r="1244" spans="1:14" x14ac:dyDescent="0.25">
      <c r="A1244" t="s">
        <v>6385</v>
      </c>
      <c r="B1244" t="s">
        <v>6386</v>
      </c>
      <c r="C1244" t="s">
        <v>16</v>
      </c>
      <c r="D1244" t="s">
        <v>2703</v>
      </c>
      <c r="E1244" t="s">
        <v>18</v>
      </c>
      <c r="F1244" t="s">
        <v>6387</v>
      </c>
      <c r="G1244" t="s">
        <v>6388</v>
      </c>
      <c r="H1244" t="s">
        <v>6389</v>
      </c>
      <c r="I1244" t="s">
        <v>34</v>
      </c>
      <c r="J1244" t="s">
        <v>315</v>
      </c>
      <c r="K1244" t="s">
        <v>24</v>
      </c>
      <c r="L1244" t="s">
        <v>63</v>
      </c>
      <c r="M1244" t="s">
        <v>6390</v>
      </c>
      <c r="N1244" t="s">
        <v>46</v>
      </c>
    </row>
    <row r="1245" spans="1:14" x14ac:dyDescent="0.25">
      <c r="A1245" t="s">
        <v>219</v>
      </c>
      <c r="B1245" t="s">
        <v>101</v>
      </c>
      <c r="C1245" t="s">
        <v>76</v>
      </c>
      <c r="D1245" t="s">
        <v>524</v>
      </c>
      <c r="E1245" t="s">
        <v>18</v>
      </c>
      <c r="F1245" t="s">
        <v>6391</v>
      </c>
      <c r="G1245" t="s">
        <v>6392</v>
      </c>
      <c r="H1245" t="s">
        <v>6393</v>
      </c>
      <c r="I1245" t="s">
        <v>34</v>
      </c>
      <c r="J1245" t="s">
        <v>127</v>
      </c>
      <c r="K1245" t="s">
        <v>24</v>
      </c>
      <c r="L1245" t="s">
        <v>224</v>
      </c>
      <c r="M1245" t="s">
        <v>6394</v>
      </c>
      <c r="N1245" t="s">
        <v>46</v>
      </c>
    </row>
    <row r="1246" spans="1:14" x14ac:dyDescent="0.25">
      <c r="A1246" t="s">
        <v>6395</v>
      </c>
      <c r="B1246" t="s">
        <v>6396</v>
      </c>
      <c r="C1246" t="s">
        <v>76</v>
      </c>
      <c r="D1246" t="s">
        <v>6397</v>
      </c>
      <c r="E1246" t="s">
        <v>18</v>
      </c>
      <c r="F1246" t="s">
        <v>6398</v>
      </c>
      <c r="G1246" t="s">
        <v>6399</v>
      </c>
      <c r="H1246" t="s">
        <v>6400</v>
      </c>
      <c r="I1246" t="s">
        <v>22</v>
      </c>
      <c r="J1246" t="s">
        <v>6401</v>
      </c>
      <c r="K1246" t="s">
        <v>3836</v>
      </c>
      <c r="L1246" t="s">
        <v>3315</v>
      </c>
      <c r="M1246" t="s">
        <v>26</v>
      </c>
      <c r="N1246" t="s">
        <v>27</v>
      </c>
    </row>
    <row r="1247" spans="1:14" x14ac:dyDescent="0.25">
      <c r="A1247" t="s">
        <v>6402</v>
      </c>
      <c r="B1247" t="s">
        <v>6403</v>
      </c>
      <c r="C1247" t="s">
        <v>76</v>
      </c>
      <c r="D1247" t="s">
        <v>2740</v>
      </c>
      <c r="E1247" t="s">
        <v>18</v>
      </c>
      <c r="F1247" t="s">
        <v>6404</v>
      </c>
      <c r="G1247" t="s">
        <v>6405</v>
      </c>
      <c r="H1247" t="s">
        <v>6406</v>
      </c>
      <c r="I1247" t="s">
        <v>22</v>
      </c>
      <c r="J1247" t="s">
        <v>2223</v>
      </c>
      <c r="K1247" t="s">
        <v>24</v>
      </c>
      <c r="L1247" t="s">
        <v>2744</v>
      </c>
      <c r="M1247" t="s">
        <v>26</v>
      </c>
      <c r="N1247" t="s">
        <v>27</v>
      </c>
    </row>
    <row r="1248" spans="1:14" x14ac:dyDescent="0.25">
      <c r="A1248" t="s">
        <v>6407</v>
      </c>
      <c r="B1248" t="s">
        <v>6408</v>
      </c>
      <c r="C1248" t="s">
        <v>16</v>
      </c>
      <c r="D1248" t="s">
        <v>1327</v>
      </c>
      <c r="E1248" t="s">
        <v>18</v>
      </c>
      <c r="F1248" t="s">
        <v>6409</v>
      </c>
      <c r="G1248" t="s">
        <v>6410</v>
      </c>
      <c r="H1248" t="s">
        <v>6411</v>
      </c>
      <c r="I1248" t="s">
        <v>34</v>
      </c>
      <c r="J1248" t="s">
        <v>1557</v>
      </c>
      <c r="K1248" t="s">
        <v>24</v>
      </c>
      <c r="L1248" t="s">
        <v>6412</v>
      </c>
      <c r="M1248" t="s">
        <v>6413</v>
      </c>
      <c r="N1248" t="s">
        <v>46</v>
      </c>
    </row>
    <row r="1249" spans="1:14" x14ac:dyDescent="0.25">
      <c r="A1249" t="s">
        <v>6414</v>
      </c>
      <c r="C1249" t="s">
        <v>1572</v>
      </c>
      <c r="D1249" t="s">
        <v>547</v>
      </c>
      <c r="E1249" t="s">
        <v>18</v>
      </c>
      <c r="F1249" t="s">
        <v>6415</v>
      </c>
      <c r="G1249" t="s">
        <v>6416</v>
      </c>
      <c r="H1249" t="s">
        <v>6417</v>
      </c>
      <c r="I1249" t="s">
        <v>34</v>
      </c>
      <c r="J1249" t="s">
        <v>90</v>
      </c>
      <c r="K1249" t="s">
        <v>24</v>
      </c>
      <c r="L1249" t="s">
        <v>6418</v>
      </c>
      <c r="M1249" t="s">
        <v>6419</v>
      </c>
      <c r="N1249" t="s">
        <v>46</v>
      </c>
    </row>
    <row r="1250" spans="1:14" x14ac:dyDescent="0.25">
      <c r="A1250" t="s">
        <v>6420</v>
      </c>
      <c r="C1250" t="s">
        <v>76</v>
      </c>
      <c r="D1250" t="s">
        <v>6421</v>
      </c>
      <c r="E1250" t="s">
        <v>18</v>
      </c>
      <c r="F1250" t="s">
        <v>6422</v>
      </c>
      <c r="G1250" t="s">
        <v>6423</v>
      </c>
      <c r="H1250" t="s">
        <v>6424</v>
      </c>
      <c r="I1250" t="s">
        <v>34</v>
      </c>
      <c r="J1250" t="s">
        <v>35</v>
      </c>
      <c r="K1250" t="s">
        <v>24</v>
      </c>
      <c r="L1250" t="s">
        <v>6425</v>
      </c>
      <c r="M1250" t="s">
        <v>26</v>
      </c>
      <c r="N1250" t="s">
        <v>27</v>
      </c>
    </row>
    <row r="1251" spans="1:14" x14ac:dyDescent="0.25">
      <c r="A1251" t="s">
        <v>6426</v>
      </c>
      <c r="B1251" t="s">
        <v>6427</v>
      </c>
      <c r="C1251" t="s">
        <v>76</v>
      </c>
      <c r="D1251" t="s">
        <v>102</v>
      </c>
      <c r="E1251" t="s">
        <v>18</v>
      </c>
      <c r="F1251" t="s">
        <v>6428</v>
      </c>
      <c r="G1251" t="s">
        <v>6429</v>
      </c>
      <c r="H1251" t="s">
        <v>6430</v>
      </c>
      <c r="I1251" t="s">
        <v>34</v>
      </c>
      <c r="J1251" t="s">
        <v>1413</v>
      </c>
      <c r="K1251" t="s">
        <v>24</v>
      </c>
      <c r="L1251" t="s">
        <v>82</v>
      </c>
      <c r="M1251" t="s">
        <v>6431</v>
      </c>
      <c r="N1251" t="s">
        <v>46</v>
      </c>
    </row>
    <row r="1252" spans="1:14" x14ac:dyDescent="0.25">
      <c r="A1252" t="s">
        <v>4385</v>
      </c>
      <c r="B1252" t="s">
        <v>382</v>
      </c>
      <c r="C1252" t="s">
        <v>76</v>
      </c>
      <c r="D1252" t="s">
        <v>197</v>
      </c>
      <c r="E1252" t="s">
        <v>18</v>
      </c>
      <c r="F1252" t="s">
        <v>6432</v>
      </c>
      <c r="G1252" t="s">
        <v>6433</v>
      </c>
      <c r="H1252" t="s">
        <v>6434</v>
      </c>
      <c r="I1252" t="s">
        <v>34</v>
      </c>
      <c r="J1252" t="s">
        <v>192</v>
      </c>
      <c r="K1252" t="s">
        <v>24</v>
      </c>
      <c r="L1252" t="s">
        <v>373</v>
      </c>
      <c r="M1252" t="s">
        <v>6435</v>
      </c>
      <c r="N1252" t="s">
        <v>46</v>
      </c>
    </row>
    <row r="1253" spans="1:14" x14ac:dyDescent="0.25">
      <c r="A1253" t="s">
        <v>6436</v>
      </c>
      <c r="B1253" t="s">
        <v>6437</v>
      </c>
      <c r="C1253" t="s">
        <v>16</v>
      </c>
      <c r="D1253" t="s">
        <v>6438</v>
      </c>
      <c r="E1253" t="s">
        <v>18</v>
      </c>
      <c r="F1253" t="s">
        <v>6439</v>
      </c>
      <c r="G1253" t="s">
        <v>6440</v>
      </c>
      <c r="H1253" t="s">
        <v>6441</v>
      </c>
      <c r="I1253" t="s">
        <v>34</v>
      </c>
      <c r="J1253" t="s">
        <v>2283</v>
      </c>
      <c r="K1253" t="s">
        <v>24</v>
      </c>
      <c r="L1253" t="s">
        <v>6442</v>
      </c>
      <c r="M1253" t="s">
        <v>6443</v>
      </c>
      <c r="N1253" t="s">
        <v>46</v>
      </c>
    </row>
    <row r="1254" spans="1:14" x14ac:dyDescent="0.25">
      <c r="A1254" t="s">
        <v>6444</v>
      </c>
      <c r="B1254" t="s">
        <v>6445</v>
      </c>
      <c r="C1254" t="s">
        <v>76</v>
      </c>
      <c r="D1254" t="s">
        <v>4231</v>
      </c>
      <c r="E1254" t="s">
        <v>18</v>
      </c>
      <c r="F1254" t="s">
        <v>6446</v>
      </c>
      <c r="G1254" t="s">
        <v>6447</v>
      </c>
      <c r="H1254" t="s">
        <v>6448</v>
      </c>
      <c r="I1254" t="s">
        <v>34</v>
      </c>
      <c r="J1254" t="s">
        <v>1413</v>
      </c>
      <c r="K1254" t="s">
        <v>24</v>
      </c>
      <c r="L1254" t="s">
        <v>477</v>
      </c>
      <c r="M1254" t="s">
        <v>6449</v>
      </c>
      <c r="N1254" t="s">
        <v>46</v>
      </c>
    </row>
    <row r="1255" spans="1:14" x14ac:dyDescent="0.25">
      <c r="A1255" t="s">
        <v>6450</v>
      </c>
      <c r="B1255" t="s">
        <v>6451</v>
      </c>
      <c r="C1255" t="s">
        <v>16</v>
      </c>
      <c r="D1255" t="s">
        <v>6452</v>
      </c>
      <c r="E1255" t="s">
        <v>18</v>
      </c>
      <c r="F1255" t="s">
        <v>6453</v>
      </c>
      <c r="G1255" t="s">
        <v>6454</v>
      </c>
      <c r="H1255" t="s">
        <v>6455</v>
      </c>
      <c r="I1255" t="s">
        <v>34</v>
      </c>
      <c r="J1255" t="s">
        <v>4634</v>
      </c>
      <c r="K1255" t="s">
        <v>24</v>
      </c>
      <c r="L1255" t="s">
        <v>3702</v>
      </c>
      <c r="M1255" t="s">
        <v>6456</v>
      </c>
      <c r="N1255" t="s">
        <v>46</v>
      </c>
    </row>
    <row r="1256" spans="1:14" x14ac:dyDescent="0.25">
      <c r="A1256" t="s">
        <v>6457</v>
      </c>
      <c r="B1256" t="s">
        <v>6458</v>
      </c>
      <c r="C1256" t="s">
        <v>16</v>
      </c>
      <c r="D1256" t="s">
        <v>5931</v>
      </c>
      <c r="E1256" t="s">
        <v>18</v>
      </c>
      <c r="F1256" t="s">
        <v>6459</v>
      </c>
      <c r="G1256" t="s">
        <v>6460</v>
      </c>
      <c r="H1256" t="s">
        <v>6461</v>
      </c>
      <c r="I1256" t="s">
        <v>34</v>
      </c>
      <c r="J1256" t="s">
        <v>134</v>
      </c>
      <c r="K1256" t="s">
        <v>24</v>
      </c>
      <c r="L1256" t="s">
        <v>2751</v>
      </c>
      <c r="M1256" t="s">
        <v>26</v>
      </c>
      <c r="N1256" t="s">
        <v>27</v>
      </c>
    </row>
    <row r="1257" spans="1:14" x14ac:dyDescent="0.25">
      <c r="A1257" t="s">
        <v>6462</v>
      </c>
      <c r="B1257" t="s">
        <v>6463</v>
      </c>
      <c r="C1257" t="s">
        <v>76</v>
      </c>
      <c r="D1257" t="s">
        <v>354</v>
      </c>
      <c r="E1257" t="s">
        <v>18</v>
      </c>
      <c r="F1257" t="s">
        <v>6464</v>
      </c>
      <c r="G1257" t="s">
        <v>6465</v>
      </c>
      <c r="H1257" t="s">
        <v>6466</v>
      </c>
      <c r="I1257" t="s">
        <v>34</v>
      </c>
      <c r="J1257" t="s">
        <v>1501</v>
      </c>
      <c r="K1257" t="s">
        <v>24</v>
      </c>
      <c r="L1257" t="s">
        <v>114</v>
      </c>
      <c r="M1257" t="s">
        <v>6467</v>
      </c>
      <c r="N1257" t="s">
        <v>46</v>
      </c>
    </row>
    <row r="1258" spans="1:14" x14ac:dyDescent="0.25">
      <c r="A1258" t="s">
        <v>6468</v>
      </c>
      <c r="B1258" t="s">
        <v>6469</v>
      </c>
      <c r="C1258" t="s">
        <v>16</v>
      </c>
      <c r="D1258" t="s">
        <v>397</v>
      </c>
      <c r="E1258" t="s">
        <v>18</v>
      </c>
      <c r="F1258" t="s">
        <v>6470</v>
      </c>
      <c r="G1258" t="s">
        <v>6471</v>
      </c>
      <c r="H1258" t="s">
        <v>6472</v>
      </c>
      <c r="I1258" t="s">
        <v>34</v>
      </c>
      <c r="J1258" t="s">
        <v>240</v>
      </c>
      <c r="K1258" t="s">
        <v>24</v>
      </c>
      <c r="L1258" t="s">
        <v>401</v>
      </c>
      <c r="M1258" t="s">
        <v>26</v>
      </c>
      <c r="N1258" t="s">
        <v>27</v>
      </c>
    </row>
    <row r="1259" spans="1:14" x14ac:dyDescent="0.25">
      <c r="A1259" t="s">
        <v>6473</v>
      </c>
      <c r="B1259" t="s">
        <v>6474</v>
      </c>
      <c r="C1259" t="s">
        <v>16</v>
      </c>
      <c r="D1259" t="s">
        <v>1932</v>
      </c>
      <c r="E1259" t="s">
        <v>18</v>
      </c>
      <c r="F1259" t="s">
        <v>6475</v>
      </c>
      <c r="G1259" t="s">
        <v>6476</v>
      </c>
      <c r="H1259" t="s">
        <v>6477</v>
      </c>
      <c r="I1259" t="s">
        <v>34</v>
      </c>
      <c r="J1259" t="s">
        <v>1279</v>
      </c>
      <c r="K1259" t="s">
        <v>24</v>
      </c>
      <c r="L1259" t="s">
        <v>44</v>
      </c>
      <c r="M1259" t="s">
        <v>26</v>
      </c>
      <c r="N1259" t="s">
        <v>27</v>
      </c>
    </row>
    <row r="1260" spans="1:14" x14ac:dyDescent="0.25">
      <c r="A1260" t="s">
        <v>6478</v>
      </c>
      <c r="B1260" t="s">
        <v>6479</v>
      </c>
      <c r="C1260" t="s">
        <v>76</v>
      </c>
      <c r="D1260" t="s">
        <v>94</v>
      </c>
      <c r="E1260" t="s">
        <v>18</v>
      </c>
      <c r="F1260" t="s">
        <v>6480</v>
      </c>
      <c r="G1260" t="s">
        <v>6481</v>
      </c>
      <c r="H1260" t="s">
        <v>6482</v>
      </c>
      <c r="I1260" t="s">
        <v>34</v>
      </c>
      <c r="J1260" t="s">
        <v>699</v>
      </c>
      <c r="K1260" t="s">
        <v>24</v>
      </c>
      <c r="L1260" t="s">
        <v>6483</v>
      </c>
      <c r="M1260" t="s">
        <v>26</v>
      </c>
      <c r="N1260" t="s">
        <v>27</v>
      </c>
    </row>
    <row r="1261" spans="1:14" x14ac:dyDescent="0.25">
      <c r="A1261" t="s">
        <v>6484</v>
      </c>
      <c r="B1261" t="s">
        <v>6485</v>
      </c>
      <c r="C1261" t="s">
        <v>16</v>
      </c>
      <c r="D1261" t="s">
        <v>547</v>
      </c>
      <c r="E1261" t="s">
        <v>18</v>
      </c>
      <c r="F1261" t="s">
        <v>6486</v>
      </c>
      <c r="G1261" t="s">
        <v>6487</v>
      </c>
      <c r="H1261" t="s">
        <v>6488</v>
      </c>
      <c r="I1261" t="s">
        <v>34</v>
      </c>
      <c r="J1261" t="s">
        <v>170</v>
      </c>
      <c r="K1261" t="s">
        <v>24</v>
      </c>
      <c r="L1261" t="s">
        <v>6489</v>
      </c>
      <c r="M1261" t="s">
        <v>6490</v>
      </c>
      <c r="N1261" t="s">
        <v>46</v>
      </c>
    </row>
    <row r="1262" spans="1:14" x14ac:dyDescent="0.25">
      <c r="A1262" t="s">
        <v>3733</v>
      </c>
      <c r="B1262" t="s">
        <v>101</v>
      </c>
      <c r="C1262" t="s">
        <v>76</v>
      </c>
      <c r="D1262" t="s">
        <v>102</v>
      </c>
      <c r="E1262" t="s">
        <v>18</v>
      </c>
      <c r="F1262" t="s">
        <v>6491</v>
      </c>
      <c r="G1262" t="s">
        <v>6492</v>
      </c>
      <c r="H1262" t="s">
        <v>6493</v>
      </c>
      <c r="I1262" t="s">
        <v>34</v>
      </c>
      <c r="J1262" t="s">
        <v>4468</v>
      </c>
      <c r="K1262" t="s">
        <v>24</v>
      </c>
      <c r="L1262" t="s">
        <v>373</v>
      </c>
      <c r="M1262" t="s">
        <v>6494</v>
      </c>
      <c r="N1262" t="s">
        <v>46</v>
      </c>
    </row>
    <row r="1263" spans="1:14" x14ac:dyDescent="0.25">
      <c r="A1263" t="s">
        <v>6495</v>
      </c>
      <c r="B1263" t="s">
        <v>6496</v>
      </c>
      <c r="C1263" t="s">
        <v>76</v>
      </c>
      <c r="D1263" t="s">
        <v>1368</v>
      </c>
      <c r="E1263" t="s">
        <v>18</v>
      </c>
      <c r="F1263" t="s">
        <v>6497</v>
      </c>
      <c r="G1263" t="s">
        <v>6498</v>
      </c>
      <c r="H1263" t="s">
        <v>6499</v>
      </c>
      <c r="I1263" t="s">
        <v>34</v>
      </c>
      <c r="J1263" t="s">
        <v>127</v>
      </c>
      <c r="K1263" t="s">
        <v>24</v>
      </c>
      <c r="L1263" t="s">
        <v>257</v>
      </c>
      <c r="M1263" t="s">
        <v>6500</v>
      </c>
      <c r="N1263" t="s">
        <v>46</v>
      </c>
    </row>
    <row r="1264" spans="1:14" x14ac:dyDescent="0.25">
      <c r="A1264" t="s">
        <v>6501</v>
      </c>
      <c r="B1264" t="s">
        <v>599</v>
      </c>
      <c r="C1264" t="s">
        <v>16</v>
      </c>
      <c r="D1264" t="s">
        <v>6502</v>
      </c>
      <c r="E1264" t="s">
        <v>18</v>
      </c>
      <c r="F1264" t="s">
        <v>6503</v>
      </c>
      <c r="G1264" t="s">
        <v>6504</v>
      </c>
      <c r="H1264" t="s">
        <v>6505</v>
      </c>
      <c r="I1264" t="s">
        <v>34</v>
      </c>
      <c r="J1264" t="s">
        <v>269</v>
      </c>
      <c r="K1264" t="s">
        <v>24</v>
      </c>
      <c r="L1264" t="s">
        <v>6506</v>
      </c>
      <c r="M1264" t="s">
        <v>26</v>
      </c>
      <c r="N1264" t="s">
        <v>27</v>
      </c>
    </row>
    <row r="1265" spans="1:14" x14ac:dyDescent="0.25">
      <c r="A1265" t="s">
        <v>6507</v>
      </c>
      <c r="B1265" t="s">
        <v>6508</v>
      </c>
      <c r="C1265" t="s">
        <v>76</v>
      </c>
      <c r="D1265" t="s">
        <v>2673</v>
      </c>
      <c r="E1265" t="s">
        <v>18</v>
      </c>
      <c r="F1265" t="s">
        <v>6509</v>
      </c>
      <c r="G1265" t="s">
        <v>6510</v>
      </c>
      <c r="H1265" t="s">
        <v>6511</v>
      </c>
      <c r="I1265" t="s">
        <v>34</v>
      </c>
      <c r="J1265" t="s">
        <v>1488</v>
      </c>
      <c r="K1265" t="s">
        <v>24</v>
      </c>
      <c r="L1265" t="s">
        <v>82</v>
      </c>
      <c r="M1265" t="s">
        <v>6512</v>
      </c>
      <c r="N1265" t="s">
        <v>46</v>
      </c>
    </row>
    <row r="1266" spans="1:14" x14ac:dyDescent="0.25">
      <c r="A1266" t="s">
        <v>6513</v>
      </c>
      <c r="B1266" t="s">
        <v>1375</v>
      </c>
      <c r="C1266" t="s">
        <v>76</v>
      </c>
      <c r="D1266" t="s">
        <v>1376</v>
      </c>
      <c r="E1266" t="s">
        <v>18</v>
      </c>
      <c r="F1266" t="s">
        <v>6514</v>
      </c>
      <c r="G1266" t="s">
        <v>6515</v>
      </c>
      <c r="H1266" t="s">
        <v>6516</v>
      </c>
      <c r="I1266" t="s">
        <v>34</v>
      </c>
      <c r="J1266" t="s">
        <v>2283</v>
      </c>
      <c r="K1266" t="s">
        <v>24</v>
      </c>
      <c r="L1266" t="s">
        <v>477</v>
      </c>
      <c r="M1266" t="s">
        <v>6517</v>
      </c>
      <c r="N1266" t="s">
        <v>46</v>
      </c>
    </row>
    <row r="1267" spans="1:14" x14ac:dyDescent="0.25">
      <c r="A1267" t="s">
        <v>6518</v>
      </c>
      <c r="B1267" t="s">
        <v>6519</v>
      </c>
      <c r="C1267" t="s">
        <v>16</v>
      </c>
      <c r="D1267" t="s">
        <v>288</v>
      </c>
      <c r="E1267" t="s">
        <v>18</v>
      </c>
      <c r="F1267" t="s">
        <v>6520</v>
      </c>
      <c r="G1267" t="s">
        <v>6521</v>
      </c>
      <c r="H1267" t="s">
        <v>6522</v>
      </c>
      <c r="I1267" t="s">
        <v>34</v>
      </c>
      <c r="J1267" t="s">
        <v>162</v>
      </c>
      <c r="K1267" t="s">
        <v>24</v>
      </c>
      <c r="L1267" t="s">
        <v>224</v>
      </c>
      <c r="M1267" t="s">
        <v>6523</v>
      </c>
      <c r="N1267" t="s">
        <v>46</v>
      </c>
    </row>
    <row r="1268" spans="1:14" x14ac:dyDescent="0.25">
      <c r="A1268" t="s">
        <v>6524</v>
      </c>
      <c r="B1268" t="s">
        <v>6525</v>
      </c>
      <c r="C1268" t="s">
        <v>16</v>
      </c>
      <c r="D1268" t="s">
        <v>437</v>
      </c>
      <c r="E1268" t="s">
        <v>18</v>
      </c>
      <c r="F1268" t="s">
        <v>6526</v>
      </c>
      <c r="G1268" t="s">
        <v>6527</v>
      </c>
      <c r="H1268" t="s">
        <v>6528</v>
      </c>
      <c r="I1268" t="s">
        <v>22</v>
      </c>
      <c r="J1268" t="s">
        <v>1275</v>
      </c>
      <c r="K1268" t="s">
        <v>24</v>
      </c>
      <c r="L1268" t="s">
        <v>1422</v>
      </c>
      <c r="M1268" t="s">
        <v>26</v>
      </c>
      <c r="N1268" t="s">
        <v>27</v>
      </c>
    </row>
    <row r="1269" spans="1:14" x14ac:dyDescent="0.25">
      <c r="A1269" t="s">
        <v>6529</v>
      </c>
      <c r="B1269" t="s">
        <v>4826</v>
      </c>
      <c r="C1269" t="s">
        <v>76</v>
      </c>
      <c r="D1269" t="s">
        <v>4616</v>
      </c>
      <c r="E1269" t="s">
        <v>18</v>
      </c>
      <c r="F1269" t="s">
        <v>6530</v>
      </c>
      <c r="G1269" t="s">
        <v>6531</v>
      </c>
      <c r="H1269" t="s">
        <v>6532</v>
      </c>
      <c r="I1269" t="s">
        <v>34</v>
      </c>
      <c r="J1269" t="s">
        <v>1648</v>
      </c>
      <c r="K1269" t="s">
        <v>24</v>
      </c>
      <c r="L1269" t="s">
        <v>36</v>
      </c>
      <c r="M1269" t="s">
        <v>26</v>
      </c>
      <c r="N1269" t="s">
        <v>27</v>
      </c>
    </row>
    <row r="1270" spans="1:14" x14ac:dyDescent="0.25">
      <c r="A1270" t="s">
        <v>6533</v>
      </c>
      <c r="B1270" t="s">
        <v>6534</v>
      </c>
      <c r="C1270" t="s">
        <v>76</v>
      </c>
      <c r="D1270" t="s">
        <v>6535</v>
      </c>
      <c r="E1270" t="s">
        <v>18</v>
      </c>
      <c r="F1270" t="s">
        <v>6536</v>
      </c>
      <c r="G1270" t="s">
        <v>6537</v>
      </c>
      <c r="H1270" t="s">
        <v>6538</v>
      </c>
      <c r="I1270" t="s">
        <v>34</v>
      </c>
      <c r="J1270" t="s">
        <v>256</v>
      </c>
      <c r="K1270" t="s">
        <v>24</v>
      </c>
      <c r="L1270" t="s">
        <v>82</v>
      </c>
      <c r="M1270" t="s">
        <v>26</v>
      </c>
      <c r="N1270" t="s">
        <v>27</v>
      </c>
    </row>
    <row r="1271" spans="1:14" x14ac:dyDescent="0.25">
      <c r="A1271" t="s">
        <v>136</v>
      </c>
      <c r="B1271" t="s">
        <v>137</v>
      </c>
      <c r="C1271" t="s">
        <v>16</v>
      </c>
      <c r="D1271" t="s">
        <v>138</v>
      </c>
      <c r="E1271" t="s">
        <v>18</v>
      </c>
      <c r="F1271" t="s">
        <v>6539</v>
      </c>
      <c r="G1271" t="s">
        <v>6540</v>
      </c>
      <c r="H1271" t="s">
        <v>6541</v>
      </c>
      <c r="I1271" t="s">
        <v>34</v>
      </c>
      <c r="J1271" t="s">
        <v>134</v>
      </c>
      <c r="K1271" t="s">
        <v>24</v>
      </c>
      <c r="L1271" t="s">
        <v>82</v>
      </c>
      <c r="M1271" t="s">
        <v>26</v>
      </c>
      <c r="N1271" t="s">
        <v>27</v>
      </c>
    </row>
    <row r="1272" spans="1:14" x14ac:dyDescent="0.25">
      <c r="A1272" t="s">
        <v>6542</v>
      </c>
      <c r="C1272" t="s">
        <v>76</v>
      </c>
      <c r="D1272" t="s">
        <v>472</v>
      </c>
      <c r="E1272" t="s">
        <v>18</v>
      </c>
      <c r="F1272" t="s">
        <v>6543</v>
      </c>
      <c r="G1272" t="s">
        <v>6544</v>
      </c>
      <c r="H1272" t="s">
        <v>6545</v>
      </c>
      <c r="I1272" t="s">
        <v>34</v>
      </c>
      <c r="J1272" t="s">
        <v>147</v>
      </c>
      <c r="K1272" t="s">
        <v>24</v>
      </c>
      <c r="L1272" t="s">
        <v>477</v>
      </c>
      <c r="M1272" t="s">
        <v>26</v>
      </c>
      <c r="N1272" t="s">
        <v>27</v>
      </c>
    </row>
    <row r="1273" spans="1:14" x14ac:dyDescent="0.25">
      <c r="A1273" t="s">
        <v>6546</v>
      </c>
      <c r="B1273" t="s">
        <v>6547</v>
      </c>
      <c r="C1273" t="s">
        <v>16</v>
      </c>
      <c r="D1273" t="s">
        <v>6548</v>
      </c>
      <c r="E1273" t="s">
        <v>18</v>
      </c>
      <c r="F1273" t="s">
        <v>6549</v>
      </c>
      <c r="G1273" t="s">
        <v>6550</v>
      </c>
      <c r="H1273" t="s">
        <v>6551</v>
      </c>
      <c r="I1273" t="s">
        <v>22</v>
      </c>
      <c r="J1273" t="s">
        <v>3381</v>
      </c>
      <c r="K1273" t="s">
        <v>24</v>
      </c>
      <c r="L1273" t="s">
        <v>6552</v>
      </c>
      <c r="M1273" t="s">
        <v>26</v>
      </c>
      <c r="N1273" t="s">
        <v>27</v>
      </c>
    </row>
    <row r="1274" spans="1:14" x14ac:dyDescent="0.25">
      <c r="A1274" t="s">
        <v>4540</v>
      </c>
      <c r="B1274" t="s">
        <v>4541</v>
      </c>
      <c r="C1274" t="s">
        <v>16</v>
      </c>
      <c r="D1274" t="s">
        <v>6553</v>
      </c>
      <c r="E1274" t="s">
        <v>18</v>
      </c>
      <c r="F1274" t="s">
        <v>6554</v>
      </c>
      <c r="G1274" t="s">
        <v>6555</v>
      </c>
      <c r="H1274" t="s">
        <v>6556</v>
      </c>
      <c r="I1274" t="s">
        <v>34</v>
      </c>
      <c r="J1274" t="s">
        <v>776</v>
      </c>
      <c r="K1274" t="s">
        <v>24</v>
      </c>
      <c r="L1274" t="s">
        <v>82</v>
      </c>
      <c r="M1274" t="s">
        <v>6557</v>
      </c>
      <c r="N1274" t="s">
        <v>46</v>
      </c>
    </row>
    <row r="1275" spans="1:14" x14ac:dyDescent="0.25">
      <c r="A1275" t="s">
        <v>6558</v>
      </c>
      <c r="B1275" t="s">
        <v>6559</v>
      </c>
      <c r="C1275" t="s">
        <v>16</v>
      </c>
      <c r="D1275" t="s">
        <v>6560</v>
      </c>
      <c r="E1275" t="s">
        <v>18</v>
      </c>
      <c r="F1275" t="s">
        <v>6561</v>
      </c>
      <c r="G1275" t="s">
        <v>6562</v>
      </c>
      <c r="H1275" t="s">
        <v>6563</v>
      </c>
      <c r="I1275" t="s">
        <v>22</v>
      </c>
      <c r="J1275" t="s">
        <v>2490</v>
      </c>
      <c r="K1275" t="s">
        <v>24</v>
      </c>
      <c r="L1275" t="s">
        <v>91</v>
      </c>
      <c r="M1275" t="s">
        <v>26</v>
      </c>
      <c r="N1275" t="s">
        <v>27</v>
      </c>
    </row>
    <row r="1276" spans="1:14" x14ac:dyDescent="0.25">
      <c r="A1276" t="s">
        <v>6564</v>
      </c>
      <c r="B1276" t="s">
        <v>6565</v>
      </c>
      <c r="C1276" t="s">
        <v>16</v>
      </c>
      <c r="D1276" t="s">
        <v>2847</v>
      </c>
      <c r="E1276" t="s">
        <v>18</v>
      </c>
      <c r="F1276" t="s">
        <v>6566</v>
      </c>
      <c r="G1276" t="s">
        <v>6567</v>
      </c>
      <c r="H1276" t="s">
        <v>6568</v>
      </c>
      <c r="I1276" t="s">
        <v>34</v>
      </c>
      <c r="J1276" t="s">
        <v>2283</v>
      </c>
      <c r="K1276" t="s">
        <v>24</v>
      </c>
      <c r="L1276" t="s">
        <v>82</v>
      </c>
      <c r="M1276" t="s">
        <v>6569</v>
      </c>
      <c r="N1276" t="s">
        <v>46</v>
      </c>
    </row>
    <row r="1277" spans="1:14" x14ac:dyDescent="0.25">
      <c r="A1277" t="s">
        <v>6570</v>
      </c>
      <c r="C1277" t="s">
        <v>16</v>
      </c>
      <c r="D1277" t="s">
        <v>6571</v>
      </c>
      <c r="E1277" t="s">
        <v>18</v>
      </c>
      <c r="F1277" t="s">
        <v>6572</v>
      </c>
      <c r="G1277" t="s">
        <v>6573</v>
      </c>
      <c r="H1277" t="s">
        <v>6574</v>
      </c>
      <c r="I1277" t="s">
        <v>34</v>
      </c>
      <c r="J1277" t="s">
        <v>1056</v>
      </c>
      <c r="K1277" t="s">
        <v>24</v>
      </c>
      <c r="L1277" t="s">
        <v>477</v>
      </c>
      <c r="M1277" t="s">
        <v>6575</v>
      </c>
      <c r="N1277" t="s">
        <v>46</v>
      </c>
    </row>
    <row r="1278" spans="1:14" x14ac:dyDescent="0.25">
      <c r="A1278" t="s">
        <v>6576</v>
      </c>
      <c r="B1278" t="s">
        <v>2101</v>
      </c>
      <c r="C1278" t="s">
        <v>76</v>
      </c>
      <c r="D1278" t="s">
        <v>1354</v>
      </c>
      <c r="E1278" t="s">
        <v>18</v>
      </c>
      <c r="F1278" t="s">
        <v>6577</v>
      </c>
      <c r="G1278" t="s">
        <v>6578</v>
      </c>
      <c r="H1278" t="s">
        <v>6579</v>
      </c>
      <c r="I1278" t="s">
        <v>34</v>
      </c>
      <c r="J1278" t="s">
        <v>635</v>
      </c>
      <c r="K1278" t="s">
        <v>24</v>
      </c>
      <c r="L1278" t="s">
        <v>1358</v>
      </c>
      <c r="M1278" t="s">
        <v>6580</v>
      </c>
      <c r="N1278" t="s">
        <v>46</v>
      </c>
    </row>
    <row r="1279" spans="1:14" x14ac:dyDescent="0.25">
      <c r="A1279" t="s">
        <v>6581</v>
      </c>
      <c r="B1279" t="s">
        <v>6582</v>
      </c>
      <c r="C1279" t="s">
        <v>16</v>
      </c>
      <c r="D1279" t="s">
        <v>6452</v>
      </c>
      <c r="E1279" t="s">
        <v>18</v>
      </c>
      <c r="F1279" t="s">
        <v>6583</v>
      </c>
      <c r="G1279" t="s">
        <v>6584</v>
      </c>
      <c r="H1279" t="s">
        <v>6585</v>
      </c>
      <c r="I1279" t="s">
        <v>34</v>
      </c>
      <c r="J1279" t="s">
        <v>2783</v>
      </c>
      <c r="K1279" t="s">
        <v>24</v>
      </c>
      <c r="L1279" t="s">
        <v>82</v>
      </c>
      <c r="M1279" t="s">
        <v>6586</v>
      </c>
      <c r="N1279" t="s">
        <v>46</v>
      </c>
    </row>
    <row r="1280" spans="1:14" x14ac:dyDescent="0.25">
      <c r="A1280" t="s">
        <v>6587</v>
      </c>
      <c r="B1280" t="s">
        <v>6588</v>
      </c>
      <c r="C1280" t="s">
        <v>76</v>
      </c>
      <c r="D1280" t="s">
        <v>67</v>
      </c>
      <c r="E1280" t="s">
        <v>18</v>
      </c>
      <c r="F1280" t="s">
        <v>6589</v>
      </c>
      <c r="G1280" t="s">
        <v>6590</v>
      </c>
      <c r="H1280" t="s">
        <v>6591</v>
      </c>
      <c r="I1280" t="s">
        <v>34</v>
      </c>
      <c r="J1280" t="s">
        <v>162</v>
      </c>
      <c r="K1280" t="s">
        <v>24</v>
      </c>
      <c r="L1280" t="s">
        <v>82</v>
      </c>
      <c r="M1280" t="s">
        <v>6592</v>
      </c>
      <c r="N1280" t="s">
        <v>46</v>
      </c>
    </row>
    <row r="1281" spans="1:14" x14ac:dyDescent="0.25">
      <c r="A1281" t="s">
        <v>6593</v>
      </c>
      <c r="C1281" t="s">
        <v>76</v>
      </c>
      <c r="D1281" t="s">
        <v>472</v>
      </c>
      <c r="E1281" t="s">
        <v>18</v>
      </c>
      <c r="F1281" t="s">
        <v>6594</v>
      </c>
      <c r="G1281" t="s">
        <v>6595</v>
      </c>
      <c r="H1281" t="s">
        <v>6596</v>
      </c>
      <c r="I1281" t="s">
        <v>34</v>
      </c>
      <c r="J1281" t="s">
        <v>1010</v>
      </c>
      <c r="K1281" t="s">
        <v>24</v>
      </c>
      <c r="L1281" t="s">
        <v>477</v>
      </c>
      <c r="M1281" t="s">
        <v>26</v>
      </c>
      <c r="N1281" t="s">
        <v>27</v>
      </c>
    </row>
    <row r="1282" spans="1:14" x14ac:dyDescent="0.25">
      <c r="A1282" t="s">
        <v>6597</v>
      </c>
      <c r="C1282" t="s">
        <v>16</v>
      </c>
      <c r="D1282" t="s">
        <v>6598</v>
      </c>
      <c r="E1282" t="s">
        <v>18</v>
      </c>
      <c r="F1282" t="s">
        <v>6599</v>
      </c>
      <c r="G1282" t="s">
        <v>6600</v>
      </c>
      <c r="H1282" t="s">
        <v>6601</v>
      </c>
      <c r="I1282" t="s">
        <v>6602</v>
      </c>
      <c r="J1282" t="s">
        <v>1836</v>
      </c>
      <c r="K1282" t="s">
        <v>24</v>
      </c>
      <c r="L1282" t="s">
        <v>6603</v>
      </c>
      <c r="M1282" t="s">
        <v>6604</v>
      </c>
      <c r="N1282" t="s">
        <v>46</v>
      </c>
    </row>
    <row r="1283" spans="1:14" x14ac:dyDescent="0.25">
      <c r="A1283" t="s">
        <v>6605</v>
      </c>
      <c r="B1283" t="s">
        <v>6606</v>
      </c>
      <c r="C1283" t="s">
        <v>76</v>
      </c>
      <c r="D1283" t="s">
        <v>6607</v>
      </c>
      <c r="E1283" t="s">
        <v>18</v>
      </c>
      <c r="F1283" t="s">
        <v>6608</v>
      </c>
      <c r="G1283" t="s">
        <v>6609</v>
      </c>
      <c r="H1283" t="s">
        <v>6610</v>
      </c>
      <c r="I1283" t="s">
        <v>34</v>
      </c>
      <c r="J1283" t="s">
        <v>71</v>
      </c>
      <c r="K1283" t="s">
        <v>24</v>
      </c>
      <c r="L1283" t="s">
        <v>44</v>
      </c>
      <c r="M1283" t="s">
        <v>6611</v>
      </c>
      <c r="N1283" t="s">
        <v>46</v>
      </c>
    </row>
    <row r="1284" spans="1:14" x14ac:dyDescent="0.25">
      <c r="A1284" t="s">
        <v>6612</v>
      </c>
      <c r="B1284" t="s">
        <v>6613</v>
      </c>
      <c r="C1284" t="s">
        <v>76</v>
      </c>
      <c r="D1284" t="s">
        <v>6614</v>
      </c>
      <c r="E1284" t="s">
        <v>18</v>
      </c>
      <c r="F1284" t="s">
        <v>6615</v>
      </c>
      <c r="G1284" t="s">
        <v>6616</v>
      </c>
      <c r="H1284" t="s">
        <v>6617</v>
      </c>
      <c r="I1284" t="s">
        <v>34</v>
      </c>
      <c r="J1284" t="s">
        <v>433</v>
      </c>
      <c r="K1284" t="s">
        <v>24</v>
      </c>
      <c r="L1284" t="s">
        <v>36</v>
      </c>
      <c r="M1284" t="s">
        <v>26</v>
      </c>
      <c r="N1284" t="s">
        <v>27</v>
      </c>
    </row>
    <row r="1285" spans="1:14" x14ac:dyDescent="0.25">
      <c r="A1285" t="s">
        <v>6618</v>
      </c>
      <c r="B1285" t="s">
        <v>6619</v>
      </c>
      <c r="C1285" t="s">
        <v>16</v>
      </c>
      <c r="D1285" t="s">
        <v>6620</v>
      </c>
      <c r="E1285" t="s">
        <v>18</v>
      </c>
      <c r="F1285" t="s">
        <v>6621</v>
      </c>
      <c r="G1285" t="s">
        <v>6622</v>
      </c>
      <c r="H1285" t="s">
        <v>6623</v>
      </c>
      <c r="I1285" t="s">
        <v>34</v>
      </c>
      <c r="J1285" t="s">
        <v>240</v>
      </c>
      <c r="K1285" t="s">
        <v>24</v>
      </c>
      <c r="L1285" t="s">
        <v>6624</v>
      </c>
      <c r="M1285" t="s">
        <v>26</v>
      </c>
      <c r="N1285" t="s">
        <v>27</v>
      </c>
    </row>
    <row r="1286" spans="1:14" x14ac:dyDescent="0.25">
      <c r="A1286" t="s">
        <v>6625</v>
      </c>
      <c r="B1286" t="s">
        <v>287</v>
      </c>
      <c r="C1286" t="s">
        <v>16</v>
      </c>
      <c r="D1286" t="s">
        <v>288</v>
      </c>
      <c r="E1286" t="s">
        <v>18</v>
      </c>
      <c r="F1286" t="s">
        <v>6626</v>
      </c>
      <c r="G1286" t="s">
        <v>6627</v>
      </c>
      <c r="H1286" t="s">
        <v>6628</v>
      </c>
      <c r="I1286" t="s">
        <v>34</v>
      </c>
      <c r="J1286" t="s">
        <v>769</v>
      </c>
      <c r="K1286" t="s">
        <v>24</v>
      </c>
      <c r="L1286" t="s">
        <v>224</v>
      </c>
      <c r="M1286" t="s">
        <v>6629</v>
      </c>
      <c r="N1286" t="s">
        <v>46</v>
      </c>
    </row>
    <row r="1287" spans="1:14" x14ac:dyDescent="0.25">
      <c r="A1287" t="s">
        <v>6630</v>
      </c>
      <c r="B1287" t="s">
        <v>2532</v>
      </c>
      <c r="C1287" t="s">
        <v>16</v>
      </c>
      <c r="D1287" t="s">
        <v>472</v>
      </c>
      <c r="E1287" t="s">
        <v>18</v>
      </c>
      <c r="F1287" t="s">
        <v>6631</v>
      </c>
      <c r="G1287" t="s">
        <v>6632</v>
      </c>
      <c r="H1287" t="s">
        <v>6633</v>
      </c>
      <c r="I1287" t="s">
        <v>34</v>
      </c>
      <c r="J1287" t="s">
        <v>1208</v>
      </c>
      <c r="K1287" t="s">
        <v>24</v>
      </c>
      <c r="L1287" t="s">
        <v>6634</v>
      </c>
      <c r="M1287" t="s">
        <v>26</v>
      </c>
      <c r="N1287" t="s">
        <v>27</v>
      </c>
    </row>
    <row r="1288" spans="1:14" x14ac:dyDescent="0.25">
      <c r="A1288" t="s">
        <v>6635</v>
      </c>
      <c r="C1288" t="s">
        <v>16</v>
      </c>
      <c r="D1288" t="s">
        <v>3844</v>
      </c>
      <c r="E1288" t="s">
        <v>18</v>
      </c>
      <c r="F1288" t="s">
        <v>6636</v>
      </c>
      <c r="G1288" t="s">
        <v>6637</v>
      </c>
      <c r="H1288" t="s">
        <v>6638</v>
      </c>
      <c r="I1288" t="s">
        <v>22</v>
      </c>
      <c r="J1288" t="s">
        <v>1757</v>
      </c>
      <c r="K1288" t="s">
        <v>24</v>
      </c>
      <c r="L1288" t="s">
        <v>36</v>
      </c>
      <c r="M1288" t="s">
        <v>26</v>
      </c>
      <c r="N1288" t="s">
        <v>27</v>
      </c>
    </row>
    <row r="1289" spans="1:14" x14ac:dyDescent="0.25">
      <c r="A1289" t="s">
        <v>6639</v>
      </c>
      <c r="B1289" t="s">
        <v>101</v>
      </c>
      <c r="C1289" t="s">
        <v>76</v>
      </c>
      <c r="D1289" t="s">
        <v>102</v>
      </c>
      <c r="E1289" t="s">
        <v>18</v>
      </c>
      <c r="F1289" t="s">
        <v>6640</v>
      </c>
      <c r="G1289" t="s">
        <v>6641</v>
      </c>
      <c r="H1289" t="s">
        <v>6642</v>
      </c>
      <c r="I1289" t="s">
        <v>34</v>
      </c>
      <c r="J1289" t="s">
        <v>127</v>
      </c>
      <c r="K1289" t="s">
        <v>24</v>
      </c>
      <c r="L1289" t="s">
        <v>82</v>
      </c>
      <c r="M1289" t="s">
        <v>6643</v>
      </c>
      <c r="N1289" t="s">
        <v>46</v>
      </c>
    </row>
    <row r="1290" spans="1:14" x14ac:dyDescent="0.25">
      <c r="A1290" t="s">
        <v>6644</v>
      </c>
      <c r="B1290" t="s">
        <v>6645</v>
      </c>
      <c r="C1290" t="s">
        <v>76</v>
      </c>
      <c r="D1290" t="s">
        <v>2007</v>
      </c>
      <c r="E1290" t="s">
        <v>18</v>
      </c>
      <c r="F1290" t="s">
        <v>6646</v>
      </c>
      <c r="G1290" t="s">
        <v>6647</v>
      </c>
      <c r="H1290" t="s">
        <v>6648</v>
      </c>
      <c r="I1290" t="s">
        <v>34</v>
      </c>
      <c r="J1290" t="s">
        <v>1398</v>
      </c>
      <c r="K1290" t="s">
        <v>24</v>
      </c>
      <c r="L1290" t="s">
        <v>233</v>
      </c>
      <c r="M1290" t="s">
        <v>6649</v>
      </c>
      <c r="N1290" t="s">
        <v>46</v>
      </c>
    </row>
    <row r="1291" spans="1:14" x14ac:dyDescent="0.25">
      <c r="A1291" t="s">
        <v>6650</v>
      </c>
      <c r="B1291" t="s">
        <v>101</v>
      </c>
      <c r="C1291" t="s">
        <v>16</v>
      </c>
      <c r="D1291" t="s">
        <v>329</v>
      </c>
      <c r="E1291" t="s">
        <v>18</v>
      </c>
      <c r="F1291" t="s">
        <v>6651</v>
      </c>
      <c r="G1291" t="s">
        <v>6652</v>
      </c>
      <c r="H1291" t="s">
        <v>6653</v>
      </c>
      <c r="I1291" t="s">
        <v>34</v>
      </c>
      <c r="J1291" t="s">
        <v>1435</v>
      </c>
      <c r="K1291" t="s">
        <v>24</v>
      </c>
      <c r="L1291" t="s">
        <v>334</v>
      </c>
      <c r="M1291" t="s">
        <v>6654</v>
      </c>
      <c r="N1291" t="s">
        <v>46</v>
      </c>
    </row>
    <row r="1292" spans="1:14" x14ac:dyDescent="0.25">
      <c r="A1292" t="s">
        <v>6655</v>
      </c>
      <c r="B1292" t="s">
        <v>6656</v>
      </c>
      <c r="C1292" t="s">
        <v>16</v>
      </c>
      <c r="D1292" t="s">
        <v>6657</v>
      </c>
      <c r="E1292" t="s">
        <v>18</v>
      </c>
      <c r="F1292" t="s">
        <v>6658</v>
      </c>
      <c r="G1292" t="s">
        <v>6659</v>
      </c>
      <c r="H1292" t="s">
        <v>6660</v>
      </c>
      <c r="I1292" t="s">
        <v>34</v>
      </c>
      <c r="J1292" t="s">
        <v>648</v>
      </c>
      <c r="K1292" t="s">
        <v>24</v>
      </c>
      <c r="L1292" t="s">
        <v>233</v>
      </c>
      <c r="M1292" t="s">
        <v>6661</v>
      </c>
      <c r="N1292" t="s">
        <v>46</v>
      </c>
    </row>
    <row r="1293" spans="1:14" x14ac:dyDescent="0.25">
      <c r="A1293" t="s">
        <v>6662</v>
      </c>
      <c r="B1293" t="s">
        <v>6663</v>
      </c>
      <c r="C1293" t="s">
        <v>16</v>
      </c>
      <c r="D1293" t="s">
        <v>102</v>
      </c>
      <c r="E1293" t="s">
        <v>18</v>
      </c>
      <c r="F1293" t="s">
        <v>6664</v>
      </c>
      <c r="G1293" t="s">
        <v>6665</v>
      </c>
      <c r="H1293" t="s">
        <v>6666</v>
      </c>
      <c r="I1293" t="s">
        <v>34</v>
      </c>
      <c r="J1293" t="s">
        <v>575</v>
      </c>
      <c r="K1293" t="s">
        <v>24</v>
      </c>
      <c r="L1293" t="s">
        <v>82</v>
      </c>
      <c r="M1293" t="s">
        <v>6667</v>
      </c>
      <c r="N1293" t="s">
        <v>46</v>
      </c>
    </row>
    <row r="1294" spans="1:14" x14ac:dyDescent="0.25">
      <c r="A1294" t="s">
        <v>5286</v>
      </c>
      <c r="B1294" t="s">
        <v>6668</v>
      </c>
      <c r="C1294" t="s">
        <v>76</v>
      </c>
      <c r="D1294" t="s">
        <v>2612</v>
      </c>
      <c r="E1294" t="s">
        <v>18</v>
      </c>
      <c r="F1294" t="s">
        <v>6669</v>
      </c>
      <c r="G1294" t="s">
        <v>6670</v>
      </c>
      <c r="H1294" t="s">
        <v>6671</v>
      </c>
      <c r="I1294" t="s">
        <v>34</v>
      </c>
      <c r="J1294" t="s">
        <v>648</v>
      </c>
      <c r="K1294" t="s">
        <v>24</v>
      </c>
      <c r="L1294" t="s">
        <v>224</v>
      </c>
      <c r="M1294" t="s">
        <v>6672</v>
      </c>
      <c r="N1294" t="s">
        <v>46</v>
      </c>
    </row>
    <row r="1295" spans="1:14" x14ac:dyDescent="0.25">
      <c r="A1295" t="s">
        <v>6673</v>
      </c>
      <c r="B1295" t="s">
        <v>101</v>
      </c>
      <c r="C1295" t="s">
        <v>76</v>
      </c>
      <c r="D1295" t="s">
        <v>102</v>
      </c>
      <c r="E1295" t="s">
        <v>18</v>
      </c>
      <c r="F1295" t="s">
        <v>6674</v>
      </c>
      <c r="G1295" t="s">
        <v>6675</v>
      </c>
      <c r="H1295" t="s">
        <v>6676</v>
      </c>
      <c r="I1295" t="s">
        <v>34</v>
      </c>
      <c r="J1295" t="s">
        <v>419</v>
      </c>
      <c r="K1295" t="s">
        <v>24</v>
      </c>
      <c r="L1295" t="s">
        <v>82</v>
      </c>
      <c r="M1295" t="s">
        <v>6677</v>
      </c>
      <c r="N1295" t="s">
        <v>46</v>
      </c>
    </row>
    <row r="1296" spans="1:14" x14ac:dyDescent="0.25">
      <c r="A1296" t="s">
        <v>28</v>
      </c>
      <c r="B1296" t="s">
        <v>4334</v>
      </c>
      <c r="C1296" t="s">
        <v>16</v>
      </c>
      <c r="D1296" t="s">
        <v>638</v>
      </c>
      <c r="E1296" t="s">
        <v>18</v>
      </c>
      <c r="F1296" t="s">
        <v>6678</v>
      </c>
      <c r="G1296" t="s">
        <v>6679</v>
      </c>
      <c r="H1296" t="s">
        <v>6680</v>
      </c>
      <c r="I1296" t="s">
        <v>34</v>
      </c>
      <c r="J1296" t="s">
        <v>987</v>
      </c>
      <c r="K1296" t="s">
        <v>24</v>
      </c>
      <c r="L1296" t="s">
        <v>82</v>
      </c>
      <c r="M1296" t="s">
        <v>26</v>
      </c>
      <c r="N1296" t="s">
        <v>27</v>
      </c>
    </row>
    <row r="1297" spans="1:14" x14ac:dyDescent="0.25">
      <c r="A1297" t="s">
        <v>6681</v>
      </c>
      <c r="B1297" t="s">
        <v>227</v>
      </c>
      <c r="C1297" t="s">
        <v>16</v>
      </c>
      <c r="D1297" t="s">
        <v>437</v>
      </c>
      <c r="E1297" t="s">
        <v>18</v>
      </c>
      <c r="F1297" t="s">
        <v>6682</v>
      </c>
      <c r="G1297" t="s">
        <v>6683</v>
      </c>
      <c r="H1297" t="s">
        <v>6684</v>
      </c>
      <c r="I1297" t="s">
        <v>34</v>
      </c>
      <c r="J1297" t="s">
        <v>71</v>
      </c>
      <c r="K1297" t="s">
        <v>24</v>
      </c>
      <c r="L1297" t="s">
        <v>441</v>
      </c>
      <c r="M1297" t="s">
        <v>6685</v>
      </c>
      <c r="N1297" t="s">
        <v>46</v>
      </c>
    </row>
    <row r="1298" spans="1:14" x14ac:dyDescent="0.25">
      <c r="A1298" t="s">
        <v>6686</v>
      </c>
      <c r="C1298" t="s">
        <v>76</v>
      </c>
      <c r="D1298" t="s">
        <v>6687</v>
      </c>
      <c r="E1298" t="s">
        <v>18</v>
      </c>
      <c r="F1298" t="s">
        <v>6688</v>
      </c>
      <c r="G1298" t="s">
        <v>6689</v>
      </c>
      <c r="H1298" t="s">
        <v>6690</v>
      </c>
      <c r="I1298" t="s">
        <v>34</v>
      </c>
      <c r="J1298" t="s">
        <v>769</v>
      </c>
      <c r="K1298" t="s">
        <v>24</v>
      </c>
      <c r="L1298" t="s">
        <v>6691</v>
      </c>
      <c r="M1298" t="s">
        <v>6692</v>
      </c>
      <c r="N1298" t="s">
        <v>46</v>
      </c>
    </row>
    <row r="1299" spans="1:14" x14ac:dyDescent="0.25">
      <c r="A1299" t="s">
        <v>6693</v>
      </c>
      <c r="B1299" t="s">
        <v>6694</v>
      </c>
      <c r="C1299" t="s">
        <v>16</v>
      </c>
      <c r="D1299" t="s">
        <v>288</v>
      </c>
      <c r="E1299" t="s">
        <v>18</v>
      </c>
      <c r="F1299" t="s">
        <v>6695</v>
      </c>
      <c r="G1299" t="s">
        <v>6696</v>
      </c>
      <c r="H1299" t="s">
        <v>6697</v>
      </c>
      <c r="I1299" t="s">
        <v>34</v>
      </c>
      <c r="J1299" t="s">
        <v>155</v>
      </c>
      <c r="K1299" t="s">
        <v>24</v>
      </c>
      <c r="L1299" t="s">
        <v>6698</v>
      </c>
      <c r="M1299" t="s">
        <v>6699</v>
      </c>
      <c r="N1299" t="s">
        <v>46</v>
      </c>
    </row>
    <row r="1300" spans="1:14" x14ac:dyDescent="0.25">
      <c r="A1300" t="s">
        <v>6700</v>
      </c>
      <c r="B1300" t="s">
        <v>2532</v>
      </c>
      <c r="C1300" t="s">
        <v>76</v>
      </c>
      <c r="D1300" t="s">
        <v>6701</v>
      </c>
      <c r="E1300" t="s">
        <v>18</v>
      </c>
      <c r="F1300" t="s">
        <v>6702</v>
      </c>
      <c r="G1300" t="s">
        <v>6703</v>
      </c>
      <c r="H1300" t="s">
        <v>6704</v>
      </c>
      <c r="I1300" t="s">
        <v>34</v>
      </c>
      <c r="J1300" t="s">
        <v>269</v>
      </c>
      <c r="K1300" t="s">
        <v>24</v>
      </c>
      <c r="L1300" t="s">
        <v>44</v>
      </c>
      <c r="M1300" t="s">
        <v>26</v>
      </c>
      <c r="N1300" t="s">
        <v>27</v>
      </c>
    </row>
    <row r="1301" spans="1:14" x14ac:dyDescent="0.25">
      <c r="A1301" t="s">
        <v>6705</v>
      </c>
      <c r="B1301" t="s">
        <v>6706</v>
      </c>
      <c r="C1301" t="s">
        <v>76</v>
      </c>
      <c r="D1301" t="s">
        <v>151</v>
      </c>
      <c r="E1301" t="s">
        <v>18</v>
      </c>
      <c r="F1301" t="s">
        <v>6707</v>
      </c>
      <c r="G1301" t="s">
        <v>6708</v>
      </c>
      <c r="H1301" t="s">
        <v>6709</v>
      </c>
      <c r="I1301" t="s">
        <v>34</v>
      </c>
      <c r="J1301" t="s">
        <v>247</v>
      </c>
      <c r="K1301" t="s">
        <v>24</v>
      </c>
      <c r="L1301" t="s">
        <v>114</v>
      </c>
      <c r="M1301" t="s">
        <v>6710</v>
      </c>
      <c r="N1301" t="s">
        <v>46</v>
      </c>
    </row>
    <row r="1302" spans="1:14" x14ac:dyDescent="0.25">
      <c r="A1302" t="s">
        <v>6711</v>
      </c>
      <c r="C1302" t="s">
        <v>16</v>
      </c>
      <c r="D1302" t="s">
        <v>6712</v>
      </c>
      <c r="E1302" t="s">
        <v>18</v>
      </c>
      <c r="F1302" t="s">
        <v>6713</v>
      </c>
      <c r="G1302" t="s">
        <v>6714</v>
      </c>
      <c r="H1302" t="s">
        <v>6715</v>
      </c>
      <c r="I1302" t="s">
        <v>34</v>
      </c>
      <c r="J1302" t="s">
        <v>1279</v>
      </c>
      <c r="K1302" t="s">
        <v>24</v>
      </c>
      <c r="L1302" t="s">
        <v>1848</v>
      </c>
      <c r="M1302" t="s">
        <v>26</v>
      </c>
      <c r="N1302" t="s">
        <v>27</v>
      </c>
    </row>
    <row r="1303" spans="1:14" x14ac:dyDescent="0.25">
      <c r="A1303" t="s">
        <v>6716</v>
      </c>
      <c r="C1303" t="s">
        <v>76</v>
      </c>
      <c r="D1303" t="s">
        <v>6717</v>
      </c>
      <c r="E1303" t="s">
        <v>18</v>
      </c>
      <c r="F1303" t="s">
        <v>6718</v>
      </c>
      <c r="G1303" t="s">
        <v>6719</v>
      </c>
      <c r="H1303" t="s">
        <v>6720</v>
      </c>
      <c r="I1303" t="s">
        <v>34</v>
      </c>
      <c r="J1303" t="s">
        <v>2658</v>
      </c>
      <c r="K1303" t="s">
        <v>24</v>
      </c>
      <c r="L1303" t="s">
        <v>114</v>
      </c>
      <c r="M1303" t="s">
        <v>6721</v>
      </c>
      <c r="N1303" t="s">
        <v>46</v>
      </c>
    </row>
    <row r="1304" spans="1:14" x14ac:dyDescent="0.25">
      <c r="A1304" t="s">
        <v>6722</v>
      </c>
      <c r="C1304" t="s">
        <v>16</v>
      </c>
      <c r="D1304" t="s">
        <v>6723</v>
      </c>
      <c r="E1304" t="s">
        <v>18</v>
      </c>
      <c r="F1304" t="s">
        <v>6724</v>
      </c>
      <c r="G1304" t="s">
        <v>6725</v>
      </c>
      <c r="H1304" t="s">
        <v>6726</v>
      </c>
      <c r="I1304" t="s">
        <v>22</v>
      </c>
      <c r="J1304" t="s">
        <v>1689</v>
      </c>
      <c r="K1304" t="s">
        <v>24</v>
      </c>
      <c r="L1304" t="s">
        <v>4589</v>
      </c>
      <c r="M1304" t="s">
        <v>26</v>
      </c>
      <c r="N1304" t="s">
        <v>27</v>
      </c>
    </row>
    <row r="1305" spans="1:14" x14ac:dyDescent="0.25">
      <c r="A1305" t="s">
        <v>6727</v>
      </c>
      <c r="C1305" t="s">
        <v>16</v>
      </c>
      <c r="D1305" t="s">
        <v>3844</v>
      </c>
      <c r="E1305" t="s">
        <v>18</v>
      </c>
      <c r="F1305" t="s">
        <v>6728</v>
      </c>
      <c r="G1305" t="s">
        <v>6729</v>
      </c>
      <c r="H1305" t="s">
        <v>6730</v>
      </c>
      <c r="I1305" t="s">
        <v>34</v>
      </c>
      <c r="J1305" t="s">
        <v>476</v>
      </c>
      <c r="K1305" t="s">
        <v>24</v>
      </c>
      <c r="L1305" t="s">
        <v>36</v>
      </c>
      <c r="M1305" t="s">
        <v>26</v>
      </c>
      <c r="N1305" t="s">
        <v>27</v>
      </c>
    </row>
    <row r="1306" spans="1:14" x14ac:dyDescent="0.25">
      <c r="A1306" t="s">
        <v>6731</v>
      </c>
      <c r="C1306" t="s">
        <v>76</v>
      </c>
      <c r="D1306" t="s">
        <v>6732</v>
      </c>
      <c r="E1306" t="s">
        <v>18</v>
      </c>
      <c r="F1306" t="s">
        <v>6733</v>
      </c>
      <c r="G1306" t="s">
        <v>6734</v>
      </c>
      <c r="H1306" t="s">
        <v>6735</v>
      </c>
      <c r="I1306" t="s">
        <v>22</v>
      </c>
      <c r="J1306" t="s">
        <v>5105</v>
      </c>
      <c r="K1306" t="s">
        <v>24</v>
      </c>
      <c r="L1306" t="s">
        <v>6736</v>
      </c>
      <c r="M1306" t="s">
        <v>26</v>
      </c>
      <c r="N1306" t="s">
        <v>27</v>
      </c>
    </row>
    <row r="1307" spans="1:14" x14ac:dyDescent="0.25">
      <c r="A1307" t="s">
        <v>6737</v>
      </c>
      <c r="B1307" t="s">
        <v>6738</v>
      </c>
      <c r="C1307" t="s">
        <v>76</v>
      </c>
      <c r="D1307" t="s">
        <v>4518</v>
      </c>
      <c r="E1307" t="s">
        <v>18</v>
      </c>
      <c r="F1307" t="s">
        <v>6739</v>
      </c>
      <c r="G1307" t="s">
        <v>6740</v>
      </c>
      <c r="H1307" t="s">
        <v>6741</v>
      </c>
      <c r="I1307" t="s">
        <v>34</v>
      </c>
      <c r="J1307" t="s">
        <v>433</v>
      </c>
      <c r="K1307" t="s">
        <v>24</v>
      </c>
      <c r="L1307" t="s">
        <v>6742</v>
      </c>
      <c r="M1307" t="s">
        <v>26</v>
      </c>
      <c r="N1307" t="s">
        <v>27</v>
      </c>
    </row>
    <row r="1308" spans="1:14" x14ac:dyDescent="0.25">
      <c r="A1308" t="s">
        <v>6743</v>
      </c>
      <c r="B1308" t="s">
        <v>6744</v>
      </c>
      <c r="C1308" t="s">
        <v>76</v>
      </c>
      <c r="D1308" t="s">
        <v>2703</v>
      </c>
      <c r="E1308" t="s">
        <v>18</v>
      </c>
      <c r="F1308" t="s">
        <v>6745</v>
      </c>
      <c r="G1308" t="s">
        <v>6746</v>
      </c>
      <c r="H1308" t="s">
        <v>6747</v>
      </c>
      <c r="I1308" t="s">
        <v>34</v>
      </c>
      <c r="J1308" t="s">
        <v>1398</v>
      </c>
      <c r="K1308" t="s">
        <v>24</v>
      </c>
      <c r="L1308" t="s">
        <v>2467</v>
      </c>
      <c r="M1308" t="s">
        <v>6748</v>
      </c>
      <c r="N1308" t="s">
        <v>46</v>
      </c>
    </row>
    <row r="1309" spans="1:14" x14ac:dyDescent="0.25">
      <c r="A1309" t="s">
        <v>6749</v>
      </c>
      <c r="B1309" t="s">
        <v>2313</v>
      </c>
      <c r="C1309" t="s">
        <v>76</v>
      </c>
      <c r="D1309" t="s">
        <v>6750</v>
      </c>
      <c r="E1309" t="s">
        <v>18</v>
      </c>
      <c r="F1309" t="s">
        <v>6751</v>
      </c>
      <c r="G1309" t="s">
        <v>6752</v>
      </c>
      <c r="H1309" t="s">
        <v>6753</v>
      </c>
      <c r="I1309" t="s">
        <v>34</v>
      </c>
      <c r="J1309" t="s">
        <v>776</v>
      </c>
      <c r="K1309" t="s">
        <v>24</v>
      </c>
      <c r="L1309" t="s">
        <v>224</v>
      </c>
      <c r="M1309" t="s">
        <v>6754</v>
      </c>
      <c r="N1309" t="s">
        <v>46</v>
      </c>
    </row>
    <row r="1310" spans="1:14" x14ac:dyDescent="0.25">
      <c r="A1310" t="s">
        <v>6755</v>
      </c>
      <c r="B1310" t="s">
        <v>6756</v>
      </c>
      <c r="C1310" t="s">
        <v>16</v>
      </c>
      <c r="D1310" t="s">
        <v>808</v>
      </c>
      <c r="E1310" t="s">
        <v>18</v>
      </c>
      <c r="F1310" t="s">
        <v>6757</v>
      </c>
      <c r="G1310" t="s">
        <v>6758</v>
      </c>
      <c r="H1310" t="s">
        <v>6759</v>
      </c>
      <c r="I1310" t="s">
        <v>34</v>
      </c>
      <c r="J1310" t="s">
        <v>456</v>
      </c>
      <c r="K1310" t="s">
        <v>24</v>
      </c>
      <c r="L1310" t="s">
        <v>82</v>
      </c>
      <c r="M1310" t="s">
        <v>6760</v>
      </c>
      <c r="N1310" t="s">
        <v>46</v>
      </c>
    </row>
    <row r="1311" spans="1:14" x14ac:dyDescent="0.25">
      <c r="A1311" t="s">
        <v>28</v>
      </c>
      <c r="B1311" t="s">
        <v>428</v>
      </c>
      <c r="C1311" t="s">
        <v>76</v>
      </c>
      <c r="D1311" t="s">
        <v>4616</v>
      </c>
      <c r="E1311" t="s">
        <v>18</v>
      </c>
      <c r="F1311" t="s">
        <v>6761</v>
      </c>
      <c r="G1311" t="s">
        <v>6762</v>
      </c>
      <c r="H1311" t="s">
        <v>6763</v>
      </c>
      <c r="I1311" t="s">
        <v>34</v>
      </c>
      <c r="J1311" t="s">
        <v>1860</v>
      </c>
      <c r="K1311" t="s">
        <v>24</v>
      </c>
      <c r="L1311" t="s">
        <v>6764</v>
      </c>
      <c r="M1311" t="s">
        <v>26</v>
      </c>
      <c r="N1311" t="s">
        <v>27</v>
      </c>
    </row>
    <row r="1312" spans="1:14" x14ac:dyDescent="0.25">
      <c r="A1312" t="s">
        <v>6765</v>
      </c>
      <c r="B1312" t="s">
        <v>6766</v>
      </c>
      <c r="C1312" t="s">
        <v>76</v>
      </c>
      <c r="D1312" t="s">
        <v>4108</v>
      </c>
      <c r="E1312" t="s">
        <v>18</v>
      </c>
      <c r="F1312" t="s">
        <v>6767</v>
      </c>
      <c r="G1312" t="s">
        <v>6768</v>
      </c>
      <c r="H1312" t="s">
        <v>6769</v>
      </c>
      <c r="I1312" t="s">
        <v>22</v>
      </c>
      <c r="J1312" t="s">
        <v>106</v>
      </c>
      <c r="K1312" t="s">
        <v>24</v>
      </c>
      <c r="L1312" t="s">
        <v>91</v>
      </c>
      <c r="M1312" t="s">
        <v>6770</v>
      </c>
      <c r="N1312" t="s">
        <v>46</v>
      </c>
    </row>
    <row r="1313" spans="1:14" x14ac:dyDescent="0.25">
      <c r="A1313" t="s">
        <v>6771</v>
      </c>
      <c r="B1313" t="s">
        <v>6772</v>
      </c>
      <c r="C1313" t="s">
        <v>16</v>
      </c>
      <c r="D1313" t="s">
        <v>6773</v>
      </c>
      <c r="E1313" t="s">
        <v>18</v>
      </c>
      <c r="F1313" t="s">
        <v>6774</v>
      </c>
      <c r="G1313" t="s">
        <v>6775</v>
      </c>
      <c r="H1313" t="s">
        <v>6776</v>
      </c>
      <c r="I1313" t="s">
        <v>34</v>
      </c>
      <c r="J1313" t="s">
        <v>315</v>
      </c>
      <c r="K1313" t="s">
        <v>24</v>
      </c>
      <c r="L1313" t="s">
        <v>3779</v>
      </c>
      <c r="M1313" t="s">
        <v>6777</v>
      </c>
      <c r="N1313" t="s">
        <v>46</v>
      </c>
    </row>
    <row r="1314" spans="1:14" x14ac:dyDescent="0.25">
      <c r="A1314" t="s">
        <v>6778</v>
      </c>
      <c r="B1314" t="s">
        <v>6779</v>
      </c>
      <c r="C1314" t="s">
        <v>76</v>
      </c>
      <c r="D1314" t="s">
        <v>197</v>
      </c>
      <c r="E1314" t="s">
        <v>18</v>
      </c>
      <c r="F1314" t="s">
        <v>6780</v>
      </c>
      <c r="G1314" t="s">
        <v>6781</v>
      </c>
      <c r="H1314" t="s">
        <v>6782</v>
      </c>
      <c r="I1314" t="s">
        <v>34</v>
      </c>
      <c r="J1314" t="s">
        <v>1372</v>
      </c>
      <c r="K1314" t="s">
        <v>24</v>
      </c>
      <c r="L1314" t="s">
        <v>82</v>
      </c>
      <c r="M1314" t="s">
        <v>6783</v>
      </c>
      <c r="N1314" t="s">
        <v>46</v>
      </c>
    </row>
    <row r="1315" spans="1:14" x14ac:dyDescent="0.25">
      <c r="A1315" t="s">
        <v>2884</v>
      </c>
      <c r="B1315" t="s">
        <v>6784</v>
      </c>
      <c r="C1315" t="s">
        <v>16</v>
      </c>
      <c r="D1315" t="s">
        <v>102</v>
      </c>
      <c r="E1315" t="s">
        <v>695</v>
      </c>
      <c r="F1315" t="s">
        <v>6785</v>
      </c>
      <c r="G1315" t="s">
        <v>6786</v>
      </c>
      <c r="H1315" t="s">
        <v>6787</v>
      </c>
      <c r="I1315" t="s">
        <v>34</v>
      </c>
      <c r="J1315" t="s">
        <v>1372</v>
      </c>
      <c r="K1315" t="s">
        <v>24</v>
      </c>
      <c r="L1315" t="s">
        <v>82</v>
      </c>
      <c r="M1315" t="s">
        <v>6788</v>
      </c>
      <c r="N1315" t="s">
        <v>46</v>
      </c>
    </row>
    <row r="1316" spans="1:14" x14ac:dyDescent="0.25">
      <c r="A1316" t="s">
        <v>6789</v>
      </c>
      <c r="B1316" t="s">
        <v>6790</v>
      </c>
      <c r="C1316" t="s">
        <v>76</v>
      </c>
      <c r="D1316" t="s">
        <v>6791</v>
      </c>
      <c r="E1316" t="s">
        <v>695</v>
      </c>
      <c r="F1316" t="s">
        <v>6792</v>
      </c>
      <c r="G1316" t="s">
        <v>6793</v>
      </c>
      <c r="H1316" t="s">
        <v>6794</v>
      </c>
      <c r="I1316" t="s">
        <v>34</v>
      </c>
      <c r="J1316" t="s">
        <v>2578</v>
      </c>
      <c r="K1316" t="s">
        <v>24</v>
      </c>
      <c r="L1316" t="s">
        <v>36</v>
      </c>
      <c r="M1316" t="s">
        <v>26</v>
      </c>
      <c r="N1316" t="s">
        <v>27</v>
      </c>
    </row>
    <row r="1317" spans="1:14" x14ac:dyDescent="0.25">
      <c r="A1317" t="s">
        <v>6795</v>
      </c>
      <c r="B1317" t="s">
        <v>5399</v>
      </c>
      <c r="C1317" t="s">
        <v>76</v>
      </c>
      <c r="D1317" t="s">
        <v>6796</v>
      </c>
      <c r="E1317" t="s">
        <v>695</v>
      </c>
      <c r="F1317" t="s">
        <v>6797</v>
      </c>
      <c r="G1317" t="s">
        <v>6798</v>
      </c>
      <c r="H1317" t="s">
        <v>6799</v>
      </c>
      <c r="I1317" t="s">
        <v>34</v>
      </c>
      <c r="J1317" t="s">
        <v>433</v>
      </c>
      <c r="K1317" t="s">
        <v>24</v>
      </c>
      <c r="L1317" t="s">
        <v>248</v>
      </c>
      <c r="M1317" t="s">
        <v>26</v>
      </c>
      <c r="N1317" t="s">
        <v>27</v>
      </c>
    </row>
    <row r="1318" spans="1:14" x14ac:dyDescent="0.25">
      <c r="A1318" t="s">
        <v>6800</v>
      </c>
      <c r="B1318" t="s">
        <v>3035</v>
      </c>
      <c r="C1318" t="s">
        <v>16</v>
      </c>
      <c r="D1318" t="s">
        <v>6801</v>
      </c>
      <c r="E1318" t="s">
        <v>695</v>
      </c>
      <c r="F1318" t="s">
        <v>6802</v>
      </c>
      <c r="G1318" t="s">
        <v>6803</v>
      </c>
      <c r="H1318" t="s">
        <v>6804</v>
      </c>
      <c r="I1318" t="s">
        <v>348</v>
      </c>
      <c r="J1318" t="s">
        <v>372</v>
      </c>
      <c r="K1318" t="s">
        <v>24</v>
      </c>
      <c r="L1318" t="s">
        <v>394</v>
      </c>
      <c r="M1318" t="s">
        <v>6805</v>
      </c>
      <c r="N1318" t="s">
        <v>46</v>
      </c>
    </row>
    <row r="1319" spans="1:14" x14ac:dyDescent="0.25">
      <c r="A1319" t="s">
        <v>6806</v>
      </c>
      <c r="B1319" t="s">
        <v>6807</v>
      </c>
      <c r="C1319" t="s">
        <v>16</v>
      </c>
      <c r="D1319" t="s">
        <v>437</v>
      </c>
      <c r="E1319" t="s">
        <v>695</v>
      </c>
      <c r="F1319" t="s">
        <v>6808</v>
      </c>
      <c r="G1319" t="s">
        <v>6809</v>
      </c>
      <c r="H1319" t="s">
        <v>6810</v>
      </c>
      <c r="I1319" t="s">
        <v>34</v>
      </c>
      <c r="J1319" t="s">
        <v>4468</v>
      </c>
      <c r="K1319" t="s">
        <v>24</v>
      </c>
      <c r="L1319" t="s">
        <v>6811</v>
      </c>
      <c r="M1319" t="s">
        <v>6812</v>
      </c>
      <c r="N1319" t="s">
        <v>46</v>
      </c>
    </row>
    <row r="1320" spans="1:14" x14ac:dyDescent="0.25">
      <c r="A1320" t="s">
        <v>6813</v>
      </c>
      <c r="B1320" t="s">
        <v>6814</v>
      </c>
      <c r="C1320" t="s">
        <v>16</v>
      </c>
      <c r="D1320" t="s">
        <v>5693</v>
      </c>
      <c r="E1320" t="s">
        <v>687</v>
      </c>
      <c r="F1320" t="s">
        <v>6815</v>
      </c>
      <c r="G1320" t="s">
        <v>6816</v>
      </c>
      <c r="H1320" t="s">
        <v>6817</v>
      </c>
      <c r="I1320" t="s">
        <v>34</v>
      </c>
      <c r="J1320" t="s">
        <v>276</v>
      </c>
      <c r="K1320" t="s">
        <v>24</v>
      </c>
      <c r="L1320" t="s">
        <v>914</v>
      </c>
      <c r="M1320" t="s">
        <v>26</v>
      </c>
      <c r="N1320" t="s">
        <v>27</v>
      </c>
    </row>
    <row r="1321" spans="1:14" x14ac:dyDescent="0.25">
      <c r="A1321" t="s">
        <v>6818</v>
      </c>
      <c r="B1321" t="s">
        <v>6819</v>
      </c>
      <c r="C1321" t="s">
        <v>16</v>
      </c>
      <c r="D1321" t="s">
        <v>6820</v>
      </c>
      <c r="E1321" t="s">
        <v>695</v>
      </c>
      <c r="F1321" t="s">
        <v>6821</v>
      </c>
      <c r="G1321" t="s">
        <v>6822</v>
      </c>
      <c r="H1321" t="s">
        <v>6823</v>
      </c>
      <c r="I1321" t="s">
        <v>34</v>
      </c>
      <c r="J1321" t="s">
        <v>669</v>
      </c>
      <c r="K1321" t="s">
        <v>24</v>
      </c>
      <c r="L1321" t="s">
        <v>3880</v>
      </c>
      <c r="M1321" t="s">
        <v>6824</v>
      </c>
      <c r="N1321" t="s">
        <v>46</v>
      </c>
    </row>
    <row r="1322" spans="1:14" x14ac:dyDescent="0.25">
      <c r="A1322" t="s">
        <v>6825</v>
      </c>
      <c r="C1322" t="s">
        <v>76</v>
      </c>
      <c r="D1322" t="s">
        <v>472</v>
      </c>
      <c r="E1322" t="s">
        <v>695</v>
      </c>
      <c r="F1322" t="s">
        <v>6826</v>
      </c>
      <c r="G1322" t="s">
        <v>6827</v>
      </c>
      <c r="H1322" t="s">
        <v>6828</v>
      </c>
      <c r="I1322" t="s">
        <v>34</v>
      </c>
      <c r="J1322" t="s">
        <v>476</v>
      </c>
      <c r="K1322" t="s">
        <v>24</v>
      </c>
      <c r="L1322" t="s">
        <v>477</v>
      </c>
      <c r="M1322" t="s">
        <v>26</v>
      </c>
      <c r="N1322" t="s">
        <v>27</v>
      </c>
    </row>
    <row r="1323" spans="1:14" x14ac:dyDescent="0.25">
      <c r="A1323" t="s">
        <v>6829</v>
      </c>
      <c r="C1323" t="s">
        <v>76</v>
      </c>
      <c r="D1323" t="s">
        <v>94</v>
      </c>
      <c r="E1323" t="s">
        <v>687</v>
      </c>
      <c r="F1323" t="s">
        <v>6830</v>
      </c>
      <c r="G1323" t="s">
        <v>6831</v>
      </c>
      <c r="H1323" t="s">
        <v>6832</v>
      </c>
      <c r="I1323" t="s">
        <v>34</v>
      </c>
      <c r="J1323" t="s">
        <v>589</v>
      </c>
      <c r="K1323" t="s">
        <v>24</v>
      </c>
      <c r="L1323" t="s">
        <v>914</v>
      </c>
      <c r="M1323" t="s">
        <v>26</v>
      </c>
      <c r="N1323" t="s">
        <v>27</v>
      </c>
    </row>
    <row r="1324" spans="1:14" x14ac:dyDescent="0.25">
      <c r="A1324" t="s">
        <v>6833</v>
      </c>
      <c r="B1324" t="s">
        <v>6834</v>
      </c>
      <c r="C1324" t="s">
        <v>16</v>
      </c>
      <c r="D1324" t="s">
        <v>3889</v>
      </c>
      <c r="E1324" t="s">
        <v>695</v>
      </c>
      <c r="F1324" t="s">
        <v>6835</v>
      </c>
      <c r="G1324" t="s">
        <v>6836</v>
      </c>
      <c r="H1324" t="s">
        <v>6837</v>
      </c>
      <c r="I1324" t="s">
        <v>34</v>
      </c>
      <c r="J1324" t="s">
        <v>816</v>
      </c>
      <c r="K1324" t="s">
        <v>24</v>
      </c>
      <c r="L1324" t="s">
        <v>44</v>
      </c>
      <c r="M1324" t="s">
        <v>26</v>
      </c>
      <c r="N1324" t="s">
        <v>27</v>
      </c>
    </row>
    <row r="1325" spans="1:14" x14ac:dyDescent="0.25">
      <c r="A1325" t="s">
        <v>6838</v>
      </c>
      <c r="B1325" t="s">
        <v>1021</v>
      </c>
      <c r="C1325" t="s">
        <v>16</v>
      </c>
      <c r="D1325" t="s">
        <v>102</v>
      </c>
      <c r="E1325" t="s">
        <v>687</v>
      </c>
      <c r="F1325" t="s">
        <v>6839</v>
      </c>
      <c r="G1325" t="s">
        <v>6840</v>
      </c>
      <c r="H1325" t="s">
        <v>6841</v>
      </c>
      <c r="I1325" t="s">
        <v>34</v>
      </c>
      <c r="J1325" t="s">
        <v>575</v>
      </c>
      <c r="K1325" t="s">
        <v>24</v>
      </c>
      <c r="L1325" t="s">
        <v>82</v>
      </c>
      <c r="M1325" t="s">
        <v>26</v>
      </c>
      <c r="N1325" t="s">
        <v>27</v>
      </c>
    </row>
    <row r="1326" spans="1:14" x14ac:dyDescent="0.25">
      <c r="A1326" t="s">
        <v>6842</v>
      </c>
      <c r="B1326" t="s">
        <v>1129</v>
      </c>
      <c r="C1326" t="s">
        <v>600</v>
      </c>
      <c r="D1326" t="s">
        <v>3338</v>
      </c>
      <c r="E1326" t="s">
        <v>695</v>
      </c>
      <c r="F1326" t="s">
        <v>6843</v>
      </c>
      <c r="G1326" t="s">
        <v>6844</v>
      </c>
      <c r="H1326" t="s">
        <v>6845</v>
      </c>
      <c r="I1326" t="s">
        <v>34</v>
      </c>
      <c r="J1326" t="s">
        <v>1134</v>
      </c>
      <c r="K1326" t="s">
        <v>24</v>
      </c>
      <c r="L1326" t="s">
        <v>6270</v>
      </c>
      <c r="M1326" t="s">
        <v>26</v>
      </c>
      <c r="N1326" t="s">
        <v>27</v>
      </c>
    </row>
    <row r="1327" spans="1:14" x14ac:dyDescent="0.25">
      <c r="A1327" t="s">
        <v>6846</v>
      </c>
      <c r="B1327" t="s">
        <v>6847</v>
      </c>
      <c r="C1327" t="s">
        <v>1991</v>
      </c>
      <c r="D1327" t="s">
        <v>3448</v>
      </c>
      <c r="E1327" t="s">
        <v>18</v>
      </c>
      <c r="F1327" t="s">
        <v>6848</v>
      </c>
      <c r="G1327" t="s">
        <v>6849</v>
      </c>
      <c r="H1327" t="s">
        <v>6850</v>
      </c>
      <c r="I1327" t="s">
        <v>2489</v>
      </c>
      <c r="J1327" t="s">
        <v>6851</v>
      </c>
      <c r="K1327" t="s">
        <v>606</v>
      </c>
      <c r="L1327" t="s">
        <v>6852</v>
      </c>
      <c r="M1327" t="s">
        <v>26</v>
      </c>
      <c r="N1327" t="s">
        <v>27</v>
      </c>
    </row>
    <row r="1328" spans="1:14" x14ac:dyDescent="0.25">
      <c r="A1328" t="s">
        <v>6853</v>
      </c>
      <c r="B1328" t="s">
        <v>1129</v>
      </c>
      <c r="C1328" t="s">
        <v>600</v>
      </c>
      <c r="E1328" t="s">
        <v>687</v>
      </c>
      <c r="F1328" t="s">
        <v>6854</v>
      </c>
      <c r="G1328" t="s">
        <v>6855</v>
      </c>
      <c r="H1328" t="s">
        <v>6856</v>
      </c>
      <c r="I1328" t="s">
        <v>34</v>
      </c>
      <c r="J1328" t="s">
        <v>1134</v>
      </c>
      <c r="K1328" t="s">
        <v>24</v>
      </c>
      <c r="L1328" t="s">
        <v>6270</v>
      </c>
      <c r="M1328" t="s">
        <v>26</v>
      </c>
      <c r="N1328" t="s">
        <v>27</v>
      </c>
    </row>
    <row r="1329" spans="1:14" x14ac:dyDescent="0.25">
      <c r="A1329" t="s">
        <v>6857</v>
      </c>
      <c r="B1329" t="s">
        <v>6858</v>
      </c>
      <c r="C1329" t="s">
        <v>600</v>
      </c>
      <c r="D1329" t="s">
        <v>6859</v>
      </c>
      <c r="E1329" t="s">
        <v>18</v>
      </c>
      <c r="F1329" t="s">
        <v>6860</v>
      </c>
      <c r="G1329" t="s">
        <v>6861</v>
      </c>
      <c r="H1329" t="s">
        <v>6862</v>
      </c>
      <c r="I1329" t="s">
        <v>34</v>
      </c>
      <c r="J1329" t="s">
        <v>872</v>
      </c>
      <c r="K1329" t="s">
        <v>606</v>
      </c>
      <c r="L1329" t="s">
        <v>6863</v>
      </c>
      <c r="M1329" t="s">
        <v>26</v>
      </c>
      <c r="N1329" t="s">
        <v>27</v>
      </c>
    </row>
    <row r="1330" spans="1:14" x14ac:dyDescent="0.25">
      <c r="A1330" t="s">
        <v>6864</v>
      </c>
      <c r="B1330" t="s">
        <v>6865</v>
      </c>
      <c r="C1330" t="s">
        <v>1991</v>
      </c>
      <c r="D1330" t="s">
        <v>6866</v>
      </c>
      <c r="E1330" t="s">
        <v>18</v>
      </c>
      <c r="F1330" t="s">
        <v>6867</v>
      </c>
      <c r="G1330" t="s">
        <v>6868</v>
      </c>
      <c r="H1330" t="s">
        <v>6869</v>
      </c>
      <c r="I1330" t="s">
        <v>34</v>
      </c>
      <c r="J1330" t="s">
        <v>605</v>
      </c>
      <c r="K1330" t="s">
        <v>606</v>
      </c>
      <c r="L1330" t="s">
        <v>82</v>
      </c>
      <c r="M1330" t="s">
        <v>26</v>
      </c>
      <c r="N1330" t="s">
        <v>27</v>
      </c>
    </row>
    <row r="1331" spans="1:14" x14ac:dyDescent="0.25">
      <c r="A1331" t="s">
        <v>6870</v>
      </c>
      <c r="B1331" t="s">
        <v>2505</v>
      </c>
      <c r="C1331" t="s">
        <v>600</v>
      </c>
      <c r="D1331" t="s">
        <v>6871</v>
      </c>
      <c r="E1331" t="s">
        <v>18</v>
      </c>
      <c r="F1331" t="s">
        <v>6872</v>
      </c>
      <c r="G1331" t="s">
        <v>6873</v>
      </c>
      <c r="H1331" t="s">
        <v>6874</v>
      </c>
      <c r="I1331" t="s">
        <v>6171</v>
      </c>
      <c r="J1331" t="s">
        <v>605</v>
      </c>
      <c r="K1331" t="s">
        <v>606</v>
      </c>
      <c r="L1331" t="s">
        <v>36</v>
      </c>
      <c r="M1331" t="s">
        <v>26</v>
      </c>
      <c r="N1331" t="s">
        <v>27</v>
      </c>
    </row>
    <row r="1332" spans="1:14" x14ac:dyDescent="0.25">
      <c r="A1332" t="s">
        <v>6875</v>
      </c>
      <c r="C1332" t="s">
        <v>76</v>
      </c>
      <c r="D1332" t="s">
        <v>6876</v>
      </c>
      <c r="E1332" t="s">
        <v>18</v>
      </c>
      <c r="F1332" t="s">
        <v>6877</v>
      </c>
      <c r="G1332" t="s">
        <v>6878</v>
      </c>
      <c r="H1332" t="s">
        <v>6879</v>
      </c>
      <c r="I1332" t="s">
        <v>22</v>
      </c>
      <c r="J1332" t="s">
        <v>240</v>
      </c>
      <c r="K1332" t="s">
        <v>24</v>
      </c>
      <c r="L1332" t="s">
        <v>91</v>
      </c>
      <c r="M1332" t="s">
        <v>26</v>
      </c>
      <c r="N1332" t="s">
        <v>27</v>
      </c>
    </row>
    <row r="1333" spans="1:14" x14ac:dyDescent="0.25">
      <c r="A1333" t="s">
        <v>6880</v>
      </c>
      <c r="C1333" t="s">
        <v>16</v>
      </c>
      <c r="D1333" t="s">
        <v>6881</v>
      </c>
      <c r="E1333" t="s">
        <v>18</v>
      </c>
      <c r="F1333" t="s">
        <v>6882</v>
      </c>
      <c r="G1333" t="s">
        <v>6883</v>
      </c>
      <c r="H1333" t="s">
        <v>6884</v>
      </c>
      <c r="I1333" t="s">
        <v>348</v>
      </c>
      <c r="J1333" t="s">
        <v>256</v>
      </c>
      <c r="K1333" t="s">
        <v>24</v>
      </c>
      <c r="L1333" t="s">
        <v>6885</v>
      </c>
      <c r="M1333" t="s">
        <v>26</v>
      </c>
      <c r="N1333" t="s">
        <v>27</v>
      </c>
    </row>
    <row r="1334" spans="1:14" x14ac:dyDescent="0.25">
      <c r="A1334" t="s">
        <v>6886</v>
      </c>
      <c r="B1334" t="s">
        <v>6887</v>
      </c>
      <c r="C1334" t="s">
        <v>76</v>
      </c>
      <c r="D1334" t="s">
        <v>1052</v>
      </c>
      <c r="E1334" t="s">
        <v>18</v>
      </c>
      <c r="F1334" t="s">
        <v>6888</v>
      </c>
      <c r="G1334" t="s">
        <v>6889</v>
      </c>
      <c r="H1334" t="s">
        <v>6890</v>
      </c>
      <c r="I1334" t="s">
        <v>34</v>
      </c>
      <c r="J1334" t="s">
        <v>794</v>
      </c>
      <c r="K1334" t="s">
        <v>24</v>
      </c>
      <c r="L1334" t="s">
        <v>224</v>
      </c>
      <c r="M1334" t="s">
        <v>6891</v>
      </c>
      <c r="N1334" t="s">
        <v>46</v>
      </c>
    </row>
    <row r="1335" spans="1:14" x14ac:dyDescent="0.25">
      <c r="A1335" t="s">
        <v>6892</v>
      </c>
      <c r="B1335" t="s">
        <v>672</v>
      </c>
      <c r="C1335" t="s">
        <v>16</v>
      </c>
      <c r="D1335" t="s">
        <v>6614</v>
      </c>
      <c r="E1335" t="s">
        <v>18</v>
      </c>
      <c r="F1335" t="s">
        <v>6893</v>
      </c>
      <c r="G1335" t="s">
        <v>6894</v>
      </c>
      <c r="H1335" t="s">
        <v>6895</v>
      </c>
      <c r="I1335" t="s">
        <v>34</v>
      </c>
      <c r="J1335" t="s">
        <v>178</v>
      </c>
      <c r="K1335" t="s">
        <v>24</v>
      </c>
      <c r="L1335" t="s">
        <v>36</v>
      </c>
      <c r="M1335" t="s">
        <v>26</v>
      </c>
      <c r="N1335" t="s">
        <v>27</v>
      </c>
    </row>
    <row r="1336" spans="1:14" x14ac:dyDescent="0.25">
      <c r="A1336" t="s">
        <v>6896</v>
      </c>
      <c r="B1336" t="s">
        <v>6897</v>
      </c>
      <c r="C1336" t="s">
        <v>16</v>
      </c>
      <c r="D1336" t="s">
        <v>2314</v>
      </c>
      <c r="E1336" t="s">
        <v>18</v>
      </c>
      <c r="F1336" t="s">
        <v>6898</v>
      </c>
      <c r="G1336" t="s">
        <v>6899</v>
      </c>
      <c r="H1336" t="s">
        <v>6900</v>
      </c>
      <c r="I1336" t="s">
        <v>34</v>
      </c>
      <c r="J1336" t="s">
        <v>256</v>
      </c>
      <c r="K1336" t="s">
        <v>24</v>
      </c>
      <c r="L1336" t="s">
        <v>441</v>
      </c>
      <c r="M1336" t="s">
        <v>26</v>
      </c>
      <c r="N1336" t="s">
        <v>27</v>
      </c>
    </row>
    <row r="1337" spans="1:14" x14ac:dyDescent="0.25">
      <c r="A1337" t="s">
        <v>6901</v>
      </c>
      <c r="B1337" t="s">
        <v>6902</v>
      </c>
      <c r="C1337" t="s">
        <v>16</v>
      </c>
      <c r="D1337" t="s">
        <v>6903</v>
      </c>
      <c r="E1337" t="s">
        <v>18</v>
      </c>
      <c r="F1337" t="s">
        <v>6904</v>
      </c>
      <c r="G1337" t="s">
        <v>6905</v>
      </c>
      <c r="H1337" t="s">
        <v>6906</v>
      </c>
      <c r="I1337" t="s">
        <v>34</v>
      </c>
      <c r="J1337" t="s">
        <v>6907</v>
      </c>
      <c r="K1337" t="s">
        <v>3836</v>
      </c>
      <c r="L1337" t="s">
        <v>6908</v>
      </c>
      <c r="M1337" t="s">
        <v>26</v>
      </c>
      <c r="N1337" t="s">
        <v>27</v>
      </c>
    </row>
    <row r="1338" spans="1:14" x14ac:dyDescent="0.25">
      <c r="A1338" t="s">
        <v>6909</v>
      </c>
      <c r="C1338" t="s">
        <v>16</v>
      </c>
      <c r="D1338" t="s">
        <v>6910</v>
      </c>
      <c r="E1338" t="s">
        <v>18</v>
      </c>
      <c r="F1338" t="s">
        <v>6911</v>
      </c>
      <c r="G1338" t="s">
        <v>6912</v>
      </c>
      <c r="H1338" t="s">
        <v>6913</v>
      </c>
      <c r="I1338" t="s">
        <v>34</v>
      </c>
      <c r="J1338" t="s">
        <v>669</v>
      </c>
      <c r="K1338" t="s">
        <v>24</v>
      </c>
      <c r="L1338" t="s">
        <v>1414</v>
      </c>
      <c r="M1338" t="s">
        <v>6914</v>
      </c>
      <c r="N1338" t="s">
        <v>46</v>
      </c>
    </row>
    <row r="1339" spans="1:14" x14ac:dyDescent="0.25">
      <c r="A1339" t="s">
        <v>6915</v>
      </c>
      <c r="B1339" t="s">
        <v>6916</v>
      </c>
      <c r="C1339" t="s">
        <v>76</v>
      </c>
      <c r="D1339" t="s">
        <v>6917</v>
      </c>
      <c r="E1339" t="s">
        <v>18</v>
      </c>
      <c r="F1339" t="s">
        <v>6918</v>
      </c>
      <c r="G1339" t="s">
        <v>6919</v>
      </c>
      <c r="H1339" t="s">
        <v>6920</v>
      </c>
      <c r="I1339" t="s">
        <v>34</v>
      </c>
      <c r="J1339" t="s">
        <v>589</v>
      </c>
      <c r="K1339" t="s">
        <v>24</v>
      </c>
      <c r="L1339" t="s">
        <v>6921</v>
      </c>
      <c r="M1339" t="s">
        <v>6922</v>
      </c>
      <c r="N1339" t="s">
        <v>46</v>
      </c>
    </row>
    <row r="1340" spans="1:14" x14ac:dyDescent="0.25">
      <c r="A1340" t="s">
        <v>6923</v>
      </c>
      <c r="B1340" t="s">
        <v>6924</v>
      </c>
      <c r="C1340" t="s">
        <v>16</v>
      </c>
      <c r="D1340" t="s">
        <v>404</v>
      </c>
      <c r="E1340" t="s">
        <v>18</v>
      </c>
      <c r="F1340" t="s">
        <v>6925</v>
      </c>
      <c r="G1340" t="s">
        <v>6926</v>
      </c>
      <c r="H1340" t="s">
        <v>6927</v>
      </c>
      <c r="I1340" t="s">
        <v>34</v>
      </c>
      <c r="J1340" t="s">
        <v>276</v>
      </c>
      <c r="K1340" t="s">
        <v>24</v>
      </c>
      <c r="L1340" t="s">
        <v>82</v>
      </c>
      <c r="M1340" t="s">
        <v>26</v>
      </c>
      <c r="N1340" t="s">
        <v>27</v>
      </c>
    </row>
    <row r="1341" spans="1:14" x14ac:dyDescent="0.25">
      <c r="A1341" t="s">
        <v>6928</v>
      </c>
      <c r="B1341" t="s">
        <v>4657</v>
      </c>
      <c r="C1341" t="s">
        <v>16</v>
      </c>
      <c r="D1341" t="s">
        <v>102</v>
      </c>
      <c r="E1341" t="s">
        <v>18</v>
      </c>
      <c r="F1341" t="s">
        <v>6929</v>
      </c>
      <c r="G1341" t="s">
        <v>6930</v>
      </c>
      <c r="H1341" t="s">
        <v>6931</v>
      </c>
      <c r="I1341" t="s">
        <v>34</v>
      </c>
      <c r="J1341" t="s">
        <v>127</v>
      </c>
      <c r="K1341" t="s">
        <v>24</v>
      </c>
      <c r="L1341" t="s">
        <v>82</v>
      </c>
      <c r="M1341" t="s">
        <v>6932</v>
      </c>
      <c r="N1341" t="s">
        <v>46</v>
      </c>
    </row>
    <row r="1342" spans="1:14" x14ac:dyDescent="0.25">
      <c r="A1342" t="s">
        <v>6933</v>
      </c>
      <c r="C1342" t="s">
        <v>16</v>
      </c>
      <c r="D1342" t="s">
        <v>6934</v>
      </c>
      <c r="E1342" t="s">
        <v>18</v>
      </c>
      <c r="F1342" t="s">
        <v>6935</v>
      </c>
      <c r="G1342" t="s">
        <v>6936</v>
      </c>
      <c r="H1342" t="s">
        <v>6937</v>
      </c>
      <c r="I1342" t="s">
        <v>22</v>
      </c>
      <c r="J1342" t="s">
        <v>98</v>
      </c>
      <c r="K1342" t="s">
        <v>24</v>
      </c>
      <c r="L1342" t="s">
        <v>91</v>
      </c>
      <c r="M1342" t="s">
        <v>26</v>
      </c>
      <c r="N1342" t="s">
        <v>27</v>
      </c>
    </row>
    <row r="1343" spans="1:14" x14ac:dyDescent="0.25">
      <c r="A1343" t="s">
        <v>6938</v>
      </c>
      <c r="B1343" t="s">
        <v>6939</v>
      </c>
      <c r="C1343" t="s">
        <v>76</v>
      </c>
      <c r="D1343" t="s">
        <v>6940</v>
      </c>
      <c r="E1343" t="s">
        <v>18</v>
      </c>
      <c r="F1343" t="s">
        <v>6941</v>
      </c>
      <c r="G1343" t="s">
        <v>6942</v>
      </c>
      <c r="H1343" t="s">
        <v>6943</v>
      </c>
      <c r="I1343" t="s">
        <v>34</v>
      </c>
      <c r="J1343" t="s">
        <v>192</v>
      </c>
      <c r="K1343" t="s">
        <v>24</v>
      </c>
      <c r="L1343" t="s">
        <v>2467</v>
      </c>
      <c r="M1343" t="s">
        <v>6944</v>
      </c>
      <c r="N1343" t="s">
        <v>46</v>
      </c>
    </row>
    <row r="1344" spans="1:14" x14ac:dyDescent="0.25">
      <c r="A1344" t="s">
        <v>6945</v>
      </c>
      <c r="B1344" t="s">
        <v>6946</v>
      </c>
      <c r="C1344" t="s">
        <v>76</v>
      </c>
      <c r="D1344" t="s">
        <v>6947</v>
      </c>
      <c r="E1344" t="s">
        <v>18</v>
      </c>
      <c r="F1344" t="s">
        <v>6948</v>
      </c>
      <c r="G1344" t="s">
        <v>6949</v>
      </c>
      <c r="H1344" t="s">
        <v>6950</v>
      </c>
      <c r="I1344" t="s">
        <v>34</v>
      </c>
      <c r="J1344" t="s">
        <v>315</v>
      </c>
      <c r="K1344" t="s">
        <v>24</v>
      </c>
      <c r="L1344" t="s">
        <v>6951</v>
      </c>
      <c r="M1344" t="s">
        <v>6952</v>
      </c>
      <c r="N1344" t="s">
        <v>46</v>
      </c>
    </row>
    <row r="1345" spans="1:14" x14ac:dyDescent="0.25">
      <c r="A1345" t="s">
        <v>6953</v>
      </c>
      <c r="B1345" t="s">
        <v>6954</v>
      </c>
      <c r="C1345" t="s">
        <v>16</v>
      </c>
      <c r="D1345" t="s">
        <v>6955</v>
      </c>
      <c r="E1345" t="s">
        <v>18</v>
      </c>
      <c r="F1345" t="s">
        <v>6956</v>
      </c>
      <c r="G1345" t="s">
        <v>6957</v>
      </c>
      <c r="H1345" t="s">
        <v>6958</v>
      </c>
      <c r="I1345" t="s">
        <v>34</v>
      </c>
      <c r="J1345" t="s">
        <v>794</v>
      </c>
      <c r="K1345" t="s">
        <v>24</v>
      </c>
      <c r="L1345" t="s">
        <v>6959</v>
      </c>
      <c r="M1345" t="s">
        <v>6960</v>
      </c>
      <c r="N1345" t="s">
        <v>46</v>
      </c>
    </row>
    <row r="1346" spans="1:14" x14ac:dyDescent="0.25">
      <c r="A1346" t="s">
        <v>6961</v>
      </c>
      <c r="B1346" t="s">
        <v>4541</v>
      </c>
      <c r="C1346" t="s">
        <v>16</v>
      </c>
      <c r="D1346" t="s">
        <v>4158</v>
      </c>
      <c r="E1346" t="s">
        <v>18</v>
      </c>
      <c r="F1346" t="s">
        <v>6962</v>
      </c>
      <c r="G1346" t="s">
        <v>6963</v>
      </c>
      <c r="H1346" t="s">
        <v>6964</v>
      </c>
      <c r="I1346" t="s">
        <v>34</v>
      </c>
      <c r="J1346" t="s">
        <v>81</v>
      </c>
      <c r="K1346" t="s">
        <v>24</v>
      </c>
      <c r="L1346" t="s">
        <v>233</v>
      </c>
      <c r="M1346" t="s">
        <v>6965</v>
      </c>
      <c r="N1346" t="s">
        <v>46</v>
      </c>
    </row>
    <row r="1347" spans="1:14" x14ac:dyDescent="0.25">
      <c r="A1347" t="s">
        <v>6966</v>
      </c>
      <c r="B1347" t="s">
        <v>227</v>
      </c>
      <c r="C1347" t="s">
        <v>16</v>
      </c>
      <c r="D1347" t="s">
        <v>437</v>
      </c>
      <c r="E1347" t="s">
        <v>18</v>
      </c>
      <c r="F1347" t="s">
        <v>6967</v>
      </c>
      <c r="G1347" t="s">
        <v>6968</v>
      </c>
      <c r="H1347" t="s">
        <v>6969</v>
      </c>
      <c r="I1347" t="s">
        <v>22</v>
      </c>
      <c r="J1347" t="s">
        <v>1769</v>
      </c>
      <c r="K1347" t="s">
        <v>24</v>
      </c>
      <c r="L1347" t="s">
        <v>5002</v>
      </c>
      <c r="M1347" t="s">
        <v>26</v>
      </c>
      <c r="N1347" t="s">
        <v>27</v>
      </c>
    </row>
    <row r="1348" spans="1:14" x14ac:dyDescent="0.25">
      <c r="A1348" t="s">
        <v>6970</v>
      </c>
      <c r="C1348" t="s">
        <v>16</v>
      </c>
      <c r="D1348" t="s">
        <v>2732</v>
      </c>
      <c r="E1348" t="s">
        <v>18</v>
      </c>
      <c r="F1348" t="s">
        <v>6971</v>
      </c>
      <c r="G1348" t="s">
        <v>6972</v>
      </c>
      <c r="H1348" t="s">
        <v>6973</v>
      </c>
      <c r="I1348" t="s">
        <v>34</v>
      </c>
      <c r="J1348" t="s">
        <v>256</v>
      </c>
      <c r="K1348" t="s">
        <v>24</v>
      </c>
      <c r="L1348" t="s">
        <v>2736</v>
      </c>
      <c r="M1348" t="s">
        <v>26</v>
      </c>
      <c r="N1348" t="s">
        <v>27</v>
      </c>
    </row>
    <row r="1349" spans="1:14" x14ac:dyDescent="0.25">
      <c r="A1349" t="s">
        <v>6974</v>
      </c>
      <c r="B1349" t="s">
        <v>6975</v>
      </c>
      <c r="C1349" t="s">
        <v>16</v>
      </c>
      <c r="D1349" t="s">
        <v>197</v>
      </c>
      <c r="E1349" t="s">
        <v>18</v>
      </c>
      <c r="F1349" t="s">
        <v>6976</v>
      </c>
      <c r="G1349" t="s">
        <v>6977</v>
      </c>
      <c r="H1349" t="s">
        <v>6978</v>
      </c>
      <c r="I1349" t="s">
        <v>34</v>
      </c>
      <c r="J1349" t="s">
        <v>201</v>
      </c>
      <c r="K1349" t="s">
        <v>24</v>
      </c>
      <c r="L1349" t="s">
        <v>3702</v>
      </c>
      <c r="M1349" t="s">
        <v>6979</v>
      </c>
      <c r="N1349" t="s">
        <v>46</v>
      </c>
    </row>
    <row r="1350" spans="1:14" x14ac:dyDescent="0.25">
      <c r="A1350" t="s">
        <v>6980</v>
      </c>
      <c r="B1350" t="s">
        <v>6981</v>
      </c>
      <c r="C1350" t="s">
        <v>76</v>
      </c>
      <c r="D1350" t="s">
        <v>800</v>
      </c>
      <c r="E1350" t="s">
        <v>18</v>
      </c>
      <c r="F1350" t="s">
        <v>6982</v>
      </c>
      <c r="G1350" t="s">
        <v>6983</v>
      </c>
      <c r="H1350" t="s">
        <v>6984</v>
      </c>
      <c r="I1350" t="s">
        <v>34</v>
      </c>
      <c r="J1350" t="s">
        <v>769</v>
      </c>
      <c r="K1350" t="s">
        <v>24</v>
      </c>
      <c r="L1350" t="s">
        <v>900</v>
      </c>
      <c r="M1350" t="s">
        <v>6985</v>
      </c>
      <c r="N1350" t="s">
        <v>46</v>
      </c>
    </row>
    <row r="1351" spans="1:14" x14ac:dyDescent="0.25">
      <c r="A1351" t="s">
        <v>6986</v>
      </c>
      <c r="B1351" t="s">
        <v>6987</v>
      </c>
      <c r="C1351" t="s">
        <v>76</v>
      </c>
      <c r="D1351" t="s">
        <v>759</v>
      </c>
      <c r="E1351" t="s">
        <v>18</v>
      </c>
      <c r="F1351" t="s">
        <v>6988</v>
      </c>
      <c r="G1351" t="s">
        <v>6989</v>
      </c>
      <c r="H1351" t="s">
        <v>6990</v>
      </c>
      <c r="I1351" t="s">
        <v>34</v>
      </c>
      <c r="J1351" t="s">
        <v>929</v>
      </c>
      <c r="K1351" t="s">
        <v>24</v>
      </c>
      <c r="L1351" t="s">
        <v>82</v>
      </c>
      <c r="M1351" t="s">
        <v>26</v>
      </c>
      <c r="N1351" t="s">
        <v>27</v>
      </c>
    </row>
    <row r="1352" spans="1:14" x14ac:dyDescent="0.25">
      <c r="A1352" t="s">
        <v>6991</v>
      </c>
      <c r="B1352" t="s">
        <v>6992</v>
      </c>
      <c r="C1352" t="s">
        <v>76</v>
      </c>
      <c r="D1352" t="s">
        <v>39</v>
      </c>
      <c r="E1352" t="s">
        <v>18</v>
      </c>
      <c r="F1352" t="s">
        <v>6993</v>
      </c>
      <c r="G1352" t="s">
        <v>6994</v>
      </c>
      <c r="H1352" t="s">
        <v>6995</v>
      </c>
      <c r="I1352" t="s">
        <v>34</v>
      </c>
      <c r="J1352" t="s">
        <v>43</v>
      </c>
      <c r="K1352" t="s">
        <v>24</v>
      </c>
      <c r="L1352" t="s">
        <v>44</v>
      </c>
      <c r="M1352" t="s">
        <v>6996</v>
      </c>
      <c r="N1352" t="s">
        <v>46</v>
      </c>
    </row>
    <row r="1353" spans="1:14" x14ac:dyDescent="0.25">
      <c r="A1353" t="s">
        <v>6997</v>
      </c>
      <c r="B1353" t="s">
        <v>6998</v>
      </c>
      <c r="C1353" t="s">
        <v>16</v>
      </c>
      <c r="D1353" t="s">
        <v>3889</v>
      </c>
      <c r="E1353" t="s">
        <v>18</v>
      </c>
      <c r="F1353" t="s">
        <v>6999</v>
      </c>
      <c r="G1353" t="s">
        <v>7000</v>
      </c>
      <c r="H1353" t="s">
        <v>7001</v>
      </c>
      <c r="I1353" t="s">
        <v>34</v>
      </c>
      <c r="J1353" t="s">
        <v>276</v>
      </c>
      <c r="K1353" t="s">
        <v>24</v>
      </c>
      <c r="L1353" t="s">
        <v>44</v>
      </c>
      <c r="M1353" t="s">
        <v>26</v>
      </c>
      <c r="N1353" t="s">
        <v>27</v>
      </c>
    </row>
    <row r="1354" spans="1:14" x14ac:dyDescent="0.25">
      <c r="A1354" t="s">
        <v>3733</v>
      </c>
      <c r="B1354" t="s">
        <v>7002</v>
      </c>
      <c r="C1354" t="s">
        <v>76</v>
      </c>
      <c r="D1354" t="s">
        <v>102</v>
      </c>
      <c r="E1354" t="s">
        <v>18</v>
      </c>
      <c r="F1354" t="s">
        <v>7003</v>
      </c>
      <c r="G1354" t="s">
        <v>7004</v>
      </c>
      <c r="H1354" t="s">
        <v>7005</v>
      </c>
      <c r="I1354" t="s">
        <v>34</v>
      </c>
      <c r="J1354" t="s">
        <v>1385</v>
      </c>
      <c r="K1354" t="s">
        <v>24</v>
      </c>
      <c r="L1354" t="s">
        <v>82</v>
      </c>
      <c r="M1354" t="s">
        <v>7006</v>
      </c>
      <c r="N1354" t="s">
        <v>46</v>
      </c>
    </row>
    <row r="1355" spans="1:14" x14ac:dyDescent="0.25">
      <c r="A1355" t="s">
        <v>7007</v>
      </c>
      <c r="B1355" t="s">
        <v>227</v>
      </c>
      <c r="C1355" t="s">
        <v>16</v>
      </c>
      <c r="D1355" t="s">
        <v>1451</v>
      </c>
      <c r="E1355" t="s">
        <v>18</v>
      </c>
      <c r="F1355" t="s">
        <v>7008</v>
      </c>
      <c r="G1355" t="s">
        <v>7009</v>
      </c>
      <c r="H1355" t="s">
        <v>7010</v>
      </c>
      <c r="I1355" t="s">
        <v>34</v>
      </c>
      <c r="J1355" t="s">
        <v>889</v>
      </c>
      <c r="K1355" t="s">
        <v>24</v>
      </c>
      <c r="L1355" t="s">
        <v>1455</v>
      </c>
      <c r="M1355" t="s">
        <v>26</v>
      </c>
      <c r="N1355" t="s">
        <v>27</v>
      </c>
    </row>
    <row r="1356" spans="1:14" x14ac:dyDescent="0.25">
      <c r="A1356" t="s">
        <v>7011</v>
      </c>
      <c r="B1356" t="s">
        <v>7012</v>
      </c>
      <c r="C1356" t="s">
        <v>76</v>
      </c>
      <c r="D1356" t="s">
        <v>631</v>
      </c>
      <c r="E1356" t="s">
        <v>18</v>
      </c>
      <c r="F1356" t="s">
        <v>7013</v>
      </c>
      <c r="G1356" t="s">
        <v>7014</v>
      </c>
      <c r="H1356" t="s">
        <v>7015</v>
      </c>
      <c r="I1356" t="s">
        <v>34</v>
      </c>
      <c r="J1356" t="s">
        <v>315</v>
      </c>
      <c r="K1356" t="s">
        <v>24</v>
      </c>
      <c r="L1356" t="s">
        <v>2467</v>
      </c>
      <c r="M1356" t="s">
        <v>7016</v>
      </c>
      <c r="N1356" t="s">
        <v>46</v>
      </c>
    </row>
    <row r="1357" spans="1:14" x14ac:dyDescent="0.25">
      <c r="A1357" t="s">
        <v>2392</v>
      </c>
      <c r="B1357" t="s">
        <v>3743</v>
      </c>
      <c r="C1357" t="s">
        <v>16</v>
      </c>
      <c r="D1357" t="s">
        <v>220</v>
      </c>
      <c r="E1357" t="s">
        <v>18</v>
      </c>
      <c r="F1357" t="s">
        <v>7017</v>
      </c>
      <c r="G1357" t="s">
        <v>7018</v>
      </c>
      <c r="H1357" t="s">
        <v>7019</v>
      </c>
      <c r="I1357" t="s">
        <v>34</v>
      </c>
      <c r="J1357" t="s">
        <v>1275</v>
      </c>
      <c r="K1357" t="s">
        <v>24</v>
      </c>
      <c r="L1357" t="s">
        <v>224</v>
      </c>
      <c r="M1357" t="s">
        <v>26</v>
      </c>
      <c r="N1357" t="s">
        <v>27</v>
      </c>
    </row>
    <row r="1358" spans="1:14" x14ac:dyDescent="0.25">
      <c r="A1358" t="s">
        <v>7020</v>
      </c>
      <c r="C1358" t="s">
        <v>16</v>
      </c>
      <c r="D1358" t="s">
        <v>638</v>
      </c>
      <c r="E1358" t="s">
        <v>18</v>
      </c>
      <c r="F1358" t="s">
        <v>7021</v>
      </c>
      <c r="G1358" t="s">
        <v>7022</v>
      </c>
      <c r="H1358" t="s">
        <v>7023</v>
      </c>
      <c r="I1358" t="s">
        <v>34</v>
      </c>
      <c r="J1358" t="s">
        <v>782</v>
      </c>
      <c r="K1358" t="s">
        <v>24</v>
      </c>
      <c r="L1358" t="s">
        <v>82</v>
      </c>
      <c r="M1358" t="s">
        <v>26</v>
      </c>
      <c r="N1358" t="s">
        <v>27</v>
      </c>
    </row>
    <row r="1359" spans="1:14" x14ac:dyDescent="0.25">
      <c r="A1359" t="s">
        <v>7024</v>
      </c>
      <c r="B1359" t="s">
        <v>7025</v>
      </c>
      <c r="C1359" t="s">
        <v>76</v>
      </c>
      <c r="D1359" t="s">
        <v>174</v>
      </c>
      <c r="E1359" t="s">
        <v>18</v>
      </c>
      <c r="F1359" t="s">
        <v>7026</v>
      </c>
      <c r="G1359" t="s">
        <v>7027</v>
      </c>
      <c r="H1359" t="s">
        <v>7028</v>
      </c>
      <c r="I1359" t="s">
        <v>34</v>
      </c>
      <c r="J1359" t="s">
        <v>476</v>
      </c>
      <c r="K1359" t="s">
        <v>24</v>
      </c>
      <c r="L1359" t="s">
        <v>179</v>
      </c>
      <c r="M1359" t="s">
        <v>26</v>
      </c>
      <c r="N1359" t="s">
        <v>27</v>
      </c>
    </row>
    <row r="1360" spans="1:14" x14ac:dyDescent="0.25">
      <c r="A1360" t="s">
        <v>7029</v>
      </c>
      <c r="B1360" t="s">
        <v>7030</v>
      </c>
      <c r="C1360" t="s">
        <v>76</v>
      </c>
      <c r="D1360" t="s">
        <v>86</v>
      </c>
      <c r="E1360" t="s">
        <v>18</v>
      </c>
      <c r="F1360" t="s">
        <v>7031</v>
      </c>
      <c r="G1360" t="s">
        <v>7032</v>
      </c>
      <c r="H1360" t="s">
        <v>7033</v>
      </c>
      <c r="I1360" t="s">
        <v>22</v>
      </c>
      <c r="J1360" t="s">
        <v>490</v>
      </c>
      <c r="K1360" t="s">
        <v>24</v>
      </c>
      <c r="L1360" t="s">
        <v>91</v>
      </c>
      <c r="M1360" t="s">
        <v>7034</v>
      </c>
      <c r="N1360" t="s">
        <v>46</v>
      </c>
    </row>
    <row r="1361" spans="1:14" x14ac:dyDescent="0.25">
      <c r="A1361" t="s">
        <v>7035</v>
      </c>
      <c r="B1361" t="s">
        <v>7036</v>
      </c>
      <c r="C1361" t="s">
        <v>16</v>
      </c>
      <c r="D1361" t="s">
        <v>7037</v>
      </c>
      <c r="E1361" t="s">
        <v>18</v>
      </c>
      <c r="F1361" t="s">
        <v>7038</v>
      </c>
      <c r="G1361" t="s">
        <v>7039</v>
      </c>
      <c r="H1361" t="s">
        <v>7040</v>
      </c>
      <c r="I1361" t="s">
        <v>22</v>
      </c>
      <c r="J1361" t="s">
        <v>393</v>
      </c>
      <c r="K1361" t="s">
        <v>24</v>
      </c>
      <c r="L1361" t="s">
        <v>7041</v>
      </c>
      <c r="M1361" t="s">
        <v>26</v>
      </c>
      <c r="N1361" t="s">
        <v>27</v>
      </c>
    </row>
    <row r="1362" spans="1:14" x14ac:dyDescent="0.25">
      <c r="A1362" t="s">
        <v>7042</v>
      </c>
      <c r="B1362" t="s">
        <v>7043</v>
      </c>
      <c r="C1362" t="s">
        <v>76</v>
      </c>
      <c r="D1362" t="s">
        <v>1354</v>
      </c>
      <c r="E1362" t="s">
        <v>18</v>
      </c>
      <c r="F1362" t="s">
        <v>7044</v>
      </c>
      <c r="G1362" t="s">
        <v>7045</v>
      </c>
      <c r="H1362" t="s">
        <v>7046</v>
      </c>
      <c r="I1362" t="s">
        <v>34</v>
      </c>
      <c r="J1362" t="s">
        <v>192</v>
      </c>
      <c r="K1362" t="s">
        <v>24</v>
      </c>
      <c r="L1362" t="s">
        <v>1358</v>
      </c>
      <c r="M1362" t="s">
        <v>7047</v>
      </c>
      <c r="N1362" t="s">
        <v>46</v>
      </c>
    </row>
    <row r="1363" spans="1:14" x14ac:dyDescent="0.25">
      <c r="A1363" t="s">
        <v>7048</v>
      </c>
      <c r="B1363" t="s">
        <v>7049</v>
      </c>
      <c r="C1363" t="s">
        <v>16</v>
      </c>
      <c r="D1363" t="s">
        <v>67</v>
      </c>
      <c r="E1363" t="s">
        <v>18</v>
      </c>
      <c r="F1363" t="s">
        <v>7050</v>
      </c>
      <c r="G1363" t="s">
        <v>7051</v>
      </c>
      <c r="H1363" t="s">
        <v>7052</v>
      </c>
      <c r="I1363" t="s">
        <v>34</v>
      </c>
      <c r="J1363" t="s">
        <v>324</v>
      </c>
      <c r="K1363" t="s">
        <v>24</v>
      </c>
      <c r="L1363" t="s">
        <v>7053</v>
      </c>
      <c r="M1363" t="s">
        <v>7054</v>
      </c>
      <c r="N1363" t="s">
        <v>46</v>
      </c>
    </row>
    <row r="1364" spans="1:14" x14ac:dyDescent="0.25">
      <c r="A1364" t="s">
        <v>7055</v>
      </c>
      <c r="B1364" t="s">
        <v>7056</v>
      </c>
      <c r="C1364" t="s">
        <v>76</v>
      </c>
      <c r="D1364" t="s">
        <v>7057</v>
      </c>
      <c r="E1364" t="s">
        <v>18</v>
      </c>
      <c r="F1364" t="s">
        <v>7058</v>
      </c>
      <c r="G1364" t="s">
        <v>7059</v>
      </c>
      <c r="H1364" t="s">
        <v>7060</v>
      </c>
      <c r="I1364" t="s">
        <v>34</v>
      </c>
      <c r="J1364" t="s">
        <v>162</v>
      </c>
      <c r="K1364" t="s">
        <v>24</v>
      </c>
      <c r="L1364" t="s">
        <v>7061</v>
      </c>
      <c r="M1364" t="s">
        <v>7062</v>
      </c>
      <c r="N1364" t="s">
        <v>46</v>
      </c>
    </row>
    <row r="1365" spans="1:14" x14ac:dyDescent="0.25">
      <c r="A1365" t="s">
        <v>7063</v>
      </c>
      <c r="B1365" t="s">
        <v>7064</v>
      </c>
      <c r="C1365" t="s">
        <v>76</v>
      </c>
      <c r="D1365" t="s">
        <v>1612</v>
      </c>
      <c r="E1365" t="s">
        <v>18</v>
      </c>
      <c r="F1365" t="s">
        <v>7065</v>
      </c>
      <c r="G1365" t="s">
        <v>7066</v>
      </c>
      <c r="H1365" t="s">
        <v>7067</v>
      </c>
      <c r="I1365" t="s">
        <v>34</v>
      </c>
      <c r="J1365" t="s">
        <v>284</v>
      </c>
      <c r="K1365" t="s">
        <v>24</v>
      </c>
      <c r="L1365" t="s">
        <v>82</v>
      </c>
      <c r="M1365" t="s">
        <v>26</v>
      </c>
      <c r="N1365" t="s">
        <v>27</v>
      </c>
    </row>
    <row r="1366" spans="1:14" x14ac:dyDescent="0.25">
      <c r="A1366" t="s">
        <v>7068</v>
      </c>
      <c r="B1366" t="s">
        <v>7069</v>
      </c>
      <c r="C1366" t="s">
        <v>76</v>
      </c>
      <c r="D1366" t="s">
        <v>102</v>
      </c>
      <c r="E1366" t="s">
        <v>18</v>
      </c>
      <c r="F1366" t="s">
        <v>7070</v>
      </c>
      <c r="G1366" t="s">
        <v>7071</v>
      </c>
      <c r="H1366" t="s">
        <v>7072</v>
      </c>
      <c r="I1366" t="s">
        <v>34</v>
      </c>
      <c r="J1366" t="s">
        <v>536</v>
      </c>
      <c r="K1366" t="s">
        <v>24</v>
      </c>
      <c r="L1366" t="s">
        <v>82</v>
      </c>
      <c r="M1366" t="s">
        <v>7073</v>
      </c>
      <c r="N1366" t="s">
        <v>46</v>
      </c>
    </row>
    <row r="1367" spans="1:14" x14ac:dyDescent="0.25">
      <c r="A1367" t="s">
        <v>7074</v>
      </c>
      <c r="B1367" t="s">
        <v>7075</v>
      </c>
      <c r="C1367" t="s">
        <v>16</v>
      </c>
      <c r="D1367" t="s">
        <v>1327</v>
      </c>
      <c r="E1367" t="s">
        <v>18</v>
      </c>
      <c r="F1367" t="s">
        <v>7076</v>
      </c>
      <c r="G1367" t="s">
        <v>7077</v>
      </c>
      <c r="H1367" t="s">
        <v>7078</v>
      </c>
      <c r="I1367" t="s">
        <v>34</v>
      </c>
      <c r="J1367" t="s">
        <v>372</v>
      </c>
      <c r="K1367" t="s">
        <v>24</v>
      </c>
      <c r="L1367" t="s">
        <v>1331</v>
      </c>
      <c r="M1367" t="s">
        <v>7079</v>
      </c>
      <c r="N1367" t="s">
        <v>46</v>
      </c>
    </row>
    <row r="1368" spans="1:14" x14ac:dyDescent="0.25">
      <c r="A1368" t="s">
        <v>7080</v>
      </c>
      <c r="B1368" t="s">
        <v>7081</v>
      </c>
      <c r="C1368" t="s">
        <v>76</v>
      </c>
      <c r="D1368" t="s">
        <v>7082</v>
      </c>
      <c r="E1368" t="s">
        <v>18</v>
      </c>
      <c r="F1368" t="s">
        <v>7083</v>
      </c>
      <c r="G1368" t="s">
        <v>7084</v>
      </c>
      <c r="H1368" t="s">
        <v>7085</v>
      </c>
      <c r="I1368" t="s">
        <v>34</v>
      </c>
      <c r="J1368" t="s">
        <v>1468</v>
      </c>
      <c r="K1368" t="s">
        <v>24</v>
      </c>
      <c r="L1368" t="s">
        <v>44</v>
      </c>
      <c r="M1368" t="s">
        <v>7086</v>
      </c>
      <c r="N1368" t="s">
        <v>46</v>
      </c>
    </row>
    <row r="1369" spans="1:14" x14ac:dyDescent="0.25">
      <c r="A1369" t="s">
        <v>7087</v>
      </c>
      <c r="B1369" t="s">
        <v>101</v>
      </c>
      <c r="C1369" t="s">
        <v>16</v>
      </c>
      <c r="D1369" t="s">
        <v>102</v>
      </c>
      <c r="E1369" t="s">
        <v>18</v>
      </c>
      <c r="F1369" t="s">
        <v>7088</v>
      </c>
      <c r="G1369" t="s">
        <v>7089</v>
      </c>
      <c r="H1369" t="s">
        <v>7090</v>
      </c>
      <c r="I1369" t="s">
        <v>34</v>
      </c>
      <c r="J1369" t="s">
        <v>1501</v>
      </c>
      <c r="K1369" t="s">
        <v>24</v>
      </c>
      <c r="L1369" t="s">
        <v>82</v>
      </c>
      <c r="M1369" t="s">
        <v>7091</v>
      </c>
      <c r="N1369" t="s">
        <v>46</v>
      </c>
    </row>
    <row r="1370" spans="1:14" x14ac:dyDescent="0.25">
      <c r="A1370" t="s">
        <v>7092</v>
      </c>
      <c r="B1370" t="s">
        <v>7093</v>
      </c>
      <c r="C1370" t="s">
        <v>76</v>
      </c>
      <c r="D1370" t="s">
        <v>7094</v>
      </c>
      <c r="E1370" t="s">
        <v>18</v>
      </c>
      <c r="F1370" t="s">
        <v>7095</v>
      </c>
      <c r="G1370" t="s">
        <v>7096</v>
      </c>
      <c r="H1370" t="s">
        <v>7097</v>
      </c>
      <c r="I1370" t="s">
        <v>34</v>
      </c>
      <c r="J1370" t="s">
        <v>5637</v>
      </c>
      <c r="K1370" t="s">
        <v>24</v>
      </c>
      <c r="L1370" t="s">
        <v>2442</v>
      </c>
      <c r="M1370" t="s">
        <v>26</v>
      </c>
      <c r="N1370" t="s">
        <v>27</v>
      </c>
    </row>
    <row r="1371" spans="1:14" x14ac:dyDescent="0.25">
      <c r="A1371" t="s">
        <v>7098</v>
      </c>
      <c r="B1371" t="s">
        <v>7099</v>
      </c>
      <c r="C1371" t="s">
        <v>16</v>
      </c>
      <c r="D1371" t="s">
        <v>94</v>
      </c>
      <c r="E1371" t="s">
        <v>18</v>
      </c>
      <c r="F1371" t="s">
        <v>7100</v>
      </c>
      <c r="G1371" t="s">
        <v>7101</v>
      </c>
      <c r="H1371" t="s">
        <v>7102</v>
      </c>
      <c r="I1371" t="s">
        <v>34</v>
      </c>
      <c r="J1371" t="s">
        <v>889</v>
      </c>
      <c r="K1371" t="s">
        <v>24</v>
      </c>
      <c r="L1371" t="s">
        <v>3732</v>
      </c>
      <c r="M1371" t="s">
        <v>26</v>
      </c>
      <c r="N1371" t="s">
        <v>27</v>
      </c>
    </row>
    <row r="1372" spans="1:14" x14ac:dyDescent="0.25">
      <c r="A1372" t="s">
        <v>7103</v>
      </c>
      <c r="B1372" t="s">
        <v>4064</v>
      </c>
      <c r="C1372" t="s">
        <v>16</v>
      </c>
      <c r="D1372" t="s">
        <v>2841</v>
      </c>
      <c r="E1372" t="s">
        <v>18</v>
      </c>
      <c r="F1372" t="s">
        <v>7104</v>
      </c>
      <c r="G1372" t="s">
        <v>7105</v>
      </c>
      <c r="H1372" t="s">
        <v>7106</v>
      </c>
      <c r="I1372" t="s">
        <v>34</v>
      </c>
      <c r="J1372" t="s">
        <v>1279</v>
      </c>
      <c r="K1372" t="s">
        <v>24</v>
      </c>
      <c r="L1372" t="s">
        <v>82</v>
      </c>
      <c r="M1372" t="s">
        <v>26</v>
      </c>
      <c r="N1372" t="s">
        <v>27</v>
      </c>
    </row>
    <row r="1373" spans="1:14" x14ac:dyDescent="0.25">
      <c r="A1373" t="s">
        <v>7107</v>
      </c>
      <c r="B1373" t="s">
        <v>6208</v>
      </c>
      <c r="C1373" t="s">
        <v>76</v>
      </c>
      <c r="D1373" t="s">
        <v>7108</v>
      </c>
      <c r="E1373" t="s">
        <v>18</v>
      </c>
      <c r="F1373" t="s">
        <v>7109</v>
      </c>
      <c r="G1373" t="s">
        <v>7110</v>
      </c>
      <c r="H1373" t="s">
        <v>7111</v>
      </c>
      <c r="I1373" t="s">
        <v>34</v>
      </c>
      <c r="J1373" t="s">
        <v>448</v>
      </c>
      <c r="K1373" t="s">
        <v>24</v>
      </c>
      <c r="L1373" t="s">
        <v>4498</v>
      </c>
      <c r="M1373" t="s">
        <v>26</v>
      </c>
      <c r="N1373" t="s">
        <v>27</v>
      </c>
    </row>
    <row r="1374" spans="1:14" x14ac:dyDescent="0.25">
      <c r="A1374" t="s">
        <v>7112</v>
      </c>
      <c r="B1374" t="s">
        <v>7113</v>
      </c>
      <c r="C1374" t="s">
        <v>16</v>
      </c>
      <c r="D1374" t="s">
        <v>397</v>
      </c>
      <c r="E1374" t="s">
        <v>18</v>
      </c>
      <c r="F1374" t="s">
        <v>7114</v>
      </c>
      <c r="G1374" t="s">
        <v>7115</v>
      </c>
      <c r="H1374" t="s">
        <v>7116</v>
      </c>
      <c r="I1374" t="s">
        <v>34</v>
      </c>
      <c r="J1374" t="s">
        <v>476</v>
      </c>
      <c r="K1374" t="s">
        <v>24</v>
      </c>
      <c r="L1374" t="s">
        <v>7117</v>
      </c>
      <c r="M1374" t="s">
        <v>26</v>
      </c>
      <c r="N1374" t="s">
        <v>27</v>
      </c>
    </row>
    <row r="1375" spans="1:14" x14ac:dyDescent="0.25">
      <c r="A1375" t="s">
        <v>6217</v>
      </c>
      <c r="B1375" t="s">
        <v>6167</v>
      </c>
      <c r="C1375" t="s">
        <v>16</v>
      </c>
      <c r="D1375" t="s">
        <v>638</v>
      </c>
      <c r="E1375" t="s">
        <v>18</v>
      </c>
      <c r="F1375" t="s">
        <v>7118</v>
      </c>
      <c r="G1375" t="s">
        <v>7119</v>
      </c>
      <c r="H1375" t="s">
        <v>7120</v>
      </c>
      <c r="I1375" t="s">
        <v>34</v>
      </c>
      <c r="J1375" t="s">
        <v>134</v>
      </c>
      <c r="K1375" t="s">
        <v>24</v>
      </c>
      <c r="L1375" t="s">
        <v>82</v>
      </c>
      <c r="M1375" t="s">
        <v>26</v>
      </c>
      <c r="N1375" t="s">
        <v>27</v>
      </c>
    </row>
    <row r="1376" spans="1:14" x14ac:dyDescent="0.25">
      <c r="A1376" t="s">
        <v>7121</v>
      </c>
      <c r="B1376" t="s">
        <v>2408</v>
      </c>
      <c r="C1376" t="s">
        <v>76</v>
      </c>
      <c r="D1376" t="s">
        <v>197</v>
      </c>
      <c r="E1376" t="s">
        <v>18</v>
      </c>
      <c r="F1376" t="s">
        <v>7122</v>
      </c>
      <c r="G1376" t="s">
        <v>7123</v>
      </c>
      <c r="H1376" t="s">
        <v>7124</v>
      </c>
      <c r="I1376" t="s">
        <v>34</v>
      </c>
      <c r="J1376" t="s">
        <v>536</v>
      </c>
      <c r="K1376" t="s">
        <v>24</v>
      </c>
      <c r="L1376" t="s">
        <v>202</v>
      </c>
      <c r="M1376" t="s">
        <v>7125</v>
      </c>
      <c r="N1376" t="s">
        <v>46</v>
      </c>
    </row>
    <row r="1377" spans="1:14" x14ac:dyDescent="0.25">
      <c r="A1377" t="s">
        <v>7126</v>
      </c>
      <c r="B1377" t="s">
        <v>101</v>
      </c>
      <c r="C1377" t="s">
        <v>76</v>
      </c>
      <c r="D1377" t="s">
        <v>102</v>
      </c>
      <c r="E1377" t="s">
        <v>18</v>
      </c>
      <c r="F1377" t="s">
        <v>7127</v>
      </c>
      <c r="G1377" t="s">
        <v>7128</v>
      </c>
      <c r="H1377" t="s">
        <v>7129</v>
      </c>
      <c r="I1377" t="s">
        <v>34</v>
      </c>
      <c r="J1377" t="s">
        <v>71</v>
      </c>
      <c r="K1377" t="s">
        <v>24</v>
      </c>
      <c r="L1377" t="s">
        <v>82</v>
      </c>
      <c r="M1377" t="s">
        <v>7130</v>
      </c>
      <c r="N1377" t="s">
        <v>46</v>
      </c>
    </row>
    <row r="1378" spans="1:14" x14ac:dyDescent="0.25">
      <c r="A1378" t="s">
        <v>7131</v>
      </c>
      <c r="B1378" t="s">
        <v>7132</v>
      </c>
      <c r="C1378" t="s">
        <v>16</v>
      </c>
      <c r="D1378" t="s">
        <v>2847</v>
      </c>
      <c r="E1378" t="s">
        <v>18</v>
      </c>
      <c r="F1378" t="s">
        <v>7133</v>
      </c>
      <c r="G1378" t="s">
        <v>7134</v>
      </c>
      <c r="H1378" t="s">
        <v>7135</v>
      </c>
      <c r="I1378" t="s">
        <v>34</v>
      </c>
      <c r="J1378" t="s">
        <v>315</v>
      </c>
      <c r="K1378" t="s">
        <v>24</v>
      </c>
      <c r="L1378" t="s">
        <v>82</v>
      </c>
      <c r="M1378" t="s">
        <v>7136</v>
      </c>
      <c r="N1378" t="s">
        <v>46</v>
      </c>
    </row>
    <row r="1379" spans="1:14" x14ac:dyDescent="0.25">
      <c r="A1379" t="s">
        <v>7137</v>
      </c>
      <c r="B1379" t="s">
        <v>7138</v>
      </c>
      <c r="C1379" t="s">
        <v>76</v>
      </c>
      <c r="D1379" t="s">
        <v>151</v>
      </c>
      <c r="E1379" t="s">
        <v>18</v>
      </c>
      <c r="F1379" t="s">
        <v>7139</v>
      </c>
      <c r="G1379" t="s">
        <v>7140</v>
      </c>
      <c r="H1379" t="s">
        <v>7141</v>
      </c>
      <c r="I1379" t="s">
        <v>34</v>
      </c>
      <c r="J1379" t="s">
        <v>1543</v>
      </c>
      <c r="K1379" t="s">
        <v>24</v>
      </c>
      <c r="L1379" t="s">
        <v>114</v>
      </c>
      <c r="M1379" t="s">
        <v>7142</v>
      </c>
      <c r="N1379" t="s">
        <v>46</v>
      </c>
    </row>
    <row r="1380" spans="1:14" x14ac:dyDescent="0.25">
      <c r="A1380" t="s">
        <v>7143</v>
      </c>
      <c r="B1380" t="s">
        <v>7144</v>
      </c>
      <c r="C1380" t="s">
        <v>76</v>
      </c>
      <c r="D1380" t="s">
        <v>759</v>
      </c>
      <c r="E1380" t="s">
        <v>18</v>
      </c>
      <c r="F1380" t="s">
        <v>7145</v>
      </c>
      <c r="G1380" t="s">
        <v>7146</v>
      </c>
      <c r="H1380" t="s">
        <v>7147</v>
      </c>
      <c r="I1380" t="s">
        <v>34</v>
      </c>
      <c r="J1380" t="s">
        <v>782</v>
      </c>
      <c r="K1380" t="s">
        <v>24</v>
      </c>
      <c r="L1380" t="s">
        <v>248</v>
      </c>
      <c r="M1380" t="s">
        <v>26</v>
      </c>
      <c r="N1380" t="s">
        <v>27</v>
      </c>
    </row>
    <row r="1381" spans="1:14" x14ac:dyDescent="0.25">
      <c r="A1381" t="s">
        <v>7148</v>
      </c>
      <c r="B1381" t="s">
        <v>2505</v>
      </c>
      <c r="C1381" t="s">
        <v>16</v>
      </c>
      <c r="D1381" t="s">
        <v>7149</v>
      </c>
      <c r="E1381" t="s">
        <v>18</v>
      </c>
      <c r="F1381" t="s">
        <v>7150</v>
      </c>
      <c r="G1381" t="s">
        <v>7151</v>
      </c>
      <c r="H1381" t="s">
        <v>7152</v>
      </c>
      <c r="I1381" t="s">
        <v>2489</v>
      </c>
      <c r="J1381" t="s">
        <v>134</v>
      </c>
      <c r="K1381" t="s">
        <v>24</v>
      </c>
      <c r="L1381" t="s">
        <v>7153</v>
      </c>
      <c r="M1381" t="s">
        <v>26</v>
      </c>
      <c r="N1381" t="s">
        <v>27</v>
      </c>
    </row>
    <row r="1382" spans="1:14" x14ac:dyDescent="0.25">
      <c r="A1382" t="s">
        <v>7154</v>
      </c>
      <c r="B1382" t="s">
        <v>7155</v>
      </c>
      <c r="C1382" t="s">
        <v>76</v>
      </c>
      <c r="D1382" t="s">
        <v>3197</v>
      </c>
      <c r="E1382" t="s">
        <v>18</v>
      </c>
      <c r="F1382" t="s">
        <v>7156</v>
      </c>
      <c r="G1382" t="s">
        <v>7157</v>
      </c>
      <c r="H1382" t="s">
        <v>7158</v>
      </c>
      <c r="I1382" t="s">
        <v>34</v>
      </c>
      <c r="J1382" t="s">
        <v>1860</v>
      </c>
      <c r="K1382" t="s">
        <v>24</v>
      </c>
      <c r="L1382" t="s">
        <v>82</v>
      </c>
      <c r="M1382" t="s">
        <v>26</v>
      </c>
      <c r="N1382" t="s">
        <v>27</v>
      </c>
    </row>
    <row r="1383" spans="1:14" x14ac:dyDescent="0.25">
      <c r="A1383" t="s">
        <v>28</v>
      </c>
      <c r="B1383" t="s">
        <v>428</v>
      </c>
      <c r="C1383" t="s">
        <v>76</v>
      </c>
      <c r="D1383" t="s">
        <v>7159</v>
      </c>
      <c r="E1383" t="s">
        <v>18</v>
      </c>
      <c r="F1383" t="s">
        <v>7160</v>
      </c>
      <c r="G1383" t="s">
        <v>7161</v>
      </c>
      <c r="H1383" t="s">
        <v>7162</v>
      </c>
      <c r="I1383" t="s">
        <v>34</v>
      </c>
      <c r="J1383" t="s">
        <v>307</v>
      </c>
      <c r="K1383" t="s">
        <v>24</v>
      </c>
      <c r="L1383" t="s">
        <v>193</v>
      </c>
      <c r="M1383" t="s">
        <v>26</v>
      </c>
      <c r="N1383" t="s">
        <v>27</v>
      </c>
    </row>
    <row r="1384" spans="1:14" x14ac:dyDescent="0.25">
      <c r="A1384" t="s">
        <v>7163</v>
      </c>
      <c r="B1384" t="s">
        <v>7164</v>
      </c>
      <c r="C1384" t="s">
        <v>76</v>
      </c>
      <c r="D1384" t="s">
        <v>2740</v>
      </c>
      <c r="E1384" t="s">
        <v>18</v>
      </c>
      <c r="F1384" t="s">
        <v>7165</v>
      </c>
      <c r="G1384" t="s">
        <v>7166</v>
      </c>
      <c r="H1384" t="s">
        <v>7167</v>
      </c>
      <c r="I1384" t="s">
        <v>22</v>
      </c>
      <c r="J1384" t="s">
        <v>1413</v>
      </c>
      <c r="K1384" t="s">
        <v>24</v>
      </c>
      <c r="L1384" t="s">
        <v>2744</v>
      </c>
      <c r="M1384" t="s">
        <v>7168</v>
      </c>
      <c r="N1384" t="s">
        <v>46</v>
      </c>
    </row>
    <row r="1385" spans="1:14" x14ac:dyDescent="0.25">
      <c r="A1385" t="s">
        <v>7169</v>
      </c>
      <c r="B1385" t="s">
        <v>3502</v>
      </c>
      <c r="C1385" t="s">
        <v>16</v>
      </c>
      <c r="D1385" t="s">
        <v>3844</v>
      </c>
      <c r="E1385" t="s">
        <v>18</v>
      </c>
      <c r="F1385" t="s">
        <v>7170</v>
      </c>
      <c r="G1385" t="s">
        <v>7171</v>
      </c>
      <c r="H1385" t="s">
        <v>7172</v>
      </c>
      <c r="I1385" t="s">
        <v>34</v>
      </c>
      <c r="J1385" t="s">
        <v>476</v>
      </c>
      <c r="K1385" t="s">
        <v>24</v>
      </c>
      <c r="L1385" t="s">
        <v>36</v>
      </c>
      <c r="M1385" t="s">
        <v>26</v>
      </c>
      <c r="N1385" t="s">
        <v>27</v>
      </c>
    </row>
    <row r="1386" spans="1:14" x14ac:dyDescent="0.25">
      <c r="A1386" t="s">
        <v>7173</v>
      </c>
      <c r="B1386" t="s">
        <v>7174</v>
      </c>
      <c r="C1386" t="s">
        <v>16</v>
      </c>
      <c r="D1386" t="s">
        <v>3818</v>
      </c>
      <c r="E1386" t="s">
        <v>18</v>
      </c>
      <c r="F1386" t="s">
        <v>7175</v>
      </c>
      <c r="G1386" t="s">
        <v>7176</v>
      </c>
      <c r="H1386" t="s">
        <v>7177</v>
      </c>
      <c r="I1386" t="s">
        <v>34</v>
      </c>
      <c r="J1386" t="s">
        <v>256</v>
      </c>
      <c r="K1386" t="s">
        <v>24</v>
      </c>
      <c r="L1386" t="s">
        <v>36</v>
      </c>
      <c r="M1386" t="s">
        <v>26</v>
      </c>
      <c r="N1386" t="s">
        <v>27</v>
      </c>
    </row>
    <row r="1387" spans="1:14" x14ac:dyDescent="0.25">
      <c r="A1387" t="s">
        <v>7178</v>
      </c>
      <c r="B1387" t="s">
        <v>48</v>
      </c>
      <c r="C1387" t="s">
        <v>76</v>
      </c>
      <c r="D1387" t="s">
        <v>49</v>
      </c>
      <c r="E1387" t="s">
        <v>18</v>
      </c>
      <c r="F1387" t="s">
        <v>7179</v>
      </c>
      <c r="G1387" t="s">
        <v>7180</v>
      </c>
      <c r="H1387" t="s">
        <v>7181</v>
      </c>
      <c r="I1387" t="s">
        <v>34</v>
      </c>
      <c r="J1387" t="s">
        <v>1398</v>
      </c>
      <c r="K1387" t="s">
        <v>24</v>
      </c>
      <c r="L1387" t="s">
        <v>54</v>
      </c>
      <c r="M1387" t="s">
        <v>7182</v>
      </c>
      <c r="N1387" t="s">
        <v>46</v>
      </c>
    </row>
    <row r="1388" spans="1:14" x14ac:dyDescent="0.25">
      <c r="A1388" t="s">
        <v>7183</v>
      </c>
      <c r="B1388" t="s">
        <v>7184</v>
      </c>
      <c r="C1388" t="s">
        <v>16</v>
      </c>
      <c r="D1388" t="s">
        <v>7185</v>
      </c>
      <c r="E1388" t="s">
        <v>18</v>
      </c>
      <c r="F1388" t="s">
        <v>7186</v>
      </c>
      <c r="G1388" t="s">
        <v>7187</v>
      </c>
      <c r="H1388" t="s">
        <v>7188</v>
      </c>
      <c r="I1388" t="s">
        <v>348</v>
      </c>
      <c r="J1388" t="s">
        <v>521</v>
      </c>
      <c r="K1388" t="s">
        <v>24</v>
      </c>
      <c r="L1388" t="s">
        <v>394</v>
      </c>
      <c r="M1388" t="s">
        <v>26</v>
      </c>
      <c r="N1388" t="s">
        <v>27</v>
      </c>
    </row>
    <row r="1389" spans="1:14" x14ac:dyDescent="0.25">
      <c r="A1389" t="s">
        <v>7189</v>
      </c>
      <c r="C1389" t="s">
        <v>16</v>
      </c>
      <c r="D1389" t="s">
        <v>7190</v>
      </c>
      <c r="E1389" t="s">
        <v>18</v>
      </c>
      <c r="F1389" t="s">
        <v>7191</v>
      </c>
      <c r="G1389" t="s">
        <v>7192</v>
      </c>
      <c r="H1389" t="s">
        <v>7193</v>
      </c>
      <c r="I1389" t="s">
        <v>348</v>
      </c>
      <c r="J1389" t="s">
        <v>1836</v>
      </c>
      <c r="K1389" t="s">
        <v>24</v>
      </c>
      <c r="L1389" t="s">
        <v>394</v>
      </c>
      <c r="M1389" t="s">
        <v>7194</v>
      </c>
      <c r="N1389" t="s">
        <v>46</v>
      </c>
    </row>
    <row r="1390" spans="1:14" x14ac:dyDescent="0.25">
      <c r="A1390" t="s">
        <v>7195</v>
      </c>
      <c r="B1390" t="s">
        <v>2313</v>
      </c>
      <c r="C1390" t="s">
        <v>16</v>
      </c>
      <c r="D1390" t="s">
        <v>6421</v>
      </c>
      <c r="E1390" t="s">
        <v>18</v>
      </c>
      <c r="F1390" t="s">
        <v>7196</v>
      </c>
      <c r="G1390" t="s">
        <v>7197</v>
      </c>
      <c r="H1390" t="s">
        <v>7198</v>
      </c>
      <c r="I1390" t="s">
        <v>34</v>
      </c>
      <c r="J1390" t="s">
        <v>1769</v>
      </c>
      <c r="K1390" t="s">
        <v>24</v>
      </c>
      <c r="L1390" t="s">
        <v>441</v>
      </c>
      <c r="M1390" t="s">
        <v>26</v>
      </c>
      <c r="N1390" t="s">
        <v>27</v>
      </c>
    </row>
    <row r="1391" spans="1:14" x14ac:dyDescent="0.25">
      <c r="A1391" t="s">
        <v>7199</v>
      </c>
      <c r="B1391" t="s">
        <v>7200</v>
      </c>
      <c r="C1391" t="s">
        <v>16</v>
      </c>
      <c r="D1391" t="s">
        <v>7201</v>
      </c>
      <c r="E1391" t="s">
        <v>18</v>
      </c>
      <c r="F1391" t="s">
        <v>7202</v>
      </c>
      <c r="G1391" t="s">
        <v>7203</v>
      </c>
      <c r="H1391" t="s">
        <v>7204</v>
      </c>
      <c r="I1391" t="s">
        <v>2489</v>
      </c>
      <c r="J1391" t="s">
        <v>7205</v>
      </c>
      <c r="K1391" t="s">
        <v>3836</v>
      </c>
      <c r="L1391" t="s">
        <v>7206</v>
      </c>
      <c r="M1391" t="s">
        <v>26</v>
      </c>
      <c r="N1391" t="s">
        <v>27</v>
      </c>
    </row>
    <row r="1392" spans="1:14" x14ac:dyDescent="0.25">
      <c r="A1392" t="s">
        <v>7207</v>
      </c>
      <c r="B1392" t="s">
        <v>7208</v>
      </c>
      <c r="C1392" t="s">
        <v>76</v>
      </c>
      <c r="D1392" t="s">
        <v>5227</v>
      </c>
      <c r="E1392" t="s">
        <v>695</v>
      </c>
      <c r="F1392" t="s">
        <v>7209</v>
      </c>
      <c r="G1392" t="s">
        <v>7210</v>
      </c>
      <c r="H1392" t="s">
        <v>7211</v>
      </c>
      <c r="I1392" t="s">
        <v>34</v>
      </c>
      <c r="J1392" t="s">
        <v>2051</v>
      </c>
      <c r="K1392" t="s">
        <v>24</v>
      </c>
      <c r="L1392" t="s">
        <v>82</v>
      </c>
      <c r="M1392" t="s">
        <v>26</v>
      </c>
      <c r="N1392" t="s">
        <v>27</v>
      </c>
    </row>
    <row r="1393" spans="1:14" x14ac:dyDescent="0.25">
      <c r="A1393" t="s">
        <v>7212</v>
      </c>
      <c r="B1393" t="s">
        <v>7213</v>
      </c>
      <c r="C1393" t="s">
        <v>16</v>
      </c>
      <c r="D1393" t="s">
        <v>7214</v>
      </c>
      <c r="E1393" t="s">
        <v>695</v>
      </c>
      <c r="F1393" t="s">
        <v>7215</v>
      </c>
      <c r="G1393" t="s">
        <v>7216</v>
      </c>
      <c r="H1393" t="s">
        <v>7217</v>
      </c>
      <c r="I1393" t="s">
        <v>34</v>
      </c>
      <c r="J1393" t="s">
        <v>456</v>
      </c>
      <c r="K1393" t="s">
        <v>24</v>
      </c>
      <c r="L1393" t="s">
        <v>914</v>
      </c>
      <c r="M1393" t="s">
        <v>7218</v>
      </c>
      <c r="N1393" t="s">
        <v>46</v>
      </c>
    </row>
    <row r="1394" spans="1:14" x14ac:dyDescent="0.25">
      <c r="A1394" t="s">
        <v>7219</v>
      </c>
      <c r="B1394" t="s">
        <v>7220</v>
      </c>
      <c r="C1394" t="s">
        <v>16</v>
      </c>
      <c r="D1394" t="s">
        <v>7221</v>
      </c>
      <c r="E1394" t="s">
        <v>695</v>
      </c>
      <c r="F1394" t="s">
        <v>7222</v>
      </c>
      <c r="G1394" t="s">
        <v>7223</v>
      </c>
      <c r="H1394" t="s">
        <v>7224</v>
      </c>
      <c r="I1394" t="s">
        <v>348</v>
      </c>
      <c r="J1394" t="s">
        <v>1208</v>
      </c>
      <c r="K1394" t="s">
        <v>24</v>
      </c>
      <c r="L1394" t="s">
        <v>394</v>
      </c>
      <c r="M1394" t="s">
        <v>26</v>
      </c>
      <c r="N1394" t="s">
        <v>27</v>
      </c>
    </row>
    <row r="1395" spans="1:14" x14ac:dyDescent="0.25">
      <c r="A1395" t="s">
        <v>7225</v>
      </c>
      <c r="B1395" t="s">
        <v>7226</v>
      </c>
      <c r="C1395" t="s">
        <v>16</v>
      </c>
      <c r="D1395" t="s">
        <v>3889</v>
      </c>
      <c r="E1395" t="s">
        <v>695</v>
      </c>
      <c r="F1395" t="s">
        <v>7227</v>
      </c>
      <c r="G1395" t="s">
        <v>7228</v>
      </c>
      <c r="H1395" t="s">
        <v>7229</v>
      </c>
      <c r="I1395" t="s">
        <v>34</v>
      </c>
      <c r="J1395" t="s">
        <v>816</v>
      </c>
      <c r="K1395" t="s">
        <v>24</v>
      </c>
      <c r="L1395" t="s">
        <v>44</v>
      </c>
      <c r="M1395" t="s">
        <v>26</v>
      </c>
      <c r="N1395" t="s">
        <v>27</v>
      </c>
    </row>
    <row r="1396" spans="1:14" x14ac:dyDescent="0.25">
      <c r="A1396" t="s">
        <v>7212</v>
      </c>
      <c r="B1396" t="s">
        <v>7213</v>
      </c>
      <c r="C1396" t="s">
        <v>16</v>
      </c>
      <c r="D1396" t="s">
        <v>7214</v>
      </c>
      <c r="E1396" t="s">
        <v>695</v>
      </c>
      <c r="F1396" t="s">
        <v>7230</v>
      </c>
      <c r="G1396" t="s">
        <v>7231</v>
      </c>
      <c r="H1396" t="s">
        <v>7232</v>
      </c>
      <c r="I1396" t="s">
        <v>34</v>
      </c>
      <c r="J1396" t="s">
        <v>456</v>
      </c>
      <c r="K1396" t="s">
        <v>24</v>
      </c>
      <c r="L1396" t="s">
        <v>914</v>
      </c>
      <c r="M1396" t="s">
        <v>7233</v>
      </c>
      <c r="N1396" t="s">
        <v>46</v>
      </c>
    </row>
    <row r="1397" spans="1:14" x14ac:dyDescent="0.25">
      <c r="A1397" t="s">
        <v>7234</v>
      </c>
      <c r="B1397" t="s">
        <v>7235</v>
      </c>
      <c r="C1397" t="s">
        <v>76</v>
      </c>
      <c r="D1397" t="s">
        <v>6791</v>
      </c>
      <c r="E1397" t="s">
        <v>687</v>
      </c>
      <c r="F1397" t="s">
        <v>7236</v>
      </c>
      <c r="G1397" t="s">
        <v>7237</v>
      </c>
      <c r="H1397" t="s">
        <v>7238</v>
      </c>
      <c r="I1397" t="s">
        <v>34</v>
      </c>
      <c r="J1397" t="s">
        <v>3322</v>
      </c>
      <c r="K1397" t="s">
        <v>24</v>
      </c>
      <c r="L1397" t="s">
        <v>36</v>
      </c>
      <c r="M1397" t="s">
        <v>26</v>
      </c>
      <c r="N1397" t="s">
        <v>27</v>
      </c>
    </row>
    <row r="1398" spans="1:14" x14ac:dyDescent="0.25">
      <c r="A1398" t="s">
        <v>7239</v>
      </c>
      <c r="B1398" t="s">
        <v>7240</v>
      </c>
      <c r="C1398" t="s">
        <v>16</v>
      </c>
      <c r="D1398" t="s">
        <v>4896</v>
      </c>
      <c r="E1398" t="s">
        <v>695</v>
      </c>
      <c r="F1398" t="s">
        <v>7241</v>
      </c>
      <c r="G1398" t="s">
        <v>7242</v>
      </c>
      <c r="H1398" t="s">
        <v>7243</v>
      </c>
      <c r="I1398" t="s">
        <v>34</v>
      </c>
      <c r="J1398" t="s">
        <v>2079</v>
      </c>
      <c r="K1398" t="s">
        <v>24</v>
      </c>
      <c r="L1398" t="s">
        <v>2751</v>
      </c>
      <c r="M1398" t="s">
        <v>26</v>
      </c>
      <c r="N1398" t="s">
        <v>27</v>
      </c>
    </row>
    <row r="1399" spans="1:14" x14ac:dyDescent="0.25">
      <c r="A1399" t="s">
        <v>2208</v>
      </c>
      <c r="B1399" t="s">
        <v>2063</v>
      </c>
      <c r="C1399" t="s">
        <v>1700</v>
      </c>
      <c r="D1399" t="s">
        <v>1612</v>
      </c>
      <c r="E1399" t="s">
        <v>695</v>
      </c>
      <c r="F1399" t="s">
        <v>7244</v>
      </c>
      <c r="G1399" t="s">
        <v>7245</v>
      </c>
      <c r="H1399" t="s">
        <v>7246</v>
      </c>
      <c r="I1399" t="s">
        <v>34</v>
      </c>
      <c r="J1399" t="s">
        <v>269</v>
      </c>
      <c r="K1399" t="s">
        <v>7247</v>
      </c>
      <c r="L1399" t="s">
        <v>82</v>
      </c>
      <c r="M1399" t="s">
        <v>26</v>
      </c>
      <c r="N1399" t="s">
        <v>27</v>
      </c>
    </row>
    <row r="1400" spans="1:14" x14ac:dyDescent="0.25">
      <c r="A1400" t="s">
        <v>7248</v>
      </c>
      <c r="B1400" t="s">
        <v>7249</v>
      </c>
      <c r="C1400" t="s">
        <v>2018</v>
      </c>
      <c r="D1400" t="s">
        <v>7250</v>
      </c>
      <c r="E1400" t="s">
        <v>18</v>
      </c>
      <c r="F1400" t="s">
        <v>7251</v>
      </c>
      <c r="G1400" t="s">
        <v>7252</v>
      </c>
      <c r="H1400" t="s">
        <v>7253</v>
      </c>
      <c r="I1400" t="s">
        <v>34</v>
      </c>
      <c r="J1400" t="s">
        <v>2023</v>
      </c>
      <c r="K1400" t="s">
        <v>1705</v>
      </c>
      <c r="L1400" t="s">
        <v>184</v>
      </c>
      <c r="M1400" t="s">
        <v>26</v>
      </c>
      <c r="N1400" t="s">
        <v>27</v>
      </c>
    </row>
    <row r="1401" spans="1:14" x14ac:dyDescent="0.25">
      <c r="A1401" t="s">
        <v>7254</v>
      </c>
      <c r="C1401" t="s">
        <v>7255</v>
      </c>
      <c r="E1401" t="s">
        <v>7256</v>
      </c>
      <c r="F1401" t="s">
        <v>7257</v>
      </c>
      <c r="G1401" t="s">
        <v>7258</v>
      </c>
      <c r="I1401" t="s">
        <v>34</v>
      </c>
      <c r="J1401" t="s">
        <v>872</v>
      </c>
      <c r="K1401" t="s">
        <v>1705</v>
      </c>
      <c r="M1401" t="s">
        <v>26</v>
      </c>
      <c r="N1401" t="s">
        <v>27</v>
      </c>
    </row>
    <row r="1402" spans="1:14" x14ac:dyDescent="0.25">
      <c r="A1402" t="s">
        <v>7259</v>
      </c>
      <c r="B1402" t="s">
        <v>7260</v>
      </c>
      <c r="C1402" t="s">
        <v>1991</v>
      </c>
      <c r="D1402" t="s">
        <v>759</v>
      </c>
      <c r="E1402" t="s">
        <v>687</v>
      </c>
      <c r="F1402" t="s">
        <v>7261</v>
      </c>
      <c r="G1402" t="s">
        <v>7262</v>
      </c>
      <c r="H1402" t="s">
        <v>7263</v>
      </c>
      <c r="I1402" t="s">
        <v>34</v>
      </c>
      <c r="J1402" t="s">
        <v>1965</v>
      </c>
      <c r="K1402" t="s">
        <v>606</v>
      </c>
      <c r="L1402" t="s">
        <v>82</v>
      </c>
      <c r="M1402" t="s">
        <v>26</v>
      </c>
      <c r="N1402" t="s">
        <v>27</v>
      </c>
    </row>
    <row r="1403" spans="1:14" x14ac:dyDescent="0.25">
      <c r="A1403" t="s">
        <v>7264</v>
      </c>
      <c r="B1403" t="s">
        <v>7260</v>
      </c>
      <c r="C1403" t="s">
        <v>1700</v>
      </c>
      <c r="D1403" t="s">
        <v>759</v>
      </c>
      <c r="E1403" t="s">
        <v>695</v>
      </c>
      <c r="F1403" t="s">
        <v>7265</v>
      </c>
      <c r="G1403" t="s">
        <v>7266</v>
      </c>
      <c r="H1403" t="s">
        <v>7267</v>
      </c>
      <c r="I1403" t="s">
        <v>34</v>
      </c>
      <c r="J1403" t="s">
        <v>872</v>
      </c>
      <c r="K1403" t="s">
        <v>1705</v>
      </c>
      <c r="L1403" t="s">
        <v>82</v>
      </c>
      <c r="M1403" t="s">
        <v>26</v>
      </c>
      <c r="N1403" t="s">
        <v>27</v>
      </c>
    </row>
    <row r="1404" spans="1:14" x14ac:dyDescent="0.25">
      <c r="A1404" t="s">
        <v>7268</v>
      </c>
      <c r="B1404" t="s">
        <v>29</v>
      </c>
      <c r="C1404" t="s">
        <v>600</v>
      </c>
      <c r="D1404" t="s">
        <v>429</v>
      </c>
      <c r="E1404" t="s">
        <v>18</v>
      </c>
      <c r="F1404" t="s">
        <v>7269</v>
      </c>
      <c r="G1404" t="s">
        <v>7270</v>
      </c>
      <c r="H1404" t="s">
        <v>7271</v>
      </c>
      <c r="I1404" t="s">
        <v>34</v>
      </c>
      <c r="J1404" t="s">
        <v>5669</v>
      </c>
      <c r="K1404" t="s">
        <v>606</v>
      </c>
      <c r="L1404" t="s">
        <v>434</v>
      </c>
      <c r="M1404" t="s">
        <v>26</v>
      </c>
      <c r="N1404" t="s">
        <v>27</v>
      </c>
    </row>
    <row r="1405" spans="1:14" x14ac:dyDescent="0.25">
      <c r="A1405" t="s">
        <v>7272</v>
      </c>
      <c r="B1405" t="s">
        <v>599</v>
      </c>
      <c r="C1405" t="s">
        <v>600</v>
      </c>
      <c r="D1405" t="s">
        <v>7273</v>
      </c>
      <c r="E1405" t="s">
        <v>695</v>
      </c>
      <c r="F1405" t="s">
        <v>7274</v>
      </c>
      <c r="G1405" t="s">
        <v>7275</v>
      </c>
      <c r="H1405" t="s">
        <v>7276</v>
      </c>
      <c r="I1405" t="s">
        <v>34</v>
      </c>
      <c r="J1405" t="s">
        <v>2062</v>
      </c>
      <c r="K1405" t="s">
        <v>606</v>
      </c>
      <c r="L1405" t="s">
        <v>1469</v>
      </c>
      <c r="M1405" t="s">
        <v>26</v>
      </c>
      <c r="N1405" t="s">
        <v>27</v>
      </c>
    </row>
    <row r="1406" spans="1:14" x14ac:dyDescent="0.25">
      <c r="A1406" t="s">
        <v>7254</v>
      </c>
      <c r="C1406" t="s">
        <v>7255</v>
      </c>
      <c r="E1406" t="s">
        <v>7256</v>
      </c>
      <c r="F1406" t="s">
        <v>7277</v>
      </c>
      <c r="G1406" t="s">
        <v>7278</v>
      </c>
      <c r="I1406" t="s">
        <v>34</v>
      </c>
      <c r="J1406" t="s">
        <v>2062</v>
      </c>
      <c r="K1406" t="s">
        <v>1705</v>
      </c>
      <c r="M1406" t="s">
        <v>26</v>
      </c>
      <c r="N1406" t="s">
        <v>27</v>
      </c>
    </row>
    <row r="1407" spans="1:14" x14ac:dyDescent="0.25">
      <c r="A1407" t="s">
        <v>7279</v>
      </c>
      <c r="B1407" t="s">
        <v>2779</v>
      </c>
      <c r="C1407" t="s">
        <v>76</v>
      </c>
      <c r="D1407" t="s">
        <v>102</v>
      </c>
      <c r="E1407" t="s">
        <v>18</v>
      </c>
      <c r="F1407" t="s">
        <v>7280</v>
      </c>
      <c r="G1407" t="s">
        <v>7281</v>
      </c>
      <c r="H1407" t="s">
        <v>7282</v>
      </c>
      <c r="I1407" t="s">
        <v>34</v>
      </c>
      <c r="J1407" t="s">
        <v>1385</v>
      </c>
      <c r="K1407" t="s">
        <v>24</v>
      </c>
      <c r="L1407" t="s">
        <v>82</v>
      </c>
      <c r="M1407" t="s">
        <v>7283</v>
      </c>
      <c r="N1407" t="s">
        <v>46</v>
      </c>
    </row>
    <row r="1408" spans="1:14" x14ac:dyDescent="0.25">
      <c r="A1408" t="s">
        <v>7284</v>
      </c>
      <c r="B1408" t="s">
        <v>7285</v>
      </c>
      <c r="C1408" t="s">
        <v>16</v>
      </c>
      <c r="D1408" t="s">
        <v>7286</v>
      </c>
      <c r="E1408" t="s">
        <v>18</v>
      </c>
      <c r="F1408" t="s">
        <v>7287</v>
      </c>
      <c r="G1408" t="s">
        <v>7288</v>
      </c>
      <c r="H1408" t="s">
        <v>7289</v>
      </c>
      <c r="I1408" t="s">
        <v>34</v>
      </c>
      <c r="J1408" t="s">
        <v>575</v>
      </c>
      <c r="K1408" t="s">
        <v>24</v>
      </c>
      <c r="L1408" t="s">
        <v>233</v>
      </c>
      <c r="M1408" t="s">
        <v>7290</v>
      </c>
      <c r="N1408" t="s">
        <v>46</v>
      </c>
    </row>
    <row r="1409" spans="1:14" x14ac:dyDescent="0.25">
      <c r="A1409" t="s">
        <v>7291</v>
      </c>
      <c r="B1409" t="s">
        <v>7292</v>
      </c>
      <c r="C1409" t="s">
        <v>16</v>
      </c>
      <c r="D1409" t="s">
        <v>1354</v>
      </c>
      <c r="E1409" t="s">
        <v>18</v>
      </c>
      <c r="F1409" t="s">
        <v>7293</v>
      </c>
      <c r="G1409" t="s">
        <v>7294</v>
      </c>
      <c r="H1409" t="s">
        <v>7295</v>
      </c>
      <c r="I1409" t="s">
        <v>34</v>
      </c>
      <c r="J1409" t="s">
        <v>315</v>
      </c>
      <c r="K1409" t="s">
        <v>24</v>
      </c>
      <c r="L1409" t="s">
        <v>1358</v>
      </c>
      <c r="M1409" t="s">
        <v>7296</v>
      </c>
      <c r="N1409" t="s">
        <v>46</v>
      </c>
    </row>
    <row r="1410" spans="1:14" x14ac:dyDescent="0.25">
      <c r="A1410" t="s">
        <v>7297</v>
      </c>
      <c r="B1410" t="s">
        <v>7298</v>
      </c>
      <c r="C1410" t="s">
        <v>16</v>
      </c>
      <c r="D1410" t="s">
        <v>7299</v>
      </c>
      <c r="E1410" t="s">
        <v>18</v>
      </c>
      <c r="F1410" t="s">
        <v>7300</v>
      </c>
      <c r="G1410" t="s">
        <v>7301</v>
      </c>
      <c r="H1410" t="s">
        <v>7302</v>
      </c>
      <c r="I1410" t="s">
        <v>34</v>
      </c>
      <c r="J1410" t="s">
        <v>81</v>
      </c>
      <c r="K1410" t="s">
        <v>24</v>
      </c>
      <c r="L1410" t="s">
        <v>44</v>
      </c>
      <c r="M1410" t="s">
        <v>7303</v>
      </c>
      <c r="N1410" t="s">
        <v>46</v>
      </c>
    </row>
    <row r="1411" spans="1:14" x14ac:dyDescent="0.25">
      <c r="A1411" t="s">
        <v>7304</v>
      </c>
      <c r="B1411" t="s">
        <v>7305</v>
      </c>
      <c r="C1411" t="s">
        <v>76</v>
      </c>
      <c r="D1411" t="s">
        <v>49</v>
      </c>
      <c r="E1411" t="s">
        <v>18</v>
      </c>
      <c r="F1411" t="s">
        <v>7306</v>
      </c>
      <c r="G1411" t="s">
        <v>7307</v>
      </c>
      <c r="H1411" t="s">
        <v>7308</v>
      </c>
      <c r="I1411" t="s">
        <v>34</v>
      </c>
      <c r="J1411" t="s">
        <v>4634</v>
      </c>
      <c r="K1411" t="s">
        <v>24</v>
      </c>
      <c r="L1411" t="s">
        <v>54</v>
      </c>
      <c r="M1411" t="s">
        <v>7309</v>
      </c>
      <c r="N1411" t="s">
        <v>46</v>
      </c>
    </row>
    <row r="1412" spans="1:14" x14ac:dyDescent="0.25">
      <c r="A1412" t="s">
        <v>7310</v>
      </c>
      <c r="B1412" t="s">
        <v>7311</v>
      </c>
      <c r="C1412" t="s">
        <v>16</v>
      </c>
      <c r="D1412" t="s">
        <v>7312</v>
      </c>
      <c r="E1412" t="s">
        <v>687</v>
      </c>
      <c r="F1412" t="s">
        <v>7313</v>
      </c>
      <c r="G1412" t="s">
        <v>7314</v>
      </c>
      <c r="H1412" t="s">
        <v>7315</v>
      </c>
      <c r="I1412" t="s">
        <v>34</v>
      </c>
      <c r="J1412" t="s">
        <v>2283</v>
      </c>
      <c r="K1412" t="s">
        <v>24</v>
      </c>
      <c r="L1412" t="s">
        <v>1414</v>
      </c>
      <c r="M1412" t="s">
        <v>26</v>
      </c>
      <c r="N1412" t="s">
        <v>27</v>
      </c>
    </row>
    <row r="1413" spans="1:14" x14ac:dyDescent="0.25">
      <c r="A1413" t="s">
        <v>2208</v>
      </c>
      <c r="B1413" t="s">
        <v>2063</v>
      </c>
      <c r="C1413" t="s">
        <v>1700</v>
      </c>
      <c r="D1413" t="s">
        <v>1612</v>
      </c>
      <c r="E1413" t="s">
        <v>695</v>
      </c>
      <c r="F1413" t="s">
        <v>7244</v>
      </c>
      <c r="G1413" t="s">
        <v>7245</v>
      </c>
      <c r="H1413" t="s">
        <v>7246</v>
      </c>
      <c r="I1413" t="s">
        <v>34</v>
      </c>
      <c r="J1413" t="s">
        <v>269</v>
      </c>
      <c r="K1413" t="s">
        <v>7247</v>
      </c>
      <c r="L1413" t="s">
        <v>82</v>
      </c>
      <c r="M1413" t="s">
        <v>26</v>
      </c>
      <c r="N1413" t="s">
        <v>27</v>
      </c>
    </row>
    <row r="1414" spans="1:14" x14ac:dyDescent="0.25">
      <c r="A1414" t="s">
        <v>7248</v>
      </c>
      <c r="B1414" t="s">
        <v>7249</v>
      </c>
      <c r="C1414" t="s">
        <v>2018</v>
      </c>
      <c r="D1414" t="s">
        <v>7250</v>
      </c>
      <c r="E1414" t="s">
        <v>18</v>
      </c>
      <c r="F1414" t="s">
        <v>7251</v>
      </c>
      <c r="G1414" t="s">
        <v>7252</v>
      </c>
      <c r="H1414" t="s">
        <v>7253</v>
      </c>
      <c r="I1414" t="s">
        <v>34</v>
      </c>
      <c r="J1414" t="s">
        <v>2023</v>
      </c>
      <c r="K1414" t="s">
        <v>1705</v>
      </c>
      <c r="L1414" t="s">
        <v>184</v>
      </c>
      <c r="M1414" t="s">
        <v>26</v>
      </c>
      <c r="N1414" t="s">
        <v>27</v>
      </c>
    </row>
    <row r="1415" spans="1:14" x14ac:dyDescent="0.25">
      <c r="A1415" t="s">
        <v>7254</v>
      </c>
      <c r="C1415" t="s">
        <v>7255</v>
      </c>
      <c r="E1415" t="s">
        <v>7256</v>
      </c>
      <c r="F1415" t="s">
        <v>7257</v>
      </c>
      <c r="G1415" t="s">
        <v>7258</v>
      </c>
      <c r="I1415" t="s">
        <v>34</v>
      </c>
      <c r="J1415" t="s">
        <v>872</v>
      </c>
      <c r="K1415" t="s">
        <v>1705</v>
      </c>
      <c r="M1415" t="s">
        <v>26</v>
      </c>
      <c r="N1415" t="s">
        <v>27</v>
      </c>
    </row>
    <row r="1416" spans="1:14" x14ac:dyDescent="0.25">
      <c r="A1416" t="s">
        <v>7316</v>
      </c>
      <c r="B1416" t="s">
        <v>7317</v>
      </c>
      <c r="C1416" t="s">
        <v>2018</v>
      </c>
      <c r="D1416" t="s">
        <v>5359</v>
      </c>
      <c r="E1416" t="s">
        <v>18</v>
      </c>
      <c r="F1416" t="s">
        <v>7318</v>
      </c>
      <c r="G1416" t="s">
        <v>7319</v>
      </c>
      <c r="H1416" t="s">
        <v>7320</v>
      </c>
      <c r="I1416" t="s">
        <v>34</v>
      </c>
      <c r="J1416" t="s">
        <v>3388</v>
      </c>
      <c r="K1416" t="s">
        <v>1705</v>
      </c>
      <c r="L1416" t="s">
        <v>7321</v>
      </c>
      <c r="M1416" t="s">
        <v>26</v>
      </c>
      <c r="N1416" t="s">
        <v>27</v>
      </c>
    </row>
    <row r="1417" spans="1:14" x14ac:dyDescent="0.25">
      <c r="A1417" t="s">
        <v>7322</v>
      </c>
      <c r="C1417" t="s">
        <v>600</v>
      </c>
      <c r="D1417" t="s">
        <v>1069</v>
      </c>
      <c r="E1417" t="s">
        <v>18</v>
      </c>
      <c r="F1417" t="s">
        <v>7323</v>
      </c>
      <c r="G1417" t="s">
        <v>7324</v>
      </c>
      <c r="H1417" t="s">
        <v>7325</v>
      </c>
      <c r="I1417" t="s">
        <v>34</v>
      </c>
      <c r="J1417" t="s">
        <v>1965</v>
      </c>
      <c r="K1417" t="s">
        <v>606</v>
      </c>
      <c r="L1417" t="s">
        <v>82</v>
      </c>
      <c r="M1417" t="s">
        <v>26</v>
      </c>
      <c r="N1417" t="s">
        <v>27</v>
      </c>
    </row>
    <row r="1418" spans="1:14" x14ac:dyDescent="0.25">
      <c r="A1418" t="s">
        <v>7326</v>
      </c>
      <c r="C1418" t="s">
        <v>2018</v>
      </c>
      <c r="D1418" t="s">
        <v>7327</v>
      </c>
      <c r="E1418" t="s">
        <v>18</v>
      </c>
      <c r="F1418" t="s">
        <v>7328</v>
      </c>
      <c r="G1418" t="s">
        <v>7329</v>
      </c>
      <c r="H1418" t="s">
        <v>7330</v>
      </c>
      <c r="I1418" t="s">
        <v>34</v>
      </c>
      <c r="J1418" t="s">
        <v>1295</v>
      </c>
      <c r="K1418" t="s">
        <v>1705</v>
      </c>
      <c r="L1418" t="s">
        <v>477</v>
      </c>
      <c r="M1418" t="s">
        <v>26</v>
      </c>
      <c r="N1418" t="s">
        <v>27</v>
      </c>
    </row>
    <row r="1419" spans="1:14" x14ac:dyDescent="0.25">
      <c r="A1419" t="s">
        <v>7331</v>
      </c>
      <c r="B1419" t="s">
        <v>29</v>
      </c>
      <c r="C1419" t="s">
        <v>2054</v>
      </c>
      <c r="D1419" t="s">
        <v>7332</v>
      </c>
      <c r="E1419" t="s">
        <v>18</v>
      </c>
      <c r="F1419" t="s">
        <v>7333</v>
      </c>
      <c r="G1419" t="s">
        <v>7334</v>
      </c>
      <c r="H1419" t="s">
        <v>7335</v>
      </c>
      <c r="I1419" t="s">
        <v>34</v>
      </c>
      <c r="J1419" t="s">
        <v>1689</v>
      </c>
      <c r="K1419" t="s">
        <v>1705</v>
      </c>
      <c r="L1419" t="s">
        <v>842</v>
      </c>
      <c r="M1419" t="s">
        <v>26</v>
      </c>
      <c r="N1419" t="s">
        <v>27</v>
      </c>
    </row>
    <row r="1420" spans="1:14" x14ac:dyDescent="0.25">
      <c r="A1420" t="s">
        <v>7336</v>
      </c>
      <c r="B1420" t="s">
        <v>722</v>
      </c>
      <c r="C1420" t="s">
        <v>1700</v>
      </c>
      <c r="D1420" t="s">
        <v>7337</v>
      </c>
      <c r="E1420" t="s">
        <v>695</v>
      </c>
      <c r="F1420" t="s">
        <v>7338</v>
      </c>
      <c r="G1420" t="s">
        <v>7339</v>
      </c>
      <c r="H1420" t="s">
        <v>7340</v>
      </c>
      <c r="I1420" t="s">
        <v>34</v>
      </c>
      <c r="J1420" t="s">
        <v>1161</v>
      </c>
      <c r="K1420" t="s">
        <v>1705</v>
      </c>
      <c r="L1420" t="s">
        <v>3722</v>
      </c>
      <c r="M1420" t="s">
        <v>26</v>
      </c>
      <c r="N1420" t="s">
        <v>27</v>
      </c>
    </row>
    <row r="1421" spans="1:14" x14ac:dyDescent="0.25">
      <c r="A1421" t="s">
        <v>7341</v>
      </c>
      <c r="B1421" t="s">
        <v>7342</v>
      </c>
      <c r="C1421" t="s">
        <v>7343</v>
      </c>
      <c r="D1421" t="s">
        <v>2574</v>
      </c>
      <c r="E1421" t="s">
        <v>18</v>
      </c>
      <c r="F1421" t="s">
        <v>7344</v>
      </c>
      <c r="G1421" t="s">
        <v>7345</v>
      </c>
      <c r="H1421" t="s">
        <v>7346</v>
      </c>
      <c r="I1421" t="s">
        <v>804</v>
      </c>
      <c r="J1421" t="s">
        <v>879</v>
      </c>
      <c r="K1421" t="s">
        <v>1705</v>
      </c>
      <c r="L1421" t="s">
        <v>477</v>
      </c>
      <c r="M1421" t="s">
        <v>26</v>
      </c>
      <c r="N1421" t="s">
        <v>27</v>
      </c>
    </row>
    <row r="1422" spans="1:14" x14ac:dyDescent="0.25">
      <c r="A1422" t="s">
        <v>7347</v>
      </c>
      <c r="B1422" t="s">
        <v>722</v>
      </c>
      <c r="C1422" t="s">
        <v>1700</v>
      </c>
      <c r="D1422" t="s">
        <v>7337</v>
      </c>
      <c r="E1422" t="s">
        <v>687</v>
      </c>
      <c r="F1422" t="s">
        <v>7348</v>
      </c>
      <c r="G1422" t="s">
        <v>7349</v>
      </c>
      <c r="H1422" t="s">
        <v>7350</v>
      </c>
      <c r="I1422" t="s">
        <v>34</v>
      </c>
      <c r="J1422" t="s">
        <v>1161</v>
      </c>
      <c r="K1422" t="s">
        <v>1705</v>
      </c>
      <c r="L1422" t="s">
        <v>3722</v>
      </c>
      <c r="M1422" t="s">
        <v>26</v>
      </c>
      <c r="N1422" t="s">
        <v>27</v>
      </c>
    </row>
    <row r="1423" spans="1:14" x14ac:dyDescent="0.25">
      <c r="A1423" t="s">
        <v>7347</v>
      </c>
      <c r="B1423" t="s">
        <v>722</v>
      </c>
      <c r="C1423" t="s">
        <v>1700</v>
      </c>
      <c r="D1423" t="s">
        <v>7337</v>
      </c>
      <c r="E1423" t="s">
        <v>695</v>
      </c>
      <c r="F1423" t="s">
        <v>7351</v>
      </c>
      <c r="G1423" t="s">
        <v>7352</v>
      </c>
      <c r="H1423" t="s">
        <v>7353</v>
      </c>
      <c r="I1423" t="s">
        <v>34</v>
      </c>
      <c r="J1423" t="s">
        <v>134</v>
      </c>
      <c r="K1423" t="s">
        <v>606</v>
      </c>
      <c r="L1423" t="s">
        <v>3722</v>
      </c>
      <c r="M1423" t="s">
        <v>26</v>
      </c>
      <c r="N1423" t="s">
        <v>27</v>
      </c>
    </row>
    <row r="1424" spans="1:14" x14ac:dyDescent="0.25">
      <c r="A1424" t="s">
        <v>2208</v>
      </c>
      <c r="B1424" t="s">
        <v>599</v>
      </c>
      <c r="C1424" t="s">
        <v>1998</v>
      </c>
      <c r="D1424" t="s">
        <v>7354</v>
      </c>
      <c r="E1424" t="s">
        <v>687</v>
      </c>
      <c r="F1424" t="s">
        <v>7355</v>
      </c>
      <c r="G1424" t="s">
        <v>7356</v>
      </c>
      <c r="H1424" t="s">
        <v>7357</v>
      </c>
      <c r="I1424" t="s">
        <v>34</v>
      </c>
      <c r="J1424" t="s">
        <v>2062</v>
      </c>
      <c r="K1424" t="s">
        <v>1705</v>
      </c>
      <c r="L1424" t="s">
        <v>7358</v>
      </c>
      <c r="M1424" t="s">
        <v>26</v>
      </c>
      <c r="N1424" t="s">
        <v>27</v>
      </c>
    </row>
    <row r="1425" spans="1:14" x14ac:dyDescent="0.25">
      <c r="A1425" t="s">
        <v>7359</v>
      </c>
      <c r="B1425" t="s">
        <v>7360</v>
      </c>
      <c r="C1425" t="s">
        <v>1700</v>
      </c>
      <c r="D1425" t="s">
        <v>7361</v>
      </c>
      <c r="E1425" t="s">
        <v>18</v>
      </c>
      <c r="F1425" t="s">
        <v>7362</v>
      </c>
      <c r="G1425" t="s">
        <v>7363</v>
      </c>
      <c r="H1425" t="s">
        <v>7364</v>
      </c>
      <c r="I1425" t="s">
        <v>34</v>
      </c>
      <c r="J1425" t="s">
        <v>3381</v>
      </c>
      <c r="K1425" t="s">
        <v>1705</v>
      </c>
      <c r="L1425" t="s">
        <v>44</v>
      </c>
      <c r="M1425" t="s">
        <v>26</v>
      </c>
      <c r="N1425" t="s">
        <v>27</v>
      </c>
    </row>
    <row r="1426" spans="1:14" x14ac:dyDescent="0.25">
      <c r="A1426" t="s">
        <v>7347</v>
      </c>
      <c r="B1426" t="s">
        <v>722</v>
      </c>
      <c r="C1426" t="s">
        <v>1700</v>
      </c>
      <c r="D1426" t="s">
        <v>7337</v>
      </c>
      <c r="E1426" t="s">
        <v>695</v>
      </c>
      <c r="F1426" t="s">
        <v>7365</v>
      </c>
      <c r="G1426" t="s">
        <v>7366</v>
      </c>
      <c r="H1426" t="s">
        <v>7367</v>
      </c>
      <c r="I1426" t="s">
        <v>34</v>
      </c>
      <c r="J1426" t="s">
        <v>691</v>
      </c>
      <c r="K1426" t="s">
        <v>606</v>
      </c>
      <c r="L1426" t="s">
        <v>3722</v>
      </c>
      <c r="M1426" t="s">
        <v>26</v>
      </c>
      <c r="N1426" t="s">
        <v>27</v>
      </c>
    </row>
    <row r="1427" spans="1:14" x14ac:dyDescent="0.25">
      <c r="A1427" t="s">
        <v>7368</v>
      </c>
      <c r="C1427" t="s">
        <v>1700</v>
      </c>
      <c r="D1427" t="s">
        <v>174</v>
      </c>
      <c r="E1427" t="s">
        <v>18</v>
      </c>
      <c r="F1427" t="s">
        <v>7369</v>
      </c>
      <c r="G1427" t="s">
        <v>7370</v>
      </c>
      <c r="H1427" t="s">
        <v>7371</v>
      </c>
      <c r="I1427" t="s">
        <v>34</v>
      </c>
      <c r="J1427" t="s">
        <v>4027</v>
      </c>
      <c r="K1427" t="s">
        <v>1705</v>
      </c>
      <c r="L1427" t="s">
        <v>179</v>
      </c>
      <c r="M1427" t="s">
        <v>26</v>
      </c>
      <c r="N1427" t="s">
        <v>27</v>
      </c>
    </row>
    <row r="1428" spans="1:14" x14ac:dyDescent="0.25">
      <c r="A1428" t="s">
        <v>7254</v>
      </c>
      <c r="C1428" t="s">
        <v>7255</v>
      </c>
      <c r="E1428" t="s">
        <v>7256</v>
      </c>
      <c r="F1428" t="s">
        <v>7372</v>
      </c>
      <c r="G1428" t="s">
        <v>7373</v>
      </c>
      <c r="I1428" t="s">
        <v>34</v>
      </c>
      <c r="J1428" t="s">
        <v>448</v>
      </c>
      <c r="K1428" t="s">
        <v>1705</v>
      </c>
      <c r="M1428" t="s">
        <v>26</v>
      </c>
      <c r="N1428" t="s">
        <v>27</v>
      </c>
    </row>
    <row r="1429" spans="1:14" x14ac:dyDescent="0.25">
      <c r="A1429" t="s">
        <v>7374</v>
      </c>
      <c r="B1429" t="s">
        <v>7375</v>
      </c>
      <c r="C1429" t="s">
        <v>600</v>
      </c>
      <c r="D1429" t="s">
        <v>7376</v>
      </c>
      <c r="E1429" t="s">
        <v>687</v>
      </c>
      <c r="F1429" t="s">
        <v>7377</v>
      </c>
      <c r="G1429" t="s">
        <v>7378</v>
      </c>
      <c r="H1429" t="s">
        <v>7379</v>
      </c>
      <c r="I1429" t="s">
        <v>34</v>
      </c>
      <c r="J1429" t="s">
        <v>855</v>
      </c>
      <c r="K1429" t="s">
        <v>1705</v>
      </c>
      <c r="L1429" t="s">
        <v>7380</v>
      </c>
      <c r="M1429" t="s">
        <v>26</v>
      </c>
      <c r="N1429" t="s">
        <v>27</v>
      </c>
    </row>
    <row r="1430" spans="1:14" x14ac:dyDescent="0.25">
      <c r="A1430" t="s">
        <v>7347</v>
      </c>
      <c r="B1430" t="s">
        <v>722</v>
      </c>
      <c r="C1430" t="s">
        <v>1700</v>
      </c>
      <c r="D1430" t="s">
        <v>7337</v>
      </c>
      <c r="E1430" t="s">
        <v>695</v>
      </c>
      <c r="F1430" t="s">
        <v>7381</v>
      </c>
      <c r="G1430" t="s">
        <v>7382</v>
      </c>
      <c r="H1430" t="s">
        <v>7383</v>
      </c>
      <c r="I1430" t="s">
        <v>34</v>
      </c>
      <c r="J1430" t="s">
        <v>134</v>
      </c>
      <c r="K1430" t="s">
        <v>606</v>
      </c>
      <c r="L1430" t="s">
        <v>3722</v>
      </c>
      <c r="M1430" t="s">
        <v>26</v>
      </c>
      <c r="N1430" t="s">
        <v>27</v>
      </c>
    </row>
    <row r="1431" spans="1:14" x14ac:dyDescent="0.25">
      <c r="A1431" t="s">
        <v>7384</v>
      </c>
      <c r="C1431" t="s">
        <v>7255</v>
      </c>
      <c r="D1431" t="s">
        <v>3396</v>
      </c>
      <c r="E1431" t="s">
        <v>18</v>
      </c>
      <c r="F1431" t="s">
        <v>7385</v>
      </c>
      <c r="G1431" t="s">
        <v>7386</v>
      </c>
      <c r="H1431" t="s">
        <v>7387</v>
      </c>
      <c r="I1431" t="s">
        <v>34</v>
      </c>
      <c r="J1431" t="s">
        <v>1996</v>
      </c>
      <c r="K1431" t="s">
        <v>1705</v>
      </c>
      <c r="L1431" t="s">
        <v>477</v>
      </c>
      <c r="M1431" t="s">
        <v>26</v>
      </c>
      <c r="N1431" t="s">
        <v>27</v>
      </c>
    </row>
    <row r="1432" spans="1:14" x14ac:dyDescent="0.25">
      <c r="A1432" t="s">
        <v>7388</v>
      </c>
      <c r="B1432" t="s">
        <v>7375</v>
      </c>
      <c r="C1432" t="s">
        <v>600</v>
      </c>
      <c r="D1432" t="s">
        <v>7389</v>
      </c>
      <c r="E1432" t="s">
        <v>695</v>
      </c>
      <c r="F1432" t="s">
        <v>7390</v>
      </c>
      <c r="G1432" t="s">
        <v>7391</v>
      </c>
      <c r="H1432" t="s">
        <v>7392</v>
      </c>
      <c r="I1432" t="s">
        <v>34</v>
      </c>
      <c r="J1432" t="s">
        <v>1227</v>
      </c>
      <c r="K1432" t="s">
        <v>606</v>
      </c>
      <c r="L1432" t="s">
        <v>7393</v>
      </c>
      <c r="M1432" t="s">
        <v>26</v>
      </c>
      <c r="N1432" t="s">
        <v>27</v>
      </c>
    </row>
    <row r="1433" spans="1:14" x14ac:dyDescent="0.25">
      <c r="A1433" t="s">
        <v>7394</v>
      </c>
      <c r="B1433" t="s">
        <v>6373</v>
      </c>
      <c r="C1433" t="s">
        <v>76</v>
      </c>
      <c r="D1433" t="s">
        <v>6374</v>
      </c>
      <c r="E1433" t="s">
        <v>18</v>
      </c>
      <c r="F1433" t="s">
        <v>7395</v>
      </c>
      <c r="G1433" t="s">
        <v>7396</v>
      </c>
      <c r="H1433" t="s">
        <v>7397</v>
      </c>
      <c r="I1433" t="s">
        <v>34</v>
      </c>
      <c r="J1433" t="s">
        <v>2283</v>
      </c>
      <c r="K1433" t="s">
        <v>24</v>
      </c>
      <c r="L1433" t="s">
        <v>44</v>
      </c>
      <c r="M1433" t="s">
        <v>7398</v>
      </c>
      <c r="N1433" t="s">
        <v>46</v>
      </c>
    </row>
    <row r="1434" spans="1:14" x14ac:dyDescent="0.25">
      <c r="A1434" t="s">
        <v>7399</v>
      </c>
      <c r="B1434" t="s">
        <v>708</v>
      </c>
      <c r="C1434" t="s">
        <v>16</v>
      </c>
      <c r="D1434" t="s">
        <v>5693</v>
      </c>
      <c r="E1434" t="s">
        <v>695</v>
      </c>
      <c r="F1434" t="s">
        <v>7400</v>
      </c>
      <c r="G1434" t="s">
        <v>7401</v>
      </c>
      <c r="H1434" t="s">
        <v>7402</v>
      </c>
      <c r="I1434" t="s">
        <v>34</v>
      </c>
      <c r="J1434" t="s">
        <v>276</v>
      </c>
      <c r="K1434" t="s">
        <v>24</v>
      </c>
      <c r="L1434" t="s">
        <v>914</v>
      </c>
      <c r="M1434" t="s">
        <v>26</v>
      </c>
      <c r="N1434" t="s">
        <v>27</v>
      </c>
    </row>
    <row r="1435" spans="1:14" x14ac:dyDescent="0.25">
      <c r="A1435" t="s">
        <v>7403</v>
      </c>
      <c r="B1435" t="s">
        <v>7404</v>
      </c>
      <c r="C1435" t="s">
        <v>16</v>
      </c>
      <c r="D1435" t="s">
        <v>3572</v>
      </c>
      <c r="E1435" t="s">
        <v>695</v>
      </c>
      <c r="F1435" t="s">
        <v>7405</v>
      </c>
      <c r="G1435" t="s">
        <v>7406</v>
      </c>
      <c r="H1435" t="s">
        <v>7407</v>
      </c>
      <c r="I1435" t="s">
        <v>22</v>
      </c>
      <c r="J1435" t="s">
        <v>3420</v>
      </c>
      <c r="K1435" t="s">
        <v>24</v>
      </c>
      <c r="L1435" t="s">
        <v>91</v>
      </c>
      <c r="M1435" t="s">
        <v>26</v>
      </c>
      <c r="N1435" t="s">
        <v>27</v>
      </c>
    </row>
    <row r="1436" spans="1:14" x14ac:dyDescent="0.25">
      <c r="A1436" t="s">
        <v>7408</v>
      </c>
      <c r="B1436" t="s">
        <v>7409</v>
      </c>
      <c r="C1436" t="s">
        <v>76</v>
      </c>
      <c r="D1436" t="s">
        <v>6356</v>
      </c>
      <c r="E1436" t="s">
        <v>687</v>
      </c>
      <c r="F1436" t="s">
        <v>7410</v>
      </c>
      <c r="G1436" t="s">
        <v>7411</v>
      </c>
      <c r="H1436" t="s">
        <v>7412</v>
      </c>
      <c r="I1436" t="s">
        <v>22</v>
      </c>
      <c r="J1436" t="s">
        <v>269</v>
      </c>
      <c r="K1436" t="s">
        <v>24</v>
      </c>
      <c r="L1436" t="s">
        <v>3900</v>
      </c>
      <c r="M1436" t="s">
        <v>26</v>
      </c>
      <c r="N1436" t="s">
        <v>27</v>
      </c>
    </row>
    <row r="1437" spans="1:14" x14ac:dyDescent="0.25">
      <c r="A1437" t="s">
        <v>7413</v>
      </c>
      <c r="B1437" t="s">
        <v>227</v>
      </c>
      <c r="C1437" t="s">
        <v>76</v>
      </c>
      <c r="D1437" t="s">
        <v>437</v>
      </c>
      <c r="E1437" t="s">
        <v>687</v>
      </c>
      <c r="F1437" t="s">
        <v>7414</v>
      </c>
      <c r="G1437" t="s">
        <v>7415</v>
      </c>
      <c r="H1437" t="s">
        <v>7416</v>
      </c>
      <c r="I1437" t="s">
        <v>34</v>
      </c>
      <c r="J1437" t="s">
        <v>2490</v>
      </c>
      <c r="K1437" t="s">
        <v>24</v>
      </c>
      <c r="L1437" t="s">
        <v>6811</v>
      </c>
      <c r="M1437" t="s">
        <v>26</v>
      </c>
      <c r="N1437" t="s">
        <v>27</v>
      </c>
    </row>
    <row r="1438" spans="1:14" x14ac:dyDescent="0.25">
      <c r="A1438" t="s">
        <v>7417</v>
      </c>
      <c r="B1438" t="s">
        <v>7418</v>
      </c>
      <c r="C1438" t="s">
        <v>16</v>
      </c>
      <c r="D1438" t="s">
        <v>3572</v>
      </c>
      <c r="E1438" t="s">
        <v>687</v>
      </c>
      <c r="F1438" t="s">
        <v>7419</v>
      </c>
      <c r="G1438" t="s">
        <v>7420</v>
      </c>
      <c r="H1438" t="s">
        <v>7421</v>
      </c>
      <c r="I1438" t="s">
        <v>22</v>
      </c>
      <c r="J1438" t="s">
        <v>1295</v>
      </c>
      <c r="K1438" t="s">
        <v>24</v>
      </c>
      <c r="L1438" t="s">
        <v>91</v>
      </c>
      <c r="M1438" t="s">
        <v>26</v>
      </c>
      <c r="N1438" t="s">
        <v>27</v>
      </c>
    </row>
    <row r="1439" spans="1:14" x14ac:dyDescent="0.25">
      <c r="A1439" t="s">
        <v>7422</v>
      </c>
      <c r="C1439" t="s">
        <v>16</v>
      </c>
      <c r="D1439" t="s">
        <v>7423</v>
      </c>
      <c r="E1439" t="s">
        <v>695</v>
      </c>
      <c r="F1439" t="s">
        <v>7424</v>
      </c>
      <c r="G1439" t="s">
        <v>7425</v>
      </c>
      <c r="H1439" t="s">
        <v>7426</v>
      </c>
      <c r="I1439" t="s">
        <v>34</v>
      </c>
      <c r="J1439" t="s">
        <v>2757</v>
      </c>
      <c r="K1439" t="s">
        <v>24</v>
      </c>
      <c r="L1439" t="s">
        <v>3722</v>
      </c>
      <c r="M1439" t="s">
        <v>26</v>
      </c>
      <c r="N1439" t="s">
        <v>27</v>
      </c>
    </row>
    <row r="1440" spans="1:14" x14ac:dyDescent="0.25">
      <c r="A1440" t="s">
        <v>7427</v>
      </c>
      <c r="B1440" t="s">
        <v>7428</v>
      </c>
      <c r="C1440" t="s">
        <v>76</v>
      </c>
      <c r="D1440" t="s">
        <v>7429</v>
      </c>
      <c r="E1440" t="s">
        <v>695</v>
      </c>
      <c r="F1440" t="s">
        <v>7430</v>
      </c>
      <c r="G1440" t="s">
        <v>7431</v>
      </c>
      <c r="H1440" t="s">
        <v>7432</v>
      </c>
      <c r="I1440" t="s">
        <v>34</v>
      </c>
      <c r="J1440" t="s">
        <v>232</v>
      </c>
      <c r="K1440" t="s">
        <v>24</v>
      </c>
      <c r="L1440" t="s">
        <v>7433</v>
      </c>
      <c r="M1440" t="s">
        <v>26</v>
      </c>
      <c r="N1440" t="s">
        <v>27</v>
      </c>
    </row>
    <row r="1441" spans="1:14" x14ac:dyDescent="0.25">
      <c r="A1441" t="s">
        <v>6800</v>
      </c>
      <c r="B1441" t="s">
        <v>3035</v>
      </c>
      <c r="C1441" t="s">
        <v>16</v>
      </c>
      <c r="D1441" t="s">
        <v>6801</v>
      </c>
      <c r="E1441" t="s">
        <v>695</v>
      </c>
      <c r="F1441" t="s">
        <v>7434</v>
      </c>
      <c r="G1441" t="s">
        <v>7435</v>
      </c>
      <c r="H1441" t="s">
        <v>7436</v>
      </c>
      <c r="I1441" t="s">
        <v>348</v>
      </c>
      <c r="J1441" t="s">
        <v>372</v>
      </c>
      <c r="K1441" t="s">
        <v>24</v>
      </c>
      <c r="L1441" t="s">
        <v>394</v>
      </c>
      <c r="M1441" t="s">
        <v>7437</v>
      </c>
      <c r="N1441" t="s">
        <v>46</v>
      </c>
    </row>
    <row r="1442" spans="1:14" x14ac:dyDescent="0.25">
      <c r="A1442" t="s">
        <v>7438</v>
      </c>
      <c r="B1442" t="s">
        <v>7439</v>
      </c>
      <c r="C1442" t="s">
        <v>76</v>
      </c>
      <c r="D1442" t="s">
        <v>7440</v>
      </c>
      <c r="E1442" t="s">
        <v>695</v>
      </c>
      <c r="F1442" t="s">
        <v>7441</v>
      </c>
      <c r="G1442" t="s">
        <v>7442</v>
      </c>
      <c r="H1442" t="s">
        <v>7443</v>
      </c>
      <c r="I1442" t="s">
        <v>34</v>
      </c>
      <c r="J1442" t="s">
        <v>276</v>
      </c>
      <c r="K1442" t="s">
        <v>24</v>
      </c>
      <c r="L1442" t="s">
        <v>3702</v>
      </c>
      <c r="M1442" t="s">
        <v>26</v>
      </c>
      <c r="N1442" t="s">
        <v>27</v>
      </c>
    </row>
    <row r="1443" spans="1:14" x14ac:dyDescent="0.25">
      <c r="A1443" t="s">
        <v>7444</v>
      </c>
      <c r="B1443" t="s">
        <v>7445</v>
      </c>
      <c r="C1443" t="s">
        <v>76</v>
      </c>
      <c r="D1443" t="s">
        <v>7446</v>
      </c>
      <c r="E1443" t="s">
        <v>687</v>
      </c>
      <c r="F1443" t="s">
        <v>7447</v>
      </c>
      <c r="G1443" t="s">
        <v>7448</v>
      </c>
      <c r="H1443" t="s">
        <v>7449</v>
      </c>
      <c r="I1443" t="s">
        <v>34</v>
      </c>
      <c r="J1443" t="s">
        <v>1704</v>
      </c>
      <c r="K1443" t="s">
        <v>24</v>
      </c>
      <c r="L1443" t="s">
        <v>7450</v>
      </c>
      <c r="M1443" t="s">
        <v>26</v>
      </c>
      <c r="N1443" t="s">
        <v>27</v>
      </c>
    </row>
    <row r="1444" spans="1:14" x14ac:dyDescent="0.25">
      <c r="A1444" t="s">
        <v>7451</v>
      </c>
      <c r="B1444" t="s">
        <v>7452</v>
      </c>
      <c r="C1444" t="s">
        <v>76</v>
      </c>
      <c r="D1444" t="s">
        <v>102</v>
      </c>
      <c r="E1444" t="s">
        <v>695</v>
      </c>
      <c r="F1444" t="s">
        <v>7453</v>
      </c>
      <c r="G1444" t="s">
        <v>7454</v>
      </c>
      <c r="H1444" t="s">
        <v>7455</v>
      </c>
      <c r="I1444" t="s">
        <v>34</v>
      </c>
      <c r="J1444" t="s">
        <v>155</v>
      </c>
      <c r="K1444" t="s">
        <v>24</v>
      </c>
      <c r="L1444" t="s">
        <v>82</v>
      </c>
      <c r="M1444" t="s">
        <v>7456</v>
      </c>
      <c r="N1444" t="s">
        <v>46</v>
      </c>
    </row>
    <row r="1445" spans="1:14" x14ac:dyDescent="0.25">
      <c r="A1445" t="s">
        <v>6789</v>
      </c>
      <c r="B1445" t="s">
        <v>7457</v>
      </c>
      <c r="C1445" t="s">
        <v>76</v>
      </c>
      <c r="D1445" t="s">
        <v>6791</v>
      </c>
      <c r="E1445" t="s">
        <v>695</v>
      </c>
      <c r="F1445" t="s">
        <v>7458</v>
      </c>
      <c r="G1445" t="s">
        <v>7459</v>
      </c>
      <c r="H1445" t="s">
        <v>7460</v>
      </c>
      <c r="I1445" t="s">
        <v>34</v>
      </c>
      <c r="J1445" t="s">
        <v>3322</v>
      </c>
      <c r="K1445" t="s">
        <v>24</v>
      </c>
      <c r="L1445" t="s">
        <v>36</v>
      </c>
      <c r="M1445" t="s">
        <v>26</v>
      </c>
      <c r="N1445" t="s">
        <v>27</v>
      </c>
    </row>
    <row r="1446" spans="1:14" x14ac:dyDescent="0.25">
      <c r="A1446" t="s">
        <v>7461</v>
      </c>
      <c r="B1446" t="s">
        <v>7462</v>
      </c>
      <c r="C1446" t="s">
        <v>16</v>
      </c>
      <c r="D1446" t="s">
        <v>3712</v>
      </c>
      <c r="E1446" t="s">
        <v>687</v>
      </c>
      <c r="F1446" t="s">
        <v>7463</v>
      </c>
      <c r="G1446" t="s">
        <v>7464</v>
      </c>
      <c r="H1446" t="s">
        <v>7465</v>
      </c>
      <c r="I1446" t="s">
        <v>22</v>
      </c>
      <c r="J1446" t="s">
        <v>1208</v>
      </c>
      <c r="K1446" t="s">
        <v>24</v>
      </c>
      <c r="L1446" t="s">
        <v>91</v>
      </c>
      <c r="M1446" t="s">
        <v>26</v>
      </c>
      <c r="N1446" t="s">
        <v>27</v>
      </c>
    </row>
    <row r="1447" spans="1:14" x14ac:dyDescent="0.25">
      <c r="A1447" t="s">
        <v>7466</v>
      </c>
      <c r="B1447" t="s">
        <v>7445</v>
      </c>
      <c r="C1447" t="s">
        <v>76</v>
      </c>
      <c r="D1447" t="s">
        <v>7446</v>
      </c>
      <c r="E1447" t="s">
        <v>695</v>
      </c>
      <c r="F1447" t="s">
        <v>7467</v>
      </c>
      <c r="G1447" t="s">
        <v>7468</v>
      </c>
      <c r="H1447" t="s">
        <v>7469</v>
      </c>
      <c r="I1447" t="s">
        <v>34</v>
      </c>
      <c r="J1447" t="s">
        <v>147</v>
      </c>
      <c r="K1447" t="s">
        <v>24</v>
      </c>
      <c r="L1447" t="s">
        <v>44</v>
      </c>
      <c r="M1447" t="s">
        <v>26</v>
      </c>
      <c r="N1447" t="s">
        <v>27</v>
      </c>
    </row>
    <row r="1448" spans="1:14" x14ac:dyDescent="0.25">
      <c r="A1448" t="s">
        <v>7470</v>
      </c>
      <c r="C1448" t="s">
        <v>76</v>
      </c>
      <c r="D1448" t="s">
        <v>7471</v>
      </c>
      <c r="E1448" t="s">
        <v>695</v>
      </c>
      <c r="F1448" t="s">
        <v>7472</v>
      </c>
      <c r="G1448" t="s">
        <v>7473</v>
      </c>
      <c r="H1448" t="s">
        <v>7474</v>
      </c>
      <c r="I1448" t="s">
        <v>34</v>
      </c>
      <c r="J1448" t="s">
        <v>3420</v>
      </c>
      <c r="K1448" t="s">
        <v>24</v>
      </c>
      <c r="L1448" t="s">
        <v>477</v>
      </c>
      <c r="M1448" t="s">
        <v>26</v>
      </c>
      <c r="N1448" t="s">
        <v>27</v>
      </c>
    </row>
    <row r="1449" spans="1:14" x14ac:dyDescent="0.25">
      <c r="A1449" t="s">
        <v>7475</v>
      </c>
      <c r="C1449" t="s">
        <v>76</v>
      </c>
      <c r="E1449" t="s">
        <v>695</v>
      </c>
      <c r="F1449" t="s">
        <v>7476</v>
      </c>
      <c r="G1449" t="s">
        <v>7477</v>
      </c>
      <c r="H1449" t="s">
        <v>7478</v>
      </c>
      <c r="I1449" t="s">
        <v>34</v>
      </c>
      <c r="J1449" t="s">
        <v>170</v>
      </c>
      <c r="K1449" t="s">
        <v>24</v>
      </c>
      <c r="L1449" t="s">
        <v>184</v>
      </c>
      <c r="M1449" t="s">
        <v>7479</v>
      </c>
      <c r="N1449" t="s">
        <v>46</v>
      </c>
    </row>
    <row r="1450" spans="1:14" x14ac:dyDescent="0.25">
      <c r="A1450" t="s">
        <v>7480</v>
      </c>
      <c r="B1450" t="s">
        <v>7409</v>
      </c>
      <c r="C1450" t="s">
        <v>76</v>
      </c>
      <c r="D1450" t="s">
        <v>6356</v>
      </c>
      <c r="E1450" t="s">
        <v>695</v>
      </c>
      <c r="F1450" t="s">
        <v>7481</v>
      </c>
      <c r="G1450" t="s">
        <v>7482</v>
      </c>
      <c r="H1450" t="s">
        <v>7483</v>
      </c>
      <c r="I1450" t="s">
        <v>34</v>
      </c>
      <c r="J1450" t="s">
        <v>269</v>
      </c>
      <c r="K1450" t="s">
        <v>24</v>
      </c>
      <c r="L1450" t="s">
        <v>3900</v>
      </c>
      <c r="M1450" t="s">
        <v>26</v>
      </c>
      <c r="N1450" t="s">
        <v>27</v>
      </c>
    </row>
    <row r="1451" spans="1:14" x14ac:dyDescent="0.25">
      <c r="A1451" t="s">
        <v>7484</v>
      </c>
      <c r="B1451" t="s">
        <v>7485</v>
      </c>
      <c r="C1451" t="s">
        <v>16</v>
      </c>
      <c r="E1451" t="s">
        <v>695</v>
      </c>
      <c r="F1451" t="s">
        <v>7486</v>
      </c>
      <c r="G1451" t="s">
        <v>7487</v>
      </c>
      <c r="H1451" t="s">
        <v>7488</v>
      </c>
      <c r="I1451" t="s">
        <v>34</v>
      </c>
      <c r="J1451" t="s">
        <v>3381</v>
      </c>
      <c r="K1451" t="s">
        <v>24</v>
      </c>
      <c r="L1451" t="s">
        <v>477</v>
      </c>
      <c r="M1451" t="s">
        <v>26</v>
      </c>
      <c r="N1451" t="s">
        <v>27</v>
      </c>
    </row>
    <row r="1452" spans="1:14" x14ac:dyDescent="0.25">
      <c r="A1452" t="s">
        <v>7489</v>
      </c>
      <c r="B1452" t="s">
        <v>7490</v>
      </c>
      <c r="C1452" t="s">
        <v>16</v>
      </c>
      <c r="D1452" t="s">
        <v>3889</v>
      </c>
      <c r="E1452" t="s">
        <v>695</v>
      </c>
      <c r="F1452" t="s">
        <v>7491</v>
      </c>
      <c r="G1452" t="s">
        <v>7492</v>
      </c>
      <c r="H1452" t="s">
        <v>7493</v>
      </c>
      <c r="I1452" t="s">
        <v>34</v>
      </c>
      <c r="J1452" t="s">
        <v>816</v>
      </c>
      <c r="K1452" t="s">
        <v>24</v>
      </c>
      <c r="L1452" t="s">
        <v>44</v>
      </c>
      <c r="M1452" t="s">
        <v>26</v>
      </c>
      <c r="N1452" t="s">
        <v>27</v>
      </c>
    </row>
    <row r="1453" spans="1:14" x14ac:dyDescent="0.25">
      <c r="A1453" t="s">
        <v>7494</v>
      </c>
      <c r="C1453" t="s">
        <v>76</v>
      </c>
      <c r="D1453" t="s">
        <v>7471</v>
      </c>
      <c r="E1453" t="s">
        <v>695</v>
      </c>
      <c r="F1453" t="s">
        <v>7495</v>
      </c>
      <c r="G1453" t="s">
        <v>7496</v>
      </c>
      <c r="H1453" t="s">
        <v>7497</v>
      </c>
      <c r="I1453" t="s">
        <v>34</v>
      </c>
      <c r="J1453" t="s">
        <v>2023</v>
      </c>
      <c r="K1453" t="s">
        <v>24</v>
      </c>
      <c r="L1453" t="s">
        <v>477</v>
      </c>
      <c r="M1453" t="s">
        <v>26</v>
      </c>
      <c r="N1453" t="s">
        <v>27</v>
      </c>
    </row>
    <row r="1454" spans="1:14" x14ac:dyDescent="0.25">
      <c r="A1454" t="s">
        <v>6795</v>
      </c>
      <c r="B1454" t="s">
        <v>5399</v>
      </c>
      <c r="C1454" t="s">
        <v>76</v>
      </c>
      <c r="D1454" t="s">
        <v>6796</v>
      </c>
      <c r="E1454" t="s">
        <v>687</v>
      </c>
      <c r="F1454" t="s">
        <v>7498</v>
      </c>
      <c r="G1454" t="s">
        <v>7499</v>
      </c>
      <c r="H1454" t="s">
        <v>7500</v>
      </c>
      <c r="I1454" t="s">
        <v>34</v>
      </c>
      <c r="J1454" t="s">
        <v>944</v>
      </c>
      <c r="K1454" t="s">
        <v>24</v>
      </c>
      <c r="L1454" t="s">
        <v>248</v>
      </c>
      <c r="M1454" t="s">
        <v>26</v>
      </c>
      <c r="N1454" t="s">
        <v>27</v>
      </c>
    </row>
    <row r="1455" spans="1:14" x14ac:dyDescent="0.25">
      <c r="A1455" t="s">
        <v>7501</v>
      </c>
      <c r="B1455" t="s">
        <v>7502</v>
      </c>
      <c r="C1455" t="s">
        <v>76</v>
      </c>
      <c r="D1455" t="s">
        <v>7503</v>
      </c>
      <c r="E1455" t="s">
        <v>695</v>
      </c>
      <c r="F1455" t="s">
        <v>7504</v>
      </c>
      <c r="G1455" t="s">
        <v>7505</v>
      </c>
      <c r="H1455" t="s">
        <v>7506</v>
      </c>
      <c r="I1455" t="s">
        <v>34</v>
      </c>
      <c r="J1455" t="s">
        <v>889</v>
      </c>
      <c r="K1455" t="s">
        <v>24</v>
      </c>
      <c r="L1455" t="s">
        <v>483</v>
      </c>
      <c r="M1455" t="s">
        <v>26</v>
      </c>
      <c r="N1455" t="s">
        <v>27</v>
      </c>
    </row>
    <row r="1456" spans="1:14" x14ac:dyDescent="0.25">
      <c r="A1456" t="s">
        <v>7480</v>
      </c>
      <c r="B1456" t="s">
        <v>7409</v>
      </c>
      <c r="C1456" t="s">
        <v>76</v>
      </c>
      <c r="D1456" t="s">
        <v>6356</v>
      </c>
      <c r="E1456" t="s">
        <v>695</v>
      </c>
      <c r="F1456" t="s">
        <v>7507</v>
      </c>
      <c r="G1456" t="s">
        <v>7508</v>
      </c>
      <c r="H1456" t="s">
        <v>7509</v>
      </c>
      <c r="I1456" t="s">
        <v>22</v>
      </c>
      <c r="J1456" t="s">
        <v>269</v>
      </c>
      <c r="K1456" t="s">
        <v>24</v>
      </c>
      <c r="L1456" t="s">
        <v>3900</v>
      </c>
      <c r="M1456" t="s">
        <v>26</v>
      </c>
      <c r="N1456" t="s">
        <v>27</v>
      </c>
    </row>
    <row r="1457" spans="1:14" x14ac:dyDescent="0.25">
      <c r="A1457" t="s">
        <v>7480</v>
      </c>
      <c r="B1457" t="s">
        <v>7409</v>
      </c>
      <c r="C1457" t="s">
        <v>76</v>
      </c>
      <c r="D1457" t="s">
        <v>6356</v>
      </c>
      <c r="E1457" t="s">
        <v>695</v>
      </c>
      <c r="F1457" t="s">
        <v>7510</v>
      </c>
      <c r="G1457" t="s">
        <v>7511</v>
      </c>
      <c r="H1457" t="s">
        <v>7512</v>
      </c>
      <c r="I1457" t="s">
        <v>22</v>
      </c>
      <c r="J1457" t="s">
        <v>269</v>
      </c>
      <c r="K1457" t="s">
        <v>24</v>
      </c>
      <c r="L1457" t="s">
        <v>3900</v>
      </c>
      <c r="M1457" t="s">
        <v>26</v>
      </c>
      <c r="N1457" t="s">
        <v>27</v>
      </c>
    </row>
    <row r="1458" spans="1:14" x14ac:dyDescent="0.25">
      <c r="A1458" t="s">
        <v>7513</v>
      </c>
      <c r="B1458" t="s">
        <v>7514</v>
      </c>
      <c r="C1458" t="s">
        <v>16</v>
      </c>
      <c r="D1458" t="s">
        <v>1446</v>
      </c>
      <c r="E1458" t="s">
        <v>695</v>
      </c>
      <c r="F1458" t="s">
        <v>7515</v>
      </c>
      <c r="G1458" t="s">
        <v>7516</v>
      </c>
      <c r="H1458" t="s">
        <v>7517</v>
      </c>
      <c r="I1458" t="s">
        <v>22</v>
      </c>
      <c r="J1458" t="s">
        <v>1501</v>
      </c>
      <c r="K1458" t="s">
        <v>24</v>
      </c>
      <c r="L1458" t="s">
        <v>91</v>
      </c>
      <c r="M1458" t="s">
        <v>7518</v>
      </c>
      <c r="N1458" t="s">
        <v>46</v>
      </c>
    </row>
    <row r="1459" spans="1:14" x14ac:dyDescent="0.25">
      <c r="A1459" t="s">
        <v>7519</v>
      </c>
      <c r="B1459" t="s">
        <v>7520</v>
      </c>
      <c r="C1459" t="s">
        <v>76</v>
      </c>
      <c r="D1459" t="s">
        <v>437</v>
      </c>
      <c r="E1459" t="s">
        <v>695</v>
      </c>
      <c r="F1459" t="s">
        <v>7521</v>
      </c>
      <c r="G1459" t="s">
        <v>7522</v>
      </c>
      <c r="H1459" t="s">
        <v>7523</v>
      </c>
      <c r="I1459" t="s">
        <v>34</v>
      </c>
      <c r="J1459" t="s">
        <v>463</v>
      </c>
      <c r="K1459" t="s">
        <v>24</v>
      </c>
      <c r="L1459" t="s">
        <v>6811</v>
      </c>
      <c r="M1459" t="s">
        <v>7524</v>
      </c>
      <c r="N1459" t="s">
        <v>46</v>
      </c>
    </row>
    <row r="1460" spans="1:14" x14ac:dyDescent="0.25">
      <c r="A1460" t="s">
        <v>7525</v>
      </c>
      <c r="B1460" t="s">
        <v>7526</v>
      </c>
      <c r="C1460" t="s">
        <v>76</v>
      </c>
      <c r="D1460" t="s">
        <v>102</v>
      </c>
      <c r="E1460" t="s">
        <v>695</v>
      </c>
      <c r="F1460" t="s">
        <v>7527</v>
      </c>
      <c r="G1460" t="s">
        <v>7528</v>
      </c>
      <c r="H1460" t="s">
        <v>7529</v>
      </c>
      <c r="I1460" t="s">
        <v>22</v>
      </c>
      <c r="J1460" t="s">
        <v>155</v>
      </c>
      <c r="K1460" t="s">
        <v>24</v>
      </c>
      <c r="L1460" t="s">
        <v>202</v>
      </c>
      <c r="M1460" t="s">
        <v>7530</v>
      </c>
      <c r="N1460" t="s">
        <v>46</v>
      </c>
    </row>
    <row r="1461" spans="1:14" x14ac:dyDescent="0.25">
      <c r="A1461" t="s">
        <v>7484</v>
      </c>
      <c r="B1461" t="s">
        <v>7531</v>
      </c>
      <c r="C1461" t="s">
        <v>16</v>
      </c>
      <c r="E1461" t="s">
        <v>695</v>
      </c>
      <c r="F1461" t="s">
        <v>7532</v>
      </c>
      <c r="G1461" t="s">
        <v>7533</v>
      </c>
      <c r="H1461" t="s">
        <v>7534</v>
      </c>
      <c r="J1461" t="s">
        <v>7535</v>
      </c>
      <c r="K1461" t="s">
        <v>24</v>
      </c>
      <c r="M1461" t="s">
        <v>26</v>
      </c>
      <c r="N1461" t="s">
        <v>27</v>
      </c>
    </row>
    <row r="1462" spans="1:14" x14ac:dyDescent="0.25">
      <c r="A1462" t="s">
        <v>6789</v>
      </c>
      <c r="B1462" t="s">
        <v>7457</v>
      </c>
      <c r="C1462" t="s">
        <v>76</v>
      </c>
      <c r="D1462" t="s">
        <v>6791</v>
      </c>
      <c r="E1462" t="s">
        <v>695</v>
      </c>
      <c r="F1462" t="s">
        <v>7536</v>
      </c>
      <c r="G1462" t="s">
        <v>7537</v>
      </c>
      <c r="H1462" t="s">
        <v>7538</v>
      </c>
      <c r="I1462" t="s">
        <v>34</v>
      </c>
      <c r="J1462" t="s">
        <v>3322</v>
      </c>
      <c r="K1462" t="s">
        <v>24</v>
      </c>
      <c r="L1462" t="s">
        <v>36</v>
      </c>
      <c r="M1462" t="s">
        <v>26</v>
      </c>
      <c r="N1462" t="s">
        <v>27</v>
      </c>
    </row>
    <row r="1463" spans="1:14" x14ac:dyDescent="0.25">
      <c r="A1463" t="s">
        <v>7539</v>
      </c>
      <c r="B1463" t="s">
        <v>7540</v>
      </c>
      <c r="C1463" t="s">
        <v>76</v>
      </c>
      <c r="D1463" t="s">
        <v>6079</v>
      </c>
      <c r="E1463" t="s">
        <v>687</v>
      </c>
      <c r="F1463" t="s">
        <v>7541</v>
      </c>
      <c r="G1463" t="s">
        <v>7542</v>
      </c>
      <c r="H1463" t="s">
        <v>7543</v>
      </c>
      <c r="I1463" t="s">
        <v>34</v>
      </c>
      <c r="J1463" t="s">
        <v>134</v>
      </c>
      <c r="K1463" t="s">
        <v>24</v>
      </c>
      <c r="L1463" t="s">
        <v>114</v>
      </c>
      <c r="M1463" t="s">
        <v>26</v>
      </c>
      <c r="N1463" t="s">
        <v>27</v>
      </c>
    </row>
    <row r="1464" spans="1:14" x14ac:dyDescent="0.25">
      <c r="A1464" t="s">
        <v>7544</v>
      </c>
      <c r="B1464" t="s">
        <v>7545</v>
      </c>
      <c r="C1464" t="s">
        <v>16</v>
      </c>
      <c r="D1464" t="s">
        <v>102</v>
      </c>
      <c r="E1464" t="s">
        <v>687</v>
      </c>
      <c r="F1464" t="s">
        <v>7546</v>
      </c>
      <c r="G1464" t="s">
        <v>7547</v>
      </c>
      <c r="H1464" t="s">
        <v>7548</v>
      </c>
      <c r="I1464" t="s">
        <v>34</v>
      </c>
      <c r="J1464" t="s">
        <v>1468</v>
      </c>
      <c r="K1464" t="s">
        <v>24</v>
      </c>
      <c r="L1464" t="s">
        <v>82</v>
      </c>
      <c r="M1464" t="s">
        <v>26</v>
      </c>
      <c r="N1464" t="s">
        <v>27</v>
      </c>
    </row>
    <row r="1465" spans="1:14" x14ac:dyDescent="0.25">
      <c r="A1465" t="s">
        <v>7549</v>
      </c>
      <c r="B1465" t="s">
        <v>7550</v>
      </c>
      <c r="C1465" t="s">
        <v>76</v>
      </c>
      <c r="D1465" t="s">
        <v>7551</v>
      </c>
      <c r="E1465" t="s">
        <v>687</v>
      </c>
      <c r="F1465" t="s">
        <v>7552</v>
      </c>
      <c r="G1465" t="s">
        <v>7553</v>
      </c>
      <c r="H1465" t="s">
        <v>7554</v>
      </c>
      <c r="I1465" t="s">
        <v>34</v>
      </c>
      <c r="J1465" t="s">
        <v>98</v>
      </c>
      <c r="K1465" t="s">
        <v>24</v>
      </c>
      <c r="L1465" t="s">
        <v>7555</v>
      </c>
      <c r="M1465" t="s">
        <v>26</v>
      </c>
      <c r="N1465" t="s">
        <v>27</v>
      </c>
    </row>
    <row r="1466" spans="1:14" x14ac:dyDescent="0.25">
      <c r="A1466" t="s">
        <v>7556</v>
      </c>
      <c r="B1466" t="s">
        <v>7557</v>
      </c>
      <c r="C1466" t="s">
        <v>16</v>
      </c>
      <c r="D1466" t="s">
        <v>7558</v>
      </c>
      <c r="E1466" t="s">
        <v>687</v>
      </c>
      <c r="F1466" t="s">
        <v>7559</v>
      </c>
      <c r="G1466" t="s">
        <v>7560</v>
      </c>
      <c r="H1466" t="s">
        <v>7561</v>
      </c>
      <c r="I1466" t="s">
        <v>34</v>
      </c>
      <c r="J1466" t="s">
        <v>276</v>
      </c>
      <c r="K1466" t="s">
        <v>24</v>
      </c>
      <c r="L1466" t="s">
        <v>36</v>
      </c>
      <c r="M1466" t="s">
        <v>26</v>
      </c>
      <c r="N1466" t="s">
        <v>27</v>
      </c>
    </row>
    <row r="1467" spans="1:14" x14ac:dyDescent="0.25">
      <c r="A1467" t="s">
        <v>7480</v>
      </c>
      <c r="B1467" t="s">
        <v>7409</v>
      </c>
      <c r="C1467" t="s">
        <v>76</v>
      </c>
      <c r="D1467" t="s">
        <v>6356</v>
      </c>
      <c r="E1467" t="s">
        <v>695</v>
      </c>
      <c r="F1467" t="s">
        <v>7562</v>
      </c>
      <c r="G1467" t="s">
        <v>7563</v>
      </c>
      <c r="H1467" t="s">
        <v>7564</v>
      </c>
      <c r="I1467" t="s">
        <v>22</v>
      </c>
      <c r="J1467" t="s">
        <v>269</v>
      </c>
      <c r="K1467" t="s">
        <v>24</v>
      </c>
      <c r="L1467" t="s">
        <v>3900</v>
      </c>
      <c r="M1467" t="s">
        <v>26</v>
      </c>
      <c r="N1467" t="s">
        <v>27</v>
      </c>
    </row>
    <row r="1468" spans="1:14" x14ac:dyDescent="0.25">
      <c r="A1468" t="s">
        <v>7565</v>
      </c>
      <c r="B1468" t="s">
        <v>7502</v>
      </c>
      <c r="C1468" t="s">
        <v>76</v>
      </c>
      <c r="D1468" t="s">
        <v>7503</v>
      </c>
      <c r="E1468" t="s">
        <v>695</v>
      </c>
      <c r="F1468" t="s">
        <v>7566</v>
      </c>
      <c r="G1468" t="s">
        <v>7567</v>
      </c>
      <c r="H1468" t="s">
        <v>7568</v>
      </c>
      <c r="I1468" t="s">
        <v>34</v>
      </c>
      <c r="J1468" t="s">
        <v>889</v>
      </c>
      <c r="K1468" t="s">
        <v>24</v>
      </c>
      <c r="L1468" t="s">
        <v>483</v>
      </c>
      <c r="M1468" t="s">
        <v>26</v>
      </c>
      <c r="N1468" t="s">
        <v>27</v>
      </c>
    </row>
    <row r="1469" spans="1:14" x14ac:dyDescent="0.25">
      <c r="A1469" t="s">
        <v>7569</v>
      </c>
      <c r="C1469" t="s">
        <v>76</v>
      </c>
      <c r="E1469" t="s">
        <v>695</v>
      </c>
      <c r="F1469" t="s">
        <v>7570</v>
      </c>
      <c r="G1469" t="s">
        <v>7571</v>
      </c>
      <c r="H1469" t="s">
        <v>7572</v>
      </c>
      <c r="I1469" t="s">
        <v>34</v>
      </c>
      <c r="J1469" t="s">
        <v>170</v>
      </c>
      <c r="K1469" t="s">
        <v>24</v>
      </c>
      <c r="L1469" t="s">
        <v>184</v>
      </c>
      <c r="M1469" t="s">
        <v>7573</v>
      </c>
      <c r="N1469" t="s">
        <v>46</v>
      </c>
    </row>
    <row r="1470" spans="1:14" x14ac:dyDescent="0.25">
      <c r="A1470" t="s">
        <v>7574</v>
      </c>
      <c r="B1470" t="s">
        <v>708</v>
      </c>
      <c r="C1470" t="s">
        <v>16</v>
      </c>
      <c r="D1470" t="s">
        <v>5693</v>
      </c>
      <c r="E1470" t="s">
        <v>695</v>
      </c>
      <c r="F1470" t="s">
        <v>7575</v>
      </c>
      <c r="G1470" t="s">
        <v>7576</v>
      </c>
      <c r="H1470" t="s">
        <v>7577</v>
      </c>
      <c r="I1470" t="s">
        <v>34</v>
      </c>
      <c r="J1470" t="s">
        <v>276</v>
      </c>
      <c r="K1470" t="s">
        <v>24</v>
      </c>
      <c r="L1470" t="s">
        <v>914</v>
      </c>
      <c r="M1470" t="s">
        <v>26</v>
      </c>
      <c r="N1470" t="s">
        <v>27</v>
      </c>
    </row>
    <row r="1471" spans="1:14" x14ac:dyDescent="0.25">
      <c r="A1471" t="s">
        <v>7578</v>
      </c>
      <c r="B1471" t="s">
        <v>7579</v>
      </c>
      <c r="C1471" t="s">
        <v>76</v>
      </c>
      <c r="D1471" t="s">
        <v>437</v>
      </c>
      <c r="E1471" t="s">
        <v>695</v>
      </c>
      <c r="F1471" t="s">
        <v>7580</v>
      </c>
      <c r="G1471" t="s">
        <v>7581</v>
      </c>
      <c r="H1471" t="s">
        <v>7582</v>
      </c>
      <c r="I1471" t="s">
        <v>34</v>
      </c>
      <c r="J1471" t="s">
        <v>5291</v>
      </c>
      <c r="K1471" t="s">
        <v>24</v>
      </c>
      <c r="L1471" t="s">
        <v>6811</v>
      </c>
      <c r="M1471" t="s">
        <v>7583</v>
      </c>
      <c r="N1471" t="s">
        <v>46</v>
      </c>
    </row>
    <row r="1472" spans="1:14" x14ac:dyDescent="0.25">
      <c r="A1472" t="s">
        <v>7584</v>
      </c>
      <c r="B1472" t="s">
        <v>7585</v>
      </c>
      <c r="C1472" t="s">
        <v>16</v>
      </c>
      <c r="D1472" t="s">
        <v>7586</v>
      </c>
      <c r="E1472" t="s">
        <v>687</v>
      </c>
      <c r="F1472" t="s">
        <v>7587</v>
      </c>
      <c r="G1472" t="s">
        <v>7588</v>
      </c>
      <c r="H1472" t="s">
        <v>7589</v>
      </c>
      <c r="I1472" t="s">
        <v>34</v>
      </c>
      <c r="J1472" t="s">
        <v>240</v>
      </c>
      <c r="K1472" t="s">
        <v>24</v>
      </c>
      <c r="L1472" t="s">
        <v>477</v>
      </c>
      <c r="M1472" t="s">
        <v>26</v>
      </c>
      <c r="N1472" t="s">
        <v>27</v>
      </c>
    </row>
    <row r="1473" spans="1:14" x14ac:dyDescent="0.25">
      <c r="A1473" t="s">
        <v>6795</v>
      </c>
      <c r="B1473" t="s">
        <v>5399</v>
      </c>
      <c r="C1473" t="s">
        <v>76</v>
      </c>
      <c r="D1473" t="s">
        <v>6796</v>
      </c>
      <c r="E1473" t="s">
        <v>695</v>
      </c>
      <c r="F1473" t="s">
        <v>7590</v>
      </c>
      <c r="G1473" t="s">
        <v>7591</v>
      </c>
      <c r="H1473" t="s">
        <v>7592</v>
      </c>
      <c r="I1473" t="s">
        <v>34</v>
      </c>
      <c r="J1473" t="s">
        <v>944</v>
      </c>
      <c r="K1473" t="s">
        <v>24</v>
      </c>
      <c r="L1473" t="s">
        <v>248</v>
      </c>
      <c r="M1473" t="s">
        <v>26</v>
      </c>
      <c r="N1473" t="s">
        <v>27</v>
      </c>
    </row>
    <row r="1474" spans="1:14" x14ac:dyDescent="0.25">
      <c r="A1474" t="s">
        <v>7593</v>
      </c>
      <c r="B1474" t="s">
        <v>7240</v>
      </c>
      <c r="C1474" t="s">
        <v>16</v>
      </c>
      <c r="D1474" t="s">
        <v>4896</v>
      </c>
      <c r="E1474" t="s">
        <v>687</v>
      </c>
      <c r="F1474" t="s">
        <v>7594</v>
      </c>
      <c r="G1474" t="s">
        <v>7595</v>
      </c>
      <c r="H1474" t="s">
        <v>7596</v>
      </c>
      <c r="I1474" t="s">
        <v>34</v>
      </c>
      <c r="J1474" t="s">
        <v>2079</v>
      </c>
      <c r="K1474" t="s">
        <v>24</v>
      </c>
      <c r="L1474" t="s">
        <v>2751</v>
      </c>
      <c r="M1474" t="s">
        <v>26</v>
      </c>
      <c r="N1474" t="s">
        <v>27</v>
      </c>
    </row>
    <row r="1475" spans="1:14" x14ac:dyDescent="0.25">
      <c r="A1475" t="s">
        <v>7597</v>
      </c>
      <c r="B1475" t="s">
        <v>7598</v>
      </c>
      <c r="C1475" t="s">
        <v>76</v>
      </c>
      <c r="D1475" t="s">
        <v>2027</v>
      </c>
      <c r="E1475" t="s">
        <v>695</v>
      </c>
      <c r="F1475" t="s">
        <v>7599</v>
      </c>
      <c r="G1475" t="s">
        <v>7600</v>
      </c>
      <c r="H1475" t="s">
        <v>7601</v>
      </c>
      <c r="I1475" t="s">
        <v>34</v>
      </c>
      <c r="J1475" t="s">
        <v>284</v>
      </c>
      <c r="K1475" t="s">
        <v>24</v>
      </c>
      <c r="L1475" t="s">
        <v>342</v>
      </c>
      <c r="M1475" t="s">
        <v>26</v>
      </c>
      <c r="N1475" t="s">
        <v>27</v>
      </c>
    </row>
    <row r="1476" spans="1:14" x14ac:dyDescent="0.25">
      <c r="A1476" t="s">
        <v>7602</v>
      </c>
      <c r="B1476" t="s">
        <v>7603</v>
      </c>
      <c r="C1476" t="s">
        <v>76</v>
      </c>
      <c r="D1476" t="s">
        <v>437</v>
      </c>
      <c r="E1476" t="s">
        <v>695</v>
      </c>
      <c r="F1476" t="s">
        <v>7604</v>
      </c>
      <c r="G1476" t="s">
        <v>7605</v>
      </c>
      <c r="H1476" t="s">
        <v>7606</v>
      </c>
      <c r="I1476" t="s">
        <v>34</v>
      </c>
      <c r="J1476" t="s">
        <v>4468</v>
      </c>
      <c r="K1476" t="s">
        <v>24</v>
      </c>
      <c r="L1476" t="s">
        <v>7607</v>
      </c>
      <c r="M1476" t="s">
        <v>7608</v>
      </c>
      <c r="N1476" t="s">
        <v>46</v>
      </c>
    </row>
    <row r="1477" spans="1:14" x14ac:dyDescent="0.25">
      <c r="A1477" t="s">
        <v>7609</v>
      </c>
      <c r="C1477" t="s">
        <v>76</v>
      </c>
      <c r="E1477" t="s">
        <v>695</v>
      </c>
      <c r="F1477" t="s">
        <v>7610</v>
      </c>
      <c r="G1477" t="s">
        <v>7611</v>
      </c>
      <c r="H1477" t="s">
        <v>7612</v>
      </c>
      <c r="I1477" t="s">
        <v>34</v>
      </c>
      <c r="J1477" t="s">
        <v>170</v>
      </c>
      <c r="K1477" t="s">
        <v>24</v>
      </c>
      <c r="L1477" t="s">
        <v>184</v>
      </c>
      <c r="M1477" t="s">
        <v>7613</v>
      </c>
      <c r="N1477" t="s">
        <v>46</v>
      </c>
    </row>
    <row r="1478" spans="1:14" x14ac:dyDescent="0.25">
      <c r="A1478" t="s">
        <v>7614</v>
      </c>
      <c r="B1478" t="s">
        <v>7615</v>
      </c>
      <c r="C1478" t="s">
        <v>76</v>
      </c>
      <c r="D1478" t="s">
        <v>4164</v>
      </c>
      <c r="E1478" t="s">
        <v>687</v>
      </c>
      <c r="F1478" t="s">
        <v>7616</v>
      </c>
      <c r="G1478" t="s">
        <v>7617</v>
      </c>
      <c r="H1478" t="s">
        <v>7618</v>
      </c>
      <c r="I1478" t="s">
        <v>34</v>
      </c>
      <c r="J1478" t="s">
        <v>90</v>
      </c>
      <c r="K1478" t="s">
        <v>24</v>
      </c>
      <c r="L1478" t="s">
        <v>720</v>
      </c>
      <c r="M1478" t="s">
        <v>26</v>
      </c>
      <c r="N1478" t="s">
        <v>27</v>
      </c>
    </row>
    <row r="1479" spans="1:14" x14ac:dyDescent="0.25">
      <c r="A1479" t="s">
        <v>7619</v>
      </c>
      <c r="B1479" t="s">
        <v>715</v>
      </c>
      <c r="C1479" t="s">
        <v>16</v>
      </c>
      <c r="D1479" t="s">
        <v>716</v>
      </c>
      <c r="E1479" t="s">
        <v>687</v>
      </c>
      <c r="F1479" t="s">
        <v>7620</v>
      </c>
      <c r="G1479" t="s">
        <v>7621</v>
      </c>
      <c r="H1479" t="s">
        <v>7622</v>
      </c>
      <c r="I1479" t="s">
        <v>34</v>
      </c>
      <c r="J1479" t="s">
        <v>1161</v>
      </c>
      <c r="K1479" t="s">
        <v>24</v>
      </c>
      <c r="L1479" t="s">
        <v>720</v>
      </c>
      <c r="M1479" t="s">
        <v>26</v>
      </c>
      <c r="N1479" t="s">
        <v>27</v>
      </c>
    </row>
    <row r="1480" spans="1:14" x14ac:dyDescent="0.25">
      <c r="A1480" t="s">
        <v>7623</v>
      </c>
      <c r="B1480" t="s">
        <v>486</v>
      </c>
      <c r="C1480" t="s">
        <v>76</v>
      </c>
      <c r="D1480" t="s">
        <v>102</v>
      </c>
      <c r="E1480" t="s">
        <v>687</v>
      </c>
      <c r="F1480" t="s">
        <v>7624</v>
      </c>
      <c r="G1480" t="s">
        <v>7625</v>
      </c>
      <c r="H1480" t="s">
        <v>7626</v>
      </c>
      <c r="I1480" t="s">
        <v>34</v>
      </c>
      <c r="J1480" t="s">
        <v>358</v>
      </c>
      <c r="K1480" t="s">
        <v>24</v>
      </c>
      <c r="L1480" t="s">
        <v>82</v>
      </c>
      <c r="M1480" t="s">
        <v>26</v>
      </c>
      <c r="N1480" t="s">
        <v>27</v>
      </c>
    </row>
    <row r="1481" spans="1:14" x14ac:dyDescent="0.25">
      <c r="A1481" t="s">
        <v>7627</v>
      </c>
      <c r="B1481" t="s">
        <v>2946</v>
      </c>
      <c r="C1481" t="s">
        <v>16</v>
      </c>
      <c r="D1481" t="s">
        <v>716</v>
      </c>
      <c r="E1481" t="s">
        <v>695</v>
      </c>
      <c r="F1481" t="s">
        <v>7628</v>
      </c>
      <c r="G1481" t="s">
        <v>7629</v>
      </c>
      <c r="H1481" t="s">
        <v>7630</v>
      </c>
      <c r="I1481" t="s">
        <v>34</v>
      </c>
      <c r="J1481" t="s">
        <v>1161</v>
      </c>
      <c r="K1481" t="s">
        <v>24</v>
      </c>
      <c r="L1481" t="s">
        <v>720</v>
      </c>
      <c r="M1481" t="s">
        <v>26</v>
      </c>
      <c r="N1481" t="s">
        <v>27</v>
      </c>
    </row>
    <row r="1482" spans="1:14" x14ac:dyDescent="0.25">
      <c r="A1482" t="s">
        <v>7631</v>
      </c>
      <c r="B1482" t="s">
        <v>3035</v>
      </c>
      <c r="C1482" t="s">
        <v>16</v>
      </c>
      <c r="D1482" t="s">
        <v>6801</v>
      </c>
      <c r="E1482" t="s">
        <v>695</v>
      </c>
      <c r="F1482" t="s">
        <v>7632</v>
      </c>
      <c r="G1482" t="s">
        <v>7633</v>
      </c>
      <c r="H1482" t="s">
        <v>7634</v>
      </c>
      <c r="I1482" t="s">
        <v>348</v>
      </c>
      <c r="J1482" t="s">
        <v>372</v>
      </c>
      <c r="K1482" t="s">
        <v>24</v>
      </c>
      <c r="L1482" t="s">
        <v>394</v>
      </c>
      <c r="M1482" t="s">
        <v>7635</v>
      </c>
      <c r="N1482" t="s">
        <v>46</v>
      </c>
    </row>
    <row r="1483" spans="1:14" x14ac:dyDescent="0.25">
      <c r="A1483" t="s">
        <v>7636</v>
      </c>
      <c r="B1483" t="s">
        <v>227</v>
      </c>
      <c r="C1483" t="s">
        <v>76</v>
      </c>
      <c r="D1483" t="s">
        <v>437</v>
      </c>
      <c r="E1483" t="s">
        <v>695</v>
      </c>
      <c r="F1483" t="s">
        <v>7637</v>
      </c>
      <c r="G1483" t="s">
        <v>7638</v>
      </c>
      <c r="H1483" t="s">
        <v>7639</v>
      </c>
      <c r="I1483" t="s">
        <v>34</v>
      </c>
      <c r="J1483" t="s">
        <v>127</v>
      </c>
      <c r="K1483" t="s">
        <v>24</v>
      </c>
      <c r="L1483" t="s">
        <v>441</v>
      </c>
      <c r="M1483" t="s">
        <v>7640</v>
      </c>
      <c r="N1483" t="s">
        <v>46</v>
      </c>
    </row>
    <row r="1484" spans="1:14" x14ac:dyDescent="0.25">
      <c r="A1484" t="s">
        <v>6800</v>
      </c>
      <c r="B1484" t="s">
        <v>3035</v>
      </c>
      <c r="C1484" t="s">
        <v>16</v>
      </c>
      <c r="D1484" t="s">
        <v>6801</v>
      </c>
      <c r="E1484" t="s">
        <v>687</v>
      </c>
      <c r="F1484" t="s">
        <v>7641</v>
      </c>
      <c r="G1484" t="s">
        <v>7642</v>
      </c>
      <c r="H1484" t="s">
        <v>7643</v>
      </c>
      <c r="I1484" t="s">
        <v>348</v>
      </c>
      <c r="J1484" t="s">
        <v>372</v>
      </c>
      <c r="K1484" t="s">
        <v>24</v>
      </c>
      <c r="L1484" t="s">
        <v>394</v>
      </c>
      <c r="M1484" t="s">
        <v>26</v>
      </c>
      <c r="N1484" t="s">
        <v>27</v>
      </c>
    </row>
    <row r="1485" spans="1:14" x14ac:dyDescent="0.25">
      <c r="A1485" t="s">
        <v>7644</v>
      </c>
      <c r="B1485" t="s">
        <v>7220</v>
      </c>
      <c r="C1485" t="s">
        <v>16</v>
      </c>
      <c r="D1485" t="s">
        <v>7221</v>
      </c>
      <c r="E1485" t="s">
        <v>695</v>
      </c>
      <c r="F1485" t="s">
        <v>7645</v>
      </c>
      <c r="G1485" t="s">
        <v>7646</v>
      </c>
      <c r="H1485" t="s">
        <v>7647</v>
      </c>
      <c r="I1485" t="s">
        <v>348</v>
      </c>
      <c r="J1485" t="s">
        <v>1208</v>
      </c>
      <c r="K1485" t="s">
        <v>24</v>
      </c>
      <c r="L1485" t="s">
        <v>394</v>
      </c>
      <c r="M1485" t="s">
        <v>26</v>
      </c>
      <c r="N1485" t="s">
        <v>27</v>
      </c>
    </row>
    <row r="1486" spans="1:14" x14ac:dyDescent="0.25">
      <c r="A1486" t="s">
        <v>7648</v>
      </c>
      <c r="B1486" t="s">
        <v>7598</v>
      </c>
      <c r="C1486" t="s">
        <v>76</v>
      </c>
      <c r="D1486" t="s">
        <v>2027</v>
      </c>
      <c r="E1486" t="s">
        <v>687</v>
      </c>
      <c r="F1486" t="s">
        <v>7649</v>
      </c>
      <c r="G1486" t="s">
        <v>7650</v>
      </c>
      <c r="H1486" t="s">
        <v>7651</v>
      </c>
      <c r="I1486" t="s">
        <v>34</v>
      </c>
      <c r="J1486" t="s">
        <v>284</v>
      </c>
      <c r="K1486" t="s">
        <v>24</v>
      </c>
      <c r="L1486" t="s">
        <v>342</v>
      </c>
      <c r="M1486" t="s">
        <v>26</v>
      </c>
      <c r="N1486" t="s">
        <v>27</v>
      </c>
    </row>
    <row r="1487" spans="1:14" x14ac:dyDescent="0.25">
      <c r="A1487" t="s">
        <v>2884</v>
      </c>
      <c r="B1487" t="s">
        <v>6784</v>
      </c>
      <c r="C1487" t="s">
        <v>16</v>
      </c>
      <c r="D1487" t="s">
        <v>102</v>
      </c>
      <c r="E1487" t="s">
        <v>695</v>
      </c>
      <c r="F1487" t="s">
        <v>7652</v>
      </c>
      <c r="G1487" t="s">
        <v>7653</v>
      </c>
      <c r="H1487" t="s">
        <v>7654</v>
      </c>
      <c r="I1487" t="s">
        <v>34</v>
      </c>
      <c r="J1487" t="s">
        <v>1372</v>
      </c>
      <c r="K1487" t="s">
        <v>24</v>
      </c>
      <c r="L1487" t="s">
        <v>82</v>
      </c>
      <c r="M1487" t="s">
        <v>7655</v>
      </c>
      <c r="N1487" t="s">
        <v>46</v>
      </c>
    </row>
    <row r="1488" spans="1:14" x14ac:dyDescent="0.25">
      <c r="A1488" t="s">
        <v>7656</v>
      </c>
      <c r="B1488" t="s">
        <v>7428</v>
      </c>
      <c r="C1488" t="s">
        <v>76</v>
      </c>
      <c r="D1488" t="s">
        <v>7429</v>
      </c>
      <c r="E1488" t="s">
        <v>687</v>
      </c>
      <c r="F1488" t="s">
        <v>7657</v>
      </c>
      <c r="G1488" t="s">
        <v>7658</v>
      </c>
      <c r="H1488" t="s">
        <v>7659</v>
      </c>
      <c r="I1488" t="s">
        <v>34</v>
      </c>
      <c r="J1488" t="s">
        <v>232</v>
      </c>
      <c r="K1488" t="s">
        <v>24</v>
      </c>
      <c r="L1488" t="s">
        <v>7433</v>
      </c>
      <c r="M1488" t="s">
        <v>26</v>
      </c>
      <c r="N1488" t="s">
        <v>27</v>
      </c>
    </row>
    <row r="1489" spans="1:14" x14ac:dyDescent="0.25">
      <c r="A1489" t="s">
        <v>7660</v>
      </c>
      <c r="B1489" t="s">
        <v>1021</v>
      </c>
      <c r="C1489" t="s">
        <v>16</v>
      </c>
      <c r="D1489" t="s">
        <v>102</v>
      </c>
      <c r="E1489" t="s">
        <v>695</v>
      </c>
      <c r="F1489" t="s">
        <v>7661</v>
      </c>
      <c r="G1489" t="s">
        <v>7662</v>
      </c>
      <c r="H1489" t="s">
        <v>7663</v>
      </c>
      <c r="I1489" t="s">
        <v>34</v>
      </c>
      <c r="J1489" t="s">
        <v>456</v>
      </c>
      <c r="K1489" t="s">
        <v>24</v>
      </c>
      <c r="L1489" t="s">
        <v>82</v>
      </c>
      <c r="M1489" t="s">
        <v>7664</v>
      </c>
      <c r="N1489" t="s">
        <v>46</v>
      </c>
    </row>
    <row r="1490" spans="1:14" x14ac:dyDescent="0.25">
      <c r="A1490" t="s">
        <v>7665</v>
      </c>
      <c r="B1490" t="s">
        <v>227</v>
      </c>
      <c r="C1490" t="s">
        <v>76</v>
      </c>
      <c r="D1490" t="s">
        <v>437</v>
      </c>
      <c r="E1490" t="s">
        <v>695</v>
      </c>
      <c r="F1490" t="s">
        <v>7666</v>
      </c>
      <c r="G1490" t="s">
        <v>7667</v>
      </c>
      <c r="H1490" t="s">
        <v>7668</v>
      </c>
      <c r="I1490" t="s">
        <v>34</v>
      </c>
      <c r="J1490" t="s">
        <v>7669</v>
      </c>
      <c r="K1490" t="s">
        <v>24</v>
      </c>
      <c r="L1490" t="s">
        <v>7607</v>
      </c>
      <c r="M1490" t="s">
        <v>7670</v>
      </c>
      <c r="N1490" t="s">
        <v>46</v>
      </c>
    </row>
    <row r="1491" spans="1:14" x14ac:dyDescent="0.25">
      <c r="A1491" t="s">
        <v>7671</v>
      </c>
      <c r="C1491" t="s">
        <v>16</v>
      </c>
      <c r="D1491" t="s">
        <v>7423</v>
      </c>
      <c r="E1491" t="s">
        <v>687</v>
      </c>
      <c r="F1491" t="s">
        <v>7672</v>
      </c>
      <c r="G1491" t="s">
        <v>7673</v>
      </c>
      <c r="H1491" t="s">
        <v>7674</v>
      </c>
      <c r="I1491" t="s">
        <v>34</v>
      </c>
      <c r="J1491" t="s">
        <v>1757</v>
      </c>
      <c r="K1491" t="s">
        <v>24</v>
      </c>
      <c r="L1491" t="s">
        <v>3722</v>
      </c>
      <c r="M1491" t="s">
        <v>26</v>
      </c>
      <c r="N1491" t="s">
        <v>27</v>
      </c>
    </row>
    <row r="1492" spans="1:14" x14ac:dyDescent="0.25">
      <c r="A1492" t="s">
        <v>7675</v>
      </c>
      <c r="B1492" t="s">
        <v>7676</v>
      </c>
      <c r="C1492" t="s">
        <v>76</v>
      </c>
      <c r="D1492" t="s">
        <v>4164</v>
      </c>
      <c r="E1492" t="s">
        <v>695</v>
      </c>
      <c r="F1492" t="s">
        <v>7677</v>
      </c>
      <c r="G1492" t="s">
        <v>7678</v>
      </c>
      <c r="H1492" t="s">
        <v>7679</v>
      </c>
      <c r="I1492" t="s">
        <v>34</v>
      </c>
      <c r="J1492" t="s">
        <v>1543</v>
      </c>
      <c r="K1492" t="s">
        <v>24</v>
      </c>
      <c r="L1492" t="s">
        <v>720</v>
      </c>
      <c r="M1492" t="s">
        <v>7680</v>
      </c>
      <c r="N1492" t="s">
        <v>46</v>
      </c>
    </row>
    <row r="1493" spans="1:14" x14ac:dyDescent="0.25">
      <c r="A1493" t="s">
        <v>7681</v>
      </c>
      <c r="B1493" t="s">
        <v>7445</v>
      </c>
      <c r="C1493" t="s">
        <v>76</v>
      </c>
      <c r="D1493" t="s">
        <v>7446</v>
      </c>
      <c r="E1493" t="s">
        <v>695</v>
      </c>
      <c r="F1493" t="s">
        <v>7682</v>
      </c>
      <c r="G1493" t="s">
        <v>7683</v>
      </c>
      <c r="H1493" t="s">
        <v>7684</v>
      </c>
      <c r="I1493" t="s">
        <v>34</v>
      </c>
      <c r="J1493" t="s">
        <v>23</v>
      </c>
      <c r="K1493" t="s">
        <v>24</v>
      </c>
      <c r="L1493" t="s">
        <v>44</v>
      </c>
      <c r="M1493" t="s">
        <v>26</v>
      </c>
      <c r="N1493" t="s">
        <v>27</v>
      </c>
    </row>
    <row r="1494" spans="1:14" x14ac:dyDescent="0.25">
      <c r="A1494" t="s">
        <v>7685</v>
      </c>
      <c r="B1494" t="s">
        <v>7220</v>
      </c>
      <c r="C1494" t="s">
        <v>16</v>
      </c>
      <c r="D1494" t="s">
        <v>7221</v>
      </c>
      <c r="E1494" t="s">
        <v>695</v>
      </c>
      <c r="F1494" t="s">
        <v>7686</v>
      </c>
      <c r="G1494" t="s">
        <v>7687</v>
      </c>
      <c r="H1494" t="s">
        <v>7688</v>
      </c>
      <c r="I1494" t="s">
        <v>348</v>
      </c>
      <c r="J1494" t="s">
        <v>1208</v>
      </c>
      <c r="K1494" t="s">
        <v>24</v>
      </c>
      <c r="L1494" t="s">
        <v>394</v>
      </c>
      <c r="M1494" t="s">
        <v>26</v>
      </c>
      <c r="N1494" t="s">
        <v>27</v>
      </c>
    </row>
    <row r="1495" spans="1:14" x14ac:dyDescent="0.25">
      <c r="A1495" t="s">
        <v>7689</v>
      </c>
      <c r="B1495" t="s">
        <v>6519</v>
      </c>
      <c r="C1495" t="s">
        <v>16</v>
      </c>
      <c r="D1495" t="s">
        <v>7690</v>
      </c>
      <c r="E1495" t="s">
        <v>695</v>
      </c>
      <c r="F1495" t="s">
        <v>7691</v>
      </c>
      <c r="G1495" t="s">
        <v>7692</v>
      </c>
      <c r="H1495" t="s">
        <v>7693</v>
      </c>
      <c r="I1495" t="s">
        <v>7694</v>
      </c>
      <c r="J1495" t="s">
        <v>162</v>
      </c>
      <c r="K1495" t="s">
        <v>24</v>
      </c>
      <c r="L1495" t="s">
        <v>7695</v>
      </c>
      <c r="M1495" t="s">
        <v>7696</v>
      </c>
      <c r="N1495" t="s">
        <v>46</v>
      </c>
    </row>
    <row r="1496" spans="1:14" x14ac:dyDescent="0.25">
      <c r="A1496" t="s">
        <v>7697</v>
      </c>
      <c r="C1496" t="s">
        <v>76</v>
      </c>
      <c r="D1496" t="s">
        <v>472</v>
      </c>
      <c r="E1496" t="s">
        <v>687</v>
      </c>
      <c r="F1496" t="s">
        <v>7698</v>
      </c>
      <c r="G1496" t="s">
        <v>7699</v>
      </c>
      <c r="H1496" t="s">
        <v>7700</v>
      </c>
      <c r="I1496" t="s">
        <v>34</v>
      </c>
      <c r="J1496" t="s">
        <v>476</v>
      </c>
      <c r="K1496" t="s">
        <v>24</v>
      </c>
      <c r="L1496" t="s">
        <v>477</v>
      </c>
      <c r="M1496" t="s">
        <v>26</v>
      </c>
      <c r="N1496" t="s">
        <v>27</v>
      </c>
    </row>
    <row r="1497" spans="1:14" x14ac:dyDescent="0.25">
      <c r="A1497" t="s">
        <v>6789</v>
      </c>
      <c r="B1497" t="s">
        <v>7701</v>
      </c>
      <c r="C1497" t="s">
        <v>76</v>
      </c>
      <c r="D1497" t="s">
        <v>6791</v>
      </c>
      <c r="E1497" t="s">
        <v>695</v>
      </c>
      <c r="F1497" t="s">
        <v>7702</v>
      </c>
      <c r="G1497" t="s">
        <v>7703</v>
      </c>
      <c r="H1497" t="s">
        <v>7704</v>
      </c>
      <c r="I1497" t="s">
        <v>34</v>
      </c>
      <c r="J1497" t="s">
        <v>3420</v>
      </c>
      <c r="K1497" t="s">
        <v>24</v>
      </c>
      <c r="L1497" t="s">
        <v>36</v>
      </c>
      <c r="M1497" t="s">
        <v>26</v>
      </c>
      <c r="N1497" t="s">
        <v>27</v>
      </c>
    </row>
    <row r="1498" spans="1:14" x14ac:dyDescent="0.25">
      <c r="A1498" t="s">
        <v>7705</v>
      </c>
      <c r="B1498" t="s">
        <v>7579</v>
      </c>
      <c r="C1498" t="s">
        <v>76</v>
      </c>
      <c r="D1498" t="s">
        <v>437</v>
      </c>
      <c r="E1498" t="s">
        <v>695</v>
      </c>
      <c r="F1498" t="s">
        <v>7706</v>
      </c>
      <c r="G1498" t="s">
        <v>7707</v>
      </c>
      <c r="H1498" t="s">
        <v>7708</v>
      </c>
      <c r="I1498" t="s">
        <v>34</v>
      </c>
      <c r="J1498" t="s">
        <v>463</v>
      </c>
      <c r="K1498" t="s">
        <v>24</v>
      </c>
      <c r="L1498" t="s">
        <v>6811</v>
      </c>
      <c r="M1498" t="s">
        <v>7709</v>
      </c>
      <c r="N1498" t="s">
        <v>46</v>
      </c>
    </row>
    <row r="1499" spans="1:14" x14ac:dyDescent="0.25">
      <c r="A1499" t="s">
        <v>7710</v>
      </c>
      <c r="C1499" t="s">
        <v>76</v>
      </c>
      <c r="E1499" t="s">
        <v>695</v>
      </c>
      <c r="F1499" t="s">
        <v>7711</v>
      </c>
      <c r="G1499" t="s">
        <v>7712</v>
      </c>
      <c r="H1499" t="s">
        <v>7713</v>
      </c>
      <c r="I1499" t="s">
        <v>34</v>
      </c>
      <c r="J1499" t="s">
        <v>170</v>
      </c>
      <c r="K1499" t="s">
        <v>24</v>
      </c>
      <c r="L1499" t="s">
        <v>184</v>
      </c>
      <c r="M1499" t="s">
        <v>7714</v>
      </c>
      <c r="N1499" t="s">
        <v>46</v>
      </c>
    </row>
    <row r="1500" spans="1:14" x14ac:dyDescent="0.25">
      <c r="A1500" t="s">
        <v>7631</v>
      </c>
      <c r="B1500" t="s">
        <v>3035</v>
      </c>
      <c r="C1500" t="s">
        <v>16</v>
      </c>
      <c r="D1500" t="s">
        <v>6801</v>
      </c>
      <c r="E1500" t="s">
        <v>695</v>
      </c>
      <c r="F1500" t="s">
        <v>7715</v>
      </c>
      <c r="G1500" t="s">
        <v>7716</v>
      </c>
      <c r="H1500" t="s">
        <v>7717</v>
      </c>
      <c r="I1500" t="s">
        <v>348</v>
      </c>
      <c r="J1500" t="s">
        <v>372</v>
      </c>
      <c r="K1500" t="s">
        <v>24</v>
      </c>
      <c r="L1500" t="s">
        <v>394</v>
      </c>
      <c r="M1500" t="s">
        <v>7718</v>
      </c>
      <c r="N1500" t="s">
        <v>46</v>
      </c>
    </row>
    <row r="1501" spans="1:14" x14ac:dyDescent="0.25">
      <c r="A1501" t="s">
        <v>7719</v>
      </c>
      <c r="B1501" t="s">
        <v>7445</v>
      </c>
      <c r="C1501" t="s">
        <v>76</v>
      </c>
      <c r="D1501" t="s">
        <v>7446</v>
      </c>
      <c r="E1501" t="s">
        <v>695</v>
      </c>
      <c r="F1501" t="s">
        <v>7720</v>
      </c>
      <c r="G1501" t="s">
        <v>7721</v>
      </c>
      <c r="H1501" t="s">
        <v>7722</v>
      </c>
      <c r="I1501" t="s">
        <v>34</v>
      </c>
      <c r="J1501" t="s">
        <v>1704</v>
      </c>
      <c r="K1501" t="s">
        <v>24</v>
      </c>
      <c r="L1501" t="s">
        <v>7450</v>
      </c>
      <c r="M1501" t="s">
        <v>26</v>
      </c>
      <c r="N1501" t="s">
        <v>27</v>
      </c>
    </row>
    <row r="1502" spans="1:14" x14ac:dyDescent="0.25">
      <c r="A1502" t="s">
        <v>7723</v>
      </c>
      <c r="B1502" t="s">
        <v>7557</v>
      </c>
      <c r="C1502" t="s">
        <v>16</v>
      </c>
      <c r="D1502" t="s">
        <v>7558</v>
      </c>
      <c r="E1502" t="s">
        <v>695</v>
      </c>
      <c r="F1502" t="s">
        <v>7724</v>
      </c>
      <c r="G1502" t="s">
        <v>7725</v>
      </c>
      <c r="H1502" t="s">
        <v>7726</v>
      </c>
      <c r="I1502" t="s">
        <v>34</v>
      </c>
      <c r="J1502" t="s">
        <v>217</v>
      </c>
      <c r="K1502" t="s">
        <v>24</v>
      </c>
      <c r="L1502" t="s">
        <v>36</v>
      </c>
      <c r="M1502" t="s">
        <v>26</v>
      </c>
      <c r="N1502" t="s">
        <v>27</v>
      </c>
    </row>
    <row r="1503" spans="1:14" x14ac:dyDescent="0.25">
      <c r="A1503" t="s">
        <v>7727</v>
      </c>
      <c r="B1503" t="s">
        <v>708</v>
      </c>
      <c r="C1503" t="s">
        <v>16</v>
      </c>
      <c r="D1503" t="s">
        <v>1573</v>
      </c>
      <c r="E1503" t="s">
        <v>687</v>
      </c>
      <c r="F1503" t="s">
        <v>7728</v>
      </c>
      <c r="G1503" t="s">
        <v>7729</v>
      </c>
      <c r="H1503" t="s">
        <v>7730</v>
      </c>
      <c r="I1503" t="s">
        <v>22</v>
      </c>
      <c r="J1503" t="s">
        <v>691</v>
      </c>
      <c r="K1503" t="s">
        <v>24</v>
      </c>
      <c r="L1503" t="s">
        <v>36</v>
      </c>
      <c r="M1503" t="s">
        <v>26</v>
      </c>
      <c r="N1503" t="s">
        <v>27</v>
      </c>
    </row>
    <row r="1504" spans="1:14" x14ac:dyDescent="0.25">
      <c r="A1504" t="s">
        <v>6800</v>
      </c>
      <c r="B1504" t="s">
        <v>3035</v>
      </c>
      <c r="C1504" t="s">
        <v>16</v>
      </c>
      <c r="D1504" t="s">
        <v>6801</v>
      </c>
      <c r="E1504" t="s">
        <v>695</v>
      </c>
      <c r="F1504" t="s">
        <v>7731</v>
      </c>
      <c r="G1504" t="s">
        <v>7732</v>
      </c>
      <c r="H1504" t="s">
        <v>7733</v>
      </c>
      <c r="I1504" t="s">
        <v>348</v>
      </c>
      <c r="J1504" t="s">
        <v>372</v>
      </c>
      <c r="K1504" t="s">
        <v>24</v>
      </c>
      <c r="L1504" t="s">
        <v>394</v>
      </c>
      <c r="M1504" t="s">
        <v>7734</v>
      </c>
      <c r="N1504" t="s">
        <v>46</v>
      </c>
    </row>
    <row r="1505" spans="1:14" x14ac:dyDescent="0.25">
      <c r="A1505" t="s">
        <v>7212</v>
      </c>
      <c r="B1505" t="s">
        <v>7213</v>
      </c>
      <c r="C1505" t="s">
        <v>16</v>
      </c>
      <c r="D1505" t="s">
        <v>7214</v>
      </c>
      <c r="E1505" t="s">
        <v>695</v>
      </c>
      <c r="F1505" t="s">
        <v>7735</v>
      </c>
      <c r="G1505" t="s">
        <v>7736</v>
      </c>
      <c r="H1505" t="s">
        <v>7737</v>
      </c>
      <c r="I1505" t="s">
        <v>34</v>
      </c>
      <c r="J1505" t="s">
        <v>456</v>
      </c>
      <c r="K1505" t="s">
        <v>24</v>
      </c>
      <c r="L1505" t="s">
        <v>914</v>
      </c>
      <c r="M1505" t="s">
        <v>7738</v>
      </c>
      <c r="N1505" t="s">
        <v>46</v>
      </c>
    </row>
    <row r="1506" spans="1:14" x14ac:dyDescent="0.25">
      <c r="A1506" t="s">
        <v>7739</v>
      </c>
      <c r="C1506" t="s">
        <v>16</v>
      </c>
      <c r="D1506" t="s">
        <v>67</v>
      </c>
      <c r="E1506" t="s">
        <v>695</v>
      </c>
      <c r="F1506" t="s">
        <v>7740</v>
      </c>
      <c r="G1506" t="s">
        <v>7741</v>
      </c>
      <c r="H1506" t="s">
        <v>7742</v>
      </c>
      <c r="I1506" t="s">
        <v>34</v>
      </c>
      <c r="J1506" t="s">
        <v>448</v>
      </c>
      <c r="K1506" t="s">
        <v>24</v>
      </c>
      <c r="L1506" t="s">
        <v>44</v>
      </c>
      <c r="M1506" t="s">
        <v>26</v>
      </c>
      <c r="N1506" t="s">
        <v>27</v>
      </c>
    </row>
    <row r="1507" spans="1:14" x14ac:dyDescent="0.25">
      <c r="A1507" t="s">
        <v>7739</v>
      </c>
      <c r="B1507" t="s">
        <v>7743</v>
      </c>
      <c r="C1507" t="s">
        <v>16</v>
      </c>
      <c r="D1507" t="s">
        <v>67</v>
      </c>
      <c r="E1507" t="s">
        <v>687</v>
      </c>
      <c r="F1507" t="s">
        <v>7744</v>
      </c>
      <c r="G1507" t="s">
        <v>7745</v>
      </c>
      <c r="H1507" t="s">
        <v>7746</v>
      </c>
      <c r="I1507" t="s">
        <v>34</v>
      </c>
      <c r="J1507" t="s">
        <v>872</v>
      </c>
      <c r="K1507" t="s">
        <v>24</v>
      </c>
      <c r="L1507" t="s">
        <v>44</v>
      </c>
      <c r="M1507" t="s">
        <v>26</v>
      </c>
      <c r="N1507" t="s">
        <v>27</v>
      </c>
    </row>
    <row r="1508" spans="1:14" x14ac:dyDescent="0.25">
      <c r="A1508" t="s">
        <v>7438</v>
      </c>
      <c r="B1508" t="s">
        <v>7439</v>
      </c>
      <c r="C1508" t="s">
        <v>76</v>
      </c>
      <c r="D1508" t="s">
        <v>7440</v>
      </c>
      <c r="E1508" t="s">
        <v>695</v>
      </c>
      <c r="F1508" t="s">
        <v>7747</v>
      </c>
      <c r="G1508" t="s">
        <v>7748</v>
      </c>
      <c r="H1508" t="s">
        <v>7749</v>
      </c>
      <c r="I1508" t="s">
        <v>34</v>
      </c>
      <c r="J1508" t="s">
        <v>276</v>
      </c>
      <c r="K1508" t="s">
        <v>24</v>
      </c>
      <c r="L1508" t="s">
        <v>3702</v>
      </c>
      <c r="M1508" t="s">
        <v>26</v>
      </c>
      <c r="N1508" t="s">
        <v>27</v>
      </c>
    </row>
    <row r="1509" spans="1:14" x14ac:dyDescent="0.25">
      <c r="A1509" t="s">
        <v>2884</v>
      </c>
      <c r="B1509" t="s">
        <v>7545</v>
      </c>
      <c r="C1509" t="s">
        <v>16</v>
      </c>
      <c r="D1509" t="s">
        <v>102</v>
      </c>
      <c r="E1509" t="s">
        <v>695</v>
      </c>
      <c r="F1509" t="s">
        <v>7750</v>
      </c>
      <c r="G1509" t="s">
        <v>7751</v>
      </c>
      <c r="H1509" t="s">
        <v>7752</v>
      </c>
      <c r="I1509" t="s">
        <v>34</v>
      </c>
      <c r="J1509" t="s">
        <v>1468</v>
      </c>
      <c r="K1509" t="s">
        <v>24</v>
      </c>
      <c r="L1509" t="s">
        <v>82</v>
      </c>
      <c r="M1509" t="s">
        <v>7753</v>
      </c>
      <c r="N1509" t="s">
        <v>46</v>
      </c>
    </row>
    <row r="1510" spans="1:14" x14ac:dyDescent="0.25">
      <c r="A1510" t="s">
        <v>7754</v>
      </c>
      <c r="B1510" t="s">
        <v>7490</v>
      </c>
      <c r="C1510" t="s">
        <v>16</v>
      </c>
      <c r="D1510" t="s">
        <v>3889</v>
      </c>
      <c r="E1510" t="s">
        <v>687</v>
      </c>
      <c r="F1510" t="s">
        <v>7755</v>
      </c>
      <c r="G1510" t="s">
        <v>7756</v>
      </c>
      <c r="H1510" t="s">
        <v>7757</v>
      </c>
      <c r="I1510" t="s">
        <v>34</v>
      </c>
      <c r="J1510" t="s">
        <v>816</v>
      </c>
      <c r="K1510" t="s">
        <v>24</v>
      </c>
      <c r="L1510" t="s">
        <v>44</v>
      </c>
      <c r="M1510" t="s">
        <v>26</v>
      </c>
      <c r="N1510" t="s">
        <v>27</v>
      </c>
    </row>
    <row r="1511" spans="1:14" x14ac:dyDescent="0.25">
      <c r="A1511" t="s">
        <v>6818</v>
      </c>
      <c r="B1511" t="s">
        <v>6819</v>
      </c>
      <c r="C1511" t="s">
        <v>16</v>
      </c>
      <c r="D1511" t="s">
        <v>6820</v>
      </c>
      <c r="E1511" t="s">
        <v>695</v>
      </c>
      <c r="F1511" t="s">
        <v>7758</v>
      </c>
      <c r="G1511" t="s">
        <v>7759</v>
      </c>
      <c r="H1511" t="s">
        <v>7760</v>
      </c>
      <c r="I1511" t="s">
        <v>34</v>
      </c>
      <c r="J1511" t="s">
        <v>669</v>
      </c>
      <c r="K1511" t="s">
        <v>24</v>
      </c>
      <c r="L1511" t="s">
        <v>3880</v>
      </c>
      <c r="M1511" t="s">
        <v>7761</v>
      </c>
      <c r="N1511" t="s">
        <v>46</v>
      </c>
    </row>
    <row r="1512" spans="1:14" x14ac:dyDescent="0.25">
      <c r="A1512" t="s">
        <v>7212</v>
      </c>
      <c r="B1512" t="s">
        <v>7213</v>
      </c>
      <c r="C1512" t="s">
        <v>16</v>
      </c>
      <c r="D1512" t="s">
        <v>7214</v>
      </c>
      <c r="E1512" t="s">
        <v>687</v>
      </c>
      <c r="F1512" t="s">
        <v>7762</v>
      </c>
      <c r="G1512" t="s">
        <v>7763</v>
      </c>
      <c r="H1512" t="s">
        <v>7764</v>
      </c>
      <c r="I1512" t="s">
        <v>34</v>
      </c>
      <c r="J1512" t="s">
        <v>456</v>
      </c>
      <c r="K1512" t="s">
        <v>24</v>
      </c>
      <c r="L1512" t="s">
        <v>914</v>
      </c>
      <c r="M1512" t="s">
        <v>26</v>
      </c>
      <c r="N1512" t="s">
        <v>27</v>
      </c>
    </row>
    <row r="1513" spans="1:14" x14ac:dyDescent="0.25">
      <c r="A1513" t="s">
        <v>7765</v>
      </c>
      <c r="B1513" t="s">
        <v>7540</v>
      </c>
      <c r="C1513" t="s">
        <v>76</v>
      </c>
      <c r="D1513" t="s">
        <v>6079</v>
      </c>
      <c r="E1513" t="s">
        <v>695</v>
      </c>
      <c r="F1513" t="s">
        <v>7766</v>
      </c>
      <c r="G1513" t="s">
        <v>7767</v>
      </c>
      <c r="H1513" t="s">
        <v>7768</v>
      </c>
      <c r="I1513" t="s">
        <v>34</v>
      </c>
      <c r="J1513" t="s">
        <v>269</v>
      </c>
      <c r="K1513" t="s">
        <v>24</v>
      </c>
      <c r="L1513" t="s">
        <v>114</v>
      </c>
      <c r="M1513" t="s">
        <v>26</v>
      </c>
      <c r="N1513" t="s">
        <v>27</v>
      </c>
    </row>
    <row r="1514" spans="1:14" x14ac:dyDescent="0.25">
      <c r="A1514" t="s">
        <v>7769</v>
      </c>
      <c r="B1514" t="s">
        <v>7770</v>
      </c>
      <c r="C1514" t="s">
        <v>76</v>
      </c>
      <c r="D1514" t="s">
        <v>7503</v>
      </c>
      <c r="E1514" t="s">
        <v>695</v>
      </c>
      <c r="F1514" t="s">
        <v>7771</v>
      </c>
      <c r="G1514" t="s">
        <v>7772</v>
      </c>
      <c r="H1514" t="s">
        <v>7773</v>
      </c>
      <c r="I1514" t="s">
        <v>34</v>
      </c>
      <c r="J1514" t="s">
        <v>2757</v>
      </c>
      <c r="K1514" t="s">
        <v>24</v>
      </c>
      <c r="L1514" t="s">
        <v>483</v>
      </c>
      <c r="M1514" t="s">
        <v>26</v>
      </c>
      <c r="N1514" t="s">
        <v>27</v>
      </c>
    </row>
    <row r="1515" spans="1:14" x14ac:dyDescent="0.25">
      <c r="A1515" t="s">
        <v>7774</v>
      </c>
      <c r="B1515" t="s">
        <v>708</v>
      </c>
      <c r="C1515" t="s">
        <v>16</v>
      </c>
      <c r="D1515" t="s">
        <v>5693</v>
      </c>
      <c r="E1515" t="s">
        <v>695</v>
      </c>
      <c r="F1515" t="s">
        <v>7775</v>
      </c>
      <c r="G1515" t="s">
        <v>7776</v>
      </c>
      <c r="H1515" t="s">
        <v>7777</v>
      </c>
      <c r="I1515" t="s">
        <v>34</v>
      </c>
      <c r="J1515" t="s">
        <v>276</v>
      </c>
      <c r="K1515" t="s">
        <v>24</v>
      </c>
      <c r="L1515" t="s">
        <v>914</v>
      </c>
      <c r="M1515" t="s">
        <v>26</v>
      </c>
      <c r="N1515" t="s">
        <v>27</v>
      </c>
    </row>
    <row r="1516" spans="1:14" x14ac:dyDescent="0.25">
      <c r="A1516" t="s">
        <v>7513</v>
      </c>
      <c r="B1516" t="s">
        <v>7514</v>
      </c>
      <c r="C1516" t="s">
        <v>16</v>
      </c>
      <c r="D1516" t="s">
        <v>1446</v>
      </c>
      <c r="E1516" t="s">
        <v>695</v>
      </c>
      <c r="F1516" t="s">
        <v>7778</v>
      </c>
      <c r="G1516" t="s">
        <v>7779</v>
      </c>
      <c r="H1516" t="s">
        <v>7780</v>
      </c>
      <c r="I1516" t="s">
        <v>22</v>
      </c>
      <c r="J1516" t="s">
        <v>1501</v>
      </c>
      <c r="K1516" t="s">
        <v>24</v>
      </c>
      <c r="L1516" t="s">
        <v>91</v>
      </c>
      <c r="M1516" t="s">
        <v>7781</v>
      </c>
      <c r="N1516" t="s">
        <v>46</v>
      </c>
    </row>
    <row r="1517" spans="1:14" x14ac:dyDescent="0.25">
      <c r="A1517" t="s">
        <v>7782</v>
      </c>
      <c r="B1517" t="s">
        <v>7783</v>
      </c>
      <c r="C1517" t="s">
        <v>16</v>
      </c>
      <c r="D1517" t="s">
        <v>7784</v>
      </c>
      <c r="E1517" t="s">
        <v>687</v>
      </c>
      <c r="F1517" t="s">
        <v>7785</v>
      </c>
      <c r="G1517" t="s">
        <v>7786</v>
      </c>
      <c r="H1517" t="s">
        <v>7787</v>
      </c>
      <c r="I1517" t="s">
        <v>34</v>
      </c>
      <c r="J1517" t="s">
        <v>393</v>
      </c>
      <c r="K1517" t="s">
        <v>24</v>
      </c>
      <c r="L1517" t="s">
        <v>7788</v>
      </c>
      <c r="M1517" t="s">
        <v>26</v>
      </c>
      <c r="N1517" t="s">
        <v>27</v>
      </c>
    </row>
    <row r="1518" spans="1:14" x14ac:dyDescent="0.25">
      <c r="A1518" t="s">
        <v>6800</v>
      </c>
      <c r="B1518" t="s">
        <v>3035</v>
      </c>
      <c r="C1518" t="s">
        <v>16</v>
      </c>
      <c r="D1518" t="s">
        <v>6801</v>
      </c>
      <c r="E1518" t="s">
        <v>695</v>
      </c>
      <c r="F1518" t="s">
        <v>7789</v>
      </c>
      <c r="G1518" t="s">
        <v>7790</v>
      </c>
      <c r="H1518" t="s">
        <v>7791</v>
      </c>
      <c r="I1518" t="s">
        <v>348</v>
      </c>
      <c r="J1518" t="s">
        <v>372</v>
      </c>
      <c r="K1518" t="s">
        <v>24</v>
      </c>
      <c r="L1518" t="s">
        <v>394</v>
      </c>
      <c r="M1518" t="s">
        <v>7792</v>
      </c>
      <c r="N1518" t="s">
        <v>46</v>
      </c>
    </row>
    <row r="1519" spans="1:14" x14ac:dyDescent="0.25">
      <c r="A1519" t="s">
        <v>7793</v>
      </c>
      <c r="B1519" t="s">
        <v>227</v>
      </c>
      <c r="C1519" t="s">
        <v>76</v>
      </c>
      <c r="D1519" t="s">
        <v>437</v>
      </c>
      <c r="E1519" t="s">
        <v>695</v>
      </c>
      <c r="F1519" t="s">
        <v>7794</v>
      </c>
      <c r="G1519" t="s">
        <v>7795</v>
      </c>
      <c r="H1519" t="s">
        <v>7796</v>
      </c>
      <c r="I1519" t="s">
        <v>34</v>
      </c>
      <c r="J1519" t="s">
        <v>106</v>
      </c>
      <c r="K1519" t="s">
        <v>24</v>
      </c>
      <c r="L1519" t="s">
        <v>441</v>
      </c>
      <c r="M1519" t="s">
        <v>7797</v>
      </c>
      <c r="N1519" t="s">
        <v>46</v>
      </c>
    </row>
    <row r="1520" spans="1:14" x14ac:dyDescent="0.25">
      <c r="A1520" t="s">
        <v>7798</v>
      </c>
      <c r="B1520" t="s">
        <v>7799</v>
      </c>
      <c r="C1520" t="s">
        <v>16</v>
      </c>
      <c r="D1520" t="s">
        <v>437</v>
      </c>
      <c r="E1520" t="s">
        <v>695</v>
      </c>
      <c r="F1520" t="s">
        <v>7800</v>
      </c>
      <c r="G1520" t="s">
        <v>7801</v>
      </c>
      <c r="H1520" t="s">
        <v>7802</v>
      </c>
      <c r="I1520" t="s">
        <v>34</v>
      </c>
      <c r="J1520" t="s">
        <v>4468</v>
      </c>
      <c r="K1520" t="s">
        <v>24</v>
      </c>
      <c r="L1520" t="s">
        <v>6811</v>
      </c>
      <c r="M1520" t="s">
        <v>7803</v>
      </c>
      <c r="N1520" t="s">
        <v>46</v>
      </c>
    </row>
    <row r="1521" spans="1:14" x14ac:dyDescent="0.25">
      <c r="A1521" t="s">
        <v>7631</v>
      </c>
      <c r="B1521" t="s">
        <v>3035</v>
      </c>
      <c r="C1521" t="s">
        <v>16</v>
      </c>
      <c r="D1521" t="s">
        <v>6801</v>
      </c>
      <c r="E1521" t="s">
        <v>695</v>
      </c>
      <c r="F1521" t="s">
        <v>7804</v>
      </c>
      <c r="G1521" t="s">
        <v>7805</v>
      </c>
      <c r="H1521" t="s">
        <v>7806</v>
      </c>
      <c r="I1521" t="s">
        <v>348</v>
      </c>
      <c r="J1521" t="s">
        <v>372</v>
      </c>
      <c r="K1521" t="s">
        <v>24</v>
      </c>
      <c r="L1521" t="s">
        <v>394</v>
      </c>
      <c r="M1521" t="s">
        <v>7807</v>
      </c>
      <c r="N1521" t="s">
        <v>46</v>
      </c>
    </row>
    <row r="1522" spans="1:14" x14ac:dyDescent="0.25">
      <c r="A1522" t="s">
        <v>1235</v>
      </c>
      <c r="B1522" t="s">
        <v>708</v>
      </c>
      <c r="C1522" t="s">
        <v>16</v>
      </c>
      <c r="D1522" t="s">
        <v>7808</v>
      </c>
      <c r="E1522" t="s">
        <v>695</v>
      </c>
      <c r="F1522" t="s">
        <v>7809</v>
      </c>
      <c r="G1522" t="s">
        <v>7810</v>
      </c>
      <c r="H1522" t="s">
        <v>7811</v>
      </c>
      <c r="I1522" t="s">
        <v>22</v>
      </c>
      <c r="J1522" t="s">
        <v>448</v>
      </c>
      <c r="K1522" t="s">
        <v>24</v>
      </c>
      <c r="L1522" t="s">
        <v>36</v>
      </c>
      <c r="M1522" t="s">
        <v>26</v>
      </c>
      <c r="N1522" t="s">
        <v>27</v>
      </c>
    </row>
    <row r="1523" spans="1:14" x14ac:dyDescent="0.25">
      <c r="A1523" t="s">
        <v>7812</v>
      </c>
      <c r="B1523" t="s">
        <v>486</v>
      </c>
      <c r="C1523" t="s">
        <v>76</v>
      </c>
      <c r="D1523" t="s">
        <v>102</v>
      </c>
      <c r="E1523" t="s">
        <v>695</v>
      </c>
      <c r="F1523" t="s">
        <v>7813</v>
      </c>
      <c r="G1523" t="s">
        <v>7814</v>
      </c>
      <c r="H1523" t="s">
        <v>7815</v>
      </c>
      <c r="I1523" t="s">
        <v>34</v>
      </c>
      <c r="J1523" t="s">
        <v>358</v>
      </c>
      <c r="K1523" t="s">
        <v>24</v>
      </c>
      <c r="L1523" t="s">
        <v>82</v>
      </c>
      <c r="M1523" t="s">
        <v>7816</v>
      </c>
      <c r="N1523" t="s">
        <v>46</v>
      </c>
    </row>
    <row r="1524" spans="1:14" x14ac:dyDescent="0.25">
      <c r="A1524" t="s">
        <v>7817</v>
      </c>
      <c r="B1524" t="s">
        <v>708</v>
      </c>
      <c r="C1524" t="s">
        <v>16</v>
      </c>
      <c r="D1524" t="s">
        <v>5693</v>
      </c>
      <c r="E1524" t="s">
        <v>695</v>
      </c>
      <c r="F1524" t="s">
        <v>7818</v>
      </c>
      <c r="G1524" t="s">
        <v>7819</v>
      </c>
      <c r="H1524" t="s">
        <v>7820</v>
      </c>
      <c r="I1524" t="s">
        <v>34</v>
      </c>
      <c r="J1524" t="s">
        <v>276</v>
      </c>
      <c r="K1524" t="s">
        <v>24</v>
      </c>
      <c r="L1524" t="s">
        <v>914</v>
      </c>
      <c r="M1524" t="s">
        <v>26</v>
      </c>
      <c r="N1524" t="s">
        <v>27</v>
      </c>
    </row>
    <row r="1525" spans="1:14" x14ac:dyDescent="0.25">
      <c r="A1525" t="s">
        <v>7821</v>
      </c>
      <c r="B1525" t="s">
        <v>1021</v>
      </c>
      <c r="C1525" t="s">
        <v>16</v>
      </c>
      <c r="D1525" t="s">
        <v>102</v>
      </c>
      <c r="E1525" t="s">
        <v>695</v>
      </c>
      <c r="F1525" t="s">
        <v>7822</v>
      </c>
      <c r="G1525" t="s">
        <v>7823</v>
      </c>
      <c r="H1525" t="s">
        <v>7824</v>
      </c>
      <c r="I1525" t="s">
        <v>34</v>
      </c>
      <c r="J1525" t="s">
        <v>575</v>
      </c>
      <c r="K1525" t="s">
        <v>24</v>
      </c>
      <c r="L1525" t="s">
        <v>82</v>
      </c>
      <c r="M1525" t="s">
        <v>7825</v>
      </c>
      <c r="N1525" t="s">
        <v>46</v>
      </c>
    </row>
    <row r="1526" spans="1:14" x14ac:dyDescent="0.25">
      <c r="A1526" t="s">
        <v>7826</v>
      </c>
      <c r="B1526" t="s">
        <v>7827</v>
      </c>
      <c r="C1526" t="s">
        <v>16</v>
      </c>
      <c r="D1526" t="s">
        <v>7828</v>
      </c>
      <c r="E1526" t="s">
        <v>695</v>
      </c>
      <c r="F1526" t="s">
        <v>7829</v>
      </c>
      <c r="G1526" t="s">
        <v>7830</v>
      </c>
      <c r="H1526" t="s">
        <v>7831</v>
      </c>
      <c r="I1526" t="s">
        <v>34</v>
      </c>
      <c r="J1526" t="s">
        <v>4027</v>
      </c>
      <c r="K1526" t="s">
        <v>24</v>
      </c>
      <c r="L1526" t="s">
        <v>7832</v>
      </c>
      <c r="M1526" t="s">
        <v>26</v>
      </c>
      <c r="N1526" t="s">
        <v>27</v>
      </c>
    </row>
    <row r="1527" spans="1:14" x14ac:dyDescent="0.25">
      <c r="A1527" t="s">
        <v>7833</v>
      </c>
      <c r="C1527" t="s">
        <v>76</v>
      </c>
      <c r="E1527" t="s">
        <v>695</v>
      </c>
      <c r="F1527" t="s">
        <v>7834</v>
      </c>
      <c r="G1527" t="s">
        <v>7835</v>
      </c>
      <c r="H1527" t="s">
        <v>7836</v>
      </c>
      <c r="I1527" t="s">
        <v>34</v>
      </c>
      <c r="J1527" t="s">
        <v>170</v>
      </c>
      <c r="K1527" t="s">
        <v>24</v>
      </c>
      <c r="L1527" t="s">
        <v>184</v>
      </c>
      <c r="M1527" t="s">
        <v>7837</v>
      </c>
      <c r="N1527" t="s">
        <v>46</v>
      </c>
    </row>
    <row r="1528" spans="1:14" x14ac:dyDescent="0.25">
      <c r="A1528" t="s">
        <v>1235</v>
      </c>
      <c r="B1528" t="s">
        <v>708</v>
      </c>
      <c r="C1528" t="s">
        <v>16</v>
      </c>
      <c r="D1528" t="s">
        <v>7808</v>
      </c>
      <c r="E1528" t="s">
        <v>695</v>
      </c>
      <c r="F1528" t="s">
        <v>7838</v>
      </c>
      <c r="G1528" t="s">
        <v>7839</v>
      </c>
      <c r="H1528" t="s">
        <v>7840</v>
      </c>
      <c r="I1528" t="s">
        <v>22</v>
      </c>
      <c r="J1528" t="s">
        <v>448</v>
      </c>
      <c r="K1528" t="s">
        <v>24</v>
      </c>
      <c r="L1528" t="s">
        <v>36</v>
      </c>
      <c r="M1528" t="s">
        <v>26</v>
      </c>
      <c r="N1528" t="s">
        <v>27</v>
      </c>
    </row>
    <row r="1529" spans="1:14" x14ac:dyDescent="0.25">
      <c r="A1529" t="s">
        <v>7841</v>
      </c>
      <c r="B1529" t="s">
        <v>7842</v>
      </c>
      <c r="C1529" t="s">
        <v>16</v>
      </c>
      <c r="D1529" t="s">
        <v>7843</v>
      </c>
      <c r="E1529" t="s">
        <v>695</v>
      </c>
      <c r="F1529" t="s">
        <v>7844</v>
      </c>
      <c r="G1529" t="s">
        <v>7845</v>
      </c>
      <c r="H1529" t="s">
        <v>7846</v>
      </c>
      <c r="I1529" t="s">
        <v>22</v>
      </c>
      <c r="J1529" t="s">
        <v>635</v>
      </c>
      <c r="K1529" t="s">
        <v>24</v>
      </c>
      <c r="L1529" t="s">
        <v>91</v>
      </c>
      <c r="M1529" t="s">
        <v>7847</v>
      </c>
      <c r="N1529" t="s">
        <v>46</v>
      </c>
    </row>
    <row r="1530" spans="1:14" x14ac:dyDescent="0.25">
      <c r="A1530" t="s">
        <v>7848</v>
      </c>
      <c r="B1530" t="s">
        <v>486</v>
      </c>
      <c r="C1530" t="s">
        <v>76</v>
      </c>
      <c r="D1530" t="s">
        <v>102</v>
      </c>
      <c r="E1530" t="s">
        <v>695</v>
      </c>
      <c r="F1530" t="s">
        <v>7849</v>
      </c>
      <c r="G1530" t="s">
        <v>7850</v>
      </c>
      <c r="H1530" t="s">
        <v>7851</v>
      </c>
      <c r="I1530" t="s">
        <v>34</v>
      </c>
      <c r="J1530" t="s">
        <v>358</v>
      </c>
      <c r="K1530" t="s">
        <v>24</v>
      </c>
      <c r="L1530" t="s">
        <v>82</v>
      </c>
      <c r="M1530" t="s">
        <v>7852</v>
      </c>
      <c r="N1530" t="s">
        <v>46</v>
      </c>
    </row>
    <row r="1531" spans="1:14" x14ac:dyDescent="0.25">
      <c r="A1531" t="s">
        <v>7853</v>
      </c>
      <c r="B1531" t="s">
        <v>7220</v>
      </c>
      <c r="C1531" t="s">
        <v>16</v>
      </c>
      <c r="D1531" t="s">
        <v>7221</v>
      </c>
      <c r="E1531" t="s">
        <v>687</v>
      </c>
      <c r="F1531" t="s">
        <v>7854</v>
      </c>
      <c r="G1531" t="s">
        <v>7855</v>
      </c>
      <c r="H1531" t="s">
        <v>7856</v>
      </c>
      <c r="I1531" t="s">
        <v>348</v>
      </c>
      <c r="J1531" t="s">
        <v>1208</v>
      </c>
      <c r="K1531" t="s">
        <v>24</v>
      </c>
      <c r="L1531" t="s">
        <v>394</v>
      </c>
      <c r="M1531" t="s">
        <v>26</v>
      </c>
      <c r="N1531" t="s">
        <v>27</v>
      </c>
    </row>
    <row r="1532" spans="1:14" x14ac:dyDescent="0.25">
      <c r="A1532" t="s">
        <v>7857</v>
      </c>
      <c r="B1532" t="s">
        <v>7858</v>
      </c>
      <c r="C1532" t="s">
        <v>16</v>
      </c>
      <c r="D1532" t="s">
        <v>3712</v>
      </c>
      <c r="E1532" t="s">
        <v>695</v>
      </c>
      <c r="F1532" t="s">
        <v>7859</v>
      </c>
      <c r="G1532" t="s">
        <v>7860</v>
      </c>
      <c r="H1532" t="s">
        <v>7861</v>
      </c>
      <c r="I1532" t="s">
        <v>22</v>
      </c>
      <c r="J1532" t="s">
        <v>1208</v>
      </c>
      <c r="K1532" t="s">
        <v>24</v>
      </c>
      <c r="L1532" t="s">
        <v>91</v>
      </c>
      <c r="M1532" t="s">
        <v>26</v>
      </c>
      <c r="N1532" t="s">
        <v>27</v>
      </c>
    </row>
    <row r="1533" spans="1:14" x14ac:dyDescent="0.25">
      <c r="A1533" t="s">
        <v>7841</v>
      </c>
      <c r="B1533" t="s">
        <v>7842</v>
      </c>
      <c r="C1533" t="s">
        <v>16</v>
      </c>
      <c r="D1533" t="s">
        <v>7843</v>
      </c>
      <c r="E1533" t="s">
        <v>687</v>
      </c>
      <c r="F1533" t="s">
        <v>7862</v>
      </c>
      <c r="G1533" t="s">
        <v>7863</v>
      </c>
      <c r="H1533" t="s">
        <v>7864</v>
      </c>
      <c r="I1533" t="s">
        <v>22</v>
      </c>
      <c r="J1533" t="s">
        <v>635</v>
      </c>
      <c r="K1533" t="s">
        <v>24</v>
      </c>
      <c r="L1533" t="s">
        <v>91</v>
      </c>
      <c r="M1533" t="s">
        <v>26</v>
      </c>
      <c r="N1533" t="s">
        <v>27</v>
      </c>
    </row>
    <row r="1534" spans="1:14" x14ac:dyDescent="0.25">
      <c r="A1534" t="s">
        <v>7865</v>
      </c>
      <c r="C1534" t="s">
        <v>76</v>
      </c>
      <c r="D1534" t="s">
        <v>7866</v>
      </c>
      <c r="E1534" t="s">
        <v>687</v>
      </c>
      <c r="F1534" t="s">
        <v>7867</v>
      </c>
      <c r="G1534" t="s">
        <v>7868</v>
      </c>
      <c r="H1534" t="s">
        <v>7869</v>
      </c>
      <c r="I1534" t="s">
        <v>34</v>
      </c>
      <c r="J1534" t="s">
        <v>1295</v>
      </c>
      <c r="K1534" t="s">
        <v>24</v>
      </c>
      <c r="L1534" t="s">
        <v>477</v>
      </c>
      <c r="M1534" t="s">
        <v>26</v>
      </c>
      <c r="N1534" t="s">
        <v>27</v>
      </c>
    </row>
    <row r="1535" spans="1:14" x14ac:dyDescent="0.25">
      <c r="A1535" t="s">
        <v>7870</v>
      </c>
      <c r="B1535" t="s">
        <v>7208</v>
      </c>
      <c r="C1535" t="s">
        <v>76</v>
      </c>
      <c r="D1535" t="s">
        <v>5227</v>
      </c>
      <c r="E1535" t="s">
        <v>687</v>
      </c>
      <c r="F1535" t="s">
        <v>7871</v>
      </c>
      <c r="G1535" t="s">
        <v>7872</v>
      </c>
      <c r="H1535" t="s">
        <v>7873</v>
      </c>
      <c r="I1535" t="s">
        <v>34</v>
      </c>
      <c r="J1535" t="s">
        <v>4027</v>
      </c>
      <c r="K1535" t="s">
        <v>24</v>
      </c>
      <c r="L1535" t="s">
        <v>82</v>
      </c>
      <c r="M1535" t="s">
        <v>26</v>
      </c>
      <c r="N1535" t="s">
        <v>27</v>
      </c>
    </row>
    <row r="1536" spans="1:14" x14ac:dyDescent="0.25">
      <c r="A1536" t="s">
        <v>7539</v>
      </c>
      <c r="B1536" t="s">
        <v>7540</v>
      </c>
      <c r="C1536" t="s">
        <v>76</v>
      </c>
      <c r="D1536" t="s">
        <v>6079</v>
      </c>
      <c r="E1536" t="s">
        <v>695</v>
      </c>
      <c r="F1536" t="s">
        <v>7874</v>
      </c>
      <c r="G1536" t="s">
        <v>7875</v>
      </c>
      <c r="H1536" t="s">
        <v>7876</v>
      </c>
      <c r="I1536" t="s">
        <v>34</v>
      </c>
      <c r="J1536" t="s">
        <v>134</v>
      </c>
      <c r="K1536" t="s">
        <v>24</v>
      </c>
      <c r="L1536" t="s">
        <v>114</v>
      </c>
      <c r="M1536" t="s">
        <v>26</v>
      </c>
      <c r="N1536" t="s">
        <v>27</v>
      </c>
    </row>
    <row r="1537" spans="1:14" x14ac:dyDescent="0.25">
      <c r="A1537" t="s">
        <v>7857</v>
      </c>
      <c r="B1537" t="s">
        <v>7858</v>
      </c>
      <c r="C1537" t="s">
        <v>16</v>
      </c>
      <c r="D1537" t="s">
        <v>3712</v>
      </c>
      <c r="E1537" t="s">
        <v>695</v>
      </c>
      <c r="F1537" t="s">
        <v>7877</v>
      </c>
      <c r="G1537" t="s">
        <v>7878</v>
      </c>
      <c r="H1537" t="s">
        <v>7879</v>
      </c>
      <c r="I1537" t="s">
        <v>22</v>
      </c>
      <c r="J1537" t="s">
        <v>1208</v>
      </c>
      <c r="K1537" t="s">
        <v>24</v>
      </c>
      <c r="L1537" t="s">
        <v>91</v>
      </c>
      <c r="M1537" t="s">
        <v>26</v>
      </c>
      <c r="N1537" t="s">
        <v>27</v>
      </c>
    </row>
    <row r="1538" spans="1:14" x14ac:dyDescent="0.25">
      <c r="A1538" t="s">
        <v>1235</v>
      </c>
      <c r="B1538" t="s">
        <v>708</v>
      </c>
      <c r="C1538" t="s">
        <v>16</v>
      </c>
      <c r="D1538" t="s">
        <v>1573</v>
      </c>
      <c r="E1538" t="s">
        <v>695</v>
      </c>
      <c r="F1538" t="s">
        <v>7880</v>
      </c>
      <c r="G1538" t="s">
        <v>7881</v>
      </c>
      <c r="H1538" t="s">
        <v>7882</v>
      </c>
      <c r="I1538" t="s">
        <v>22</v>
      </c>
      <c r="J1538" t="s">
        <v>782</v>
      </c>
      <c r="K1538" t="s">
        <v>24</v>
      </c>
      <c r="L1538" t="s">
        <v>36</v>
      </c>
      <c r="M1538" t="s">
        <v>26</v>
      </c>
      <c r="N1538" t="s">
        <v>27</v>
      </c>
    </row>
    <row r="1539" spans="1:14" x14ac:dyDescent="0.25">
      <c r="A1539" t="s">
        <v>7883</v>
      </c>
      <c r="B1539" t="s">
        <v>708</v>
      </c>
      <c r="C1539" t="s">
        <v>16</v>
      </c>
      <c r="D1539" t="s">
        <v>7808</v>
      </c>
      <c r="E1539" t="s">
        <v>687</v>
      </c>
      <c r="F1539" t="s">
        <v>7884</v>
      </c>
      <c r="G1539" t="s">
        <v>7885</v>
      </c>
      <c r="H1539" t="s">
        <v>7886</v>
      </c>
      <c r="I1539" t="s">
        <v>22</v>
      </c>
      <c r="J1539" t="s">
        <v>448</v>
      </c>
      <c r="K1539" t="s">
        <v>24</v>
      </c>
      <c r="L1539" t="s">
        <v>36</v>
      </c>
      <c r="M1539" t="s">
        <v>26</v>
      </c>
      <c r="N1539" t="s">
        <v>27</v>
      </c>
    </row>
    <row r="1540" spans="1:14" x14ac:dyDescent="0.25">
      <c r="A1540" t="s">
        <v>6818</v>
      </c>
      <c r="B1540" t="s">
        <v>6819</v>
      </c>
      <c r="C1540" t="s">
        <v>16</v>
      </c>
      <c r="D1540" t="s">
        <v>6820</v>
      </c>
      <c r="E1540" t="s">
        <v>695</v>
      </c>
      <c r="F1540" t="s">
        <v>7887</v>
      </c>
      <c r="G1540" t="s">
        <v>7888</v>
      </c>
      <c r="H1540" t="s">
        <v>7889</v>
      </c>
      <c r="I1540" t="s">
        <v>34</v>
      </c>
      <c r="J1540" t="s">
        <v>669</v>
      </c>
      <c r="K1540" t="s">
        <v>24</v>
      </c>
      <c r="L1540" t="s">
        <v>3880</v>
      </c>
      <c r="M1540" t="s">
        <v>7890</v>
      </c>
      <c r="N1540" t="s">
        <v>46</v>
      </c>
    </row>
    <row r="1541" spans="1:14" x14ac:dyDescent="0.25">
      <c r="A1541" t="s">
        <v>7480</v>
      </c>
      <c r="B1541" t="s">
        <v>7409</v>
      </c>
      <c r="C1541" t="s">
        <v>76</v>
      </c>
      <c r="D1541" t="s">
        <v>6356</v>
      </c>
      <c r="E1541" t="s">
        <v>695</v>
      </c>
      <c r="F1541" t="s">
        <v>7891</v>
      </c>
      <c r="G1541" t="s">
        <v>7892</v>
      </c>
      <c r="H1541" t="s">
        <v>7893</v>
      </c>
      <c r="I1541" t="s">
        <v>22</v>
      </c>
      <c r="J1541" t="s">
        <v>269</v>
      </c>
      <c r="K1541" t="s">
        <v>24</v>
      </c>
      <c r="L1541" t="s">
        <v>3900</v>
      </c>
      <c r="M1541" t="s">
        <v>26</v>
      </c>
      <c r="N1541" t="s">
        <v>27</v>
      </c>
    </row>
    <row r="1542" spans="1:14" x14ac:dyDescent="0.25">
      <c r="A1542" t="s">
        <v>7894</v>
      </c>
      <c r="B1542" t="s">
        <v>7526</v>
      </c>
      <c r="C1542" t="s">
        <v>76</v>
      </c>
      <c r="D1542" t="s">
        <v>7895</v>
      </c>
      <c r="E1542" t="s">
        <v>687</v>
      </c>
      <c r="F1542" t="s">
        <v>7896</v>
      </c>
      <c r="G1542" t="s">
        <v>7897</v>
      </c>
      <c r="H1542" t="s">
        <v>7898</v>
      </c>
      <c r="I1542" t="s">
        <v>22</v>
      </c>
      <c r="J1542" t="s">
        <v>333</v>
      </c>
      <c r="K1542" t="s">
        <v>24</v>
      </c>
      <c r="L1542" t="s">
        <v>3702</v>
      </c>
      <c r="M1542" t="s">
        <v>26</v>
      </c>
      <c r="N1542" t="s">
        <v>27</v>
      </c>
    </row>
    <row r="1543" spans="1:14" x14ac:dyDescent="0.25">
      <c r="A1543" t="s">
        <v>7899</v>
      </c>
      <c r="C1543" t="s">
        <v>76</v>
      </c>
      <c r="D1543" t="s">
        <v>7471</v>
      </c>
      <c r="E1543" t="s">
        <v>687</v>
      </c>
      <c r="F1543" t="s">
        <v>7900</v>
      </c>
      <c r="G1543" t="s">
        <v>7901</v>
      </c>
      <c r="H1543" t="s">
        <v>7902</v>
      </c>
      <c r="I1543" t="s">
        <v>34</v>
      </c>
      <c r="J1543" t="s">
        <v>3420</v>
      </c>
      <c r="K1543" t="s">
        <v>24</v>
      </c>
      <c r="L1543" t="s">
        <v>477</v>
      </c>
      <c r="M1543" t="s">
        <v>26</v>
      </c>
      <c r="N1543" t="s">
        <v>27</v>
      </c>
    </row>
    <row r="1544" spans="1:14" x14ac:dyDescent="0.25">
      <c r="A1544" t="s">
        <v>7903</v>
      </c>
      <c r="B1544" t="s">
        <v>227</v>
      </c>
      <c r="C1544" t="s">
        <v>76</v>
      </c>
      <c r="D1544" t="s">
        <v>437</v>
      </c>
      <c r="E1544" t="s">
        <v>695</v>
      </c>
      <c r="F1544" t="s">
        <v>7904</v>
      </c>
      <c r="G1544" t="s">
        <v>7905</v>
      </c>
      <c r="H1544" t="s">
        <v>7906</v>
      </c>
      <c r="I1544" t="s">
        <v>34</v>
      </c>
      <c r="J1544" t="s">
        <v>106</v>
      </c>
      <c r="K1544" t="s">
        <v>24</v>
      </c>
      <c r="L1544" t="s">
        <v>441</v>
      </c>
      <c r="M1544" t="s">
        <v>7907</v>
      </c>
      <c r="N1544" t="s">
        <v>46</v>
      </c>
    </row>
    <row r="1545" spans="1:14" x14ac:dyDescent="0.25">
      <c r="A1545" t="s">
        <v>7908</v>
      </c>
      <c r="B1545" t="s">
        <v>7909</v>
      </c>
      <c r="C1545" t="s">
        <v>16</v>
      </c>
      <c r="D1545" t="s">
        <v>7910</v>
      </c>
      <c r="E1545" t="s">
        <v>695</v>
      </c>
      <c r="F1545" t="s">
        <v>7911</v>
      </c>
      <c r="G1545" t="s">
        <v>7912</v>
      </c>
      <c r="H1545" t="s">
        <v>7913</v>
      </c>
      <c r="I1545" t="s">
        <v>348</v>
      </c>
      <c r="J1545" t="s">
        <v>7914</v>
      </c>
      <c r="K1545" t="s">
        <v>24</v>
      </c>
      <c r="L1545" t="s">
        <v>394</v>
      </c>
      <c r="M1545" t="s">
        <v>7915</v>
      </c>
      <c r="N1545" t="s">
        <v>46</v>
      </c>
    </row>
    <row r="1546" spans="1:14" x14ac:dyDescent="0.25">
      <c r="A1546" t="s">
        <v>7609</v>
      </c>
      <c r="B1546" t="s">
        <v>708</v>
      </c>
      <c r="C1546" t="s">
        <v>16</v>
      </c>
      <c r="D1546" t="s">
        <v>5693</v>
      </c>
      <c r="E1546" t="s">
        <v>695</v>
      </c>
      <c r="F1546" t="s">
        <v>7916</v>
      </c>
      <c r="G1546" t="s">
        <v>7917</v>
      </c>
      <c r="H1546" t="s">
        <v>7918</v>
      </c>
      <c r="I1546" t="s">
        <v>34</v>
      </c>
      <c r="J1546" t="s">
        <v>276</v>
      </c>
      <c r="K1546" t="s">
        <v>24</v>
      </c>
      <c r="L1546" t="s">
        <v>914</v>
      </c>
      <c r="M1546" t="s">
        <v>26</v>
      </c>
      <c r="N1546" t="s">
        <v>27</v>
      </c>
    </row>
    <row r="1547" spans="1:14" x14ac:dyDescent="0.25">
      <c r="A1547" t="s">
        <v>7919</v>
      </c>
      <c r="B1547" t="s">
        <v>708</v>
      </c>
      <c r="C1547" t="s">
        <v>16</v>
      </c>
      <c r="D1547" t="s">
        <v>5693</v>
      </c>
      <c r="E1547" t="s">
        <v>695</v>
      </c>
      <c r="F1547" t="s">
        <v>7920</v>
      </c>
      <c r="G1547" t="s">
        <v>7921</v>
      </c>
      <c r="H1547" t="s">
        <v>7922</v>
      </c>
      <c r="I1547" t="s">
        <v>34</v>
      </c>
      <c r="J1547" t="s">
        <v>276</v>
      </c>
      <c r="K1547" t="s">
        <v>24</v>
      </c>
      <c r="L1547" t="s">
        <v>914</v>
      </c>
      <c r="M1547" t="s">
        <v>26</v>
      </c>
      <c r="N1547" t="s">
        <v>27</v>
      </c>
    </row>
    <row r="1548" spans="1:14" x14ac:dyDescent="0.25">
      <c r="A1548" t="s">
        <v>7923</v>
      </c>
      <c r="B1548" t="s">
        <v>6819</v>
      </c>
      <c r="C1548" t="s">
        <v>16</v>
      </c>
      <c r="D1548" t="s">
        <v>6820</v>
      </c>
      <c r="E1548" t="s">
        <v>687</v>
      </c>
      <c r="F1548" t="s">
        <v>7924</v>
      </c>
      <c r="G1548" t="s">
        <v>7925</v>
      </c>
      <c r="H1548" t="s">
        <v>7926</v>
      </c>
      <c r="I1548" t="s">
        <v>34</v>
      </c>
      <c r="J1548" t="s">
        <v>669</v>
      </c>
      <c r="K1548" t="s">
        <v>24</v>
      </c>
      <c r="L1548" t="s">
        <v>3880</v>
      </c>
      <c r="M1548" t="s">
        <v>26</v>
      </c>
      <c r="N1548" t="s">
        <v>27</v>
      </c>
    </row>
    <row r="1549" spans="1:14" x14ac:dyDescent="0.25">
      <c r="A1549" t="s">
        <v>7927</v>
      </c>
      <c r="B1549" t="s">
        <v>7783</v>
      </c>
      <c r="C1549" t="s">
        <v>16</v>
      </c>
      <c r="D1549" t="s">
        <v>7784</v>
      </c>
      <c r="E1549" t="s">
        <v>695</v>
      </c>
      <c r="F1549" t="s">
        <v>7928</v>
      </c>
      <c r="G1549" t="s">
        <v>7929</v>
      </c>
      <c r="H1549" t="s">
        <v>7930</v>
      </c>
      <c r="I1549" t="s">
        <v>34</v>
      </c>
      <c r="J1549" t="s">
        <v>393</v>
      </c>
      <c r="K1549" t="s">
        <v>24</v>
      </c>
      <c r="L1549" t="s">
        <v>7788</v>
      </c>
      <c r="M1549" t="s">
        <v>26</v>
      </c>
      <c r="N1549" t="s">
        <v>27</v>
      </c>
    </row>
    <row r="1550" spans="1:14" x14ac:dyDescent="0.25">
      <c r="A1550" t="s">
        <v>6818</v>
      </c>
      <c r="B1550" t="s">
        <v>6819</v>
      </c>
      <c r="C1550" t="s">
        <v>16</v>
      </c>
      <c r="D1550" t="s">
        <v>6820</v>
      </c>
      <c r="E1550" t="s">
        <v>695</v>
      </c>
      <c r="F1550" t="s">
        <v>7931</v>
      </c>
      <c r="G1550" t="s">
        <v>7932</v>
      </c>
      <c r="H1550" t="s">
        <v>7933</v>
      </c>
      <c r="I1550" t="s">
        <v>34</v>
      </c>
      <c r="J1550" t="s">
        <v>669</v>
      </c>
      <c r="K1550" t="s">
        <v>24</v>
      </c>
      <c r="L1550" t="s">
        <v>3880</v>
      </c>
      <c r="M1550" t="s">
        <v>7934</v>
      </c>
      <c r="N1550" t="s">
        <v>46</v>
      </c>
    </row>
    <row r="1551" spans="1:14" x14ac:dyDescent="0.25">
      <c r="A1551" t="s">
        <v>6818</v>
      </c>
      <c r="B1551" t="s">
        <v>6819</v>
      </c>
      <c r="C1551" t="s">
        <v>16</v>
      </c>
      <c r="D1551" t="s">
        <v>6820</v>
      </c>
      <c r="E1551" t="s">
        <v>695</v>
      </c>
      <c r="F1551" t="s">
        <v>7935</v>
      </c>
      <c r="G1551" t="s">
        <v>7936</v>
      </c>
      <c r="H1551" t="s">
        <v>7937</v>
      </c>
      <c r="I1551" t="s">
        <v>34</v>
      </c>
      <c r="J1551" t="s">
        <v>669</v>
      </c>
      <c r="K1551" t="s">
        <v>24</v>
      </c>
      <c r="L1551" t="s">
        <v>3880</v>
      </c>
      <c r="M1551" t="s">
        <v>7938</v>
      </c>
      <c r="N1551" t="s">
        <v>46</v>
      </c>
    </row>
    <row r="1552" spans="1:14" x14ac:dyDescent="0.25">
      <c r="A1552" t="s">
        <v>7939</v>
      </c>
      <c r="B1552" t="s">
        <v>6790</v>
      </c>
      <c r="C1552" t="s">
        <v>76</v>
      </c>
      <c r="D1552" t="s">
        <v>6791</v>
      </c>
      <c r="E1552" t="s">
        <v>695</v>
      </c>
      <c r="F1552" t="s">
        <v>7940</v>
      </c>
      <c r="G1552" t="s">
        <v>7941</v>
      </c>
      <c r="H1552" t="s">
        <v>7942</v>
      </c>
      <c r="I1552" t="s">
        <v>34</v>
      </c>
      <c r="J1552" t="s">
        <v>2023</v>
      </c>
      <c r="K1552" t="s">
        <v>24</v>
      </c>
      <c r="L1552" t="s">
        <v>36</v>
      </c>
      <c r="M1552" t="s">
        <v>26</v>
      </c>
      <c r="N1552" t="s">
        <v>27</v>
      </c>
    </row>
    <row r="1553" spans="1:14" x14ac:dyDescent="0.25">
      <c r="A1553" t="s">
        <v>7943</v>
      </c>
      <c r="B1553" t="s">
        <v>7944</v>
      </c>
      <c r="C1553" t="s">
        <v>76</v>
      </c>
      <c r="D1553" t="s">
        <v>94</v>
      </c>
      <c r="E1553" t="s">
        <v>695</v>
      </c>
      <c r="F1553" t="s">
        <v>7945</v>
      </c>
      <c r="G1553" t="s">
        <v>7946</v>
      </c>
      <c r="H1553" t="s">
        <v>7947</v>
      </c>
      <c r="I1553" t="s">
        <v>34</v>
      </c>
      <c r="J1553" t="s">
        <v>589</v>
      </c>
      <c r="K1553" t="s">
        <v>24</v>
      </c>
      <c r="L1553" t="s">
        <v>914</v>
      </c>
      <c r="M1553" t="s">
        <v>7948</v>
      </c>
      <c r="N1553" t="s">
        <v>46</v>
      </c>
    </row>
    <row r="1554" spans="1:14" x14ac:dyDescent="0.25">
      <c r="A1554" t="s">
        <v>7949</v>
      </c>
      <c r="B1554" t="s">
        <v>7585</v>
      </c>
      <c r="C1554" t="s">
        <v>16</v>
      </c>
      <c r="D1554" t="s">
        <v>7586</v>
      </c>
      <c r="E1554" t="s">
        <v>695</v>
      </c>
      <c r="F1554" t="s">
        <v>7950</v>
      </c>
      <c r="G1554" t="s">
        <v>7951</v>
      </c>
      <c r="H1554" t="s">
        <v>7952</v>
      </c>
      <c r="I1554" t="s">
        <v>34</v>
      </c>
      <c r="J1554" t="s">
        <v>240</v>
      </c>
      <c r="K1554" t="s">
        <v>24</v>
      </c>
      <c r="L1554" t="s">
        <v>477</v>
      </c>
      <c r="M1554" t="s">
        <v>26</v>
      </c>
      <c r="N1554" t="s">
        <v>27</v>
      </c>
    </row>
    <row r="1555" spans="1:14" x14ac:dyDescent="0.25">
      <c r="A1555" t="s">
        <v>1235</v>
      </c>
      <c r="B1555" t="s">
        <v>708</v>
      </c>
      <c r="C1555" t="s">
        <v>16</v>
      </c>
      <c r="D1555" t="s">
        <v>7808</v>
      </c>
      <c r="E1555" t="s">
        <v>695</v>
      </c>
      <c r="F1555" t="s">
        <v>7953</v>
      </c>
      <c r="G1555" t="s">
        <v>7954</v>
      </c>
      <c r="H1555" t="s">
        <v>7955</v>
      </c>
      <c r="I1555" t="s">
        <v>22</v>
      </c>
      <c r="J1555" t="s">
        <v>448</v>
      </c>
      <c r="K1555" t="s">
        <v>24</v>
      </c>
      <c r="L1555" t="s">
        <v>36</v>
      </c>
      <c r="M1555" t="s">
        <v>26</v>
      </c>
      <c r="N1555" t="s">
        <v>27</v>
      </c>
    </row>
    <row r="1556" spans="1:14" x14ac:dyDescent="0.25">
      <c r="A1556" t="s">
        <v>7723</v>
      </c>
      <c r="B1556" t="s">
        <v>7956</v>
      </c>
      <c r="C1556" t="s">
        <v>16</v>
      </c>
      <c r="D1556" t="s">
        <v>7558</v>
      </c>
      <c r="E1556" t="s">
        <v>695</v>
      </c>
      <c r="F1556" t="s">
        <v>7957</v>
      </c>
      <c r="G1556" t="s">
        <v>7958</v>
      </c>
      <c r="H1556" t="s">
        <v>7959</v>
      </c>
      <c r="I1556" t="s">
        <v>34</v>
      </c>
      <c r="J1556" t="s">
        <v>276</v>
      </c>
      <c r="K1556" t="s">
        <v>24</v>
      </c>
      <c r="L1556" t="s">
        <v>36</v>
      </c>
      <c r="M1556" t="s">
        <v>26</v>
      </c>
      <c r="N1556" t="s">
        <v>27</v>
      </c>
    </row>
    <row r="1557" spans="1:14" x14ac:dyDescent="0.25">
      <c r="A1557" t="s">
        <v>7723</v>
      </c>
      <c r="B1557" t="s">
        <v>7960</v>
      </c>
      <c r="C1557" t="s">
        <v>16</v>
      </c>
      <c r="D1557" t="s">
        <v>7558</v>
      </c>
      <c r="E1557" t="s">
        <v>695</v>
      </c>
      <c r="F1557" t="s">
        <v>7961</v>
      </c>
      <c r="G1557" t="s">
        <v>7962</v>
      </c>
      <c r="H1557" t="s">
        <v>7963</v>
      </c>
      <c r="I1557" t="s">
        <v>34</v>
      </c>
      <c r="J1557" t="s">
        <v>276</v>
      </c>
      <c r="K1557" t="s">
        <v>24</v>
      </c>
      <c r="L1557" t="s">
        <v>36</v>
      </c>
      <c r="M1557" t="s">
        <v>26</v>
      </c>
      <c r="N1557" t="s">
        <v>27</v>
      </c>
    </row>
    <row r="1558" spans="1:14" x14ac:dyDescent="0.25">
      <c r="A1558" t="s">
        <v>7964</v>
      </c>
      <c r="B1558" t="s">
        <v>7452</v>
      </c>
      <c r="C1558" t="s">
        <v>76</v>
      </c>
      <c r="D1558" t="s">
        <v>102</v>
      </c>
      <c r="E1558" t="s">
        <v>695</v>
      </c>
      <c r="F1558" t="s">
        <v>7965</v>
      </c>
      <c r="G1558" t="s">
        <v>7966</v>
      </c>
      <c r="H1558" t="s">
        <v>7967</v>
      </c>
      <c r="I1558" t="s">
        <v>34</v>
      </c>
      <c r="J1558" t="s">
        <v>155</v>
      </c>
      <c r="K1558" t="s">
        <v>24</v>
      </c>
      <c r="L1558" t="s">
        <v>82</v>
      </c>
      <c r="M1558" t="s">
        <v>7968</v>
      </c>
      <c r="N1558" t="s">
        <v>46</v>
      </c>
    </row>
    <row r="1559" spans="1:14" x14ac:dyDescent="0.25">
      <c r="A1559" t="s">
        <v>7969</v>
      </c>
      <c r="C1559" t="s">
        <v>76</v>
      </c>
      <c r="E1559" t="s">
        <v>695</v>
      </c>
      <c r="F1559" t="s">
        <v>7970</v>
      </c>
      <c r="G1559" t="s">
        <v>7971</v>
      </c>
      <c r="H1559" t="s">
        <v>7972</v>
      </c>
      <c r="I1559" t="s">
        <v>34</v>
      </c>
      <c r="J1559" t="s">
        <v>3556</v>
      </c>
      <c r="K1559" t="s">
        <v>24</v>
      </c>
      <c r="M1559" t="s">
        <v>26</v>
      </c>
      <c r="N1559" t="s">
        <v>27</v>
      </c>
    </row>
    <row r="1560" spans="1:14" x14ac:dyDescent="0.25">
      <c r="A1560" t="s">
        <v>7973</v>
      </c>
      <c r="B1560" t="s">
        <v>7550</v>
      </c>
      <c r="C1560" t="s">
        <v>76</v>
      </c>
      <c r="E1560" t="s">
        <v>695</v>
      </c>
      <c r="F1560" t="s">
        <v>7974</v>
      </c>
      <c r="G1560" t="s">
        <v>7975</v>
      </c>
      <c r="H1560" t="s">
        <v>7976</v>
      </c>
      <c r="I1560" t="s">
        <v>34</v>
      </c>
      <c r="J1560" t="s">
        <v>98</v>
      </c>
      <c r="K1560" t="s">
        <v>24</v>
      </c>
      <c r="M1560" t="s">
        <v>26</v>
      </c>
      <c r="N1560" t="s">
        <v>27</v>
      </c>
    </row>
    <row r="1561" spans="1:14" x14ac:dyDescent="0.25">
      <c r="A1561" t="s">
        <v>7977</v>
      </c>
      <c r="B1561" t="s">
        <v>7978</v>
      </c>
      <c r="C1561" t="s">
        <v>76</v>
      </c>
      <c r="D1561" t="s">
        <v>437</v>
      </c>
      <c r="E1561" t="s">
        <v>695</v>
      </c>
      <c r="F1561" t="s">
        <v>7979</v>
      </c>
      <c r="G1561" t="s">
        <v>7980</v>
      </c>
      <c r="H1561" t="s">
        <v>7981</v>
      </c>
      <c r="I1561" t="s">
        <v>34</v>
      </c>
      <c r="J1561" t="s">
        <v>976</v>
      </c>
      <c r="K1561" t="s">
        <v>24</v>
      </c>
      <c r="L1561" t="s">
        <v>6811</v>
      </c>
      <c r="M1561" t="s">
        <v>7982</v>
      </c>
      <c r="N1561" t="s">
        <v>46</v>
      </c>
    </row>
    <row r="1562" spans="1:14" x14ac:dyDescent="0.25">
      <c r="A1562" t="s">
        <v>7983</v>
      </c>
      <c r="C1562" t="s">
        <v>76</v>
      </c>
      <c r="D1562" t="s">
        <v>7984</v>
      </c>
      <c r="E1562" t="s">
        <v>695</v>
      </c>
      <c r="F1562" t="s">
        <v>7985</v>
      </c>
      <c r="G1562" t="s">
        <v>7986</v>
      </c>
      <c r="H1562" t="s">
        <v>7987</v>
      </c>
      <c r="I1562" t="s">
        <v>34</v>
      </c>
      <c r="J1562" t="s">
        <v>134</v>
      </c>
      <c r="K1562" t="s">
        <v>24</v>
      </c>
      <c r="L1562" t="s">
        <v>7988</v>
      </c>
      <c r="M1562" t="s">
        <v>26</v>
      </c>
      <c r="N1562" t="s">
        <v>27</v>
      </c>
    </row>
    <row r="1563" spans="1:14" x14ac:dyDescent="0.25">
      <c r="A1563" t="s">
        <v>7989</v>
      </c>
      <c r="B1563" t="s">
        <v>7990</v>
      </c>
      <c r="C1563" t="s">
        <v>16</v>
      </c>
      <c r="D1563" t="s">
        <v>7991</v>
      </c>
      <c r="E1563" t="s">
        <v>687</v>
      </c>
      <c r="F1563" t="s">
        <v>7992</v>
      </c>
      <c r="G1563" t="s">
        <v>7993</v>
      </c>
      <c r="H1563" t="s">
        <v>7994</v>
      </c>
      <c r="I1563" t="s">
        <v>34</v>
      </c>
      <c r="J1563" t="s">
        <v>3381</v>
      </c>
      <c r="K1563" t="s">
        <v>24</v>
      </c>
      <c r="L1563" t="s">
        <v>7995</v>
      </c>
      <c r="M1563" t="s">
        <v>26</v>
      </c>
      <c r="N1563" t="s">
        <v>27</v>
      </c>
    </row>
    <row r="1564" spans="1:14" x14ac:dyDescent="0.25">
      <c r="A1564" t="s">
        <v>1235</v>
      </c>
      <c r="B1564" t="s">
        <v>708</v>
      </c>
      <c r="C1564" t="s">
        <v>16</v>
      </c>
      <c r="D1564" t="s">
        <v>1573</v>
      </c>
      <c r="E1564" t="s">
        <v>695</v>
      </c>
      <c r="F1564" t="s">
        <v>7996</v>
      </c>
      <c r="G1564" t="s">
        <v>7997</v>
      </c>
      <c r="H1564" t="s">
        <v>7998</v>
      </c>
      <c r="I1564" t="s">
        <v>22</v>
      </c>
      <c r="J1564" t="s">
        <v>448</v>
      </c>
      <c r="K1564" t="s">
        <v>24</v>
      </c>
      <c r="L1564" t="s">
        <v>36</v>
      </c>
      <c r="M1564" t="s">
        <v>26</v>
      </c>
      <c r="N1564" t="s">
        <v>27</v>
      </c>
    </row>
    <row r="1565" spans="1:14" x14ac:dyDescent="0.25">
      <c r="A1565" t="s">
        <v>7999</v>
      </c>
      <c r="C1565" t="s">
        <v>76</v>
      </c>
      <c r="D1565" t="s">
        <v>7984</v>
      </c>
      <c r="E1565" t="s">
        <v>687</v>
      </c>
      <c r="F1565" t="s">
        <v>8000</v>
      </c>
      <c r="G1565" t="s">
        <v>8001</v>
      </c>
      <c r="H1565" t="s">
        <v>8002</v>
      </c>
      <c r="I1565" t="s">
        <v>34</v>
      </c>
      <c r="J1565" t="s">
        <v>134</v>
      </c>
      <c r="K1565" t="s">
        <v>24</v>
      </c>
      <c r="L1565" t="s">
        <v>7988</v>
      </c>
      <c r="M1565" t="s">
        <v>26</v>
      </c>
      <c r="N1565" t="s">
        <v>27</v>
      </c>
    </row>
    <row r="1566" spans="1:14" x14ac:dyDescent="0.25">
      <c r="A1566" t="s">
        <v>7207</v>
      </c>
      <c r="B1566" t="s">
        <v>8003</v>
      </c>
      <c r="C1566" t="s">
        <v>76</v>
      </c>
      <c r="D1566" t="s">
        <v>5227</v>
      </c>
      <c r="E1566" t="s">
        <v>695</v>
      </c>
      <c r="F1566" t="s">
        <v>8004</v>
      </c>
      <c r="G1566" t="s">
        <v>8005</v>
      </c>
      <c r="H1566" t="s">
        <v>8006</v>
      </c>
      <c r="I1566" t="s">
        <v>34</v>
      </c>
      <c r="J1566" t="s">
        <v>4027</v>
      </c>
      <c r="K1566" t="s">
        <v>24</v>
      </c>
      <c r="L1566" t="s">
        <v>82</v>
      </c>
      <c r="M1566" t="s">
        <v>26</v>
      </c>
      <c r="N1566" t="s">
        <v>27</v>
      </c>
    </row>
    <row r="1567" spans="1:14" x14ac:dyDescent="0.25">
      <c r="A1567" t="s">
        <v>8007</v>
      </c>
      <c r="B1567" t="s">
        <v>227</v>
      </c>
      <c r="C1567" t="s">
        <v>76</v>
      </c>
      <c r="D1567" t="s">
        <v>437</v>
      </c>
      <c r="E1567" t="s">
        <v>695</v>
      </c>
      <c r="F1567" t="s">
        <v>8008</v>
      </c>
      <c r="G1567" t="s">
        <v>8009</v>
      </c>
      <c r="H1567" t="s">
        <v>8010</v>
      </c>
      <c r="I1567" t="s">
        <v>34</v>
      </c>
      <c r="J1567" t="s">
        <v>106</v>
      </c>
      <c r="K1567" t="s">
        <v>24</v>
      </c>
      <c r="L1567" t="s">
        <v>441</v>
      </c>
      <c r="M1567" t="s">
        <v>8011</v>
      </c>
      <c r="N1567" t="s">
        <v>46</v>
      </c>
    </row>
    <row r="1568" spans="1:14" x14ac:dyDescent="0.25">
      <c r="A1568" t="s">
        <v>8012</v>
      </c>
      <c r="B1568" t="s">
        <v>7502</v>
      </c>
      <c r="C1568" t="s">
        <v>76</v>
      </c>
      <c r="D1568" t="s">
        <v>7503</v>
      </c>
      <c r="E1568" t="s">
        <v>687</v>
      </c>
      <c r="F1568" t="s">
        <v>8013</v>
      </c>
      <c r="G1568" t="s">
        <v>8014</v>
      </c>
      <c r="H1568" t="s">
        <v>8015</v>
      </c>
      <c r="I1568" t="s">
        <v>34</v>
      </c>
      <c r="J1568" t="s">
        <v>2757</v>
      </c>
      <c r="K1568" t="s">
        <v>24</v>
      </c>
      <c r="L1568" t="s">
        <v>483</v>
      </c>
      <c r="M1568" t="s">
        <v>26</v>
      </c>
      <c r="N1568" t="s">
        <v>27</v>
      </c>
    </row>
    <row r="1569" spans="1:14" x14ac:dyDescent="0.25">
      <c r="A1569" t="s">
        <v>8016</v>
      </c>
      <c r="C1569" t="s">
        <v>76</v>
      </c>
      <c r="E1569" t="s">
        <v>687</v>
      </c>
      <c r="F1569" t="s">
        <v>8017</v>
      </c>
      <c r="G1569" t="s">
        <v>8018</v>
      </c>
      <c r="H1569" t="s">
        <v>8019</v>
      </c>
      <c r="I1569" t="s">
        <v>34</v>
      </c>
      <c r="J1569" t="s">
        <v>170</v>
      </c>
      <c r="K1569" t="s">
        <v>24</v>
      </c>
      <c r="L1569" t="s">
        <v>184</v>
      </c>
      <c r="M1569" t="s">
        <v>26</v>
      </c>
      <c r="N1569" t="s">
        <v>27</v>
      </c>
    </row>
    <row r="1570" spans="1:14" x14ac:dyDescent="0.25">
      <c r="A1570" t="s">
        <v>6789</v>
      </c>
      <c r="B1570" t="s">
        <v>8020</v>
      </c>
      <c r="C1570" t="s">
        <v>76</v>
      </c>
      <c r="D1570" t="s">
        <v>6791</v>
      </c>
      <c r="E1570" t="s">
        <v>695</v>
      </c>
      <c r="F1570" t="s">
        <v>8021</v>
      </c>
      <c r="G1570" t="s">
        <v>8022</v>
      </c>
      <c r="H1570" t="s">
        <v>8023</v>
      </c>
      <c r="I1570" t="s">
        <v>34</v>
      </c>
      <c r="J1570" t="s">
        <v>1988</v>
      </c>
      <c r="K1570" t="s">
        <v>24</v>
      </c>
      <c r="L1570" t="s">
        <v>36</v>
      </c>
      <c r="M1570" t="s">
        <v>26</v>
      </c>
      <c r="N1570" t="s">
        <v>27</v>
      </c>
    </row>
    <row r="1571" spans="1:14" x14ac:dyDescent="0.25">
      <c r="A1571" t="s">
        <v>8024</v>
      </c>
      <c r="C1571" t="s">
        <v>76</v>
      </c>
      <c r="E1571" t="s">
        <v>695</v>
      </c>
      <c r="F1571" t="s">
        <v>8025</v>
      </c>
      <c r="G1571" t="s">
        <v>8026</v>
      </c>
      <c r="H1571" t="s">
        <v>8027</v>
      </c>
      <c r="I1571" t="s">
        <v>34</v>
      </c>
      <c r="J1571" t="s">
        <v>3556</v>
      </c>
      <c r="K1571" t="s">
        <v>24</v>
      </c>
      <c r="M1571" t="s">
        <v>26</v>
      </c>
      <c r="N1571" t="s">
        <v>27</v>
      </c>
    </row>
    <row r="1572" spans="1:14" x14ac:dyDescent="0.25">
      <c r="A1572" t="s">
        <v>7908</v>
      </c>
      <c r="B1572" t="s">
        <v>7909</v>
      </c>
      <c r="C1572" t="s">
        <v>16</v>
      </c>
      <c r="D1572" t="s">
        <v>7910</v>
      </c>
      <c r="E1572" t="s">
        <v>695</v>
      </c>
      <c r="F1572" t="s">
        <v>8028</v>
      </c>
      <c r="G1572" t="s">
        <v>8029</v>
      </c>
      <c r="H1572" t="s">
        <v>8030</v>
      </c>
      <c r="I1572" t="s">
        <v>348</v>
      </c>
      <c r="J1572" t="s">
        <v>7914</v>
      </c>
      <c r="K1572" t="s">
        <v>24</v>
      </c>
      <c r="L1572" t="s">
        <v>394</v>
      </c>
      <c r="M1572" t="s">
        <v>26</v>
      </c>
      <c r="N1572" t="s">
        <v>27</v>
      </c>
    </row>
    <row r="1573" spans="1:14" x14ac:dyDescent="0.25">
      <c r="A1573" t="s">
        <v>8031</v>
      </c>
      <c r="B1573" t="s">
        <v>6519</v>
      </c>
      <c r="C1573" t="s">
        <v>16</v>
      </c>
      <c r="D1573" t="s">
        <v>7690</v>
      </c>
      <c r="E1573" t="s">
        <v>687</v>
      </c>
      <c r="F1573" t="s">
        <v>8032</v>
      </c>
      <c r="G1573" t="s">
        <v>8033</v>
      </c>
      <c r="H1573" t="s">
        <v>8034</v>
      </c>
      <c r="I1573" t="s">
        <v>7694</v>
      </c>
      <c r="J1573" t="s">
        <v>162</v>
      </c>
      <c r="K1573" t="s">
        <v>24</v>
      </c>
      <c r="L1573" t="s">
        <v>7695</v>
      </c>
      <c r="M1573" t="s">
        <v>26</v>
      </c>
      <c r="N1573" t="s">
        <v>27</v>
      </c>
    </row>
    <row r="1574" spans="1:14" x14ac:dyDescent="0.25">
      <c r="A1574" t="s">
        <v>7438</v>
      </c>
      <c r="B1574" t="s">
        <v>7439</v>
      </c>
      <c r="C1574" t="s">
        <v>76</v>
      </c>
      <c r="D1574" t="s">
        <v>7440</v>
      </c>
      <c r="E1574" t="s">
        <v>687</v>
      </c>
      <c r="F1574" t="s">
        <v>8035</v>
      </c>
      <c r="G1574" t="s">
        <v>8036</v>
      </c>
      <c r="H1574" t="s">
        <v>8037</v>
      </c>
      <c r="I1574" t="s">
        <v>34</v>
      </c>
      <c r="J1574" t="s">
        <v>276</v>
      </c>
      <c r="K1574" t="s">
        <v>24</v>
      </c>
      <c r="L1574" t="s">
        <v>3702</v>
      </c>
      <c r="M1574" t="s">
        <v>26</v>
      </c>
      <c r="N1574" t="s">
        <v>27</v>
      </c>
    </row>
    <row r="1575" spans="1:14" x14ac:dyDescent="0.25">
      <c r="A1575" t="s">
        <v>6800</v>
      </c>
      <c r="B1575" t="s">
        <v>3035</v>
      </c>
      <c r="C1575" t="s">
        <v>16</v>
      </c>
      <c r="D1575" t="s">
        <v>6801</v>
      </c>
      <c r="E1575" t="s">
        <v>695</v>
      </c>
      <c r="F1575" t="s">
        <v>8038</v>
      </c>
      <c r="G1575" t="s">
        <v>8039</v>
      </c>
      <c r="H1575" t="s">
        <v>8040</v>
      </c>
      <c r="I1575" t="s">
        <v>348</v>
      </c>
      <c r="J1575" t="s">
        <v>372</v>
      </c>
      <c r="K1575" t="s">
        <v>24</v>
      </c>
      <c r="L1575" t="s">
        <v>394</v>
      </c>
      <c r="M1575" t="s">
        <v>8041</v>
      </c>
      <c r="N1575" t="s">
        <v>46</v>
      </c>
    </row>
    <row r="1576" spans="1:14" x14ac:dyDescent="0.25">
      <c r="A1576" t="s">
        <v>1235</v>
      </c>
      <c r="B1576" t="s">
        <v>708</v>
      </c>
      <c r="C1576" t="s">
        <v>16</v>
      </c>
      <c r="D1576" t="s">
        <v>1573</v>
      </c>
      <c r="E1576" t="s">
        <v>695</v>
      </c>
      <c r="F1576" t="s">
        <v>8042</v>
      </c>
      <c r="G1576" t="s">
        <v>8043</v>
      </c>
      <c r="H1576" t="s">
        <v>8044</v>
      </c>
      <c r="I1576" t="s">
        <v>22</v>
      </c>
      <c r="J1576" t="s">
        <v>178</v>
      </c>
      <c r="K1576" t="s">
        <v>24</v>
      </c>
      <c r="L1576" t="s">
        <v>36</v>
      </c>
      <c r="M1576" t="s">
        <v>26</v>
      </c>
      <c r="N1576" t="s">
        <v>27</v>
      </c>
    </row>
    <row r="1577" spans="1:14" x14ac:dyDescent="0.25">
      <c r="A1577" t="s">
        <v>7272</v>
      </c>
      <c r="B1577" t="s">
        <v>599</v>
      </c>
      <c r="C1577" t="s">
        <v>600</v>
      </c>
      <c r="D1577" t="s">
        <v>7273</v>
      </c>
      <c r="E1577" t="s">
        <v>695</v>
      </c>
      <c r="F1577" t="s">
        <v>7274</v>
      </c>
      <c r="G1577" t="s">
        <v>7275</v>
      </c>
      <c r="H1577" t="s">
        <v>7276</v>
      </c>
      <c r="I1577" t="s">
        <v>34</v>
      </c>
      <c r="J1577" t="s">
        <v>2062</v>
      </c>
      <c r="K1577" t="s">
        <v>606</v>
      </c>
      <c r="L1577" t="s">
        <v>1469</v>
      </c>
      <c r="M1577" t="s">
        <v>26</v>
      </c>
      <c r="N1577" t="s">
        <v>27</v>
      </c>
    </row>
    <row r="1578" spans="1:14" x14ac:dyDescent="0.25">
      <c r="A1578" t="s">
        <v>7254</v>
      </c>
      <c r="C1578" t="s">
        <v>7255</v>
      </c>
      <c r="E1578" t="s">
        <v>7256</v>
      </c>
      <c r="F1578" t="s">
        <v>7277</v>
      </c>
      <c r="G1578" t="s">
        <v>7278</v>
      </c>
      <c r="I1578" t="s">
        <v>34</v>
      </c>
      <c r="J1578" t="s">
        <v>2062</v>
      </c>
      <c r="K1578" t="s">
        <v>1705</v>
      </c>
      <c r="M1578" t="s">
        <v>26</v>
      </c>
      <c r="N1578" t="s">
        <v>27</v>
      </c>
    </row>
    <row r="1579" spans="1:14" x14ac:dyDescent="0.25">
      <c r="A1579" t="s">
        <v>7279</v>
      </c>
      <c r="B1579" t="s">
        <v>2779</v>
      </c>
      <c r="C1579" t="s">
        <v>76</v>
      </c>
      <c r="D1579" t="s">
        <v>102</v>
      </c>
      <c r="E1579" t="s">
        <v>18</v>
      </c>
      <c r="F1579" t="s">
        <v>7280</v>
      </c>
      <c r="G1579" t="s">
        <v>7281</v>
      </c>
      <c r="H1579" t="s">
        <v>7282</v>
      </c>
      <c r="I1579" t="s">
        <v>34</v>
      </c>
      <c r="J1579" t="s">
        <v>1385</v>
      </c>
      <c r="K1579" t="s">
        <v>24</v>
      </c>
      <c r="L1579" t="s">
        <v>82</v>
      </c>
      <c r="M1579" t="s">
        <v>7283</v>
      </c>
      <c r="N1579" t="s">
        <v>46</v>
      </c>
    </row>
    <row r="1580" spans="1:14" x14ac:dyDescent="0.25">
      <c r="A1580" t="s">
        <v>7284</v>
      </c>
      <c r="B1580" t="s">
        <v>7285</v>
      </c>
      <c r="C1580" t="s">
        <v>16</v>
      </c>
      <c r="D1580" t="s">
        <v>7286</v>
      </c>
      <c r="E1580" t="s">
        <v>18</v>
      </c>
      <c r="F1580" t="s">
        <v>7287</v>
      </c>
      <c r="G1580" t="s">
        <v>7288</v>
      </c>
      <c r="H1580" t="s">
        <v>7289</v>
      </c>
      <c r="I1580" t="s">
        <v>34</v>
      </c>
      <c r="J1580" t="s">
        <v>575</v>
      </c>
      <c r="K1580" t="s">
        <v>24</v>
      </c>
      <c r="L1580" t="s">
        <v>233</v>
      </c>
      <c r="M1580" t="s">
        <v>7290</v>
      </c>
      <c r="N1580" t="s">
        <v>46</v>
      </c>
    </row>
    <row r="1581" spans="1:14" x14ac:dyDescent="0.25">
      <c r="A1581" t="s">
        <v>7291</v>
      </c>
      <c r="B1581" t="s">
        <v>7292</v>
      </c>
      <c r="C1581" t="s">
        <v>16</v>
      </c>
      <c r="D1581" t="s">
        <v>1354</v>
      </c>
      <c r="E1581" t="s">
        <v>18</v>
      </c>
      <c r="F1581" t="s">
        <v>7293</v>
      </c>
      <c r="G1581" t="s">
        <v>7294</v>
      </c>
      <c r="H1581" t="s">
        <v>7295</v>
      </c>
      <c r="I1581" t="s">
        <v>34</v>
      </c>
      <c r="J1581" t="s">
        <v>315</v>
      </c>
      <c r="K1581" t="s">
        <v>24</v>
      </c>
      <c r="L1581" t="s">
        <v>1358</v>
      </c>
      <c r="M1581" t="s">
        <v>7296</v>
      </c>
      <c r="N1581" t="s">
        <v>46</v>
      </c>
    </row>
    <row r="1582" spans="1:14" x14ac:dyDescent="0.25">
      <c r="A1582" t="s">
        <v>7297</v>
      </c>
      <c r="B1582" t="s">
        <v>7298</v>
      </c>
      <c r="C1582" t="s">
        <v>16</v>
      </c>
      <c r="D1582" t="s">
        <v>7299</v>
      </c>
      <c r="E1582" t="s">
        <v>18</v>
      </c>
      <c r="F1582" t="s">
        <v>7300</v>
      </c>
      <c r="G1582" t="s">
        <v>7301</v>
      </c>
      <c r="H1582" t="s">
        <v>7302</v>
      </c>
      <c r="I1582" t="s">
        <v>34</v>
      </c>
      <c r="J1582" t="s">
        <v>81</v>
      </c>
      <c r="K1582" t="s">
        <v>24</v>
      </c>
      <c r="L1582" t="s">
        <v>44</v>
      </c>
      <c r="M1582" t="s">
        <v>7303</v>
      </c>
      <c r="N1582" t="s">
        <v>46</v>
      </c>
    </row>
    <row r="1583" spans="1:14" x14ac:dyDescent="0.25">
      <c r="A1583" t="s">
        <v>7264</v>
      </c>
      <c r="B1583" t="s">
        <v>7260</v>
      </c>
      <c r="C1583" t="s">
        <v>1991</v>
      </c>
      <c r="D1583" t="s">
        <v>759</v>
      </c>
      <c r="E1583" t="s">
        <v>695</v>
      </c>
      <c r="F1583" t="s">
        <v>8045</v>
      </c>
      <c r="G1583" t="s">
        <v>8046</v>
      </c>
      <c r="H1583" t="s">
        <v>8047</v>
      </c>
      <c r="I1583" t="s">
        <v>34</v>
      </c>
      <c r="J1583" t="s">
        <v>1965</v>
      </c>
      <c r="K1583" t="s">
        <v>606</v>
      </c>
      <c r="L1583" t="s">
        <v>82</v>
      </c>
      <c r="M1583" t="s">
        <v>26</v>
      </c>
      <c r="N1583" t="s">
        <v>27</v>
      </c>
    </row>
    <row r="1584" spans="1:14" x14ac:dyDescent="0.25">
      <c r="A1584" t="s">
        <v>7264</v>
      </c>
      <c r="B1584" t="s">
        <v>7260</v>
      </c>
      <c r="C1584" t="s">
        <v>1991</v>
      </c>
      <c r="D1584" t="s">
        <v>759</v>
      </c>
      <c r="E1584" t="s">
        <v>695</v>
      </c>
      <c r="F1584" t="s">
        <v>8048</v>
      </c>
      <c r="G1584" t="s">
        <v>8049</v>
      </c>
      <c r="H1584" t="s">
        <v>8050</v>
      </c>
      <c r="I1584" t="s">
        <v>34</v>
      </c>
      <c r="J1584" t="s">
        <v>1965</v>
      </c>
      <c r="K1584" t="s">
        <v>606</v>
      </c>
      <c r="L1584" t="s">
        <v>82</v>
      </c>
      <c r="M1584" t="s">
        <v>26</v>
      </c>
      <c r="N1584" t="s">
        <v>27</v>
      </c>
    </row>
    <row r="1585" spans="1:14" x14ac:dyDescent="0.25">
      <c r="A1585" t="s">
        <v>7259</v>
      </c>
      <c r="B1585" t="s">
        <v>7260</v>
      </c>
      <c r="C1585" t="s">
        <v>1991</v>
      </c>
      <c r="D1585" t="s">
        <v>759</v>
      </c>
      <c r="E1585" t="s">
        <v>687</v>
      </c>
      <c r="F1585" t="s">
        <v>7261</v>
      </c>
      <c r="G1585" t="s">
        <v>7262</v>
      </c>
      <c r="H1585" t="s">
        <v>7263</v>
      </c>
      <c r="I1585" t="s">
        <v>34</v>
      </c>
      <c r="J1585" t="s">
        <v>1965</v>
      </c>
      <c r="K1585" t="s">
        <v>606</v>
      </c>
      <c r="L1585" t="s">
        <v>82</v>
      </c>
      <c r="M1585" t="s">
        <v>26</v>
      </c>
      <c r="N1585" t="s">
        <v>27</v>
      </c>
    </row>
    <row r="1586" spans="1:14" x14ac:dyDescent="0.25">
      <c r="A1586" t="s">
        <v>7264</v>
      </c>
      <c r="B1586" t="s">
        <v>7260</v>
      </c>
      <c r="C1586" t="s">
        <v>1700</v>
      </c>
      <c r="D1586" t="s">
        <v>759</v>
      </c>
      <c r="E1586" t="s">
        <v>695</v>
      </c>
      <c r="F1586" t="s">
        <v>7265</v>
      </c>
      <c r="G1586" t="s">
        <v>7266</v>
      </c>
      <c r="H1586" t="s">
        <v>7267</v>
      </c>
      <c r="I1586" t="s">
        <v>34</v>
      </c>
      <c r="J1586" t="s">
        <v>872</v>
      </c>
      <c r="K1586" t="s">
        <v>1705</v>
      </c>
      <c r="L1586" t="s">
        <v>82</v>
      </c>
      <c r="M1586" t="s">
        <v>26</v>
      </c>
      <c r="N1586" t="s">
        <v>27</v>
      </c>
    </row>
    <row r="1587" spans="1:14" x14ac:dyDescent="0.25">
      <c r="A1587" t="s">
        <v>7264</v>
      </c>
      <c r="B1587" t="s">
        <v>7260</v>
      </c>
      <c r="C1587" t="s">
        <v>1991</v>
      </c>
      <c r="D1587" t="s">
        <v>759</v>
      </c>
      <c r="E1587" t="s">
        <v>695</v>
      </c>
      <c r="F1587" t="s">
        <v>8051</v>
      </c>
      <c r="G1587" t="s">
        <v>8052</v>
      </c>
      <c r="H1587" t="s">
        <v>8053</v>
      </c>
      <c r="I1587" t="s">
        <v>34</v>
      </c>
      <c r="J1587" t="s">
        <v>1891</v>
      </c>
      <c r="K1587" t="s">
        <v>606</v>
      </c>
      <c r="L1587" t="s">
        <v>82</v>
      </c>
      <c r="M1587" t="s">
        <v>26</v>
      </c>
      <c r="N1587" t="s">
        <v>27</v>
      </c>
    </row>
    <row r="1588" spans="1:14" x14ac:dyDescent="0.25">
      <c r="A1588" t="s">
        <v>8054</v>
      </c>
      <c r="B1588" t="s">
        <v>29</v>
      </c>
      <c r="C1588" t="s">
        <v>2074</v>
      </c>
      <c r="D1588" t="s">
        <v>429</v>
      </c>
      <c r="E1588" t="s">
        <v>18</v>
      </c>
      <c r="F1588" t="s">
        <v>8055</v>
      </c>
      <c r="G1588" t="s">
        <v>8056</v>
      </c>
      <c r="H1588" t="s">
        <v>8057</v>
      </c>
      <c r="I1588" t="s">
        <v>34</v>
      </c>
      <c r="J1588" t="s">
        <v>1689</v>
      </c>
      <c r="K1588" t="s">
        <v>606</v>
      </c>
      <c r="L1588" t="s">
        <v>8058</v>
      </c>
      <c r="M1588" t="s">
        <v>26</v>
      </c>
      <c r="N1588" t="s">
        <v>27</v>
      </c>
    </row>
    <row r="1589" spans="1:14" x14ac:dyDescent="0.25">
      <c r="A1589" t="s">
        <v>8059</v>
      </c>
      <c r="B1589" t="s">
        <v>758</v>
      </c>
      <c r="C1589" t="s">
        <v>600</v>
      </c>
      <c r="D1589" t="s">
        <v>759</v>
      </c>
      <c r="E1589" t="s">
        <v>18</v>
      </c>
      <c r="F1589" t="s">
        <v>8060</v>
      </c>
      <c r="G1589" t="s">
        <v>8061</v>
      </c>
      <c r="H1589" t="s">
        <v>8062</v>
      </c>
      <c r="I1589" t="s">
        <v>34</v>
      </c>
      <c r="J1589" t="s">
        <v>1891</v>
      </c>
      <c r="K1589" t="s">
        <v>606</v>
      </c>
      <c r="L1589" t="s">
        <v>82</v>
      </c>
      <c r="M1589" t="s">
        <v>26</v>
      </c>
      <c r="N1589" t="s">
        <v>27</v>
      </c>
    </row>
    <row r="1590" spans="1:14" x14ac:dyDescent="0.25">
      <c r="A1590" t="s">
        <v>8063</v>
      </c>
      <c r="C1590" t="s">
        <v>600</v>
      </c>
      <c r="D1590" t="s">
        <v>174</v>
      </c>
      <c r="E1590" t="s">
        <v>18</v>
      </c>
      <c r="F1590" t="s">
        <v>8064</v>
      </c>
      <c r="G1590" t="s">
        <v>8065</v>
      </c>
      <c r="H1590" t="s">
        <v>8066</v>
      </c>
      <c r="I1590" t="s">
        <v>34</v>
      </c>
      <c r="J1590" t="s">
        <v>1891</v>
      </c>
      <c r="K1590" t="s">
        <v>606</v>
      </c>
      <c r="L1590" t="s">
        <v>179</v>
      </c>
      <c r="M1590" t="s">
        <v>26</v>
      </c>
      <c r="N1590" t="s">
        <v>27</v>
      </c>
    </row>
    <row r="1591" spans="1:14" x14ac:dyDescent="0.25">
      <c r="A1591" t="s">
        <v>7268</v>
      </c>
      <c r="B1591" t="s">
        <v>29</v>
      </c>
      <c r="C1591" t="s">
        <v>600</v>
      </c>
      <c r="D1591" t="s">
        <v>429</v>
      </c>
      <c r="E1591" t="s">
        <v>18</v>
      </c>
      <c r="F1591" t="s">
        <v>7269</v>
      </c>
      <c r="G1591" t="s">
        <v>7270</v>
      </c>
      <c r="H1591" t="s">
        <v>7271</v>
      </c>
      <c r="I1591" t="s">
        <v>34</v>
      </c>
      <c r="J1591" t="s">
        <v>5669</v>
      </c>
      <c r="K1591" t="s">
        <v>606</v>
      </c>
      <c r="L1591" t="s">
        <v>434</v>
      </c>
      <c r="M1591" t="s">
        <v>26</v>
      </c>
      <c r="N1591" t="s">
        <v>27</v>
      </c>
    </row>
    <row r="1592" spans="1:14" x14ac:dyDescent="0.25">
      <c r="A1592" t="s">
        <v>8067</v>
      </c>
      <c r="B1592" t="s">
        <v>8068</v>
      </c>
      <c r="C1592" t="s">
        <v>1991</v>
      </c>
      <c r="D1592" t="s">
        <v>8069</v>
      </c>
      <c r="E1592" t="s">
        <v>18</v>
      </c>
      <c r="F1592" t="s">
        <v>8070</v>
      </c>
      <c r="G1592" t="s">
        <v>8071</v>
      </c>
      <c r="H1592" t="s">
        <v>8072</v>
      </c>
      <c r="I1592" t="s">
        <v>34</v>
      </c>
      <c r="J1592" t="s">
        <v>1891</v>
      </c>
      <c r="K1592" t="s">
        <v>606</v>
      </c>
      <c r="L1592" t="s">
        <v>720</v>
      </c>
      <c r="M1592" t="s">
        <v>26</v>
      </c>
      <c r="N1592" t="s">
        <v>27</v>
      </c>
    </row>
    <row r="1593" spans="1:14" x14ac:dyDescent="0.25">
      <c r="A1593" t="s">
        <v>8073</v>
      </c>
      <c r="C1593" t="s">
        <v>600</v>
      </c>
      <c r="D1593" t="s">
        <v>8074</v>
      </c>
      <c r="E1593" t="s">
        <v>18</v>
      </c>
      <c r="F1593" t="s">
        <v>8075</v>
      </c>
      <c r="G1593" t="s">
        <v>8076</v>
      </c>
      <c r="H1593" t="s">
        <v>8077</v>
      </c>
      <c r="I1593" t="s">
        <v>22</v>
      </c>
      <c r="J1593" t="s">
        <v>4904</v>
      </c>
      <c r="K1593" t="s">
        <v>606</v>
      </c>
      <c r="L1593" t="s">
        <v>2384</v>
      </c>
      <c r="M1593" t="s">
        <v>26</v>
      </c>
      <c r="N1593" t="s">
        <v>27</v>
      </c>
    </row>
    <row r="1594" spans="1:14" x14ac:dyDescent="0.25">
      <c r="A1594" t="s">
        <v>7304</v>
      </c>
      <c r="B1594" t="s">
        <v>7305</v>
      </c>
      <c r="C1594" t="s">
        <v>76</v>
      </c>
      <c r="D1594" t="s">
        <v>49</v>
      </c>
      <c r="E1594" t="s">
        <v>18</v>
      </c>
      <c r="F1594" t="s">
        <v>7306</v>
      </c>
      <c r="G1594" t="s">
        <v>7307</v>
      </c>
      <c r="H1594" t="s">
        <v>7308</v>
      </c>
      <c r="I1594" t="s">
        <v>34</v>
      </c>
      <c r="J1594" t="s">
        <v>4634</v>
      </c>
      <c r="K1594" t="s">
        <v>24</v>
      </c>
      <c r="L1594" t="s">
        <v>54</v>
      </c>
      <c r="M1594" t="s">
        <v>7309</v>
      </c>
      <c r="N1594" t="s">
        <v>46</v>
      </c>
    </row>
    <row r="1595" spans="1:14" x14ac:dyDescent="0.25">
      <c r="A1595" t="s">
        <v>7310</v>
      </c>
      <c r="B1595" t="s">
        <v>7311</v>
      </c>
      <c r="C1595" t="s">
        <v>16</v>
      </c>
      <c r="D1595" t="s">
        <v>7312</v>
      </c>
      <c r="E1595" t="s">
        <v>687</v>
      </c>
      <c r="F1595" t="s">
        <v>7313</v>
      </c>
      <c r="G1595" t="s">
        <v>7314</v>
      </c>
      <c r="H1595" t="s">
        <v>7315</v>
      </c>
      <c r="I1595" t="s">
        <v>34</v>
      </c>
      <c r="J1595" t="s">
        <v>2283</v>
      </c>
      <c r="K1595" t="s">
        <v>24</v>
      </c>
      <c r="L1595" t="s">
        <v>1414</v>
      </c>
      <c r="M1595" t="s">
        <v>26</v>
      </c>
      <c r="N1595" t="s">
        <v>27</v>
      </c>
    </row>
    <row r="1596" spans="1:14" x14ac:dyDescent="0.25">
      <c r="A1596" t="s">
        <v>8078</v>
      </c>
      <c r="B1596" t="s">
        <v>8079</v>
      </c>
      <c r="C1596" t="s">
        <v>16</v>
      </c>
      <c r="D1596" t="s">
        <v>8080</v>
      </c>
      <c r="E1596" t="s">
        <v>18</v>
      </c>
      <c r="F1596" t="s">
        <v>8081</v>
      </c>
      <c r="G1596" t="s">
        <v>8082</v>
      </c>
      <c r="H1596" t="s">
        <v>8083</v>
      </c>
      <c r="I1596" t="s">
        <v>34</v>
      </c>
      <c r="J1596" t="s">
        <v>669</v>
      </c>
      <c r="K1596" t="s">
        <v>24</v>
      </c>
      <c r="L1596" t="s">
        <v>82</v>
      </c>
      <c r="M1596" t="s">
        <v>8084</v>
      </c>
      <c r="N1596" t="s">
        <v>46</v>
      </c>
    </row>
    <row r="1597" spans="1:14" x14ac:dyDescent="0.25">
      <c r="A1597" t="s">
        <v>8085</v>
      </c>
      <c r="B1597" t="s">
        <v>8086</v>
      </c>
      <c r="C1597" t="s">
        <v>76</v>
      </c>
      <c r="D1597" t="s">
        <v>8087</v>
      </c>
      <c r="E1597" t="s">
        <v>18</v>
      </c>
      <c r="F1597" t="s">
        <v>8088</v>
      </c>
      <c r="G1597" t="s">
        <v>8089</v>
      </c>
      <c r="H1597" t="s">
        <v>8090</v>
      </c>
      <c r="I1597" t="s">
        <v>34</v>
      </c>
      <c r="J1597" t="s">
        <v>1501</v>
      </c>
      <c r="K1597" t="s">
        <v>24</v>
      </c>
      <c r="L1597" t="s">
        <v>233</v>
      </c>
      <c r="M1597" t="s">
        <v>8091</v>
      </c>
      <c r="N1597" t="s">
        <v>46</v>
      </c>
    </row>
    <row r="1598" spans="1:14" x14ac:dyDescent="0.25">
      <c r="A1598" t="s">
        <v>8092</v>
      </c>
      <c r="B1598" t="s">
        <v>8093</v>
      </c>
      <c r="C1598" t="s">
        <v>76</v>
      </c>
      <c r="D1598" t="s">
        <v>49</v>
      </c>
      <c r="E1598" t="s">
        <v>18</v>
      </c>
      <c r="F1598" t="s">
        <v>8094</v>
      </c>
      <c r="G1598" t="s">
        <v>8095</v>
      </c>
      <c r="H1598" t="s">
        <v>8096</v>
      </c>
      <c r="I1598" t="s">
        <v>34</v>
      </c>
      <c r="J1598" t="s">
        <v>127</v>
      </c>
      <c r="K1598" t="s">
        <v>24</v>
      </c>
      <c r="L1598" t="s">
        <v>54</v>
      </c>
      <c r="M1598" t="s">
        <v>8097</v>
      </c>
      <c r="N1598" t="s">
        <v>46</v>
      </c>
    </row>
    <row r="1599" spans="1:14" x14ac:dyDescent="0.25">
      <c r="A1599" t="s">
        <v>8098</v>
      </c>
      <c r="C1599" t="s">
        <v>76</v>
      </c>
      <c r="D1599" t="s">
        <v>8099</v>
      </c>
      <c r="E1599" t="s">
        <v>18</v>
      </c>
      <c r="F1599" t="s">
        <v>8100</v>
      </c>
      <c r="G1599" t="s">
        <v>8101</v>
      </c>
      <c r="H1599" t="s">
        <v>8102</v>
      </c>
      <c r="I1599" t="s">
        <v>34</v>
      </c>
      <c r="J1599" t="s">
        <v>521</v>
      </c>
      <c r="K1599" t="s">
        <v>24</v>
      </c>
      <c r="L1599" t="s">
        <v>1414</v>
      </c>
      <c r="M1599" t="s">
        <v>26</v>
      </c>
      <c r="N1599" t="s">
        <v>27</v>
      </c>
    </row>
    <row r="1600" spans="1:14" x14ac:dyDescent="0.25">
      <c r="A1600" t="s">
        <v>8103</v>
      </c>
      <c r="B1600" t="s">
        <v>8104</v>
      </c>
      <c r="C1600" t="s">
        <v>76</v>
      </c>
      <c r="D1600" t="s">
        <v>197</v>
      </c>
      <c r="E1600" t="s">
        <v>18</v>
      </c>
      <c r="F1600" t="s">
        <v>8105</v>
      </c>
      <c r="G1600" t="s">
        <v>8106</v>
      </c>
      <c r="H1600" t="s">
        <v>8107</v>
      </c>
      <c r="I1600" t="s">
        <v>34</v>
      </c>
      <c r="J1600" t="s">
        <v>315</v>
      </c>
      <c r="K1600" t="s">
        <v>24</v>
      </c>
      <c r="L1600" t="s">
        <v>3702</v>
      </c>
      <c r="M1600" t="s">
        <v>8108</v>
      </c>
      <c r="N1600" t="s">
        <v>46</v>
      </c>
    </row>
    <row r="1601" spans="1:14" x14ac:dyDescent="0.25">
      <c r="A1601" t="s">
        <v>8109</v>
      </c>
      <c r="B1601" t="s">
        <v>2646</v>
      </c>
      <c r="C1601" t="s">
        <v>16</v>
      </c>
      <c r="D1601" t="s">
        <v>2647</v>
      </c>
      <c r="E1601" t="s">
        <v>18</v>
      </c>
      <c r="F1601" t="s">
        <v>8110</v>
      </c>
      <c r="G1601" t="s">
        <v>8111</v>
      </c>
      <c r="H1601" t="s">
        <v>8112</v>
      </c>
      <c r="I1601" t="s">
        <v>34</v>
      </c>
      <c r="J1601" t="s">
        <v>589</v>
      </c>
      <c r="K1601" t="s">
        <v>24</v>
      </c>
      <c r="L1601" t="s">
        <v>2651</v>
      </c>
      <c r="M1601" t="s">
        <v>8113</v>
      </c>
      <c r="N1601" t="s">
        <v>46</v>
      </c>
    </row>
    <row r="1602" spans="1:14" x14ac:dyDescent="0.25">
      <c r="A1602" t="s">
        <v>8114</v>
      </c>
      <c r="B1602" t="s">
        <v>8115</v>
      </c>
      <c r="C1602" t="s">
        <v>16</v>
      </c>
      <c r="D1602" t="s">
        <v>2027</v>
      </c>
      <c r="E1602" t="s">
        <v>18</v>
      </c>
      <c r="F1602" t="s">
        <v>8116</v>
      </c>
      <c r="G1602" t="s">
        <v>8117</v>
      </c>
      <c r="H1602" t="s">
        <v>8118</v>
      </c>
      <c r="I1602" t="s">
        <v>34</v>
      </c>
      <c r="J1602" t="s">
        <v>426</v>
      </c>
      <c r="K1602" t="s">
        <v>24</v>
      </c>
      <c r="L1602" t="s">
        <v>342</v>
      </c>
      <c r="M1602" t="s">
        <v>26</v>
      </c>
      <c r="N1602" t="s">
        <v>27</v>
      </c>
    </row>
    <row r="1603" spans="1:14" x14ac:dyDescent="0.25">
      <c r="A1603" t="s">
        <v>8119</v>
      </c>
      <c r="B1603" t="s">
        <v>8120</v>
      </c>
      <c r="C1603" t="s">
        <v>16</v>
      </c>
      <c r="D1603" t="s">
        <v>616</v>
      </c>
      <c r="E1603" t="s">
        <v>18</v>
      </c>
      <c r="F1603" t="s">
        <v>8121</v>
      </c>
      <c r="G1603" t="s">
        <v>8122</v>
      </c>
      <c r="H1603" t="s">
        <v>8123</v>
      </c>
      <c r="I1603" t="s">
        <v>34</v>
      </c>
      <c r="J1603" t="s">
        <v>1066</v>
      </c>
      <c r="K1603" t="s">
        <v>24</v>
      </c>
      <c r="L1603" t="s">
        <v>6634</v>
      </c>
      <c r="M1603" t="s">
        <v>26</v>
      </c>
      <c r="N1603" t="s">
        <v>27</v>
      </c>
    </row>
    <row r="1604" spans="1:14" x14ac:dyDescent="0.25">
      <c r="A1604" t="s">
        <v>8124</v>
      </c>
      <c r="B1604" t="s">
        <v>8125</v>
      </c>
      <c r="C1604" t="s">
        <v>76</v>
      </c>
      <c r="D1604" t="s">
        <v>532</v>
      </c>
      <c r="E1604" t="s">
        <v>18</v>
      </c>
      <c r="F1604" t="s">
        <v>8126</v>
      </c>
      <c r="G1604" t="s">
        <v>8127</v>
      </c>
      <c r="H1604" t="s">
        <v>8128</v>
      </c>
      <c r="I1604" t="s">
        <v>34</v>
      </c>
      <c r="J1604" t="s">
        <v>162</v>
      </c>
      <c r="K1604" t="s">
        <v>24</v>
      </c>
      <c r="L1604" t="s">
        <v>537</v>
      </c>
      <c r="M1604" t="s">
        <v>8129</v>
      </c>
      <c r="N1604" t="s">
        <v>46</v>
      </c>
    </row>
    <row r="1605" spans="1:14" x14ac:dyDescent="0.25">
      <c r="A1605" t="s">
        <v>8130</v>
      </c>
      <c r="B1605" t="s">
        <v>8131</v>
      </c>
      <c r="C1605" t="s">
        <v>76</v>
      </c>
      <c r="D1605" t="s">
        <v>8132</v>
      </c>
      <c r="E1605" t="s">
        <v>18</v>
      </c>
      <c r="F1605" t="s">
        <v>8133</v>
      </c>
      <c r="G1605" t="s">
        <v>8134</v>
      </c>
      <c r="H1605" t="s">
        <v>8135</v>
      </c>
      <c r="I1605" t="s">
        <v>34</v>
      </c>
      <c r="J1605" t="s">
        <v>2391</v>
      </c>
      <c r="K1605" t="s">
        <v>24</v>
      </c>
      <c r="L1605" t="s">
        <v>224</v>
      </c>
      <c r="M1605" t="s">
        <v>26</v>
      </c>
      <c r="N1605" t="s">
        <v>27</v>
      </c>
    </row>
    <row r="1606" spans="1:14" x14ac:dyDescent="0.25">
      <c r="A1606" t="s">
        <v>8136</v>
      </c>
      <c r="B1606" t="s">
        <v>8137</v>
      </c>
      <c r="C1606" t="s">
        <v>76</v>
      </c>
      <c r="D1606" t="s">
        <v>8138</v>
      </c>
      <c r="E1606" t="s">
        <v>18</v>
      </c>
      <c r="F1606" t="s">
        <v>8139</v>
      </c>
      <c r="G1606" t="s">
        <v>8140</v>
      </c>
      <c r="H1606" t="s">
        <v>8141</v>
      </c>
      <c r="I1606" t="s">
        <v>34</v>
      </c>
      <c r="J1606" t="s">
        <v>551</v>
      </c>
      <c r="K1606" t="s">
        <v>24</v>
      </c>
      <c r="L1606" t="s">
        <v>233</v>
      </c>
      <c r="M1606" t="s">
        <v>8142</v>
      </c>
      <c r="N1606" t="s">
        <v>46</v>
      </c>
    </row>
    <row r="1607" spans="1:14" x14ac:dyDescent="0.25">
      <c r="A1607" t="s">
        <v>8143</v>
      </c>
      <c r="B1607" t="s">
        <v>2697</v>
      </c>
      <c r="C1607" t="s">
        <v>16</v>
      </c>
      <c r="D1607" t="s">
        <v>2264</v>
      </c>
      <c r="E1607" t="s">
        <v>18</v>
      </c>
      <c r="F1607" t="s">
        <v>8144</v>
      </c>
      <c r="G1607" t="s">
        <v>8145</v>
      </c>
      <c r="H1607" t="s">
        <v>8146</v>
      </c>
      <c r="I1607" t="s">
        <v>34</v>
      </c>
      <c r="J1607" t="s">
        <v>669</v>
      </c>
      <c r="K1607" t="s">
        <v>24</v>
      </c>
      <c r="L1607" t="s">
        <v>224</v>
      </c>
      <c r="M1607" t="s">
        <v>8147</v>
      </c>
      <c r="N1607" t="s">
        <v>46</v>
      </c>
    </row>
    <row r="1608" spans="1:14" x14ac:dyDescent="0.25">
      <c r="A1608" t="s">
        <v>8148</v>
      </c>
      <c r="B1608" t="s">
        <v>8149</v>
      </c>
      <c r="C1608" t="s">
        <v>16</v>
      </c>
      <c r="D1608" t="s">
        <v>3754</v>
      </c>
      <c r="E1608" t="s">
        <v>18</v>
      </c>
      <c r="F1608" t="s">
        <v>8150</v>
      </c>
      <c r="G1608" t="s">
        <v>8151</v>
      </c>
      <c r="H1608" t="s">
        <v>8152</v>
      </c>
      <c r="I1608" t="s">
        <v>22</v>
      </c>
      <c r="J1608" t="s">
        <v>147</v>
      </c>
      <c r="K1608" t="s">
        <v>24</v>
      </c>
      <c r="L1608" t="s">
        <v>248</v>
      </c>
      <c r="M1608" t="s">
        <v>26</v>
      </c>
      <c r="N1608" t="s">
        <v>27</v>
      </c>
    </row>
    <row r="1609" spans="1:14" x14ac:dyDescent="0.25">
      <c r="A1609" t="s">
        <v>8153</v>
      </c>
      <c r="B1609" t="s">
        <v>8154</v>
      </c>
      <c r="C1609" t="s">
        <v>16</v>
      </c>
      <c r="D1609" t="s">
        <v>8155</v>
      </c>
      <c r="E1609" t="s">
        <v>18</v>
      </c>
      <c r="F1609" t="s">
        <v>8156</v>
      </c>
      <c r="G1609" t="s">
        <v>8157</v>
      </c>
      <c r="H1609" t="s">
        <v>8158</v>
      </c>
      <c r="I1609" t="s">
        <v>34</v>
      </c>
      <c r="J1609" t="s">
        <v>2783</v>
      </c>
      <c r="K1609" t="s">
        <v>24</v>
      </c>
      <c r="L1609" t="s">
        <v>224</v>
      </c>
      <c r="M1609" t="s">
        <v>8159</v>
      </c>
      <c r="N1609" t="s">
        <v>46</v>
      </c>
    </row>
    <row r="1610" spans="1:14" x14ac:dyDescent="0.25">
      <c r="A1610" t="s">
        <v>8160</v>
      </c>
      <c r="B1610" t="s">
        <v>8161</v>
      </c>
      <c r="C1610" t="s">
        <v>76</v>
      </c>
      <c r="D1610" t="s">
        <v>472</v>
      </c>
      <c r="E1610" t="s">
        <v>18</v>
      </c>
      <c r="F1610" t="s">
        <v>8162</v>
      </c>
      <c r="G1610" t="s">
        <v>8163</v>
      </c>
      <c r="H1610" t="s">
        <v>8164</v>
      </c>
      <c r="I1610" t="s">
        <v>34</v>
      </c>
      <c r="J1610" t="s">
        <v>699</v>
      </c>
      <c r="K1610" t="s">
        <v>24</v>
      </c>
      <c r="L1610" t="s">
        <v>477</v>
      </c>
      <c r="M1610" t="s">
        <v>26</v>
      </c>
      <c r="N1610" t="s">
        <v>27</v>
      </c>
    </row>
    <row r="1611" spans="1:14" x14ac:dyDescent="0.25">
      <c r="A1611" t="s">
        <v>100</v>
      </c>
      <c r="B1611" t="s">
        <v>101</v>
      </c>
      <c r="C1611" t="s">
        <v>76</v>
      </c>
      <c r="D1611" t="s">
        <v>102</v>
      </c>
      <c r="E1611" t="s">
        <v>18</v>
      </c>
      <c r="F1611" t="s">
        <v>8165</v>
      </c>
      <c r="G1611" t="s">
        <v>8166</v>
      </c>
      <c r="H1611" t="s">
        <v>8167</v>
      </c>
      <c r="I1611" t="s">
        <v>34</v>
      </c>
      <c r="J1611" t="s">
        <v>81</v>
      </c>
      <c r="K1611" t="s">
        <v>24</v>
      </c>
      <c r="L1611" t="s">
        <v>82</v>
      </c>
      <c r="M1611" t="s">
        <v>8168</v>
      </c>
      <c r="N1611" t="s">
        <v>46</v>
      </c>
    </row>
    <row r="1612" spans="1:14" x14ac:dyDescent="0.25">
      <c r="A1612" t="s">
        <v>8169</v>
      </c>
      <c r="B1612" t="s">
        <v>8170</v>
      </c>
      <c r="C1612" t="s">
        <v>76</v>
      </c>
      <c r="D1612" t="s">
        <v>8171</v>
      </c>
      <c r="E1612" t="s">
        <v>18</v>
      </c>
      <c r="F1612" t="s">
        <v>8172</v>
      </c>
      <c r="G1612" t="s">
        <v>8173</v>
      </c>
      <c r="H1612" t="s">
        <v>8174</v>
      </c>
      <c r="I1612" t="s">
        <v>34</v>
      </c>
      <c r="J1612" t="s">
        <v>315</v>
      </c>
      <c r="K1612" t="s">
        <v>24</v>
      </c>
      <c r="L1612" t="s">
        <v>82</v>
      </c>
      <c r="M1612" t="s">
        <v>8175</v>
      </c>
      <c r="N1612" t="s">
        <v>46</v>
      </c>
    </row>
    <row r="1613" spans="1:14" x14ac:dyDescent="0.25">
      <c r="A1613" t="s">
        <v>8176</v>
      </c>
      <c r="B1613" t="s">
        <v>3115</v>
      </c>
      <c r="C1613" t="s">
        <v>76</v>
      </c>
      <c r="D1613" t="s">
        <v>1612</v>
      </c>
      <c r="E1613" t="s">
        <v>18</v>
      </c>
      <c r="F1613" t="s">
        <v>8177</v>
      </c>
      <c r="G1613" t="s">
        <v>8178</v>
      </c>
      <c r="H1613" t="s">
        <v>8179</v>
      </c>
      <c r="I1613" t="s">
        <v>34</v>
      </c>
      <c r="J1613" t="s">
        <v>476</v>
      </c>
      <c r="K1613" t="s">
        <v>24</v>
      </c>
      <c r="L1613" t="s">
        <v>82</v>
      </c>
      <c r="M1613" t="s">
        <v>26</v>
      </c>
      <c r="N1613" t="s">
        <v>27</v>
      </c>
    </row>
    <row r="1614" spans="1:14" x14ac:dyDescent="0.25">
      <c r="A1614" t="s">
        <v>8180</v>
      </c>
      <c r="B1614" t="s">
        <v>8181</v>
      </c>
      <c r="C1614" t="s">
        <v>16</v>
      </c>
      <c r="D1614" t="s">
        <v>8182</v>
      </c>
      <c r="E1614" t="s">
        <v>18</v>
      </c>
      <c r="F1614" t="s">
        <v>8183</v>
      </c>
      <c r="G1614" t="s">
        <v>8184</v>
      </c>
      <c r="H1614" t="s">
        <v>8185</v>
      </c>
      <c r="I1614" t="s">
        <v>34</v>
      </c>
      <c r="J1614" t="s">
        <v>769</v>
      </c>
      <c r="K1614" t="s">
        <v>24</v>
      </c>
      <c r="L1614" t="s">
        <v>82</v>
      </c>
      <c r="M1614" t="s">
        <v>8186</v>
      </c>
      <c r="N1614" t="s">
        <v>46</v>
      </c>
    </row>
    <row r="1615" spans="1:14" x14ac:dyDescent="0.25">
      <c r="A1615" t="s">
        <v>8187</v>
      </c>
      <c r="B1615" t="s">
        <v>8188</v>
      </c>
      <c r="C1615" t="s">
        <v>76</v>
      </c>
      <c r="D1615" t="s">
        <v>8189</v>
      </c>
      <c r="E1615" t="s">
        <v>18</v>
      </c>
      <c r="F1615" t="s">
        <v>8190</v>
      </c>
      <c r="G1615" t="s">
        <v>8191</v>
      </c>
      <c r="H1615" t="s">
        <v>8192</v>
      </c>
      <c r="I1615" t="s">
        <v>34</v>
      </c>
      <c r="J1615" t="s">
        <v>1056</v>
      </c>
      <c r="K1615" t="s">
        <v>24</v>
      </c>
      <c r="L1615" t="s">
        <v>8193</v>
      </c>
      <c r="M1615" t="s">
        <v>8194</v>
      </c>
      <c r="N1615" t="s">
        <v>46</v>
      </c>
    </row>
    <row r="1616" spans="1:14" x14ac:dyDescent="0.25">
      <c r="A1616" t="s">
        <v>8195</v>
      </c>
      <c r="B1616" t="s">
        <v>8196</v>
      </c>
      <c r="C1616" t="s">
        <v>16</v>
      </c>
      <c r="D1616" t="s">
        <v>8197</v>
      </c>
      <c r="E1616" t="s">
        <v>18</v>
      </c>
      <c r="F1616" t="s">
        <v>8198</v>
      </c>
      <c r="G1616" t="s">
        <v>8199</v>
      </c>
      <c r="H1616" t="s">
        <v>8200</v>
      </c>
      <c r="I1616" t="s">
        <v>34</v>
      </c>
      <c r="J1616" t="s">
        <v>1275</v>
      </c>
      <c r="K1616" t="s">
        <v>24</v>
      </c>
      <c r="L1616" t="s">
        <v>483</v>
      </c>
      <c r="M1616" t="s">
        <v>26</v>
      </c>
      <c r="N1616" t="s">
        <v>27</v>
      </c>
    </row>
    <row r="1617" spans="1:14" x14ac:dyDescent="0.25">
      <c r="A1617" t="s">
        <v>7068</v>
      </c>
      <c r="B1617" t="s">
        <v>8201</v>
      </c>
      <c r="C1617" t="s">
        <v>76</v>
      </c>
      <c r="D1617" t="s">
        <v>102</v>
      </c>
      <c r="E1617" t="s">
        <v>18</v>
      </c>
      <c r="F1617" t="s">
        <v>8202</v>
      </c>
      <c r="G1617" t="s">
        <v>8203</v>
      </c>
      <c r="H1617" t="s">
        <v>8204</v>
      </c>
      <c r="I1617" t="s">
        <v>34</v>
      </c>
      <c r="J1617" t="s">
        <v>4634</v>
      </c>
      <c r="K1617" t="s">
        <v>24</v>
      </c>
      <c r="L1617" t="s">
        <v>82</v>
      </c>
      <c r="M1617" t="s">
        <v>8205</v>
      </c>
      <c r="N1617" t="s">
        <v>46</v>
      </c>
    </row>
    <row r="1618" spans="1:14" x14ac:dyDescent="0.25">
      <c r="A1618" t="s">
        <v>8206</v>
      </c>
      <c r="B1618" t="s">
        <v>8207</v>
      </c>
      <c r="C1618" t="s">
        <v>16</v>
      </c>
      <c r="D1618" t="s">
        <v>4535</v>
      </c>
      <c r="E1618" t="s">
        <v>18</v>
      </c>
      <c r="F1618" t="s">
        <v>8208</v>
      </c>
      <c r="G1618" t="s">
        <v>8209</v>
      </c>
      <c r="H1618" t="s">
        <v>8210</v>
      </c>
      <c r="I1618" t="s">
        <v>34</v>
      </c>
      <c r="J1618" t="s">
        <v>315</v>
      </c>
      <c r="K1618" t="s">
        <v>24</v>
      </c>
      <c r="L1618" t="s">
        <v>193</v>
      </c>
      <c r="M1618" t="s">
        <v>8211</v>
      </c>
      <c r="N1618" t="s">
        <v>46</v>
      </c>
    </row>
    <row r="1619" spans="1:14" x14ac:dyDescent="0.25">
      <c r="A1619" t="s">
        <v>8212</v>
      </c>
      <c r="B1619" t="s">
        <v>8213</v>
      </c>
      <c r="C1619" t="s">
        <v>16</v>
      </c>
      <c r="D1619" t="s">
        <v>8214</v>
      </c>
      <c r="E1619" t="s">
        <v>18</v>
      </c>
      <c r="F1619" t="s">
        <v>8215</v>
      </c>
      <c r="G1619" t="s">
        <v>8216</v>
      </c>
      <c r="H1619" t="s">
        <v>8217</v>
      </c>
      <c r="I1619" t="s">
        <v>34</v>
      </c>
      <c r="J1619" t="s">
        <v>90</v>
      </c>
      <c r="K1619" t="s">
        <v>24</v>
      </c>
      <c r="L1619" t="s">
        <v>900</v>
      </c>
      <c r="M1619" t="s">
        <v>8218</v>
      </c>
      <c r="N1619" t="s">
        <v>46</v>
      </c>
    </row>
    <row r="1620" spans="1:14" x14ac:dyDescent="0.25">
      <c r="A1620" t="s">
        <v>8219</v>
      </c>
      <c r="B1620" t="s">
        <v>6427</v>
      </c>
      <c r="C1620" t="s">
        <v>76</v>
      </c>
      <c r="D1620" t="s">
        <v>102</v>
      </c>
      <c r="E1620" t="s">
        <v>18</v>
      </c>
      <c r="F1620" t="s">
        <v>8220</v>
      </c>
      <c r="G1620" t="s">
        <v>8221</v>
      </c>
      <c r="H1620" t="s">
        <v>8222</v>
      </c>
      <c r="I1620" t="s">
        <v>34</v>
      </c>
      <c r="J1620" t="s">
        <v>162</v>
      </c>
      <c r="K1620" t="s">
        <v>24</v>
      </c>
      <c r="L1620" t="s">
        <v>82</v>
      </c>
      <c r="M1620" t="s">
        <v>8223</v>
      </c>
      <c r="N1620" t="s">
        <v>46</v>
      </c>
    </row>
    <row r="1621" spans="1:14" x14ac:dyDescent="0.25">
      <c r="A1621" t="s">
        <v>8224</v>
      </c>
      <c r="B1621" t="s">
        <v>8225</v>
      </c>
      <c r="C1621" t="s">
        <v>16</v>
      </c>
      <c r="D1621" t="s">
        <v>8226</v>
      </c>
      <c r="E1621" t="s">
        <v>18</v>
      </c>
      <c r="F1621" t="s">
        <v>8227</v>
      </c>
      <c r="G1621" t="s">
        <v>8228</v>
      </c>
      <c r="H1621" t="s">
        <v>8229</v>
      </c>
      <c r="I1621" t="s">
        <v>22</v>
      </c>
      <c r="J1621" t="s">
        <v>426</v>
      </c>
      <c r="K1621" t="s">
        <v>24</v>
      </c>
      <c r="L1621" t="s">
        <v>91</v>
      </c>
      <c r="M1621" t="s">
        <v>26</v>
      </c>
      <c r="N1621" t="s">
        <v>27</v>
      </c>
    </row>
    <row r="1622" spans="1:14" x14ac:dyDescent="0.25">
      <c r="A1622" t="s">
        <v>8230</v>
      </c>
      <c r="B1622" t="s">
        <v>8231</v>
      </c>
      <c r="C1622" t="s">
        <v>76</v>
      </c>
      <c r="D1622" t="s">
        <v>49</v>
      </c>
      <c r="E1622" t="s">
        <v>18</v>
      </c>
      <c r="F1622" t="s">
        <v>8232</v>
      </c>
      <c r="G1622" t="s">
        <v>8233</v>
      </c>
      <c r="H1622" t="s">
        <v>8234</v>
      </c>
      <c r="I1622" t="s">
        <v>34</v>
      </c>
      <c r="J1622" t="s">
        <v>349</v>
      </c>
      <c r="K1622" t="s">
        <v>24</v>
      </c>
      <c r="L1622" t="s">
        <v>54</v>
      </c>
      <c r="M1622" t="s">
        <v>8235</v>
      </c>
      <c r="N1622" t="s">
        <v>46</v>
      </c>
    </row>
    <row r="1623" spans="1:14" x14ac:dyDescent="0.25">
      <c r="A1623" t="s">
        <v>1484</v>
      </c>
      <c r="B1623" t="s">
        <v>101</v>
      </c>
      <c r="C1623" t="s">
        <v>76</v>
      </c>
      <c r="D1623" t="s">
        <v>102</v>
      </c>
      <c r="E1623" t="s">
        <v>18</v>
      </c>
      <c r="F1623" t="s">
        <v>8236</v>
      </c>
      <c r="G1623" t="s">
        <v>8237</v>
      </c>
      <c r="H1623" t="s">
        <v>8238</v>
      </c>
      <c r="I1623" t="s">
        <v>34</v>
      </c>
      <c r="J1623" t="s">
        <v>490</v>
      </c>
      <c r="K1623" t="s">
        <v>24</v>
      </c>
      <c r="L1623" t="s">
        <v>82</v>
      </c>
      <c r="M1623" t="s">
        <v>8239</v>
      </c>
      <c r="N1623" t="s">
        <v>46</v>
      </c>
    </row>
    <row r="1624" spans="1:14" x14ac:dyDescent="0.25">
      <c r="A1624" t="s">
        <v>8240</v>
      </c>
      <c r="B1624" t="s">
        <v>8241</v>
      </c>
      <c r="C1624" t="s">
        <v>76</v>
      </c>
      <c r="D1624" t="s">
        <v>631</v>
      </c>
      <c r="E1624" t="s">
        <v>18</v>
      </c>
      <c r="F1624" t="s">
        <v>8242</v>
      </c>
      <c r="G1624" t="s">
        <v>8243</v>
      </c>
      <c r="H1624" t="s">
        <v>8244</v>
      </c>
      <c r="I1624" t="s">
        <v>34</v>
      </c>
      <c r="J1624" t="s">
        <v>8245</v>
      </c>
      <c r="K1624" t="s">
        <v>24</v>
      </c>
      <c r="L1624" t="s">
        <v>3765</v>
      </c>
      <c r="M1624" t="s">
        <v>8246</v>
      </c>
      <c r="N1624" t="s">
        <v>46</v>
      </c>
    </row>
    <row r="1625" spans="1:14" x14ac:dyDescent="0.25">
      <c r="A1625" t="s">
        <v>8247</v>
      </c>
      <c r="B1625" t="s">
        <v>8248</v>
      </c>
      <c r="C1625" t="s">
        <v>76</v>
      </c>
      <c r="D1625" t="s">
        <v>638</v>
      </c>
      <c r="E1625" t="s">
        <v>18</v>
      </c>
      <c r="F1625" t="s">
        <v>8249</v>
      </c>
      <c r="G1625" t="s">
        <v>8250</v>
      </c>
      <c r="H1625" t="s">
        <v>8251</v>
      </c>
      <c r="I1625" t="s">
        <v>34</v>
      </c>
      <c r="J1625" t="s">
        <v>315</v>
      </c>
      <c r="K1625" t="s">
        <v>24</v>
      </c>
      <c r="L1625" t="s">
        <v>82</v>
      </c>
      <c r="M1625" t="s">
        <v>8252</v>
      </c>
      <c r="N1625" t="s">
        <v>46</v>
      </c>
    </row>
    <row r="1626" spans="1:14" x14ac:dyDescent="0.25">
      <c r="A1626" t="s">
        <v>2392</v>
      </c>
      <c r="B1626" t="s">
        <v>1424</v>
      </c>
      <c r="C1626" t="s">
        <v>16</v>
      </c>
      <c r="D1626" t="s">
        <v>288</v>
      </c>
      <c r="E1626" t="s">
        <v>18</v>
      </c>
      <c r="F1626" t="s">
        <v>8253</v>
      </c>
      <c r="G1626" t="s">
        <v>8254</v>
      </c>
      <c r="H1626" t="s">
        <v>8255</v>
      </c>
      <c r="I1626" t="s">
        <v>34</v>
      </c>
      <c r="J1626" t="s">
        <v>333</v>
      </c>
      <c r="K1626" t="s">
        <v>24</v>
      </c>
      <c r="L1626" t="s">
        <v>224</v>
      </c>
      <c r="M1626" t="s">
        <v>8256</v>
      </c>
      <c r="N1626" t="s">
        <v>46</v>
      </c>
    </row>
    <row r="1627" spans="1:14" x14ac:dyDescent="0.25">
      <c r="A1627" t="s">
        <v>8257</v>
      </c>
      <c r="B1627" t="s">
        <v>8258</v>
      </c>
      <c r="C1627" t="s">
        <v>76</v>
      </c>
      <c r="D1627" t="s">
        <v>8259</v>
      </c>
      <c r="E1627" t="s">
        <v>18</v>
      </c>
      <c r="F1627" t="s">
        <v>8260</v>
      </c>
      <c r="G1627" t="s">
        <v>8261</v>
      </c>
      <c r="H1627" t="s">
        <v>8262</v>
      </c>
      <c r="I1627" t="s">
        <v>34</v>
      </c>
      <c r="J1627" t="s">
        <v>1413</v>
      </c>
      <c r="K1627" t="s">
        <v>24</v>
      </c>
      <c r="L1627" t="s">
        <v>44</v>
      </c>
      <c r="M1627" t="s">
        <v>8263</v>
      </c>
      <c r="N1627" t="s">
        <v>46</v>
      </c>
    </row>
    <row r="1628" spans="1:14" x14ac:dyDescent="0.25">
      <c r="A1628" t="s">
        <v>8264</v>
      </c>
      <c r="B1628" t="s">
        <v>8265</v>
      </c>
      <c r="C1628" t="s">
        <v>16</v>
      </c>
      <c r="D1628" t="s">
        <v>8266</v>
      </c>
      <c r="E1628" t="s">
        <v>18</v>
      </c>
      <c r="F1628" t="s">
        <v>8267</v>
      </c>
      <c r="G1628" t="s">
        <v>8268</v>
      </c>
      <c r="H1628" t="s">
        <v>8269</v>
      </c>
      <c r="I1628" t="s">
        <v>34</v>
      </c>
      <c r="J1628" t="s">
        <v>889</v>
      </c>
      <c r="K1628" t="s">
        <v>24</v>
      </c>
      <c r="L1628" t="s">
        <v>114</v>
      </c>
      <c r="M1628" t="s">
        <v>26</v>
      </c>
      <c r="N1628" t="s">
        <v>27</v>
      </c>
    </row>
    <row r="1629" spans="1:14" x14ac:dyDescent="0.25">
      <c r="A1629" t="s">
        <v>8270</v>
      </c>
      <c r="B1629" t="s">
        <v>5514</v>
      </c>
      <c r="C1629" t="s">
        <v>16</v>
      </c>
      <c r="D1629" t="s">
        <v>220</v>
      </c>
      <c r="E1629" t="s">
        <v>18</v>
      </c>
      <c r="F1629" t="s">
        <v>8271</v>
      </c>
      <c r="G1629" t="s">
        <v>8272</v>
      </c>
      <c r="H1629" t="s">
        <v>8273</v>
      </c>
      <c r="I1629" t="s">
        <v>34</v>
      </c>
      <c r="J1629" t="s">
        <v>393</v>
      </c>
      <c r="K1629" t="s">
        <v>24</v>
      </c>
      <c r="L1629" t="s">
        <v>224</v>
      </c>
      <c r="M1629" t="s">
        <v>26</v>
      </c>
      <c r="N1629" t="s">
        <v>27</v>
      </c>
    </row>
    <row r="1630" spans="1:14" x14ac:dyDescent="0.25">
      <c r="A1630" t="s">
        <v>8274</v>
      </c>
      <c r="B1630" t="s">
        <v>8275</v>
      </c>
      <c r="C1630" t="s">
        <v>16</v>
      </c>
      <c r="D1630" t="s">
        <v>102</v>
      </c>
      <c r="E1630" t="s">
        <v>18</v>
      </c>
      <c r="F1630" t="s">
        <v>8276</v>
      </c>
      <c r="G1630" t="s">
        <v>8277</v>
      </c>
      <c r="H1630" t="s">
        <v>8278</v>
      </c>
      <c r="I1630" t="s">
        <v>34</v>
      </c>
      <c r="J1630" t="s">
        <v>349</v>
      </c>
      <c r="K1630" t="s">
        <v>24</v>
      </c>
      <c r="L1630" t="s">
        <v>82</v>
      </c>
      <c r="M1630" t="s">
        <v>8279</v>
      </c>
      <c r="N1630" t="s">
        <v>46</v>
      </c>
    </row>
    <row r="1631" spans="1:14" x14ac:dyDescent="0.25">
      <c r="A1631" t="s">
        <v>8280</v>
      </c>
      <c r="B1631" t="s">
        <v>8281</v>
      </c>
      <c r="C1631" t="s">
        <v>16</v>
      </c>
      <c r="D1631" t="s">
        <v>3712</v>
      </c>
      <c r="E1631" t="s">
        <v>18</v>
      </c>
      <c r="F1631" t="s">
        <v>8282</v>
      </c>
      <c r="G1631" t="s">
        <v>8283</v>
      </c>
      <c r="H1631" t="s">
        <v>8284</v>
      </c>
      <c r="I1631" t="s">
        <v>22</v>
      </c>
      <c r="J1631" t="s">
        <v>142</v>
      </c>
      <c r="K1631" t="s">
        <v>24</v>
      </c>
      <c r="L1631" t="s">
        <v>91</v>
      </c>
      <c r="M1631" t="s">
        <v>26</v>
      </c>
      <c r="N1631" t="s">
        <v>27</v>
      </c>
    </row>
    <row r="1632" spans="1:14" x14ac:dyDescent="0.25">
      <c r="A1632" t="s">
        <v>7029</v>
      </c>
      <c r="B1632" t="s">
        <v>8285</v>
      </c>
      <c r="C1632" t="s">
        <v>76</v>
      </c>
      <c r="D1632" t="s">
        <v>86</v>
      </c>
      <c r="E1632" t="s">
        <v>18</v>
      </c>
      <c r="F1632" t="s">
        <v>8286</v>
      </c>
      <c r="G1632" t="s">
        <v>8287</v>
      </c>
      <c r="H1632" t="s">
        <v>8288</v>
      </c>
      <c r="I1632" t="s">
        <v>22</v>
      </c>
      <c r="J1632" t="s">
        <v>1435</v>
      </c>
      <c r="K1632" t="s">
        <v>24</v>
      </c>
      <c r="L1632" t="s">
        <v>91</v>
      </c>
      <c r="M1632" t="s">
        <v>8289</v>
      </c>
      <c r="N1632" t="s">
        <v>46</v>
      </c>
    </row>
    <row r="1633" spans="1:14" x14ac:dyDescent="0.25">
      <c r="A1633" t="s">
        <v>8290</v>
      </c>
      <c r="B1633" t="s">
        <v>8291</v>
      </c>
      <c r="C1633" t="s">
        <v>76</v>
      </c>
      <c r="D1633" t="s">
        <v>741</v>
      </c>
      <c r="E1633" t="s">
        <v>18</v>
      </c>
      <c r="F1633" t="s">
        <v>8292</v>
      </c>
      <c r="G1633" t="s">
        <v>8293</v>
      </c>
      <c r="H1633" t="s">
        <v>8294</v>
      </c>
      <c r="I1633" t="s">
        <v>34</v>
      </c>
      <c r="J1633" t="s">
        <v>276</v>
      </c>
      <c r="K1633" t="s">
        <v>24</v>
      </c>
      <c r="L1633" t="s">
        <v>224</v>
      </c>
      <c r="M1633" t="s">
        <v>26</v>
      </c>
      <c r="N1633" t="s">
        <v>27</v>
      </c>
    </row>
    <row r="1634" spans="1:14" x14ac:dyDescent="0.25">
      <c r="A1634" t="s">
        <v>8295</v>
      </c>
      <c r="B1634" t="s">
        <v>8296</v>
      </c>
      <c r="C1634" t="s">
        <v>16</v>
      </c>
      <c r="D1634" t="s">
        <v>4753</v>
      </c>
      <c r="E1634" t="s">
        <v>18</v>
      </c>
      <c r="F1634" t="s">
        <v>8297</v>
      </c>
      <c r="G1634" t="s">
        <v>8298</v>
      </c>
      <c r="H1634" t="s">
        <v>8299</v>
      </c>
      <c r="I1634" t="s">
        <v>22</v>
      </c>
      <c r="J1634" t="s">
        <v>448</v>
      </c>
      <c r="K1634" t="s">
        <v>24</v>
      </c>
      <c r="L1634" t="s">
        <v>91</v>
      </c>
      <c r="M1634" t="s">
        <v>26</v>
      </c>
      <c r="N1634" t="s">
        <v>27</v>
      </c>
    </row>
    <row r="1635" spans="1:14" x14ac:dyDescent="0.25">
      <c r="A1635" t="s">
        <v>8300</v>
      </c>
      <c r="C1635" t="s">
        <v>76</v>
      </c>
      <c r="D1635" t="s">
        <v>8301</v>
      </c>
      <c r="E1635" t="s">
        <v>18</v>
      </c>
      <c r="F1635" t="s">
        <v>8302</v>
      </c>
      <c r="G1635" t="s">
        <v>8303</v>
      </c>
      <c r="H1635" t="s">
        <v>8304</v>
      </c>
      <c r="I1635" t="s">
        <v>34</v>
      </c>
      <c r="J1635" t="s">
        <v>134</v>
      </c>
      <c r="K1635" t="s">
        <v>24</v>
      </c>
      <c r="L1635" t="s">
        <v>82</v>
      </c>
      <c r="M1635" t="s">
        <v>26</v>
      </c>
      <c r="N1635" t="s">
        <v>27</v>
      </c>
    </row>
    <row r="1636" spans="1:14" x14ac:dyDescent="0.25">
      <c r="A1636" t="s">
        <v>8305</v>
      </c>
      <c r="B1636" t="s">
        <v>8306</v>
      </c>
      <c r="C1636" t="s">
        <v>76</v>
      </c>
      <c r="D1636" t="s">
        <v>102</v>
      </c>
      <c r="E1636" t="s">
        <v>18</v>
      </c>
      <c r="F1636" t="s">
        <v>8307</v>
      </c>
      <c r="G1636" t="s">
        <v>8308</v>
      </c>
      <c r="H1636" t="s">
        <v>8309</v>
      </c>
      <c r="I1636" t="s">
        <v>34</v>
      </c>
      <c r="J1636" t="s">
        <v>776</v>
      </c>
      <c r="K1636" t="s">
        <v>24</v>
      </c>
      <c r="L1636" t="s">
        <v>82</v>
      </c>
      <c r="M1636" t="s">
        <v>8310</v>
      </c>
      <c r="N1636" t="s">
        <v>46</v>
      </c>
    </row>
    <row r="1637" spans="1:14" x14ac:dyDescent="0.25">
      <c r="A1637" t="s">
        <v>8311</v>
      </c>
      <c r="B1637" t="s">
        <v>8312</v>
      </c>
      <c r="C1637" t="s">
        <v>16</v>
      </c>
      <c r="D1637" t="s">
        <v>8313</v>
      </c>
      <c r="E1637" t="s">
        <v>18</v>
      </c>
      <c r="F1637" t="s">
        <v>8314</v>
      </c>
      <c r="G1637" t="s">
        <v>8315</v>
      </c>
      <c r="H1637" t="s">
        <v>8316</v>
      </c>
      <c r="I1637" t="s">
        <v>34</v>
      </c>
      <c r="J1637" t="s">
        <v>745</v>
      </c>
      <c r="K1637" t="s">
        <v>24</v>
      </c>
      <c r="L1637" t="s">
        <v>82</v>
      </c>
      <c r="M1637" t="s">
        <v>26</v>
      </c>
      <c r="N1637" t="s">
        <v>27</v>
      </c>
    </row>
    <row r="1638" spans="1:14" x14ac:dyDescent="0.25">
      <c r="A1638" t="s">
        <v>8317</v>
      </c>
      <c r="B1638" t="s">
        <v>8318</v>
      </c>
      <c r="C1638" t="s">
        <v>16</v>
      </c>
      <c r="D1638" t="s">
        <v>8319</v>
      </c>
      <c r="E1638" t="s">
        <v>18</v>
      </c>
      <c r="F1638" t="s">
        <v>8320</v>
      </c>
      <c r="G1638" t="s">
        <v>8321</v>
      </c>
      <c r="H1638" t="s">
        <v>8322</v>
      </c>
      <c r="I1638" t="s">
        <v>34</v>
      </c>
      <c r="J1638" t="s">
        <v>217</v>
      </c>
      <c r="K1638" t="s">
        <v>24</v>
      </c>
      <c r="L1638" t="s">
        <v>848</v>
      </c>
      <c r="M1638" t="s">
        <v>26</v>
      </c>
      <c r="N1638" t="s">
        <v>27</v>
      </c>
    </row>
    <row r="1639" spans="1:14" x14ac:dyDescent="0.25">
      <c r="A1639" t="s">
        <v>8323</v>
      </c>
      <c r="B1639" t="s">
        <v>8324</v>
      </c>
      <c r="C1639" t="s">
        <v>76</v>
      </c>
      <c r="D1639" t="s">
        <v>329</v>
      </c>
      <c r="E1639" t="s">
        <v>18</v>
      </c>
      <c r="F1639" t="s">
        <v>8325</v>
      </c>
      <c r="G1639" t="s">
        <v>8326</v>
      </c>
      <c r="H1639" t="s">
        <v>8327</v>
      </c>
      <c r="I1639" t="s">
        <v>34</v>
      </c>
      <c r="J1639" t="s">
        <v>53</v>
      </c>
      <c r="K1639" t="s">
        <v>24</v>
      </c>
      <c r="L1639" t="s">
        <v>334</v>
      </c>
      <c r="M1639" t="s">
        <v>8328</v>
      </c>
      <c r="N1639" t="s">
        <v>46</v>
      </c>
    </row>
    <row r="1640" spans="1:14" x14ac:dyDescent="0.25">
      <c r="A1640" t="s">
        <v>8329</v>
      </c>
      <c r="B1640" t="s">
        <v>8330</v>
      </c>
      <c r="C1640" t="s">
        <v>16</v>
      </c>
      <c r="D1640" t="s">
        <v>638</v>
      </c>
      <c r="E1640" t="s">
        <v>18</v>
      </c>
      <c r="F1640" t="s">
        <v>8331</v>
      </c>
      <c r="G1640" t="s">
        <v>8332</v>
      </c>
      <c r="H1640" t="s">
        <v>8333</v>
      </c>
      <c r="I1640" t="s">
        <v>34</v>
      </c>
      <c r="J1640" t="s">
        <v>1435</v>
      </c>
      <c r="K1640" t="s">
        <v>24</v>
      </c>
      <c r="L1640" t="s">
        <v>82</v>
      </c>
      <c r="M1640" t="s">
        <v>8334</v>
      </c>
      <c r="N1640" t="s">
        <v>46</v>
      </c>
    </row>
    <row r="1641" spans="1:14" x14ac:dyDescent="0.25">
      <c r="A1641" t="s">
        <v>8335</v>
      </c>
      <c r="B1641" t="s">
        <v>8336</v>
      </c>
      <c r="C1641" t="s">
        <v>76</v>
      </c>
      <c r="D1641" t="s">
        <v>77</v>
      </c>
      <c r="E1641" t="s">
        <v>18</v>
      </c>
      <c r="F1641" t="s">
        <v>8337</v>
      </c>
      <c r="G1641" t="s">
        <v>8338</v>
      </c>
      <c r="H1641" t="s">
        <v>8339</v>
      </c>
      <c r="I1641" t="s">
        <v>34</v>
      </c>
      <c r="J1641" t="s">
        <v>201</v>
      </c>
      <c r="K1641" t="s">
        <v>24</v>
      </c>
      <c r="L1641" t="s">
        <v>82</v>
      </c>
      <c r="M1641" t="s">
        <v>8340</v>
      </c>
      <c r="N1641" t="s">
        <v>46</v>
      </c>
    </row>
    <row r="1642" spans="1:14" x14ac:dyDescent="0.25">
      <c r="A1642" t="s">
        <v>8341</v>
      </c>
      <c r="B1642" t="s">
        <v>8342</v>
      </c>
      <c r="C1642" t="s">
        <v>16</v>
      </c>
      <c r="D1642" t="s">
        <v>8343</v>
      </c>
      <c r="E1642" t="s">
        <v>18</v>
      </c>
      <c r="F1642" t="s">
        <v>8344</v>
      </c>
      <c r="G1642" t="s">
        <v>8345</v>
      </c>
      <c r="H1642" t="s">
        <v>8346</v>
      </c>
      <c r="I1642" t="s">
        <v>34</v>
      </c>
      <c r="J1642" t="s">
        <v>976</v>
      </c>
      <c r="K1642" t="s">
        <v>24</v>
      </c>
      <c r="L1642" t="s">
        <v>44</v>
      </c>
      <c r="M1642" t="s">
        <v>8347</v>
      </c>
      <c r="N1642" t="s">
        <v>46</v>
      </c>
    </row>
    <row r="1643" spans="1:14" x14ac:dyDescent="0.25">
      <c r="A1643" t="s">
        <v>8348</v>
      </c>
      <c r="B1643" t="s">
        <v>8349</v>
      </c>
      <c r="C1643" t="s">
        <v>76</v>
      </c>
      <c r="D1643" t="s">
        <v>8350</v>
      </c>
      <c r="E1643" t="s">
        <v>18</v>
      </c>
      <c r="F1643" t="s">
        <v>8351</v>
      </c>
      <c r="G1643" t="s">
        <v>8352</v>
      </c>
      <c r="H1643" t="s">
        <v>8353</v>
      </c>
      <c r="I1643" t="s">
        <v>34</v>
      </c>
      <c r="J1643" t="s">
        <v>1275</v>
      </c>
      <c r="K1643" t="s">
        <v>24</v>
      </c>
      <c r="L1643" t="s">
        <v>248</v>
      </c>
      <c r="M1643" t="s">
        <v>26</v>
      </c>
      <c r="N1643" t="s">
        <v>27</v>
      </c>
    </row>
    <row r="1644" spans="1:14" x14ac:dyDescent="0.25">
      <c r="A1644" t="s">
        <v>8354</v>
      </c>
      <c r="B1644" t="s">
        <v>1032</v>
      </c>
      <c r="C1644" t="s">
        <v>76</v>
      </c>
      <c r="D1644" t="s">
        <v>5359</v>
      </c>
      <c r="E1644" t="s">
        <v>18</v>
      </c>
      <c r="F1644" t="s">
        <v>8355</v>
      </c>
      <c r="G1644" t="s">
        <v>8356</v>
      </c>
      <c r="H1644" t="s">
        <v>8357</v>
      </c>
      <c r="I1644" t="s">
        <v>34</v>
      </c>
      <c r="J1644" t="s">
        <v>1435</v>
      </c>
      <c r="K1644" t="s">
        <v>24</v>
      </c>
      <c r="L1644" t="s">
        <v>848</v>
      </c>
      <c r="M1644" t="s">
        <v>8358</v>
      </c>
      <c r="N1644" t="s">
        <v>46</v>
      </c>
    </row>
    <row r="1645" spans="1:14" x14ac:dyDescent="0.25">
      <c r="A1645" t="s">
        <v>8359</v>
      </c>
      <c r="B1645" t="s">
        <v>3229</v>
      </c>
      <c r="C1645" t="s">
        <v>76</v>
      </c>
      <c r="D1645" t="s">
        <v>8360</v>
      </c>
      <c r="E1645" t="s">
        <v>18</v>
      </c>
      <c r="F1645" t="s">
        <v>8361</v>
      </c>
      <c r="G1645" t="s">
        <v>8362</v>
      </c>
      <c r="H1645" t="s">
        <v>8363</v>
      </c>
      <c r="I1645" t="s">
        <v>34</v>
      </c>
      <c r="J1645" t="s">
        <v>307</v>
      </c>
      <c r="K1645" t="s">
        <v>24</v>
      </c>
      <c r="L1645" t="s">
        <v>224</v>
      </c>
      <c r="M1645" t="s">
        <v>26</v>
      </c>
      <c r="N1645" t="s">
        <v>27</v>
      </c>
    </row>
    <row r="1646" spans="1:14" x14ac:dyDescent="0.25">
      <c r="A1646" t="s">
        <v>8364</v>
      </c>
      <c r="C1646" t="s">
        <v>16</v>
      </c>
      <c r="D1646" t="s">
        <v>6311</v>
      </c>
      <c r="E1646" t="s">
        <v>18</v>
      </c>
      <c r="F1646" t="s">
        <v>8365</v>
      </c>
      <c r="G1646" t="s">
        <v>8366</v>
      </c>
      <c r="H1646" t="s">
        <v>8367</v>
      </c>
      <c r="I1646" t="s">
        <v>34</v>
      </c>
      <c r="J1646" t="s">
        <v>433</v>
      </c>
      <c r="K1646" t="s">
        <v>24</v>
      </c>
      <c r="L1646" t="s">
        <v>477</v>
      </c>
      <c r="M1646" t="s">
        <v>26</v>
      </c>
      <c r="N1646" t="s">
        <v>27</v>
      </c>
    </row>
    <row r="1647" spans="1:14" x14ac:dyDescent="0.25">
      <c r="A1647" t="s">
        <v>8368</v>
      </c>
      <c r="B1647" t="s">
        <v>8369</v>
      </c>
      <c r="C1647" t="s">
        <v>16</v>
      </c>
      <c r="D1647" t="s">
        <v>174</v>
      </c>
      <c r="E1647" t="s">
        <v>18</v>
      </c>
      <c r="F1647" t="s">
        <v>8370</v>
      </c>
      <c r="G1647" t="s">
        <v>8371</v>
      </c>
      <c r="H1647" t="s">
        <v>8372</v>
      </c>
      <c r="I1647" t="s">
        <v>34</v>
      </c>
      <c r="J1647" t="s">
        <v>240</v>
      </c>
      <c r="K1647" t="s">
        <v>24</v>
      </c>
      <c r="L1647" t="s">
        <v>179</v>
      </c>
      <c r="M1647" t="s">
        <v>26</v>
      </c>
      <c r="N1647" t="s">
        <v>27</v>
      </c>
    </row>
    <row r="1648" spans="1:14" x14ac:dyDescent="0.25">
      <c r="A1648" t="s">
        <v>8373</v>
      </c>
      <c r="B1648" t="s">
        <v>8374</v>
      </c>
      <c r="C1648" t="s">
        <v>16</v>
      </c>
      <c r="D1648" t="s">
        <v>8375</v>
      </c>
      <c r="E1648" t="s">
        <v>18</v>
      </c>
      <c r="F1648" t="s">
        <v>8376</v>
      </c>
      <c r="G1648" t="s">
        <v>8377</v>
      </c>
      <c r="H1648" t="s">
        <v>8378</v>
      </c>
      <c r="I1648" t="s">
        <v>34</v>
      </c>
      <c r="J1648" t="s">
        <v>1056</v>
      </c>
      <c r="K1648" t="s">
        <v>24</v>
      </c>
      <c r="L1648" t="s">
        <v>82</v>
      </c>
      <c r="M1648" t="s">
        <v>8379</v>
      </c>
      <c r="N1648" t="s">
        <v>46</v>
      </c>
    </row>
    <row r="1649" spans="1:14" x14ac:dyDescent="0.25">
      <c r="A1649" t="s">
        <v>8380</v>
      </c>
      <c r="B1649" t="s">
        <v>4355</v>
      </c>
      <c r="C1649" t="s">
        <v>16</v>
      </c>
      <c r="D1649" t="s">
        <v>8381</v>
      </c>
      <c r="E1649" t="s">
        <v>18</v>
      </c>
      <c r="F1649" t="s">
        <v>8382</v>
      </c>
      <c r="G1649" t="s">
        <v>8383</v>
      </c>
      <c r="H1649" t="s">
        <v>8384</v>
      </c>
      <c r="I1649" t="s">
        <v>34</v>
      </c>
      <c r="J1649" t="s">
        <v>2658</v>
      </c>
      <c r="K1649" t="s">
        <v>24</v>
      </c>
      <c r="L1649" t="s">
        <v>477</v>
      </c>
      <c r="M1649" t="s">
        <v>8385</v>
      </c>
      <c r="N1649" t="s">
        <v>46</v>
      </c>
    </row>
    <row r="1650" spans="1:14" x14ac:dyDescent="0.25">
      <c r="A1650" t="s">
        <v>8386</v>
      </c>
      <c r="B1650" t="s">
        <v>8387</v>
      </c>
      <c r="C1650" t="s">
        <v>76</v>
      </c>
      <c r="D1650" t="s">
        <v>8388</v>
      </c>
      <c r="E1650" t="s">
        <v>18</v>
      </c>
      <c r="F1650" t="s">
        <v>8389</v>
      </c>
      <c r="G1650" t="s">
        <v>8390</v>
      </c>
      <c r="H1650" t="s">
        <v>8391</v>
      </c>
      <c r="I1650" t="s">
        <v>348</v>
      </c>
      <c r="J1650" t="s">
        <v>794</v>
      </c>
      <c r="K1650" t="s">
        <v>24</v>
      </c>
      <c r="L1650" t="s">
        <v>394</v>
      </c>
      <c r="M1650" t="s">
        <v>8392</v>
      </c>
      <c r="N1650" t="s">
        <v>46</v>
      </c>
    </row>
    <row r="1651" spans="1:14" x14ac:dyDescent="0.25">
      <c r="A1651" t="s">
        <v>8393</v>
      </c>
      <c r="B1651" t="s">
        <v>227</v>
      </c>
      <c r="C1651" t="s">
        <v>16</v>
      </c>
      <c r="D1651" t="s">
        <v>1451</v>
      </c>
      <c r="E1651" t="s">
        <v>18</v>
      </c>
      <c r="F1651" t="s">
        <v>8394</v>
      </c>
      <c r="G1651" t="s">
        <v>8395</v>
      </c>
      <c r="H1651" t="s">
        <v>8396</v>
      </c>
      <c r="I1651" t="s">
        <v>34</v>
      </c>
      <c r="J1651" t="s">
        <v>1010</v>
      </c>
      <c r="K1651" t="s">
        <v>24</v>
      </c>
      <c r="L1651" t="s">
        <v>1455</v>
      </c>
      <c r="M1651" t="s">
        <v>26</v>
      </c>
      <c r="N1651" t="s">
        <v>27</v>
      </c>
    </row>
    <row r="1652" spans="1:14" x14ac:dyDescent="0.25">
      <c r="A1652" t="s">
        <v>381</v>
      </c>
      <c r="B1652" t="s">
        <v>382</v>
      </c>
      <c r="C1652" t="s">
        <v>76</v>
      </c>
      <c r="D1652" t="s">
        <v>197</v>
      </c>
      <c r="E1652" t="s">
        <v>18</v>
      </c>
      <c r="F1652" t="s">
        <v>8397</v>
      </c>
      <c r="G1652" t="s">
        <v>8398</v>
      </c>
      <c r="H1652" t="s">
        <v>8399</v>
      </c>
      <c r="I1652" t="s">
        <v>34</v>
      </c>
      <c r="J1652" t="s">
        <v>81</v>
      </c>
      <c r="K1652" t="s">
        <v>24</v>
      </c>
      <c r="L1652" t="s">
        <v>373</v>
      </c>
      <c r="M1652" t="s">
        <v>8400</v>
      </c>
      <c r="N1652" t="s">
        <v>46</v>
      </c>
    </row>
    <row r="1653" spans="1:14" x14ac:dyDescent="0.25">
      <c r="A1653" t="s">
        <v>8401</v>
      </c>
      <c r="B1653" t="s">
        <v>8402</v>
      </c>
      <c r="C1653" t="s">
        <v>1572</v>
      </c>
      <c r="D1653" t="s">
        <v>503</v>
      </c>
      <c r="E1653" t="s">
        <v>18</v>
      </c>
      <c r="F1653" t="s">
        <v>8403</v>
      </c>
      <c r="G1653" t="s">
        <v>8404</v>
      </c>
      <c r="H1653" t="s">
        <v>8405</v>
      </c>
      <c r="I1653" t="s">
        <v>34</v>
      </c>
      <c r="J1653" t="s">
        <v>192</v>
      </c>
      <c r="K1653" t="s">
        <v>24</v>
      </c>
      <c r="L1653" t="s">
        <v>63</v>
      </c>
      <c r="M1653" t="s">
        <v>8406</v>
      </c>
      <c r="N1653" t="s">
        <v>46</v>
      </c>
    </row>
    <row r="1654" spans="1:14" x14ac:dyDescent="0.25">
      <c r="A1654" t="s">
        <v>8407</v>
      </c>
      <c r="B1654" t="s">
        <v>8408</v>
      </c>
      <c r="C1654" t="s">
        <v>76</v>
      </c>
      <c r="D1654" t="s">
        <v>2415</v>
      </c>
      <c r="E1654" t="s">
        <v>18</v>
      </c>
      <c r="F1654" t="s">
        <v>8409</v>
      </c>
      <c r="G1654" t="s">
        <v>8410</v>
      </c>
      <c r="H1654" t="s">
        <v>8411</v>
      </c>
      <c r="I1654" t="s">
        <v>34</v>
      </c>
      <c r="J1654" t="s">
        <v>90</v>
      </c>
      <c r="K1654" t="s">
        <v>24</v>
      </c>
      <c r="L1654" t="s">
        <v>1577</v>
      </c>
      <c r="M1654" t="s">
        <v>8412</v>
      </c>
      <c r="N1654" t="s">
        <v>46</v>
      </c>
    </row>
    <row r="1655" spans="1:14" x14ac:dyDescent="0.25">
      <c r="A1655" t="s">
        <v>8413</v>
      </c>
      <c r="B1655" t="s">
        <v>8414</v>
      </c>
      <c r="C1655" t="s">
        <v>76</v>
      </c>
      <c r="D1655" t="s">
        <v>8415</v>
      </c>
      <c r="E1655" t="s">
        <v>18</v>
      </c>
      <c r="F1655" t="s">
        <v>8416</v>
      </c>
      <c r="G1655" t="s">
        <v>8417</v>
      </c>
      <c r="H1655" t="s">
        <v>8418</v>
      </c>
      <c r="I1655" t="s">
        <v>348</v>
      </c>
      <c r="J1655" t="s">
        <v>1557</v>
      </c>
      <c r="K1655" t="s">
        <v>24</v>
      </c>
      <c r="L1655" t="s">
        <v>3868</v>
      </c>
      <c r="M1655" t="s">
        <v>8419</v>
      </c>
      <c r="N1655" t="s">
        <v>46</v>
      </c>
    </row>
    <row r="1656" spans="1:14" x14ac:dyDescent="0.25">
      <c r="A1656" t="s">
        <v>8420</v>
      </c>
      <c r="B1656" t="s">
        <v>8421</v>
      </c>
      <c r="C1656" t="s">
        <v>76</v>
      </c>
      <c r="D1656" t="s">
        <v>3844</v>
      </c>
      <c r="E1656" t="s">
        <v>18</v>
      </c>
      <c r="F1656" t="s">
        <v>8422</v>
      </c>
      <c r="G1656" t="s">
        <v>8423</v>
      </c>
      <c r="H1656" t="s">
        <v>8424</v>
      </c>
      <c r="I1656" t="s">
        <v>34</v>
      </c>
      <c r="J1656" t="s">
        <v>776</v>
      </c>
      <c r="K1656" t="s">
        <v>24</v>
      </c>
      <c r="L1656" t="s">
        <v>224</v>
      </c>
      <c r="M1656" t="s">
        <v>8425</v>
      </c>
      <c r="N1656" t="s">
        <v>46</v>
      </c>
    </row>
    <row r="1657" spans="1:14" x14ac:dyDescent="0.25">
      <c r="A1657" t="s">
        <v>28</v>
      </c>
      <c r="B1657" t="s">
        <v>4334</v>
      </c>
      <c r="C1657" t="s">
        <v>16</v>
      </c>
      <c r="D1657" t="s">
        <v>638</v>
      </c>
      <c r="E1657" t="s">
        <v>18</v>
      </c>
      <c r="F1657" t="s">
        <v>8426</v>
      </c>
      <c r="G1657" t="s">
        <v>8427</v>
      </c>
      <c r="H1657" t="s">
        <v>8428</v>
      </c>
      <c r="I1657" t="s">
        <v>34</v>
      </c>
      <c r="J1657" t="s">
        <v>1860</v>
      </c>
      <c r="K1657" t="s">
        <v>24</v>
      </c>
      <c r="L1657" t="s">
        <v>82</v>
      </c>
      <c r="M1657" t="s">
        <v>26</v>
      </c>
      <c r="N1657" t="s">
        <v>27</v>
      </c>
    </row>
    <row r="1658" spans="1:14" x14ac:dyDescent="0.25">
      <c r="A1658" t="s">
        <v>8429</v>
      </c>
      <c r="C1658" t="s">
        <v>76</v>
      </c>
      <c r="D1658" t="s">
        <v>8430</v>
      </c>
      <c r="E1658" t="s">
        <v>18</v>
      </c>
      <c r="F1658" t="s">
        <v>8431</v>
      </c>
      <c r="G1658" t="s">
        <v>8432</v>
      </c>
      <c r="H1658" t="s">
        <v>8433</v>
      </c>
      <c r="I1658" t="s">
        <v>22</v>
      </c>
      <c r="J1658" t="s">
        <v>3381</v>
      </c>
      <c r="K1658" t="s">
        <v>24</v>
      </c>
      <c r="L1658" t="s">
        <v>8434</v>
      </c>
      <c r="M1658" t="s">
        <v>26</v>
      </c>
      <c r="N1658" t="s">
        <v>27</v>
      </c>
    </row>
    <row r="1659" spans="1:14" x14ac:dyDescent="0.25">
      <c r="A1659" t="s">
        <v>8435</v>
      </c>
      <c r="B1659" t="s">
        <v>8436</v>
      </c>
      <c r="C1659" t="s">
        <v>16</v>
      </c>
      <c r="D1659" t="s">
        <v>3889</v>
      </c>
      <c r="E1659" t="s">
        <v>18</v>
      </c>
      <c r="F1659" t="s">
        <v>8437</v>
      </c>
      <c r="G1659" t="s">
        <v>8438</v>
      </c>
      <c r="H1659" t="s">
        <v>8439</v>
      </c>
      <c r="I1659" t="s">
        <v>34</v>
      </c>
      <c r="J1659" t="s">
        <v>1836</v>
      </c>
      <c r="K1659" t="s">
        <v>24</v>
      </c>
      <c r="L1659" t="s">
        <v>82</v>
      </c>
      <c r="M1659" t="s">
        <v>8440</v>
      </c>
      <c r="N1659" t="s">
        <v>46</v>
      </c>
    </row>
    <row r="1660" spans="1:14" x14ac:dyDescent="0.25">
      <c r="A1660" t="s">
        <v>8441</v>
      </c>
      <c r="B1660" t="s">
        <v>5226</v>
      </c>
      <c r="C1660" t="s">
        <v>76</v>
      </c>
      <c r="D1660" t="s">
        <v>8442</v>
      </c>
      <c r="E1660" t="s">
        <v>18</v>
      </c>
      <c r="F1660" t="s">
        <v>8443</v>
      </c>
      <c r="G1660" t="s">
        <v>8444</v>
      </c>
      <c r="H1660" t="s">
        <v>8445</v>
      </c>
      <c r="I1660" t="s">
        <v>34</v>
      </c>
      <c r="J1660" t="s">
        <v>349</v>
      </c>
      <c r="K1660" t="s">
        <v>24</v>
      </c>
      <c r="L1660" t="s">
        <v>8446</v>
      </c>
      <c r="M1660" t="s">
        <v>8447</v>
      </c>
      <c r="N1660" t="s">
        <v>46</v>
      </c>
    </row>
    <row r="1661" spans="1:14" x14ac:dyDescent="0.25">
      <c r="A1661" t="s">
        <v>8448</v>
      </c>
      <c r="B1661" t="s">
        <v>8449</v>
      </c>
      <c r="C1661" t="s">
        <v>76</v>
      </c>
      <c r="D1661" t="s">
        <v>8450</v>
      </c>
      <c r="E1661" t="s">
        <v>18</v>
      </c>
      <c r="F1661" t="s">
        <v>8451</v>
      </c>
      <c r="G1661" t="s">
        <v>8452</v>
      </c>
      <c r="H1661" t="s">
        <v>8453</v>
      </c>
      <c r="I1661" t="s">
        <v>34</v>
      </c>
      <c r="J1661" t="s">
        <v>476</v>
      </c>
      <c r="K1661" t="s">
        <v>24</v>
      </c>
      <c r="L1661" t="s">
        <v>285</v>
      </c>
      <c r="M1661" t="s">
        <v>26</v>
      </c>
      <c r="N1661" t="s">
        <v>27</v>
      </c>
    </row>
    <row r="1662" spans="1:14" x14ac:dyDescent="0.25">
      <c r="A1662" t="s">
        <v>8454</v>
      </c>
      <c r="C1662" t="s">
        <v>16</v>
      </c>
      <c r="D1662" t="s">
        <v>3754</v>
      </c>
      <c r="E1662" t="s">
        <v>18</v>
      </c>
      <c r="F1662" t="s">
        <v>8455</v>
      </c>
      <c r="G1662" t="s">
        <v>8456</v>
      </c>
      <c r="H1662" t="s">
        <v>8457</v>
      </c>
      <c r="I1662" t="s">
        <v>34</v>
      </c>
      <c r="J1662" t="s">
        <v>307</v>
      </c>
      <c r="K1662" t="s">
        <v>24</v>
      </c>
      <c r="L1662" t="s">
        <v>248</v>
      </c>
      <c r="M1662" t="s">
        <v>26</v>
      </c>
      <c r="N1662" t="s">
        <v>27</v>
      </c>
    </row>
    <row r="1663" spans="1:14" x14ac:dyDescent="0.25">
      <c r="A1663" t="s">
        <v>8458</v>
      </c>
      <c r="B1663" t="s">
        <v>8459</v>
      </c>
      <c r="C1663" t="s">
        <v>16</v>
      </c>
      <c r="D1663" t="s">
        <v>8460</v>
      </c>
      <c r="E1663" t="s">
        <v>18</v>
      </c>
      <c r="F1663" t="s">
        <v>8461</v>
      </c>
      <c r="G1663" t="s">
        <v>8462</v>
      </c>
      <c r="H1663" t="s">
        <v>8463</v>
      </c>
      <c r="I1663" t="s">
        <v>22</v>
      </c>
      <c r="J1663" t="s">
        <v>2223</v>
      </c>
      <c r="K1663" t="s">
        <v>24</v>
      </c>
      <c r="L1663" t="s">
        <v>91</v>
      </c>
      <c r="M1663" t="s">
        <v>26</v>
      </c>
      <c r="N1663" t="s">
        <v>27</v>
      </c>
    </row>
    <row r="1664" spans="1:14" x14ac:dyDescent="0.25">
      <c r="A1664" t="s">
        <v>8464</v>
      </c>
      <c r="B1664" t="s">
        <v>8465</v>
      </c>
      <c r="C1664" t="s">
        <v>76</v>
      </c>
      <c r="D1664" t="s">
        <v>197</v>
      </c>
      <c r="E1664" t="s">
        <v>18</v>
      </c>
      <c r="F1664" t="s">
        <v>8466</v>
      </c>
      <c r="G1664" t="s">
        <v>8467</v>
      </c>
      <c r="H1664" t="s">
        <v>8468</v>
      </c>
      <c r="I1664" t="s">
        <v>34</v>
      </c>
      <c r="J1664" t="s">
        <v>536</v>
      </c>
      <c r="K1664" t="s">
        <v>24</v>
      </c>
      <c r="L1664" t="s">
        <v>373</v>
      </c>
      <c r="M1664" t="s">
        <v>8469</v>
      </c>
      <c r="N1664" t="s">
        <v>46</v>
      </c>
    </row>
    <row r="1665" spans="1:14" x14ac:dyDescent="0.25">
      <c r="A1665" t="s">
        <v>8470</v>
      </c>
      <c r="B1665" t="s">
        <v>8471</v>
      </c>
      <c r="C1665" t="s">
        <v>16</v>
      </c>
      <c r="D1665" t="s">
        <v>1354</v>
      </c>
      <c r="E1665" t="s">
        <v>18</v>
      </c>
      <c r="F1665" t="s">
        <v>8472</v>
      </c>
      <c r="G1665" t="s">
        <v>8473</v>
      </c>
      <c r="H1665" t="s">
        <v>8474</v>
      </c>
      <c r="I1665" t="s">
        <v>34</v>
      </c>
      <c r="J1665" t="s">
        <v>976</v>
      </c>
      <c r="K1665" t="s">
        <v>24</v>
      </c>
      <c r="L1665" t="s">
        <v>1358</v>
      </c>
      <c r="M1665" t="s">
        <v>8475</v>
      </c>
      <c r="N1665" t="s">
        <v>46</v>
      </c>
    </row>
    <row r="1666" spans="1:14" x14ac:dyDescent="0.25">
      <c r="A1666" t="s">
        <v>8476</v>
      </c>
      <c r="B1666" t="s">
        <v>8477</v>
      </c>
      <c r="C1666" t="s">
        <v>76</v>
      </c>
      <c r="D1666" t="s">
        <v>8478</v>
      </c>
      <c r="E1666" t="s">
        <v>18</v>
      </c>
      <c r="F1666" t="s">
        <v>8479</v>
      </c>
      <c r="G1666" t="s">
        <v>8480</v>
      </c>
      <c r="H1666" t="s">
        <v>8481</v>
      </c>
      <c r="I1666" t="s">
        <v>34</v>
      </c>
      <c r="J1666" t="s">
        <v>782</v>
      </c>
      <c r="K1666" t="s">
        <v>24</v>
      </c>
      <c r="L1666" t="s">
        <v>44</v>
      </c>
      <c r="M1666" t="s">
        <v>26</v>
      </c>
      <c r="N1666" t="s">
        <v>27</v>
      </c>
    </row>
    <row r="1667" spans="1:14" x14ac:dyDescent="0.25">
      <c r="A1667" t="s">
        <v>8482</v>
      </c>
      <c r="B1667" t="s">
        <v>2753</v>
      </c>
      <c r="C1667" t="s">
        <v>16</v>
      </c>
      <c r="D1667" t="s">
        <v>472</v>
      </c>
      <c r="E1667" t="s">
        <v>18</v>
      </c>
      <c r="F1667" t="s">
        <v>8483</v>
      </c>
      <c r="G1667" t="s">
        <v>8484</v>
      </c>
      <c r="H1667" t="s">
        <v>8485</v>
      </c>
      <c r="I1667" t="s">
        <v>34</v>
      </c>
      <c r="J1667" t="s">
        <v>1019</v>
      </c>
      <c r="K1667" t="s">
        <v>24</v>
      </c>
      <c r="L1667" t="s">
        <v>477</v>
      </c>
      <c r="M1667" t="s">
        <v>26</v>
      </c>
      <c r="N1667" t="s">
        <v>27</v>
      </c>
    </row>
    <row r="1668" spans="1:14" x14ac:dyDescent="0.25">
      <c r="A1668" t="s">
        <v>8486</v>
      </c>
      <c r="B1668" t="s">
        <v>382</v>
      </c>
      <c r="C1668" t="s">
        <v>76</v>
      </c>
      <c r="D1668" t="s">
        <v>1347</v>
      </c>
      <c r="E1668" t="s">
        <v>18</v>
      </c>
      <c r="F1668" t="s">
        <v>8487</v>
      </c>
      <c r="G1668" t="s">
        <v>8488</v>
      </c>
      <c r="H1668" t="s">
        <v>8489</v>
      </c>
      <c r="I1668" t="s">
        <v>34</v>
      </c>
      <c r="J1668" t="s">
        <v>192</v>
      </c>
      <c r="K1668" t="s">
        <v>24</v>
      </c>
      <c r="L1668" t="s">
        <v>202</v>
      </c>
      <c r="M1668" t="s">
        <v>8490</v>
      </c>
      <c r="N1668" t="s">
        <v>46</v>
      </c>
    </row>
    <row r="1669" spans="1:14" x14ac:dyDescent="0.25">
      <c r="A1669" t="s">
        <v>8491</v>
      </c>
      <c r="B1669" t="s">
        <v>8492</v>
      </c>
      <c r="C1669" t="s">
        <v>76</v>
      </c>
      <c r="D1669" t="s">
        <v>4759</v>
      </c>
      <c r="E1669" t="s">
        <v>18</v>
      </c>
      <c r="F1669" t="s">
        <v>8493</v>
      </c>
      <c r="G1669" t="s">
        <v>8494</v>
      </c>
      <c r="H1669" t="s">
        <v>8495</v>
      </c>
      <c r="I1669" t="s">
        <v>34</v>
      </c>
      <c r="J1669" t="s">
        <v>782</v>
      </c>
      <c r="K1669" t="s">
        <v>24</v>
      </c>
      <c r="L1669" t="s">
        <v>82</v>
      </c>
      <c r="M1669" t="s">
        <v>26</v>
      </c>
      <c r="N1669" t="s">
        <v>27</v>
      </c>
    </row>
    <row r="1670" spans="1:14" x14ac:dyDescent="0.25">
      <c r="A1670" t="s">
        <v>8496</v>
      </c>
      <c r="B1670" t="s">
        <v>8497</v>
      </c>
      <c r="C1670" t="s">
        <v>76</v>
      </c>
      <c r="D1670" t="s">
        <v>67</v>
      </c>
      <c r="E1670" t="s">
        <v>18</v>
      </c>
      <c r="F1670" t="s">
        <v>8498</v>
      </c>
      <c r="G1670" t="s">
        <v>8499</v>
      </c>
      <c r="H1670" t="s">
        <v>8500</v>
      </c>
      <c r="I1670" t="s">
        <v>34</v>
      </c>
      <c r="J1670" t="s">
        <v>1398</v>
      </c>
      <c r="K1670" t="s">
        <v>24</v>
      </c>
      <c r="L1670" t="s">
        <v>82</v>
      </c>
      <c r="M1670" t="s">
        <v>8501</v>
      </c>
      <c r="N1670" t="s">
        <v>46</v>
      </c>
    </row>
    <row r="1671" spans="1:14" x14ac:dyDescent="0.25">
      <c r="A1671" t="s">
        <v>8502</v>
      </c>
      <c r="B1671" t="s">
        <v>8503</v>
      </c>
      <c r="C1671" t="s">
        <v>1572</v>
      </c>
      <c r="D1671" t="s">
        <v>8504</v>
      </c>
      <c r="E1671" t="s">
        <v>18</v>
      </c>
      <c r="F1671" t="s">
        <v>8505</v>
      </c>
      <c r="G1671" t="s">
        <v>8506</v>
      </c>
      <c r="H1671" t="s">
        <v>8507</v>
      </c>
      <c r="I1671" t="s">
        <v>34</v>
      </c>
      <c r="J1671" t="s">
        <v>4634</v>
      </c>
      <c r="K1671" t="s">
        <v>24</v>
      </c>
      <c r="L1671" t="s">
        <v>5160</v>
      </c>
      <c r="M1671" t="s">
        <v>8508</v>
      </c>
      <c r="N1671" t="s">
        <v>46</v>
      </c>
    </row>
    <row r="1672" spans="1:14" x14ac:dyDescent="0.25">
      <c r="A1672" t="s">
        <v>8509</v>
      </c>
      <c r="B1672" t="s">
        <v>1129</v>
      </c>
      <c r="C1672" t="s">
        <v>16</v>
      </c>
      <c r="D1672" t="s">
        <v>1130</v>
      </c>
      <c r="E1672" t="s">
        <v>695</v>
      </c>
      <c r="F1672" t="s">
        <v>8510</v>
      </c>
      <c r="G1672" t="s">
        <v>8511</v>
      </c>
      <c r="H1672" t="s">
        <v>8512</v>
      </c>
      <c r="I1672" t="s">
        <v>34</v>
      </c>
      <c r="J1672" t="s">
        <v>2092</v>
      </c>
      <c r="K1672" t="s">
        <v>24</v>
      </c>
      <c r="L1672" t="s">
        <v>8513</v>
      </c>
      <c r="M1672" t="s">
        <v>26</v>
      </c>
      <c r="N1672" t="s">
        <v>27</v>
      </c>
    </row>
    <row r="1673" spans="1:14" x14ac:dyDescent="0.25">
      <c r="A1673" t="s">
        <v>8514</v>
      </c>
      <c r="B1673" t="s">
        <v>8515</v>
      </c>
      <c r="C1673" t="s">
        <v>16</v>
      </c>
      <c r="D1673" t="s">
        <v>3889</v>
      </c>
      <c r="E1673" t="s">
        <v>695</v>
      </c>
      <c r="F1673" t="s">
        <v>8516</v>
      </c>
      <c r="G1673" t="s">
        <v>8517</v>
      </c>
      <c r="H1673" t="s">
        <v>8518</v>
      </c>
      <c r="I1673" t="s">
        <v>34</v>
      </c>
      <c r="J1673" t="s">
        <v>699</v>
      </c>
      <c r="K1673" t="s">
        <v>24</v>
      </c>
      <c r="L1673" t="s">
        <v>44</v>
      </c>
      <c r="M1673" t="s">
        <v>26</v>
      </c>
      <c r="N1673" t="s">
        <v>27</v>
      </c>
    </row>
    <row r="1674" spans="1:14" x14ac:dyDescent="0.25">
      <c r="A1674" t="s">
        <v>8519</v>
      </c>
      <c r="B1674" t="s">
        <v>8520</v>
      </c>
      <c r="C1674" t="s">
        <v>16</v>
      </c>
      <c r="D1674" t="s">
        <v>8521</v>
      </c>
      <c r="E1674" t="s">
        <v>695</v>
      </c>
      <c r="F1674" t="s">
        <v>8522</v>
      </c>
      <c r="G1674" t="s">
        <v>8523</v>
      </c>
      <c r="H1674" t="s">
        <v>8524</v>
      </c>
      <c r="I1674" t="s">
        <v>22</v>
      </c>
      <c r="J1674" t="s">
        <v>1677</v>
      </c>
      <c r="K1674" t="s">
        <v>24</v>
      </c>
      <c r="L1674" t="s">
        <v>8525</v>
      </c>
      <c r="M1674" t="s">
        <v>26</v>
      </c>
      <c r="N1674" t="s">
        <v>27</v>
      </c>
    </row>
    <row r="1675" spans="1:14" x14ac:dyDescent="0.25">
      <c r="A1675" t="s">
        <v>8526</v>
      </c>
      <c r="B1675" t="s">
        <v>8527</v>
      </c>
      <c r="C1675" t="s">
        <v>16</v>
      </c>
      <c r="D1675" t="s">
        <v>8528</v>
      </c>
      <c r="E1675" t="s">
        <v>695</v>
      </c>
      <c r="F1675" t="s">
        <v>8529</v>
      </c>
      <c r="G1675" t="s">
        <v>8530</v>
      </c>
      <c r="H1675" t="s">
        <v>8531</v>
      </c>
      <c r="I1675" t="s">
        <v>22</v>
      </c>
      <c r="J1675" t="s">
        <v>284</v>
      </c>
      <c r="K1675" t="s">
        <v>24</v>
      </c>
      <c r="L1675" t="s">
        <v>91</v>
      </c>
      <c r="M1675" t="s">
        <v>26</v>
      </c>
      <c r="N1675" t="s">
        <v>27</v>
      </c>
    </row>
    <row r="1676" spans="1:14" x14ac:dyDescent="0.25">
      <c r="A1676" t="s">
        <v>8532</v>
      </c>
      <c r="B1676" t="s">
        <v>8533</v>
      </c>
      <c r="C1676" t="s">
        <v>16</v>
      </c>
      <c r="D1676" t="s">
        <v>8534</v>
      </c>
      <c r="E1676" t="s">
        <v>695</v>
      </c>
      <c r="F1676" t="s">
        <v>8535</v>
      </c>
      <c r="G1676" t="s">
        <v>8536</v>
      </c>
      <c r="H1676" t="s">
        <v>8537</v>
      </c>
      <c r="I1676" t="s">
        <v>22</v>
      </c>
      <c r="J1676" t="s">
        <v>134</v>
      </c>
      <c r="K1676" t="s">
        <v>24</v>
      </c>
      <c r="L1676" t="s">
        <v>91</v>
      </c>
      <c r="M1676" t="s">
        <v>26</v>
      </c>
      <c r="N1676" t="s">
        <v>27</v>
      </c>
    </row>
    <row r="1677" spans="1:14" x14ac:dyDescent="0.25">
      <c r="A1677" t="s">
        <v>8538</v>
      </c>
      <c r="B1677" t="s">
        <v>8539</v>
      </c>
      <c r="C1677" t="s">
        <v>76</v>
      </c>
      <c r="D1677" t="s">
        <v>67</v>
      </c>
      <c r="E1677" t="s">
        <v>695</v>
      </c>
      <c r="F1677" t="s">
        <v>8540</v>
      </c>
      <c r="G1677" t="s">
        <v>8541</v>
      </c>
      <c r="H1677" t="s">
        <v>8542</v>
      </c>
      <c r="I1677" t="s">
        <v>34</v>
      </c>
      <c r="J1677" t="s">
        <v>1161</v>
      </c>
      <c r="K1677" t="s">
        <v>24</v>
      </c>
      <c r="L1677" t="s">
        <v>44</v>
      </c>
      <c r="M1677" t="s">
        <v>26</v>
      </c>
      <c r="N1677" t="s">
        <v>27</v>
      </c>
    </row>
    <row r="1678" spans="1:14" x14ac:dyDescent="0.25">
      <c r="A1678" t="s">
        <v>8543</v>
      </c>
      <c r="B1678" t="s">
        <v>8544</v>
      </c>
      <c r="C1678" t="s">
        <v>16</v>
      </c>
      <c r="D1678" t="s">
        <v>4792</v>
      </c>
      <c r="E1678" t="s">
        <v>695</v>
      </c>
      <c r="F1678" t="s">
        <v>8545</v>
      </c>
      <c r="G1678" t="s">
        <v>8546</v>
      </c>
      <c r="H1678" t="s">
        <v>8547</v>
      </c>
      <c r="I1678" t="s">
        <v>34</v>
      </c>
      <c r="J1678" t="s">
        <v>691</v>
      </c>
      <c r="K1678" t="s">
        <v>24</v>
      </c>
      <c r="L1678" t="s">
        <v>914</v>
      </c>
      <c r="M1678" t="s">
        <v>26</v>
      </c>
      <c r="N1678" t="s">
        <v>27</v>
      </c>
    </row>
    <row r="1679" spans="1:14" x14ac:dyDescent="0.25">
      <c r="A1679" t="s">
        <v>8548</v>
      </c>
      <c r="B1679" t="s">
        <v>8549</v>
      </c>
      <c r="C1679" t="s">
        <v>16</v>
      </c>
      <c r="D1679" t="s">
        <v>3060</v>
      </c>
      <c r="E1679" t="s">
        <v>18</v>
      </c>
      <c r="F1679" t="s">
        <v>8550</v>
      </c>
      <c r="G1679" t="s">
        <v>8551</v>
      </c>
      <c r="H1679" t="s">
        <v>8552</v>
      </c>
      <c r="I1679" t="s">
        <v>34</v>
      </c>
      <c r="J1679" t="s">
        <v>43</v>
      </c>
      <c r="K1679" t="s">
        <v>24</v>
      </c>
      <c r="L1679" t="s">
        <v>224</v>
      </c>
      <c r="M1679" t="s">
        <v>8553</v>
      </c>
      <c r="N1679" t="s">
        <v>46</v>
      </c>
    </row>
    <row r="1680" spans="1:14" x14ac:dyDescent="0.25">
      <c r="A1680" t="s">
        <v>8554</v>
      </c>
      <c r="B1680" t="s">
        <v>952</v>
      </c>
      <c r="C1680" t="s">
        <v>76</v>
      </c>
      <c r="D1680" t="s">
        <v>8555</v>
      </c>
      <c r="E1680" t="s">
        <v>18</v>
      </c>
      <c r="F1680" t="s">
        <v>8556</v>
      </c>
      <c r="G1680" t="s">
        <v>8557</v>
      </c>
      <c r="H1680" t="s">
        <v>8558</v>
      </c>
      <c r="I1680" t="s">
        <v>34</v>
      </c>
      <c r="J1680" t="s">
        <v>1066</v>
      </c>
      <c r="K1680" t="s">
        <v>24</v>
      </c>
      <c r="L1680" t="s">
        <v>477</v>
      </c>
      <c r="M1680" t="s">
        <v>26</v>
      </c>
      <c r="N1680" t="s">
        <v>27</v>
      </c>
    </row>
    <row r="1681" spans="1:14" x14ac:dyDescent="0.25">
      <c r="A1681" t="s">
        <v>8559</v>
      </c>
      <c r="B1681" t="s">
        <v>8560</v>
      </c>
      <c r="C1681" t="s">
        <v>16</v>
      </c>
      <c r="D1681" t="s">
        <v>8561</v>
      </c>
      <c r="E1681" t="s">
        <v>18</v>
      </c>
      <c r="F1681" t="s">
        <v>8562</v>
      </c>
      <c r="G1681" t="s">
        <v>8563</v>
      </c>
      <c r="H1681" t="s">
        <v>8564</v>
      </c>
      <c r="I1681" t="s">
        <v>34</v>
      </c>
      <c r="J1681" t="s">
        <v>90</v>
      </c>
      <c r="K1681" t="s">
        <v>24</v>
      </c>
      <c r="L1681" t="s">
        <v>82</v>
      </c>
      <c r="M1681" t="s">
        <v>8565</v>
      </c>
      <c r="N1681" t="s">
        <v>46</v>
      </c>
    </row>
    <row r="1682" spans="1:14" x14ac:dyDescent="0.25">
      <c r="A1682" t="s">
        <v>8566</v>
      </c>
      <c r="B1682" t="s">
        <v>8567</v>
      </c>
      <c r="C1682" t="s">
        <v>16</v>
      </c>
      <c r="D1682" t="s">
        <v>8568</v>
      </c>
      <c r="E1682" t="s">
        <v>18</v>
      </c>
      <c r="F1682" t="s">
        <v>8569</v>
      </c>
      <c r="G1682" t="s">
        <v>8570</v>
      </c>
      <c r="H1682" t="s">
        <v>8571</v>
      </c>
      <c r="I1682" t="s">
        <v>2489</v>
      </c>
      <c r="J1682" t="s">
        <v>8572</v>
      </c>
      <c r="K1682" t="s">
        <v>24</v>
      </c>
      <c r="L1682" t="s">
        <v>8573</v>
      </c>
      <c r="M1682" t="s">
        <v>26</v>
      </c>
      <c r="N1682" t="s">
        <v>27</v>
      </c>
    </row>
    <row r="1683" spans="1:14" x14ac:dyDescent="0.25">
      <c r="A1683" t="s">
        <v>8574</v>
      </c>
      <c r="B1683" t="s">
        <v>8575</v>
      </c>
      <c r="C1683" t="s">
        <v>76</v>
      </c>
      <c r="D1683" t="s">
        <v>397</v>
      </c>
      <c r="E1683" t="s">
        <v>18</v>
      </c>
      <c r="F1683" t="s">
        <v>8576</v>
      </c>
      <c r="G1683" t="s">
        <v>8577</v>
      </c>
      <c r="H1683" t="s">
        <v>8578</v>
      </c>
      <c r="I1683" t="s">
        <v>34</v>
      </c>
      <c r="J1683" t="s">
        <v>276</v>
      </c>
      <c r="K1683" t="s">
        <v>24</v>
      </c>
      <c r="L1683" t="s">
        <v>401</v>
      </c>
      <c r="M1683" t="s">
        <v>26</v>
      </c>
      <c r="N1683" t="s">
        <v>27</v>
      </c>
    </row>
    <row r="1684" spans="1:14" x14ac:dyDescent="0.25">
      <c r="A1684" t="s">
        <v>8579</v>
      </c>
      <c r="B1684" t="s">
        <v>8580</v>
      </c>
      <c r="C1684" t="s">
        <v>16</v>
      </c>
      <c r="D1684" t="s">
        <v>8581</v>
      </c>
      <c r="E1684" t="s">
        <v>18</v>
      </c>
      <c r="F1684" t="s">
        <v>8582</v>
      </c>
      <c r="G1684" t="s">
        <v>8583</v>
      </c>
      <c r="H1684" t="s">
        <v>8584</v>
      </c>
      <c r="I1684" t="s">
        <v>34</v>
      </c>
      <c r="J1684" t="s">
        <v>669</v>
      </c>
      <c r="K1684" t="s">
        <v>24</v>
      </c>
      <c r="L1684" t="s">
        <v>8585</v>
      </c>
      <c r="M1684" t="s">
        <v>8586</v>
      </c>
      <c r="N1684" t="s">
        <v>46</v>
      </c>
    </row>
    <row r="1685" spans="1:14" x14ac:dyDescent="0.25">
      <c r="A1685" t="s">
        <v>8587</v>
      </c>
      <c r="B1685" t="s">
        <v>8588</v>
      </c>
      <c r="C1685" t="s">
        <v>16</v>
      </c>
      <c r="D1685" t="s">
        <v>8589</v>
      </c>
      <c r="E1685" t="s">
        <v>18</v>
      </c>
      <c r="F1685" t="s">
        <v>8590</v>
      </c>
      <c r="G1685" t="s">
        <v>8591</v>
      </c>
      <c r="H1685" t="s">
        <v>8592</v>
      </c>
      <c r="I1685" t="s">
        <v>34</v>
      </c>
      <c r="J1685" t="s">
        <v>201</v>
      </c>
      <c r="K1685" t="s">
        <v>24</v>
      </c>
      <c r="L1685" t="s">
        <v>224</v>
      </c>
      <c r="M1685" t="s">
        <v>8593</v>
      </c>
      <c r="N1685" t="s">
        <v>46</v>
      </c>
    </row>
    <row r="1686" spans="1:14" x14ac:dyDescent="0.25">
      <c r="A1686" t="s">
        <v>8594</v>
      </c>
      <c r="B1686" t="s">
        <v>8595</v>
      </c>
      <c r="C1686" t="s">
        <v>76</v>
      </c>
      <c r="D1686" t="s">
        <v>8596</v>
      </c>
      <c r="E1686" t="s">
        <v>18</v>
      </c>
      <c r="F1686" t="s">
        <v>8597</v>
      </c>
      <c r="G1686" t="s">
        <v>8598</v>
      </c>
      <c r="H1686" t="s">
        <v>8599</v>
      </c>
      <c r="I1686" t="s">
        <v>34</v>
      </c>
      <c r="J1686" t="s">
        <v>1648</v>
      </c>
      <c r="K1686" t="s">
        <v>24</v>
      </c>
      <c r="L1686" t="s">
        <v>82</v>
      </c>
      <c r="M1686" t="s">
        <v>26</v>
      </c>
      <c r="N1686" t="s">
        <v>27</v>
      </c>
    </row>
    <row r="1687" spans="1:14" x14ac:dyDescent="0.25">
      <c r="A1687" t="s">
        <v>8600</v>
      </c>
      <c r="C1687" t="s">
        <v>16</v>
      </c>
      <c r="E1687" t="s">
        <v>18</v>
      </c>
      <c r="F1687" t="s">
        <v>8601</v>
      </c>
      <c r="G1687" t="s">
        <v>8602</v>
      </c>
      <c r="H1687" t="s">
        <v>8603</v>
      </c>
      <c r="I1687" t="s">
        <v>34</v>
      </c>
      <c r="J1687" t="s">
        <v>635</v>
      </c>
      <c r="K1687" t="s">
        <v>24</v>
      </c>
      <c r="L1687" t="s">
        <v>8604</v>
      </c>
      <c r="M1687" t="s">
        <v>8605</v>
      </c>
      <c r="N1687" t="s">
        <v>46</v>
      </c>
    </row>
    <row r="1688" spans="1:14" x14ac:dyDescent="0.25">
      <c r="A1688" t="s">
        <v>8606</v>
      </c>
      <c r="B1688" t="s">
        <v>8607</v>
      </c>
      <c r="C1688" t="s">
        <v>16</v>
      </c>
      <c r="D1688" t="s">
        <v>8608</v>
      </c>
      <c r="E1688" t="s">
        <v>18</v>
      </c>
      <c r="F1688" t="s">
        <v>8609</v>
      </c>
      <c r="G1688" t="s">
        <v>8610</v>
      </c>
      <c r="H1688" t="s">
        <v>8611</v>
      </c>
      <c r="I1688" t="s">
        <v>34</v>
      </c>
      <c r="J1688" t="s">
        <v>456</v>
      </c>
      <c r="K1688" t="s">
        <v>24</v>
      </c>
      <c r="L1688" t="s">
        <v>248</v>
      </c>
      <c r="M1688" t="s">
        <v>8612</v>
      </c>
      <c r="N1688" t="s">
        <v>46</v>
      </c>
    </row>
    <row r="1689" spans="1:14" x14ac:dyDescent="0.25">
      <c r="A1689" t="s">
        <v>4255</v>
      </c>
      <c r="B1689" t="s">
        <v>1424</v>
      </c>
      <c r="C1689" t="s">
        <v>16</v>
      </c>
      <c r="D1689" t="s">
        <v>288</v>
      </c>
      <c r="E1689" t="s">
        <v>18</v>
      </c>
      <c r="F1689" t="s">
        <v>4257</v>
      </c>
      <c r="G1689" t="s">
        <v>8613</v>
      </c>
      <c r="H1689" t="s">
        <v>8614</v>
      </c>
      <c r="I1689" t="s">
        <v>34</v>
      </c>
      <c r="J1689" t="s">
        <v>217</v>
      </c>
      <c r="K1689" t="s">
        <v>24</v>
      </c>
      <c r="L1689" t="s">
        <v>224</v>
      </c>
      <c r="M1689" t="s">
        <v>26</v>
      </c>
      <c r="N1689" t="s">
        <v>27</v>
      </c>
    </row>
    <row r="1690" spans="1:14" x14ac:dyDescent="0.25">
      <c r="A1690" t="s">
        <v>8615</v>
      </c>
      <c r="B1690" t="s">
        <v>7342</v>
      </c>
      <c r="C1690" t="s">
        <v>76</v>
      </c>
      <c r="D1690" t="s">
        <v>220</v>
      </c>
      <c r="E1690" t="s">
        <v>18</v>
      </c>
      <c r="F1690" t="s">
        <v>8616</v>
      </c>
      <c r="G1690" t="s">
        <v>8617</v>
      </c>
      <c r="H1690" t="s">
        <v>8618</v>
      </c>
      <c r="I1690" t="s">
        <v>34</v>
      </c>
      <c r="J1690" t="s">
        <v>8619</v>
      </c>
      <c r="K1690" t="s">
        <v>3836</v>
      </c>
      <c r="L1690" t="s">
        <v>477</v>
      </c>
      <c r="M1690" t="s">
        <v>26</v>
      </c>
      <c r="N1690" t="s">
        <v>27</v>
      </c>
    </row>
    <row r="1691" spans="1:14" x14ac:dyDescent="0.25">
      <c r="A1691" t="s">
        <v>8620</v>
      </c>
      <c r="B1691" t="s">
        <v>8621</v>
      </c>
      <c r="C1691" t="s">
        <v>76</v>
      </c>
      <c r="D1691" t="s">
        <v>8622</v>
      </c>
      <c r="E1691" t="s">
        <v>18</v>
      </c>
      <c r="F1691" t="s">
        <v>8623</v>
      </c>
      <c r="G1691" t="s">
        <v>8624</v>
      </c>
      <c r="H1691" t="s">
        <v>8625</v>
      </c>
      <c r="I1691" t="s">
        <v>34</v>
      </c>
      <c r="J1691" t="s">
        <v>43</v>
      </c>
      <c r="K1691" t="s">
        <v>24</v>
      </c>
      <c r="L1691" t="s">
        <v>224</v>
      </c>
      <c r="M1691" t="s">
        <v>8626</v>
      </c>
      <c r="N1691" t="s">
        <v>46</v>
      </c>
    </row>
    <row r="1692" spans="1:14" x14ac:dyDescent="0.25">
      <c r="A1692" t="s">
        <v>8627</v>
      </c>
      <c r="B1692" t="s">
        <v>8628</v>
      </c>
      <c r="C1692" t="s">
        <v>16</v>
      </c>
      <c r="D1692" t="s">
        <v>1327</v>
      </c>
      <c r="E1692" t="s">
        <v>18</v>
      </c>
      <c r="F1692" t="s">
        <v>8629</v>
      </c>
      <c r="G1692" t="s">
        <v>8630</v>
      </c>
      <c r="H1692" t="s">
        <v>8631</v>
      </c>
      <c r="I1692" t="s">
        <v>34</v>
      </c>
      <c r="J1692" t="s">
        <v>1744</v>
      </c>
      <c r="K1692" t="s">
        <v>24</v>
      </c>
      <c r="L1692" t="s">
        <v>1331</v>
      </c>
      <c r="M1692" t="s">
        <v>8632</v>
      </c>
      <c r="N1692" t="s">
        <v>46</v>
      </c>
    </row>
    <row r="1693" spans="1:14" x14ac:dyDescent="0.25">
      <c r="A1693" t="s">
        <v>8633</v>
      </c>
      <c r="B1693" t="s">
        <v>8634</v>
      </c>
      <c r="C1693" t="s">
        <v>16</v>
      </c>
      <c r="D1693" t="s">
        <v>397</v>
      </c>
      <c r="E1693" t="s">
        <v>18</v>
      </c>
      <c r="F1693" t="s">
        <v>8635</v>
      </c>
      <c r="G1693" t="s">
        <v>8636</v>
      </c>
      <c r="H1693" t="s">
        <v>8637</v>
      </c>
      <c r="I1693" t="s">
        <v>34</v>
      </c>
      <c r="J1693" t="s">
        <v>23</v>
      </c>
      <c r="K1693" t="s">
        <v>24</v>
      </c>
      <c r="L1693" t="s">
        <v>401</v>
      </c>
      <c r="M1693" t="s">
        <v>26</v>
      </c>
      <c r="N1693" t="s">
        <v>27</v>
      </c>
    </row>
    <row r="1694" spans="1:14" x14ac:dyDescent="0.25">
      <c r="A1694" t="s">
        <v>8638</v>
      </c>
      <c r="B1694" t="s">
        <v>8639</v>
      </c>
      <c r="C1694" t="s">
        <v>76</v>
      </c>
      <c r="D1694" t="s">
        <v>631</v>
      </c>
      <c r="E1694" t="s">
        <v>18</v>
      </c>
      <c r="F1694" t="s">
        <v>8640</v>
      </c>
      <c r="G1694" t="s">
        <v>8641</v>
      </c>
      <c r="H1694" t="s">
        <v>8642</v>
      </c>
      <c r="I1694" t="s">
        <v>34</v>
      </c>
      <c r="J1694" t="s">
        <v>536</v>
      </c>
      <c r="K1694" t="s">
        <v>24</v>
      </c>
      <c r="L1694" t="s">
        <v>3765</v>
      </c>
      <c r="M1694" t="s">
        <v>8643</v>
      </c>
      <c r="N1694" t="s">
        <v>46</v>
      </c>
    </row>
    <row r="1695" spans="1:14" x14ac:dyDescent="0.25">
      <c r="A1695" t="s">
        <v>8644</v>
      </c>
      <c r="B1695" t="s">
        <v>8645</v>
      </c>
      <c r="C1695" t="s">
        <v>16</v>
      </c>
      <c r="D1695" t="s">
        <v>8646</v>
      </c>
      <c r="E1695" t="s">
        <v>18</v>
      </c>
      <c r="F1695" t="s">
        <v>8647</v>
      </c>
      <c r="G1695" t="s">
        <v>8648</v>
      </c>
      <c r="H1695" t="s">
        <v>8649</v>
      </c>
      <c r="I1695" t="s">
        <v>34</v>
      </c>
      <c r="J1695" t="s">
        <v>4468</v>
      </c>
      <c r="K1695" t="s">
        <v>24</v>
      </c>
      <c r="L1695" t="s">
        <v>82</v>
      </c>
      <c r="M1695" t="s">
        <v>8650</v>
      </c>
      <c r="N1695" t="s">
        <v>46</v>
      </c>
    </row>
    <row r="1696" spans="1:14" x14ac:dyDescent="0.25">
      <c r="A1696" t="s">
        <v>6755</v>
      </c>
      <c r="B1696" t="s">
        <v>6756</v>
      </c>
      <c r="C1696" t="s">
        <v>16</v>
      </c>
      <c r="D1696" t="s">
        <v>808</v>
      </c>
      <c r="E1696" t="s">
        <v>18</v>
      </c>
      <c r="F1696" t="s">
        <v>8651</v>
      </c>
      <c r="G1696" t="s">
        <v>8652</v>
      </c>
      <c r="H1696" t="s">
        <v>8653</v>
      </c>
      <c r="I1696" t="s">
        <v>34</v>
      </c>
      <c r="J1696" t="s">
        <v>1019</v>
      </c>
      <c r="K1696" t="s">
        <v>24</v>
      </c>
      <c r="L1696" t="s">
        <v>82</v>
      </c>
      <c r="M1696" t="s">
        <v>26</v>
      </c>
      <c r="N1696" t="s">
        <v>27</v>
      </c>
    </row>
    <row r="1697" spans="1:14" x14ac:dyDescent="0.25">
      <c r="A1697" t="s">
        <v>8654</v>
      </c>
      <c r="B1697" t="s">
        <v>8655</v>
      </c>
      <c r="C1697" t="s">
        <v>76</v>
      </c>
      <c r="D1697" t="s">
        <v>2691</v>
      </c>
      <c r="E1697" t="s">
        <v>18</v>
      </c>
      <c r="F1697" t="s">
        <v>8656</v>
      </c>
      <c r="G1697" t="s">
        <v>8657</v>
      </c>
      <c r="H1697" t="s">
        <v>8658</v>
      </c>
      <c r="I1697" t="s">
        <v>34</v>
      </c>
      <c r="J1697" t="s">
        <v>372</v>
      </c>
      <c r="K1697" t="s">
        <v>24</v>
      </c>
      <c r="L1697" t="s">
        <v>224</v>
      </c>
      <c r="M1697" t="s">
        <v>8659</v>
      </c>
      <c r="N1697" t="s">
        <v>46</v>
      </c>
    </row>
    <row r="1698" spans="1:14" x14ac:dyDescent="0.25">
      <c r="A1698" t="s">
        <v>8660</v>
      </c>
      <c r="B1698" t="s">
        <v>6619</v>
      </c>
      <c r="C1698" t="s">
        <v>16</v>
      </c>
      <c r="D1698" t="s">
        <v>8661</v>
      </c>
      <c r="E1698" t="s">
        <v>18</v>
      </c>
      <c r="F1698" t="s">
        <v>8662</v>
      </c>
      <c r="G1698" t="s">
        <v>8663</v>
      </c>
      <c r="H1698" t="s">
        <v>8664</v>
      </c>
      <c r="I1698" t="s">
        <v>34</v>
      </c>
      <c r="J1698" t="s">
        <v>98</v>
      </c>
      <c r="K1698" t="s">
        <v>24</v>
      </c>
      <c r="L1698" t="s">
        <v>6624</v>
      </c>
      <c r="M1698" t="s">
        <v>26</v>
      </c>
      <c r="N1698" t="s">
        <v>27</v>
      </c>
    </row>
    <row r="1699" spans="1:14" x14ac:dyDescent="0.25">
      <c r="A1699" t="s">
        <v>336</v>
      </c>
      <c r="B1699" t="s">
        <v>337</v>
      </c>
      <c r="C1699" t="s">
        <v>76</v>
      </c>
      <c r="D1699" t="s">
        <v>2027</v>
      </c>
      <c r="E1699" t="s">
        <v>18</v>
      </c>
      <c r="F1699" t="s">
        <v>8665</v>
      </c>
      <c r="G1699" t="s">
        <v>8666</v>
      </c>
      <c r="H1699" t="s">
        <v>8667</v>
      </c>
      <c r="I1699" t="s">
        <v>34</v>
      </c>
      <c r="J1699" t="s">
        <v>433</v>
      </c>
      <c r="K1699" t="s">
        <v>24</v>
      </c>
      <c r="L1699" t="s">
        <v>342</v>
      </c>
      <c r="M1699" t="s">
        <v>26</v>
      </c>
      <c r="N1699" t="s">
        <v>27</v>
      </c>
    </row>
    <row r="1700" spans="1:14" x14ac:dyDescent="0.25">
      <c r="A1700" t="s">
        <v>8668</v>
      </c>
      <c r="B1700" t="s">
        <v>8669</v>
      </c>
      <c r="C1700" t="s">
        <v>16</v>
      </c>
      <c r="D1700" t="s">
        <v>503</v>
      </c>
      <c r="E1700" t="s">
        <v>18</v>
      </c>
      <c r="F1700" t="s">
        <v>8670</v>
      </c>
      <c r="G1700" t="s">
        <v>8671</v>
      </c>
      <c r="H1700" t="s">
        <v>8672</v>
      </c>
      <c r="I1700" t="s">
        <v>34</v>
      </c>
      <c r="J1700" t="s">
        <v>162</v>
      </c>
      <c r="K1700" t="s">
        <v>24</v>
      </c>
      <c r="L1700" t="s">
        <v>224</v>
      </c>
      <c r="M1700" t="s">
        <v>8673</v>
      </c>
      <c r="N1700" t="s">
        <v>46</v>
      </c>
    </row>
    <row r="1701" spans="1:14" x14ac:dyDescent="0.25">
      <c r="A1701" t="s">
        <v>8674</v>
      </c>
      <c r="B1701" t="s">
        <v>8675</v>
      </c>
      <c r="C1701" t="s">
        <v>76</v>
      </c>
      <c r="D1701" t="s">
        <v>8676</v>
      </c>
      <c r="E1701" t="s">
        <v>18</v>
      </c>
      <c r="F1701" t="s">
        <v>8677</v>
      </c>
      <c r="G1701" t="s">
        <v>8678</v>
      </c>
      <c r="H1701" t="s">
        <v>8679</v>
      </c>
      <c r="I1701" t="s">
        <v>314</v>
      </c>
      <c r="J1701" t="s">
        <v>8680</v>
      </c>
      <c r="K1701" t="s">
        <v>24</v>
      </c>
      <c r="L1701" t="s">
        <v>8681</v>
      </c>
      <c r="M1701" t="s">
        <v>8682</v>
      </c>
      <c r="N1701" t="s">
        <v>46</v>
      </c>
    </row>
    <row r="1702" spans="1:14" x14ac:dyDescent="0.25">
      <c r="A1702" t="s">
        <v>8683</v>
      </c>
      <c r="B1702" t="s">
        <v>8684</v>
      </c>
      <c r="C1702" t="s">
        <v>16</v>
      </c>
      <c r="D1702" t="s">
        <v>8685</v>
      </c>
      <c r="E1702" t="s">
        <v>18</v>
      </c>
      <c r="F1702" t="s">
        <v>8686</v>
      </c>
      <c r="G1702" t="s">
        <v>8687</v>
      </c>
      <c r="H1702" t="s">
        <v>8688</v>
      </c>
      <c r="I1702" t="s">
        <v>34</v>
      </c>
      <c r="J1702" t="s">
        <v>635</v>
      </c>
      <c r="K1702" t="s">
        <v>24</v>
      </c>
      <c r="L1702" t="s">
        <v>63</v>
      </c>
      <c r="M1702" t="s">
        <v>8689</v>
      </c>
      <c r="N1702" t="s">
        <v>46</v>
      </c>
    </row>
    <row r="1703" spans="1:14" x14ac:dyDescent="0.25">
      <c r="A1703" t="s">
        <v>8690</v>
      </c>
      <c r="B1703" t="s">
        <v>8691</v>
      </c>
      <c r="C1703" t="s">
        <v>16</v>
      </c>
      <c r="D1703" t="s">
        <v>1052</v>
      </c>
      <c r="E1703" t="s">
        <v>18</v>
      </c>
      <c r="F1703" t="s">
        <v>8692</v>
      </c>
      <c r="G1703" t="s">
        <v>8693</v>
      </c>
      <c r="H1703" t="s">
        <v>8694</v>
      </c>
      <c r="I1703" t="s">
        <v>34</v>
      </c>
      <c r="J1703" t="s">
        <v>201</v>
      </c>
      <c r="K1703" t="s">
        <v>24</v>
      </c>
      <c r="L1703" t="s">
        <v>224</v>
      </c>
      <c r="M1703" t="s">
        <v>8695</v>
      </c>
      <c r="N1703" t="s">
        <v>46</v>
      </c>
    </row>
    <row r="1704" spans="1:14" x14ac:dyDescent="0.25">
      <c r="A1704" t="s">
        <v>8696</v>
      </c>
      <c r="C1704" t="s">
        <v>16</v>
      </c>
      <c r="D1704" t="s">
        <v>8697</v>
      </c>
      <c r="E1704" t="s">
        <v>18</v>
      </c>
      <c r="F1704" t="s">
        <v>8698</v>
      </c>
      <c r="G1704" t="s">
        <v>8699</v>
      </c>
      <c r="H1704" t="s">
        <v>8700</v>
      </c>
      <c r="I1704" t="s">
        <v>34</v>
      </c>
      <c r="J1704" t="s">
        <v>2490</v>
      </c>
      <c r="K1704" t="s">
        <v>24</v>
      </c>
      <c r="L1704" t="s">
        <v>8701</v>
      </c>
      <c r="M1704" t="s">
        <v>26</v>
      </c>
      <c r="N1704" t="s">
        <v>27</v>
      </c>
    </row>
    <row r="1705" spans="1:14" x14ac:dyDescent="0.25">
      <c r="A1705" t="s">
        <v>8702</v>
      </c>
      <c r="B1705" t="s">
        <v>8703</v>
      </c>
      <c r="C1705" t="s">
        <v>76</v>
      </c>
      <c r="D1705" t="s">
        <v>8596</v>
      </c>
      <c r="E1705" t="s">
        <v>18</v>
      </c>
      <c r="F1705" t="s">
        <v>8704</v>
      </c>
      <c r="G1705" t="s">
        <v>8705</v>
      </c>
      <c r="H1705" t="s">
        <v>8706</v>
      </c>
      <c r="I1705" t="s">
        <v>34</v>
      </c>
      <c r="J1705" t="s">
        <v>2783</v>
      </c>
      <c r="K1705" t="s">
        <v>24</v>
      </c>
      <c r="L1705" t="s">
        <v>5576</v>
      </c>
      <c r="M1705" t="s">
        <v>8707</v>
      </c>
      <c r="N1705" t="s">
        <v>46</v>
      </c>
    </row>
    <row r="1706" spans="1:14" x14ac:dyDescent="0.25">
      <c r="A1706" t="s">
        <v>8708</v>
      </c>
      <c r="B1706" t="s">
        <v>8709</v>
      </c>
      <c r="C1706" t="s">
        <v>16</v>
      </c>
      <c r="D1706" t="s">
        <v>1539</v>
      </c>
      <c r="E1706" t="s">
        <v>18</v>
      </c>
      <c r="F1706" t="s">
        <v>8710</v>
      </c>
      <c r="G1706" t="s">
        <v>8711</v>
      </c>
      <c r="H1706" t="s">
        <v>8712</v>
      </c>
      <c r="I1706" t="s">
        <v>34</v>
      </c>
      <c r="J1706" t="s">
        <v>71</v>
      </c>
      <c r="K1706" t="s">
        <v>24</v>
      </c>
      <c r="L1706" t="s">
        <v>224</v>
      </c>
      <c r="M1706" t="s">
        <v>8713</v>
      </c>
      <c r="N1706" t="s">
        <v>46</v>
      </c>
    </row>
    <row r="1707" spans="1:14" x14ac:dyDescent="0.25">
      <c r="A1707" t="s">
        <v>8714</v>
      </c>
      <c r="B1707" t="s">
        <v>8715</v>
      </c>
      <c r="C1707" t="s">
        <v>16</v>
      </c>
      <c r="D1707" t="s">
        <v>3844</v>
      </c>
      <c r="E1707" t="s">
        <v>18</v>
      </c>
      <c r="F1707" t="s">
        <v>8716</v>
      </c>
      <c r="G1707" t="s">
        <v>8717</v>
      </c>
      <c r="H1707" t="s">
        <v>8718</v>
      </c>
      <c r="I1707" t="s">
        <v>34</v>
      </c>
      <c r="J1707" t="s">
        <v>433</v>
      </c>
      <c r="K1707" t="s">
        <v>24</v>
      </c>
      <c r="L1707" t="s">
        <v>36</v>
      </c>
      <c r="M1707" t="s">
        <v>26</v>
      </c>
      <c r="N1707" t="s">
        <v>27</v>
      </c>
    </row>
    <row r="1708" spans="1:14" x14ac:dyDescent="0.25">
      <c r="A1708" t="s">
        <v>8719</v>
      </c>
      <c r="B1708" t="s">
        <v>235</v>
      </c>
      <c r="C1708" t="s">
        <v>16</v>
      </c>
      <c r="D1708" t="s">
        <v>5489</v>
      </c>
      <c r="E1708" t="s">
        <v>18</v>
      </c>
      <c r="F1708" t="s">
        <v>8720</v>
      </c>
      <c r="G1708" t="s">
        <v>8721</v>
      </c>
      <c r="H1708" t="s">
        <v>8722</v>
      </c>
      <c r="I1708" t="s">
        <v>34</v>
      </c>
      <c r="J1708" t="s">
        <v>521</v>
      </c>
      <c r="K1708" t="s">
        <v>24</v>
      </c>
      <c r="L1708" t="s">
        <v>44</v>
      </c>
      <c r="M1708" t="s">
        <v>26</v>
      </c>
      <c r="N1708" t="s">
        <v>27</v>
      </c>
    </row>
    <row r="1709" spans="1:14" x14ac:dyDescent="0.25">
      <c r="A1709" t="s">
        <v>8723</v>
      </c>
      <c r="B1709" t="s">
        <v>8724</v>
      </c>
      <c r="C1709" t="s">
        <v>16</v>
      </c>
      <c r="D1709" t="s">
        <v>503</v>
      </c>
      <c r="E1709" t="s">
        <v>18</v>
      </c>
      <c r="F1709" t="s">
        <v>8725</v>
      </c>
      <c r="G1709" t="s">
        <v>8726</v>
      </c>
      <c r="H1709" t="s">
        <v>8727</v>
      </c>
      <c r="I1709" t="s">
        <v>34</v>
      </c>
      <c r="J1709" t="s">
        <v>776</v>
      </c>
      <c r="K1709" t="s">
        <v>24</v>
      </c>
      <c r="L1709" t="s">
        <v>224</v>
      </c>
      <c r="M1709" t="s">
        <v>8728</v>
      </c>
      <c r="N1709" t="s">
        <v>46</v>
      </c>
    </row>
    <row r="1710" spans="1:14" x14ac:dyDescent="0.25">
      <c r="A1710" t="s">
        <v>8729</v>
      </c>
      <c r="C1710" t="s">
        <v>16</v>
      </c>
      <c r="D1710" t="s">
        <v>8730</v>
      </c>
      <c r="E1710" t="s">
        <v>18</v>
      </c>
      <c r="F1710" t="s">
        <v>8731</v>
      </c>
      <c r="G1710" t="s">
        <v>8732</v>
      </c>
      <c r="H1710" t="s">
        <v>8733</v>
      </c>
      <c r="I1710" t="s">
        <v>348</v>
      </c>
      <c r="J1710" t="s">
        <v>1488</v>
      </c>
      <c r="K1710" t="s">
        <v>24</v>
      </c>
      <c r="L1710" t="s">
        <v>394</v>
      </c>
      <c r="M1710" t="s">
        <v>8734</v>
      </c>
      <c r="N1710" t="s">
        <v>46</v>
      </c>
    </row>
    <row r="1711" spans="1:14" x14ac:dyDescent="0.25">
      <c r="A1711" t="s">
        <v>8735</v>
      </c>
      <c r="B1711" t="s">
        <v>8736</v>
      </c>
      <c r="C1711" t="s">
        <v>76</v>
      </c>
      <c r="D1711" t="s">
        <v>8737</v>
      </c>
      <c r="E1711" t="s">
        <v>18</v>
      </c>
      <c r="F1711" t="s">
        <v>8738</v>
      </c>
      <c r="G1711" t="s">
        <v>8739</v>
      </c>
      <c r="H1711" t="s">
        <v>8740</v>
      </c>
      <c r="I1711" t="s">
        <v>22</v>
      </c>
      <c r="J1711" t="s">
        <v>976</v>
      </c>
      <c r="K1711" t="s">
        <v>24</v>
      </c>
      <c r="L1711" t="s">
        <v>91</v>
      </c>
      <c r="M1711" t="s">
        <v>8741</v>
      </c>
      <c r="N1711" t="s">
        <v>46</v>
      </c>
    </row>
    <row r="1712" spans="1:14" x14ac:dyDescent="0.25">
      <c r="A1712" t="s">
        <v>8742</v>
      </c>
      <c r="B1712" t="s">
        <v>8743</v>
      </c>
      <c r="C1712" t="s">
        <v>16</v>
      </c>
      <c r="D1712" t="s">
        <v>8744</v>
      </c>
      <c r="E1712" t="s">
        <v>18</v>
      </c>
      <c r="F1712" t="s">
        <v>8745</v>
      </c>
      <c r="G1712" t="s">
        <v>8746</v>
      </c>
      <c r="H1712" t="s">
        <v>8747</v>
      </c>
      <c r="I1712" t="s">
        <v>22</v>
      </c>
      <c r="J1712" t="s">
        <v>1704</v>
      </c>
      <c r="K1712" t="s">
        <v>24</v>
      </c>
      <c r="L1712" t="s">
        <v>91</v>
      </c>
      <c r="M1712" t="s">
        <v>26</v>
      </c>
      <c r="N1712" t="s">
        <v>27</v>
      </c>
    </row>
    <row r="1713" spans="1:14" x14ac:dyDescent="0.25">
      <c r="A1713" t="s">
        <v>485</v>
      </c>
      <c r="B1713" t="s">
        <v>101</v>
      </c>
      <c r="C1713" t="s">
        <v>76</v>
      </c>
      <c r="D1713" t="s">
        <v>102</v>
      </c>
      <c r="E1713" t="s">
        <v>18</v>
      </c>
      <c r="F1713" t="s">
        <v>8748</v>
      </c>
      <c r="G1713" t="s">
        <v>8749</v>
      </c>
      <c r="H1713" t="s">
        <v>8750</v>
      </c>
      <c r="I1713" t="s">
        <v>34</v>
      </c>
      <c r="J1713" t="s">
        <v>1398</v>
      </c>
      <c r="K1713" t="s">
        <v>24</v>
      </c>
      <c r="L1713" t="s">
        <v>82</v>
      </c>
      <c r="M1713" t="s">
        <v>8751</v>
      </c>
      <c r="N1713" t="s">
        <v>46</v>
      </c>
    </row>
    <row r="1714" spans="1:14" x14ac:dyDescent="0.25">
      <c r="A1714" t="s">
        <v>8752</v>
      </c>
      <c r="B1714" t="s">
        <v>2313</v>
      </c>
      <c r="C1714" t="s">
        <v>16</v>
      </c>
      <c r="D1714" t="s">
        <v>6421</v>
      </c>
      <c r="E1714" t="s">
        <v>18</v>
      </c>
      <c r="F1714" t="s">
        <v>8753</v>
      </c>
      <c r="G1714" t="s">
        <v>8754</v>
      </c>
      <c r="H1714" t="s">
        <v>8755</v>
      </c>
      <c r="I1714" t="s">
        <v>34</v>
      </c>
      <c r="J1714" t="s">
        <v>256</v>
      </c>
      <c r="K1714" t="s">
        <v>24</v>
      </c>
      <c r="L1714" t="s">
        <v>441</v>
      </c>
      <c r="M1714" t="s">
        <v>26</v>
      </c>
      <c r="N1714" t="s">
        <v>27</v>
      </c>
    </row>
    <row r="1715" spans="1:14" x14ac:dyDescent="0.25">
      <c r="A1715" t="s">
        <v>8756</v>
      </c>
      <c r="B1715" t="s">
        <v>8757</v>
      </c>
      <c r="C1715" t="s">
        <v>76</v>
      </c>
      <c r="D1715" t="s">
        <v>820</v>
      </c>
      <c r="E1715" t="s">
        <v>18</v>
      </c>
      <c r="F1715" t="s">
        <v>8758</v>
      </c>
      <c r="G1715" t="s">
        <v>8759</v>
      </c>
      <c r="H1715" t="s">
        <v>8760</v>
      </c>
      <c r="I1715" t="s">
        <v>3848</v>
      </c>
      <c r="J1715" t="s">
        <v>134</v>
      </c>
      <c r="K1715" t="s">
        <v>24</v>
      </c>
      <c r="L1715" t="s">
        <v>82</v>
      </c>
      <c r="M1715" t="s">
        <v>26</v>
      </c>
      <c r="N1715" t="s">
        <v>27</v>
      </c>
    </row>
    <row r="1716" spans="1:14" x14ac:dyDescent="0.25">
      <c r="A1716" t="s">
        <v>8761</v>
      </c>
      <c r="B1716" t="s">
        <v>382</v>
      </c>
      <c r="C1716" t="s">
        <v>76</v>
      </c>
      <c r="D1716" t="s">
        <v>197</v>
      </c>
      <c r="E1716" t="s">
        <v>18</v>
      </c>
      <c r="F1716" t="s">
        <v>8762</v>
      </c>
      <c r="G1716" t="s">
        <v>8763</v>
      </c>
      <c r="H1716" t="s">
        <v>8764</v>
      </c>
      <c r="I1716" t="s">
        <v>34</v>
      </c>
      <c r="J1716" t="s">
        <v>372</v>
      </c>
      <c r="K1716" t="s">
        <v>24</v>
      </c>
      <c r="L1716" t="s">
        <v>202</v>
      </c>
      <c r="M1716" t="s">
        <v>8765</v>
      </c>
      <c r="N1716" t="s">
        <v>46</v>
      </c>
    </row>
    <row r="1717" spans="1:14" x14ac:dyDescent="0.25">
      <c r="A1717" t="s">
        <v>8766</v>
      </c>
      <c r="B1717" t="s">
        <v>7409</v>
      </c>
      <c r="C1717" t="s">
        <v>16</v>
      </c>
      <c r="D1717" t="s">
        <v>1271</v>
      </c>
      <c r="E1717" t="s">
        <v>18</v>
      </c>
      <c r="F1717" t="s">
        <v>8767</v>
      </c>
      <c r="G1717" t="s">
        <v>8768</v>
      </c>
      <c r="H1717" t="s">
        <v>8769</v>
      </c>
      <c r="I1717" t="s">
        <v>22</v>
      </c>
      <c r="J1717" t="s">
        <v>1010</v>
      </c>
      <c r="K1717" t="s">
        <v>24</v>
      </c>
      <c r="L1717" t="s">
        <v>91</v>
      </c>
      <c r="M1717" t="s">
        <v>26</v>
      </c>
      <c r="N1717" t="s">
        <v>27</v>
      </c>
    </row>
    <row r="1718" spans="1:14" x14ac:dyDescent="0.25">
      <c r="A1718" t="s">
        <v>8770</v>
      </c>
      <c r="B1718" t="s">
        <v>8771</v>
      </c>
      <c r="C1718" t="s">
        <v>16</v>
      </c>
      <c r="E1718" t="s">
        <v>18</v>
      </c>
      <c r="F1718" t="s">
        <v>8772</v>
      </c>
      <c r="G1718" t="s">
        <v>8773</v>
      </c>
      <c r="H1718" t="s">
        <v>8774</v>
      </c>
      <c r="I1718" t="s">
        <v>22</v>
      </c>
      <c r="J1718" t="s">
        <v>7535</v>
      </c>
      <c r="K1718" t="s">
        <v>24</v>
      </c>
      <c r="L1718" t="s">
        <v>184</v>
      </c>
      <c r="M1718" t="s">
        <v>26</v>
      </c>
      <c r="N1718" t="s">
        <v>27</v>
      </c>
    </row>
    <row r="1719" spans="1:14" x14ac:dyDescent="0.25">
      <c r="A1719" t="s">
        <v>8775</v>
      </c>
      <c r="B1719" t="s">
        <v>8776</v>
      </c>
      <c r="C1719" t="s">
        <v>16</v>
      </c>
      <c r="D1719" t="s">
        <v>1376</v>
      </c>
      <c r="E1719" t="s">
        <v>18</v>
      </c>
      <c r="F1719" t="s">
        <v>8777</v>
      </c>
      <c r="G1719" t="s">
        <v>8778</v>
      </c>
      <c r="H1719" t="s">
        <v>8779</v>
      </c>
      <c r="I1719" t="s">
        <v>34</v>
      </c>
      <c r="J1719" t="s">
        <v>315</v>
      </c>
      <c r="K1719" t="s">
        <v>24</v>
      </c>
      <c r="L1719" t="s">
        <v>477</v>
      </c>
      <c r="M1719" t="s">
        <v>8780</v>
      </c>
      <c r="N1719" t="s">
        <v>46</v>
      </c>
    </row>
    <row r="1720" spans="1:14" x14ac:dyDescent="0.25">
      <c r="A1720" t="s">
        <v>8781</v>
      </c>
      <c r="B1720" t="s">
        <v>8782</v>
      </c>
      <c r="C1720" t="s">
        <v>76</v>
      </c>
      <c r="D1720" t="s">
        <v>8783</v>
      </c>
      <c r="E1720" t="s">
        <v>18</v>
      </c>
      <c r="F1720" t="s">
        <v>8784</v>
      </c>
      <c r="G1720" t="s">
        <v>8785</v>
      </c>
      <c r="H1720" t="s">
        <v>8786</v>
      </c>
      <c r="I1720" t="s">
        <v>34</v>
      </c>
      <c r="J1720" t="s">
        <v>7669</v>
      </c>
      <c r="K1720" t="s">
        <v>24</v>
      </c>
      <c r="L1720" t="s">
        <v>224</v>
      </c>
      <c r="M1720" t="s">
        <v>8787</v>
      </c>
      <c r="N1720" t="s">
        <v>46</v>
      </c>
    </row>
    <row r="1721" spans="1:14" x14ac:dyDescent="0.25">
      <c r="A1721" t="s">
        <v>8788</v>
      </c>
      <c r="B1721" t="s">
        <v>8789</v>
      </c>
      <c r="C1721" t="s">
        <v>16</v>
      </c>
      <c r="D1721" t="s">
        <v>8790</v>
      </c>
      <c r="E1721" t="s">
        <v>18</v>
      </c>
      <c r="F1721" t="s">
        <v>8791</v>
      </c>
      <c r="G1721" t="s">
        <v>8792</v>
      </c>
      <c r="H1721" t="s">
        <v>8793</v>
      </c>
      <c r="I1721" t="s">
        <v>348</v>
      </c>
      <c r="J1721" t="s">
        <v>232</v>
      </c>
      <c r="K1721" t="s">
        <v>24</v>
      </c>
      <c r="L1721" t="s">
        <v>394</v>
      </c>
      <c r="M1721" t="s">
        <v>26</v>
      </c>
      <c r="N1721" t="s">
        <v>27</v>
      </c>
    </row>
    <row r="1722" spans="1:14" x14ac:dyDescent="0.25">
      <c r="A1722" t="s">
        <v>8794</v>
      </c>
      <c r="B1722" t="s">
        <v>652</v>
      </c>
      <c r="C1722" t="s">
        <v>16</v>
      </c>
      <c r="D1722" t="s">
        <v>220</v>
      </c>
      <c r="E1722" t="s">
        <v>18</v>
      </c>
      <c r="F1722" t="s">
        <v>8795</v>
      </c>
      <c r="G1722" t="s">
        <v>8796</v>
      </c>
      <c r="H1722" t="s">
        <v>8797</v>
      </c>
      <c r="I1722" t="s">
        <v>34</v>
      </c>
      <c r="J1722" t="s">
        <v>349</v>
      </c>
      <c r="K1722" t="s">
        <v>24</v>
      </c>
      <c r="L1722" t="s">
        <v>224</v>
      </c>
      <c r="M1722" t="s">
        <v>8798</v>
      </c>
      <c r="N1722" t="s">
        <v>46</v>
      </c>
    </row>
    <row r="1723" spans="1:14" x14ac:dyDescent="0.25">
      <c r="A1723" t="s">
        <v>8799</v>
      </c>
      <c r="C1723" t="s">
        <v>16</v>
      </c>
      <c r="D1723" t="s">
        <v>228</v>
      </c>
      <c r="E1723" t="s">
        <v>18</v>
      </c>
      <c r="F1723" t="s">
        <v>8800</v>
      </c>
      <c r="G1723" t="s">
        <v>8801</v>
      </c>
      <c r="H1723" t="s">
        <v>8802</v>
      </c>
      <c r="I1723" t="s">
        <v>34</v>
      </c>
      <c r="J1723" t="s">
        <v>2757</v>
      </c>
      <c r="K1723" t="s">
        <v>24</v>
      </c>
      <c r="L1723" t="s">
        <v>8803</v>
      </c>
      <c r="M1723" t="s">
        <v>26</v>
      </c>
      <c r="N1723" t="s">
        <v>27</v>
      </c>
    </row>
    <row r="1724" spans="1:14" x14ac:dyDescent="0.25">
      <c r="A1724" t="s">
        <v>8804</v>
      </c>
      <c r="B1724" t="s">
        <v>8805</v>
      </c>
      <c r="C1724" t="s">
        <v>1572</v>
      </c>
      <c r="D1724" t="s">
        <v>8806</v>
      </c>
      <c r="E1724" t="s">
        <v>18</v>
      </c>
      <c r="F1724" t="s">
        <v>8807</v>
      </c>
      <c r="G1724" t="s">
        <v>8808</v>
      </c>
      <c r="H1724" t="s">
        <v>8809</v>
      </c>
      <c r="I1724" t="s">
        <v>34</v>
      </c>
      <c r="J1724" t="s">
        <v>393</v>
      </c>
      <c r="K1724" t="s">
        <v>24</v>
      </c>
      <c r="L1724" t="s">
        <v>82</v>
      </c>
      <c r="M1724" t="s">
        <v>26</v>
      </c>
      <c r="N1724" t="s">
        <v>27</v>
      </c>
    </row>
    <row r="1725" spans="1:14" x14ac:dyDescent="0.25">
      <c r="A1725" t="s">
        <v>8810</v>
      </c>
      <c r="B1725" t="s">
        <v>8811</v>
      </c>
      <c r="C1725" t="s">
        <v>76</v>
      </c>
      <c r="D1725" t="s">
        <v>77</v>
      </c>
      <c r="E1725" t="s">
        <v>18</v>
      </c>
      <c r="F1725" t="s">
        <v>8812</v>
      </c>
      <c r="G1725" t="s">
        <v>8813</v>
      </c>
      <c r="H1725" t="s">
        <v>8814</v>
      </c>
      <c r="I1725" t="s">
        <v>34</v>
      </c>
      <c r="J1725" t="s">
        <v>315</v>
      </c>
      <c r="K1725" t="s">
        <v>24</v>
      </c>
      <c r="L1725" t="s">
        <v>82</v>
      </c>
      <c r="M1725" t="s">
        <v>8815</v>
      </c>
      <c r="N1725" t="s">
        <v>46</v>
      </c>
    </row>
    <row r="1726" spans="1:14" x14ac:dyDescent="0.25">
      <c r="A1726" t="s">
        <v>8816</v>
      </c>
      <c r="B1726" t="s">
        <v>8817</v>
      </c>
      <c r="C1726" t="s">
        <v>16</v>
      </c>
      <c r="D1726" t="s">
        <v>102</v>
      </c>
      <c r="E1726" t="s">
        <v>18</v>
      </c>
      <c r="F1726" t="s">
        <v>8818</v>
      </c>
      <c r="G1726" t="s">
        <v>8819</v>
      </c>
      <c r="H1726" t="s">
        <v>8820</v>
      </c>
      <c r="I1726" t="s">
        <v>34</v>
      </c>
      <c r="J1726" t="s">
        <v>2283</v>
      </c>
      <c r="K1726" t="s">
        <v>24</v>
      </c>
      <c r="L1726" t="s">
        <v>82</v>
      </c>
      <c r="M1726" t="s">
        <v>8821</v>
      </c>
      <c r="N1726" t="s">
        <v>46</v>
      </c>
    </row>
    <row r="1727" spans="1:14" x14ac:dyDescent="0.25">
      <c r="A1727" t="s">
        <v>8822</v>
      </c>
      <c r="B1727" t="s">
        <v>8823</v>
      </c>
      <c r="C1727" t="s">
        <v>76</v>
      </c>
      <c r="D1727" t="s">
        <v>8824</v>
      </c>
      <c r="E1727" t="s">
        <v>18</v>
      </c>
      <c r="F1727" t="s">
        <v>8825</v>
      </c>
      <c r="G1727" t="s">
        <v>8826</v>
      </c>
      <c r="H1727" t="s">
        <v>8827</v>
      </c>
      <c r="I1727" t="s">
        <v>34</v>
      </c>
      <c r="J1727" t="s">
        <v>412</v>
      </c>
      <c r="K1727" t="s">
        <v>24</v>
      </c>
      <c r="L1727" t="s">
        <v>6270</v>
      </c>
      <c r="M1727" t="s">
        <v>8828</v>
      </c>
      <c r="N1727" t="s">
        <v>46</v>
      </c>
    </row>
    <row r="1728" spans="1:14" x14ac:dyDescent="0.25">
      <c r="A1728" t="s">
        <v>8829</v>
      </c>
      <c r="B1728" t="s">
        <v>8231</v>
      </c>
      <c r="C1728" t="s">
        <v>76</v>
      </c>
      <c r="D1728" t="s">
        <v>49</v>
      </c>
      <c r="E1728" t="s">
        <v>18</v>
      </c>
      <c r="F1728" t="s">
        <v>8830</v>
      </c>
      <c r="G1728" t="s">
        <v>8831</v>
      </c>
      <c r="H1728" t="s">
        <v>8832</v>
      </c>
      <c r="I1728" t="s">
        <v>34</v>
      </c>
      <c r="J1728" t="s">
        <v>626</v>
      </c>
      <c r="K1728" t="s">
        <v>24</v>
      </c>
      <c r="L1728" t="s">
        <v>54</v>
      </c>
      <c r="M1728" t="s">
        <v>8833</v>
      </c>
      <c r="N1728" t="s">
        <v>46</v>
      </c>
    </row>
    <row r="1729" spans="1:14" x14ac:dyDescent="0.25">
      <c r="A1729" t="s">
        <v>8834</v>
      </c>
      <c r="C1729" t="s">
        <v>16</v>
      </c>
      <c r="D1729" t="s">
        <v>8835</v>
      </c>
      <c r="E1729" t="s">
        <v>18</v>
      </c>
      <c r="F1729" t="s">
        <v>8836</v>
      </c>
      <c r="G1729" t="s">
        <v>8837</v>
      </c>
      <c r="H1729" t="s">
        <v>8838</v>
      </c>
      <c r="I1729" t="s">
        <v>348</v>
      </c>
      <c r="J1729" t="s">
        <v>1769</v>
      </c>
      <c r="K1729" t="s">
        <v>24</v>
      </c>
      <c r="L1729" t="s">
        <v>394</v>
      </c>
      <c r="M1729" t="s">
        <v>26</v>
      </c>
      <c r="N1729" t="s">
        <v>27</v>
      </c>
    </row>
    <row r="1730" spans="1:14" x14ac:dyDescent="0.25">
      <c r="A1730" t="s">
        <v>8839</v>
      </c>
      <c r="B1730" t="s">
        <v>8840</v>
      </c>
      <c r="C1730" t="s">
        <v>16</v>
      </c>
      <c r="D1730" t="s">
        <v>8841</v>
      </c>
      <c r="E1730" t="s">
        <v>18</v>
      </c>
      <c r="F1730" t="s">
        <v>8842</v>
      </c>
      <c r="G1730" t="s">
        <v>8843</v>
      </c>
      <c r="H1730" t="s">
        <v>8844</v>
      </c>
      <c r="I1730" t="s">
        <v>34</v>
      </c>
      <c r="J1730" t="s">
        <v>217</v>
      </c>
      <c r="K1730" t="s">
        <v>24</v>
      </c>
      <c r="L1730" t="s">
        <v>44</v>
      </c>
      <c r="M1730" t="s">
        <v>26</v>
      </c>
      <c r="N1730" t="s">
        <v>27</v>
      </c>
    </row>
    <row r="1731" spans="1:14" x14ac:dyDescent="0.25">
      <c r="A1731" t="s">
        <v>8845</v>
      </c>
      <c r="C1731" t="s">
        <v>16</v>
      </c>
      <c r="D1731" t="s">
        <v>8846</v>
      </c>
      <c r="E1731" t="s">
        <v>18</v>
      </c>
      <c r="F1731" t="s">
        <v>8847</v>
      </c>
      <c r="G1731" t="s">
        <v>8848</v>
      </c>
      <c r="H1731" t="s">
        <v>8849</v>
      </c>
      <c r="I1731" t="s">
        <v>34</v>
      </c>
      <c r="J1731" t="s">
        <v>1161</v>
      </c>
      <c r="K1731" t="s">
        <v>24</v>
      </c>
      <c r="L1731" t="s">
        <v>677</v>
      </c>
      <c r="M1731" t="s">
        <v>26</v>
      </c>
      <c r="N1731" t="s">
        <v>27</v>
      </c>
    </row>
    <row r="1732" spans="1:14" x14ac:dyDescent="0.25">
      <c r="A1732" t="s">
        <v>8850</v>
      </c>
      <c r="B1732" t="s">
        <v>8851</v>
      </c>
      <c r="C1732" t="s">
        <v>76</v>
      </c>
      <c r="D1732" t="s">
        <v>2264</v>
      </c>
      <c r="E1732" t="s">
        <v>18</v>
      </c>
      <c r="F1732" t="s">
        <v>8852</v>
      </c>
      <c r="G1732" t="s">
        <v>8853</v>
      </c>
      <c r="H1732" t="s">
        <v>8854</v>
      </c>
      <c r="I1732" t="s">
        <v>34</v>
      </c>
      <c r="J1732" t="s">
        <v>575</v>
      </c>
      <c r="K1732" t="s">
        <v>24</v>
      </c>
      <c r="L1732" t="s">
        <v>224</v>
      </c>
      <c r="M1732" t="s">
        <v>8855</v>
      </c>
      <c r="N1732" t="s">
        <v>46</v>
      </c>
    </row>
    <row r="1733" spans="1:14" x14ac:dyDescent="0.25">
      <c r="A1733" t="s">
        <v>8856</v>
      </c>
      <c r="B1733" t="s">
        <v>2779</v>
      </c>
      <c r="C1733" t="s">
        <v>76</v>
      </c>
      <c r="D1733" t="s">
        <v>102</v>
      </c>
      <c r="E1733" t="s">
        <v>18</v>
      </c>
      <c r="F1733" t="s">
        <v>8857</v>
      </c>
      <c r="G1733" t="s">
        <v>8858</v>
      </c>
      <c r="H1733" t="s">
        <v>8859</v>
      </c>
      <c r="I1733" t="s">
        <v>34</v>
      </c>
      <c r="J1733" t="s">
        <v>794</v>
      </c>
      <c r="K1733" t="s">
        <v>24</v>
      </c>
      <c r="L1733" t="s">
        <v>373</v>
      </c>
      <c r="M1733" t="s">
        <v>8860</v>
      </c>
      <c r="N1733" t="s">
        <v>46</v>
      </c>
    </row>
    <row r="1734" spans="1:14" x14ac:dyDescent="0.25">
      <c r="A1734" t="s">
        <v>8861</v>
      </c>
      <c r="B1734" t="s">
        <v>8862</v>
      </c>
      <c r="C1734" t="s">
        <v>76</v>
      </c>
      <c r="D1734" t="s">
        <v>8863</v>
      </c>
      <c r="E1734" t="s">
        <v>18</v>
      </c>
      <c r="F1734" t="s">
        <v>8864</v>
      </c>
      <c r="G1734" t="s">
        <v>8865</v>
      </c>
      <c r="H1734" t="s">
        <v>8866</v>
      </c>
      <c r="I1734" t="s">
        <v>34</v>
      </c>
      <c r="J1734" t="s">
        <v>106</v>
      </c>
      <c r="K1734" t="s">
        <v>24</v>
      </c>
      <c r="L1734" t="s">
        <v>82</v>
      </c>
      <c r="M1734" t="s">
        <v>8867</v>
      </c>
      <c r="N1734" t="s">
        <v>46</v>
      </c>
    </row>
    <row r="1735" spans="1:14" x14ac:dyDescent="0.25">
      <c r="A1735" t="s">
        <v>8868</v>
      </c>
      <c r="B1735" t="s">
        <v>8869</v>
      </c>
      <c r="C1735" t="s">
        <v>76</v>
      </c>
      <c r="D1735" t="s">
        <v>631</v>
      </c>
      <c r="E1735" t="s">
        <v>18</v>
      </c>
      <c r="F1735" t="s">
        <v>8870</v>
      </c>
      <c r="G1735" t="s">
        <v>8871</v>
      </c>
      <c r="H1735" t="s">
        <v>8872</v>
      </c>
      <c r="I1735" t="s">
        <v>34</v>
      </c>
      <c r="J1735" t="s">
        <v>635</v>
      </c>
      <c r="K1735" t="s">
        <v>24</v>
      </c>
      <c r="L1735" t="s">
        <v>2467</v>
      </c>
      <c r="M1735" t="s">
        <v>8873</v>
      </c>
      <c r="N1735" t="s">
        <v>46</v>
      </c>
    </row>
    <row r="1736" spans="1:14" x14ac:dyDescent="0.25">
      <c r="A1736" t="s">
        <v>8874</v>
      </c>
      <c r="B1736" t="s">
        <v>8875</v>
      </c>
      <c r="C1736" t="s">
        <v>16</v>
      </c>
      <c r="E1736" t="s">
        <v>18</v>
      </c>
      <c r="F1736" t="s">
        <v>8876</v>
      </c>
      <c r="G1736" t="s">
        <v>8877</v>
      </c>
      <c r="H1736" t="s">
        <v>8878</v>
      </c>
      <c r="I1736" t="s">
        <v>34</v>
      </c>
      <c r="J1736" t="s">
        <v>256</v>
      </c>
      <c r="K1736" t="s">
        <v>24</v>
      </c>
      <c r="L1736" t="s">
        <v>184</v>
      </c>
      <c r="M1736" t="s">
        <v>26</v>
      </c>
      <c r="N1736" t="s">
        <v>27</v>
      </c>
    </row>
    <row r="1737" spans="1:14" x14ac:dyDescent="0.25">
      <c r="A1737" t="s">
        <v>8879</v>
      </c>
      <c r="B1737" t="s">
        <v>8880</v>
      </c>
      <c r="C1737" t="s">
        <v>76</v>
      </c>
      <c r="D1737" t="s">
        <v>8881</v>
      </c>
      <c r="E1737" t="s">
        <v>18</v>
      </c>
      <c r="F1737" t="s">
        <v>8882</v>
      </c>
      <c r="G1737" t="s">
        <v>8883</v>
      </c>
      <c r="H1737" t="s">
        <v>8884</v>
      </c>
      <c r="I1737" t="s">
        <v>34</v>
      </c>
      <c r="J1737" t="s">
        <v>1744</v>
      </c>
      <c r="K1737" t="s">
        <v>24</v>
      </c>
      <c r="L1737" t="s">
        <v>3702</v>
      </c>
      <c r="M1737" t="s">
        <v>8885</v>
      </c>
      <c r="N1737" t="s">
        <v>46</v>
      </c>
    </row>
    <row r="1738" spans="1:14" x14ac:dyDescent="0.25">
      <c r="A1738" t="s">
        <v>8886</v>
      </c>
      <c r="B1738" t="s">
        <v>8887</v>
      </c>
      <c r="C1738" t="s">
        <v>76</v>
      </c>
      <c r="D1738" t="s">
        <v>2328</v>
      </c>
      <c r="E1738" t="s">
        <v>18</v>
      </c>
      <c r="F1738" t="s">
        <v>8888</v>
      </c>
      <c r="G1738" t="s">
        <v>8889</v>
      </c>
      <c r="H1738" t="s">
        <v>8890</v>
      </c>
      <c r="I1738" t="s">
        <v>34</v>
      </c>
      <c r="J1738" t="s">
        <v>669</v>
      </c>
      <c r="K1738" t="s">
        <v>24</v>
      </c>
      <c r="L1738" t="s">
        <v>44</v>
      </c>
      <c r="M1738" t="s">
        <v>8891</v>
      </c>
      <c r="N1738" t="s">
        <v>46</v>
      </c>
    </row>
    <row r="1739" spans="1:14" x14ac:dyDescent="0.25">
      <c r="A1739" t="s">
        <v>8892</v>
      </c>
      <c r="B1739" t="s">
        <v>8893</v>
      </c>
      <c r="C1739" t="s">
        <v>76</v>
      </c>
      <c r="D1739" t="s">
        <v>8894</v>
      </c>
      <c r="E1739" t="s">
        <v>18</v>
      </c>
      <c r="F1739" t="s">
        <v>8895</v>
      </c>
      <c r="G1739" t="s">
        <v>8896</v>
      </c>
      <c r="H1739" t="s">
        <v>8897</v>
      </c>
      <c r="I1739" t="s">
        <v>34</v>
      </c>
      <c r="J1739" t="s">
        <v>456</v>
      </c>
      <c r="K1739" t="s">
        <v>24</v>
      </c>
      <c r="L1739" t="s">
        <v>848</v>
      </c>
      <c r="M1739" t="s">
        <v>8898</v>
      </c>
      <c r="N1739" t="s">
        <v>46</v>
      </c>
    </row>
    <row r="1740" spans="1:14" x14ac:dyDescent="0.25">
      <c r="A1740" t="s">
        <v>8899</v>
      </c>
      <c r="B1740" t="s">
        <v>8900</v>
      </c>
      <c r="C1740" t="s">
        <v>76</v>
      </c>
      <c r="D1740" t="s">
        <v>8901</v>
      </c>
      <c r="E1740" t="s">
        <v>18</v>
      </c>
      <c r="F1740" t="s">
        <v>8902</v>
      </c>
      <c r="G1740" t="s">
        <v>8903</v>
      </c>
      <c r="H1740" t="s">
        <v>8904</v>
      </c>
      <c r="I1740" t="s">
        <v>34</v>
      </c>
      <c r="J1740" t="s">
        <v>120</v>
      </c>
      <c r="K1740" t="s">
        <v>24</v>
      </c>
      <c r="L1740" t="s">
        <v>82</v>
      </c>
      <c r="M1740" t="s">
        <v>8905</v>
      </c>
      <c r="N1740" t="s">
        <v>46</v>
      </c>
    </row>
    <row r="1741" spans="1:14" x14ac:dyDescent="0.25">
      <c r="A1741" t="s">
        <v>8906</v>
      </c>
      <c r="B1741" t="s">
        <v>8907</v>
      </c>
      <c r="C1741" t="s">
        <v>16</v>
      </c>
      <c r="D1741" t="s">
        <v>8388</v>
      </c>
      <c r="E1741" t="s">
        <v>18</v>
      </c>
      <c r="F1741" t="s">
        <v>8908</v>
      </c>
      <c r="G1741" t="s">
        <v>8909</v>
      </c>
      <c r="H1741" t="s">
        <v>8910</v>
      </c>
      <c r="I1741" t="s">
        <v>348</v>
      </c>
      <c r="J1741" t="s">
        <v>575</v>
      </c>
      <c r="K1741" t="s">
        <v>24</v>
      </c>
      <c r="L1741" t="s">
        <v>8911</v>
      </c>
      <c r="M1741" t="s">
        <v>8912</v>
      </c>
      <c r="N1741" t="s">
        <v>46</v>
      </c>
    </row>
    <row r="1742" spans="1:14" x14ac:dyDescent="0.25">
      <c r="A1742" t="s">
        <v>8913</v>
      </c>
      <c r="B1742" t="s">
        <v>101</v>
      </c>
      <c r="C1742" t="s">
        <v>76</v>
      </c>
      <c r="D1742" t="s">
        <v>102</v>
      </c>
      <c r="E1742" t="s">
        <v>18</v>
      </c>
      <c r="F1742" t="s">
        <v>8914</v>
      </c>
      <c r="G1742" t="s">
        <v>8915</v>
      </c>
      <c r="H1742" t="s">
        <v>8916</v>
      </c>
      <c r="I1742" t="s">
        <v>34</v>
      </c>
      <c r="J1742" t="s">
        <v>1468</v>
      </c>
      <c r="K1742" t="s">
        <v>24</v>
      </c>
      <c r="L1742" t="s">
        <v>82</v>
      </c>
      <c r="M1742" t="s">
        <v>8917</v>
      </c>
      <c r="N1742" t="s">
        <v>46</v>
      </c>
    </row>
    <row r="1743" spans="1:14" x14ac:dyDescent="0.25">
      <c r="A1743" t="s">
        <v>8918</v>
      </c>
      <c r="C1743" t="s">
        <v>76</v>
      </c>
      <c r="D1743" t="s">
        <v>8919</v>
      </c>
      <c r="E1743" t="s">
        <v>18</v>
      </c>
      <c r="F1743" t="s">
        <v>8920</v>
      </c>
      <c r="G1743" t="s">
        <v>8921</v>
      </c>
      <c r="H1743" t="s">
        <v>8922</v>
      </c>
      <c r="I1743" t="s">
        <v>348</v>
      </c>
      <c r="J1743" t="s">
        <v>256</v>
      </c>
      <c r="K1743" t="s">
        <v>24</v>
      </c>
      <c r="L1743" t="s">
        <v>8923</v>
      </c>
      <c r="M1743" t="s">
        <v>26</v>
      </c>
      <c r="N1743" t="s">
        <v>27</v>
      </c>
    </row>
    <row r="1744" spans="1:14" x14ac:dyDescent="0.25">
      <c r="A1744" t="s">
        <v>8924</v>
      </c>
      <c r="B1744" t="s">
        <v>8925</v>
      </c>
      <c r="C1744" t="s">
        <v>76</v>
      </c>
      <c r="D1744" t="s">
        <v>8926</v>
      </c>
      <c r="E1744" t="s">
        <v>18</v>
      </c>
      <c r="F1744" t="s">
        <v>8927</v>
      </c>
      <c r="G1744" t="s">
        <v>8928</v>
      </c>
      <c r="H1744" t="s">
        <v>8929</v>
      </c>
      <c r="I1744" t="s">
        <v>34</v>
      </c>
      <c r="J1744" t="s">
        <v>192</v>
      </c>
      <c r="K1744" t="s">
        <v>24</v>
      </c>
      <c r="L1744" t="s">
        <v>63</v>
      </c>
      <c r="M1744" t="s">
        <v>8930</v>
      </c>
      <c r="N1744" t="s">
        <v>46</v>
      </c>
    </row>
    <row r="1745" spans="1:14" x14ac:dyDescent="0.25">
      <c r="A1745" t="s">
        <v>8931</v>
      </c>
      <c r="B1745" t="s">
        <v>8932</v>
      </c>
      <c r="C1745" t="s">
        <v>16</v>
      </c>
      <c r="D1745" t="s">
        <v>579</v>
      </c>
      <c r="E1745" t="s">
        <v>18</v>
      </c>
      <c r="F1745" t="s">
        <v>8933</v>
      </c>
      <c r="G1745" t="s">
        <v>8934</v>
      </c>
      <c r="H1745" t="s">
        <v>8935</v>
      </c>
      <c r="I1745" t="s">
        <v>22</v>
      </c>
      <c r="J1745" t="s">
        <v>2757</v>
      </c>
      <c r="K1745" t="s">
        <v>24</v>
      </c>
      <c r="L1745" t="s">
        <v>193</v>
      </c>
      <c r="M1745" t="s">
        <v>26</v>
      </c>
      <c r="N1745" t="s">
        <v>27</v>
      </c>
    </row>
    <row r="1746" spans="1:14" x14ac:dyDescent="0.25">
      <c r="A1746" t="s">
        <v>8936</v>
      </c>
      <c r="C1746" t="s">
        <v>16</v>
      </c>
      <c r="D1746" t="s">
        <v>631</v>
      </c>
      <c r="E1746" t="s">
        <v>18</v>
      </c>
      <c r="F1746" t="s">
        <v>8937</v>
      </c>
      <c r="G1746" t="s">
        <v>8938</v>
      </c>
      <c r="H1746" t="s">
        <v>8939</v>
      </c>
      <c r="I1746" t="s">
        <v>34</v>
      </c>
      <c r="J1746" t="s">
        <v>192</v>
      </c>
      <c r="K1746" t="s">
        <v>24</v>
      </c>
      <c r="L1746" t="s">
        <v>8940</v>
      </c>
      <c r="M1746" t="s">
        <v>8941</v>
      </c>
      <c r="N1746" t="s">
        <v>46</v>
      </c>
    </row>
    <row r="1747" spans="1:14" x14ac:dyDescent="0.25">
      <c r="A1747" t="s">
        <v>8942</v>
      </c>
      <c r="C1747" t="s">
        <v>16</v>
      </c>
      <c r="D1747" t="s">
        <v>8943</v>
      </c>
      <c r="E1747" t="s">
        <v>18</v>
      </c>
      <c r="F1747" t="s">
        <v>8944</v>
      </c>
      <c r="G1747" t="s">
        <v>8945</v>
      </c>
      <c r="H1747" t="s">
        <v>8946</v>
      </c>
      <c r="I1747" t="s">
        <v>348</v>
      </c>
      <c r="J1747" t="s">
        <v>217</v>
      </c>
      <c r="K1747" t="s">
        <v>24</v>
      </c>
      <c r="L1747" t="s">
        <v>394</v>
      </c>
      <c r="M1747" t="s">
        <v>26</v>
      </c>
      <c r="N1747" t="s">
        <v>27</v>
      </c>
    </row>
    <row r="1748" spans="1:14" x14ac:dyDescent="0.25">
      <c r="A1748" t="s">
        <v>8947</v>
      </c>
      <c r="C1748" t="s">
        <v>16</v>
      </c>
      <c r="D1748" t="s">
        <v>8948</v>
      </c>
      <c r="E1748" t="s">
        <v>18</v>
      </c>
      <c r="F1748" t="s">
        <v>8949</v>
      </c>
      <c r="G1748" t="s">
        <v>8950</v>
      </c>
      <c r="H1748" t="s">
        <v>8951</v>
      </c>
      <c r="I1748" t="s">
        <v>348</v>
      </c>
      <c r="J1748" t="s">
        <v>98</v>
      </c>
      <c r="K1748" t="s">
        <v>24</v>
      </c>
      <c r="L1748" t="s">
        <v>394</v>
      </c>
      <c r="M1748" t="s">
        <v>26</v>
      </c>
      <c r="N1748" t="s">
        <v>27</v>
      </c>
    </row>
    <row r="1749" spans="1:14" x14ac:dyDescent="0.25">
      <c r="A1749" t="s">
        <v>8952</v>
      </c>
      <c r="B1749" t="s">
        <v>8953</v>
      </c>
      <c r="C1749" t="s">
        <v>16</v>
      </c>
      <c r="D1749" t="s">
        <v>8954</v>
      </c>
      <c r="E1749" t="s">
        <v>18</v>
      </c>
      <c r="F1749" t="s">
        <v>8955</v>
      </c>
      <c r="G1749" t="s">
        <v>8956</v>
      </c>
      <c r="H1749" t="s">
        <v>8957</v>
      </c>
      <c r="I1749" t="s">
        <v>34</v>
      </c>
      <c r="J1749" t="s">
        <v>490</v>
      </c>
      <c r="K1749" t="s">
        <v>24</v>
      </c>
      <c r="L1749" t="s">
        <v>914</v>
      </c>
      <c r="M1749" t="s">
        <v>8958</v>
      </c>
      <c r="N1749" t="s">
        <v>46</v>
      </c>
    </row>
    <row r="1750" spans="1:14" x14ac:dyDescent="0.25">
      <c r="A1750" t="s">
        <v>8959</v>
      </c>
      <c r="B1750" t="s">
        <v>3743</v>
      </c>
      <c r="C1750" t="s">
        <v>16</v>
      </c>
      <c r="D1750" t="s">
        <v>2427</v>
      </c>
      <c r="E1750" t="s">
        <v>18</v>
      </c>
      <c r="F1750" t="s">
        <v>8960</v>
      </c>
      <c r="G1750" t="s">
        <v>8961</v>
      </c>
      <c r="H1750" t="s">
        <v>8962</v>
      </c>
      <c r="I1750" t="s">
        <v>34</v>
      </c>
      <c r="J1750" t="s">
        <v>217</v>
      </c>
      <c r="K1750" t="s">
        <v>24</v>
      </c>
      <c r="L1750" t="s">
        <v>193</v>
      </c>
      <c r="M1750" t="s">
        <v>26</v>
      </c>
      <c r="N1750" t="s">
        <v>27</v>
      </c>
    </row>
    <row r="1751" spans="1:14" x14ac:dyDescent="0.25">
      <c r="A1751" t="s">
        <v>8963</v>
      </c>
      <c r="B1751" t="s">
        <v>8964</v>
      </c>
      <c r="C1751" t="s">
        <v>16</v>
      </c>
      <c r="D1751" t="s">
        <v>8965</v>
      </c>
      <c r="E1751" t="s">
        <v>18</v>
      </c>
      <c r="F1751" t="s">
        <v>8966</v>
      </c>
      <c r="G1751" t="s">
        <v>8967</v>
      </c>
      <c r="H1751" t="s">
        <v>8968</v>
      </c>
      <c r="I1751" t="s">
        <v>34</v>
      </c>
      <c r="J1751" t="s">
        <v>521</v>
      </c>
      <c r="K1751" t="s">
        <v>24</v>
      </c>
      <c r="L1751" t="s">
        <v>4460</v>
      </c>
      <c r="M1751" t="s">
        <v>26</v>
      </c>
      <c r="N1751" t="s">
        <v>27</v>
      </c>
    </row>
    <row r="1752" spans="1:14" x14ac:dyDescent="0.25">
      <c r="A1752" t="s">
        <v>8969</v>
      </c>
      <c r="B1752" t="s">
        <v>8970</v>
      </c>
      <c r="C1752" t="s">
        <v>16</v>
      </c>
      <c r="D1752" t="s">
        <v>44</v>
      </c>
      <c r="E1752" t="s">
        <v>18</v>
      </c>
      <c r="F1752" t="s">
        <v>8971</v>
      </c>
      <c r="G1752" t="s">
        <v>8972</v>
      </c>
      <c r="H1752" t="s">
        <v>8973</v>
      </c>
      <c r="I1752" t="s">
        <v>34</v>
      </c>
      <c r="J1752" t="s">
        <v>276</v>
      </c>
      <c r="K1752" t="s">
        <v>24</v>
      </c>
      <c r="L1752" t="s">
        <v>91</v>
      </c>
      <c r="M1752" t="s">
        <v>26</v>
      </c>
      <c r="N1752" t="s">
        <v>27</v>
      </c>
    </row>
    <row r="1753" spans="1:14" x14ac:dyDescent="0.25">
      <c r="A1753" t="s">
        <v>8974</v>
      </c>
      <c r="B1753" t="s">
        <v>8975</v>
      </c>
      <c r="C1753" t="s">
        <v>76</v>
      </c>
      <c r="D1753" t="s">
        <v>102</v>
      </c>
      <c r="E1753" t="s">
        <v>18</v>
      </c>
      <c r="F1753" t="s">
        <v>8976</v>
      </c>
      <c r="G1753" t="s">
        <v>8977</v>
      </c>
      <c r="H1753" t="s">
        <v>8978</v>
      </c>
      <c r="I1753" t="s">
        <v>34</v>
      </c>
      <c r="J1753" t="s">
        <v>769</v>
      </c>
      <c r="K1753" t="s">
        <v>24</v>
      </c>
      <c r="L1753" t="s">
        <v>82</v>
      </c>
      <c r="M1753" t="s">
        <v>8979</v>
      </c>
      <c r="N1753" t="s">
        <v>46</v>
      </c>
    </row>
    <row r="1754" spans="1:14" x14ac:dyDescent="0.25">
      <c r="A1754" t="s">
        <v>8980</v>
      </c>
      <c r="B1754" t="s">
        <v>8981</v>
      </c>
      <c r="C1754" t="s">
        <v>76</v>
      </c>
      <c r="D1754" t="s">
        <v>8504</v>
      </c>
      <c r="E1754" t="s">
        <v>18</v>
      </c>
      <c r="F1754" t="s">
        <v>8982</v>
      </c>
      <c r="G1754" t="s">
        <v>8983</v>
      </c>
      <c r="H1754" t="s">
        <v>8984</v>
      </c>
      <c r="I1754" t="s">
        <v>34</v>
      </c>
      <c r="J1754" t="s">
        <v>463</v>
      </c>
      <c r="K1754" t="s">
        <v>24</v>
      </c>
      <c r="L1754" t="s">
        <v>5160</v>
      </c>
      <c r="M1754" t="s">
        <v>8985</v>
      </c>
      <c r="N1754" t="s">
        <v>46</v>
      </c>
    </row>
    <row r="1755" spans="1:14" x14ac:dyDescent="0.25">
      <c r="A1755" t="s">
        <v>8986</v>
      </c>
      <c r="B1755" t="s">
        <v>48</v>
      </c>
      <c r="C1755" t="s">
        <v>76</v>
      </c>
      <c r="D1755" t="s">
        <v>49</v>
      </c>
      <c r="E1755" t="s">
        <v>18</v>
      </c>
      <c r="F1755" t="s">
        <v>8987</v>
      </c>
      <c r="G1755" t="s">
        <v>8988</v>
      </c>
      <c r="H1755" t="s">
        <v>8989</v>
      </c>
      <c r="I1755" t="s">
        <v>34</v>
      </c>
      <c r="J1755" t="s">
        <v>4468</v>
      </c>
      <c r="K1755" t="s">
        <v>24</v>
      </c>
      <c r="L1755" t="s">
        <v>54</v>
      </c>
      <c r="M1755" t="s">
        <v>8990</v>
      </c>
      <c r="N1755" t="s">
        <v>46</v>
      </c>
    </row>
    <row r="1756" spans="1:14" x14ac:dyDescent="0.25">
      <c r="A1756" t="s">
        <v>8991</v>
      </c>
      <c r="B1756" t="s">
        <v>8992</v>
      </c>
      <c r="C1756" t="s">
        <v>76</v>
      </c>
      <c r="D1756" t="s">
        <v>8993</v>
      </c>
      <c r="E1756" t="s">
        <v>18</v>
      </c>
      <c r="F1756" t="s">
        <v>8994</v>
      </c>
      <c r="G1756" t="s">
        <v>8995</v>
      </c>
      <c r="H1756" t="s">
        <v>8996</v>
      </c>
      <c r="I1756" t="s">
        <v>34</v>
      </c>
      <c r="J1756" t="s">
        <v>23</v>
      </c>
      <c r="K1756" t="s">
        <v>24</v>
      </c>
      <c r="L1756" t="s">
        <v>44</v>
      </c>
      <c r="M1756" t="s">
        <v>26</v>
      </c>
      <c r="N1756" t="s">
        <v>27</v>
      </c>
    </row>
    <row r="1757" spans="1:14" x14ac:dyDescent="0.25">
      <c r="A1757" t="s">
        <v>8997</v>
      </c>
      <c r="B1757" t="s">
        <v>8998</v>
      </c>
      <c r="C1757" t="s">
        <v>16</v>
      </c>
      <c r="D1757" t="s">
        <v>8999</v>
      </c>
      <c r="E1757" t="s">
        <v>18</v>
      </c>
      <c r="F1757" t="s">
        <v>9000</v>
      </c>
      <c r="G1757" t="s">
        <v>9001</v>
      </c>
      <c r="H1757" t="s">
        <v>9002</v>
      </c>
      <c r="I1757" t="s">
        <v>34</v>
      </c>
      <c r="J1757" t="s">
        <v>635</v>
      </c>
      <c r="K1757" t="s">
        <v>24</v>
      </c>
      <c r="L1757" t="s">
        <v>63</v>
      </c>
      <c r="M1757" t="s">
        <v>9003</v>
      </c>
      <c r="N1757" t="s">
        <v>46</v>
      </c>
    </row>
    <row r="1758" spans="1:14" x14ac:dyDescent="0.25">
      <c r="A1758" t="s">
        <v>9004</v>
      </c>
      <c r="B1758" t="s">
        <v>9005</v>
      </c>
      <c r="C1758" t="s">
        <v>76</v>
      </c>
      <c r="D1758" t="s">
        <v>39</v>
      </c>
      <c r="E1758" t="s">
        <v>18</v>
      </c>
      <c r="F1758" t="s">
        <v>9006</v>
      </c>
      <c r="G1758" t="s">
        <v>9007</v>
      </c>
      <c r="H1758" t="s">
        <v>9008</v>
      </c>
      <c r="I1758" t="s">
        <v>34</v>
      </c>
      <c r="J1758" t="s">
        <v>201</v>
      </c>
      <c r="K1758" t="s">
        <v>24</v>
      </c>
      <c r="L1758" t="s">
        <v>4679</v>
      </c>
      <c r="M1758" t="s">
        <v>9009</v>
      </c>
      <c r="N1758" t="s">
        <v>46</v>
      </c>
    </row>
    <row r="1759" spans="1:14" x14ac:dyDescent="0.25">
      <c r="A1759" t="s">
        <v>9010</v>
      </c>
      <c r="B1759" t="s">
        <v>9011</v>
      </c>
      <c r="C1759" t="s">
        <v>76</v>
      </c>
      <c r="D1759" t="s">
        <v>1573</v>
      </c>
      <c r="E1759" t="s">
        <v>18</v>
      </c>
      <c r="F1759" t="s">
        <v>9012</v>
      </c>
      <c r="G1759" t="s">
        <v>9013</v>
      </c>
      <c r="H1759" t="s">
        <v>9014</v>
      </c>
      <c r="I1759" t="s">
        <v>34</v>
      </c>
      <c r="J1759" t="s">
        <v>589</v>
      </c>
      <c r="K1759" t="s">
        <v>24</v>
      </c>
      <c r="L1759" t="s">
        <v>36</v>
      </c>
      <c r="M1759" t="s">
        <v>9015</v>
      </c>
      <c r="N1759" t="s">
        <v>46</v>
      </c>
    </row>
    <row r="1760" spans="1:14" x14ac:dyDescent="0.25">
      <c r="A1760" t="s">
        <v>4301</v>
      </c>
      <c r="B1760" t="s">
        <v>9016</v>
      </c>
      <c r="C1760" t="s">
        <v>76</v>
      </c>
      <c r="D1760" t="s">
        <v>547</v>
      </c>
      <c r="E1760" t="s">
        <v>18</v>
      </c>
      <c r="F1760" t="s">
        <v>9017</v>
      </c>
      <c r="G1760" t="s">
        <v>9018</v>
      </c>
      <c r="H1760" t="s">
        <v>9019</v>
      </c>
      <c r="I1760" t="s">
        <v>34</v>
      </c>
      <c r="J1760" t="s">
        <v>1501</v>
      </c>
      <c r="K1760" t="s">
        <v>24</v>
      </c>
      <c r="L1760" t="s">
        <v>552</v>
      </c>
      <c r="M1760" t="s">
        <v>9020</v>
      </c>
      <c r="N1760" t="s">
        <v>46</v>
      </c>
    </row>
    <row r="1761" spans="1:14" x14ac:dyDescent="0.25">
      <c r="A1761" t="s">
        <v>9021</v>
      </c>
      <c r="B1761" t="s">
        <v>9022</v>
      </c>
      <c r="C1761" t="s">
        <v>16</v>
      </c>
      <c r="D1761" t="s">
        <v>9023</v>
      </c>
      <c r="E1761" t="s">
        <v>18</v>
      </c>
      <c r="F1761" t="s">
        <v>9024</v>
      </c>
      <c r="G1761" t="s">
        <v>9025</v>
      </c>
      <c r="H1761" t="s">
        <v>9026</v>
      </c>
      <c r="I1761" t="s">
        <v>34</v>
      </c>
      <c r="J1761" t="s">
        <v>1769</v>
      </c>
      <c r="K1761" t="s">
        <v>24</v>
      </c>
      <c r="L1761" t="s">
        <v>6959</v>
      </c>
      <c r="M1761" t="s">
        <v>26</v>
      </c>
      <c r="N1761" t="s">
        <v>27</v>
      </c>
    </row>
    <row r="1762" spans="1:14" x14ac:dyDescent="0.25">
      <c r="A1762" t="s">
        <v>9027</v>
      </c>
      <c r="B1762" t="s">
        <v>9028</v>
      </c>
      <c r="C1762" t="s">
        <v>76</v>
      </c>
      <c r="D1762" t="s">
        <v>9029</v>
      </c>
      <c r="E1762" t="s">
        <v>18</v>
      </c>
      <c r="F1762" t="s">
        <v>9030</v>
      </c>
      <c r="G1762" t="s">
        <v>9031</v>
      </c>
      <c r="H1762" t="s">
        <v>9032</v>
      </c>
      <c r="I1762" t="s">
        <v>34</v>
      </c>
      <c r="J1762" t="s">
        <v>528</v>
      </c>
      <c r="K1762" t="s">
        <v>24</v>
      </c>
      <c r="L1762" t="s">
        <v>82</v>
      </c>
      <c r="M1762" t="s">
        <v>9033</v>
      </c>
      <c r="N1762" t="s">
        <v>46</v>
      </c>
    </row>
    <row r="1763" spans="1:14" x14ac:dyDescent="0.25">
      <c r="A1763" t="s">
        <v>9034</v>
      </c>
      <c r="B1763" t="s">
        <v>6744</v>
      </c>
      <c r="C1763" t="s">
        <v>76</v>
      </c>
      <c r="D1763" t="s">
        <v>631</v>
      </c>
      <c r="E1763" t="s">
        <v>18</v>
      </c>
      <c r="F1763" t="s">
        <v>9035</v>
      </c>
      <c r="G1763" t="s">
        <v>9036</v>
      </c>
      <c r="H1763" t="s">
        <v>9037</v>
      </c>
      <c r="I1763" t="s">
        <v>34</v>
      </c>
      <c r="J1763" t="s">
        <v>81</v>
      </c>
      <c r="K1763" t="s">
        <v>24</v>
      </c>
      <c r="L1763" t="s">
        <v>2467</v>
      </c>
      <c r="M1763" t="s">
        <v>9038</v>
      </c>
      <c r="N1763" t="s">
        <v>46</v>
      </c>
    </row>
    <row r="1764" spans="1:14" x14ac:dyDescent="0.25">
      <c r="A1764" t="s">
        <v>9039</v>
      </c>
      <c r="B1764" t="s">
        <v>9040</v>
      </c>
      <c r="C1764" t="s">
        <v>16</v>
      </c>
      <c r="D1764" t="s">
        <v>9041</v>
      </c>
      <c r="E1764" t="s">
        <v>18</v>
      </c>
      <c r="F1764" t="s">
        <v>9042</v>
      </c>
      <c r="G1764" t="s">
        <v>9043</v>
      </c>
      <c r="H1764" t="s">
        <v>9044</v>
      </c>
      <c r="I1764" t="s">
        <v>34</v>
      </c>
      <c r="J1764" t="s">
        <v>170</v>
      </c>
      <c r="K1764" t="s">
        <v>24</v>
      </c>
      <c r="L1764" t="s">
        <v>552</v>
      </c>
      <c r="M1764" t="s">
        <v>9045</v>
      </c>
      <c r="N1764" t="s">
        <v>46</v>
      </c>
    </row>
    <row r="1765" spans="1:14" x14ac:dyDescent="0.25">
      <c r="A1765" t="s">
        <v>9046</v>
      </c>
      <c r="C1765" t="s">
        <v>16</v>
      </c>
      <c r="D1765" t="s">
        <v>94</v>
      </c>
      <c r="E1765" t="s">
        <v>18</v>
      </c>
      <c r="F1765" t="s">
        <v>9047</v>
      </c>
      <c r="G1765" t="s">
        <v>9048</v>
      </c>
      <c r="H1765" t="s">
        <v>9049</v>
      </c>
      <c r="I1765" t="s">
        <v>34</v>
      </c>
      <c r="J1765" t="s">
        <v>393</v>
      </c>
      <c r="K1765" t="s">
        <v>24</v>
      </c>
      <c r="L1765" t="s">
        <v>914</v>
      </c>
      <c r="M1765" t="s">
        <v>26</v>
      </c>
      <c r="N1765" t="s">
        <v>27</v>
      </c>
    </row>
    <row r="1766" spans="1:14" x14ac:dyDescent="0.25">
      <c r="A1766" t="s">
        <v>9050</v>
      </c>
      <c r="B1766" t="s">
        <v>2866</v>
      </c>
      <c r="C1766" t="s">
        <v>76</v>
      </c>
      <c r="D1766" t="s">
        <v>1376</v>
      </c>
      <c r="E1766" t="s">
        <v>18</v>
      </c>
      <c r="F1766" t="s">
        <v>9051</v>
      </c>
      <c r="G1766" t="s">
        <v>9052</v>
      </c>
      <c r="H1766" t="s">
        <v>9053</v>
      </c>
      <c r="I1766" t="s">
        <v>34</v>
      </c>
      <c r="J1766" t="s">
        <v>201</v>
      </c>
      <c r="K1766" t="s">
        <v>24</v>
      </c>
      <c r="L1766" t="s">
        <v>477</v>
      </c>
      <c r="M1766" t="s">
        <v>9054</v>
      </c>
      <c r="N1766" t="s">
        <v>46</v>
      </c>
    </row>
    <row r="1767" spans="1:14" x14ac:dyDescent="0.25">
      <c r="A1767" t="s">
        <v>9055</v>
      </c>
      <c r="B1767" t="s">
        <v>9056</v>
      </c>
      <c r="C1767" t="s">
        <v>76</v>
      </c>
      <c r="D1767" t="s">
        <v>4043</v>
      </c>
      <c r="E1767" t="s">
        <v>18</v>
      </c>
      <c r="F1767" t="s">
        <v>9057</v>
      </c>
      <c r="G1767" t="s">
        <v>9058</v>
      </c>
      <c r="H1767" t="s">
        <v>9059</v>
      </c>
      <c r="I1767" t="s">
        <v>34</v>
      </c>
      <c r="J1767" t="s">
        <v>201</v>
      </c>
      <c r="K1767" t="s">
        <v>24</v>
      </c>
      <c r="L1767" t="s">
        <v>82</v>
      </c>
      <c r="M1767" t="s">
        <v>9060</v>
      </c>
      <c r="N1767" t="s">
        <v>46</v>
      </c>
    </row>
    <row r="1768" spans="1:14" x14ac:dyDescent="0.25">
      <c r="A1768" t="s">
        <v>9061</v>
      </c>
      <c r="B1768" t="s">
        <v>9062</v>
      </c>
      <c r="C1768" t="s">
        <v>76</v>
      </c>
      <c r="D1768" t="s">
        <v>9063</v>
      </c>
      <c r="E1768" t="s">
        <v>18</v>
      </c>
      <c r="F1768" t="s">
        <v>9064</v>
      </c>
      <c r="G1768" t="s">
        <v>9065</v>
      </c>
      <c r="H1768" t="s">
        <v>9066</v>
      </c>
      <c r="I1768" t="s">
        <v>22</v>
      </c>
      <c r="J1768" t="s">
        <v>1413</v>
      </c>
      <c r="K1768" t="s">
        <v>24</v>
      </c>
      <c r="L1768" t="s">
        <v>91</v>
      </c>
      <c r="M1768" t="s">
        <v>9067</v>
      </c>
      <c r="N1768" t="s">
        <v>46</v>
      </c>
    </row>
    <row r="1769" spans="1:14" x14ac:dyDescent="0.25">
      <c r="A1769" t="s">
        <v>9068</v>
      </c>
      <c r="C1769" t="s">
        <v>16</v>
      </c>
      <c r="D1769" t="s">
        <v>9069</v>
      </c>
      <c r="E1769" t="s">
        <v>18</v>
      </c>
      <c r="F1769" t="s">
        <v>9070</v>
      </c>
      <c r="G1769" t="s">
        <v>9071</v>
      </c>
      <c r="H1769" t="s">
        <v>9072</v>
      </c>
      <c r="I1769" t="s">
        <v>34</v>
      </c>
      <c r="J1769" t="s">
        <v>816</v>
      </c>
      <c r="K1769" t="s">
        <v>24</v>
      </c>
      <c r="L1769" t="s">
        <v>36</v>
      </c>
      <c r="M1769" t="s">
        <v>26</v>
      </c>
      <c r="N1769" t="s">
        <v>27</v>
      </c>
    </row>
    <row r="1770" spans="1:14" x14ac:dyDescent="0.25">
      <c r="A1770" t="s">
        <v>9073</v>
      </c>
      <c r="B1770" t="s">
        <v>9074</v>
      </c>
      <c r="C1770" t="s">
        <v>16</v>
      </c>
      <c r="D1770" t="s">
        <v>9075</v>
      </c>
      <c r="E1770" t="s">
        <v>18</v>
      </c>
      <c r="F1770" t="s">
        <v>9076</v>
      </c>
      <c r="G1770" t="s">
        <v>9077</v>
      </c>
      <c r="H1770" t="s">
        <v>9078</v>
      </c>
      <c r="I1770" t="s">
        <v>34</v>
      </c>
      <c r="J1770" t="s">
        <v>648</v>
      </c>
      <c r="K1770" t="s">
        <v>24</v>
      </c>
      <c r="L1770" t="s">
        <v>233</v>
      </c>
      <c r="M1770" t="s">
        <v>9079</v>
      </c>
      <c r="N1770" t="s">
        <v>46</v>
      </c>
    </row>
    <row r="1771" spans="1:14" x14ac:dyDescent="0.25">
      <c r="A1771" t="s">
        <v>9080</v>
      </c>
      <c r="B1771" t="s">
        <v>9081</v>
      </c>
      <c r="C1771" t="s">
        <v>76</v>
      </c>
      <c r="D1771" t="s">
        <v>9082</v>
      </c>
      <c r="E1771" t="s">
        <v>18</v>
      </c>
      <c r="F1771" t="s">
        <v>9083</v>
      </c>
      <c r="G1771" t="s">
        <v>9084</v>
      </c>
      <c r="H1771" t="s">
        <v>9085</v>
      </c>
      <c r="I1771" t="s">
        <v>314</v>
      </c>
      <c r="J1771" t="s">
        <v>201</v>
      </c>
      <c r="K1771" t="s">
        <v>24</v>
      </c>
      <c r="L1771" t="s">
        <v>8681</v>
      </c>
      <c r="M1771" t="s">
        <v>9086</v>
      </c>
      <c r="N1771" t="s">
        <v>46</v>
      </c>
    </row>
    <row r="1772" spans="1:14" x14ac:dyDescent="0.25">
      <c r="A1772" t="s">
        <v>9087</v>
      </c>
      <c r="B1772" t="s">
        <v>9088</v>
      </c>
      <c r="C1772" t="s">
        <v>16</v>
      </c>
      <c r="D1772" t="s">
        <v>1085</v>
      </c>
      <c r="E1772" t="s">
        <v>18</v>
      </c>
      <c r="F1772" t="s">
        <v>9089</v>
      </c>
      <c r="G1772" t="s">
        <v>9090</v>
      </c>
      <c r="H1772" t="s">
        <v>9091</v>
      </c>
      <c r="I1772" t="s">
        <v>34</v>
      </c>
      <c r="J1772" t="s">
        <v>2391</v>
      </c>
      <c r="K1772" t="s">
        <v>24</v>
      </c>
      <c r="L1772" t="s">
        <v>82</v>
      </c>
      <c r="M1772" t="s">
        <v>26</v>
      </c>
      <c r="N1772" t="s">
        <v>27</v>
      </c>
    </row>
    <row r="1773" spans="1:14" x14ac:dyDescent="0.25">
      <c r="A1773" t="s">
        <v>9092</v>
      </c>
      <c r="C1773" t="s">
        <v>16</v>
      </c>
      <c r="D1773" t="s">
        <v>503</v>
      </c>
      <c r="E1773" t="s">
        <v>18</v>
      </c>
      <c r="F1773" t="s">
        <v>9093</v>
      </c>
      <c r="G1773" t="s">
        <v>9094</v>
      </c>
      <c r="H1773" t="s">
        <v>9095</v>
      </c>
      <c r="I1773" t="s">
        <v>34</v>
      </c>
      <c r="J1773" t="s">
        <v>669</v>
      </c>
      <c r="K1773" t="s">
        <v>24</v>
      </c>
      <c r="L1773" t="s">
        <v>9096</v>
      </c>
      <c r="M1773" t="s">
        <v>9097</v>
      </c>
      <c r="N1773" t="s">
        <v>46</v>
      </c>
    </row>
    <row r="1774" spans="1:14" x14ac:dyDescent="0.25">
      <c r="A1774" t="s">
        <v>9098</v>
      </c>
      <c r="B1774" t="s">
        <v>9099</v>
      </c>
      <c r="C1774" t="s">
        <v>16</v>
      </c>
      <c r="D1774" t="s">
        <v>594</v>
      </c>
      <c r="E1774" t="s">
        <v>687</v>
      </c>
      <c r="F1774" t="s">
        <v>9100</v>
      </c>
      <c r="G1774" t="s">
        <v>9101</v>
      </c>
      <c r="H1774" t="s">
        <v>9102</v>
      </c>
      <c r="I1774" t="s">
        <v>34</v>
      </c>
      <c r="J1774" t="s">
        <v>889</v>
      </c>
      <c r="K1774" t="s">
        <v>24</v>
      </c>
      <c r="L1774" t="s">
        <v>224</v>
      </c>
      <c r="M1774" t="s">
        <v>26</v>
      </c>
      <c r="N1774" t="s">
        <v>27</v>
      </c>
    </row>
    <row r="1775" spans="1:14" x14ac:dyDescent="0.25">
      <c r="A1775" t="s">
        <v>9103</v>
      </c>
      <c r="B1775" t="s">
        <v>8544</v>
      </c>
      <c r="C1775" t="s">
        <v>16</v>
      </c>
      <c r="D1775" t="s">
        <v>4792</v>
      </c>
      <c r="E1775" t="s">
        <v>695</v>
      </c>
      <c r="F1775" t="s">
        <v>9104</v>
      </c>
      <c r="G1775" t="s">
        <v>9105</v>
      </c>
      <c r="H1775" t="s">
        <v>9106</v>
      </c>
      <c r="I1775" t="s">
        <v>34</v>
      </c>
      <c r="J1775" t="s">
        <v>433</v>
      </c>
      <c r="K1775" t="s">
        <v>24</v>
      </c>
      <c r="L1775" t="s">
        <v>914</v>
      </c>
      <c r="M1775" t="s">
        <v>26</v>
      </c>
      <c r="N1775" t="s">
        <v>27</v>
      </c>
    </row>
    <row r="1776" spans="1:14" x14ac:dyDescent="0.25">
      <c r="A1776" t="s">
        <v>9107</v>
      </c>
      <c r="B1776" t="s">
        <v>8544</v>
      </c>
      <c r="C1776" t="s">
        <v>16</v>
      </c>
      <c r="D1776" t="s">
        <v>4792</v>
      </c>
      <c r="E1776" t="s">
        <v>695</v>
      </c>
      <c r="F1776" t="s">
        <v>9108</v>
      </c>
      <c r="G1776" t="s">
        <v>9109</v>
      </c>
      <c r="H1776" t="s">
        <v>9110</v>
      </c>
      <c r="I1776" t="s">
        <v>34</v>
      </c>
      <c r="J1776" t="s">
        <v>872</v>
      </c>
      <c r="K1776" t="s">
        <v>24</v>
      </c>
      <c r="L1776" t="s">
        <v>914</v>
      </c>
      <c r="M1776" t="s">
        <v>26</v>
      </c>
      <c r="N1776" t="s">
        <v>27</v>
      </c>
    </row>
    <row r="1777" spans="1:14" x14ac:dyDescent="0.25">
      <c r="A1777" t="s">
        <v>9111</v>
      </c>
      <c r="B1777" t="s">
        <v>9112</v>
      </c>
      <c r="C1777" t="s">
        <v>16</v>
      </c>
      <c r="D1777" t="s">
        <v>9113</v>
      </c>
      <c r="E1777" t="s">
        <v>695</v>
      </c>
      <c r="F1777" t="s">
        <v>9114</v>
      </c>
      <c r="G1777" t="s">
        <v>9115</v>
      </c>
      <c r="H1777" t="s">
        <v>9116</v>
      </c>
      <c r="I1777" t="s">
        <v>34</v>
      </c>
      <c r="J1777" t="s">
        <v>448</v>
      </c>
      <c r="K1777" t="s">
        <v>24</v>
      </c>
      <c r="L1777" t="s">
        <v>82</v>
      </c>
      <c r="M1777" t="s">
        <v>26</v>
      </c>
      <c r="N1777" t="s">
        <v>27</v>
      </c>
    </row>
    <row r="1778" spans="1:14" x14ac:dyDescent="0.25">
      <c r="A1778" t="s">
        <v>9117</v>
      </c>
      <c r="C1778" t="s">
        <v>76</v>
      </c>
      <c r="D1778" t="s">
        <v>9118</v>
      </c>
      <c r="E1778" t="s">
        <v>695</v>
      </c>
      <c r="F1778" t="s">
        <v>9119</v>
      </c>
      <c r="G1778" t="s">
        <v>9120</v>
      </c>
      <c r="H1778" t="s">
        <v>9121</v>
      </c>
      <c r="I1778" t="s">
        <v>22</v>
      </c>
      <c r="J1778" t="s">
        <v>276</v>
      </c>
      <c r="K1778" t="s">
        <v>24</v>
      </c>
      <c r="L1778" t="s">
        <v>9122</v>
      </c>
      <c r="M1778" t="s">
        <v>26</v>
      </c>
      <c r="N1778" t="s">
        <v>27</v>
      </c>
    </row>
    <row r="1779" spans="1:14" x14ac:dyDescent="0.25">
      <c r="A1779" t="s">
        <v>9123</v>
      </c>
      <c r="B1779" t="s">
        <v>9124</v>
      </c>
      <c r="C1779" t="s">
        <v>16</v>
      </c>
      <c r="D1779" t="s">
        <v>288</v>
      </c>
      <c r="E1779" t="s">
        <v>687</v>
      </c>
      <c r="F1779" t="s">
        <v>9125</v>
      </c>
      <c r="G1779" t="s">
        <v>9126</v>
      </c>
      <c r="H1779" t="s">
        <v>9127</v>
      </c>
      <c r="I1779" t="s">
        <v>34</v>
      </c>
      <c r="J1779" t="s">
        <v>1056</v>
      </c>
      <c r="K1779" t="s">
        <v>24</v>
      </c>
      <c r="L1779" t="s">
        <v>224</v>
      </c>
      <c r="M1779" t="s">
        <v>26</v>
      </c>
      <c r="N1779" t="s">
        <v>27</v>
      </c>
    </row>
    <row r="1780" spans="1:14" x14ac:dyDescent="0.25">
      <c r="A1780" t="s">
        <v>763</v>
      </c>
      <c r="B1780" t="s">
        <v>9128</v>
      </c>
      <c r="C1780" t="s">
        <v>76</v>
      </c>
      <c r="D1780" t="s">
        <v>594</v>
      </c>
      <c r="E1780" t="s">
        <v>687</v>
      </c>
      <c r="F1780" t="s">
        <v>9129</v>
      </c>
      <c r="G1780" t="s">
        <v>9130</v>
      </c>
      <c r="H1780" t="s">
        <v>9131</v>
      </c>
      <c r="I1780" t="s">
        <v>34</v>
      </c>
      <c r="J1780" t="s">
        <v>1769</v>
      </c>
      <c r="K1780" t="s">
        <v>24</v>
      </c>
      <c r="L1780" t="s">
        <v>224</v>
      </c>
      <c r="M1780" t="s">
        <v>26</v>
      </c>
      <c r="N1780" t="s">
        <v>27</v>
      </c>
    </row>
    <row r="1781" spans="1:14" x14ac:dyDescent="0.25">
      <c r="A1781" t="s">
        <v>9123</v>
      </c>
      <c r="B1781" t="s">
        <v>9124</v>
      </c>
      <c r="C1781" t="s">
        <v>16</v>
      </c>
      <c r="D1781" t="s">
        <v>288</v>
      </c>
      <c r="E1781" t="s">
        <v>695</v>
      </c>
      <c r="F1781" t="s">
        <v>9132</v>
      </c>
      <c r="G1781" t="s">
        <v>9133</v>
      </c>
      <c r="H1781" t="s">
        <v>9134</v>
      </c>
      <c r="I1781" t="s">
        <v>34</v>
      </c>
      <c r="J1781" t="s">
        <v>1056</v>
      </c>
      <c r="K1781" t="s">
        <v>24</v>
      </c>
      <c r="L1781" t="s">
        <v>224</v>
      </c>
      <c r="M1781" t="s">
        <v>9135</v>
      </c>
      <c r="N1781" t="s">
        <v>46</v>
      </c>
    </row>
    <row r="1782" spans="1:14" x14ac:dyDescent="0.25">
      <c r="A1782" t="s">
        <v>9136</v>
      </c>
      <c r="B1782" t="s">
        <v>9137</v>
      </c>
      <c r="C1782" t="s">
        <v>16</v>
      </c>
      <c r="D1782" t="s">
        <v>9138</v>
      </c>
      <c r="E1782" t="s">
        <v>687</v>
      </c>
      <c r="F1782" t="s">
        <v>9139</v>
      </c>
      <c r="G1782" t="s">
        <v>9140</v>
      </c>
      <c r="H1782" t="s">
        <v>9141</v>
      </c>
      <c r="I1782" t="s">
        <v>34</v>
      </c>
      <c r="J1782" t="s">
        <v>1056</v>
      </c>
      <c r="K1782" t="s">
        <v>24</v>
      </c>
      <c r="L1782" t="s">
        <v>9142</v>
      </c>
      <c r="M1782" t="s">
        <v>26</v>
      </c>
      <c r="N1782" t="s">
        <v>27</v>
      </c>
    </row>
    <row r="1783" spans="1:14" x14ac:dyDescent="0.25">
      <c r="A1783" t="s">
        <v>9143</v>
      </c>
      <c r="B1783" t="s">
        <v>9144</v>
      </c>
      <c r="C1783" t="s">
        <v>16</v>
      </c>
      <c r="D1783" t="s">
        <v>9145</v>
      </c>
      <c r="E1783" t="s">
        <v>695</v>
      </c>
      <c r="F1783" t="s">
        <v>9146</v>
      </c>
      <c r="G1783" t="s">
        <v>9147</v>
      </c>
      <c r="H1783" t="s">
        <v>9148</v>
      </c>
      <c r="I1783" t="s">
        <v>34</v>
      </c>
      <c r="J1783" t="s">
        <v>9149</v>
      </c>
      <c r="K1783" t="s">
        <v>24</v>
      </c>
      <c r="L1783" t="s">
        <v>7788</v>
      </c>
      <c r="M1783" t="s">
        <v>26</v>
      </c>
      <c r="N1783" t="s">
        <v>27</v>
      </c>
    </row>
    <row r="1784" spans="1:14" x14ac:dyDescent="0.25">
      <c r="A1784" t="s">
        <v>9150</v>
      </c>
      <c r="C1784" t="s">
        <v>16</v>
      </c>
      <c r="D1784" t="s">
        <v>472</v>
      </c>
      <c r="E1784" t="s">
        <v>687</v>
      </c>
      <c r="F1784" t="s">
        <v>9151</v>
      </c>
      <c r="G1784" t="s">
        <v>9152</v>
      </c>
      <c r="H1784" t="s">
        <v>9153</v>
      </c>
      <c r="I1784" t="s">
        <v>34</v>
      </c>
      <c r="J1784" t="s">
        <v>240</v>
      </c>
      <c r="K1784" t="s">
        <v>24</v>
      </c>
      <c r="L1784" t="s">
        <v>477</v>
      </c>
      <c r="M1784" t="s">
        <v>26</v>
      </c>
      <c r="N1784" t="s">
        <v>27</v>
      </c>
    </row>
    <row r="1785" spans="1:14" x14ac:dyDescent="0.25">
      <c r="A1785" t="s">
        <v>9154</v>
      </c>
      <c r="B1785" t="s">
        <v>2532</v>
      </c>
      <c r="C1785" t="s">
        <v>16</v>
      </c>
      <c r="D1785" t="s">
        <v>1006</v>
      </c>
      <c r="E1785" t="s">
        <v>695</v>
      </c>
      <c r="F1785" t="s">
        <v>9155</v>
      </c>
      <c r="G1785" t="s">
        <v>9156</v>
      </c>
      <c r="H1785" t="s">
        <v>9157</v>
      </c>
      <c r="I1785" t="s">
        <v>34</v>
      </c>
      <c r="J1785" t="s">
        <v>1019</v>
      </c>
      <c r="K1785" t="s">
        <v>24</v>
      </c>
      <c r="L1785" t="s">
        <v>848</v>
      </c>
      <c r="M1785" t="s">
        <v>26</v>
      </c>
      <c r="N1785" t="s">
        <v>27</v>
      </c>
    </row>
    <row r="1786" spans="1:14" x14ac:dyDescent="0.25">
      <c r="A1786" t="s">
        <v>9158</v>
      </c>
      <c r="B1786" t="s">
        <v>9159</v>
      </c>
      <c r="C1786" t="s">
        <v>16</v>
      </c>
      <c r="D1786" t="s">
        <v>594</v>
      </c>
      <c r="E1786" t="s">
        <v>695</v>
      </c>
      <c r="F1786" t="s">
        <v>9160</v>
      </c>
      <c r="G1786" t="s">
        <v>9161</v>
      </c>
      <c r="H1786" t="s">
        <v>9162</v>
      </c>
      <c r="I1786" t="s">
        <v>34</v>
      </c>
      <c r="J1786" t="s">
        <v>256</v>
      </c>
      <c r="K1786" t="s">
        <v>24</v>
      </c>
      <c r="L1786" t="s">
        <v>224</v>
      </c>
      <c r="M1786" t="s">
        <v>26</v>
      </c>
      <c r="N1786" t="s">
        <v>27</v>
      </c>
    </row>
    <row r="1787" spans="1:14" x14ac:dyDescent="0.25">
      <c r="A1787" t="s">
        <v>9163</v>
      </c>
      <c r="B1787" t="s">
        <v>9164</v>
      </c>
      <c r="C1787" t="s">
        <v>76</v>
      </c>
      <c r="D1787" t="s">
        <v>329</v>
      </c>
      <c r="E1787" t="s">
        <v>687</v>
      </c>
      <c r="F1787" t="s">
        <v>9165</v>
      </c>
      <c r="G1787" t="s">
        <v>9166</v>
      </c>
      <c r="H1787" t="s">
        <v>9167</v>
      </c>
      <c r="I1787" t="s">
        <v>34</v>
      </c>
      <c r="J1787" t="s">
        <v>333</v>
      </c>
      <c r="K1787" t="s">
        <v>24</v>
      </c>
      <c r="L1787" t="s">
        <v>334</v>
      </c>
      <c r="M1787" t="s">
        <v>26</v>
      </c>
      <c r="N1787" t="s">
        <v>27</v>
      </c>
    </row>
    <row r="1788" spans="1:14" x14ac:dyDescent="0.25">
      <c r="A1788" t="s">
        <v>9168</v>
      </c>
      <c r="B1788" t="s">
        <v>9169</v>
      </c>
      <c r="C1788" t="s">
        <v>16</v>
      </c>
      <c r="D1788" t="s">
        <v>9170</v>
      </c>
      <c r="E1788" t="s">
        <v>695</v>
      </c>
      <c r="F1788" t="s">
        <v>9171</v>
      </c>
      <c r="G1788" t="s">
        <v>9172</v>
      </c>
      <c r="H1788" t="s">
        <v>9173</v>
      </c>
      <c r="I1788" t="s">
        <v>34</v>
      </c>
      <c r="J1788" t="s">
        <v>944</v>
      </c>
      <c r="K1788" t="s">
        <v>24</v>
      </c>
      <c r="L1788" t="s">
        <v>914</v>
      </c>
      <c r="M1788" t="s">
        <v>26</v>
      </c>
      <c r="N1788" t="s">
        <v>27</v>
      </c>
    </row>
    <row r="1789" spans="1:14" x14ac:dyDescent="0.25">
      <c r="A1789" t="s">
        <v>9174</v>
      </c>
      <c r="B1789" t="s">
        <v>9175</v>
      </c>
      <c r="C1789" t="s">
        <v>76</v>
      </c>
      <c r="D1789" t="s">
        <v>8596</v>
      </c>
      <c r="E1789" t="s">
        <v>695</v>
      </c>
      <c r="F1789" t="s">
        <v>9176</v>
      </c>
      <c r="G1789" t="s">
        <v>9177</v>
      </c>
      <c r="H1789" t="s">
        <v>9178</v>
      </c>
      <c r="I1789" t="s">
        <v>34</v>
      </c>
      <c r="J1789" t="s">
        <v>1372</v>
      </c>
      <c r="K1789" t="s">
        <v>24</v>
      </c>
      <c r="L1789" t="s">
        <v>9179</v>
      </c>
      <c r="M1789" t="s">
        <v>9180</v>
      </c>
      <c r="N1789" t="s">
        <v>46</v>
      </c>
    </row>
    <row r="1790" spans="1:14" x14ac:dyDescent="0.25">
      <c r="A1790" t="s">
        <v>5580</v>
      </c>
      <c r="B1790" t="s">
        <v>9181</v>
      </c>
      <c r="C1790" t="s">
        <v>16</v>
      </c>
      <c r="D1790" t="s">
        <v>5227</v>
      </c>
      <c r="E1790" t="s">
        <v>695</v>
      </c>
      <c r="F1790" t="s">
        <v>9182</v>
      </c>
      <c r="G1790" t="s">
        <v>9183</v>
      </c>
      <c r="H1790" t="s">
        <v>9184</v>
      </c>
      <c r="I1790" t="s">
        <v>34</v>
      </c>
      <c r="J1790" t="s">
        <v>7669</v>
      </c>
      <c r="K1790" t="s">
        <v>24</v>
      </c>
      <c r="L1790" t="s">
        <v>2863</v>
      </c>
      <c r="M1790" t="s">
        <v>9185</v>
      </c>
      <c r="N1790" t="s">
        <v>46</v>
      </c>
    </row>
    <row r="1791" spans="1:14" x14ac:dyDescent="0.25">
      <c r="A1791" t="s">
        <v>9186</v>
      </c>
      <c r="C1791" t="s">
        <v>16</v>
      </c>
      <c r="D1791" t="s">
        <v>1612</v>
      </c>
      <c r="E1791" t="s">
        <v>687</v>
      </c>
      <c r="F1791" t="s">
        <v>9187</v>
      </c>
      <c r="G1791" t="s">
        <v>9188</v>
      </c>
      <c r="H1791" t="s">
        <v>9189</v>
      </c>
      <c r="I1791" t="s">
        <v>34</v>
      </c>
      <c r="J1791" t="s">
        <v>284</v>
      </c>
      <c r="K1791" t="s">
        <v>24</v>
      </c>
      <c r="L1791" t="s">
        <v>82</v>
      </c>
      <c r="M1791" t="s">
        <v>26</v>
      </c>
      <c r="N1791" t="s">
        <v>27</v>
      </c>
    </row>
    <row r="1792" spans="1:14" x14ac:dyDescent="0.25">
      <c r="A1792" t="s">
        <v>9154</v>
      </c>
      <c r="B1792" t="s">
        <v>2532</v>
      </c>
      <c r="C1792" t="s">
        <v>16</v>
      </c>
      <c r="D1792" t="s">
        <v>1006</v>
      </c>
      <c r="E1792" t="s">
        <v>695</v>
      </c>
      <c r="F1792" t="s">
        <v>9190</v>
      </c>
      <c r="G1792" t="s">
        <v>9191</v>
      </c>
      <c r="H1792" t="s">
        <v>9192</v>
      </c>
      <c r="I1792" t="s">
        <v>34</v>
      </c>
      <c r="J1792" t="s">
        <v>1019</v>
      </c>
      <c r="K1792" t="s">
        <v>24</v>
      </c>
      <c r="L1792" t="s">
        <v>848</v>
      </c>
      <c r="M1792" t="s">
        <v>26</v>
      </c>
      <c r="N1792" t="s">
        <v>27</v>
      </c>
    </row>
    <row r="1793" spans="1:14" x14ac:dyDescent="0.25">
      <c r="A1793" t="s">
        <v>7754</v>
      </c>
      <c r="B1793" t="s">
        <v>4151</v>
      </c>
      <c r="C1793" t="s">
        <v>16</v>
      </c>
      <c r="D1793" t="s">
        <v>3889</v>
      </c>
      <c r="E1793" t="s">
        <v>687</v>
      </c>
      <c r="F1793" t="s">
        <v>9193</v>
      </c>
      <c r="G1793" t="s">
        <v>9194</v>
      </c>
      <c r="H1793" t="s">
        <v>9195</v>
      </c>
      <c r="I1793" t="s">
        <v>34</v>
      </c>
      <c r="J1793" t="s">
        <v>699</v>
      </c>
      <c r="K1793" t="s">
        <v>24</v>
      </c>
      <c r="L1793" t="s">
        <v>44</v>
      </c>
      <c r="M1793" t="s">
        <v>26</v>
      </c>
      <c r="N1793" t="s">
        <v>27</v>
      </c>
    </row>
    <row r="1794" spans="1:14" x14ac:dyDescent="0.25">
      <c r="A1794" t="s">
        <v>9196</v>
      </c>
      <c r="B1794" t="s">
        <v>9197</v>
      </c>
      <c r="C1794" t="s">
        <v>16</v>
      </c>
      <c r="D1794" t="s">
        <v>9198</v>
      </c>
      <c r="E1794" t="s">
        <v>687</v>
      </c>
      <c r="F1794" t="s">
        <v>9199</v>
      </c>
      <c r="G1794" t="s">
        <v>9200</v>
      </c>
      <c r="H1794" t="s">
        <v>9201</v>
      </c>
      <c r="I1794" t="s">
        <v>34</v>
      </c>
      <c r="J1794" t="s">
        <v>426</v>
      </c>
      <c r="K1794" t="s">
        <v>24</v>
      </c>
      <c r="L1794" t="s">
        <v>713</v>
      </c>
      <c r="M1794" t="s">
        <v>26</v>
      </c>
      <c r="N1794" t="s">
        <v>27</v>
      </c>
    </row>
    <row r="1795" spans="1:14" x14ac:dyDescent="0.25">
      <c r="A1795" t="s">
        <v>9202</v>
      </c>
      <c r="B1795" t="s">
        <v>9112</v>
      </c>
      <c r="C1795" t="s">
        <v>16</v>
      </c>
      <c r="D1795" t="s">
        <v>9113</v>
      </c>
      <c r="E1795" t="s">
        <v>687</v>
      </c>
      <c r="F1795" t="s">
        <v>9203</v>
      </c>
      <c r="G1795" t="s">
        <v>9204</v>
      </c>
      <c r="H1795" t="s">
        <v>9205</v>
      </c>
      <c r="I1795" t="s">
        <v>34</v>
      </c>
      <c r="J1795" t="s">
        <v>448</v>
      </c>
      <c r="K1795" t="s">
        <v>24</v>
      </c>
      <c r="L1795" t="s">
        <v>82</v>
      </c>
      <c r="M1795" t="s">
        <v>26</v>
      </c>
      <c r="N1795" t="s">
        <v>27</v>
      </c>
    </row>
    <row r="1796" spans="1:14" x14ac:dyDescent="0.25">
      <c r="A1796" t="s">
        <v>9206</v>
      </c>
      <c r="B1796" t="s">
        <v>9137</v>
      </c>
      <c r="C1796" t="s">
        <v>16</v>
      </c>
      <c r="D1796" t="s">
        <v>9138</v>
      </c>
      <c r="E1796" t="s">
        <v>695</v>
      </c>
      <c r="F1796" t="s">
        <v>9207</v>
      </c>
      <c r="G1796" t="s">
        <v>9208</v>
      </c>
      <c r="H1796" t="s">
        <v>9209</v>
      </c>
      <c r="I1796" t="s">
        <v>34</v>
      </c>
      <c r="J1796" t="s">
        <v>1056</v>
      </c>
      <c r="K1796" t="s">
        <v>24</v>
      </c>
      <c r="L1796" t="s">
        <v>9210</v>
      </c>
      <c r="M1796" t="s">
        <v>9211</v>
      </c>
      <c r="N1796" t="s">
        <v>46</v>
      </c>
    </row>
    <row r="1797" spans="1:14" x14ac:dyDescent="0.25">
      <c r="A1797" t="s">
        <v>9212</v>
      </c>
      <c r="B1797" t="s">
        <v>8544</v>
      </c>
      <c r="C1797" t="s">
        <v>16</v>
      </c>
      <c r="D1797" t="s">
        <v>4792</v>
      </c>
      <c r="E1797" t="s">
        <v>695</v>
      </c>
      <c r="F1797" t="s">
        <v>9213</v>
      </c>
      <c r="G1797" t="s">
        <v>9214</v>
      </c>
      <c r="H1797" t="s">
        <v>9215</v>
      </c>
      <c r="I1797" t="s">
        <v>34</v>
      </c>
      <c r="J1797" t="s">
        <v>284</v>
      </c>
      <c r="K1797" t="s">
        <v>24</v>
      </c>
      <c r="L1797" t="s">
        <v>914</v>
      </c>
      <c r="M1797" t="s">
        <v>26</v>
      </c>
      <c r="N1797" t="s">
        <v>27</v>
      </c>
    </row>
    <row r="1798" spans="1:14" x14ac:dyDescent="0.25">
      <c r="A1798" t="s">
        <v>9216</v>
      </c>
      <c r="B1798" t="s">
        <v>8544</v>
      </c>
      <c r="C1798" t="s">
        <v>16</v>
      </c>
      <c r="D1798" t="s">
        <v>4792</v>
      </c>
      <c r="E1798" t="s">
        <v>695</v>
      </c>
      <c r="F1798" t="s">
        <v>9217</v>
      </c>
      <c r="G1798" t="s">
        <v>9218</v>
      </c>
      <c r="H1798" t="s">
        <v>9219</v>
      </c>
      <c r="I1798" t="s">
        <v>34</v>
      </c>
      <c r="J1798" t="s">
        <v>699</v>
      </c>
      <c r="K1798" t="s">
        <v>24</v>
      </c>
      <c r="L1798" t="s">
        <v>914</v>
      </c>
      <c r="M1798" t="s">
        <v>26</v>
      </c>
      <c r="N1798" t="s">
        <v>27</v>
      </c>
    </row>
    <row r="1799" spans="1:14" x14ac:dyDescent="0.25">
      <c r="A1799" t="s">
        <v>9220</v>
      </c>
      <c r="B1799" t="s">
        <v>9221</v>
      </c>
      <c r="C1799" t="s">
        <v>76</v>
      </c>
      <c r="D1799" t="s">
        <v>9222</v>
      </c>
      <c r="E1799" t="s">
        <v>695</v>
      </c>
      <c r="F1799" t="s">
        <v>9223</v>
      </c>
      <c r="G1799" t="s">
        <v>9224</v>
      </c>
      <c r="H1799" t="s">
        <v>9225</v>
      </c>
      <c r="I1799" t="s">
        <v>34</v>
      </c>
      <c r="J1799" t="s">
        <v>232</v>
      </c>
      <c r="K1799" t="s">
        <v>24</v>
      </c>
      <c r="L1799" t="s">
        <v>82</v>
      </c>
      <c r="M1799" t="s">
        <v>26</v>
      </c>
      <c r="N1799" t="s">
        <v>27</v>
      </c>
    </row>
    <row r="1800" spans="1:14" x14ac:dyDescent="0.25">
      <c r="A1800" t="s">
        <v>9226</v>
      </c>
      <c r="B1800" t="s">
        <v>8544</v>
      </c>
      <c r="C1800" t="s">
        <v>16</v>
      </c>
      <c r="D1800" t="s">
        <v>4792</v>
      </c>
      <c r="E1800" t="s">
        <v>695</v>
      </c>
      <c r="F1800" t="s">
        <v>9227</v>
      </c>
      <c r="G1800" t="s">
        <v>9228</v>
      </c>
      <c r="H1800" t="s">
        <v>9229</v>
      </c>
      <c r="I1800" t="s">
        <v>34</v>
      </c>
      <c r="J1800" t="s">
        <v>1648</v>
      </c>
      <c r="K1800" t="s">
        <v>24</v>
      </c>
      <c r="L1800" t="s">
        <v>914</v>
      </c>
      <c r="M1800" t="s">
        <v>26</v>
      </c>
      <c r="N1800" t="s">
        <v>27</v>
      </c>
    </row>
    <row r="1801" spans="1:14" x14ac:dyDescent="0.25">
      <c r="A1801" t="s">
        <v>9230</v>
      </c>
      <c r="B1801" t="s">
        <v>992</v>
      </c>
      <c r="C1801" t="s">
        <v>16</v>
      </c>
      <c r="D1801" t="s">
        <v>3396</v>
      </c>
      <c r="E1801" t="s">
        <v>695</v>
      </c>
      <c r="F1801" t="s">
        <v>9231</v>
      </c>
      <c r="G1801" t="s">
        <v>9232</v>
      </c>
      <c r="H1801" t="s">
        <v>9233</v>
      </c>
      <c r="I1801" t="s">
        <v>34</v>
      </c>
      <c r="J1801" t="s">
        <v>5940</v>
      </c>
      <c r="K1801" t="s">
        <v>24</v>
      </c>
      <c r="L1801" t="s">
        <v>9234</v>
      </c>
      <c r="M1801" t="s">
        <v>26</v>
      </c>
      <c r="N1801" t="s">
        <v>27</v>
      </c>
    </row>
    <row r="1802" spans="1:14" x14ac:dyDescent="0.25">
      <c r="A1802" t="s">
        <v>9235</v>
      </c>
      <c r="B1802" t="s">
        <v>9236</v>
      </c>
      <c r="C1802" t="s">
        <v>16</v>
      </c>
      <c r="D1802" t="s">
        <v>9237</v>
      </c>
      <c r="E1802" t="s">
        <v>695</v>
      </c>
      <c r="F1802" t="s">
        <v>9238</v>
      </c>
      <c r="G1802" t="s">
        <v>9239</v>
      </c>
      <c r="H1802" t="s">
        <v>9240</v>
      </c>
      <c r="I1802" t="s">
        <v>22</v>
      </c>
      <c r="J1802" t="s">
        <v>9241</v>
      </c>
      <c r="K1802" t="s">
        <v>24</v>
      </c>
      <c r="L1802" t="s">
        <v>483</v>
      </c>
      <c r="M1802" t="s">
        <v>26</v>
      </c>
      <c r="N1802" t="s">
        <v>27</v>
      </c>
    </row>
    <row r="1803" spans="1:14" x14ac:dyDescent="0.25">
      <c r="A1803" t="s">
        <v>9242</v>
      </c>
      <c r="B1803" t="s">
        <v>9243</v>
      </c>
      <c r="C1803" t="s">
        <v>76</v>
      </c>
      <c r="D1803" t="s">
        <v>9244</v>
      </c>
      <c r="E1803" t="s">
        <v>687</v>
      </c>
      <c r="F1803" t="s">
        <v>9245</v>
      </c>
      <c r="G1803" t="s">
        <v>9246</v>
      </c>
      <c r="H1803" t="s">
        <v>9247</v>
      </c>
      <c r="I1803" t="s">
        <v>34</v>
      </c>
      <c r="J1803" t="s">
        <v>276</v>
      </c>
      <c r="K1803" t="s">
        <v>24</v>
      </c>
      <c r="L1803" t="s">
        <v>9248</v>
      </c>
      <c r="M1803" t="s">
        <v>26</v>
      </c>
      <c r="N1803" t="s">
        <v>27</v>
      </c>
    </row>
    <row r="1804" spans="1:14" x14ac:dyDescent="0.25">
      <c r="A1804" t="s">
        <v>9249</v>
      </c>
      <c r="B1804" t="s">
        <v>9250</v>
      </c>
      <c r="C1804" t="s">
        <v>16</v>
      </c>
      <c r="D1804" t="s">
        <v>9251</v>
      </c>
      <c r="E1804" t="s">
        <v>695</v>
      </c>
      <c r="F1804" t="s">
        <v>9252</v>
      </c>
      <c r="G1804" t="s">
        <v>9253</v>
      </c>
      <c r="H1804" t="s">
        <v>9254</v>
      </c>
      <c r="I1804" t="s">
        <v>22</v>
      </c>
      <c r="J1804" t="s">
        <v>9255</v>
      </c>
      <c r="K1804" t="s">
        <v>24</v>
      </c>
      <c r="L1804" t="s">
        <v>91</v>
      </c>
      <c r="M1804" t="s">
        <v>26</v>
      </c>
      <c r="N1804" t="s">
        <v>27</v>
      </c>
    </row>
    <row r="1805" spans="1:14" x14ac:dyDescent="0.25">
      <c r="A1805" t="s">
        <v>9256</v>
      </c>
      <c r="C1805" t="s">
        <v>76</v>
      </c>
      <c r="D1805" t="s">
        <v>6940</v>
      </c>
      <c r="E1805" t="s">
        <v>695</v>
      </c>
      <c r="F1805" t="s">
        <v>9257</v>
      </c>
      <c r="G1805" t="s">
        <v>9258</v>
      </c>
      <c r="H1805" t="s">
        <v>9259</v>
      </c>
      <c r="I1805" t="s">
        <v>34</v>
      </c>
      <c r="J1805" t="s">
        <v>1372</v>
      </c>
      <c r="K1805" t="s">
        <v>24</v>
      </c>
      <c r="L1805" t="s">
        <v>2467</v>
      </c>
      <c r="M1805" t="s">
        <v>9260</v>
      </c>
      <c r="N1805" t="s">
        <v>46</v>
      </c>
    </row>
    <row r="1806" spans="1:14" x14ac:dyDescent="0.25">
      <c r="A1806" t="s">
        <v>9261</v>
      </c>
      <c r="B1806" t="s">
        <v>1974</v>
      </c>
      <c r="C1806" t="s">
        <v>76</v>
      </c>
      <c r="D1806" t="s">
        <v>2533</v>
      </c>
      <c r="E1806" t="s">
        <v>695</v>
      </c>
      <c r="F1806" t="s">
        <v>9262</v>
      </c>
      <c r="G1806" t="s">
        <v>9263</v>
      </c>
      <c r="H1806" t="s">
        <v>9264</v>
      </c>
      <c r="I1806" t="s">
        <v>34</v>
      </c>
      <c r="J1806" t="s">
        <v>178</v>
      </c>
      <c r="K1806" t="s">
        <v>24</v>
      </c>
      <c r="L1806" t="s">
        <v>257</v>
      </c>
      <c r="M1806" t="s">
        <v>26</v>
      </c>
      <c r="N1806" t="s">
        <v>27</v>
      </c>
    </row>
    <row r="1807" spans="1:14" x14ac:dyDescent="0.25">
      <c r="A1807" t="s">
        <v>9265</v>
      </c>
      <c r="B1807" t="s">
        <v>8533</v>
      </c>
      <c r="C1807" t="s">
        <v>16</v>
      </c>
      <c r="D1807" t="s">
        <v>8534</v>
      </c>
      <c r="E1807" t="s">
        <v>695</v>
      </c>
      <c r="F1807" t="s">
        <v>9266</v>
      </c>
      <c r="G1807" t="s">
        <v>9267</v>
      </c>
      <c r="H1807" t="s">
        <v>9268</v>
      </c>
      <c r="I1807" t="s">
        <v>22</v>
      </c>
      <c r="J1807" t="s">
        <v>134</v>
      </c>
      <c r="K1807" t="s">
        <v>24</v>
      </c>
      <c r="L1807" t="s">
        <v>91</v>
      </c>
      <c r="M1807" t="s">
        <v>26</v>
      </c>
      <c r="N1807" t="s">
        <v>27</v>
      </c>
    </row>
    <row r="1808" spans="1:14" x14ac:dyDescent="0.25">
      <c r="A1808" t="s">
        <v>9269</v>
      </c>
      <c r="C1808" t="s">
        <v>76</v>
      </c>
      <c r="D1808" t="s">
        <v>9118</v>
      </c>
      <c r="E1808" t="s">
        <v>695</v>
      </c>
      <c r="F1808" t="s">
        <v>9270</v>
      </c>
      <c r="G1808" t="s">
        <v>9271</v>
      </c>
      <c r="H1808" t="s">
        <v>9272</v>
      </c>
      <c r="I1808" t="s">
        <v>22</v>
      </c>
      <c r="J1808" t="s">
        <v>276</v>
      </c>
      <c r="K1808" t="s">
        <v>24</v>
      </c>
      <c r="L1808" t="s">
        <v>9122</v>
      </c>
      <c r="M1808" t="s">
        <v>26</v>
      </c>
      <c r="N1808" t="s">
        <v>27</v>
      </c>
    </row>
    <row r="1809" spans="1:14" x14ac:dyDescent="0.25">
      <c r="A1809" t="s">
        <v>9273</v>
      </c>
      <c r="B1809" t="s">
        <v>9137</v>
      </c>
      <c r="C1809" t="s">
        <v>16</v>
      </c>
      <c r="D1809" t="s">
        <v>9138</v>
      </c>
      <c r="E1809" t="s">
        <v>695</v>
      </c>
      <c r="F1809" t="s">
        <v>9274</v>
      </c>
      <c r="G1809" t="s">
        <v>9275</v>
      </c>
      <c r="H1809" t="s">
        <v>9276</v>
      </c>
      <c r="I1809" t="s">
        <v>34</v>
      </c>
      <c r="J1809" t="s">
        <v>1056</v>
      </c>
      <c r="K1809" t="s">
        <v>24</v>
      </c>
      <c r="L1809" t="s">
        <v>9142</v>
      </c>
      <c r="M1809" t="s">
        <v>9277</v>
      </c>
      <c r="N1809" t="s">
        <v>46</v>
      </c>
    </row>
    <row r="1810" spans="1:14" x14ac:dyDescent="0.25">
      <c r="A1810" t="s">
        <v>9278</v>
      </c>
      <c r="B1810" t="s">
        <v>9279</v>
      </c>
      <c r="C1810" t="s">
        <v>16</v>
      </c>
      <c r="D1810" t="s">
        <v>3889</v>
      </c>
      <c r="E1810" t="s">
        <v>695</v>
      </c>
      <c r="F1810" t="s">
        <v>9280</v>
      </c>
      <c r="G1810" t="s">
        <v>9281</v>
      </c>
      <c r="H1810" t="s">
        <v>9282</v>
      </c>
      <c r="I1810" t="s">
        <v>34</v>
      </c>
      <c r="J1810" t="s">
        <v>699</v>
      </c>
      <c r="K1810" t="s">
        <v>24</v>
      </c>
      <c r="L1810" t="s">
        <v>44</v>
      </c>
      <c r="M1810" t="s">
        <v>26</v>
      </c>
      <c r="N1810" t="s">
        <v>27</v>
      </c>
    </row>
    <row r="1811" spans="1:14" x14ac:dyDescent="0.25">
      <c r="A1811" t="s">
        <v>8519</v>
      </c>
      <c r="B1811" t="s">
        <v>9283</v>
      </c>
      <c r="C1811" t="s">
        <v>16</v>
      </c>
      <c r="D1811" t="s">
        <v>9284</v>
      </c>
      <c r="E1811" t="s">
        <v>687</v>
      </c>
      <c r="F1811" t="s">
        <v>9285</v>
      </c>
      <c r="G1811" t="s">
        <v>9286</v>
      </c>
      <c r="H1811" t="s">
        <v>9287</v>
      </c>
      <c r="I1811" t="s">
        <v>22</v>
      </c>
      <c r="J1811" t="s">
        <v>1677</v>
      </c>
      <c r="K1811" t="s">
        <v>24</v>
      </c>
      <c r="L1811" t="s">
        <v>9288</v>
      </c>
      <c r="M1811" t="s">
        <v>26</v>
      </c>
      <c r="N1811" t="s">
        <v>27</v>
      </c>
    </row>
    <row r="1812" spans="1:14" x14ac:dyDescent="0.25">
      <c r="A1812" t="s">
        <v>8526</v>
      </c>
      <c r="B1812" t="s">
        <v>8527</v>
      </c>
      <c r="C1812" t="s">
        <v>16</v>
      </c>
      <c r="D1812" t="s">
        <v>8528</v>
      </c>
      <c r="E1812" t="s">
        <v>695</v>
      </c>
      <c r="F1812" t="s">
        <v>9289</v>
      </c>
      <c r="G1812" t="s">
        <v>9290</v>
      </c>
      <c r="H1812" t="s">
        <v>9291</v>
      </c>
      <c r="I1812" t="s">
        <v>22</v>
      </c>
      <c r="J1812" t="s">
        <v>284</v>
      </c>
      <c r="K1812" t="s">
        <v>24</v>
      </c>
      <c r="L1812" t="s">
        <v>91</v>
      </c>
      <c r="M1812" t="s">
        <v>26</v>
      </c>
      <c r="N1812" t="s">
        <v>27</v>
      </c>
    </row>
    <row r="1813" spans="1:14" x14ac:dyDescent="0.25">
      <c r="A1813" t="s">
        <v>6915</v>
      </c>
      <c r="B1813" t="s">
        <v>6916</v>
      </c>
      <c r="C1813" t="s">
        <v>16</v>
      </c>
      <c r="D1813" t="s">
        <v>9292</v>
      </c>
      <c r="E1813" t="s">
        <v>695</v>
      </c>
      <c r="F1813" t="s">
        <v>9293</v>
      </c>
      <c r="G1813" t="s">
        <v>9294</v>
      </c>
      <c r="H1813" t="s">
        <v>9295</v>
      </c>
      <c r="I1813" t="s">
        <v>34</v>
      </c>
      <c r="J1813" t="s">
        <v>1488</v>
      </c>
      <c r="K1813" t="s">
        <v>24</v>
      </c>
      <c r="L1813" t="s">
        <v>900</v>
      </c>
      <c r="M1813" t="s">
        <v>9296</v>
      </c>
      <c r="N1813" t="s">
        <v>46</v>
      </c>
    </row>
    <row r="1814" spans="1:14" x14ac:dyDescent="0.25">
      <c r="A1814" t="s">
        <v>9158</v>
      </c>
      <c r="B1814" t="s">
        <v>9297</v>
      </c>
      <c r="C1814" t="s">
        <v>16</v>
      </c>
      <c r="D1814" t="s">
        <v>594</v>
      </c>
      <c r="E1814" t="s">
        <v>695</v>
      </c>
      <c r="F1814" t="s">
        <v>9298</v>
      </c>
      <c r="G1814" t="s">
        <v>9299</v>
      </c>
      <c r="H1814" t="s">
        <v>9300</v>
      </c>
      <c r="I1814" t="s">
        <v>34</v>
      </c>
      <c r="J1814" t="s">
        <v>889</v>
      </c>
      <c r="K1814" t="s">
        <v>24</v>
      </c>
      <c r="L1814" t="s">
        <v>224</v>
      </c>
      <c r="M1814" t="s">
        <v>26</v>
      </c>
      <c r="N1814" t="s">
        <v>27</v>
      </c>
    </row>
    <row r="1815" spans="1:14" x14ac:dyDescent="0.25">
      <c r="A1815" t="s">
        <v>6915</v>
      </c>
      <c r="B1815" t="s">
        <v>6916</v>
      </c>
      <c r="C1815" t="s">
        <v>16</v>
      </c>
      <c r="D1815" t="s">
        <v>9292</v>
      </c>
      <c r="E1815" t="s">
        <v>695</v>
      </c>
      <c r="F1815" t="s">
        <v>9301</v>
      </c>
      <c r="G1815" t="s">
        <v>9302</v>
      </c>
      <c r="H1815" t="s">
        <v>9303</v>
      </c>
      <c r="I1815" t="s">
        <v>34</v>
      </c>
      <c r="J1815" t="s">
        <v>669</v>
      </c>
      <c r="K1815" t="s">
        <v>24</v>
      </c>
      <c r="L1815" t="s">
        <v>900</v>
      </c>
      <c r="M1815" t="s">
        <v>9304</v>
      </c>
      <c r="N1815" t="s">
        <v>46</v>
      </c>
    </row>
    <row r="1816" spans="1:14" x14ac:dyDescent="0.25">
      <c r="A1816" t="s">
        <v>9305</v>
      </c>
      <c r="B1816" t="s">
        <v>9306</v>
      </c>
      <c r="C1816" t="s">
        <v>16</v>
      </c>
      <c r="D1816" t="s">
        <v>9307</v>
      </c>
      <c r="E1816" t="s">
        <v>687</v>
      </c>
      <c r="F1816" t="s">
        <v>9308</v>
      </c>
      <c r="G1816" t="s">
        <v>9309</v>
      </c>
      <c r="H1816" t="s">
        <v>9310</v>
      </c>
      <c r="I1816" t="s">
        <v>34</v>
      </c>
      <c r="J1816" t="s">
        <v>35</v>
      </c>
      <c r="K1816" t="s">
        <v>24</v>
      </c>
      <c r="L1816" t="s">
        <v>2093</v>
      </c>
      <c r="M1816" t="s">
        <v>26</v>
      </c>
      <c r="N1816" t="s">
        <v>27</v>
      </c>
    </row>
    <row r="1817" spans="1:14" x14ac:dyDescent="0.25">
      <c r="A1817" t="s">
        <v>9311</v>
      </c>
      <c r="B1817" t="s">
        <v>9312</v>
      </c>
      <c r="C1817" t="s">
        <v>16</v>
      </c>
      <c r="D1817" t="s">
        <v>9237</v>
      </c>
      <c r="E1817" t="s">
        <v>695</v>
      </c>
      <c r="F1817" t="s">
        <v>9313</v>
      </c>
      <c r="G1817" t="s">
        <v>9314</v>
      </c>
      <c r="H1817" t="s">
        <v>9315</v>
      </c>
      <c r="I1817" t="s">
        <v>22</v>
      </c>
      <c r="J1817" t="s">
        <v>2011</v>
      </c>
      <c r="K1817" t="s">
        <v>24</v>
      </c>
      <c r="L1817" t="s">
        <v>483</v>
      </c>
      <c r="M1817" t="s">
        <v>26</v>
      </c>
      <c r="N1817" t="s">
        <v>27</v>
      </c>
    </row>
    <row r="1818" spans="1:14" x14ac:dyDescent="0.25">
      <c r="A1818" t="s">
        <v>9316</v>
      </c>
      <c r="B1818" t="s">
        <v>8544</v>
      </c>
      <c r="C1818" t="s">
        <v>16</v>
      </c>
      <c r="D1818" t="s">
        <v>5693</v>
      </c>
      <c r="E1818" t="s">
        <v>695</v>
      </c>
      <c r="F1818" t="s">
        <v>9317</v>
      </c>
      <c r="G1818" t="s">
        <v>9318</v>
      </c>
      <c r="H1818" t="s">
        <v>9319</v>
      </c>
      <c r="I1818" t="s">
        <v>34</v>
      </c>
      <c r="J1818" t="s">
        <v>284</v>
      </c>
      <c r="K1818" t="s">
        <v>24</v>
      </c>
      <c r="L1818" t="s">
        <v>914</v>
      </c>
      <c r="M1818" t="s">
        <v>26</v>
      </c>
      <c r="N1818" t="s">
        <v>27</v>
      </c>
    </row>
    <row r="1819" spans="1:14" x14ac:dyDescent="0.25">
      <c r="A1819" t="s">
        <v>9320</v>
      </c>
      <c r="B1819" t="s">
        <v>9181</v>
      </c>
      <c r="C1819" t="s">
        <v>76</v>
      </c>
      <c r="D1819" t="s">
        <v>5227</v>
      </c>
      <c r="E1819" t="s">
        <v>687</v>
      </c>
      <c r="F1819" t="s">
        <v>9321</v>
      </c>
      <c r="G1819" t="s">
        <v>9322</v>
      </c>
      <c r="H1819" t="s">
        <v>9323</v>
      </c>
      <c r="I1819" t="s">
        <v>34</v>
      </c>
      <c r="J1819" t="s">
        <v>7669</v>
      </c>
      <c r="K1819" t="s">
        <v>24</v>
      </c>
      <c r="L1819" t="s">
        <v>2863</v>
      </c>
      <c r="M1819" t="s">
        <v>26</v>
      </c>
      <c r="N1819" t="s">
        <v>27</v>
      </c>
    </row>
    <row r="1820" spans="1:14" x14ac:dyDescent="0.25">
      <c r="A1820" t="s">
        <v>9324</v>
      </c>
      <c r="B1820" t="s">
        <v>2946</v>
      </c>
      <c r="C1820" t="s">
        <v>16</v>
      </c>
      <c r="D1820" t="s">
        <v>2947</v>
      </c>
      <c r="E1820" t="s">
        <v>695</v>
      </c>
      <c r="F1820" t="s">
        <v>9325</v>
      </c>
      <c r="G1820" t="s">
        <v>9326</v>
      </c>
      <c r="H1820" t="s">
        <v>9327</v>
      </c>
      <c r="I1820" t="s">
        <v>34</v>
      </c>
      <c r="J1820" t="s">
        <v>269</v>
      </c>
      <c r="K1820" t="s">
        <v>24</v>
      </c>
      <c r="L1820" t="s">
        <v>2951</v>
      </c>
      <c r="M1820" t="s">
        <v>26</v>
      </c>
      <c r="N1820" t="s">
        <v>27</v>
      </c>
    </row>
    <row r="1821" spans="1:14" x14ac:dyDescent="0.25">
      <c r="A1821" t="s">
        <v>9328</v>
      </c>
      <c r="B1821" t="s">
        <v>9329</v>
      </c>
      <c r="C1821" t="s">
        <v>16</v>
      </c>
      <c r="D1821" t="s">
        <v>9330</v>
      </c>
      <c r="E1821" t="s">
        <v>687</v>
      </c>
      <c r="F1821" t="s">
        <v>9331</v>
      </c>
      <c r="G1821" t="s">
        <v>9332</v>
      </c>
      <c r="H1821" t="s">
        <v>9333</v>
      </c>
      <c r="I1821" t="s">
        <v>22</v>
      </c>
      <c r="J1821" t="s">
        <v>944</v>
      </c>
      <c r="K1821" t="s">
        <v>24</v>
      </c>
      <c r="L1821" t="s">
        <v>91</v>
      </c>
      <c r="M1821" t="s">
        <v>26</v>
      </c>
      <c r="N1821" t="s">
        <v>27</v>
      </c>
    </row>
    <row r="1822" spans="1:14" x14ac:dyDescent="0.25">
      <c r="A1822" t="s">
        <v>9334</v>
      </c>
      <c r="B1822" t="s">
        <v>9335</v>
      </c>
      <c r="C1822" t="s">
        <v>16</v>
      </c>
      <c r="D1822" t="s">
        <v>9336</v>
      </c>
      <c r="E1822" t="s">
        <v>695</v>
      </c>
      <c r="F1822" t="s">
        <v>9337</v>
      </c>
      <c r="G1822" t="s">
        <v>9338</v>
      </c>
      <c r="H1822" t="s">
        <v>9339</v>
      </c>
      <c r="I1822" t="s">
        <v>34</v>
      </c>
      <c r="J1822" t="s">
        <v>514</v>
      </c>
      <c r="K1822" t="s">
        <v>24</v>
      </c>
      <c r="L1822" t="s">
        <v>7555</v>
      </c>
      <c r="M1822" t="s">
        <v>26</v>
      </c>
      <c r="N1822" t="s">
        <v>27</v>
      </c>
    </row>
    <row r="1823" spans="1:14" x14ac:dyDescent="0.25">
      <c r="A1823" t="s">
        <v>763</v>
      </c>
      <c r="B1823" t="s">
        <v>9340</v>
      </c>
      <c r="C1823" t="s">
        <v>76</v>
      </c>
      <c r="E1823" t="s">
        <v>695</v>
      </c>
      <c r="F1823" t="s">
        <v>9341</v>
      </c>
      <c r="G1823" t="s">
        <v>9342</v>
      </c>
      <c r="H1823" t="s">
        <v>9343</v>
      </c>
      <c r="I1823" t="s">
        <v>34</v>
      </c>
      <c r="J1823" t="s">
        <v>1769</v>
      </c>
      <c r="K1823" t="s">
        <v>24</v>
      </c>
      <c r="M1823" t="s">
        <v>26</v>
      </c>
      <c r="N1823" t="s">
        <v>27</v>
      </c>
    </row>
    <row r="1824" spans="1:14" x14ac:dyDescent="0.25">
      <c r="A1824" t="s">
        <v>9158</v>
      </c>
      <c r="B1824" t="s">
        <v>9344</v>
      </c>
      <c r="C1824" t="s">
        <v>16</v>
      </c>
      <c r="D1824" t="s">
        <v>594</v>
      </c>
      <c r="E1824" t="s">
        <v>695</v>
      </c>
      <c r="F1824" t="s">
        <v>9345</v>
      </c>
      <c r="G1824" t="s">
        <v>9346</v>
      </c>
      <c r="H1824" t="s">
        <v>9347</v>
      </c>
      <c r="I1824" t="s">
        <v>34</v>
      </c>
      <c r="J1824" t="s">
        <v>307</v>
      </c>
      <c r="K1824" t="s">
        <v>24</v>
      </c>
      <c r="L1824" t="s">
        <v>224</v>
      </c>
      <c r="M1824" t="s">
        <v>26</v>
      </c>
      <c r="N1824" t="s">
        <v>27</v>
      </c>
    </row>
    <row r="1825" spans="1:14" x14ac:dyDescent="0.25">
      <c r="A1825" t="s">
        <v>9348</v>
      </c>
      <c r="B1825" t="s">
        <v>3995</v>
      </c>
      <c r="C1825" t="s">
        <v>76</v>
      </c>
      <c r="D1825" t="s">
        <v>9349</v>
      </c>
      <c r="E1825" t="s">
        <v>687</v>
      </c>
      <c r="F1825" t="s">
        <v>9350</v>
      </c>
      <c r="G1825" t="s">
        <v>9351</v>
      </c>
      <c r="H1825" t="s">
        <v>9352</v>
      </c>
      <c r="I1825" t="s">
        <v>34</v>
      </c>
      <c r="J1825" t="s">
        <v>514</v>
      </c>
      <c r="K1825" t="s">
        <v>24</v>
      </c>
      <c r="L1825" t="s">
        <v>5576</v>
      </c>
      <c r="M1825" t="s">
        <v>26</v>
      </c>
      <c r="N1825" t="s">
        <v>27</v>
      </c>
    </row>
    <row r="1826" spans="1:14" x14ac:dyDescent="0.25">
      <c r="A1826" t="s">
        <v>5580</v>
      </c>
      <c r="B1826" t="s">
        <v>9353</v>
      </c>
      <c r="C1826" t="s">
        <v>76</v>
      </c>
      <c r="D1826" t="s">
        <v>5227</v>
      </c>
      <c r="E1826" t="s">
        <v>695</v>
      </c>
      <c r="F1826" t="s">
        <v>9354</v>
      </c>
      <c r="G1826" t="s">
        <v>9355</v>
      </c>
      <c r="H1826" t="s">
        <v>9356</v>
      </c>
      <c r="I1826" t="s">
        <v>34</v>
      </c>
      <c r="J1826" t="s">
        <v>463</v>
      </c>
      <c r="K1826" t="s">
        <v>24</v>
      </c>
      <c r="L1826" t="s">
        <v>2863</v>
      </c>
      <c r="M1826" t="s">
        <v>9357</v>
      </c>
      <c r="N1826" t="s">
        <v>46</v>
      </c>
    </row>
    <row r="1827" spans="1:14" x14ac:dyDescent="0.25">
      <c r="A1827" t="s">
        <v>9358</v>
      </c>
      <c r="C1827" t="s">
        <v>76</v>
      </c>
      <c r="D1827" t="s">
        <v>9118</v>
      </c>
      <c r="E1827" t="s">
        <v>695</v>
      </c>
      <c r="F1827" t="s">
        <v>9359</v>
      </c>
      <c r="G1827" t="s">
        <v>9360</v>
      </c>
      <c r="H1827" t="s">
        <v>9361</v>
      </c>
      <c r="I1827" t="s">
        <v>22</v>
      </c>
      <c r="J1827" t="s">
        <v>276</v>
      </c>
      <c r="K1827" t="s">
        <v>24</v>
      </c>
      <c r="L1827" t="s">
        <v>9122</v>
      </c>
      <c r="M1827" t="s">
        <v>26</v>
      </c>
      <c r="N1827" t="s">
        <v>27</v>
      </c>
    </row>
    <row r="1828" spans="1:14" x14ac:dyDescent="0.25">
      <c r="A1828" t="s">
        <v>9362</v>
      </c>
      <c r="B1828" t="s">
        <v>1974</v>
      </c>
      <c r="C1828" t="s">
        <v>76</v>
      </c>
      <c r="D1828" t="s">
        <v>2533</v>
      </c>
      <c r="E1828" t="s">
        <v>687</v>
      </c>
      <c r="F1828" t="s">
        <v>9363</v>
      </c>
      <c r="G1828" t="s">
        <v>9364</v>
      </c>
      <c r="H1828" t="s">
        <v>9365</v>
      </c>
      <c r="I1828" t="s">
        <v>34</v>
      </c>
      <c r="J1828" t="s">
        <v>178</v>
      </c>
      <c r="K1828" t="s">
        <v>24</v>
      </c>
      <c r="L1828" t="s">
        <v>257</v>
      </c>
      <c r="M1828" t="s">
        <v>26</v>
      </c>
      <c r="N1828" t="s">
        <v>27</v>
      </c>
    </row>
    <row r="1829" spans="1:14" x14ac:dyDescent="0.25">
      <c r="A1829" t="s">
        <v>9366</v>
      </c>
      <c r="B1829" t="s">
        <v>992</v>
      </c>
      <c r="C1829" t="s">
        <v>16</v>
      </c>
      <c r="D1829" t="s">
        <v>3396</v>
      </c>
      <c r="E1829" t="s">
        <v>695</v>
      </c>
      <c r="F1829" t="s">
        <v>9367</v>
      </c>
      <c r="G1829" t="s">
        <v>9368</v>
      </c>
      <c r="H1829" t="s">
        <v>9369</v>
      </c>
      <c r="I1829" t="s">
        <v>34</v>
      </c>
      <c r="J1829" t="s">
        <v>5824</v>
      </c>
      <c r="K1829" t="s">
        <v>24</v>
      </c>
      <c r="L1829" t="s">
        <v>9370</v>
      </c>
      <c r="M1829" t="s">
        <v>26</v>
      </c>
      <c r="N1829" t="s">
        <v>27</v>
      </c>
    </row>
    <row r="1830" spans="1:14" x14ac:dyDescent="0.25">
      <c r="A1830" t="s">
        <v>9371</v>
      </c>
      <c r="C1830" t="s">
        <v>76</v>
      </c>
      <c r="D1830" t="s">
        <v>9372</v>
      </c>
      <c r="E1830" t="s">
        <v>695</v>
      </c>
      <c r="F1830" t="s">
        <v>9373</v>
      </c>
      <c r="G1830" t="s">
        <v>9374</v>
      </c>
      <c r="H1830" t="s">
        <v>9375</v>
      </c>
      <c r="I1830" t="s">
        <v>34</v>
      </c>
      <c r="J1830" t="s">
        <v>284</v>
      </c>
      <c r="K1830" t="s">
        <v>24</v>
      </c>
      <c r="L1830" t="s">
        <v>477</v>
      </c>
      <c r="M1830" t="s">
        <v>26</v>
      </c>
      <c r="N1830" t="s">
        <v>27</v>
      </c>
    </row>
    <row r="1831" spans="1:14" x14ac:dyDescent="0.25">
      <c r="A1831" t="s">
        <v>9376</v>
      </c>
      <c r="B1831" t="s">
        <v>2532</v>
      </c>
      <c r="C1831" t="s">
        <v>16</v>
      </c>
      <c r="D1831" t="s">
        <v>1006</v>
      </c>
      <c r="E1831" t="s">
        <v>687</v>
      </c>
      <c r="F1831" t="s">
        <v>9377</v>
      </c>
      <c r="G1831" t="s">
        <v>9378</v>
      </c>
      <c r="H1831" t="s">
        <v>9379</v>
      </c>
      <c r="I1831" t="s">
        <v>34</v>
      </c>
      <c r="J1831" t="s">
        <v>1019</v>
      </c>
      <c r="K1831" t="s">
        <v>24</v>
      </c>
      <c r="L1831" t="s">
        <v>848</v>
      </c>
      <c r="M1831" t="s">
        <v>26</v>
      </c>
      <c r="N1831" t="s">
        <v>27</v>
      </c>
    </row>
    <row r="1832" spans="1:14" x14ac:dyDescent="0.25">
      <c r="A1832" t="s">
        <v>9380</v>
      </c>
      <c r="B1832" t="s">
        <v>8544</v>
      </c>
      <c r="C1832" t="s">
        <v>16</v>
      </c>
      <c r="D1832" t="s">
        <v>4792</v>
      </c>
      <c r="E1832" t="s">
        <v>695</v>
      </c>
      <c r="F1832" t="s">
        <v>9381</v>
      </c>
      <c r="G1832" t="s">
        <v>9382</v>
      </c>
      <c r="H1832" t="s">
        <v>9383</v>
      </c>
      <c r="I1832" t="s">
        <v>34</v>
      </c>
      <c r="J1832" t="s">
        <v>23</v>
      </c>
      <c r="K1832" t="s">
        <v>24</v>
      </c>
      <c r="L1832" t="s">
        <v>914</v>
      </c>
      <c r="M1832" t="s">
        <v>26</v>
      </c>
      <c r="N1832" t="s">
        <v>27</v>
      </c>
    </row>
    <row r="1833" spans="1:14" x14ac:dyDescent="0.25">
      <c r="A1833" t="s">
        <v>9256</v>
      </c>
      <c r="C1833" t="s">
        <v>76</v>
      </c>
      <c r="D1833" t="s">
        <v>6940</v>
      </c>
      <c r="E1833" t="s">
        <v>695</v>
      </c>
      <c r="F1833" t="s">
        <v>9384</v>
      </c>
      <c r="G1833" t="s">
        <v>9385</v>
      </c>
      <c r="H1833" t="s">
        <v>9386</v>
      </c>
      <c r="I1833" t="s">
        <v>34</v>
      </c>
      <c r="J1833" t="s">
        <v>1557</v>
      </c>
      <c r="K1833" t="s">
        <v>24</v>
      </c>
      <c r="L1833" t="s">
        <v>3765</v>
      </c>
      <c r="M1833" t="s">
        <v>9387</v>
      </c>
      <c r="N1833" t="s">
        <v>46</v>
      </c>
    </row>
    <row r="1834" spans="1:14" x14ac:dyDescent="0.25">
      <c r="A1834" t="s">
        <v>9388</v>
      </c>
      <c r="B1834" t="s">
        <v>1519</v>
      </c>
      <c r="C1834" t="s">
        <v>16</v>
      </c>
      <c r="D1834" t="s">
        <v>8478</v>
      </c>
      <c r="E1834" t="s">
        <v>695</v>
      </c>
      <c r="F1834" t="s">
        <v>9389</v>
      </c>
      <c r="G1834" t="s">
        <v>9390</v>
      </c>
      <c r="H1834" t="s">
        <v>9391</v>
      </c>
      <c r="I1834" t="s">
        <v>22</v>
      </c>
      <c r="J1834" t="s">
        <v>1161</v>
      </c>
      <c r="K1834" t="s">
        <v>24</v>
      </c>
      <c r="L1834" t="s">
        <v>44</v>
      </c>
      <c r="M1834" t="s">
        <v>26</v>
      </c>
      <c r="N1834" t="s">
        <v>27</v>
      </c>
    </row>
    <row r="1835" spans="1:14" x14ac:dyDescent="0.25">
      <c r="A1835" t="s">
        <v>9392</v>
      </c>
      <c r="C1835" t="s">
        <v>16</v>
      </c>
      <c r="D1835" t="s">
        <v>472</v>
      </c>
      <c r="E1835" t="s">
        <v>695</v>
      </c>
      <c r="F1835" t="s">
        <v>9393</v>
      </c>
      <c r="G1835" t="s">
        <v>9394</v>
      </c>
      <c r="H1835" t="s">
        <v>9395</v>
      </c>
      <c r="I1835" t="s">
        <v>34</v>
      </c>
      <c r="J1835" t="s">
        <v>240</v>
      </c>
      <c r="K1835" t="s">
        <v>24</v>
      </c>
      <c r="L1835" t="s">
        <v>477</v>
      </c>
      <c r="M1835" t="s">
        <v>26</v>
      </c>
      <c r="N1835" t="s">
        <v>27</v>
      </c>
    </row>
    <row r="1836" spans="1:14" x14ac:dyDescent="0.25">
      <c r="A1836" t="s">
        <v>9396</v>
      </c>
      <c r="B1836" t="s">
        <v>8533</v>
      </c>
      <c r="C1836" t="s">
        <v>16</v>
      </c>
      <c r="D1836" t="s">
        <v>8534</v>
      </c>
      <c r="E1836" t="s">
        <v>695</v>
      </c>
      <c r="F1836" t="s">
        <v>9397</v>
      </c>
      <c r="G1836" t="s">
        <v>9398</v>
      </c>
      <c r="H1836" t="s">
        <v>9399</v>
      </c>
      <c r="I1836" t="s">
        <v>22</v>
      </c>
      <c r="J1836" t="s">
        <v>134</v>
      </c>
      <c r="K1836" t="s">
        <v>24</v>
      </c>
      <c r="L1836" t="s">
        <v>91</v>
      </c>
      <c r="M1836" t="s">
        <v>26</v>
      </c>
      <c r="N1836" t="s">
        <v>27</v>
      </c>
    </row>
    <row r="1837" spans="1:14" x14ac:dyDescent="0.25">
      <c r="A1837" t="s">
        <v>9400</v>
      </c>
      <c r="B1837" t="s">
        <v>992</v>
      </c>
      <c r="C1837" t="s">
        <v>16</v>
      </c>
      <c r="D1837" t="s">
        <v>3396</v>
      </c>
      <c r="E1837" t="s">
        <v>695</v>
      </c>
      <c r="F1837" t="s">
        <v>9401</v>
      </c>
      <c r="G1837" t="s">
        <v>9402</v>
      </c>
      <c r="H1837" t="s">
        <v>9403</v>
      </c>
      <c r="I1837" t="s">
        <v>34</v>
      </c>
      <c r="J1837" t="s">
        <v>2011</v>
      </c>
      <c r="K1837" t="s">
        <v>24</v>
      </c>
      <c r="L1837" t="s">
        <v>1577</v>
      </c>
      <c r="M1837" t="s">
        <v>26</v>
      </c>
      <c r="N1837" t="s">
        <v>27</v>
      </c>
    </row>
    <row r="1838" spans="1:14" x14ac:dyDescent="0.25">
      <c r="A1838" t="s">
        <v>9404</v>
      </c>
      <c r="B1838" t="s">
        <v>8544</v>
      </c>
      <c r="C1838" t="s">
        <v>16</v>
      </c>
      <c r="D1838" t="s">
        <v>4792</v>
      </c>
      <c r="E1838" t="s">
        <v>695</v>
      </c>
      <c r="F1838" t="s">
        <v>9405</v>
      </c>
      <c r="G1838" t="s">
        <v>9406</v>
      </c>
      <c r="H1838" t="s">
        <v>9407</v>
      </c>
      <c r="I1838" t="s">
        <v>34</v>
      </c>
      <c r="J1838" t="s">
        <v>276</v>
      </c>
      <c r="K1838" t="s">
        <v>24</v>
      </c>
      <c r="L1838" t="s">
        <v>914</v>
      </c>
      <c r="M1838" t="s">
        <v>26</v>
      </c>
      <c r="N1838" t="s">
        <v>27</v>
      </c>
    </row>
    <row r="1839" spans="1:14" x14ac:dyDescent="0.25">
      <c r="A1839" t="s">
        <v>9408</v>
      </c>
      <c r="C1839" t="s">
        <v>76</v>
      </c>
      <c r="D1839" t="s">
        <v>9409</v>
      </c>
      <c r="E1839" t="s">
        <v>695</v>
      </c>
      <c r="F1839" t="s">
        <v>9410</v>
      </c>
      <c r="G1839" t="s">
        <v>9411</v>
      </c>
      <c r="H1839" t="s">
        <v>9412</v>
      </c>
      <c r="I1839" t="s">
        <v>22</v>
      </c>
      <c r="J1839" t="s">
        <v>276</v>
      </c>
      <c r="K1839" t="s">
        <v>24</v>
      </c>
      <c r="L1839" t="s">
        <v>91</v>
      </c>
      <c r="M1839" t="s">
        <v>26</v>
      </c>
      <c r="N1839" t="s">
        <v>27</v>
      </c>
    </row>
    <row r="1840" spans="1:14" x14ac:dyDescent="0.25">
      <c r="A1840" t="s">
        <v>9413</v>
      </c>
      <c r="C1840" t="s">
        <v>76</v>
      </c>
      <c r="D1840" t="s">
        <v>6940</v>
      </c>
      <c r="E1840" t="s">
        <v>687</v>
      </c>
      <c r="F1840" t="s">
        <v>9414</v>
      </c>
      <c r="G1840" t="s">
        <v>9415</v>
      </c>
      <c r="H1840" t="s">
        <v>9416</v>
      </c>
      <c r="I1840" t="s">
        <v>34</v>
      </c>
      <c r="J1840" t="s">
        <v>1557</v>
      </c>
      <c r="K1840" t="s">
        <v>24</v>
      </c>
      <c r="L1840" t="s">
        <v>2467</v>
      </c>
      <c r="M1840" t="s">
        <v>26</v>
      </c>
      <c r="N1840" t="s">
        <v>27</v>
      </c>
    </row>
    <row r="1841" spans="1:14" x14ac:dyDescent="0.25">
      <c r="A1841" t="s">
        <v>9261</v>
      </c>
      <c r="B1841" t="s">
        <v>1974</v>
      </c>
      <c r="C1841" t="s">
        <v>76</v>
      </c>
      <c r="D1841" t="s">
        <v>2533</v>
      </c>
      <c r="E1841" t="s">
        <v>695</v>
      </c>
      <c r="F1841" t="s">
        <v>9417</v>
      </c>
      <c r="G1841" t="s">
        <v>9418</v>
      </c>
      <c r="H1841" t="s">
        <v>9419</v>
      </c>
      <c r="I1841" t="s">
        <v>34</v>
      </c>
      <c r="J1841" t="s">
        <v>178</v>
      </c>
      <c r="K1841" t="s">
        <v>24</v>
      </c>
      <c r="L1841" t="s">
        <v>257</v>
      </c>
      <c r="M1841" t="s">
        <v>26</v>
      </c>
      <c r="N1841" t="s">
        <v>27</v>
      </c>
    </row>
    <row r="1842" spans="1:14" x14ac:dyDescent="0.25">
      <c r="A1842" t="s">
        <v>9420</v>
      </c>
      <c r="B1842" t="s">
        <v>9421</v>
      </c>
      <c r="C1842" t="s">
        <v>76</v>
      </c>
      <c r="D1842" t="s">
        <v>1052</v>
      </c>
      <c r="E1842" t="s">
        <v>695</v>
      </c>
      <c r="F1842" t="s">
        <v>9422</v>
      </c>
      <c r="G1842" t="s">
        <v>9423</v>
      </c>
      <c r="H1842" t="s">
        <v>9424</v>
      </c>
      <c r="I1842" t="s">
        <v>34</v>
      </c>
      <c r="J1842" t="s">
        <v>71</v>
      </c>
      <c r="K1842" t="s">
        <v>24</v>
      </c>
      <c r="L1842" t="s">
        <v>224</v>
      </c>
      <c r="M1842" t="s">
        <v>9425</v>
      </c>
      <c r="N1842" t="s">
        <v>46</v>
      </c>
    </row>
    <row r="1843" spans="1:14" x14ac:dyDescent="0.25">
      <c r="A1843" t="s">
        <v>9426</v>
      </c>
      <c r="B1843" t="s">
        <v>9421</v>
      </c>
      <c r="C1843" t="s">
        <v>76</v>
      </c>
      <c r="D1843" t="s">
        <v>1052</v>
      </c>
      <c r="E1843" t="s">
        <v>695</v>
      </c>
      <c r="F1843" t="s">
        <v>9427</v>
      </c>
      <c r="G1843" t="s">
        <v>9428</v>
      </c>
      <c r="H1843" t="s">
        <v>9429</v>
      </c>
      <c r="I1843" t="s">
        <v>34</v>
      </c>
      <c r="J1843" t="s">
        <v>71</v>
      </c>
      <c r="K1843" t="s">
        <v>24</v>
      </c>
      <c r="L1843" t="s">
        <v>224</v>
      </c>
      <c r="M1843" t="s">
        <v>9430</v>
      </c>
      <c r="N1843" t="s">
        <v>46</v>
      </c>
    </row>
    <row r="1844" spans="1:14" x14ac:dyDescent="0.25">
      <c r="A1844" t="s">
        <v>9249</v>
      </c>
      <c r="B1844" t="s">
        <v>9431</v>
      </c>
      <c r="C1844" t="s">
        <v>16</v>
      </c>
      <c r="E1844" t="s">
        <v>687</v>
      </c>
      <c r="F1844" t="s">
        <v>9432</v>
      </c>
      <c r="G1844" t="s">
        <v>9433</v>
      </c>
      <c r="H1844" t="s">
        <v>9434</v>
      </c>
      <c r="I1844" t="s">
        <v>22</v>
      </c>
      <c r="K1844" t="s">
        <v>24</v>
      </c>
      <c r="M1844" t="s">
        <v>26</v>
      </c>
      <c r="N1844" t="s">
        <v>27</v>
      </c>
    </row>
    <row r="1845" spans="1:14" x14ac:dyDescent="0.25">
      <c r="A1845" t="s">
        <v>9435</v>
      </c>
      <c r="B1845" t="s">
        <v>7317</v>
      </c>
      <c r="C1845" t="s">
        <v>16</v>
      </c>
      <c r="D1845" t="s">
        <v>9145</v>
      </c>
      <c r="E1845" t="s">
        <v>687</v>
      </c>
      <c r="F1845" t="s">
        <v>9436</v>
      </c>
      <c r="G1845" t="s">
        <v>9437</v>
      </c>
      <c r="H1845" t="s">
        <v>9438</v>
      </c>
      <c r="I1845" t="s">
        <v>34</v>
      </c>
      <c r="J1845" t="s">
        <v>9149</v>
      </c>
      <c r="K1845" t="s">
        <v>24</v>
      </c>
      <c r="L1845" t="s">
        <v>7788</v>
      </c>
      <c r="M1845" t="s">
        <v>26</v>
      </c>
      <c r="N1845" t="s">
        <v>27</v>
      </c>
    </row>
    <row r="1846" spans="1:14" x14ac:dyDescent="0.25">
      <c r="A1846" t="s">
        <v>3065</v>
      </c>
      <c r="B1846" t="s">
        <v>3786</v>
      </c>
      <c r="C1846" t="s">
        <v>76</v>
      </c>
      <c r="D1846" t="s">
        <v>9439</v>
      </c>
      <c r="E1846" t="s">
        <v>695</v>
      </c>
      <c r="F1846" t="s">
        <v>9440</v>
      </c>
      <c r="G1846" t="s">
        <v>9441</v>
      </c>
      <c r="H1846" t="s">
        <v>9442</v>
      </c>
      <c r="I1846" t="s">
        <v>34</v>
      </c>
      <c r="J1846" t="s">
        <v>1413</v>
      </c>
      <c r="K1846" t="s">
        <v>24</v>
      </c>
      <c r="L1846" t="s">
        <v>2938</v>
      </c>
      <c r="M1846" t="s">
        <v>9443</v>
      </c>
      <c r="N1846" t="s">
        <v>46</v>
      </c>
    </row>
    <row r="1847" spans="1:14" x14ac:dyDescent="0.25">
      <c r="A1847" t="s">
        <v>9444</v>
      </c>
      <c r="B1847" t="s">
        <v>9445</v>
      </c>
      <c r="C1847" t="s">
        <v>76</v>
      </c>
      <c r="D1847" t="s">
        <v>67</v>
      </c>
      <c r="E1847" t="s">
        <v>695</v>
      </c>
      <c r="F1847" t="s">
        <v>9446</v>
      </c>
      <c r="G1847" t="s">
        <v>9447</v>
      </c>
      <c r="H1847" t="s">
        <v>9448</v>
      </c>
      <c r="I1847" t="s">
        <v>34</v>
      </c>
      <c r="J1847" t="s">
        <v>691</v>
      </c>
      <c r="K1847" t="s">
        <v>24</v>
      </c>
      <c r="L1847" t="s">
        <v>44</v>
      </c>
      <c r="M1847" t="s">
        <v>26</v>
      </c>
      <c r="N1847" t="s">
        <v>27</v>
      </c>
    </row>
    <row r="1848" spans="1:14" x14ac:dyDescent="0.25">
      <c r="A1848" t="s">
        <v>9449</v>
      </c>
      <c r="B1848" t="s">
        <v>7317</v>
      </c>
      <c r="C1848" t="s">
        <v>16</v>
      </c>
      <c r="D1848" t="s">
        <v>9145</v>
      </c>
      <c r="E1848" t="s">
        <v>695</v>
      </c>
      <c r="F1848" t="s">
        <v>9450</v>
      </c>
      <c r="G1848" t="s">
        <v>9451</v>
      </c>
      <c r="H1848" t="s">
        <v>9452</v>
      </c>
      <c r="I1848" t="s">
        <v>34</v>
      </c>
      <c r="J1848" t="s">
        <v>1762</v>
      </c>
      <c r="K1848" t="s">
        <v>24</v>
      </c>
      <c r="L1848" t="s">
        <v>9453</v>
      </c>
      <c r="M1848" t="s">
        <v>26</v>
      </c>
      <c r="N1848" t="s">
        <v>27</v>
      </c>
    </row>
    <row r="1849" spans="1:14" x14ac:dyDescent="0.25">
      <c r="A1849" t="s">
        <v>9311</v>
      </c>
      <c r="B1849" t="s">
        <v>9312</v>
      </c>
      <c r="C1849" t="s">
        <v>16</v>
      </c>
      <c r="D1849" t="s">
        <v>9237</v>
      </c>
      <c r="E1849" t="s">
        <v>695</v>
      </c>
      <c r="F1849" t="s">
        <v>9454</v>
      </c>
      <c r="G1849" t="s">
        <v>9455</v>
      </c>
      <c r="H1849" t="s">
        <v>9456</v>
      </c>
      <c r="I1849" t="s">
        <v>22</v>
      </c>
      <c r="J1849" t="s">
        <v>9241</v>
      </c>
      <c r="K1849" t="s">
        <v>24</v>
      </c>
      <c r="L1849" t="s">
        <v>483</v>
      </c>
      <c r="M1849" t="s">
        <v>26</v>
      </c>
      <c r="N1849" t="s">
        <v>27</v>
      </c>
    </row>
    <row r="1850" spans="1:14" x14ac:dyDescent="0.25">
      <c r="A1850" t="s">
        <v>9457</v>
      </c>
      <c r="B1850" t="s">
        <v>9335</v>
      </c>
      <c r="C1850" t="s">
        <v>16</v>
      </c>
      <c r="D1850" t="s">
        <v>9336</v>
      </c>
      <c r="E1850" t="s">
        <v>687</v>
      </c>
      <c r="F1850" t="s">
        <v>9458</v>
      </c>
      <c r="G1850" t="s">
        <v>9459</v>
      </c>
      <c r="H1850" t="s">
        <v>9460</v>
      </c>
      <c r="I1850" t="s">
        <v>34</v>
      </c>
      <c r="J1850" t="s">
        <v>514</v>
      </c>
      <c r="K1850" t="s">
        <v>24</v>
      </c>
      <c r="L1850" t="s">
        <v>7555</v>
      </c>
      <c r="M1850" t="s">
        <v>26</v>
      </c>
      <c r="N1850" t="s">
        <v>27</v>
      </c>
    </row>
    <row r="1851" spans="1:14" x14ac:dyDescent="0.25">
      <c r="A1851" t="s">
        <v>9461</v>
      </c>
      <c r="B1851" t="s">
        <v>8544</v>
      </c>
      <c r="C1851" t="s">
        <v>16</v>
      </c>
      <c r="D1851" t="s">
        <v>9170</v>
      </c>
      <c r="E1851" t="s">
        <v>695</v>
      </c>
      <c r="F1851" t="s">
        <v>9462</v>
      </c>
      <c r="G1851" t="s">
        <v>9463</v>
      </c>
      <c r="H1851" t="s">
        <v>9464</v>
      </c>
      <c r="I1851" t="s">
        <v>34</v>
      </c>
      <c r="J1851" t="s">
        <v>269</v>
      </c>
      <c r="K1851" t="s">
        <v>24</v>
      </c>
      <c r="L1851" t="s">
        <v>914</v>
      </c>
      <c r="M1851" t="s">
        <v>26</v>
      </c>
      <c r="N1851" t="s">
        <v>27</v>
      </c>
    </row>
    <row r="1852" spans="1:14" x14ac:dyDescent="0.25">
      <c r="A1852" t="s">
        <v>9465</v>
      </c>
      <c r="B1852" t="s">
        <v>992</v>
      </c>
      <c r="C1852" t="s">
        <v>16</v>
      </c>
      <c r="D1852" t="s">
        <v>3396</v>
      </c>
      <c r="E1852" t="s">
        <v>695</v>
      </c>
      <c r="F1852" t="s">
        <v>9466</v>
      </c>
      <c r="G1852" t="s">
        <v>9467</v>
      </c>
      <c r="H1852" t="s">
        <v>9468</v>
      </c>
      <c r="I1852" t="s">
        <v>34</v>
      </c>
      <c r="J1852" t="s">
        <v>855</v>
      </c>
      <c r="K1852" t="s">
        <v>24</v>
      </c>
      <c r="L1852" t="s">
        <v>9370</v>
      </c>
      <c r="M1852" t="s">
        <v>26</v>
      </c>
      <c r="N1852" t="s">
        <v>27</v>
      </c>
    </row>
    <row r="1853" spans="1:14" x14ac:dyDescent="0.25">
      <c r="A1853" t="s">
        <v>9469</v>
      </c>
      <c r="B1853" t="s">
        <v>8544</v>
      </c>
      <c r="C1853" t="s">
        <v>16</v>
      </c>
      <c r="D1853" t="s">
        <v>4792</v>
      </c>
      <c r="E1853" t="s">
        <v>695</v>
      </c>
      <c r="F1853" t="s">
        <v>9470</v>
      </c>
      <c r="G1853" t="s">
        <v>9471</v>
      </c>
      <c r="H1853" t="s">
        <v>9472</v>
      </c>
      <c r="I1853" t="s">
        <v>34</v>
      </c>
      <c r="J1853" t="s">
        <v>872</v>
      </c>
      <c r="K1853" t="s">
        <v>24</v>
      </c>
      <c r="L1853" t="s">
        <v>914</v>
      </c>
      <c r="M1853" t="s">
        <v>26</v>
      </c>
      <c r="N1853" t="s">
        <v>27</v>
      </c>
    </row>
    <row r="1854" spans="1:14" x14ac:dyDescent="0.25">
      <c r="A1854" t="s">
        <v>9371</v>
      </c>
      <c r="C1854" t="s">
        <v>76</v>
      </c>
      <c r="D1854" t="s">
        <v>9372</v>
      </c>
      <c r="E1854" t="s">
        <v>687</v>
      </c>
      <c r="F1854" t="s">
        <v>9473</v>
      </c>
      <c r="G1854" t="s">
        <v>9474</v>
      </c>
      <c r="H1854" t="s">
        <v>9475</v>
      </c>
      <c r="I1854" t="s">
        <v>34</v>
      </c>
      <c r="J1854" t="s">
        <v>284</v>
      </c>
      <c r="K1854" t="s">
        <v>24</v>
      </c>
      <c r="L1854" t="s">
        <v>477</v>
      </c>
      <c r="M1854" t="s">
        <v>26</v>
      </c>
      <c r="N1854" t="s">
        <v>27</v>
      </c>
    </row>
    <row r="1855" spans="1:14" x14ac:dyDescent="0.25">
      <c r="A1855" t="s">
        <v>9174</v>
      </c>
      <c r="B1855" t="s">
        <v>9175</v>
      </c>
      <c r="C1855" t="s">
        <v>76</v>
      </c>
      <c r="D1855" t="s">
        <v>8596</v>
      </c>
      <c r="E1855" t="s">
        <v>695</v>
      </c>
      <c r="F1855" t="s">
        <v>9476</v>
      </c>
      <c r="G1855" t="s">
        <v>9477</v>
      </c>
      <c r="H1855" t="s">
        <v>9478</v>
      </c>
      <c r="I1855" t="s">
        <v>34</v>
      </c>
      <c r="J1855" t="s">
        <v>1372</v>
      </c>
      <c r="K1855" t="s">
        <v>24</v>
      </c>
      <c r="L1855" t="s">
        <v>9179</v>
      </c>
      <c r="M1855" t="s">
        <v>9479</v>
      </c>
      <c r="N1855" t="s">
        <v>46</v>
      </c>
    </row>
    <row r="1856" spans="1:14" x14ac:dyDescent="0.25">
      <c r="A1856" t="s">
        <v>9480</v>
      </c>
      <c r="B1856" t="s">
        <v>8544</v>
      </c>
      <c r="C1856" t="s">
        <v>16</v>
      </c>
      <c r="D1856" t="s">
        <v>4792</v>
      </c>
      <c r="E1856" t="s">
        <v>695</v>
      </c>
      <c r="F1856" t="s">
        <v>9481</v>
      </c>
      <c r="G1856" t="s">
        <v>9482</v>
      </c>
      <c r="H1856" t="s">
        <v>9483</v>
      </c>
      <c r="I1856" t="s">
        <v>34</v>
      </c>
      <c r="J1856" t="s">
        <v>142</v>
      </c>
      <c r="K1856" t="s">
        <v>24</v>
      </c>
      <c r="L1856" t="s">
        <v>914</v>
      </c>
      <c r="M1856" t="s">
        <v>26</v>
      </c>
      <c r="N1856" t="s">
        <v>27</v>
      </c>
    </row>
    <row r="1857" spans="1:14" x14ac:dyDescent="0.25">
      <c r="A1857" t="s">
        <v>9484</v>
      </c>
      <c r="B1857" t="s">
        <v>992</v>
      </c>
      <c r="C1857" t="s">
        <v>16</v>
      </c>
      <c r="D1857" t="s">
        <v>3396</v>
      </c>
      <c r="E1857" t="s">
        <v>695</v>
      </c>
      <c r="F1857" t="s">
        <v>9485</v>
      </c>
      <c r="G1857" t="s">
        <v>9486</v>
      </c>
      <c r="H1857" t="s">
        <v>9487</v>
      </c>
      <c r="I1857" t="s">
        <v>34</v>
      </c>
      <c r="J1857" t="s">
        <v>6203</v>
      </c>
      <c r="K1857" t="s">
        <v>24</v>
      </c>
      <c r="L1857" t="s">
        <v>9370</v>
      </c>
      <c r="M1857" t="s">
        <v>26</v>
      </c>
      <c r="N1857" t="s">
        <v>27</v>
      </c>
    </row>
    <row r="1858" spans="1:14" x14ac:dyDescent="0.25">
      <c r="A1858" t="s">
        <v>9158</v>
      </c>
      <c r="B1858" t="s">
        <v>9488</v>
      </c>
      <c r="C1858" t="s">
        <v>16</v>
      </c>
      <c r="D1858" t="s">
        <v>594</v>
      </c>
      <c r="E1858" t="s">
        <v>695</v>
      </c>
      <c r="F1858" t="s">
        <v>9489</v>
      </c>
      <c r="G1858" t="s">
        <v>9490</v>
      </c>
      <c r="H1858" t="s">
        <v>9491</v>
      </c>
      <c r="I1858" t="s">
        <v>34</v>
      </c>
      <c r="J1858" t="s">
        <v>1010</v>
      </c>
      <c r="K1858" t="s">
        <v>24</v>
      </c>
      <c r="L1858" t="s">
        <v>224</v>
      </c>
      <c r="M1858" t="s">
        <v>26</v>
      </c>
      <c r="N1858" t="s">
        <v>27</v>
      </c>
    </row>
    <row r="1859" spans="1:14" x14ac:dyDescent="0.25">
      <c r="A1859" t="s">
        <v>9388</v>
      </c>
      <c r="B1859" t="s">
        <v>1519</v>
      </c>
      <c r="C1859" t="s">
        <v>16</v>
      </c>
      <c r="D1859" t="s">
        <v>8478</v>
      </c>
      <c r="E1859" t="s">
        <v>695</v>
      </c>
      <c r="F1859" t="s">
        <v>9492</v>
      </c>
      <c r="G1859" t="s">
        <v>9493</v>
      </c>
      <c r="H1859" t="s">
        <v>9494</v>
      </c>
      <c r="I1859" t="s">
        <v>22</v>
      </c>
      <c r="J1859" t="s">
        <v>1161</v>
      </c>
      <c r="K1859" t="s">
        <v>24</v>
      </c>
      <c r="L1859" t="s">
        <v>44</v>
      </c>
      <c r="M1859" t="s">
        <v>26</v>
      </c>
      <c r="N1859" t="s">
        <v>27</v>
      </c>
    </row>
    <row r="1860" spans="1:14" x14ac:dyDescent="0.25">
      <c r="A1860" t="s">
        <v>9495</v>
      </c>
      <c r="C1860" t="s">
        <v>16</v>
      </c>
      <c r="D1860" t="s">
        <v>9496</v>
      </c>
      <c r="E1860" t="s">
        <v>687</v>
      </c>
      <c r="F1860" t="s">
        <v>9497</v>
      </c>
      <c r="G1860" t="s">
        <v>9498</v>
      </c>
      <c r="H1860" t="s">
        <v>9499</v>
      </c>
      <c r="I1860" t="s">
        <v>34</v>
      </c>
      <c r="J1860" t="s">
        <v>699</v>
      </c>
      <c r="K1860" t="s">
        <v>24</v>
      </c>
      <c r="L1860" t="s">
        <v>9500</v>
      </c>
      <c r="M1860" t="s">
        <v>26</v>
      </c>
      <c r="N1860" t="s">
        <v>27</v>
      </c>
    </row>
    <row r="1861" spans="1:14" x14ac:dyDescent="0.25">
      <c r="A1861" t="s">
        <v>9501</v>
      </c>
      <c r="B1861" t="s">
        <v>1304</v>
      </c>
      <c r="C1861" t="s">
        <v>16</v>
      </c>
      <c r="D1861" t="s">
        <v>1052</v>
      </c>
      <c r="E1861" t="s">
        <v>695</v>
      </c>
      <c r="F1861" t="s">
        <v>9502</v>
      </c>
      <c r="G1861" t="s">
        <v>9503</v>
      </c>
      <c r="H1861" t="s">
        <v>9504</v>
      </c>
      <c r="I1861" t="s">
        <v>34</v>
      </c>
      <c r="J1861" t="s">
        <v>127</v>
      </c>
      <c r="K1861" t="s">
        <v>24</v>
      </c>
      <c r="L1861" t="s">
        <v>224</v>
      </c>
      <c r="M1861" t="s">
        <v>9505</v>
      </c>
      <c r="N1861" t="s">
        <v>46</v>
      </c>
    </row>
    <row r="1862" spans="1:14" x14ac:dyDescent="0.25">
      <c r="A1862" t="s">
        <v>9506</v>
      </c>
      <c r="B1862" t="s">
        <v>992</v>
      </c>
      <c r="C1862" t="s">
        <v>16</v>
      </c>
      <c r="D1862" t="s">
        <v>3396</v>
      </c>
      <c r="E1862" t="s">
        <v>695</v>
      </c>
      <c r="F1862" t="s">
        <v>9507</v>
      </c>
      <c r="G1862" t="s">
        <v>9508</v>
      </c>
      <c r="H1862" t="s">
        <v>9509</v>
      </c>
      <c r="I1862" t="s">
        <v>34</v>
      </c>
      <c r="J1862" t="s">
        <v>9241</v>
      </c>
      <c r="K1862" t="s">
        <v>24</v>
      </c>
      <c r="L1862" t="s">
        <v>9234</v>
      </c>
      <c r="M1862" t="s">
        <v>26</v>
      </c>
      <c r="N1862" t="s">
        <v>27</v>
      </c>
    </row>
    <row r="1863" spans="1:14" x14ac:dyDescent="0.25">
      <c r="A1863" t="s">
        <v>9510</v>
      </c>
      <c r="B1863" t="s">
        <v>8544</v>
      </c>
      <c r="C1863" t="s">
        <v>16</v>
      </c>
      <c r="D1863" t="s">
        <v>4792</v>
      </c>
      <c r="E1863" t="s">
        <v>695</v>
      </c>
      <c r="F1863" t="s">
        <v>9511</v>
      </c>
      <c r="G1863" t="s">
        <v>9512</v>
      </c>
      <c r="H1863" t="s">
        <v>9513</v>
      </c>
      <c r="I1863" t="s">
        <v>34</v>
      </c>
      <c r="J1863" t="s">
        <v>782</v>
      </c>
      <c r="K1863" t="s">
        <v>24</v>
      </c>
      <c r="L1863" t="s">
        <v>914</v>
      </c>
      <c r="M1863" t="s">
        <v>26</v>
      </c>
      <c r="N1863" t="s">
        <v>27</v>
      </c>
    </row>
    <row r="1864" spans="1:14" x14ac:dyDescent="0.25">
      <c r="A1864" t="s">
        <v>9514</v>
      </c>
      <c r="B1864" t="s">
        <v>8544</v>
      </c>
      <c r="C1864" t="s">
        <v>16</v>
      </c>
      <c r="D1864" t="s">
        <v>4792</v>
      </c>
      <c r="E1864" t="s">
        <v>695</v>
      </c>
      <c r="F1864" t="s">
        <v>9515</v>
      </c>
      <c r="G1864" t="s">
        <v>9516</v>
      </c>
      <c r="H1864" t="s">
        <v>9517</v>
      </c>
      <c r="I1864" t="s">
        <v>34</v>
      </c>
      <c r="J1864" t="s">
        <v>929</v>
      </c>
      <c r="K1864" t="s">
        <v>24</v>
      </c>
      <c r="L1864" t="s">
        <v>914</v>
      </c>
      <c r="M1864" t="s">
        <v>26</v>
      </c>
      <c r="N1864" t="s">
        <v>27</v>
      </c>
    </row>
    <row r="1865" spans="1:14" x14ac:dyDescent="0.25">
      <c r="A1865" t="s">
        <v>9518</v>
      </c>
      <c r="B1865" t="s">
        <v>8544</v>
      </c>
      <c r="C1865" t="s">
        <v>16</v>
      </c>
      <c r="D1865" t="s">
        <v>4792</v>
      </c>
      <c r="E1865" t="s">
        <v>695</v>
      </c>
      <c r="F1865" t="s">
        <v>9519</v>
      </c>
      <c r="G1865" t="s">
        <v>9520</v>
      </c>
      <c r="H1865" t="s">
        <v>9521</v>
      </c>
      <c r="I1865" t="s">
        <v>34</v>
      </c>
      <c r="J1865" t="s">
        <v>1208</v>
      </c>
      <c r="K1865" t="s">
        <v>24</v>
      </c>
      <c r="L1865" t="s">
        <v>914</v>
      </c>
      <c r="M1865" t="s">
        <v>26</v>
      </c>
      <c r="N1865" t="s">
        <v>27</v>
      </c>
    </row>
    <row r="1866" spans="1:14" x14ac:dyDescent="0.25">
      <c r="A1866" t="s">
        <v>9123</v>
      </c>
      <c r="B1866" t="s">
        <v>9124</v>
      </c>
      <c r="C1866" t="s">
        <v>16</v>
      </c>
      <c r="D1866" t="s">
        <v>288</v>
      </c>
      <c r="E1866" t="s">
        <v>695</v>
      </c>
      <c r="F1866" t="s">
        <v>9522</v>
      </c>
      <c r="G1866" t="s">
        <v>9523</v>
      </c>
      <c r="H1866" t="s">
        <v>9524</v>
      </c>
      <c r="I1866" t="s">
        <v>34</v>
      </c>
      <c r="J1866" t="s">
        <v>1056</v>
      </c>
      <c r="K1866" t="s">
        <v>24</v>
      </c>
      <c r="L1866" t="s">
        <v>224</v>
      </c>
      <c r="M1866" t="s">
        <v>9525</v>
      </c>
      <c r="N1866" t="s">
        <v>46</v>
      </c>
    </row>
    <row r="1867" spans="1:14" x14ac:dyDescent="0.25">
      <c r="A1867" t="s">
        <v>763</v>
      </c>
      <c r="B1867" t="s">
        <v>9340</v>
      </c>
      <c r="C1867" t="s">
        <v>76</v>
      </c>
      <c r="E1867" t="s">
        <v>695</v>
      </c>
      <c r="F1867" t="s">
        <v>9526</v>
      </c>
      <c r="G1867" t="s">
        <v>9527</v>
      </c>
      <c r="H1867" t="s">
        <v>9528</v>
      </c>
      <c r="I1867" t="s">
        <v>34</v>
      </c>
      <c r="J1867" t="s">
        <v>1769</v>
      </c>
      <c r="K1867" t="s">
        <v>24</v>
      </c>
      <c r="M1867" t="s">
        <v>26</v>
      </c>
      <c r="N1867" t="s">
        <v>27</v>
      </c>
    </row>
    <row r="1868" spans="1:14" x14ac:dyDescent="0.25">
      <c r="A1868" t="s">
        <v>9529</v>
      </c>
      <c r="B1868" t="s">
        <v>9530</v>
      </c>
      <c r="C1868" t="s">
        <v>76</v>
      </c>
      <c r="D1868" t="s">
        <v>9222</v>
      </c>
      <c r="E1868" t="s">
        <v>695</v>
      </c>
      <c r="F1868" t="s">
        <v>9531</v>
      </c>
      <c r="G1868" t="s">
        <v>9532</v>
      </c>
      <c r="H1868" t="s">
        <v>9533</v>
      </c>
      <c r="I1868" t="s">
        <v>34</v>
      </c>
      <c r="J1868" t="s">
        <v>232</v>
      </c>
      <c r="K1868" t="s">
        <v>24</v>
      </c>
      <c r="L1868" t="s">
        <v>82</v>
      </c>
      <c r="M1868" t="s">
        <v>26</v>
      </c>
      <c r="N1868" t="s">
        <v>27</v>
      </c>
    </row>
    <row r="1869" spans="1:14" x14ac:dyDescent="0.25">
      <c r="A1869" t="s">
        <v>9158</v>
      </c>
      <c r="B1869" t="s">
        <v>9534</v>
      </c>
      <c r="C1869" t="s">
        <v>16</v>
      </c>
      <c r="D1869" t="s">
        <v>594</v>
      </c>
      <c r="E1869" t="s">
        <v>695</v>
      </c>
      <c r="F1869" t="s">
        <v>9535</v>
      </c>
      <c r="G1869" t="s">
        <v>9536</v>
      </c>
      <c r="H1869" t="s">
        <v>9537</v>
      </c>
      <c r="I1869" t="s">
        <v>34</v>
      </c>
      <c r="J1869" t="s">
        <v>1275</v>
      </c>
      <c r="K1869" t="s">
        <v>24</v>
      </c>
      <c r="L1869" t="s">
        <v>224</v>
      </c>
      <c r="M1869" t="s">
        <v>26</v>
      </c>
      <c r="N1869" t="s">
        <v>27</v>
      </c>
    </row>
    <row r="1870" spans="1:14" x14ac:dyDescent="0.25">
      <c r="A1870" t="s">
        <v>9538</v>
      </c>
      <c r="B1870" t="s">
        <v>9539</v>
      </c>
      <c r="C1870" t="s">
        <v>16</v>
      </c>
      <c r="D1870" t="s">
        <v>1612</v>
      </c>
      <c r="E1870" t="s">
        <v>695</v>
      </c>
      <c r="F1870" t="s">
        <v>9540</v>
      </c>
      <c r="G1870" t="s">
        <v>9541</v>
      </c>
      <c r="H1870" t="s">
        <v>9542</v>
      </c>
      <c r="I1870" t="s">
        <v>34</v>
      </c>
      <c r="J1870" t="s">
        <v>816</v>
      </c>
      <c r="K1870" t="s">
        <v>24</v>
      </c>
      <c r="L1870" t="s">
        <v>82</v>
      </c>
      <c r="M1870" t="s">
        <v>26</v>
      </c>
      <c r="N1870" t="s">
        <v>27</v>
      </c>
    </row>
    <row r="1871" spans="1:14" x14ac:dyDescent="0.25">
      <c r="A1871" t="s">
        <v>9543</v>
      </c>
      <c r="B1871" t="s">
        <v>9544</v>
      </c>
      <c r="C1871" t="s">
        <v>76</v>
      </c>
      <c r="D1871" t="s">
        <v>9545</v>
      </c>
      <c r="E1871" t="s">
        <v>687</v>
      </c>
      <c r="F1871" t="s">
        <v>9546</v>
      </c>
      <c r="G1871" t="s">
        <v>9547</v>
      </c>
      <c r="H1871" t="s">
        <v>9548</v>
      </c>
      <c r="I1871" t="s">
        <v>34</v>
      </c>
      <c r="J1871" t="s">
        <v>35</v>
      </c>
      <c r="K1871" t="s">
        <v>24</v>
      </c>
      <c r="L1871" t="s">
        <v>9549</v>
      </c>
      <c r="M1871" t="s">
        <v>26</v>
      </c>
      <c r="N1871" t="s">
        <v>27</v>
      </c>
    </row>
    <row r="1872" spans="1:14" x14ac:dyDescent="0.25">
      <c r="A1872" t="s">
        <v>9550</v>
      </c>
      <c r="C1872" t="s">
        <v>76</v>
      </c>
      <c r="D1872" t="s">
        <v>9118</v>
      </c>
      <c r="E1872" t="s">
        <v>695</v>
      </c>
      <c r="F1872" t="s">
        <v>9551</v>
      </c>
      <c r="G1872" t="s">
        <v>9552</v>
      </c>
      <c r="H1872" t="s">
        <v>9553</v>
      </c>
      <c r="I1872" t="s">
        <v>22</v>
      </c>
      <c r="J1872" t="s">
        <v>276</v>
      </c>
      <c r="K1872" t="s">
        <v>24</v>
      </c>
      <c r="L1872" t="s">
        <v>9122</v>
      </c>
      <c r="M1872" t="s">
        <v>26</v>
      </c>
      <c r="N1872" t="s">
        <v>27</v>
      </c>
    </row>
    <row r="1873" spans="1:14" x14ac:dyDescent="0.25">
      <c r="A1873" t="s">
        <v>9174</v>
      </c>
      <c r="B1873" t="s">
        <v>9175</v>
      </c>
      <c r="C1873" t="s">
        <v>76</v>
      </c>
      <c r="E1873" t="s">
        <v>687</v>
      </c>
      <c r="F1873" t="s">
        <v>9554</v>
      </c>
      <c r="G1873" t="s">
        <v>9555</v>
      </c>
      <c r="H1873" t="s">
        <v>9556</v>
      </c>
      <c r="I1873" t="s">
        <v>34</v>
      </c>
      <c r="K1873" t="s">
        <v>24</v>
      </c>
      <c r="M1873" t="s">
        <v>26</v>
      </c>
      <c r="N1873" t="s">
        <v>27</v>
      </c>
    </row>
    <row r="1874" spans="1:14" x14ac:dyDescent="0.25">
      <c r="A1874" t="s">
        <v>9196</v>
      </c>
      <c r="B1874" t="s">
        <v>9197</v>
      </c>
      <c r="C1874" t="s">
        <v>16</v>
      </c>
      <c r="D1874" t="s">
        <v>9198</v>
      </c>
      <c r="E1874" t="s">
        <v>695</v>
      </c>
      <c r="F1874" t="s">
        <v>9557</v>
      </c>
      <c r="G1874" t="s">
        <v>9558</v>
      </c>
      <c r="H1874" t="s">
        <v>9559</v>
      </c>
      <c r="I1874" t="s">
        <v>34</v>
      </c>
      <c r="J1874" t="s">
        <v>426</v>
      </c>
      <c r="K1874" t="s">
        <v>24</v>
      </c>
      <c r="L1874" t="s">
        <v>713</v>
      </c>
      <c r="M1874" t="s">
        <v>26</v>
      </c>
      <c r="N1874" t="s">
        <v>27</v>
      </c>
    </row>
    <row r="1875" spans="1:14" x14ac:dyDescent="0.25">
      <c r="A1875" t="s">
        <v>6915</v>
      </c>
      <c r="B1875" t="s">
        <v>6916</v>
      </c>
      <c r="C1875" t="s">
        <v>16</v>
      </c>
      <c r="D1875" t="s">
        <v>9292</v>
      </c>
      <c r="E1875" t="s">
        <v>687</v>
      </c>
      <c r="F1875" t="s">
        <v>9560</v>
      </c>
      <c r="G1875" t="s">
        <v>9561</v>
      </c>
      <c r="H1875" t="s">
        <v>9562</v>
      </c>
      <c r="I1875" t="s">
        <v>34</v>
      </c>
      <c r="J1875" t="s">
        <v>551</v>
      </c>
      <c r="K1875" t="s">
        <v>24</v>
      </c>
      <c r="L1875" t="s">
        <v>900</v>
      </c>
      <c r="M1875" t="s">
        <v>26</v>
      </c>
      <c r="N1875" t="s">
        <v>27</v>
      </c>
    </row>
    <row r="1876" spans="1:14" x14ac:dyDescent="0.25">
      <c r="A1876" t="s">
        <v>9563</v>
      </c>
      <c r="B1876" t="s">
        <v>9564</v>
      </c>
      <c r="C1876" t="s">
        <v>16</v>
      </c>
      <c r="D1876" t="s">
        <v>2773</v>
      </c>
      <c r="E1876" t="s">
        <v>695</v>
      </c>
      <c r="F1876" t="s">
        <v>9565</v>
      </c>
      <c r="G1876" t="s">
        <v>9566</v>
      </c>
      <c r="H1876" t="s">
        <v>9567</v>
      </c>
      <c r="I1876" t="s">
        <v>34</v>
      </c>
      <c r="J1876" t="s">
        <v>232</v>
      </c>
      <c r="K1876" t="s">
        <v>24</v>
      </c>
      <c r="L1876" t="s">
        <v>9568</v>
      </c>
      <c r="M1876" t="s">
        <v>26</v>
      </c>
      <c r="N1876" t="s">
        <v>27</v>
      </c>
    </row>
    <row r="1877" spans="1:14" x14ac:dyDescent="0.25">
      <c r="A1877" t="s">
        <v>9569</v>
      </c>
      <c r="B1877" t="s">
        <v>9570</v>
      </c>
      <c r="C1877" t="s">
        <v>16</v>
      </c>
      <c r="D1877" t="s">
        <v>3396</v>
      </c>
      <c r="E1877" t="s">
        <v>695</v>
      </c>
      <c r="F1877" t="s">
        <v>9571</v>
      </c>
      <c r="G1877" t="s">
        <v>9572</v>
      </c>
      <c r="H1877" t="s">
        <v>9573</v>
      </c>
      <c r="I1877" t="s">
        <v>34</v>
      </c>
      <c r="J1877" t="s">
        <v>1227</v>
      </c>
      <c r="K1877" t="s">
        <v>24</v>
      </c>
      <c r="L1877" t="s">
        <v>9370</v>
      </c>
      <c r="M1877" t="s">
        <v>26</v>
      </c>
      <c r="N1877" t="s">
        <v>27</v>
      </c>
    </row>
    <row r="1878" spans="1:14" x14ac:dyDescent="0.25">
      <c r="A1878" t="s">
        <v>8526</v>
      </c>
      <c r="B1878" t="s">
        <v>8527</v>
      </c>
      <c r="C1878" t="s">
        <v>16</v>
      </c>
      <c r="D1878" t="s">
        <v>8528</v>
      </c>
      <c r="E1878" t="s">
        <v>695</v>
      </c>
      <c r="F1878" t="s">
        <v>9574</v>
      </c>
      <c r="G1878" t="s">
        <v>9575</v>
      </c>
      <c r="H1878" t="s">
        <v>9576</v>
      </c>
      <c r="I1878" t="s">
        <v>22</v>
      </c>
      <c r="J1878" t="s">
        <v>284</v>
      </c>
      <c r="K1878" t="s">
        <v>24</v>
      </c>
      <c r="L1878" t="s">
        <v>3900</v>
      </c>
      <c r="M1878" t="s">
        <v>26</v>
      </c>
      <c r="N1878" t="s">
        <v>27</v>
      </c>
    </row>
    <row r="1879" spans="1:14" x14ac:dyDescent="0.25">
      <c r="A1879" t="s">
        <v>9577</v>
      </c>
      <c r="B1879" t="s">
        <v>9578</v>
      </c>
      <c r="C1879" t="s">
        <v>76</v>
      </c>
      <c r="D1879" t="s">
        <v>9579</v>
      </c>
      <c r="E1879" t="s">
        <v>687</v>
      </c>
      <c r="F1879" t="s">
        <v>9580</v>
      </c>
      <c r="G1879" t="s">
        <v>9581</v>
      </c>
      <c r="H1879" t="s">
        <v>9582</v>
      </c>
      <c r="I1879" t="s">
        <v>34</v>
      </c>
      <c r="J1879" t="s">
        <v>2079</v>
      </c>
      <c r="K1879" t="s">
        <v>24</v>
      </c>
      <c r="L1879" t="s">
        <v>44</v>
      </c>
      <c r="M1879" t="s">
        <v>26</v>
      </c>
      <c r="N1879" t="s">
        <v>27</v>
      </c>
    </row>
    <row r="1880" spans="1:14" x14ac:dyDescent="0.25">
      <c r="A1880" t="s">
        <v>9583</v>
      </c>
      <c r="B1880" t="s">
        <v>9329</v>
      </c>
      <c r="C1880" t="s">
        <v>16</v>
      </c>
      <c r="D1880" t="s">
        <v>9584</v>
      </c>
      <c r="E1880" t="s">
        <v>695</v>
      </c>
      <c r="F1880" t="s">
        <v>9585</v>
      </c>
      <c r="G1880" t="s">
        <v>9586</v>
      </c>
      <c r="H1880" t="s">
        <v>9587</v>
      </c>
      <c r="I1880" t="s">
        <v>22</v>
      </c>
      <c r="J1880" t="s">
        <v>944</v>
      </c>
      <c r="K1880" t="s">
        <v>24</v>
      </c>
      <c r="L1880" t="s">
        <v>9588</v>
      </c>
      <c r="M1880" t="s">
        <v>26</v>
      </c>
      <c r="N1880" t="s">
        <v>27</v>
      </c>
    </row>
    <row r="1881" spans="1:14" x14ac:dyDescent="0.25">
      <c r="A1881" t="s">
        <v>9163</v>
      </c>
      <c r="B1881" t="s">
        <v>9164</v>
      </c>
      <c r="C1881" t="s">
        <v>76</v>
      </c>
      <c r="D1881" t="s">
        <v>329</v>
      </c>
      <c r="E1881" t="s">
        <v>695</v>
      </c>
      <c r="F1881" t="s">
        <v>9589</v>
      </c>
      <c r="G1881" t="s">
        <v>9590</v>
      </c>
      <c r="H1881" t="s">
        <v>9591</v>
      </c>
      <c r="I1881" t="s">
        <v>34</v>
      </c>
      <c r="J1881" t="s">
        <v>333</v>
      </c>
      <c r="K1881" t="s">
        <v>24</v>
      </c>
      <c r="L1881" t="s">
        <v>334</v>
      </c>
      <c r="M1881" t="s">
        <v>9592</v>
      </c>
      <c r="N1881" t="s">
        <v>46</v>
      </c>
    </row>
    <row r="1882" spans="1:14" x14ac:dyDescent="0.25">
      <c r="A1882" t="s">
        <v>9593</v>
      </c>
      <c r="B1882" t="s">
        <v>1519</v>
      </c>
      <c r="C1882" t="s">
        <v>16</v>
      </c>
      <c r="D1882" t="s">
        <v>8478</v>
      </c>
      <c r="E1882" t="s">
        <v>687</v>
      </c>
      <c r="F1882" t="s">
        <v>9594</v>
      </c>
      <c r="G1882" t="s">
        <v>9595</v>
      </c>
      <c r="H1882" t="s">
        <v>9596</v>
      </c>
      <c r="I1882" t="s">
        <v>22</v>
      </c>
      <c r="J1882" t="s">
        <v>1161</v>
      </c>
      <c r="K1882" t="s">
        <v>24</v>
      </c>
      <c r="L1882" t="s">
        <v>44</v>
      </c>
      <c r="M1882" t="s">
        <v>26</v>
      </c>
      <c r="N1882" t="s">
        <v>27</v>
      </c>
    </row>
    <row r="1883" spans="1:14" x14ac:dyDescent="0.25">
      <c r="A1883" t="s">
        <v>9597</v>
      </c>
      <c r="B1883" t="s">
        <v>8544</v>
      </c>
      <c r="C1883" t="s">
        <v>16</v>
      </c>
      <c r="D1883" t="s">
        <v>4792</v>
      </c>
      <c r="E1883" t="s">
        <v>695</v>
      </c>
      <c r="F1883" t="s">
        <v>9598</v>
      </c>
      <c r="G1883" t="s">
        <v>9599</v>
      </c>
      <c r="H1883" t="s">
        <v>9600</v>
      </c>
      <c r="I1883" t="s">
        <v>34</v>
      </c>
      <c r="J1883" t="s">
        <v>1569</v>
      </c>
      <c r="K1883" t="s">
        <v>24</v>
      </c>
      <c r="L1883" t="s">
        <v>914</v>
      </c>
      <c r="M1883" t="s">
        <v>26</v>
      </c>
      <c r="N1883" t="s">
        <v>27</v>
      </c>
    </row>
    <row r="1884" spans="1:14" x14ac:dyDescent="0.25">
      <c r="A1884" t="s">
        <v>5580</v>
      </c>
      <c r="B1884" t="s">
        <v>9353</v>
      </c>
      <c r="C1884" t="s">
        <v>76</v>
      </c>
      <c r="D1884" t="s">
        <v>5227</v>
      </c>
      <c r="E1884" t="s">
        <v>695</v>
      </c>
      <c r="F1884" t="s">
        <v>9601</v>
      </c>
      <c r="G1884" t="s">
        <v>9602</v>
      </c>
      <c r="H1884" t="s">
        <v>9603</v>
      </c>
      <c r="I1884" t="s">
        <v>34</v>
      </c>
      <c r="J1884" t="s">
        <v>463</v>
      </c>
      <c r="K1884" t="s">
        <v>24</v>
      </c>
      <c r="L1884" t="s">
        <v>2863</v>
      </c>
      <c r="M1884" t="s">
        <v>9604</v>
      </c>
      <c r="N1884" t="s">
        <v>46</v>
      </c>
    </row>
    <row r="1885" spans="1:14" x14ac:dyDescent="0.25">
      <c r="A1885" t="s">
        <v>9605</v>
      </c>
      <c r="B1885" t="s">
        <v>9606</v>
      </c>
      <c r="C1885" t="s">
        <v>16</v>
      </c>
      <c r="D1885" t="s">
        <v>3889</v>
      </c>
      <c r="E1885" t="s">
        <v>695</v>
      </c>
      <c r="F1885" t="s">
        <v>9607</v>
      </c>
      <c r="G1885" t="s">
        <v>9608</v>
      </c>
      <c r="H1885" t="s">
        <v>9609</v>
      </c>
      <c r="I1885" t="s">
        <v>34</v>
      </c>
      <c r="J1885" t="s">
        <v>699</v>
      </c>
      <c r="K1885" t="s">
        <v>24</v>
      </c>
      <c r="L1885" t="s">
        <v>44</v>
      </c>
      <c r="M1885" t="s">
        <v>26</v>
      </c>
      <c r="N1885" t="s">
        <v>27</v>
      </c>
    </row>
    <row r="1886" spans="1:14" x14ac:dyDescent="0.25">
      <c r="A1886" t="s">
        <v>9610</v>
      </c>
      <c r="B1886" t="s">
        <v>9243</v>
      </c>
      <c r="C1886" t="s">
        <v>76</v>
      </c>
      <c r="D1886" t="s">
        <v>9244</v>
      </c>
      <c r="E1886" t="s">
        <v>695</v>
      </c>
      <c r="F1886" t="s">
        <v>9611</v>
      </c>
      <c r="G1886" t="s">
        <v>9612</v>
      </c>
      <c r="H1886" t="s">
        <v>9613</v>
      </c>
      <c r="I1886" t="s">
        <v>34</v>
      </c>
      <c r="J1886" t="s">
        <v>276</v>
      </c>
      <c r="K1886" t="s">
        <v>24</v>
      </c>
      <c r="L1886" t="s">
        <v>9248</v>
      </c>
      <c r="M1886" t="s">
        <v>26</v>
      </c>
      <c r="N1886" t="s">
        <v>27</v>
      </c>
    </row>
    <row r="1887" spans="1:14" x14ac:dyDescent="0.25">
      <c r="A1887" t="s">
        <v>9614</v>
      </c>
      <c r="B1887" t="s">
        <v>1304</v>
      </c>
      <c r="C1887" t="s">
        <v>16</v>
      </c>
      <c r="D1887" t="s">
        <v>1052</v>
      </c>
      <c r="E1887" t="s">
        <v>687</v>
      </c>
      <c r="F1887" t="s">
        <v>9615</v>
      </c>
      <c r="G1887" t="s">
        <v>9616</v>
      </c>
      <c r="H1887" t="s">
        <v>9617</v>
      </c>
      <c r="I1887" t="s">
        <v>34</v>
      </c>
      <c r="J1887" t="s">
        <v>589</v>
      </c>
      <c r="K1887" t="s">
        <v>24</v>
      </c>
      <c r="L1887" t="s">
        <v>224</v>
      </c>
      <c r="M1887" t="s">
        <v>26</v>
      </c>
      <c r="N1887" t="s">
        <v>27</v>
      </c>
    </row>
    <row r="1888" spans="1:14" x14ac:dyDescent="0.25">
      <c r="A1888" t="s">
        <v>9618</v>
      </c>
      <c r="B1888" t="s">
        <v>8544</v>
      </c>
      <c r="C1888" t="s">
        <v>16</v>
      </c>
      <c r="D1888" t="s">
        <v>4792</v>
      </c>
      <c r="E1888" t="s">
        <v>695</v>
      </c>
      <c r="F1888" t="s">
        <v>9619</v>
      </c>
      <c r="G1888" t="s">
        <v>9620</v>
      </c>
      <c r="H1888" t="s">
        <v>9621</v>
      </c>
      <c r="I1888" t="s">
        <v>34</v>
      </c>
      <c r="J1888" t="s">
        <v>1704</v>
      </c>
      <c r="K1888" t="s">
        <v>24</v>
      </c>
      <c r="L1888" t="s">
        <v>914</v>
      </c>
      <c r="M1888" t="s">
        <v>26</v>
      </c>
      <c r="N1888" t="s">
        <v>27</v>
      </c>
    </row>
    <row r="1889" spans="1:14" x14ac:dyDescent="0.25">
      <c r="A1889" t="s">
        <v>9622</v>
      </c>
      <c r="B1889" t="s">
        <v>8544</v>
      </c>
      <c r="C1889" t="s">
        <v>16</v>
      </c>
      <c r="D1889" t="s">
        <v>4792</v>
      </c>
      <c r="E1889" t="s">
        <v>695</v>
      </c>
      <c r="F1889" t="s">
        <v>9623</v>
      </c>
      <c r="G1889" t="s">
        <v>9624</v>
      </c>
      <c r="H1889" t="s">
        <v>9625</v>
      </c>
      <c r="I1889" t="s">
        <v>34</v>
      </c>
      <c r="J1889" t="s">
        <v>1066</v>
      </c>
      <c r="K1889" t="s">
        <v>24</v>
      </c>
      <c r="L1889" t="s">
        <v>914</v>
      </c>
      <c r="M1889" t="s">
        <v>26</v>
      </c>
      <c r="N1889" t="s">
        <v>27</v>
      </c>
    </row>
    <row r="1890" spans="1:14" x14ac:dyDescent="0.25">
      <c r="A1890" t="s">
        <v>5580</v>
      </c>
      <c r="B1890" t="s">
        <v>9181</v>
      </c>
      <c r="C1890" t="s">
        <v>16</v>
      </c>
      <c r="D1890" t="s">
        <v>5227</v>
      </c>
      <c r="E1890" t="s">
        <v>695</v>
      </c>
      <c r="F1890" t="s">
        <v>9626</v>
      </c>
      <c r="G1890" t="s">
        <v>9627</v>
      </c>
      <c r="H1890" t="s">
        <v>9628</v>
      </c>
      <c r="I1890" t="s">
        <v>34</v>
      </c>
      <c r="J1890" t="s">
        <v>7669</v>
      </c>
      <c r="K1890" t="s">
        <v>24</v>
      </c>
      <c r="L1890" t="s">
        <v>2863</v>
      </c>
      <c r="M1890" t="s">
        <v>9629</v>
      </c>
      <c r="N1890" t="s">
        <v>46</v>
      </c>
    </row>
    <row r="1891" spans="1:14" x14ac:dyDescent="0.25">
      <c r="A1891" t="s">
        <v>9630</v>
      </c>
      <c r="B1891" t="s">
        <v>6057</v>
      </c>
      <c r="C1891" t="s">
        <v>1991</v>
      </c>
      <c r="D1891" t="s">
        <v>9631</v>
      </c>
      <c r="E1891" t="s">
        <v>18</v>
      </c>
      <c r="F1891" t="s">
        <v>9632</v>
      </c>
      <c r="G1891" t="s">
        <v>9633</v>
      </c>
      <c r="H1891" t="s">
        <v>9634</v>
      </c>
      <c r="I1891" t="s">
        <v>34</v>
      </c>
      <c r="J1891" t="s">
        <v>2092</v>
      </c>
      <c r="K1891" t="s">
        <v>606</v>
      </c>
      <c r="L1891" t="s">
        <v>44</v>
      </c>
      <c r="M1891" t="s">
        <v>26</v>
      </c>
      <c r="N1891" t="s">
        <v>27</v>
      </c>
    </row>
    <row r="1892" spans="1:14" x14ac:dyDescent="0.25">
      <c r="A1892" t="s">
        <v>9635</v>
      </c>
      <c r="B1892" t="s">
        <v>5131</v>
      </c>
      <c r="C1892" t="s">
        <v>1991</v>
      </c>
      <c r="D1892" t="s">
        <v>3303</v>
      </c>
      <c r="E1892" t="s">
        <v>18</v>
      </c>
      <c r="F1892" t="s">
        <v>9636</v>
      </c>
      <c r="G1892" t="s">
        <v>9637</v>
      </c>
      <c r="H1892" t="s">
        <v>9638</v>
      </c>
      <c r="I1892" t="s">
        <v>34</v>
      </c>
      <c r="J1892" t="s">
        <v>1988</v>
      </c>
      <c r="K1892" t="s">
        <v>606</v>
      </c>
      <c r="L1892" t="s">
        <v>82</v>
      </c>
      <c r="M1892" t="s">
        <v>26</v>
      </c>
      <c r="N1892" t="s">
        <v>27</v>
      </c>
    </row>
    <row r="1893" spans="1:14" x14ac:dyDescent="0.25">
      <c r="A1893" t="s">
        <v>9639</v>
      </c>
      <c r="B1893" t="s">
        <v>9640</v>
      </c>
      <c r="C1893" t="s">
        <v>1991</v>
      </c>
      <c r="D1893" t="s">
        <v>9641</v>
      </c>
      <c r="E1893" t="s">
        <v>18</v>
      </c>
      <c r="F1893" t="s">
        <v>9642</v>
      </c>
      <c r="G1893" t="s">
        <v>9643</v>
      </c>
      <c r="H1893" t="s">
        <v>9644</v>
      </c>
      <c r="I1893" t="s">
        <v>9645</v>
      </c>
      <c r="J1893" t="s">
        <v>9255</v>
      </c>
      <c r="K1893" t="s">
        <v>606</v>
      </c>
      <c r="L1893" t="s">
        <v>9646</v>
      </c>
      <c r="M1893" t="s">
        <v>26</v>
      </c>
      <c r="N1893" t="s">
        <v>27</v>
      </c>
    </row>
    <row r="1894" spans="1:14" x14ac:dyDescent="0.25">
      <c r="A1894" t="s">
        <v>9647</v>
      </c>
      <c r="C1894" t="s">
        <v>1991</v>
      </c>
      <c r="D1894" t="s">
        <v>9648</v>
      </c>
      <c r="E1894" t="s">
        <v>18</v>
      </c>
      <c r="F1894" t="s">
        <v>9649</v>
      </c>
      <c r="G1894" t="s">
        <v>9650</v>
      </c>
      <c r="H1894" t="s">
        <v>9651</v>
      </c>
      <c r="I1894" t="s">
        <v>34</v>
      </c>
      <c r="J1894" t="s">
        <v>1677</v>
      </c>
      <c r="K1894" t="s">
        <v>606</v>
      </c>
      <c r="L1894" t="s">
        <v>449</v>
      </c>
      <c r="M1894" t="s">
        <v>26</v>
      </c>
      <c r="N1894" t="s">
        <v>27</v>
      </c>
    </row>
    <row r="1895" spans="1:14" x14ac:dyDescent="0.25">
      <c r="A1895" t="s">
        <v>9652</v>
      </c>
      <c r="B1895" t="s">
        <v>8544</v>
      </c>
      <c r="C1895" t="s">
        <v>16</v>
      </c>
      <c r="D1895" t="s">
        <v>4792</v>
      </c>
      <c r="E1895" t="s">
        <v>695</v>
      </c>
      <c r="F1895" t="s">
        <v>9653</v>
      </c>
      <c r="G1895" t="s">
        <v>9654</v>
      </c>
      <c r="H1895" t="s">
        <v>9655</v>
      </c>
      <c r="I1895" t="s">
        <v>34</v>
      </c>
      <c r="J1895" t="s">
        <v>1019</v>
      </c>
      <c r="K1895" t="s">
        <v>24</v>
      </c>
      <c r="L1895" t="s">
        <v>914</v>
      </c>
      <c r="M1895" t="s">
        <v>26</v>
      </c>
      <c r="N1895" t="s">
        <v>27</v>
      </c>
    </row>
    <row r="1896" spans="1:14" x14ac:dyDescent="0.25">
      <c r="A1896" t="s">
        <v>9656</v>
      </c>
      <c r="B1896" t="s">
        <v>8533</v>
      </c>
      <c r="C1896" t="s">
        <v>16</v>
      </c>
      <c r="D1896" t="s">
        <v>8534</v>
      </c>
      <c r="E1896" t="s">
        <v>695</v>
      </c>
      <c r="F1896" t="s">
        <v>9657</v>
      </c>
      <c r="G1896" t="s">
        <v>9658</v>
      </c>
      <c r="H1896" t="s">
        <v>9659</v>
      </c>
      <c r="I1896" t="s">
        <v>22</v>
      </c>
      <c r="J1896" t="s">
        <v>134</v>
      </c>
      <c r="K1896" t="s">
        <v>24</v>
      </c>
      <c r="L1896" t="s">
        <v>91</v>
      </c>
      <c r="M1896" t="s">
        <v>26</v>
      </c>
      <c r="N1896" t="s">
        <v>27</v>
      </c>
    </row>
    <row r="1897" spans="1:14" x14ac:dyDescent="0.25">
      <c r="A1897" t="s">
        <v>8526</v>
      </c>
      <c r="B1897" t="s">
        <v>8527</v>
      </c>
      <c r="C1897" t="s">
        <v>16</v>
      </c>
      <c r="D1897" t="s">
        <v>8528</v>
      </c>
      <c r="E1897" t="s">
        <v>695</v>
      </c>
      <c r="F1897" t="s">
        <v>9660</v>
      </c>
      <c r="G1897" t="s">
        <v>9661</v>
      </c>
      <c r="H1897" t="s">
        <v>9662</v>
      </c>
      <c r="I1897" t="s">
        <v>22</v>
      </c>
      <c r="J1897" t="s">
        <v>284</v>
      </c>
      <c r="K1897" t="s">
        <v>24</v>
      </c>
      <c r="L1897" t="s">
        <v>91</v>
      </c>
      <c r="M1897" t="s">
        <v>26</v>
      </c>
      <c r="N1897" t="s">
        <v>27</v>
      </c>
    </row>
    <row r="1898" spans="1:14" x14ac:dyDescent="0.25">
      <c r="A1898" t="s">
        <v>9663</v>
      </c>
      <c r="B1898" t="s">
        <v>9664</v>
      </c>
      <c r="C1898" t="s">
        <v>76</v>
      </c>
      <c r="D1898" t="s">
        <v>9222</v>
      </c>
      <c r="E1898" t="s">
        <v>687</v>
      </c>
      <c r="F1898" t="s">
        <v>9665</v>
      </c>
      <c r="G1898" t="s">
        <v>9666</v>
      </c>
      <c r="H1898" t="s">
        <v>9667</v>
      </c>
      <c r="I1898" t="s">
        <v>34</v>
      </c>
      <c r="J1898" t="s">
        <v>232</v>
      </c>
      <c r="K1898" t="s">
        <v>24</v>
      </c>
      <c r="L1898" t="s">
        <v>82</v>
      </c>
      <c r="M1898" t="s">
        <v>26</v>
      </c>
      <c r="N1898" t="s">
        <v>27</v>
      </c>
    </row>
    <row r="1899" spans="1:14" x14ac:dyDescent="0.25">
      <c r="A1899" t="s">
        <v>9668</v>
      </c>
      <c r="B1899" t="s">
        <v>101</v>
      </c>
      <c r="C1899" t="s">
        <v>76</v>
      </c>
      <c r="D1899" t="s">
        <v>329</v>
      </c>
      <c r="E1899" t="s">
        <v>687</v>
      </c>
      <c r="F1899" t="s">
        <v>9669</v>
      </c>
      <c r="G1899" t="s">
        <v>9670</v>
      </c>
      <c r="H1899" t="s">
        <v>9671</v>
      </c>
      <c r="I1899" t="s">
        <v>34</v>
      </c>
      <c r="J1899" t="s">
        <v>127</v>
      </c>
      <c r="K1899" t="s">
        <v>24</v>
      </c>
      <c r="L1899" t="s">
        <v>334</v>
      </c>
      <c r="M1899" t="s">
        <v>26</v>
      </c>
      <c r="N1899" t="s">
        <v>27</v>
      </c>
    </row>
    <row r="1900" spans="1:14" x14ac:dyDescent="0.25">
      <c r="A1900" t="s">
        <v>6915</v>
      </c>
      <c r="B1900" t="s">
        <v>6916</v>
      </c>
      <c r="C1900" t="s">
        <v>16</v>
      </c>
      <c r="D1900" t="s">
        <v>9292</v>
      </c>
      <c r="E1900" t="s">
        <v>695</v>
      </c>
      <c r="F1900" t="s">
        <v>9672</v>
      </c>
      <c r="G1900" t="s">
        <v>9673</v>
      </c>
      <c r="H1900" t="s">
        <v>9674</v>
      </c>
      <c r="I1900" t="s">
        <v>34</v>
      </c>
      <c r="J1900" t="s">
        <v>551</v>
      </c>
      <c r="K1900" t="s">
        <v>24</v>
      </c>
      <c r="L1900" t="s">
        <v>900</v>
      </c>
      <c r="M1900" t="s">
        <v>9675</v>
      </c>
      <c r="N1900" t="s">
        <v>46</v>
      </c>
    </row>
    <row r="1901" spans="1:14" x14ac:dyDescent="0.25">
      <c r="A1901" t="s">
        <v>9676</v>
      </c>
      <c r="B1901" t="s">
        <v>3995</v>
      </c>
      <c r="C1901" t="s">
        <v>76</v>
      </c>
      <c r="D1901" t="s">
        <v>9349</v>
      </c>
      <c r="E1901" t="s">
        <v>695</v>
      </c>
      <c r="F1901" t="s">
        <v>9677</v>
      </c>
      <c r="G1901" t="s">
        <v>9678</v>
      </c>
      <c r="H1901" t="s">
        <v>9679</v>
      </c>
      <c r="I1901" t="s">
        <v>34</v>
      </c>
      <c r="J1901" t="s">
        <v>514</v>
      </c>
      <c r="K1901" t="s">
        <v>24</v>
      </c>
      <c r="L1901" t="s">
        <v>5576</v>
      </c>
      <c r="M1901" t="s">
        <v>26</v>
      </c>
      <c r="N1901" t="s">
        <v>27</v>
      </c>
    </row>
    <row r="1902" spans="1:14" x14ac:dyDescent="0.25">
      <c r="A1902" t="s">
        <v>9680</v>
      </c>
      <c r="B1902" t="s">
        <v>9681</v>
      </c>
      <c r="C1902" t="s">
        <v>16</v>
      </c>
      <c r="D1902" t="s">
        <v>9682</v>
      </c>
      <c r="E1902" t="s">
        <v>695</v>
      </c>
      <c r="F1902" t="s">
        <v>9683</v>
      </c>
      <c r="G1902" t="s">
        <v>9684</v>
      </c>
      <c r="H1902" t="s">
        <v>9685</v>
      </c>
      <c r="I1902" t="s">
        <v>22</v>
      </c>
      <c r="J1902" t="s">
        <v>9686</v>
      </c>
      <c r="K1902" t="s">
        <v>24</v>
      </c>
      <c r="L1902" t="s">
        <v>9687</v>
      </c>
      <c r="M1902" t="s">
        <v>26</v>
      </c>
      <c r="N1902" t="s">
        <v>27</v>
      </c>
    </row>
    <row r="1903" spans="1:14" x14ac:dyDescent="0.25">
      <c r="A1903" t="s">
        <v>9688</v>
      </c>
      <c r="B1903" t="s">
        <v>8544</v>
      </c>
      <c r="C1903" t="s">
        <v>16</v>
      </c>
      <c r="D1903" t="s">
        <v>4792</v>
      </c>
      <c r="E1903" t="s">
        <v>695</v>
      </c>
      <c r="F1903" t="s">
        <v>9689</v>
      </c>
      <c r="G1903" t="s">
        <v>9690</v>
      </c>
      <c r="H1903" t="s">
        <v>9691</v>
      </c>
      <c r="I1903" t="s">
        <v>34</v>
      </c>
      <c r="J1903" t="s">
        <v>448</v>
      </c>
      <c r="K1903" t="s">
        <v>24</v>
      </c>
      <c r="L1903" t="s">
        <v>914</v>
      </c>
      <c r="M1903" t="s">
        <v>26</v>
      </c>
      <c r="N1903" t="s">
        <v>27</v>
      </c>
    </row>
    <row r="1904" spans="1:14" x14ac:dyDescent="0.25">
      <c r="A1904" t="s">
        <v>9692</v>
      </c>
      <c r="C1904" t="s">
        <v>76</v>
      </c>
      <c r="D1904" t="s">
        <v>9118</v>
      </c>
      <c r="E1904" t="s">
        <v>687</v>
      </c>
      <c r="F1904" t="s">
        <v>9693</v>
      </c>
      <c r="G1904" t="s">
        <v>9694</v>
      </c>
      <c r="H1904" t="s">
        <v>9695</v>
      </c>
      <c r="I1904" t="s">
        <v>22</v>
      </c>
      <c r="J1904" t="s">
        <v>276</v>
      </c>
      <c r="K1904" t="s">
        <v>24</v>
      </c>
      <c r="L1904" t="s">
        <v>9122</v>
      </c>
      <c r="M1904" t="s">
        <v>26</v>
      </c>
      <c r="N1904" t="s">
        <v>27</v>
      </c>
    </row>
    <row r="1905" spans="1:14" x14ac:dyDescent="0.25">
      <c r="A1905" t="s">
        <v>9324</v>
      </c>
      <c r="B1905" t="s">
        <v>2946</v>
      </c>
      <c r="C1905" t="s">
        <v>16</v>
      </c>
      <c r="D1905" t="s">
        <v>2947</v>
      </c>
      <c r="E1905" t="s">
        <v>687</v>
      </c>
      <c r="F1905" t="s">
        <v>9696</v>
      </c>
      <c r="G1905" t="s">
        <v>9697</v>
      </c>
      <c r="H1905" t="s">
        <v>9698</v>
      </c>
      <c r="I1905" t="s">
        <v>34</v>
      </c>
      <c r="J1905" t="s">
        <v>269</v>
      </c>
      <c r="K1905" t="s">
        <v>24</v>
      </c>
      <c r="L1905" t="s">
        <v>2951</v>
      </c>
      <c r="M1905" t="s">
        <v>26</v>
      </c>
      <c r="N1905" t="s">
        <v>27</v>
      </c>
    </row>
    <row r="1906" spans="1:14" x14ac:dyDescent="0.25">
      <c r="A1906" t="s">
        <v>9699</v>
      </c>
      <c r="B1906" t="s">
        <v>8544</v>
      </c>
      <c r="C1906" t="s">
        <v>16</v>
      </c>
      <c r="D1906" t="s">
        <v>4792</v>
      </c>
      <c r="E1906" t="s">
        <v>695</v>
      </c>
      <c r="F1906" t="s">
        <v>9700</v>
      </c>
      <c r="G1906" t="s">
        <v>9701</v>
      </c>
      <c r="H1906" t="s">
        <v>9702</v>
      </c>
      <c r="I1906" t="s">
        <v>34</v>
      </c>
      <c r="J1906" t="s">
        <v>1704</v>
      </c>
      <c r="K1906" t="s">
        <v>24</v>
      </c>
      <c r="L1906" t="s">
        <v>914</v>
      </c>
      <c r="M1906" t="s">
        <v>26</v>
      </c>
      <c r="N1906" t="s">
        <v>27</v>
      </c>
    </row>
    <row r="1907" spans="1:14" x14ac:dyDescent="0.25">
      <c r="A1907" t="s">
        <v>9703</v>
      </c>
      <c r="B1907" t="s">
        <v>8544</v>
      </c>
      <c r="C1907" t="s">
        <v>16</v>
      </c>
      <c r="D1907" t="s">
        <v>4792</v>
      </c>
      <c r="E1907" t="s">
        <v>695</v>
      </c>
      <c r="F1907" t="s">
        <v>9704</v>
      </c>
      <c r="G1907" t="s">
        <v>9705</v>
      </c>
      <c r="H1907" t="s">
        <v>9706</v>
      </c>
      <c r="I1907" t="s">
        <v>34</v>
      </c>
      <c r="J1907" t="s">
        <v>1161</v>
      </c>
      <c r="K1907" t="s">
        <v>24</v>
      </c>
      <c r="L1907" t="s">
        <v>914</v>
      </c>
      <c r="M1907" t="s">
        <v>26</v>
      </c>
      <c r="N1907" t="s">
        <v>27</v>
      </c>
    </row>
    <row r="1908" spans="1:14" x14ac:dyDescent="0.25">
      <c r="A1908" t="s">
        <v>9707</v>
      </c>
      <c r="B1908" t="s">
        <v>9708</v>
      </c>
      <c r="C1908" t="s">
        <v>76</v>
      </c>
      <c r="D1908" t="s">
        <v>9709</v>
      </c>
      <c r="E1908" t="s">
        <v>695</v>
      </c>
      <c r="F1908" t="s">
        <v>9710</v>
      </c>
      <c r="G1908" t="s">
        <v>9711</v>
      </c>
      <c r="H1908" t="s">
        <v>9712</v>
      </c>
      <c r="I1908" t="s">
        <v>34</v>
      </c>
      <c r="J1908" t="s">
        <v>1860</v>
      </c>
      <c r="K1908" t="s">
        <v>24</v>
      </c>
      <c r="L1908" t="s">
        <v>44</v>
      </c>
      <c r="M1908" t="s">
        <v>26</v>
      </c>
      <c r="N1908" t="s">
        <v>27</v>
      </c>
    </row>
    <row r="1909" spans="1:14" x14ac:dyDescent="0.25">
      <c r="A1909" t="s">
        <v>9713</v>
      </c>
      <c r="B1909" t="s">
        <v>8544</v>
      </c>
      <c r="C1909" t="s">
        <v>16</v>
      </c>
      <c r="D1909" t="s">
        <v>4792</v>
      </c>
      <c r="E1909" t="s">
        <v>695</v>
      </c>
      <c r="F1909" t="s">
        <v>9714</v>
      </c>
      <c r="G1909" t="s">
        <v>9715</v>
      </c>
      <c r="H1909" t="s">
        <v>9716</v>
      </c>
      <c r="I1909" t="s">
        <v>34</v>
      </c>
      <c r="J1909" t="s">
        <v>872</v>
      </c>
      <c r="K1909" t="s">
        <v>24</v>
      </c>
      <c r="L1909" t="s">
        <v>914</v>
      </c>
      <c r="M1909" t="s">
        <v>26</v>
      </c>
      <c r="N1909" t="s">
        <v>27</v>
      </c>
    </row>
    <row r="1910" spans="1:14" x14ac:dyDescent="0.25">
      <c r="A1910" t="s">
        <v>9717</v>
      </c>
      <c r="C1910" t="s">
        <v>16</v>
      </c>
      <c r="D1910" t="s">
        <v>9496</v>
      </c>
      <c r="E1910" t="s">
        <v>695</v>
      </c>
      <c r="F1910" t="s">
        <v>9718</v>
      </c>
      <c r="G1910" t="s">
        <v>9719</v>
      </c>
      <c r="H1910" t="s">
        <v>9720</v>
      </c>
      <c r="I1910" t="s">
        <v>34</v>
      </c>
      <c r="J1910" t="s">
        <v>699</v>
      </c>
      <c r="K1910" t="s">
        <v>24</v>
      </c>
      <c r="L1910" t="s">
        <v>9500</v>
      </c>
      <c r="M1910" t="s">
        <v>26</v>
      </c>
      <c r="N1910" t="s">
        <v>27</v>
      </c>
    </row>
    <row r="1911" spans="1:14" x14ac:dyDescent="0.25">
      <c r="A1911" t="s">
        <v>9721</v>
      </c>
      <c r="B1911" t="s">
        <v>9722</v>
      </c>
      <c r="C1911" t="s">
        <v>16</v>
      </c>
      <c r="D1911" t="s">
        <v>9723</v>
      </c>
      <c r="E1911" t="s">
        <v>695</v>
      </c>
      <c r="F1911" t="s">
        <v>9724</v>
      </c>
      <c r="G1911" t="s">
        <v>9725</v>
      </c>
      <c r="H1911" t="s">
        <v>9726</v>
      </c>
      <c r="I1911" t="s">
        <v>34</v>
      </c>
      <c r="J1911" t="s">
        <v>691</v>
      </c>
      <c r="K1911" t="s">
        <v>24</v>
      </c>
      <c r="L1911" t="s">
        <v>82</v>
      </c>
      <c r="M1911" t="s">
        <v>26</v>
      </c>
      <c r="N1911" t="s">
        <v>27</v>
      </c>
    </row>
    <row r="1912" spans="1:14" x14ac:dyDescent="0.25">
      <c r="A1912" t="s">
        <v>9727</v>
      </c>
      <c r="B1912" t="s">
        <v>9728</v>
      </c>
      <c r="C1912" t="s">
        <v>76</v>
      </c>
      <c r="D1912" t="s">
        <v>9729</v>
      </c>
      <c r="E1912" t="s">
        <v>687</v>
      </c>
      <c r="F1912" t="s">
        <v>9730</v>
      </c>
      <c r="G1912" t="s">
        <v>9731</v>
      </c>
      <c r="H1912" t="s">
        <v>9732</v>
      </c>
      <c r="I1912" t="s">
        <v>34</v>
      </c>
      <c r="J1912" t="s">
        <v>1161</v>
      </c>
      <c r="K1912" t="s">
        <v>24</v>
      </c>
      <c r="L1912" t="s">
        <v>44</v>
      </c>
      <c r="M1912" t="s">
        <v>26</v>
      </c>
      <c r="N1912" t="s">
        <v>27</v>
      </c>
    </row>
    <row r="1913" spans="1:14" x14ac:dyDescent="0.25">
      <c r="A1913" t="s">
        <v>9249</v>
      </c>
      <c r="B1913" t="s">
        <v>9733</v>
      </c>
      <c r="C1913" t="s">
        <v>16</v>
      </c>
      <c r="D1913" t="s">
        <v>9251</v>
      </c>
      <c r="E1913" t="s">
        <v>695</v>
      </c>
      <c r="F1913" t="s">
        <v>9734</v>
      </c>
      <c r="G1913" t="s">
        <v>9735</v>
      </c>
      <c r="H1913" t="s">
        <v>9736</v>
      </c>
      <c r="I1913" t="s">
        <v>22</v>
      </c>
      <c r="J1913" t="s">
        <v>9255</v>
      </c>
      <c r="K1913" t="s">
        <v>24</v>
      </c>
      <c r="L1913" t="s">
        <v>91</v>
      </c>
      <c r="M1913" t="s">
        <v>26</v>
      </c>
      <c r="N1913" t="s">
        <v>27</v>
      </c>
    </row>
    <row r="1914" spans="1:14" x14ac:dyDescent="0.25">
      <c r="A1914" t="s">
        <v>9305</v>
      </c>
      <c r="B1914" t="s">
        <v>9306</v>
      </c>
      <c r="C1914" t="s">
        <v>16</v>
      </c>
      <c r="D1914" t="s">
        <v>9307</v>
      </c>
      <c r="E1914" t="s">
        <v>695</v>
      </c>
      <c r="F1914" t="s">
        <v>9737</v>
      </c>
      <c r="G1914" t="s">
        <v>9738</v>
      </c>
      <c r="H1914" t="s">
        <v>9739</v>
      </c>
      <c r="I1914" t="s">
        <v>34</v>
      </c>
      <c r="J1914" t="s">
        <v>35</v>
      </c>
      <c r="K1914" t="s">
        <v>24</v>
      </c>
      <c r="L1914" t="s">
        <v>2093</v>
      </c>
      <c r="M1914" t="s">
        <v>26</v>
      </c>
      <c r="N1914" t="s">
        <v>27</v>
      </c>
    </row>
    <row r="1915" spans="1:14" x14ac:dyDescent="0.25">
      <c r="A1915" t="s">
        <v>9392</v>
      </c>
      <c r="C1915" t="s">
        <v>16</v>
      </c>
      <c r="D1915" t="s">
        <v>472</v>
      </c>
      <c r="E1915" t="s">
        <v>695</v>
      </c>
      <c r="F1915" t="s">
        <v>9740</v>
      </c>
      <c r="G1915" t="s">
        <v>9741</v>
      </c>
      <c r="H1915" t="s">
        <v>9742</v>
      </c>
      <c r="I1915" t="s">
        <v>34</v>
      </c>
      <c r="J1915" t="s">
        <v>476</v>
      </c>
      <c r="K1915" t="s">
        <v>24</v>
      </c>
      <c r="L1915" t="s">
        <v>477</v>
      </c>
      <c r="M1915" t="s">
        <v>26</v>
      </c>
      <c r="N1915" t="s">
        <v>27</v>
      </c>
    </row>
    <row r="1916" spans="1:14" x14ac:dyDescent="0.25">
      <c r="A1916" t="s">
        <v>9743</v>
      </c>
      <c r="B1916" t="s">
        <v>8527</v>
      </c>
      <c r="C1916" t="s">
        <v>16</v>
      </c>
      <c r="D1916" t="s">
        <v>8528</v>
      </c>
      <c r="E1916" t="s">
        <v>687</v>
      </c>
      <c r="F1916" t="s">
        <v>9744</v>
      </c>
      <c r="G1916" t="s">
        <v>9745</v>
      </c>
      <c r="H1916" t="s">
        <v>9746</v>
      </c>
      <c r="I1916" t="s">
        <v>22</v>
      </c>
      <c r="J1916" t="s">
        <v>284</v>
      </c>
      <c r="K1916" t="s">
        <v>24</v>
      </c>
      <c r="L1916" t="s">
        <v>91</v>
      </c>
      <c r="M1916" t="s">
        <v>26</v>
      </c>
      <c r="N1916" t="s">
        <v>27</v>
      </c>
    </row>
    <row r="1917" spans="1:14" x14ac:dyDescent="0.25">
      <c r="A1917" t="s">
        <v>8519</v>
      </c>
      <c r="B1917" t="s">
        <v>9747</v>
      </c>
      <c r="C1917" t="s">
        <v>16</v>
      </c>
      <c r="D1917" t="s">
        <v>9748</v>
      </c>
      <c r="E1917" t="s">
        <v>695</v>
      </c>
      <c r="F1917" t="s">
        <v>9749</v>
      </c>
      <c r="G1917" t="s">
        <v>9750</v>
      </c>
      <c r="H1917" t="s">
        <v>9751</v>
      </c>
      <c r="I1917" t="s">
        <v>22</v>
      </c>
      <c r="J1917" t="s">
        <v>1677</v>
      </c>
      <c r="K1917" t="s">
        <v>24</v>
      </c>
      <c r="L1917" t="s">
        <v>8525</v>
      </c>
      <c r="M1917" t="s">
        <v>26</v>
      </c>
      <c r="N1917" t="s">
        <v>27</v>
      </c>
    </row>
    <row r="1918" spans="1:14" x14ac:dyDescent="0.25">
      <c r="A1918" t="s">
        <v>9752</v>
      </c>
      <c r="B1918" t="s">
        <v>9753</v>
      </c>
      <c r="C1918" t="s">
        <v>76</v>
      </c>
      <c r="D1918" t="s">
        <v>1052</v>
      </c>
      <c r="E1918" t="s">
        <v>687</v>
      </c>
      <c r="F1918" t="s">
        <v>9754</v>
      </c>
      <c r="G1918" t="s">
        <v>9755</v>
      </c>
      <c r="H1918" t="s">
        <v>9756</v>
      </c>
      <c r="I1918" t="s">
        <v>34</v>
      </c>
      <c r="J1918" t="s">
        <v>71</v>
      </c>
      <c r="K1918" t="s">
        <v>24</v>
      </c>
      <c r="L1918" t="s">
        <v>224</v>
      </c>
      <c r="M1918" t="s">
        <v>26</v>
      </c>
      <c r="N1918" t="s">
        <v>27</v>
      </c>
    </row>
    <row r="1919" spans="1:14" x14ac:dyDescent="0.25">
      <c r="A1919" t="s">
        <v>9680</v>
      </c>
      <c r="B1919" t="s">
        <v>9681</v>
      </c>
      <c r="C1919" t="s">
        <v>16</v>
      </c>
      <c r="D1919" t="s">
        <v>9682</v>
      </c>
      <c r="E1919" t="s">
        <v>687</v>
      </c>
      <c r="F1919" t="s">
        <v>9757</v>
      </c>
      <c r="G1919" t="s">
        <v>9758</v>
      </c>
      <c r="H1919" t="s">
        <v>9759</v>
      </c>
      <c r="I1919" t="s">
        <v>22</v>
      </c>
      <c r="J1919" t="s">
        <v>6851</v>
      </c>
      <c r="K1919" t="s">
        <v>24</v>
      </c>
      <c r="L1919" t="s">
        <v>9687</v>
      </c>
      <c r="M1919" t="s">
        <v>26</v>
      </c>
      <c r="N1919" t="s">
        <v>27</v>
      </c>
    </row>
    <row r="1920" spans="1:14" x14ac:dyDescent="0.25">
      <c r="A1920" t="s">
        <v>9707</v>
      </c>
      <c r="B1920" t="s">
        <v>9708</v>
      </c>
      <c r="C1920" t="s">
        <v>76</v>
      </c>
      <c r="D1920" t="s">
        <v>9709</v>
      </c>
      <c r="E1920" t="s">
        <v>695</v>
      </c>
      <c r="F1920" t="s">
        <v>9760</v>
      </c>
      <c r="G1920" t="s">
        <v>9761</v>
      </c>
      <c r="H1920" t="s">
        <v>9762</v>
      </c>
      <c r="I1920" t="s">
        <v>34</v>
      </c>
      <c r="J1920" t="s">
        <v>1569</v>
      </c>
      <c r="K1920" t="s">
        <v>24</v>
      </c>
      <c r="L1920" t="s">
        <v>44</v>
      </c>
      <c r="M1920" t="s">
        <v>26</v>
      </c>
      <c r="N1920" t="s">
        <v>27</v>
      </c>
    </row>
    <row r="1921" spans="1:14" x14ac:dyDescent="0.25">
      <c r="A1921" t="s">
        <v>9763</v>
      </c>
      <c r="B1921" t="s">
        <v>9708</v>
      </c>
      <c r="C1921" t="s">
        <v>76</v>
      </c>
      <c r="D1921" t="s">
        <v>9709</v>
      </c>
      <c r="E1921" t="s">
        <v>687</v>
      </c>
      <c r="F1921" t="s">
        <v>9764</v>
      </c>
      <c r="G1921" t="s">
        <v>9765</v>
      </c>
      <c r="H1921" t="s">
        <v>9766</v>
      </c>
      <c r="I1921" t="s">
        <v>34</v>
      </c>
      <c r="J1921" t="s">
        <v>1860</v>
      </c>
      <c r="K1921" t="s">
        <v>24</v>
      </c>
      <c r="L1921" t="s">
        <v>44</v>
      </c>
      <c r="M1921" t="s">
        <v>26</v>
      </c>
      <c r="N1921" t="s">
        <v>27</v>
      </c>
    </row>
    <row r="1922" spans="1:14" x14ac:dyDescent="0.25">
      <c r="A1922" t="s">
        <v>9767</v>
      </c>
      <c r="B1922" t="s">
        <v>8544</v>
      </c>
      <c r="C1922" t="s">
        <v>16</v>
      </c>
      <c r="D1922" t="s">
        <v>4792</v>
      </c>
      <c r="E1922" t="s">
        <v>695</v>
      </c>
      <c r="F1922" t="s">
        <v>9768</v>
      </c>
      <c r="G1922" t="s">
        <v>9769</v>
      </c>
      <c r="H1922" t="s">
        <v>9770</v>
      </c>
      <c r="I1922" t="s">
        <v>34</v>
      </c>
      <c r="J1922" t="s">
        <v>2757</v>
      </c>
      <c r="K1922" t="s">
        <v>24</v>
      </c>
      <c r="L1922" t="s">
        <v>914</v>
      </c>
      <c r="M1922" t="s">
        <v>26</v>
      </c>
      <c r="N1922" t="s">
        <v>27</v>
      </c>
    </row>
    <row r="1923" spans="1:14" x14ac:dyDescent="0.25">
      <c r="A1923" t="s">
        <v>9771</v>
      </c>
      <c r="B1923" t="s">
        <v>9312</v>
      </c>
      <c r="C1923" t="s">
        <v>16</v>
      </c>
      <c r="D1923" t="s">
        <v>9237</v>
      </c>
      <c r="E1923" t="s">
        <v>687</v>
      </c>
      <c r="F1923" t="s">
        <v>9772</v>
      </c>
      <c r="G1923" t="s">
        <v>9773</v>
      </c>
      <c r="H1923" t="s">
        <v>9774</v>
      </c>
      <c r="I1923" t="s">
        <v>22</v>
      </c>
      <c r="J1923" t="s">
        <v>2011</v>
      </c>
      <c r="K1923" t="s">
        <v>24</v>
      </c>
      <c r="L1923" t="s">
        <v>483</v>
      </c>
      <c r="M1923" t="s">
        <v>26</v>
      </c>
      <c r="N1923" t="s">
        <v>27</v>
      </c>
    </row>
    <row r="1924" spans="1:14" x14ac:dyDescent="0.25">
      <c r="A1924" t="s">
        <v>9775</v>
      </c>
      <c r="B1924" t="s">
        <v>8533</v>
      </c>
      <c r="C1924" t="s">
        <v>16</v>
      </c>
      <c r="D1924" t="s">
        <v>8534</v>
      </c>
      <c r="E1924" t="s">
        <v>687</v>
      </c>
      <c r="F1924" t="s">
        <v>9776</v>
      </c>
      <c r="G1924" t="s">
        <v>9777</v>
      </c>
      <c r="H1924" t="s">
        <v>9778</v>
      </c>
      <c r="I1924" t="s">
        <v>22</v>
      </c>
      <c r="J1924" t="s">
        <v>134</v>
      </c>
      <c r="K1924" t="s">
        <v>24</v>
      </c>
      <c r="L1924" t="s">
        <v>91</v>
      </c>
      <c r="M1924" t="s">
        <v>26</v>
      </c>
      <c r="N1924" t="s">
        <v>27</v>
      </c>
    </row>
    <row r="1925" spans="1:14" x14ac:dyDescent="0.25">
      <c r="A1925" t="s">
        <v>9583</v>
      </c>
      <c r="B1925" t="s">
        <v>9329</v>
      </c>
      <c r="C1925" t="s">
        <v>16</v>
      </c>
      <c r="D1925" t="s">
        <v>9779</v>
      </c>
      <c r="E1925" t="s">
        <v>695</v>
      </c>
      <c r="F1925" t="s">
        <v>9780</v>
      </c>
      <c r="G1925" t="s">
        <v>9781</v>
      </c>
      <c r="H1925" t="s">
        <v>9782</v>
      </c>
      <c r="I1925" t="s">
        <v>22</v>
      </c>
      <c r="J1925" t="s">
        <v>944</v>
      </c>
      <c r="K1925" t="s">
        <v>24</v>
      </c>
      <c r="L1925" t="s">
        <v>9588</v>
      </c>
      <c r="M1925" t="s">
        <v>26</v>
      </c>
      <c r="N1925" t="s">
        <v>27</v>
      </c>
    </row>
    <row r="1926" spans="1:14" x14ac:dyDescent="0.25">
      <c r="A1926" t="s">
        <v>9783</v>
      </c>
      <c r="B1926" t="s">
        <v>9784</v>
      </c>
      <c r="C1926" t="s">
        <v>16</v>
      </c>
      <c r="D1926" t="s">
        <v>1612</v>
      </c>
      <c r="E1926" t="s">
        <v>695</v>
      </c>
      <c r="F1926" t="s">
        <v>9785</v>
      </c>
      <c r="G1926" t="s">
        <v>9786</v>
      </c>
      <c r="H1926" t="s">
        <v>9787</v>
      </c>
      <c r="I1926" t="s">
        <v>34</v>
      </c>
      <c r="J1926" t="s">
        <v>476</v>
      </c>
      <c r="K1926" t="s">
        <v>24</v>
      </c>
      <c r="L1926" t="s">
        <v>82</v>
      </c>
      <c r="M1926" t="s">
        <v>26</v>
      </c>
      <c r="N1926" t="s">
        <v>27</v>
      </c>
    </row>
    <row r="1927" spans="1:14" x14ac:dyDescent="0.25">
      <c r="A1927" t="s">
        <v>9111</v>
      </c>
      <c r="B1927" t="s">
        <v>9788</v>
      </c>
      <c r="C1927" t="s">
        <v>16</v>
      </c>
      <c r="D1927" t="s">
        <v>9113</v>
      </c>
      <c r="E1927" t="s">
        <v>695</v>
      </c>
      <c r="F1927" t="s">
        <v>9789</v>
      </c>
      <c r="G1927" t="s">
        <v>9790</v>
      </c>
      <c r="H1927" t="s">
        <v>9791</v>
      </c>
      <c r="I1927" t="s">
        <v>34</v>
      </c>
      <c r="J1927" t="s">
        <v>448</v>
      </c>
      <c r="K1927" t="s">
        <v>24</v>
      </c>
      <c r="L1927" t="s">
        <v>82</v>
      </c>
      <c r="M1927" t="s">
        <v>26</v>
      </c>
      <c r="N1927" t="s">
        <v>27</v>
      </c>
    </row>
    <row r="1928" spans="1:14" x14ac:dyDescent="0.25">
      <c r="A1928" t="s">
        <v>9792</v>
      </c>
      <c r="B1928" t="s">
        <v>9722</v>
      </c>
      <c r="C1928" t="s">
        <v>16</v>
      </c>
      <c r="E1928" t="s">
        <v>687</v>
      </c>
      <c r="F1928" t="s">
        <v>9793</v>
      </c>
      <c r="G1928" t="s">
        <v>9794</v>
      </c>
      <c r="H1928" t="s">
        <v>9795</v>
      </c>
      <c r="I1928" t="s">
        <v>34</v>
      </c>
      <c r="K1928" t="s">
        <v>24</v>
      </c>
      <c r="M1928" t="s">
        <v>26</v>
      </c>
      <c r="N1928" t="s">
        <v>27</v>
      </c>
    </row>
    <row r="1929" spans="1:14" x14ac:dyDescent="0.25">
      <c r="A1929" t="s">
        <v>9668</v>
      </c>
      <c r="B1929" t="s">
        <v>9796</v>
      </c>
      <c r="C1929" t="s">
        <v>76</v>
      </c>
      <c r="D1929" t="s">
        <v>329</v>
      </c>
      <c r="E1929" t="s">
        <v>695</v>
      </c>
      <c r="F1929" t="s">
        <v>9797</v>
      </c>
      <c r="G1929" t="s">
        <v>9798</v>
      </c>
      <c r="H1929" t="s">
        <v>9799</v>
      </c>
      <c r="I1929" t="s">
        <v>34</v>
      </c>
      <c r="J1929" t="s">
        <v>127</v>
      </c>
      <c r="K1929" t="s">
        <v>24</v>
      </c>
      <c r="L1929" t="s">
        <v>334</v>
      </c>
      <c r="M1929" t="s">
        <v>9800</v>
      </c>
      <c r="N1929" t="s">
        <v>46</v>
      </c>
    </row>
    <row r="1930" spans="1:14" x14ac:dyDescent="0.25">
      <c r="A1930" t="s">
        <v>9801</v>
      </c>
      <c r="B1930" t="s">
        <v>9802</v>
      </c>
      <c r="C1930" t="s">
        <v>2042</v>
      </c>
      <c r="E1930" t="s">
        <v>687</v>
      </c>
      <c r="F1930" t="s">
        <v>9803</v>
      </c>
      <c r="G1930" t="s">
        <v>9804</v>
      </c>
      <c r="H1930" t="s">
        <v>9805</v>
      </c>
      <c r="I1930" t="s">
        <v>34</v>
      </c>
      <c r="J1930" t="s">
        <v>4027</v>
      </c>
      <c r="K1930" t="s">
        <v>1705</v>
      </c>
      <c r="L1930" t="s">
        <v>4905</v>
      </c>
      <c r="M1930" t="s">
        <v>26</v>
      </c>
      <c r="N1930" t="s">
        <v>27</v>
      </c>
    </row>
    <row r="1931" spans="1:14" x14ac:dyDescent="0.25">
      <c r="A1931" t="s">
        <v>9801</v>
      </c>
      <c r="B1931" t="s">
        <v>9802</v>
      </c>
      <c r="C1931" t="s">
        <v>2042</v>
      </c>
      <c r="E1931" t="s">
        <v>695</v>
      </c>
      <c r="F1931" t="s">
        <v>9806</v>
      </c>
      <c r="G1931" t="s">
        <v>9807</v>
      </c>
      <c r="H1931" t="s">
        <v>9808</v>
      </c>
      <c r="I1931" t="s">
        <v>34</v>
      </c>
      <c r="J1931" t="s">
        <v>4027</v>
      </c>
      <c r="K1931" t="s">
        <v>1705</v>
      </c>
      <c r="L1931" t="s">
        <v>135</v>
      </c>
      <c r="M1931" t="s">
        <v>26</v>
      </c>
      <c r="N1931" t="s">
        <v>27</v>
      </c>
    </row>
    <row r="1932" spans="1:14" x14ac:dyDescent="0.25">
      <c r="A1932" t="s">
        <v>9484</v>
      </c>
      <c r="B1932" t="s">
        <v>992</v>
      </c>
      <c r="C1932" t="s">
        <v>1700</v>
      </c>
      <c r="D1932" t="s">
        <v>3396</v>
      </c>
      <c r="E1932" t="s">
        <v>695</v>
      </c>
      <c r="F1932" t="s">
        <v>9809</v>
      </c>
      <c r="G1932" t="s">
        <v>9810</v>
      </c>
      <c r="H1932" t="s">
        <v>9811</v>
      </c>
      <c r="I1932" t="s">
        <v>34</v>
      </c>
      <c r="J1932" t="s">
        <v>9812</v>
      </c>
      <c r="K1932" t="s">
        <v>1705</v>
      </c>
      <c r="L1932" t="s">
        <v>9234</v>
      </c>
      <c r="M1932" t="s">
        <v>26</v>
      </c>
      <c r="N1932" t="s">
        <v>27</v>
      </c>
    </row>
    <row r="1933" spans="1:14" x14ac:dyDescent="0.25">
      <c r="A1933" t="s">
        <v>8509</v>
      </c>
      <c r="B1933" t="s">
        <v>1129</v>
      </c>
      <c r="C1933" t="s">
        <v>1700</v>
      </c>
      <c r="D1933" t="s">
        <v>1130</v>
      </c>
      <c r="E1933" t="s">
        <v>695</v>
      </c>
      <c r="F1933" t="s">
        <v>9813</v>
      </c>
      <c r="G1933" t="s">
        <v>9814</v>
      </c>
      <c r="H1933" t="s">
        <v>9815</v>
      </c>
      <c r="I1933" t="s">
        <v>34</v>
      </c>
      <c r="J1933" t="s">
        <v>2092</v>
      </c>
      <c r="K1933" t="s">
        <v>1705</v>
      </c>
      <c r="L1933" t="s">
        <v>8513</v>
      </c>
      <c r="M1933" t="s">
        <v>26</v>
      </c>
      <c r="N1933" t="s">
        <v>27</v>
      </c>
    </row>
    <row r="1934" spans="1:14" x14ac:dyDescent="0.25">
      <c r="A1934" t="s">
        <v>9816</v>
      </c>
      <c r="B1934" t="s">
        <v>1129</v>
      </c>
      <c r="C1934" t="s">
        <v>600</v>
      </c>
      <c r="D1934" t="s">
        <v>9817</v>
      </c>
      <c r="E1934" t="s">
        <v>695</v>
      </c>
      <c r="F1934" t="s">
        <v>9818</v>
      </c>
      <c r="G1934" t="s">
        <v>9819</v>
      </c>
      <c r="H1934" t="s">
        <v>9820</v>
      </c>
      <c r="I1934" t="s">
        <v>34</v>
      </c>
      <c r="J1934" t="s">
        <v>879</v>
      </c>
      <c r="K1934" t="s">
        <v>606</v>
      </c>
      <c r="L1934" t="s">
        <v>9821</v>
      </c>
      <c r="M1934" t="s">
        <v>26</v>
      </c>
      <c r="N1934" t="s">
        <v>27</v>
      </c>
    </row>
    <row r="1935" spans="1:14" x14ac:dyDescent="0.25">
      <c r="A1935" t="s">
        <v>8509</v>
      </c>
      <c r="B1935" t="s">
        <v>1129</v>
      </c>
      <c r="C1935" t="s">
        <v>1700</v>
      </c>
      <c r="E1935" t="s">
        <v>695</v>
      </c>
      <c r="F1935" t="s">
        <v>9822</v>
      </c>
      <c r="G1935" t="s">
        <v>9823</v>
      </c>
      <c r="H1935" t="s">
        <v>9824</v>
      </c>
      <c r="I1935" t="s">
        <v>34</v>
      </c>
      <c r="J1935" t="s">
        <v>2092</v>
      </c>
      <c r="K1935" t="s">
        <v>1705</v>
      </c>
      <c r="L1935" t="s">
        <v>6270</v>
      </c>
      <c r="M1935" t="s">
        <v>26</v>
      </c>
      <c r="N1935" t="s">
        <v>27</v>
      </c>
    </row>
    <row r="1936" spans="1:14" x14ac:dyDescent="0.25">
      <c r="A1936" t="s">
        <v>9825</v>
      </c>
      <c r="C1936" t="s">
        <v>1700</v>
      </c>
      <c r="D1936" t="s">
        <v>4652</v>
      </c>
      <c r="E1936" t="s">
        <v>695</v>
      </c>
      <c r="F1936" t="s">
        <v>9826</v>
      </c>
      <c r="G1936" t="s">
        <v>9827</v>
      </c>
      <c r="H1936" t="s">
        <v>9828</v>
      </c>
      <c r="I1936" t="s">
        <v>34</v>
      </c>
      <c r="J1936" t="s">
        <v>2079</v>
      </c>
      <c r="K1936" t="s">
        <v>1705</v>
      </c>
      <c r="L1936" t="s">
        <v>2777</v>
      </c>
      <c r="M1936" t="s">
        <v>26</v>
      </c>
      <c r="N1936" t="s">
        <v>27</v>
      </c>
    </row>
    <row r="1937" spans="1:14" x14ac:dyDescent="0.25">
      <c r="A1937" t="s">
        <v>9829</v>
      </c>
      <c r="B1937" t="s">
        <v>9830</v>
      </c>
      <c r="C1937" t="s">
        <v>2054</v>
      </c>
      <c r="D1937" t="s">
        <v>429</v>
      </c>
      <c r="E1937" t="s">
        <v>18</v>
      </c>
      <c r="F1937" t="s">
        <v>9831</v>
      </c>
      <c r="G1937" t="s">
        <v>9832</v>
      </c>
      <c r="H1937" t="s">
        <v>9833</v>
      </c>
      <c r="I1937" t="s">
        <v>34</v>
      </c>
      <c r="J1937" t="s">
        <v>805</v>
      </c>
      <c r="K1937" t="s">
        <v>1705</v>
      </c>
      <c r="L1937" t="s">
        <v>3722</v>
      </c>
      <c r="M1937" t="s">
        <v>26</v>
      </c>
      <c r="N1937" t="s">
        <v>27</v>
      </c>
    </row>
    <row r="1938" spans="1:14" x14ac:dyDescent="0.25">
      <c r="A1938" t="s">
        <v>9834</v>
      </c>
      <c r="B1938" t="s">
        <v>9835</v>
      </c>
      <c r="C1938" t="s">
        <v>1700</v>
      </c>
      <c r="D1938" t="s">
        <v>9836</v>
      </c>
      <c r="E1938" t="s">
        <v>695</v>
      </c>
      <c r="F1938" t="s">
        <v>9837</v>
      </c>
      <c r="G1938" t="s">
        <v>9838</v>
      </c>
      <c r="H1938" t="s">
        <v>9839</v>
      </c>
      <c r="I1938" t="s">
        <v>34</v>
      </c>
      <c r="J1938" t="s">
        <v>872</v>
      </c>
      <c r="K1938" t="s">
        <v>1705</v>
      </c>
      <c r="L1938" t="s">
        <v>483</v>
      </c>
      <c r="M1938" t="s">
        <v>26</v>
      </c>
      <c r="N1938" t="s">
        <v>27</v>
      </c>
    </row>
    <row r="1939" spans="1:14" x14ac:dyDescent="0.25">
      <c r="A1939" t="s">
        <v>2208</v>
      </c>
      <c r="B1939" t="s">
        <v>599</v>
      </c>
      <c r="C1939" t="s">
        <v>1700</v>
      </c>
      <c r="D1939" t="s">
        <v>1612</v>
      </c>
      <c r="E1939" t="s">
        <v>695</v>
      </c>
      <c r="F1939" t="s">
        <v>9840</v>
      </c>
      <c r="G1939" t="s">
        <v>9841</v>
      </c>
      <c r="H1939" t="s">
        <v>9842</v>
      </c>
      <c r="I1939" t="s">
        <v>34</v>
      </c>
      <c r="J1939" t="s">
        <v>782</v>
      </c>
      <c r="K1939" t="s">
        <v>606</v>
      </c>
      <c r="L1939" t="s">
        <v>82</v>
      </c>
      <c r="M1939" t="s">
        <v>26</v>
      </c>
      <c r="N1939" t="s">
        <v>27</v>
      </c>
    </row>
    <row r="1940" spans="1:14" x14ac:dyDescent="0.25">
      <c r="A1940" t="s">
        <v>9825</v>
      </c>
      <c r="C1940" t="s">
        <v>1700</v>
      </c>
      <c r="D1940" t="s">
        <v>4652</v>
      </c>
      <c r="E1940" t="s">
        <v>695</v>
      </c>
      <c r="F1940" t="s">
        <v>9843</v>
      </c>
      <c r="G1940" t="s">
        <v>9844</v>
      </c>
      <c r="H1940" t="s">
        <v>9845</v>
      </c>
      <c r="I1940" t="s">
        <v>34</v>
      </c>
      <c r="J1940" t="s">
        <v>1965</v>
      </c>
      <c r="K1940" t="s">
        <v>1705</v>
      </c>
      <c r="L1940" t="s">
        <v>2777</v>
      </c>
      <c r="M1940" t="s">
        <v>26</v>
      </c>
      <c r="N1940" t="s">
        <v>27</v>
      </c>
    </row>
    <row r="1941" spans="1:14" x14ac:dyDescent="0.25">
      <c r="A1941" t="s">
        <v>9816</v>
      </c>
      <c r="B1941" t="s">
        <v>1129</v>
      </c>
      <c r="C1941" t="s">
        <v>600</v>
      </c>
      <c r="D1941" t="s">
        <v>9817</v>
      </c>
      <c r="E1941" t="s">
        <v>695</v>
      </c>
      <c r="F1941" t="s">
        <v>9846</v>
      </c>
      <c r="G1941" t="s">
        <v>9847</v>
      </c>
      <c r="H1941" t="s">
        <v>9848</v>
      </c>
      <c r="I1941" t="s">
        <v>34</v>
      </c>
      <c r="J1941" t="s">
        <v>879</v>
      </c>
      <c r="K1941" t="s">
        <v>606</v>
      </c>
      <c r="L1941" t="s">
        <v>9849</v>
      </c>
      <c r="M1941" t="s">
        <v>26</v>
      </c>
      <c r="N1941" t="s">
        <v>27</v>
      </c>
    </row>
    <row r="1942" spans="1:14" x14ac:dyDescent="0.25">
      <c r="A1942" t="s">
        <v>8509</v>
      </c>
      <c r="B1942" t="s">
        <v>1129</v>
      </c>
      <c r="C1942" t="s">
        <v>1700</v>
      </c>
      <c r="E1942" t="s">
        <v>695</v>
      </c>
      <c r="F1942" t="s">
        <v>9850</v>
      </c>
      <c r="G1942" t="s">
        <v>9851</v>
      </c>
      <c r="H1942" t="s">
        <v>9852</v>
      </c>
      <c r="I1942" t="s">
        <v>34</v>
      </c>
      <c r="J1942" t="s">
        <v>2092</v>
      </c>
      <c r="K1942" t="s">
        <v>1705</v>
      </c>
      <c r="L1942" t="s">
        <v>6270</v>
      </c>
      <c r="M1942" t="s">
        <v>26</v>
      </c>
      <c r="N1942" t="s">
        <v>27</v>
      </c>
    </row>
    <row r="1943" spans="1:14" x14ac:dyDescent="0.25">
      <c r="A1943" t="s">
        <v>9816</v>
      </c>
      <c r="B1943" t="s">
        <v>1129</v>
      </c>
      <c r="C1943" t="s">
        <v>600</v>
      </c>
      <c r="D1943" t="s">
        <v>9817</v>
      </c>
      <c r="E1943" t="s">
        <v>687</v>
      </c>
      <c r="F1943" t="s">
        <v>9853</v>
      </c>
      <c r="G1943" t="s">
        <v>9854</v>
      </c>
      <c r="H1943" t="s">
        <v>9855</v>
      </c>
      <c r="I1943" t="s">
        <v>34</v>
      </c>
      <c r="J1943" t="s">
        <v>879</v>
      </c>
      <c r="K1943" t="s">
        <v>606</v>
      </c>
      <c r="L1943" t="s">
        <v>9849</v>
      </c>
      <c r="M1943" t="s">
        <v>26</v>
      </c>
      <c r="N1943" t="s">
        <v>27</v>
      </c>
    </row>
    <row r="1944" spans="1:14" x14ac:dyDescent="0.25">
      <c r="A1944" t="s">
        <v>9856</v>
      </c>
      <c r="C1944" t="s">
        <v>7255</v>
      </c>
      <c r="D1944" t="s">
        <v>5900</v>
      </c>
      <c r="E1944" t="s">
        <v>9857</v>
      </c>
      <c r="F1944" t="s">
        <v>9858</v>
      </c>
      <c r="G1944" t="s">
        <v>9859</v>
      </c>
      <c r="H1944" s="6" t="s">
        <v>9860</v>
      </c>
      <c r="I1944" t="s">
        <v>34</v>
      </c>
      <c r="J1944" t="s">
        <v>605</v>
      </c>
      <c r="K1944" t="s">
        <v>1705</v>
      </c>
      <c r="L1944" t="s">
        <v>848</v>
      </c>
      <c r="M1944" t="s">
        <v>26</v>
      </c>
      <c r="N1944" t="s">
        <v>27</v>
      </c>
    </row>
    <row r="1945" spans="1:14" x14ac:dyDescent="0.25">
      <c r="A1945" t="s">
        <v>9861</v>
      </c>
      <c r="B1945" t="s">
        <v>1129</v>
      </c>
      <c r="C1945" t="s">
        <v>1700</v>
      </c>
      <c r="D1945" t="s">
        <v>1130</v>
      </c>
      <c r="E1945" t="s">
        <v>687</v>
      </c>
      <c r="F1945" t="s">
        <v>9862</v>
      </c>
      <c r="G1945" t="s">
        <v>9863</v>
      </c>
      <c r="H1945" t="s">
        <v>9864</v>
      </c>
      <c r="I1945" t="s">
        <v>34</v>
      </c>
      <c r="J1945" t="s">
        <v>2092</v>
      </c>
      <c r="K1945" t="s">
        <v>1705</v>
      </c>
      <c r="L1945" t="s">
        <v>8513</v>
      </c>
      <c r="M1945" t="s">
        <v>26</v>
      </c>
      <c r="N1945" t="s">
        <v>27</v>
      </c>
    </row>
    <row r="1946" spans="1:14" x14ac:dyDescent="0.25">
      <c r="A1946" t="s">
        <v>9825</v>
      </c>
      <c r="C1946" t="s">
        <v>1700</v>
      </c>
      <c r="D1946" t="s">
        <v>4652</v>
      </c>
      <c r="E1946" t="s">
        <v>687</v>
      </c>
      <c r="F1946" t="s">
        <v>9865</v>
      </c>
      <c r="G1946" t="s">
        <v>9866</v>
      </c>
      <c r="H1946" t="s">
        <v>9867</v>
      </c>
      <c r="I1946" t="s">
        <v>34</v>
      </c>
      <c r="J1946" t="s">
        <v>2079</v>
      </c>
      <c r="K1946" t="s">
        <v>1705</v>
      </c>
      <c r="L1946" t="s">
        <v>2777</v>
      </c>
      <c r="M1946" t="s">
        <v>26</v>
      </c>
      <c r="N1946" t="s">
        <v>27</v>
      </c>
    </row>
    <row r="1947" spans="1:14" x14ac:dyDescent="0.25">
      <c r="A1947" t="s">
        <v>9816</v>
      </c>
      <c r="B1947" t="s">
        <v>1129</v>
      </c>
      <c r="C1947" t="s">
        <v>600</v>
      </c>
      <c r="D1947" t="s">
        <v>9817</v>
      </c>
      <c r="E1947" t="s">
        <v>695</v>
      </c>
      <c r="F1947" t="s">
        <v>9868</v>
      </c>
      <c r="G1947" t="s">
        <v>9869</v>
      </c>
      <c r="H1947" t="s">
        <v>9870</v>
      </c>
      <c r="I1947" t="s">
        <v>34</v>
      </c>
      <c r="J1947" t="s">
        <v>879</v>
      </c>
      <c r="K1947" t="s">
        <v>606</v>
      </c>
      <c r="L1947" t="s">
        <v>9849</v>
      </c>
      <c r="M1947" t="s">
        <v>26</v>
      </c>
      <c r="N1947" t="s">
        <v>27</v>
      </c>
    </row>
    <row r="1948" spans="1:14" x14ac:dyDescent="0.25">
      <c r="A1948" t="s">
        <v>9871</v>
      </c>
      <c r="C1948" t="s">
        <v>7255</v>
      </c>
      <c r="E1948" t="s">
        <v>7256</v>
      </c>
      <c r="F1948" t="s">
        <v>9872</v>
      </c>
      <c r="G1948" s="6" t="s">
        <v>9873</v>
      </c>
      <c r="I1948" t="s">
        <v>34</v>
      </c>
      <c r="J1948" t="s">
        <v>605</v>
      </c>
      <c r="K1948" t="s">
        <v>1705</v>
      </c>
      <c r="M1948" t="s">
        <v>26</v>
      </c>
      <c r="N1948" t="s">
        <v>27</v>
      </c>
    </row>
    <row r="1949" spans="1:14" x14ac:dyDescent="0.25">
      <c r="A1949" t="s">
        <v>9874</v>
      </c>
      <c r="B1949" t="s">
        <v>9875</v>
      </c>
      <c r="C1949" t="s">
        <v>9876</v>
      </c>
      <c r="D1949" t="s">
        <v>1681</v>
      </c>
      <c r="E1949" t="s">
        <v>695</v>
      </c>
      <c r="F1949" t="s">
        <v>9877</v>
      </c>
      <c r="G1949" t="s">
        <v>9878</v>
      </c>
      <c r="H1949" t="s">
        <v>9879</v>
      </c>
      <c r="I1949" t="s">
        <v>34</v>
      </c>
      <c r="J1949" t="s">
        <v>6126</v>
      </c>
      <c r="K1949" t="s">
        <v>1705</v>
      </c>
      <c r="L1949" t="s">
        <v>82</v>
      </c>
      <c r="M1949" t="s">
        <v>26</v>
      </c>
      <c r="N1949" t="s">
        <v>27</v>
      </c>
    </row>
    <row r="1950" spans="1:14" x14ac:dyDescent="0.25">
      <c r="A1950" t="s">
        <v>9618</v>
      </c>
      <c r="B1950" t="s">
        <v>9880</v>
      </c>
      <c r="C1950" t="s">
        <v>1700</v>
      </c>
      <c r="D1950" t="s">
        <v>4792</v>
      </c>
      <c r="E1950" t="s">
        <v>695</v>
      </c>
      <c r="F1950" t="s">
        <v>9881</v>
      </c>
      <c r="G1950" t="s">
        <v>9882</v>
      </c>
      <c r="H1950" t="s">
        <v>9883</v>
      </c>
      <c r="I1950" t="s">
        <v>34</v>
      </c>
      <c r="J1950" t="s">
        <v>1704</v>
      </c>
      <c r="K1950" t="s">
        <v>1705</v>
      </c>
      <c r="L1950" t="s">
        <v>914</v>
      </c>
      <c r="M1950" t="s">
        <v>26</v>
      </c>
      <c r="N1950" t="s">
        <v>27</v>
      </c>
    </row>
    <row r="1951" spans="1:14" x14ac:dyDescent="0.25">
      <c r="A1951" t="s">
        <v>8063</v>
      </c>
      <c r="C1951" t="s">
        <v>1700</v>
      </c>
      <c r="D1951" t="s">
        <v>174</v>
      </c>
      <c r="E1951" t="s">
        <v>18</v>
      </c>
      <c r="F1951" t="s">
        <v>9884</v>
      </c>
      <c r="G1951" t="s">
        <v>9885</v>
      </c>
      <c r="H1951" t="s">
        <v>9886</v>
      </c>
      <c r="I1951" t="s">
        <v>34</v>
      </c>
      <c r="J1951" t="s">
        <v>2578</v>
      </c>
      <c r="K1951" t="s">
        <v>1705</v>
      </c>
      <c r="L1951" t="s">
        <v>179</v>
      </c>
      <c r="M1951" t="s">
        <v>26</v>
      </c>
      <c r="N1951" t="s">
        <v>27</v>
      </c>
    </row>
    <row r="1952" spans="1:14" x14ac:dyDescent="0.25">
      <c r="A1952" t="s">
        <v>2208</v>
      </c>
      <c r="B1952" t="s">
        <v>599</v>
      </c>
      <c r="C1952" t="s">
        <v>1700</v>
      </c>
      <c r="D1952" t="s">
        <v>1612</v>
      </c>
      <c r="E1952" t="s">
        <v>695</v>
      </c>
      <c r="F1952" t="s">
        <v>9887</v>
      </c>
      <c r="G1952" t="s">
        <v>9888</v>
      </c>
      <c r="H1952" t="s">
        <v>9889</v>
      </c>
      <c r="I1952" t="s">
        <v>34</v>
      </c>
      <c r="J1952" t="s">
        <v>872</v>
      </c>
      <c r="K1952" t="s">
        <v>1705</v>
      </c>
      <c r="L1952" t="s">
        <v>82</v>
      </c>
      <c r="M1952" t="s">
        <v>26</v>
      </c>
      <c r="N1952" t="s">
        <v>27</v>
      </c>
    </row>
    <row r="1953" spans="1:14" x14ac:dyDescent="0.25">
      <c r="A1953" t="s">
        <v>9230</v>
      </c>
      <c r="B1953" t="s">
        <v>992</v>
      </c>
      <c r="C1953" t="s">
        <v>1700</v>
      </c>
      <c r="D1953" t="s">
        <v>3396</v>
      </c>
      <c r="E1953" t="s">
        <v>695</v>
      </c>
      <c r="F1953" t="s">
        <v>9890</v>
      </c>
      <c r="G1953" t="s">
        <v>9891</v>
      </c>
      <c r="H1953" t="s">
        <v>9892</v>
      </c>
      <c r="I1953" t="s">
        <v>34</v>
      </c>
      <c r="J1953" t="s">
        <v>4649</v>
      </c>
      <c r="K1953" t="s">
        <v>1705</v>
      </c>
      <c r="L1953" t="s">
        <v>9370</v>
      </c>
      <c r="M1953" t="s">
        <v>26</v>
      </c>
      <c r="N1953" t="s">
        <v>27</v>
      </c>
    </row>
    <row r="1954" spans="1:14" x14ac:dyDescent="0.25">
      <c r="A1954" t="s">
        <v>9834</v>
      </c>
      <c r="B1954" t="s">
        <v>9835</v>
      </c>
      <c r="C1954" t="s">
        <v>1700</v>
      </c>
      <c r="D1954" t="s">
        <v>9836</v>
      </c>
      <c r="E1954" t="s">
        <v>695</v>
      </c>
      <c r="F1954" t="s">
        <v>9893</v>
      </c>
      <c r="G1954" t="s">
        <v>9894</v>
      </c>
      <c r="H1954" t="s">
        <v>9895</v>
      </c>
      <c r="I1954" t="s">
        <v>34</v>
      </c>
      <c r="J1954" t="s">
        <v>1161</v>
      </c>
      <c r="K1954" t="s">
        <v>1705</v>
      </c>
      <c r="L1954" t="s">
        <v>483</v>
      </c>
      <c r="M1954" t="s">
        <v>26</v>
      </c>
      <c r="N1954" t="s">
        <v>27</v>
      </c>
    </row>
    <row r="1955" spans="1:14" x14ac:dyDescent="0.25">
      <c r="A1955" t="s">
        <v>9896</v>
      </c>
      <c r="B1955" t="s">
        <v>29</v>
      </c>
      <c r="C1955" t="s">
        <v>2018</v>
      </c>
      <c r="D1955" t="s">
        <v>3318</v>
      </c>
      <c r="E1955" t="s">
        <v>687</v>
      </c>
      <c r="F1955" t="s">
        <v>9897</v>
      </c>
      <c r="G1955" t="s">
        <v>9898</v>
      </c>
      <c r="H1955" t="s">
        <v>9899</v>
      </c>
      <c r="I1955" t="s">
        <v>34</v>
      </c>
      <c r="J1955" t="s">
        <v>1689</v>
      </c>
      <c r="K1955" t="s">
        <v>1705</v>
      </c>
      <c r="L1955" t="s">
        <v>842</v>
      </c>
      <c r="M1955" t="s">
        <v>26</v>
      </c>
      <c r="N1955" t="s">
        <v>27</v>
      </c>
    </row>
    <row r="1956" spans="1:14" x14ac:dyDescent="0.25">
      <c r="A1956" t="s">
        <v>9834</v>
      </c>
      <c r="B1956" t="s">
        <v>9835</v>
      </c>
      <c r="C1956" t="s">
        <v>1700</v>
      </c>
      <c r="D1956" t="s">
        <v>9900</v>
      </c>
      <c r="E1956" t="s">
        <v>695</v>
      </c>
      <c r="F1956" t="s">
        <v>9901</v>
      </c>
      <c r="G1956" t="s">
        <v>9902</v>
      </c>
      <c r="H1956" t="s">
        <v>9903</v>
      </c>
      <c r="I1956" t="s">
        <v>34</v>
      </c>
      <c r="J1956" t="s">
        <v>1988</v>
      </c>
      <c r="K1956" t="s">
        <v>1705</v>
      </c>
      <c r="L1956" t="s">
        <v>9904</v>
      </c>
      <c r="M1956" t="s">
        <v>26</v>
      </c>
      <c r="N1956" t="s">
        <v>27</v>
      </c>
    </row>
    <row r="1957" spans="1:14" x14ac:dyDescent="0.25">
      <c r="A1957" t="s">
        <v>2208</v>
      </c>
      <c r="B1957" t="s">
        <v>599</v>
      </c>
      <c r="C1957" t="s">
        <v>1700</v>
      </c>
      <c r="D1957" t="s">
        <v>1612</v>
      </c>
      <c r="E1957" t="s">
        <v>687</v>
      </c>
      <c r="F1957" t="s">
        <v>9905</v>
      </c>
      <c r="G1957" t="s">
        <v>9906</v>
      </c>
      <c r="H1957" t="s">
        <v>9907</v>
      </c>
      <c r="I1957" t="s">
        <v>34</v>
      </c>
      <c r="J1957" t="s">
        <v>872</v>
      </c>
      <c r="K1957" t="s">
        <v>1705</v>
      </c>
      <c r="L1957" t="s">
        <v>82</v>
      </c>
      <c r="M1957" t="s">
        <v>26</v>
      </c>
      <c r="N1957" t="s">
        <v>27</v>
      </c>
    </row>
    <row r="1958" spans="1:14" x14ac:dyDescent="0.25">
      <c r="A1958" t="s">
        <v>9908</v>
      </c>
      <c r="B1958" t="s">
        <v>8544</v>
      </c>
      <c r="C1958" t="s">
        <v>1700</v>
      </c>
      <c r="D1958" t="s">
        <v>4792</v>
      </c>
      <c r="E1958" t="s">
        <v>687</v>
      </c>
      <c r="F1958" t="s">
        <v>9909</v>
      </c>
      <c r="G1958" t="s">
        <v>9910</v>
      </c>
      <c r="H1958" t="s">
        <v>9911</v>
      </c>
      <c r="I1958" t="s">
        <v>34</v>
      </c>
      <c r="J1958" t="s">
        <v>872</v>
      </c>
      <c r="K1958" t="s">
        <v>1705</v>
      </c>
      <c r="L1958" t="s">
        <v>914</v>
      </c>
      <c r="M1958" t="s">
        <v>26</v>
      </c>
      <c r="N1958" t="s">
        <v>27</v>
      </c>
    </row>
    <row r="1959" spans="1:14" x14ac:dyDescent="0.25">
      <c r="A1959" t="s">
        <v>9912</v>
      </c>
      <c r="B1959" t="s">
        <v>9913</v>
      </c>
      <c r="C1959" t="s">
        <v>7343</v>
      </c>
      <c r="D1959" t="s">
        <v>3093</v>
      </c>
      <c r="E1959" t="s">
        <v>18</v>
      </c>
      <c r="F1959" t="s">
        <v>9914</v>
      </c>
      <c r="G1959" t="s">
        <v>9915</v>
      </c>
      <c r="H1959" t="s">
        <v>9916</v>
      </c>
      <c r="I1959" t="s">
        <v>22</v>
      </c>
      <c r="J1959" t="s">
        <v>5940</v>
      </c>
      <c r="K1959" t="s">
        <v>1705</v>
      </c>
      <c r="L1959" t="s">
        <v>3315</v>
      </c>
      <c r="M1959" t="s">
        <v>26</v>
      </c>
      <c r="N1959" t="s">
        <v>27</v>
      </c>
    </row>
    <row r="1960" spans="1:14" x14ac:dyDescent="0.25">
      <c r="A1960" t="s">
        <v>9917</v>
      </c>
      <c r="B1960" t="s">
        <v>9918</v>
      </c>
      <c r="C1960" t="s">
        <v>1700</v>
      </c>
      <c r="D1960" t="s">
        <v>9919</v>
      </c>
      <c r="E1960" t="s">
        <v>695</v>
      </c>
      <c r="F1960" t="s">
        <v>9920</v>
      </c>
      <c r="G1960" t="s">
        <v>9921</v>
      </c>
      <c r="H1960" t="s">
        <v>9922</v>
      </c>
      <c r="I1960" t="s">
        <v>34</v>
      </c>
      <c r="J1960" t="s">
        <v>1988</v>
      </c>
      <c r="K1960" t="s">
        <v>1705</v>
      </c>
      <c r="L1960" t="s">
        <v>9923</v>
      </c>
      <c r="M1960" t="s">
        <v>26</v>
      </c>
      <c r="N1960" t="s">
        <v>27</v>
      </c>
    </row>
    <row r="1961" spans="1:14" x14ac:dyDescent="0.25">
      <c r="A1961" t="s">
        <v>9924</v>
      </c>
      <c r="B1961" t="s">
        <v>992</v>
      </c>
      <c r="C1961" t="s">
        <v>1700</v>
      </c>
      <c r="D1961" t="s">
        <v>3396</v>
      </c>
      <c r="E1961" t="s">
        <v>687</v>
      </c>
      <c r="F1961" t="s">
        <v>9925</v>
      </c>
      <c r="G1961" t="s">
        <v>9926</v>
      </c>
      <c r="H1961" t="s">
        <v>9927</v>
      </c>
      <c r="I1961" t="s">
        <v>34</v>
      </c>
      <c r="J1961" t="s">
        <v>855</v>
      </c>
      <c r="K1961" t="s">
        <v>1705</v>
      </c>
      <c r="L1961" t="s">
        <v>9234</v>
      </c>
      <c r="M1961" t="s">
        <v>26</v>
      </c>
      <c r="N1961" t="s">
        <v>27</v>
      </c>
    </row>
    <row r="1962" spans="1:14" x14ac:dyDescent="0.25">
      <c r="A1962" t="s">
        <v>9928</v>
      </c>
      <c r="C1962" t="s">
        <v>1991</v>
      </c>
      <c r="E1962" t="s">
        <v>18</v>
      </c>
      <c r="F1962" t="s">
        <v>9929</v>
      </c>
      <c r="G1962" t="s">
        <v>9930</v>
      </c>
      <c r="H1962" t="s">
        <v>9931</v>
      </c>
      <c r="I1962" t="s">
        <v>22</v>
      </c>
      <c r="J1962" t="s">
        <v>1704</v>
      </c>
      <c r="K1962" t="s">
        <v>606</v>
      </c>
      <c r="L1962" t="s">
        <v>848</v>
      </c>
      <c r="M1962" t="s">
        <v>26</v>
      </c>
      <c r="N1962" t="s">
        <v>27</v>
      </c>
    </row>
    <row r="1963" spans="1:14" x14ac:dyDescent="0.25">
      <c r="A1963" t="s">
        <v>9801</v>
      </c>
      <c r="B1963" t="s">
        <v>9802</v>
      </c>
      <c r="C1963" t="s">
        <v>2042</v>
      </c>
      <c r="E1963" t="s">
        <v>695</v>
      </c>
      <c r="F1963" t="s">
        <v>9932</v>
      </c>
      <c r="G1963" t="s">
        <v>9933</v>
      </c>
      <c r="H1963" t="s">
        <v>9934</v>
      </c>
      <c r="I1963" t="s">
        <v>34</v>
      </c>
      <c r="J1963" t="s">
        <v>4027</v>
      </c>
      <c r="K1963" t="s">
        <v>1705</v>
      </c>
      <c r="L1963" t="s">
        <v>4905</v>
      </c>
      <c r="M1963" t="s">
        <v>26</v>
      </c>
      <c r="N1963" t="s">
        <v>27</v>
      </c>
    </row>
    <row r="1964" spans="1:14" x14ac:dyDescent="0.25">
      <c r="A1964" t="s">
        <v>9935</v>
      </c>
      <c r="B1964" t="s">
        <v>9936</v>
      </c>
      <c r="C1964" t="s">
        <v>1700</v>
      </c>
      <c r="D1964" t="s">
        <v>3754</v>
      </c>
      <c r="E1964" t="s">
        <v>18</v>
      </c>
      <c r="F1964" t="s">
        <v>9937</v>
      </c>
      <c r="G1964" t="s">
        <v>9938</v>
      </c>
      <c r="H1964" t="s">
        <v>9939</v>
      </c>
      <c r="I1964" t="s">
        <v>34</v>
      </c>
      <c r="J1964" t="s">
        <v>1988</v>
      </c>
      <c r="K1964" t="s">
        <v>1705</v>
      </c>
      <c r="L1964" t="s">
        <v>248</v>
      </c>
      <c r="M1964" t="s">
        <v>26</v>
      </c>
      <c r="N1964" t="s">
        <v>27</v>
      </c>
    </row>
    <row r="1965" spans="1:14" x14ac:dyDescent="0.25">
      <c r="A1965" t="s">
        <v>9871</v>
      </c>
      <c r="C1965" t="s">
        <v>7255</v>
      </c>
      <c r="E1965" t="s">
        <v>7256</v>
      </c>
      <c r="F1965" t="s">
        <v>9940</v>
      </c>
      <c r="G1965" t="s">
        <v>9941</v>
      </c>
      <c r="I1965" t="s">
        <v>34</v>
      </c>
      <c r="J1965" t="s">
        <v>605</v>
      </c>
      <c r="K1965" t="s">
        <v>1705</v>
      </c>
      <c r="M1965" t="s">
        <v>26</v>
      </c>
      <c r="N1965" t="s">
        <v>27</v>
      </c>
    </row>
    <row r="1966" spans="1:14" x14ac:dyDescent="0.25">
      <c r="A1966" t="s">
        <v>8509</v>
      </c>
      <c r="B1966" t="s">
        <v>1129</v>
      </c>
      <c r="C1966" t="s">
        <v>1700</v>
      </c>
      <c r="E1966" t="s">
        <v>695</v>
      </c>
      <c r="F1966" t="s">
        <v>9942</v>
      </c>
      <c r="G1966" t="s">
        <v>9943</v>
      </c>
      <c r="H1966" t="s">
        <v>9944</v>
      </c>
      <c r="I1966" t="s">
        <v>34</v>
      </c>
      <c r="J1966" t="s">
        <v>2092</v>
      </c>
      <c r="K1966" t="s">
        <v>1705</v>
      </c>
      <c r="L1966" t="s">
        <v>6270</v>
      </c>
      <c r="M1966" t="s">
        <v>26</v>
      </c>
      <c r="N1966" t="s">
        <v>27</v>
      </c>
    </row>
    <row r="1967" spans="1:14" x14ac:dyDescent="0.25">
      <c r="A1967" t="s">
        <v>9834</v>
      </c>
      <c r="B1967" t="s">
        <v>9918</v>
      </c>
      <c r="C1967" t="s">
        <v>1700</v>
      </c>
      <c r="D1967" t="s">
        <v>9900</v>
      </c>
      <c r="E1967" t="s">
        <v>695</v>
      </c>
      <c r="F1967" t="s">
        <v>9945</v>
      </c>
      <c r="G1967" t="s">
        <v>9946</v>
      </c>
      <c r="H1967" t="s">
        <v>9947</v>
      </c>
      <c r="I1967" t="s">
        <v>34</v>
      </c>
      <c r="J1967" t="s">
        <v>605</v>
      </c>
      <c r="K1967" t="s">
        <v>1705</v>
      </c>
      <c r="L1967" t="s">
        <v>9904</v>
      </c>
      <c r="M1967" t="s">
        <v>26</v>
      </c>
      <c r="N1967" t="s">
        <v>27</v>
      </c>
    </row>
    <row r="1968" spans="1:14" x14ac:dyDescent="0.25">
      <c r="A1968" t="s">
        <v>9948</v>
      </c>
      <c r="B1968" t="s">
        <v>9578</v>
      </c>
      <c r="C1968" t="s">
        <v>1991</v>
      </c>
      <c r="D1968" t="s">
        <v>9579</v>
      </c>
      <c r="E1968" t="s">
        <v>695</v>
      </c>
      <c r="F1968" t="s">
        <v>9949</v>
      </c>
      <c r="G1968" t="s">
        <v>9950</v>
      </c>
      <c r="H1968" t="s">
        <v>9951</v>
      </c>
      <c r="I1968" t="s">
        <v>34</v>
      </c>
      <c r="J1968" t="s">
        <v>2079</v>
      </c>
      <c r="K1968" t="s">
        <v>606</v>
      </c>
      <c r="L1968" t="s">
        <v>44</v>
      </c>
      <c r="M1968" t="s">
        <v>26</v>
      </c>
      <c r="N1968" t="s">
        <v>27</v>
      </c>
    </row>
    <row r="1969" spans="1:14" x14ac:dyDescent="0.25">
      <c r="A1969" t="s">
        <v>9952</v>
      </c>
      <c r="B1969" t="s">
        <v>9953</v>
      </c>
      <c r="C1969" t="s">
        <v>16</v>
      </c>
      <c r="D1969" t="s">
        <v>9954</v>
      </c>
      <c r="E1969" t="s">
        <v>695</v>
      </c>
      <c r="F1969" t="s">
        <v>9955</v>
      </c>
      <c r="G1969" t="s">
        <v>9956</v>
      </c>
      <c r="H1969" t="s">
        <v>9957</v>
      </c>
      <c r="I1969" t="s">
        <v>34</v>
      </c>
      <c r="J1969" t="s">
        <v>1134</v>
      </c>
      <c r="K1969" t="s">
        <v>606</v>
      </c>
      <c r="L1969" t="s">
        <v>82</v>
      </c>
      <c r="M1969" t="s">
        <v>26</v>
      </c>
      <c r="N1969" t="s">
        <v>27</v>
      </c>
    </row>
    <row r="1970" spans="1:14" x14ac:dyDescent="0.25">
      <c r="A1970" t="s">
        <v>9958</v>
      </c>
      <c r="B1970" t="s">
        <v>9959</v>
      </c>
      <c r="C1970" t="s">
        <v>600</v>
      </c>
      <c r="D1970" t="s">
        <v>9960</v>
      </c>
      <c r="E1970" t="s">
        <v>695</v>
      </c>
      <c r="F1970" t="s">
        <v>9961</v>
      </c>
      <c r="G1970" t="s">
        <v>9962</v>
      </c>
      <c r="H1970" t="s">
        <v>9963</v>
      </c>
      <c r="I1970" t="s">
        <v>34</v>
      </c>
      <c r="J1970" t="s">
        <v>1689</v>
      </c>
      <c r="K1970" t="s">
        <v>606</v>
      </c>
      <c r="L1970" t="s">
        <v>9964</v>
      </c>
      <c r="M1970" t="s">
        <v>26</v>
      </c>
      <c r="N1970" t="s">
        <v>27</v>
      </c>
    </row>
    <row r="1971" spans="1:14" x14ac:dyDescent="0.25">
      <c r="A1971" t="s">
        <v>9965</v>
      </c>
      <c r="B1971" t="s">
        <v>9953</v>
      </c>
      <c r="C1971" t="s">
        <v>600</v>
      </c>
      <c r="D1971" t="s">
        <v>9954</v>
      </c>
      <c r="E1971" t="s">
        <v>695</v>
      </c>
      <c r="F1971" t="s">
        <v>9966</v>
      </c>
      <c r="G1971" t="s">
        <v>9967</v>
      </c>
      <c r="H1971" t="s">
        <v>9968</v>
      </c>
      <c r="I1971" t="s">
        <v>34</v>
      </c>
      <c r="J1971" t="s">
        <v>3322</v>
      </c>
      <c r="K1971" t="s">
        <v>606</v>
      </c>
      <c r="L1971" t="s">
        <v>82</v>
      </c>
      <c r="M1971" t="s">
        <v>26</v>
      </c>
      <c r="N1971" t="s">
        <v>27</v>
      </c>
    </row>
    <row r="1972" spans="1:14" x14ac:dyDescent="0.25">
      <c r="A1972" t="s">
        <v>9969</v>
      </c>
      <c r="B1972" t="s">
        <v>9953</v>
      </c>
      <c r="C1972" t="s">
        <v>600</v>
      </c>
      <c r="D1972" t="s">
        <v>9954</v>
      </c>
      <c r="E1972" t="s">
        <v>695</v>
      </c>
      <c r="F1972" t="s">
        <v>9970</v>
      </c>
      <c r="G1972" t="s">
        <v>9971</v>
      </c>
      <c r="H1972" t="s">
        <v>9972</v>
      </c>
      <c r="I1972" t="s">
        <v>34</v>
      </c>
      <c r="J1972" t="s">
        <v>1689</v>
      </c>
      <c r="K1972" t="s">
        <v>606</v>
      </c>
      <c r="L1972" t="s">
        <v>82</v>
      </c>
      <c r="M1972" t="s">
        <v>26</v>
      </c>
      <c r="N1972" t="s">
        <v>27</v>
      </c>
    </row>
    <row r="1973" spans="1:14" x14ac:dyDescent="0.25">
      <c r="A1973" t="s">
        <v>9973</v>
      </c>
      <c r="B1973" t="s">
        <v>9578</v>
      </c>
      <c r="C1973" t="s">
        <v>600</v>
      </c>
      <c r="D1973" t="s">
        <v>9579</v>
      </c>
      <c r="E1973" t="s">
        <v>695</v>
      </c>
      <c r="F1973" t="s">
        <v>9974</v>
      </c>
      <c r="G1973" t="s">
        <v>9975</v>
      </c>
      <c r="H1973" t="s">
        <v>9976</v>
      </c>
      <c r="I1973" t="s">
        <v>34</v>
      </c>
      <c r="J1973" t="s">
        <v>2062</v>
      </c>
      <c r="K1973" t="s">
        <v>606</v>
      </c>
      <c r="L1973" t="s">
        <v>44</v>
      </c>
      <c r="M1973" t="s">
        <v>26</v>
      </c>
      <c r="N1973" t="s">
        <v>27</v>
      </c>
    </row>
    <row r="1974" spans="1:14" x14ac:dyDescent="0.25">
      <c r="A1974" t="s">
        <v>9977</v>
      </c>
      <c r="B1974" t="s">
        <v>9953</v>
      </c>
      <c r="C1974" t="s">
        <v>600</v>
      </c>
      <c r="D1974" t="s">
        <v>9954</v>
      </c>
      <c r="E1974" t="s">
        <v>695</v>
      </c>
      <c r="F1974" t="s">
        <v>9978</v>
      </c>
      <c r="G1974" t="s">
        <v>9979</v>
      </c>
      <c r="H1974" t="s">
        <v>9980</v>
      </c>
      <c r="I1974" t="s">
        <v>34</v>
      </c>
      <c r="J1974" t="s">
        <v>1677</v>
      </c>
      <c r="K1974" t="s">
        <v>606</v>
      </c>
      <c r="L1974" t="s">
        <v>82</v>
      </c>
      <c r="M1974" t="s">
        <v>26</v>
      </c>
      <c r="N1974" t="s">
        <v>27</v>
      </c>
    </row>
    <row r="1975" spans="1:14" x14ac:dyDescent="0.25">
      <c r="A1975" t="s">
        <v>9981</v>
      </c>
      <c r="C1975" t="s">
        <v>600</v>
      </c>
      <c r="D1975" t="s">
        <v>1992</v>
      </c>
      <c r="E1975" t="s">
        <v>18</v>
      </c>
      <c r="F1975" t="s">
        <v>9982</v>
      </c>
      <c r="G1975" t="s">
        <v>9983</v>
      </c>
      <c r="H1975" t="s">
        <v>9984</v>
      </c>
      <c r="I1975" t="s">
        <v>34</v>
      </c>
      <c r="J1975" t="s">
        <v>3420</v>
      </c>
      <c r="K1975" t="s">
        <v>606</v>
      </c>
      <c r="L1975" t="s">
        <v>36</v>
      </c>
      <c r="M1975" t="s">
        <v>26</v>
      </c>
      <c r="N1975" t="s">
        <v>27</v>
      </c>
    </row>
    <row r="1976" spans="1:14" x14ac:dyDescent="0.25">
      <c r="A1976" t="s">
        <v>9952</v>
      </c>
      <c r="B1976" t="s">
        <v>9953</v>
      </c>
      <c r="C1976" t="s">
        <v>600</v>
      </c>
      <c r="D1976" t="s">
        <v>9954</v>
      </c>
      <c r="E1976" t="s">
        <v>687</v>
      </c>
      <c r="F1976" t="s">
        <v>9985</v>
      </c>
      <c r="G1976" t="s">
        <v>9986</v>
      </c>
      <c r="H1976" t="s">
        <v>9987</v>
      </c>
      <c r="I1976" t="s">
        <v>34</v>
      </c>
      <c r="J1976" t="s">
        <v>1134</v>
      </c>
      <c r="K1976" t="s">
        <v>1705</v>
      </c>
      <c r="L1976" t="s">
        <v>82</v>
      </c>
      <c r="M1976" t="s">
        <v>26</v>
      </c>
      <c r="N1976" t="s">
        <v>27</v>
      </c>
    </row>
    <row r="1977" spans="1:14" x14ac:dyDescent="0.25">
      <c r="A1977" t="s">
        <v>9988</v>
      </c>
      <c r="B1977" t="s">
        <v>9953</v>
      </c>
      <c r="C1977" t="s">
        <v>600</v>
      </c>
      <c r="D1977" t="s">
        <v>9954</v>
      </c>
      <c r="E1977" t="s">
        <v>695</v>
      </c>
      <c r="F1977" t="s">
        <v>9989</v>
      </c>
      <c r="G1977" t="s">
        <v>9990</v>
      </c>
      <c r="H1977" t="s">
        <v>9991</v>
      </c>
      <c r="I1977" t="s">
        <v>34</v>
      </c>
      <c r="J1977" t="s">
        <v>1677</v>
      </c>
      <c r="K1977" t="s">
        <v>606</v>
      </c>
      <c r="L1977" t="s">
        <v>82</v>
      </c>
      <c r="M1977" t="s">
        <v>26</v>
      </c>
      <c r="N1977" t="s">
        <v>27</v>
      </c>
    </row>
    <row r="1978" spans="1:14" x14ac:dyDescent="0.25">
      <c r="A1978" t="s">
        <v>9992</v>
      </c>
      <c r="B1978" t="s">
        <v>9993</v>
      </c>
      <c r="C1978" t="s">
        <v>600</v>
      </c>
      <c r="D1978" t="s">
        <v>6175</v>
      </c>
      <c r="E1978" t="s">
        <v>18</v>
      </c>
      <c r="F1978" t="s">
        <v>9994</v>
      </c>
      <c r="G1978" t="s">
        <v>9995</v>
      </c>
      <c r="H1978" t="s">
        <v>9996</v>
      </c>
      <c r="I1978" t="s">
        <v>34</v>
      </c>
      <c r="J1978" t="s">
        <v>7914</v>
      </c>
      <c r="K1978" t="s">
        <v>606</v>
      </c>
      <c r="L1978" t="s">
        <v>6179</v>
      </c>
      <c r="M1978" t="s">
        <v>26</v>
      </c>
      <c r="N1978" t="s">
        <v>27</v>
      </c>
    </row>
    <row r="1979" spans="1:14" x14ac:dyDescent="0.25">
      <c r="A1979" t="s">
        <v>9997</v>
      </c>
      <c r="B1979" t="s">
        <v>9959</v>
      </c>
      <c r="C1979" t="s">
        <v>1991</v>
      </c>
      <c r="D1979" t="s">
        <v>220</v>
      </c>
      <c r="E1979" t="s">
        <v>695</v>
      </c>
      <c r="F1979" t="s">
        <v>9998</v>
      </c>
      <c r="G1979" t="s">
        <v>9999</v>
      </c>
      <c r="H1979" t="s">
        <v>10000</v>
      </c>
      <c r="I1979" t="s">
        <v>34</v>
      </c>
      <c r="J1979" t="s">
        <v>1677</v>
      </c>
      <c r="K1979" t="s">
        <v>606</v>
      </c>
      <c r="L1979" t="s">
        <v>848</v>
      </c>
      <c r="M1979" t="s">
        <v>26</v>
      </c>
      <c r="N1979" t="s">
        <v>27</v>
      </c>
    </row>
    <row r="1980" spans="1:14" x14ac:dyDescent="0.25">
      <c r="A1980" t="s">
        <v>9577</v>
      </c>
      <c r="B1980" t="s">
        <v>9959</v>
      </c>
      <c r="C1980" t="s">
        <v>600</v>
      </c>
      <c r="D1980" t="s">
        <v>220</v>
      </c>
      <c r="E1980" t="s">
        <v>687</v>
      </c>
      <c r="F1980" t="s">
        <v>10001</v>
      </c>
      <c r="G1980" t="s">
        <v>10002</v>
      </c>
      <c r="H1980" t="s">
        <v>10003</v>
      </c>
      <c r="I1980" t="s">
        <v>34</v>
      </c>
      <c r="J1980" t="s">
        <v>1677</v>
      </c>
      <c r="K1980" t="s">
        <v>606</v>
      </c>
      <c r="L1980" t="s">
        <v>848</v>
      </c>
      <c r="M1980" t="s">
        <v>26</v>
      </c>
      <c r="N1980" t="s">
        <v>27</v>
      </c>
    </row>
    <row r="1981" spans="1:14" x14ac:dyDescent="0.25">
      <c r="A1981" t="s">
        <v>9834</v>
      </c>
      <c r="B1981" t="s">
        <v>9835</v>
      </c>
      <c r="C1981" t="s">
        <v>1700</v>
      </c>
      <c r="D1981" t="s">
        <v>9900</v>
      </c>
      <c r="E1981" t="s">
        <v>695</v>
      </c>
      <c r="F1981" t="s">
        <v>10004</v>
      </c>
      <c r="G1981" t="s">
        <v>9902</v>
      </c>
      <c r="H1981" t="s">
        <v>10005</v>
      </c>
      <c r="I1981" t="s">
        <v>34</v>
      </c>
      <c r="J1981" t="s">
        <v>1988</v>
      </c>
      <c r="K1981" t="s">
        <v>1705</v>
      </c>
      <c r="L1981" t="s">
        <v>9904</v>
      </c>
      <c r="M1981" t="s">
        <v>26</v>
      </c>
      <c r="N1981" t="s">
        <v>27</v>
      </c>
    </row>
    <row r="1982" spans="1:14" x14ac:dyDescent="0.25">
      <c r="A1982" t="s">
        <v>10006</v>
      </c>
      <c r="C1982" t="s">
        <v>1700</v>
      </c>
      <c r="D1982" t="s">
        <v>10007</v>
      </c>
      <c r="E1982" t="s">
        <v>695</v>
      </c>
      <c r="F1982" t="s">
        <v>10008</v>
      </c>
      <c r="G1982" t="s">
        <v>10009</v>
      </c>
      <c r="H1982" t="s">
        <v>10010</v>
      </c>
      <c r="I1982" t="s">
        <v>34</v>
      </c>
      <c r="J1982" t="s">
        <v>1988</v>
      </c>
      <c r="K1982" t="s">
        <v>1705</v>
      </c>
      <c r="L1982" t="s">
        <v>9923</v>
      </c>
      <c r="M1982" t="s">
        <v>26</v>
      </c>
      <c r="N1982" t="s">
        <v>27</v>
      </c>
    </row>
    <row r="1983" spans="1:14" x14ac:dyDescent="0.25">
      <c r="A1983" t="s">
        <v>9834</v>
      </c>
      <c r="C1983" t="s">
        <v>1700</v>
      </c>
      <c r="D1983" t="s">
        <v>10011</v>
      </c>
      <c r="E1983" t="s">
        <v>687</v>
      </c>
      <c r="F1983" t="s">
        <v>10012</v>
      </c>
      <c r="G1983" t="s">
        <v>10013</v>
      </c>
      <c r="H1983" t="s">
        <v>10014</v>
      </c>
      <c r="I1983" t="s">
        <v>34</v>
      </c>
      <c r="J1983" t="s">
        <v>605</v>
      </c>
      <c r="K1983" t="s">
        <v>1705</v>
      </c>
      <c r="L1983" t="s">
        <v>483</v>
      </c>
      <c r="M1983" t="s">
        <v>26</v>
      </c>
      <c r="N1983" t="s">
        <v>27</v>
      </c>
    </row>
    <row r="1984" spans="1:14" x14ac:dyDescent="0.25">
      <c r="A1984" t="s">
        <v>9896</v>
      </c>
      <c r="B1984" t="s">
        <v>29</v>
      </c>
      <c r="C1984" t="s">
        <v>2074</v>
      </c>
      <c r="D1984" t="s">
        <v>429</v>
      </c>
      <c r="E1984" t="s">
        <v>18</v>
      </c>
      <c r="F1984" t="s">
        <v>10015</v>
      </c>
      <c r="G1984" t="s">
        <v>10016</v>
      </c>
      <c r="H1984" t="s">
        <v>10017</v>
      </c>
      <c r="I1984" t="s">
        <v>34</v>
      </c>
      <c r="J1984" t="s">
        <v>1996</v>
      </c>
      <c r="K1984" t="s">
        <v>606</v>
      </c>
      <c r="L1984" t="s">
        <v>434</v>
      </c>
      <c r="M1984" t="s">
        <v>26</v>
      </c>
      <c r="N1984" t="s">
        <v>27</v>
      </c>
    </row>
    <row r="1985" spans="1:14" x14ac:dyDescent="0.25">
      <c r="A1985" t="s">
        <v>10018</v>
      </c>
      <c r="B1985" t="s">
        <v>10019</v>
      </c>
      <c r="C1985" t="s">
        <v>600</v>
      </c>
      <c r="D1985" t="s">
        <v>5262</v>
      </c>
      <c r="E1985" t="s">
        <v>18</v>
      </c>
      <c r="F1985" t="s">
        <v>10020</v>
      </c>
      <c r="G1985" t="s">
        <v>10021</v>
      </c>
      <c r="H1985" t="s">
        <v>10022</v>
      </c>
      <c r="I1985" t="s">
        <v>34</v>
      </c>
      <c r="J1985" t="s">
        <v>9686</v>
      </c>
      <c r="K1985" t="s">
        <v>606</v>
      </c>
      <c r="L1985" t="s">
        <v>2442</v>
      </c>
      <c r="M1985" t="s">
        <v>26</v>
      </c>
      <c r="N1985" t="s">
        <v>27</v>
      </c>
    </row>
    <row r="1986" spans="1:14" x14ac:dyDescent="0.25">
      <c r="A1986" t="s">
        <v>10023</v>
      </c>
      <c r="B1986" t="s">
        <v>10024</v>
      </c>
      <c r="C1986" t="s">
        <v>16</v>
      </c>
      <c r="D1986" t="s">
        <v>10025</v>
      </c>
      <c r="E1986" t="s">
        <v>18</v>
      </c>
      <c r="F1986" t="s">
        <v>10026</v>
      </c>
      <c r="G1986" t="s">
        <v>10027</v>
      </c>
      <c r="H1986" t="s">
        <v>10028</v>
      </c>
      <c r="I1986" t="s">
        <v>34</v>
      </c>
      <c r="J1986" t="s">
        <v>536</v>
      </c>
      <c r="K1986" t="s">
        <v>24</v>
      </c>
      <c r="L1986" t="s">
        <v>10029</v>
      </c>
      <c r="M1986" t="s">
        <v>10030</v>
      </c>
      <c r="N1986" t="s">
        <v>46</v>
      </c>
    </row>
    <row r="1987" spans="1:14" x14ac:dyDescent="0.25">
      <c r="A1987" t="s">
        <v>10031</v>
      </c>
      <c r="B1987" t="s">
        <v>10032</v>
      </c>
      <c r="C1987" t="s">
        <v>16</v>
      </c>
      <c r="D1987" t="s">
        <v>437</v>
      </c>
      <c r="E1987" t="s">
        <v>18</v>
      </c>
      <c r="F1987" t="s">
        <v>10033</v>
      </c>
      <c r="G1987" t="s">
        <v>10034</v>
      </c>
      <c r="H1987" t="s">
        <v>10035</v>
      </c>
      <c r="I1987" t="s">
        <v>34</v>
      </c>
      <c r="J1987" t="s">
        <v>1435</v>
      </c>
      <c r="K1987" t="s">
        <v>24</v>
      </c>
      <c r="L1987" t="s">
        <v>441</v>
      </c>
      <c r="M1987" t="s">
        <v>10036</v>
      </c>
      <c r="N1987" t="s">
        <v>46</v>
      </c>
    </row>
    <row r="1988" spans="1:14" x14ac:dyDescent="0.25">
      <c r="A1988" t="s">
        <v>10037</v>
      </c>
      <c r="B1988" t="s">
        <v>1658</v>
      </c>
      <c r="C1988" t="s">
        <v>76</v>
      </c>
      <c r="D1988" t="s">
        <v>10038</v>
      </c>
      <c r="E1988" t="s">
        <v>18</v>
      </c>
      <c r="F1988" t="s">
        <v>10039</v>
      </c>
      <c r="G1988" t="s">
        <v>10040</v>
      </c>
      <c r="H1988" t="s">
        <v>10041</v>
      </c>
      <c r="I1988" t="s">
        <v>34</v>
      </c>
      <c r="J1988" t="s">
        <v>635</v>
      </c>
      <c r="K1988" t="s">
        <v>24</v>
      </c>
      <c r="L1988" t="s">
        <v>7450</v>
      </c>
      <c r="M1988" t="s">
        <v>10042</v>
      </c>
      <c r="N1988" t="s">
        <v>46</v>
      </c>
    </row>
    <row r="1989" spans="1:14" x14ac:dyDescent="0.25">
      <c r="A1989" t="s">
        <v>10043</v>
      </c>
      <c r="B1989" t="s">
        <v>2809</v>
      </c>
      <c r="C1989" t="s">
        <v>76</v>
      </c>
      <c r="D1989" t="s">
        <v>753</v>
      </c>
      <c r="E1989" t="s">
        <v>18</v>
      </c>
      <c r="F1989" t="s">
        <v>10044</v>
      </c>
      <c r="G1989" t="s">
        <v>10045</v>
      </c>
      <c r="H1989" t="s">
        <v>10046</v>
      </c>
      <c r="I1989" t="s">
        <v>34</v>
      </c>
      <c r="J1989" t="s">
        <v>1010</v>
      </c>
      <c r="K1989" t="s">
        <v>24</v>
      </c>
      <c r="L1989" t="s">
        <v>817</v>
      </c>
      <c r="M1989" t="s">
        <v>26</v>
      </c>
      <c r="N1989" t="s">
        <v>27</v>
      </c>
    </row>
    <row r="1990" spans="1:14" x14ac:dyDescent="0.25">
      <c r="A1990" t="s">
        <v>10047</v>
      </c>
      <c r="B1990" t="s">
        <v>10048</v>
      </c>
      <c r="C1990" t="s">
        <v>16</v>
      </c>
      <c r="D1990" t="s">
        <v>5502</v>
      </c>
      <c r="E1990" t="s">
        <v>18</v>
      </c>
      <c r="F1990" t="s">
        <v>10049</v>
      </c>
      <c r="G1990" t="s">
        <v>10050</v>
      </c>
      <c r="H1990" t="s">
        <v>10051</v>
      </c>
      <c r="I1990" t="s">
        <v>34</v>
      </c>
      <c r="J1990" t="s">
        <v>53</v>
      </c>
      <c r="K1990" t="s">
        <v>24</v>
      </c>
      <c r="L1990" t="s">
        <v>2442</v>
      </c>
      <c r="M1990" t="s">
        <v>10052</v>
      </c>
      <c r="N1990" t="s">
        <v>46</v>
      </c>
    </row>
    <row r="1991" spans="1:14" x14ac:dyDescent="0.25">
      <c r="A1991" t="s">
        <v>10053</v>
      </c>
      <c r="B1991" t="s">
        <v>8544</v>
      </c>
      <c r="C1991" t="s">
        <v>16</v>
      </c>
      <c r="D1991" t="s">
        <v>4792</v>
      </c>
      <c r="E1991" t="s">
        <v>695</v>
      </c>
      <c r="F1991" t="s">
        <v>10054</v>
      </c>
      <c r="G1991" t="s">
        <v>10055</v>
      </c>
      <c r="H1991" t="s">
        <v>10056</v>
      </c>
      <c r="I1991" t="s">
        <v>34</v>
      </c>
      <c r="J1991" t="s">
        <v>98</v>
      </c>
      <c r="K1991" t="s">
        <v>24</v>
      </c>
      <c r="L1991" t="s">
        <v>914</v>
      </c>
      <c r="M1991" t="s">
        <v>26</v>
      </c>
      <c r="N1991" t="s">
        <v>27</v>
      </c>
    </row>
    <row r="1992" spans="1:14" x14ac:dyDescent="0.25">
      <c r="A1992" t="s">
        <v>9538</v>
      </c>
      <c r="B1992" t="s">
        <v>3115</v>
      </c>
      <c r="C1992" t="s">
        <v>16</v>
      </c>
      <c r="D1992" t="s">
        <v>1612</v>
      </c>
      <c r="E1992" t="s">
        <v>695</v>
      </c>
      <c r="F1992" t="s">
        <v>10057</v>
      </c>
      <c r="G1992" t="s">
        <v>10058</v>
      </c>
      <c r="H1992" t="s">
        <v>10059</v>
      </c>
      <c r="I1992" t="s">
        <v>34</v>
      </c>
      <c r="J1992" t="s">
        <v>476</v>
      </c>
      <c r="K1992" t="s">
        <v>24</v>
      </c>
      <c r="L1992" t="s">
        <v>82</v>
      </c>
      <c r="M1992" t="s">
        <v>26</v>
      </c>
      <c r="N1992" t="s">
        <v>27</v>
      </c>
    </row>
    <row r="1993" spans="1:14" x14ac:dyDescent="0.25">
      <c r="A1993" t="s">
        <v>10060</v>
      </c>
      <c r="B1993" t="s">
        <v>9544</v>
      </c>
      <c r="C1993" t="s">
        <v>76</v>
      </c>
      <c r="D1993" t="s">
        <v>9545</v>
      </c>
      <c r="E1993" t="s">
        <v>695</v>
      </c>
      <c r="F1993" t="s">
        <v>10061</v>
      </c>
      <c r="G1993" t="s">
        <v>10062</v>
      </c>
      <c r="H1993" t="s">
        <v>10063</v>
      </c>
      <c r="I1993" t="s">
        <v>34</v>
      </c>
      <c r="J1993" t="s">
        <v>35</v>
      </c>
      <c r="K1993" t="s">
        <v>24</v>
      </c>
      <c r="L1993" t="s">
        <v>9549</v>
      </c>
      <c r="M1993" t="s">
        <v>26</v>
      </c>
      <c r="N1993" t="s">
        <v>27</v>
      </c>
    </row>
    <row r="1994" spans="1:14" x14ac:dyDescent="0.25">
      <c r="A1994" t="s">
        <v>10064</v>
      </c>
      <c r="B1994" t="s">
        <v>992</v>
      </c>
      <c r="C1994" t="s">
        <v>600</v>
      </c>
      <c r="D1994" t="s">
        <v>3396</v>
      </c>
      <c r="E1994" t="s">
        <v>687</v>
      </c>
      <c r="F1994" t="s">
        <v>10065</v>
      </c>
      <c r="G1994" t="s">
        <v>10066</v>
      </c>
      <c r="H1994" t="s">
        <v>10067</v>
      </c>
      <c r="I1994" t="s">
        <v>34</v>
      </c>
      <c r="J1994" t="s">
        <v>9241</v>
      </c>
      <c r="K1994" t="s">
        <v>606</v>
      </c>
      <c r="L1994" t="s">
        <v>9370</v>
      </c>
      <c r="M1994" t="s">
        <v>26</v>
      </c>
      <c r="N1994" t="s">
        <v>27</v>
      </c>
    </row>
    <row r="1995" spans="1:14" x14ac:dyDescent="0.25">
      <c r="A1995" t="s">
        <v>10068</v>
      </c>
      <c r="B1995" t="s">
        <v>992</v>
      </c>
      <c r="C1995" t="s">
        <v>16</v>
      </c>
      <c r="D1995" t="s">
        <v>3396</v>
      </c>
      <c r="E1995" t="s">
        <v>695</v>
      </c>
      <c r="F1995" t="s">
        <v>10069</v>
      </c>
      <c r="G1995" t="s">
        <v>10070</v>
      </c>
      <c r="H1995" t="s">
        <v>10071</v>
      </c>
      <c r="I1995" t="s">
        <v>34</v>
      </c>
      <c r="J1995" t="s">
        <v>5940</v>
      </c>
      <c r="K1995" t="s">
        <v>24</v>
      </c>
      <c r="L1995" t="s">
        <v>9370</v>
      </c>
      <c r="M1995" t="s">
        <v>26</v>
      </c>
      <c r="N1995" t="s">
        <v>27</v>
      </c>
    </row>
    <row r="1996" spans="1:14" x14ac:dyDescent="0.25">
      <c r="A1996" t="s">
        <v>8509</v>
      </c>
      <c r="B1996" t="s">
        <v>1129</v>
      </c>
      <c r="C1996" t="s">
        <v>16</v>
      </c>
      <c r="E1996" t="s">
        <v>695</v>
      </c>
      <c r="F1996" t="s">
        <v>6843</v>
      </c>
      <c r="G1996" t="s">
        <v>6844</v>
      </c>
      <c r="H1996" t="s">
        <v>10072</v>
      </c>
      <c r="I1996" t="s">
        <v>34</v>
      </c>
      <c r="J1996" t="s">
        <v>1134</v>
      </c>
      <c r="K1996" t="s">
        <v>24</v>
      </c>
      <c r="L1996" t="s">
        <v>10073</v>
      </c>
      <c r="M1996" t="s">
        <v>26</v>
      </c>
      <c r="N1996" t="s">
        <v>27</v>
      </c>
    </row>
    <row r="1997" spans="1:14" x14ac:dyDescent="0.25">
      <c r="A1997" t="s">
        <v>2932</v>
      </c>
      <c r="B1997" t="s">
        <v>3786</v>
      </c>
      <c r="C1997" t="s">
        <v>76</v>
      </c>
      <c r="D1997" t="s">
        <v>9439</v>
      </c>
      <c r="E1997" t="s">
        <v>687</v>
      </c>
      <c r="F1997" t="s">
        <v>10074</v>
      </c>
      <c r="G1997" t="s">
        <v>10075</v>
      </c>
      <c r="H1997" t="s">
        <v>10076</v>
      </c>
      <c r="I1997" t="s">
        <v>34</v>
      </c>
      <c r="J1997" t="s">
        <v>1413</v>
      </c>
      <c r="K1997" t="s">
        <v>24</v>
      </c>
      <c r="L1997" t="s">
        <v>2938</v>
      </c>
      <c r="M1997" t="s">
        <v>26</v>
      </c>
      <c r="N1997" t="s">
        <v>27</v>
      </c>
    </row>
    <row r="1998" spans="1:14" x14ac:dyDescent="0.25">
      <c r="A1998" t="s">
        <v>10077</v>
      </c>
      <c r="B1998" t="s">
        <v>7317</v>
      </c>
      <c r="C1998" t="s">
        <v>16</v>
      </c>
      <c r="D1998" t="s">
        <v>9145</v>
      </c>
      <c r="E1998" t="s">
        <v>695</v>
      </c>
      <c r="F1998" t="s">
        <v>10078</v>
      </c>
      <c r="G1998" t="s">
        <v>10079</v>
      </c>
      <c r="H1998" t="s">
        <v>10080</v>
      </c>
      <c r="I1998" t="s">
        <v>34</v>
      </c>
      <c r="J1998" t="s">
        <v>9149</v>
      </c>
      <c r="K1998" t="s">
        <v>24</v>
      </c>
      <c r="L1998" t="s">
        <v>9453</v>
      </c>
      <c r="M1998" t="s">
        <v>26</v>
      </c>
      <c r="N1998" t="s">
        <v>27</v>
      </c>
    </row>
    <row r="1999" spans="1:14" x14ac:dyDescent="0.25">
      <c r="A1999" t="s">
        <v>10081</v>
      </c>
      <c r="B1999" t="s">
        <v>9564</v>
      </c>
      <c r="C1999" t="s">
        <v>16</v>
      </c>
      <c r="D1999" t="s">
        <v>2773</v>
      </c>
      <c r="E1999" t="s">
        <v>687</v>
      </c>
      <c r="F1999" t="s">
        <v>10082</v>
      </c>
      <c r="G1999" t="s">
        <v>10083</v>
      </c>
      <c r="H1999" t="s">
        <v>10084</v>
      </c>
      <c r="I1999" t="s">
        <v>34</v>
      </c>
      <c r="J1999" t="s">
        <v>232</v>
      </c>
      <c r="K1999" t="s">
        <v>24</v>
      </c>
      <c r="L1999" t="s">
        <v>9568</v>
      </c>
      <c r="M1999" t="s">
        <v>26</v>
      </c>
      <c r="N1999" t="s">
        <v>27</v>
      </c>
    </row>
    <row r="2000" spans="1:14" x14ac:dyDescent="0.25">
      <c r="A2000" t="s">
        <v>10068</v>
      </c>
      <c r="B2000" t="s">
        <v>992</v>
      </c>
      <c r="C2000" t="s">
        <v>1700</v>
      </c>
      <c r="D2000" t="s">
        <v>3396</v>
      </c>
      <c r="E2000" t="s">
        <v>695</v>
      </c>
      <c r="F2000" t="s">
        <v>10085</v>
      </c>
      <c r="G2000" t="s">
        <v>10086</v>
      </c>
      <c r="H2000" t="s">
        <v>10087</v>
      </c>
      <c r="I2000" t="s">
        <v>34</v>
      </c>
      <c r="J2000" t="s">
        <v>10088</v>
      </c>
      <c r="K2000" t="s">
        <v>1705</v>
      </c>
      <c r="L2000" t="s">
        <v>9370</v>
      </c>
      <c r="M2000" t="s">
        <v>26</v>
      </c>
      <c r="N2000" t="s">
        <v>27</v>
      </c>
    </row>
    <row r="2001" spans="1:14" x14ac:dyDescent="0.25">
      <c r="A2001" t="s">
        <v>9874</v>
      </c>
      <c r="B2001" t="s">
        <v>9875</v>
      </c>
      <c r="C2001" t="s">
        <v>9876</v>
      </c>
      <c r="D2001" t="s">
        <v>1681</v>
      </c>
      <c r="E2001" t="s">
        <v>695</v>
      </c>
      <c r="F2001" t="s">
        <v>10089</v>
      </c>
      <c r="G2001" t="s">
        <v>10090</v>
      </c>
      <c r="H2001" t="s">
        <v>10091</v>
      </c>
      <c r="I2001" t="s">
        <v>34</v>
      </c>
      <c r="J2001" t="s">
        <v>2092</v>
      </c>
      <c r="K2001" t="s">
        <v>1705</v>
      </c>
      <c r="L2001" t="s">
        <v>82</v>
      </c>
      <c r="M2001" t="s">
        <v>26</v>
      </c>
      <c r="N2001" t="s">
        <v>27</v>
      </c>
    </row>
    <row r="2002" spans="1:14" x14ac:dyDescent="0.25">
      <c r="A2002" t="s">
        <v>2932</v>
      </c>
      <c r="B2002" t="s">
        <v>3786</v>
      </c>
      <c r="C2002" t="s">
        <v>76</v>
      </c>
      <c r="D2002" t="s">
        <v>9439</v>
      </c>
      <c r="E2002" t="s">
        <v>687</v>
      </c>
      <c r="F2002" t="s">
        <v>10074</v>
      </c>
      <c r="G2002" t="s">
        <v>10075</v>
      </c>
      <c r="H2002" t="s">
        <v>10076</v>
      </c>
      <c r="I2002" t="s">
        <v>34</v>
      </c>
      <c r="J2002" t="s">
        <v>1413</v>
      </c>
      <c r="K2002" t="s">
        <v>24</v>
      </c>
      <c r="L2002" t="s">
        <v>2938</v>
      </c>
      <c r="M2002" t="s">
        <v>26</v>
      </c>
      <c r="N2002" t="s">
        <v>27</v>
      </c>
    </row>
    <row r="2003" spans="1:14" x14ac:dyDescent="0.25">
      <c r="A2003" t="s">
        <v>10077</v>
      </c>
      <c r="B2003" t="s">
        <v>7317</v>
      </c>
      <c r="C2003" t="s">
        <v>16</v>
      </c>
      <c r="D2003" t="s">
        <v>9145</v>
      </c>
      <c r="E2003" t="s">
        <v>695</v>
      </c>
      <c r="F2003" t="s">
        <v>10078</v>
      </c>
      <c r="G2003" t="s">
        <v>10079</v>
      </c>
      <c r="H2003" t="s">
        <v>10080</v>
      </c>
      <c r="I2003" t="s">
        <v>34</v>
      </c>
      <c r="J2003" t="s">
        <v>9149</v>
      </c>
      <c r="K2003" t="s">
        <v>24</v>
      </c>
      <c r="L2003" t="s">
        <v>9453</v>
      </c>
      <c r="M2003" t="s">
        <v>26</v>
      </c>
      <c r="N2003" t="s">
        <v>27</v>
      </c>
    </row>
    <row r="2004" spans="1:14" x14ac:dyDescent="0.25">
      <c r="A2004" t="s">
        <v>10081</v>
      </c>
      <c r="B2004" t="s">
        <v>9564</v>
      </c>
      <c r="C2004" t="s">
        <v>16</v>
      </c>
      <c r="D2004" t="s">
        <v>2773</v>
      </c>
      <c r="E2004" t="s">
        <v>687</v>
      </c>
      <c r="F2004" t="s">
        <v>10082</v>
      </c>
      <c r="G2004" t="s">
        <v>10083</v>
      </c>
      <c r="H2004" t="s">
        <v>10084</v>
      </c>
      <c r="I2004" t="s">
        <v>34</v>
      </c>
      <c r="J2004" t="s">
        <v>232</v>
      </c>
      <c r="K2004" t="s">
        <v>24</v>
      </c>
      <c r="L2004" t="s">
        <v>9568</v>
      </c>
      <c r="M2004" t="s">
        <v>26</v>
      </c>
      <c r="N2004" t="s">
        <v>27</v>
      </c>
    </row>
    <row r="2005" spans="1:14" x14ac:dyDescent="0.25">
      <c r="A2005" t="s">
        <v>10068</v>
      </c>
      <c r="B2005" t="s">
        <v>992</v>
      </c>
      <c r="C2005" t="s">
        <v>1700</v>
      </c>
      <c r="D2005" t="s">
        <v>3396</v>
      </c>
      <c r="E2005" t="s">
        <v>695</v>
      </c>
      <c r="F2005" t="s">
        <v>10085</v>
      </c>
      <c r="G2005" t="s">
        <v>10086</v>
      </c>
      <c r="H2005" t="s">
        <v>10087</v>
      </c>
      <c r="I2005" t="s">
        <v>34</v>
      </c>
      <c r="J2005" t="s">
        <v>10088</v>
      </c>
      <c r="K2005" t="s">
        <v>1705</v>
      </c>
      <c r="L2005" t="s">
        <v>9370</v>
      </c>
      <c r="M2005" t="s">
        <v>26</v>
      </c>
      <c r="N2005" t="s">
        <v>27</v>
      </c>
    </row>
    <row r="2006" spans="1:14" x14ac:dyDescent="0.25">
      <c r="A2006" t="s">
        <v>9874</v>
      </c>
      <c r="B2006" t="s">
        <v>9875</v>
      </c>
      <c r="C2006" t="s">
        <v>9876</v>
      </c>
      <c r="D2006" t="s">
        <v>1681</v>
      </c>
      <c r="E2006" t="s">
        <v>695</v>
      </c>
      <c r="F2006" t="s">
        <v>10089</v>
      </c>
      <c r="G2006" t="s">
        <v>10090</v>
      </c>
      <c r="H2006" t="s">
        <v>10091</v>
      </c>
      <c r="I2006" t="s">
        <v>34</v>
      </c>
      <c r="J2006" t="s">
        <v>2092</v>
      </c>
      <c r="K2006" t="s">
        <v>1705</v>
      </c>
      <c r="L2006" t="s">
        <v>82</v>
      </c>
      <c r="M2006" t="s">
        <v>26</v>
      </c>
      <c r="N2006" t="s">
        <v>27</v>
      </c>
    </row>
    <row r="2007" spans="1:14" x14ac:dyDescent="0.25">
      <c r="A2007" t="s">
        <v>9896</v>
      </c>
      <c r="B2007" t="s">
        <v>29</v>
      </c>
      <c r="C2007" t="s">
        <v>2018</v>
      </c>
      <c r="D2007" t="s">
        <v>3318</v>
      </c>
      <c r="E2007" t="s">
        <v>695</v>
      </c>
      <c r="F2007" t="s">
        <v>10092</v>
      </c>
      <c r="G2007" t="s">
        <v>10093</v>
      </c>
      <c r="H2007" t="s">
        <v>10094</v>
      </c>
      <c r="I2007" t="s">
        <v>34</v>
      </c>
      <c r="J2007" t="s">
        <v>1689</v>
      </c>
      <c r="K2007" t="s">
        <v>1705</v>
      </c>
      <c r="L2007" t="s">
        <v>842</v>
      </c>
      <c r="M2007" t="s">
        <v>26</v>
      </c>
      <c r="N2007" t="s">
        <v>27</v>
      </c>
    </row>
    <row r="2008" spans="1:14" x14ac:dyDescent="0.25">
      <c r="A2008" t="s">
        <v>9874</v>
      </c>
      <c r="B2008" t="s">
        <v>9875</v>
      </c>
      <c r="C2008" t="s">
        <v>9876</v>
      </c>
      <c r="D2008" t="s">
        <v>1681</v>
      </c>
      <c r="E2008" t="s">
        <v>687</v>
      </c>
      <c r="F2008" t="s">
        <v>10095</v>
      </c>
      <c r="G2008" t="s">
        <v>10096</v>
      </c>
      <c r="H2008" t="s">
        <v>10097</v>
      </c>
      <c r="I2008" t="s">
        <v>34</v>
      </c>
      <c r="J2008" t="s">
        <v>6126</v>
      </c>
      <c r="K2008" t="s">
        <v>1705</v>
      </c>
      <c r="L2008" t="s">
        <v>82</v>
      </c>
      <c r="M2008" t="s">
        <v>26</v>
      </c>
      <c r="N2008" t="s">
        <v>27</v>
      </c>
    </row>
    <row r="2009" spans="1:14" x14ac:dyDescent="0.25">
      <c r="A2009" t="s">
        <v>10098</v>
      </c>
      <c r="B2009" t="s">
        <v>10099</v>
      </c>
      <c r="C2009" t="s">
        <v>600</v>
      </c>
      <c r="D2009" t="s">
        <v>10100</v>
      </c>
      <c r="E2009" t="s">
        <v>695</v>
      </c>
      <c r="F2009" t="s">
        <v>10101</v>
      </c>
      <c r="G2009" t="s">
        <v>10102</v>
      </c>
      <c r="H2009" t="s">
        <v>10103</v>
      </c>
      <c r="I2009" t="s">
        <v>34</v>
      </c>
      <c r="J2009" t="s">
        <v>1134</v>
      </c>
      <c r="K2009" t="s">
        <v>606</v>
      </c>
      <c r="L2009" t="s">
        <v>3722</v>
      </c>
      <c r="M2009" t="s">
        <v>26</v>
      </c>
      <c r="N2009" t="s">
        <v>27</v>
      </c>
    </row>
    <row r="2010" spans="1:14" x14ac:dyDescent="0.25">
      <c r="A2010" t="s">
        <v>10104</v>
      </c>
      <c r="B2010" t="s">
        <v>10099</v>
      </c>
      <c r="C2010" t="s">
        <v>1991</v>
      </c>
      <c r="D2010" t="s">
        <v>10100</v>
      </c>
      <c r="E2010" t="s">
        <v>687</v>
      </c>
      <c r="F2010" t="s">
        <v>10105</v>
      </c>
      <c r="G2010" t="s">
        <v>10106</v>
      </c>
      <c r="H2010" t="s">
        <v>10107</v>
      </c>
      <c r="I2010" t="s">
        <v>34</v>
      </c>
      <c r="J2010" t="s">
        <v>1134</v>
      </c>
      <c r="K2010" t="s">
        <v>606</v>
      </c>
      <c r="L2010" t="s">
        <v>3722</v>
      </c>
      <c r="M2010" t="s">
        <v>26</v>
      </c>
      <c r="N2010" t="s">
        <v>27</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3335"/>
  <sheetViews>
    <sheetView workbookViewId="0"/>
  </sheetViews>
  <sheetFormatPr baseColWidth="10" defaultRowHeight="15" x14ac:dyDescent="0.25"/>
  <sheetData>
    <row r="3" spans="1:2" x14ac:dyDescent="0.25">
      <c r="A3" s="3" t="s">
        <v>10108</v>
      </c>
      <c r="B3" t="s">
        <v>10112</v>
      </c>
    </row>
    <row r="4" spans="1:2" x14ac:dyDescent="0.25">
      <c r="A4" s="4" t="s">
        <v>6072</v>
      </c>
      <c r="B4">
        <v>3</v>
      </c>
    </row>
    <row r="5" spans="1:2" x14ac:dyDescent="0.25">
      <c r="A5" s="5" t="s">
        <v>6070</v>
      </c>
      <c r="B5">
        <v>3</v>
      </c>
    </row>
    <row r="6" spans="1:2" x14ac:dyDescent="0.25">
      <c r="A6" s="4" t="s">
        <v>7301</v>
      </c>
      <c r="B6">
        <v>2</v>
      </c>
    </row>
    <row r="7" spans="1:2" x14ac:dyDescent="0.25">
      <c r="A7" s="5" t="s">
        <v>7297</v>
      </c>
      <c r="B7">
        <v>2</v>
      </c>
    </row>
    <row r="8" spans="1:2" x14ac:dyDescent="0.25">
      <c r="A8" s="4" t="s">
        <v>3527</v>
      </c>
      <c r="B8">
        <v>2</v>
      </c>
    </row>
    <row r="9" spans="1:2" x14ac:dyDescent="0.25">
      <c r="A9" s="5" t="s">
        <v>3525</v>
      </c>
      <c r="B9">
        <v>2</v>
      </c>
    </row>
    <row r="10" spans="1:2" x14ac:dyDescent="0.25">
      <c r="A10" s="4" t="s">
        <v>3427</v>
      </c>
      <c r="B10">
        <v>2</v>
      </c>
    </row>
    <row r="11" spans="1:2" x14ac:dyDescent="0.25">
      <c r="A11" s="5" t="s">
        <v>3425</v>
      </c>
      <c r="B11">
        <v>2</v>
      </c>
    </row>
    <row r="12" spans="1:2" x14ac:dyDescent="0.25">
      <c r="A12" s="4" t="s">
        <v>6184</v>
      </c>
      <c r="B12">
        <v>2</v>
      </c>
    </row>
    <row r="13" spans="1:2" x14ac:dyDescent="0.25">
      <c r="A13" s="5" t="s">
        <v>6180</v>
      </c>
      <c r="B13">
        <v>2</v>
      </c>
    </row>
    <row r="14" spans="1:2" x14ac:dyDescent="0.25">
      <c r="A14" s="4" t="s">
        <v>3483</v>
      </c>
      <c r="B14">
        <v>2</v>
      </c>
    </row>
    <row r="15" spans="1:2" x14ac:dyDescent="0.25">
      <c r="A15" s="5" t="s">
        <v>2896</v>
      </c>
      <c r="B15">
        <v>2</v>
      </c>
    </row>
    <row r="16" spans="1:2" x14ac:dyDescent="0.25">
      <c r="A16" s="4" t="s">
        <v>4122</v>
      </c>
      <c r="B16">
        <v>2</v>
      </c>
    </row>
    <row r="17" spans="1:2" x14ac:dyDescent="0.25">
      <c r="A17" s="5" t="s">
        <v>6275</v>
      </c>
      <c r="B17">
        <v>1</v>
      </c>
    </row>
    <row r="18" spans="1:2" x14ac:dyDescent="0.25">
      <c r="A18" s="5" t="s">
        <v>4119</v>
      </c>
      <c r="B18">
        <v>1</v>
      </c>
    </row>
    <row r="19" spans="1:2" x14ac:dyDescent="0.25">
      <c r="A19" s="4" t="s">
        <v>3443</v>
      </c>
      <c r="B19">
        <v>2</v>
      </c>
    </row>
    <row r="20" spans="1:2" x14ac:dyDescent="0.25">
      <c r="A20" s="5" t="s">
        <v>3439</v>
      </c>
      <c r="B20">
        <v>2</v>
      </c>
    </row>
    <row r="21" spans="1:2" x14ac:dyDescent="0.25">
      <c r="A21" s="4" t="s">
        <v>7252</v>
      </c>
      <c r="B21">
        <v>2</v>
      </c>
    </row>
    <row r="22" spans="1:2" x14ac:dyDescent="0.25">
      <c r="A22" s="5" t="s">
        <v>7248</v>
      </c>
      <c r="B22">
        <v>2</v>
      </c>
    </row>
    <row r="23" spans="1:2" x14ac:dyDescent="0.25">
      <c r="A23" s="4" t="s">
        <v>3491</v>
      </c>
      <c r="B23">
        <v>2</v>
      </c>
    </row>
    <row r="24" spans="1:2" x14ac:dyDescent="0.25">
      <c r="A24" s="5" t="s">
        <v>3489</v>
      </c>
      <c r="B24">
        <v>2</v>
      </c>
    </row>
    <row r="25" spans="1:2" x14ac:dyDescent="0.25">
      <c r="A25" s="4" t="s">
        <v>3476</v>
      </c>
      <c r="B25">
        <v>2</v>
      </c>
    </row>
    <row r="26" spans="1:2" x14ac:dyDescent="0.25">
      <c r="A26" s="5" t="s">
        <v>3474</v>
      </c>
      <c r="B26">
        <v>2</v>
      </c>
    </row>
    <row r="27" spans="1:2" x14ac:dyDescent="0.25">
      <c r="A27" s="4" t="s">
        <v>3465</v>
      </c>
      <c r="B27">
        <v>2</v>
      </c>
    </row>
    <row r="28" spans="1:2" x14ac:dyDescent="0.25">
      <c r="A28" s="5" t="s">
        <v>3463</v>
      </c>
      <c r="B28">
        <v>2</v>
      </c>
    </row>
    <row r="29" spans="1:2" x14ac:dyDescent="0.25">
      <c r="A29" s="4" t="s">
        <v>7281</v>
      </c>
      <c r="B29">
        <v>2</v>
      </c>
    </row>
    <row r="30" spans="1:2" x14ac:dyDescent="0.25">
      <c r="A30" s="5" t="s">
        <v>7279</v>
      </c>
      <c r="B30">
        <v>2</v>
      </c>
    </row>
    <row r="31" spans="1:2" x14ac:dyDescent="0.25">
      <c r="A31" s="4" t="s">
        <v>7294</v>
      </c>
      <c r="B31">
        <v>2</v>
      </c>
    </row>
    <row r="32" spans="1:2" x14ac:dyDescent="0.25">
      <c r="A32" s="5" t="s">
        <v>7291</v>
      </c>
      <c r="B32">
        <v>2</v>
      </c>
    </row>
    <row r="33" spans="1:2" x14ac:dyDescent="0.25">
      <c r="A33" s="4" t="s">
        <v>3406</v>
      </c>
      <c r="B33">
        <v>2</v>
      </c>
    </row>
    <row r="34" spans="1:2" x14ac:dyDescent="0.25">
      <c r="A34" s="5" t="s">
        <v>3404</v>
      </c>
      <c r="B34">
        <v>2</v>
      </c>
    </row>
    <row r="35" spans="1:2" x14ac:dyDescent="0.25">
      <c r="A35" s="4" t="s">
        <v>3373</v>
      </c>
      <c r="B35">
        <v>2</v>
      </c>
    </row>
    <row r="36" spans="1:2" x14ac:dyDescent="0.25">
      <c r="A36" s="5" t="s">
        <v>3371</v>
      </c>
      <c r="B36">
        <v>2</v>
      </c>
    </row>
    <row r="37" spans="1:2" x14ac:dyDescent="0.25">
      <c r="A37" s="4" t="s">
        <v>3480</v>
      </c>
      <c r="B37">
        <v>2</v>
      </c>
    </row>
    <row r="38" spans="1:2" x14ac:dyDescent="0.25">
      <c r="A38" s="5" t="s">
        <v>3478</v>
      </c>
      <c r="B38">
        <v>2</v>
      </c>
    </row>
    <row r="39" spans="1:2" x14ac:dyDescent="0.25">
      <c r="A39" s="4" t="s">
        <v>6210</v>
      </c>
      <c r="B39">
        <v>2</v>
      </c>
    </row>
    <row r="40" spans="1:2" x14ac:dyDescent="0.25">
      <c r="A40" s="5" t="s">
        <v>6207</v>
      </c>
      <c r="B40">
        <v>2</v>
      </c>
    </row>
    <row r="41" spans="1:2" x14ac:dyDescent="0.25">
      <c r="A41" s="4" t="s">
        <v>3487</v>
      </c>
      <c r="B41">
        <v>2</v>
      </c>
    </row>
    <row r="42" spans="1:2" x14ac:dyDescent="0.25">
      <c r="A42" s="5" t="s">
        <v>3485</v>
      </c>
      <c r="B42">
        <v>2</v>
      </c>
    </row>
    <row r="43" spans="1:2" x14ac:dyDescent="0.25">
      <c r="A43" s="4" t="s">
        <v>3335</v>
      </c>
      <c r="B43">
        <v>2</v>
      </c>
    </row>
    <row r="44" spans="1:2" x14ac:dyDescent="0.25">
      <c r="A44" s="5" t="s">
        <v>3332</v>
      </c>
      <c r="B44">
        <v>2</v>
      </c>
    </row>
    <row r="45" spans="1:2" x14ac:dyDescent="0.25">
      <c r="A45" s="4" t="s">
        <v>3458</v>
      </c>
      <c r="B45">
        <v>2</v>
      </c>
    </row>
    <row r="46" spans="1:2" x14ac:dyDescent="0.25">
      <c r="A46" s="5" t="s">
        <v>2965</v>
      </c>
      <c r="B46">
        <v>2</v>
      </c>
    </row>
    <row r="47" spans="1:2" x14ac:dyDescent="0.25">
      <c r="A47" s="4" t="s">
        <v>3369</v>
      </c>
      <c r="B47">
        <v>2</v>
      </c>
    </row>
    <row r="48" spans="1:2" x14ac:dyDescent="0.25">
      <c r="A48" s="5" t="s">
        <v>3364</v>
      </c>
      <c r="B48">
        <v>2</v>
      </c>
    </row>
    <row r="49" spans="1:2" x14ac:dyDescent="0.25">
      <c r="A49" s="4" t="s">
        <v>3494</v>
      </c>
      <c r="B49">
        <v>2</v>
      </c>
    </row>
    <row r="50" spans="1:2" x14ac:dyDescent="0.25">
      <c r="A50" s="5" t="s">
        <v>3119</v>
      </c>
      <c r="B50">
        <v>2</v>
      </c>
    </row>
    <row r="51" spans="1:2" x14ac:dyDescent="0.25">
      <c r="A51" s="4" t="s">
        <v>3401</v>
      </c>
      <c r="B51">
        <v>2</v>
      </c>
    </row>
    <row r="52" spans="1:2" x14ac:dyDescent="0.25">
      <c r="A52" s="5" t="s">
        <v>3119</v>
      </c>
      <c r="B52">
        <v>2</v>
      </c>
    </row>
    <row r="53" spans="1:2" x14ac:dyDescent="0.25">
      <c r="A53" s="4" t="s">
        <v>3392</v>
      </c>
      <c r="B53">
        <v>2</v>
      </c>
    </row>
    <row r="54" spans="1:2" x14ac:dyDescent="0.25">
      <c r="A54" s="5" t="s">
        <v>3389</v>
      </c>
      <c r="B54">
        <v>2</v>
      </c>
    </row>
    <row r="55" spans="1:2" x14ac:dyDescent="0.25">
      <c r="A55" s="4" t="s">
        <v>3330</v>
      </c>
      <c r="B55">
        <v>2</v>
      </c>
    </row>
    <row r="56" spans="1:2" x14ac:dyDescent="0.25">
      <c r="A56" s="5" t="s">
        <v>3327</v>
      </c>
      <c r="B56">
        <v>2</v>
      </c>
    </row>
    <row r="57" spans="1:2" x14ac:dyDescent="0.25">
      <c r="A57" s="4" t="s">
        <v>7307</v>
      </c>
      <c r="B57">
        <v>2</v>
      </c>
    </row>
    <row r="58" spans="1:2" x14ac:dyDescent="0.25">
      <c r="A58" s="5" t="s">
        <v>7304</v>
      </c>
      <c r="B58">
        <v>2</v>
      </c>
    </row>
    <row r="59" spans="1:2" x14ac:dyDescent="0.25">
      <c r="A59" s="4" t="s">
        <v>6177</v>
      </c>
      <c r="B59">
        <v>2</v>
      </c>
    </row>
    <row r="60" spans="1:2" x14ac:dyDescent="0.25">
      <c r="A60" s="5" t="s">
        <v>6173</v>
      </c>
      <c r="B60">
        <v>2</v>
      </c>
    </row>
    <row r="61" spans="1:2" x14ac:dyDescent="0.25">
      <c r="A61" s="4" t="s">
        <v>6205</v>
      </c>
      <c r="B61">
        <v>2</v>
      </c>
    </row>
    <row r="62" spans="1:2" x14ac:dyDescent="0.25">
      <c r="A62" s="5" t="s">
        <v>5989</v>
      </c>
      <c r="B62">
        <v>2</v>
      </c>
    </row>
    <row r="63" spans="1:2" x14ac:dyDescent="0.25">
      <c r="A63" s="4" t="s">
        <v>3422</v>
      </c>
      <c r="B63">
        <v>2</v>
      </c>
    </row>
    <row r="64" spans="1:2" x14ac:dyDescent="0.25">
      <c r="A64" s="5" t="s">
        <v>3119</v>
      </c>
      <c r="B64">
        <v>2</v>
      </c>
    </row>
    <row r="65" spans="1:2" x14ac:dyDescent="0.25">
      <c r="A65" s="4" t="s">
        <v>3454</v>
      </c>
      <c r="B65">
        <v>2</v>
      </c>
    </row>
    <row r="66" spans="1:2" x14ac:dyDescent="0.25">
      <c r="A66" s="5" t="s">
        <v>3086</v>
      </c>
      <c r="B66">
        <v>2</v>
      </c>
    </row>
    <row r="67" spans="1:2" x14ac:dyDescent="0.25">
      <c r="A67" s="4" t="s">
        <v>6201</v>
      </c>
      <c r="B67">
        <v>2</v>
      </c>
    </row>
    <row r="68" spans="1:2" x14ac:dyDescent="0.25">
      <c r="A68" s="5" t="s">
        <v>6197</v>
      </c>
      <c r="B68">
        <v>2</v>
      </c>
    </row>
    <row r="69" spans="1:2" x14ac:dyDescent="0.25">
      <c r="A69" s="4" t="s">
        <v>6844</v>
      </c>
      <c r="B69">
        <v>2</v>
      </c>
    </row>
    <row r="70" spans="1:2" x14ac:dyDescent="0.25">
      <c r="A70" s="5" t="s">
        <v>6842</v>
      </c>
      <c r="B70">
        <v>1</v>
      </c>
    </row>
    <row r="71" spans="1:2" x14ac:dyDescent="0.25">
      <c r="A71" s="5" t="s">
        <v>8509</v>
      </c>
      <c r="B71">
        <v>1</v>
      </c>
    </row>
    <row r="72" spans="1:2" x14ac:dyDescent="0.25">
      <c r="A72" s="4" t="s">
        <v>3523</v>
      </c>
      <c r="B72">
        <v>2</v>
      </c>
    </row>
    <row r="73" spans="1:2" x14ac:dyDescent="0.25">
      <c r="A73" s="5" t="s">
        <v>2958</v>
      </c>
      <c r="B73">
        <v>2</v>
      </c>
    </row>
    <row r="74" spans="1:2" x14ac:dyDescent="0.25">
      <c r="A74" s="4" t="s">
        <v>9902</v>
      </c>
      <c r="B74">
        <v>2</v>
      </c>
    </row>
    <row r="75" spans="1:2" x14ac:dyDescent="0.25">
      <c r="A75" s="5" t="s">
        <v>9834</v>
      </c>
      <c r="B75">
        <v>2</v>
      </c>
    </row>
    <row r="76" spans="1:2" x14ac:dyDescent="0.25">
      <c r="A76" s="4" t="s">
        <v>7288</v>
      </c>
      <c r="B76">
        <v>2</v>
      </c>
    </row>
    <row r="77" spans="1:2" x14ac:dyDescent="0.25">
      <c r="A77" s="5" t="s">
        <v>7284</v>
      </c>
      <c r="B77">
        <v>2</v>
      </c>
    </row>
    <row r="78" spans="1:2" x14ac:dyDescent="0.25">
      <c r="A78" s="4" t="s">
        <v>7266</v>
      </c>
      <c r="B78">
        <v>2</v>
      </c>
    </row>
    <row r="79" spans="1:2" x14ac:dyDescent="0.25">
      <c r="A79" s="5" t="s">
        <v>7264</v>
      </c>
      <c r="B79">
        <v>2</v>
      </c>
    </row>
    <row r="80" spans="1:2" x14ac:dyDescent="0.25">
      <c r="A80" s="4" t="s">
        <v>10090</v>
      </c>
      <c r="B80">
        <v>2</v>
      </c>
    </row>
    <row r="81" spans="1:2" x14ac:dyDescent="0.25">
      <c r="A81" s="5" t="s">
        <v>9874</v>
      </c>
      <c r="B81">
        <v>2</v>
      </c>
    </row>
    <row r="82" spans="1:2" x14ac:dyDescent="0.25">
      <c r="A82" s="4" t="s">
        <v>3398</v>
      </c>
      <c r="B82">
        <v>2</v>
      </c>
    </row>
    <row r="83" spans="1:2" x14ac:dyDescent="0.25">
      <c r="A83" s="5" t="s">
        <v>3394</v>
      </c>
      <c r="B83">
        <v>2</v>
      </c>
    </row>
    <row r="84" spans="1:2" x14ac:dyDescent="0.25">
      <c r="A84" s="4" t="s">
        <v>7275</v>
      </c>
      <c r="B84">
        <v>2</v>
      </c>
    </row>
    <row r="85" spans="1:2" x14ac:dyDescent="0.25">
      <c r="A85" s="5" t="s">
        <v>7272</v>
      </c>
      <c r="B85">
        <v>2</v>
      </c>
    </row>
    <row r="86" spans="1:2" x14ac:dyDescent="0.25">
      <c r="A86" s="4" t="s">
        <v>3386</v>
      </c>
      <c r="B86">
        <v>2</v>
      </c>
    </row>
    <row r="87" spans="1:2" x14ac:dyDescent="0.25">
      <c r="A87" s="5" t="s">
        <v>3382</v>
      </c>
      <c r="B87">
        <v>2</v>
      </c>
    </row>
    <row r="88" spans="1:2" x14ac:dyDescent="0.25">
      <c r="A88" s="4" t="s">
        <v>3418</v>
      </c>
      <c r="B88">
        <v>2</v>
      </c>
    </row>
    <row r="89" spans="1:2" x14ac:dyDescent="0.25">
      <c r="A89" s="5" t="s">
        <v>2939</v>
      </c>
      <c r="B89">
        <v>2</v>
      </c>
    </row>
    <row r="90" spans="1:2" x14ac:dyDescent="0.25">
      <c r="A90" s="4" t="s">
        <v>3432</v>
      </c>
      <c r="B90">
        <v>2</v>
      </c>
    </row>
    <row r="91" spans="1:2" x14ac:dyDescent="0.25">
      <c r="A91" s="5" t="s">
        <v>3430</v>
      </c>
      <c r="B91">
        <v>2</v>
      </c>
    </row>
    <row r="92" spans="1:2" x14ac:dyDescent="0.25">
      <c r="A92" s="4" t="s">
        <v>10086</v>
      </c>
      <c r="B92">
        <v>2</v>
      </c>
    </row>
    <row r="93" spans="1:2" x14ac:dyDescent="0.25">
      <c r="A93" s="5" t="s">
        <v>10068</v>
      </c>
      <c r="B93">
        <v>2</v>
      </c>
    </row>
    <row r="94" spans="1:2" x14ac:dyDescent="0.25">
      <c r="A94" s="4" t="s">
        <v>7258</v>
      </c>
      <c r="B94">
        <v>2</v>
      </c>
    </row>
    <row r="95" spans="1:2" x14ac:dyDescent="0.25">
      <c r="A95" s="5" t="s">
        <v>7254</v>
      </c>
      <c r="B95">
        <v>2</v>
      </c>
    </row>
    <row r="96" spans="1:2" x14ac:dyDescent="0.25">
      <c r="A96" s="4" t="s">
        <v>6190</v>
      </c>
      <c r="B96">
        <v>2</v>
      </c>
    </row>
    <row r="97" spans="1:2" x14ac:dyDescent="0.25">
      <c r="A97" s="5" t="s">
        <v>6187</v>
      </c>
      <c r="B97">
        <v>2</v>
      </c>
    </row>
    <row r="98" spans="1:2" x14ac:dyDescent="0.25">
      <c r="A98" s="4" t="s">
        <v>3379</v>
      </c>
      <c r="B98">
        <v>2</v>
      </c>
    </row>
    <row r="99" spans="1:2" x14ac:dyDescent="0.25">
      <c r="A99" s="5" t="s">
        <v>3375</v>
      </c>
      <c r="B99">
        <v>2</v>
      </c>
    </row>
    <row r="100" spans="1:2" x14ac:dyDescent="0.25">
      <c r="A100" s="4" t="s">
        <v>7245</v>
      </c>
      <c r="B100">
        <v>2</v>
      </c>
    </row>
    <row r="101" spans="1:2" x14ac:dyDescent="0.25">
      <c r="A101" s="5" t="s">
        <v>2208</v>
      </c>
      <c r="B101">
        <v>2</v>
      </c>
    </row>
    <row r="102" spans="1:2" x14ac:dyDescent="0.25">
      <c r="A102" s="4" t="s">
        <v>10079</v>
      </c>
      <c r="B102">
        <v>2</v>
      </c>
    </row>
    <row r="103" spans="1:2" x14ac:dyDescent="0.25">
      <c r="A103" s="5" t="s">
        <v>10077</v>
      </c>
      <c r="B103">
        <v>2</v>
      </c>
    </row>
    <row r="104" spans="1:2" x14ac:dyDescent="0.25">
      <c r="A104" s="4" t="s">
        <v>3450</v>
      </c>
      <c r="B104">
        <v>2</v>
      </c>
    </row>
    <row r="105" spans="1:2" x14ac:dyDescent="0.25">
      <c r="A105" s="5" t="s">
        <v>3446</v>
      </c>
      <c r="B105">
        <v>2</v>
      </c>
    </row>
    <row r="106" spans="1:2" x14ac:dyDescent="0.25">
      <c r="A106" s="4" t="s">
        <v>7270</v>
      </c>
      <c r="B106">
        <v>2</v>
      </c>
    </row>
    <row r="107" spans="1:2" x14ac:dyDescent="0.25">
      <c r="A107" s="5" t="s">
        <v>7268</v>
      </c>
      <c r="B107">
        <v>2</v>
      </c>
    </row>
    <row r="108" spans="1:2" x14ac:dyDescent="0.25">
      <c r="A108" s="4" t="s">
        <v>5813</v>
      </c>
      <c r="B108">
        <v>2</v>
      </c>
    </row>
    <row r="109" spans="1:2" x14ac:dyDescent="0.25">
      <c r="A109" s="5" t="s">
        <v>6221</v>
      </c>
      <c r="B109">
        <v>1</v>
      </c>
    </row>
    <row r="110" spans="1:2" x14ac:dyDescent="0.25">
      <c r="A110" s="5" t="s">
        <v>5811</v>
      </c>
      <c r="B110">
        <v>1</v>
      </c>
    </row>
    <row r="111" spans="1:2" x14ac:dyDescent="0.25">
      <c r="A111" s="4" t="s">
        <v>3461</v>
      </c>
      <c r="B111">
        <v>2</v>
      </c>
    </row>
    <row r="112" spans="1:2" x14ac:dyDescent="0.25">
      <c r="A112" s="5" t="s">
        <v>2939</v>
      </c>
      <c r="B112">
        <v>2</v>
      </c>
    </row>
    <row r="113" spans="1:2" x14ac:dyDescent="0.25">
      <c r="A113" s="4" t="s">
        <v>3511</v>
      </c>
      <c r="B113">
        <v>2</v>
      </c>
    </row>
    <row r="114" spans="1:2" x14ac:dyDescent="0.25">
      <c r="A114" s="5" t="s">
        <v>2939</v>
      </c>
      <c r="B114">
        <v>2</v>
      </c>
    </row>
    <row r="115" spans="1:2" x14ac:dyDescent="0.25">
      <c r="A115" s="4" t="s">
        <v>7278</v>
      </c>
      <c r="B115">
        <v>2</v>
      </c>
    </row>
    <row r="116" spans="1:2" x14ac:dyDescent="0.25">
      <c r="A116" s="5" t="s">
        <v>7254</v>
      </c>
      <c r="B116">
        <v>2</v>
      </c>
    </row>
    <row r="117" spans="1:2" x14ac:dyDescent="0.25">
      <c r="A117" s="4" t="s">
        <v>1237</v>
      </c>
      <c r="B117">
        <v>1</v>
      </c>
    </row>
    <row r="118" spans="1:2" x14ac:dyDescent="0.25">
      <c r="A118" s="5" t="s">
        <v>1235</v>
      </c>
      <c r="B118">
        <v>1</v>
      </c>
    </row>
    <row r="119" spans="1:2" x14ac:dyDescent="0.25">
      <c r="A119" s="4" t="s">
        <v>7881</v>
      </c>
      <c r="B119">
        <v>1</v>
      </c>
    </row>
    <row r="120" spans="1:2" x14ac:dyDescent="0.25">
      <c r="A120" s="5" t="s">
        <v>1235</v>
      </c>
      <c r="B120">
        <v>1</v>
      </c>
    </row>
    <row r="121" spans="1:2" x14ac:dyDescent="0.25">
      <c r="A121" s="4" t="s">
        <v>3700</v>
      </c>
      <c r="B121">
        <v>1</v>
      </c>
    </row>
    <row r="122" spans="1:2" x14ac:dyDescent="0.25">
      <c r="A122" s="5" t="s">
        <v>3696</v>
      </c>
      <c r="B122">
        <v>1</v>
      </c>
    </row>
    <row r="123" spans="1:2" x14ac:dyDescent="0.25">
      <c r="A123" s="4" t="s">
        <v>8523</v>
      </c>
      <c r="B123">
        <v>1</v>
      </c>
    </row>
    <row r="124" spans="1:2" x14ac:dyDescent="0.25">
      <c r="A124" s="5" t="s">
        <v>8519</v>
      </c>
      <c r="B124">
        <v>1</v>
      </c>
    </row>
    <row r="125" spans="1:2" x14ac:dyDescent="0.25">
      <c r="A125" s="4" t="s">
        <v>2900</v>
      </c>
      <c r="B125">
        <v>1</v>
      </c>
    </row>
    <row r="126" spans="1:2" x14ac:dyDescent="0.25">
      <c r="A126" s="5" t="s">
        <v>2896</v>
      </c>
      <c r="B126">
        <v>1</v>
      </c>
    </row>
    <row r="127" spans="1:2" x14ac:dyDescent="0.25">
      <c r="A127" s="4" t="s">
        <v>8754</v>
      </c>
      <c r="B127">
        <v>1</v>
      </c>
    </row>
    <row r="128" spans="1:2" x14ac:dyDescent="0.25">
      <c r="A128" s="5" t="s">
        <v>8752</v>
      </c>
      <c r="B128">
        <v>1</v>
      </c>
    </row>
    <row r="129" spans="1:2" x14ac:dyDescent="0.25">
      <c r="A129" s="4" t="s">
        <v>6675</v>
      </c>
      <c r="B129">
        <v>1</v>
      </c>
    </row>
    <row r="130" spans="1:2" x14ac:dyDescent="0.25">
      <c r="A130" s="5" t="s">
        <v>6673</v>
      </c>
      <c r="B130">
        <v>1</v>
      </c>
    </row>
    <row r="131" spans="1:2" x14ac:dyDescent="0.25">
      <c r="A131" s="4" t="s">
        <v>494</v>
      </c>
      <c r="B131">
        <v>1</v>
      </c>
    </row>
    <row r="132" spans="1:2" x14ac:dyDescent="0.25">
      <c r="A132" s="5" t="s">
        <v>492</v>
      </c>
      <c r="B132">
        <v>1</v>
      </c>
    </row>
    <row r="133" spans="1:2" x14ac:dyDescent="0.25">
      <c r="A133" s="4" t="s">
        <v>7767</v>
      </c>
      <c r="B133">
        <v>1</v>
      </c>
    </row>
    <row r="134" spans="1:2" x14ac:dyDescent="0.25">
      <c r="A134" s="5" t="s">
        <v>7765</v>
      </c>
      <c r="B134">
        <v>1</v>
      </c>
    </row>
    <row r="135" spans="1:2" x14ac:dyDescent="0.25">
      <c r="A135" s="4" t="s">
        <v>7345</v>
      </c>
      <c r="B135">
        <v>1</v>
      </c>
    </row>
    <row r="136" spans="1:2" x14ac:dyDescent="0.25">
      <c r="A136" s="5" t="s">
        <v>7341</v>
      </c>
      <c r="B136">
        <v>1</v>
      </c>
    </row>
    <row r="137" spans="1:2" x14ac:dyDescent="0.25">
      <c r="A137" s="4" t="s">
        <v>9177</v>
      </c>
      <c r="B137">
        <v>1</v>
      </c>
    </row>
    <row r="138" spans="1:2" x14ac:dyDescent="0.25">
      <c r="A138" s="5" t="s">
        <v>9174</v>
      </c>
      <c r="B138">
        <v>1</v>
      </c>
    </row>
    <row r="139" spans="1:2" x14ac:dyDescent="0.25">
      <c r="A139" s="4" t="s">
        <v>1939</v>
      </c>
      <c r="B139">
        <v>1</v>
      </c>
    </row>
    <row r="140" spans="1:2" x14ac:dyDescent="0.25">
      <c r="A140" s="5" t="s">
        <v>1937</v>
      </c>
      <c r="B140">
        <v>1</v>
      </c>
    </row>
    <row r="141" spans="1:2" x14ac:dyDescent="0.25">
      <c r="A141" s="4" t="s">
        <v>4722</v>
      </c>
      <c r="B141">
        <v>1</v>
      </c>
    </row>
    <row r="142" spans="1:2" x14ac:dyDescent="0.25">
      <c r="A142" s="5" t="s">
        <v>4719</v>
      </c>
      <c r="B142">
        <v>1</v>
      </c>
    </row>
    <row r="143" spans="1:2" x14ac:dyDescent="0.25">
      <c r="A143" s="4" t="s">
        <v>9541</v>
      </c>
      <c r="B143">
        <v>1</v>
      </c>
    </row>
    <row r="144" spans="1:2" x14ac:dyDescent="0.25">
      <c r="A144" s="5" t="s">
        <v>9538</v>
      </c>
      <c r="B144">
        <v>1</v>
      </c>
    </row>
    <row r="145" spans="1:2" x14ac:dyDescent="0.25">
      <c r="A145" s="4" t="s">
        <v>5938</v>
      </c>
      <c r="B145">
        <v>1</v>
      </c>
    </row>
    <row r="146" spans="1:2" x14ac:dyDescent="0.25">
      <c r="A146" s="5" t="s">
        <v>5935</v>
      </c>
      <c r="B146">
        <v>1</v>
      </c>
    </row>
    <row r="147" spans="1:2" x14ac:dyDescent="0.25">
      <c r="A147" s="4" t="s">
        <v>4600</v>
      </c>
      <c r="B147">
        <v>1</v>
      </c>
    </row>
    <row r="148" spans="1:2" x14ac:dyDescent="0.25">
      <c r="A148" s="5" t="s">
        <v>4597</v>
      </c>
      <c r="B148">
        <v>1</v>
      </c>
    </row>
    <row r="149" spans="1:2" x14ac:dyDescent="0.25">
      <c r="A149" s="4" t="s">
        <v>6647</v>
      </c>
      <c r="B149">
        <v>1</v>
      </c>
    </row>
    <row r="150" spans="1:2" x14ac:dyDescent="0.25">
      <c r="A150" s="5" t="s">
        <v>6644</v>
      </c>
      <c r="B150">
        <v>1</v>
      </c>
    </row>
    <row r="151" spans="1:2" x14ac:dyDescent="0.25">
      <c r="A151" s="4" t="s">
        <v>7600</v>
      </c>
      <c r="B151">
        <v>1</v>
      </c>
    </row>
    <row r="152" spans="1:2" x14ac:dyDescent="0.25">
      <c r="A152" s="5" t="s">
        <v>7597</v>
      </c>
      <c r="B152">
        <v>1</v>
      </c>
    </row>
    <row r="153" spans="1:2" x14ac:dyDescent="0.25">
      <c r="A153" s="4" t="s">
        <v>1826</v>
      </c>
      <c r="B153">
        <v>1</v>
      </c>
    </row>
    <row r="154" spans="1:2" x14ac:dyDescent="0.25">
      <c r="A154" s="5" t="s">
        <v>1824</v>
      </c>
      <c r="B154">
        <v>1</v>
      </c>
    </row>
    <row r="155" spans="1:2" x14ac:dyDescent="0.25">
      <c r="A155" s="4" t="s">
        <v>7454</v>
      </c>
      <c r="B155">
        <v>1</v>
      </c>
    </row>
    <row r="156" spans="1:2" x14ac:dyDescent="0.25">
      <c r="A156" s="5" t="s">
        <v>7451</v>
      </c>
      <c r="B156">
        <v>1</v>
      </c>
    </row>
    <row r="157" spans="1:2" x14ac:dyDescent="0.25">
      <c r="A157" s="4" t="s">
        <v>7850</v>
      </c>
      <c r="B157">
        <v>1</v>
      </c>
    </row>
    <row r="158" spans="1:2" x14ac:dyDescent="0.25">
      <c r="A158" s="5" t="s">
        <v>7848</v>
      </c>
      <c r="B158">
        <v>1</v>
      </c>
    </row>
    <row r="159" spans="1:2" x14ac:dyDescent="0.25">
      <c r="A159" s="4" t="s">
        <v>7966</v>
      </c>
      <c r="B159">
        <v>1</v>
      </c>
    </row>
    <row r="160" spans="1:2" x14ac:dyDescent="0.25">
      <c r="A160" s="5" t="s">
        <v>7964</v>
      </c>
      <c r="B160">
        <v>1</v>
      </c>
    </row>
    <row r="161" spans="1:2" x14ac:dyDescent="0.25">
      <c r="A161" s="4" t="s">
        <v>7905</v>
      </c>
      <c r="B161">
        <v>1</v>
      </c>
    </row>
    <row r="162" spans="1:2" x14ac:dyDescent="0.25">
      <c r="A162" s="5" t="s">
        <v>7903</v>
      </c>
      <c r="B162">
        <v>1</v>
      </c>
    </row>
    <row r="163" spans="1:2" x14ac:dyDescent="0.25">
      <c r="A163" s="4" t="s">
        <v>7823</v>
      </c>
      <c r="B163">
        <v>1</v>
      </c>
    </row>
    <row r="164" spans="1:2" x14ac:dyDescent="0.25">
      <c r="A164" s="5" t="s">
        <v>7821</v>
      </c>
      <c r="B164">
        <v>1</v>
      </c>
    </row>
    <row r="165" spans="1:2" x14ac:dyDescent="0.25">
      <c r="A165" s="4" t="s">
        <v>6531</v>
      </c>
      <c r="B165">
        <v>1</v>
      </c>
    </row>
    <row r="166" spans="1:2" x14ac:dyDescent="0.25">
      <c r="A166" s="5" t="s">
        <v>6529</v>
      </c>
      <c r="B166">
        <v>1</v>
      </c>
    </row>
    <row r="167" spans="1:2" x14ac:dyDescent="0.25">
      <c r="A167" s="4" t="s">
        <v>774</v>
      </c>
      <c r="B167">
        <v>1</v>
      </c>
    </row>
    <row r="168" spans="1:2" x14ac:dyDescent="0.25">
      <c r="A168" s="5" t="s">
        <v>771</v>
      </c>
      <c r="B168">
        <v>1</v>
      </c>
    </row>
    <row r="169" spans="1:2" x14ac:dyDescent="0.25">
      <c r="A169" s="4" t="s">
        <v>4257</v>
      </c>
      <c r="B169">
        <v>1</v>
      </c>
    </row>
    <row r="170" spans="1:2" x14ac:dyDescent="0.25">
      <c r="A170" s="5" t="s">
        <v>4255</v>
      </c>
      <c r="B170">
        <v>1</v>
      </c>
    </row>
    <row r="171" spans="1:2" x14ac:dyDescent="0.25">
      <c r="A171" s="4" t="s">
        <v>4975</v>
      </c>
      <c r="B171">
        <v>1</v>
      </c>
    </row>
    <row r="172" spans="1:2" x14ac:dyDescent="0.25">
      <c r="A172" s="5" t="s">
        <v>4973</v>
      </c>
      <c r="B172">
        <v>1</v>
      </c>
    </row>
    <row r="173" spans="1:2" x14ac:dyDescent="0.25">
      <c r="A173" s="4" t="s">
        <v>4881</v>
      </c>
      <c r="B173">
        <v>1</v>
      </c>
    </row>
    <row r="174" spans="1:2" x14ac:dyDescent="0.25">
      <c r="A174" s="5" t="s">
        <v>3611</v>
      </c>
      <c r="B174">
        <v>1</v>
      </c>
    </row>
    <row r="175" spans="1:2" x14ac:dyDescent="0.25">
      <c r="A175" s="4" t="s">
        <v>4741</v>
      </c>
      <c r="B175">
        <v>1</v>
      </c>
    </row>
    <row r="176" spans="1:2" x14ac:dyDescent="0.25">
      <c r="A176" s="5" t="s">
        <v>4738</v>
      </c>
      <c r="B176">
        <v>1</v>
      </c>
    </row>
    <row r="177" spans="1:2" x14ac:dyDescent="0.25">
      <c r="A177" s="4" t="s">
        <v>5623</v>
      </c>
      <c r="B177">
        <v>1</v>
      </c>
    </row>
    <row r="178" spans="1:2" x14ac:dyDescent="0.25">
      <c r="A178" s="5" t="s">
        <v>4628</v>
      </c>
      <c r="B178">
        <v>1</v>
      </c>
    </row>
    <row r="179" spans="1:2" x14ac:dyDescent="0.25">
      <c r="A179" s="4" t="s">
        <v>2221</v>
      </c>
      <c r="B179">
        <v>1</v>
      </c>
    </row>
    <row r="180" spans="1:2" x14ac:dyDescent="0.25">
      <c r="A180" s="5" t="s">
        <v>2218</v>
      </c>
      <c r="B180">
        <v>1</v>
      </c>
    </row>
    <row r="181" spans="1:2" x14ac:dyDescent="0.25">
      <c r="A181" s="4" t="s">
        <v>2293</v>
      </c>
      <c r="B181">
        <v>1</v>
      </c>
    </row>
    <row r="182" spans="1:2" x14ac:dyDescent="0.25">
      <c r="A182" s="5" t="s">
        <v>2291</v>
      </c>
      <c r="B182">
        <v>1</v>
      </c>
    </row>
    <row r="183" spans="1:2" x14ac:dyDescent="0.25">
      <c r="A183" s="4" t="s">
        <v>9090</v>
      </c>
      <c r="B183">
        <v>1</v>
      </c>
    </row>
    <row r="184" spans="1:2" x14ac:dyDescent="0.25">
      <c r="A184" s="5" t="s">
        <v>9087</v>
      </c>
      <c r="B184">
        <v>1</v>
      </c>
    </row>
    <row r="185" spans="1:2" x14ac:dyDescent="0.25">
      <c r="A185" s="4" t="s">
        <v>6912</v>
      </c>
      <c r="B185">
        <v>1</v>
      </c>
    </row>
    <row r="186" spans="1:2" x14ac:dyDescent="0.25">
      <c r="A186" s="5" t="s">
        <v>6909</v>
      </c>
      <c r="B186">
        <v>1</v>
      </c>
    </row>
    <row r="187" spans="1:2" x14ac:dyDescent="0.25">
      <c r="A187" s="4" t="s">
        <v>9253</v>
      </c>
      <c r="B187">
        <v>1</v>
      </c>
    </row>
    <row r="188" spans="1:2" x14ac:dyDescent="0.25">
      <c r="A188" s="5" t="s">
        <v>9249</v>
      </c>
      <c r="B188">
        <v>1</v>
      </c>
    </row>
    <row r="189" spans="1:2" x14ac:dyDescent="0.25">
      <c r="A189" s="4" t="s">
        <v>132</v>
      </c>
      <c r="B189">
        <v>1</v>
      </c>
    </row>
    <row r="190" spans="1:2" x14ac:dyDescent="0.25">
      <c r="A190" s="5" t="s">
        <v>130</v>
      </c>
      <c r="B190">
        <v>1</v>
      </c>
    </row>
    <row r="191" spans="1:2" x14ac:dyDescent="0.25">
      <c r="A191" s="4" t="s">
        <v>9735</v>
      </c>
      <c r="B191">
        <v>1</v>
      </c>
    </row>
    <row r="192" spans="1:2" x14ac:dyDescent="0.25">
      <c r="A192" s="5" t="s">
        <v>9249</v>
      </c>
      <c r="B192">
        <v>1</v>
      </c>
    </row>
    <row r="193" spans="1:2" x14ac:dyDescent="0.25">
      <c r="A193" s="4" t="s">
        <v>6471</v>
      </c>
      <c r="B193">
        <v>1</v>
      </c>
    </row>
    <row r="194" spans="1:2" x14ac:dyDescent="0.25">
      <c r="A194" s="5" t="s">
        <v>6468</v>
      </c>
      <c r="B194">
        <v>1</v>
      </c>
    </row>
    <row r="195" spans="1:2" x14ac:dyDescent="0.25">
      <c r="A195" s="4" t="s">
        <v>8303</v>
      </c>
      <c r="B195">
        <v>1</v>
      </c>
    </row>
    <row r="196" spans="1:2" x14ac:dyDescent="0.25">
      <c r="A196" s="5" t="s">
        <v>8300</v>
      </c>
      <c r="B196">
        <v>1</v>
      </c>
    </row>
    <row r="197" spans="1:2" x14ac:dyDescent="0.25">
      <c r="A197" s="4" t="s">
        <v>1760</v>
      </c>
      <c r="B197">
        <v>1</v>
      </c>
    </row>
    <row r="198" spans="1:2" x14ac:dyDescent="0.25">
      <c r="A198" s="5" t="s">
        <v>1758</v>
      </c>
      <c r="B198">
        <v>1</v>
      </c>
    </row>
    <row r="199" spans="1:2" x14ac:dyDescent="0.25">
      <c r="A199" s="4" t="s">
        <v>5297</v>
      </c>
      <c r="B199">
        <v>1</v>
      </c>
    </row>
    <row r="200" spans="1:2" x14ac:dyDescent="0.25">
      <c r="A200" s="5" t="s">
        <v>5293</v>
      </c>
      <c r="B200">
        <v>1</v>
      </c>
    </row>
    <row r="201" spans="1:2" x14ac:dyDescent="0.25">
      <c r="A201" s="4" t="s">
        <v>1132</v>
      </c>
      <c r="B201">
        <v>1</v>
      </c>
    </row>
    <row r="202" spans="1:2" x14ac:dyDescent="0.25">
      <c r="A202" s="5" t="s">
        <v>1128</v>
      </c>
      <c r="B202">
        <v>1</v>
      </c>
    </row>
    <row r="203" spans="1:2" x14ac:dyDescent="0.25">
      <c r="A203" s="4" t="s">
        <v>8972</v>
      </c>
      <c r="B203">
        <v>1</v>
      </c>
    </row>
    <row r="204" spans="1:2" x14ac:dyDescent="0.25">
      <c r="A204" s="5" t="s">
        <v>8969</v>
      </c>
      <c r="B204">
        <v>1</v>
      </c>
    </row>
    <row r="205" spans="1:2" x14ac:dyDescent="0.25">
      <c r="A205" s="4" t="s">
        <v>767</v>
      </c>
      <c r="B205">
        <v>1</v>
      </c>
    </row>
    <row r="206" spans="1:2" x14ac:dyDescent="0.25">
      <c r="A206" s="5" t="s">
        <v>763</v>
      </c>
      <c r="B206">
        <v>1</v>
      </c>
    </row>
    <row r="207" spans="1:2" x14ac:dyDescent="0.25">
      <c r="A207" s="4" t="s">
        <v>9995</v>
      </c>
      <c r="B207">
        <v>1</v>
      </c>
    </row>
    <row r="208" spans="1:2" x14ac:dyDescent="0.25">
      <c r="A208" s="5" t="s">
        <v>9992</v>
      </c>
      <c r="B208">
        <v>1</v>
      </c>
    </row>
    <row r="209" spans="1:2" x14ac:dyDescent="0.25">
      <c r="A209" s="4" t="s">
        <v>9841</v>
      </c>
      <c r="B209">
        <v>1</v>
      </c>
    </row>
    <row r="210" spans="1:2" x14ac:dyDescent="0.25">
      <c r="A210" s="5" t="s">
        <v>2208</v>
      </c>
      <c r="B210">
        <v>1</v>
      </c>
    </row>
    <row r="211" spans="1:2" x14ac:dyDescent="0.25">
      <c r="A211" s="4" t="s">
        <v>2103</v>
      </c>
      <c r="B211">
        <v>1</v>
      </c>
    </row>
    <row r="212" spans="1:2" x14ac:dyDescent="0.25">
      <c r="A212" s="5" t="s">
        <v>2100</v>
      </c>
      <c r="B212">
        <v>1</v>
      </c>
    </row>
    <row r="213" spans="1:2" x14ac:dyDescent="0.25">
      <c r="A213" s="4" t="s">
        <v>1595</v>
      </c>
      <c r="B213">
        <v>1</v>
      </c>
    </row>
    <row r="214" spans="1:2" x14ac:dyDescent="0.25">
      <c r="A214" s="5" t="s">
        <v>1591</v>
      </c>
      <c r="B214">
        <v>1</v>
      </c>
    </row>
    <row r="215" spans="1:2" x14ac:dyDescent="0.25">
      <c r="A215" s="4" t="s">
        <v>4382</v>
      </c>
      <c r="B215">
        <v>1</v>
      </c>
    </row>
    <row r="216" spans="1:2" x14ac:dyDescent="0.25">
      <c r="A216" s="5" t="s">
        <v>4379</v>
      </c>
      <c r="B216">
        <v>1</v>
      </c>
    </row>
    <row r="217" spans="1:2" x14ac:dyDescent="0.25">
      <c r="A217" s="4" t="s">
        <v>718</v>
      </c>
      <c r="B217">
        <v>1</v>
      </c>
    </row>
    <row r="218" spans="1:2" x14ac:dyDescent="0.25">
      <c r="A218" s="5" t="s">
        <v>714</v>
      </c>
      <c r="B218">
        <v>1</v>
      </c>
    </row>
    <row r="219" spans="1:2" x14ac:dyDescent="0.25">
      <c r="A219" s="4" t="s">
        <v>4575</v>
      </c>
      <c r="B219">
        <v>1</v>
      </c>
    </row>
    <row r="220" spans="1:2" x14ac:dyDescent="0.25">
      <c r="A220" s="5" t="s">
        <v>4379</v>
      </c>
      <c r="B220">
        <v>1</v>
      </c>
    </row>
    <row r="221" spans="1:2" x14ac:dyDescent="0.25">
      <c r="A221" s="4" t="s">
        <v>9232</v>
      </c>
      <c r="B221">
        <v>1</v>
      </c>
    </row>
    <row r="222" spans="1:2" x14ac:dyDescent="0.25">
      <c r="A222" s="5" t="s">
        <v>9230</v>
      </c>
      <c r="B222">
        <v>1</v>
      </c>
    </row>
    <row r="223" spans="1:2" x14ac:dyDescent="0.25">
      <c r="A223" s="4" t="s">
        <v>4128</v>
      </c>
      <c r="B223">
        <v>1</v>
      </c>
    </row>
    <row r="224" spans="1:2" x14ac:dyDescent="0.25">
      <c r="A224" s="5" t="s">
        <v>4125</v>
      </c>
      <c r="B224">
        <v>1</v>
      </c>
    </row>
    <row r="225" spans="1:2" x14ac:dyDescent="0.25">
      <c r="A225" s="4" t="s">
        <v>1877</v>
      </c>
      <c r="B225">
        <v>1</v>
      </c>
    </row>
    <row r="226" spans="1:2" x14ac:dyDescent="0.25">
      <c r="A226" s="5" t="s">
        <v>701</v>
      </c>
      <c r="B226">
        <v>1</v>
      </c>
    </row>
    <row r="227" spans="1:2" x14ac:dyDescent="0.25">
      <c r="A227" s="4" t="s">
        <v>4925</v>
      </c>
      <c r="B227">
        <v>1</v>
      </c>
    </row>
    <row r="228" spans="1:2" x14ac:dyDescent="0.25">
      <c r="A228" s="5" t="s">
        <v>4923</v>
      </c>
      <c r="B228">
        <v>1</v>
      </c>
    </row>
    <row r="229" spans="1:2" x14ac:dyDescent="0.25">
      <c r="A229" s="4" t="s">
        <v>6798</v>
      </c>
      <c r="B229">
        <v>1</v>
      </c>
    </row>
    <row r="230" spans="1:2" x14ac:dyDescent="0.25">
      <c r="A230" s="5" t="s">
        <v>6795</v>
      </c>
      <c r="B230">
        <v>1</v>
      </c>
    </row>
    <row r="231" spans="1:2" x14ac:dyDescent="0.25">
      <c r="A231" s="4" t="s">
        <v>5863</v>
      </c>
      <c r="B231">
        <v>1</v>
      </c>
    </row>
    <row r="232" spans="1:2" x14ac:dyDescent="0.25">
      <c r="A232" s="5" t="s">
        <v>4923</v>
      </c>
      <c r="B232">
        <v>1</v>
      </c>
    </row>
    <row r="233" spans="1:2" x14ac:dyDescent="0.25">
      <c r="A233" s="4" t="s">
        <v>5223</v>
      </c>
      <c r="B233">
        <v>1</v>
      </c>
    </row>
    <row r="234" spans="1:2" x14ac:dyDescent="0.25">
      <c r="A234" s="5" t="s">
        <v>5221</v>
      </c>
      <c r="B234">
        <v>1</v>
      </c>
    </row>
    <row r="235" spans="1:2" x14ac:dyDescent="0.25">
      <c r="A235" s="4" t="s">
        <v>4694</v>
      </c>
      <c r="B235">
        <v>1</v>
      </c>
    </row>
    <row r="236" spans="1:2" x14ac:dyDescent="0.25">
      <c r="A236" s="5" t="s">
        <v>4692</v>
      </c>
      <c r="B236">
        <v>1</v>
      </c>
    </row>
    <row r="237" spans="1:2" x14ac:dyDescent="0.25">
      <c r="A237" s="4" t="s">
        <v>9882</v>
      </c>
      <c r="B237">
        <v>1</v>
      </c>
    </row>
    <row r="238" spans="1:2" x14ac:dyDescent="0.25">
      <c r="A238" s="5" t="s">
        <v>9618</v>
      </c>
      <c r="B238">
        <v>1</v>
      </c>
    </row>
    <row r="239" spans="1:2" x14ac:dyDescent="0.25">
      <c r="A239" s="4" t="s">
        <v>5927</v>
      </c>
      <c r="B239">
        <v>1</v>
      </c>
    </row>
    <row r="240" spans="1:2" x14ac:dyDescent="0.25">
      <c r="A240" s="5" t="s">
        <v>5925</v>
      </c>
      <c r="B240">
        <v>1</v>
      </c>
    </row>
    <row r="241" spans="1:2" x14ac:dyDescent="0.25">
      <c r="A241" s="4" t="s">
        <v>5660</v>
      </c>
      <c r="B241">
        <v>1</v>
      </c>
    </row>
    <row r="242" spans="1:2" x14ac:dyDescent="0.25">
      <c r="A242" s="5" t="s">
        <v>5657</v>
      </c>
      <c r="B242">
        <v>1</v>
      </c>
    </row>
    <row r="243" spans="1:2" x14ac:dyDescent="0.25">
      <c r="A243" s="4" t="s">
        <v>364</v>
      </c>
      <c r="B243">
        <v>1</v>
      </c>
    </row>
    <row r="244" spans="1:2" x14ac:dyDescent="0.25">
      <c r="A244" s="5" t="s">
        <v>360</v>
      </c>
      <c r="B244">
        <v>1</v>
      </c>
    </row>
    <row r="245" spans="1:2" x14ac:dyDescent="0.25">
      <c r="A245" s="4" t="s">
        <v>5234</v>
      </c>
      <c r="B245">
        <v>1</v>
      </c>
    </row>
    <row r="246" spans="1:2" x14ac:dyDescent="0.25">
      <c r="A246" s="5" t="s">
        <v>5231</v>
      </c>
      <c r="B246">
        <v>1</v>
      </c>
    </row>
    <row r="247" spans="1:2" x14ac:dyDescent="0.25">
      <c r="A247" s="4" t="s">
        <v>5962</v>
      </c>
      <c r="B247">
        <v>1</v>
      </c>
    </row>
    <row r="248" spans="1:2" x14ac:dyDescent="0.25">
      <c r="A248" s="5" t="s">
        <v>5154</v>
      </c>
      <c r="B248">
        <v>1</v>
      </c>
    </row>
    <row r="249" spans="1:2" x14ac:dyDescent="0.25">
      <c r="A249" s="4" t="s">
        <v>7128</v>
      </c>
      <c r="B249">
        <v>1</v>
      </c>
    </row>
    <row r="250" spans="1:2" x14ac:dyDescent="0.25">
      <c r="A250" s="5" t="s">
        <v>7126</v>
      </c>
      <c r="B250">
        <v>1</v>
      </c>
    </row>
    <row r="251" spans="1:2" x14ac:dyDescent="0.25">
      <c r="A251" s="4" t="s">
        <v>5897</v>
      </c>
      <c r="B251">
        <v>1</v>
      </c>
    </row>
    <row r="252" spans="1:2" x14ac:dyDescent="0.25">
      <c r="A252" s="5" t="s">
        <v>5154</v>
      </c>
      <c r="B252">
        <v>1</v>
      </c>
    </row>
    <row r="253" spans="1:2" x14ac:dyDescent="0.25">
      <c r="A253" s="4" t="s">
        <v>4178</v>
      </c>
      <c r="B253">
        <v>1</v>
      </c>
    </row>
    <row r="254" spans="1:2" x14ac:dyDescent="0.25">
      <c r="A254" s="5" t="s">
        <v>4174</v>
      </c>
      <c r="B254">
        <v>1</v>
      </c>
    </row>
    <row r="255" spans="1:2" x14ac:dyDescent="0.25">
      <c r="A255" s="4" t="s">
        <v>7396</v>
      </c>
      <c r="B255">
        <v>1</v>
      </c>
    </row>
    <row r="256" spans="1:2" x14ac:dyDescent="0.25">
      <c r="A256" s="5" t="s">
        <v>7394</v>
      </c>
      <c r="B256">
        <v>1</v>
      </c>
    </row>
    <row r="257" spans="1:2" x14ac:dyDescent="0.25">
      <c r="A257" s="4" t="s">
        <v>112</v>
      </c>
      <c r="B257">
        <v>1</v>
      </c>
    </row>
    <row r="258" spans="1:2" x14ac:dyDescent="0.25">
      <c r="A258" s="5" t="s">
        <v>108</v>
      </c>
      <c r="B258">
        <v>1</v>
      </c>
    </row>
    <row r="259" spans="1:2" x14ac:dyDescent="0.25">
      <c r="A259" s="4" t="s">
        <v>3952</v>
      </c>
      <c r="B259">
        <v>1</v>
      </c>
    </row>
    <row r="260" spans="1:2" x14ac:dyDescent="0.25">
      <c r="A260" s="5" t="s">
        <v>3940</v>
      </c>
      <c r="B260">
        <v>1</v>
      </c>
    </row>
    <row r="261" spans="1:2" x14ac:dyDescent="0.25">
      <c r="A261" s="4" t="s">
        <v>3788</v>
      </c>
      <c r="B261">
        <v>1</v>
      </c>
    </row>
    <row r="262" spans="1:2" x14ac:dyDescent="0.25">
      <c r="A262" s="5" t="s">
        <v>3785</v>
      </c>
      <c r="B262">
        <v>1</v>
      </c>
    </row>
    <row r="263" spans="1:2" x14ac:dyDescent="0.25">
      <c r="A263" s="4" t="s">
        <v>8117</v>
      </c>
      <c r="B263">
        <v>1</v>
      </c>
    </row>
    <row r="264" spans="1:2" x14ac:dyDescent="0.25">
      <c r="A264" s="5" t="s">
        <v>8114</v>
      </c>
      <c r="B264">
        <v>1</v>
      </c>
    </row>
    <row r="265" spans="1:2" x14ac:dyDescent="0.25">
      <c r="A265" s="4" t="s">
        <v>3777</v>
      </c>
      <c r="B265">
        <v>1</v>
      </c>
    </row>
    <row r="266" spans="1:2" x14ac:dyDescent="0.25">
      <c r="A266" s="5" t="s">
        <v>3775</v>
      </c>
      <c r="B266">
        <v>1</v>
      </c>
    </row>
    <row r="267" spans="1:2" x14ac:dyDescent="0.25">
      <c r="A267" s="4" t="s">
        <v>69</v>
      </c>
      <c r="B267">
        <v>1</v>
      </c>
    </row>
    <row r="268" spans="1:2" x14ac:dyDescent="0.25">
      <c r="A268" s="5" t="s">
        <v>65</v>
      </c>
      <c r="B268">
        <v>1</v>
      </c>
    </row>
    <row r="269" spans="1:2" x14ac:dyDescent="0.25">
      <c r="A269" s="4" t="s">
        <v>9761</v>
      </c>
      <c r="B269">
        <v>1</v>
      </c>
    </row>
    <row r="270" spans="1:2" x14ac:dyDescent="0.25">
      <c r="A270" s="5" t="s">
        <v>9707</v>
      </c>
      <c r="B270">
        <v>1</v>
      </c>
    </row>
    <row r="271" spans="1:2" x14ac:dyDescent="0.25">
      <c r="A271" s="4" t="s">
        <v>9275</v>
      </c>
      <c r="B271">
        <v>1</v>
      </c>
    </row>
    <row r="272" spans="1:2" x14ac:dyDescent="0.25">
      <c r="A272" s="5" t="s">
        <v>9273</v>
      </c>
      <c r="B272">
        <v>1</v>
      </c>
    </row>
    <row r="273" spans="1:2" x14ac:dyDescent="0.25">
      <c r="A273" s="4" t="s">
        <v>2242</v>
      </c>
      <c r="B273">
        <v>1</v>
      </c>
    </row>
    <row r="274" spans="1:2" x14ac:dyDescent="0.25">
      <c r="A274" s="5" t="s">
        <v>2238</v>
      </c>
      <c r="B274">
        <v>1</v>
      </c>
    </row>
    <row r="275" spans="1:2" x14ac:dyDescent="0.25">
      <c r="A275" s="4" t="s">
        <v>9208</v>
      </c>
      <c r="B275">
        <v>1</v>
      </c>
    </row>
    <row r="276" spans="1:2" x14ac:dyDescent="0.25">
      <c r="A276" s="5" t="s">
        <v>9206</v>
      </c>
      <c r="B276">
        <v>1</v>
      </c>
    </row>
    <row r="277" spans="1:2" x14ac:dyDescent="0.25">
      <c r="A277" s="4" t="s">
        <v>5349</v>
      </c>
      <c r="B277">
        <v>1</v>
      </c>
    </row>
    <row r="278" spans="1:2" x14ac:dyDescent="0.25">
      <c r="A278" s="5" t="s">
        <v>5345</v>
      </c>
      <c r="B278">
        <v>1</v>
      </c>
    </row>
    <row r="279" spans="1:2" x14ac:dyDescent="0.25">
      <c r="A279" s="4" t="s">
        <v>6555</v>
      </c>
      <c r="B279">
        <v>1</v>
      </c>
    </row>
    <row r="280" spans="1:2" x14ac:dyDescent="0.25">
      <c r="A280" s="5" t="s">
        <v>4540</v>
      </c>
      <c r="B280">
        <v>1</v>
      </c>
    </row>
    <row r="281" spans="1:2" x14ac:dyDescent="0.25">
      <c r="A281" s="4" t="s">
        <v>1225</v>
      </c>
      <c r="B281">
        <v>1</v>
      </c>
    </row>
    <row r="282" spans="1:2" x14ac:dyDescent="0.25">
      <c r="A282" s="5" t="s">
        <v>1223</v>
      </c>
      <c r="B282">
        <v>1</v>
      </c>
    </row>
    <row r="283" spans="1:2" x14ac:dyDescent="0.25">
      <c r="A283" s="4" t="s">
        <v>6963</v>
      </c>
      <c r="B283">
        <v>1</v>
      </c>
    </row>
    <row r="284" spans="1:2" x14ac:dyDescent="0.25">
      <c r="A284" s="5" t="s">
        <v>6961</v>
      </c>
      <c r="B284">
        <v>1</v>
      </c>
    </row>
    <row r="285" spans="1:2" x14ac:dyDescent="0.25">
      <c r="A285" s="4" t="s">
        <v>994</v>
      </c>
      <c r="B285">
        <v>1</v>
      </c>
    </row>
    <row r="286" spans="1:2" x14ac:dyDescent="0.25">
      <c r="A286" s="5" t="s">
        <v>991</v>
      </c>
      <c r="B286">
        <v>1</v>
      </c>
    </row>
    <row r="287" spans="1:2" x14ac:dyDescent="0.25">
      <c r="A287" s="4" t="s">
        <v>633</v>
      </c>
      <c r="B287">
        <v>1</v>
      </c>
    </row>
    <row r="288" spans="1:2" x14ac:dyDescent="0.25">
      <c r="A288" s="5" t="s">
        <v>629</v>
      </c>
      <c r="B288">
        <v>1</v>
      </c>
    </row>
    <row r="289" spans="1:2" x14ac:dyDescent="0.25">
      <c r="A289" s="4" t="s">
        <v>7997</v>
      </c>
      <c r="B289">
        <v>1</v>
      </c>
    </row>
    <row r="290" spans="1:2" x14ac:dyDescent="0.25">
      <c r="A290" s="5" t="s">
        <v>1235</v>
      </c>
      <c r="B290">
        <v>1</v>
      </c>
    </row>
    <row r="291" spans="1:2" x14ac:dyDescent="0.25">
      <c r="A291" s="4" t="s">
        <v>6107</v>
      </c>
      <c r="B291">
        <v>1</v>
      </c>
    </row>
    <row r="292" spans="1:2" x14ac:dyDescent="0.25">
      <c r="A292" s="5" t="s">
        <v>6104</v>
      </c>
      <c r="B292">
        <v>1</v>
      </c>
    </row>
    <row r="293" spans="1:2" x14ac:dyDescent="0.25">
      <c r="A293" s="4" t="s">
        <v>5430</v>
      </c>
      <c r="B293">
        <v>1</v>
      </c>
    </row>
    <row r="294" spans="1:2" x14ac:dyDescent="0.25">
      <c r="A294" s="5" t="s">
        <v>5428</v>
      </c>
      <c r="B294">
        <v>1</v>
      </c>
    </row>
    <row r="295" spans="1:2" x14ac:dyDescent="0.25">
      <c r="A295" s="4" t="s">
        <v>1337</v>
      </c>
      <c r="B295">
        <v>1</v>
      </c>
    </row>
    <row r="296" spans="1:2" x14ac:dyDescent="0.25">
      <c r="A296" s="5" t="s">
        <v>1333</v>
      </c>
      <c r="B296">
        <v>1</v>
      </c>
    </row>
    <row r="297" spans="1:2" x14ac:dyDescent="0.25">
      <c r="A297" s="4" t="s">
        <v>933</v>
      </c>
      <c r="B297">
        <v>1</v>
      </c>
    </row>
    <row r="298" spans="1:2" x14ac:dyDescent="0.25">
      <c r="A298" s="5" t="s">
        <v>930</v>
      </c>
      <c r="B298">
        <v>1</v>
      </c>
    </row>
    <row r="299" spans="1:2" x14ac:dyDescent="0.25">
      <c r="A299" s="4" t="s">
        <v>2227</v>
      </c>
      <c r="B299">
        <v>1</v>
      </c>
    </row>
    <row r="300" spans="1:2" x14ac:dyDescent="0.25">
      <c r="A300" s="5" t="s">
        <v>2224</v>
      </c>
      <c r="B300">
        <v>1</v>
      </c>
    </row>
    <row r="301" spans="1:2" x14ac:dyDescent="0.25">
      <c r="A301" s="4" t="s">
        <v>2734</v>
      </c>
      <c r="B301">
        <v>1</v>
      </c>
    </row>
    <row r="302" spans="1:2" x14ac:dyDescent="0.25">
      <c r="A302" s="5" t="s">
        <v>2730</v>
      </c>
      <c r="B302">
        <v>1</v>
      </c>
    </row>
    <row r="303" spans="1:2" x14ac:dyDescent="0.25">
      <c r="A303" s="4" t="s">
        <v>534</v>
      </c>
      <c r="B303">
        <v>1</v>
      </c>
    </row>
    <row r="304" spans="1:2" x14ac:dyDescent="0.25">
      <c r="A304" s="5" t="s">
        <v>530</v>
      </c>
      <c r="B304">
        <v>1</v>
      </c>
    </row>
    <row r="305" spans="1:2" x14ac:dyDescent="0.25">
      <c r="A305" s="4" t="s">
        <v>6265</v>
      </c>
      <c r="B305">
        <v>1</v>
      </c>
    </row>
    <row r="306" spans="1:2" x14ac:dyDescent="0.25">
      <c r="A306" s="5" t="s">
        <v>6127</v>
      </c>
      <c r="B306">
        <v>1</v>
      </c>
    </row>
    <row r="307" spans="1:2" x14ac:dyDescent="0.25">
      <c r="A307" s="4" t="s">
        <v>1322</v>
      </c>
      <c r="B307">
        <v>1</v>
      </c>
    </row>
    <row r="308" spans="1:2" x14ac:dyDescent="0.25">
      <c r="A308" s="5" t="s">
        <v>1318</v>
      </c>
      <c r="B308">
        <v>1</v>
      </c>
    </row>
    <row r="309" spans="1:2" x14ac:dyDescent="0.25">
      <c r="A309" s="4" t="s">
        <v>3027</v>
      </c>
      <c r="B309">
        <v>1</v>
      </c>
    </row>
    <row r="310" spans="1:2" x14ac:dyDescent="0.25">
      <c r="A310" s="5" t="s">
        <v>3025</v>
      </c>
      <c r="B310">
        <v>1</v>
      </c>
    </row>
    <row r="311" spans="1:2" x14ac:dyDescent="0.25">
      <c r="A311" s="4" t="s">
        <v>1854</v>
      </c>
      <c r="B311">
        <v>1</v>
      </c>
    </row>
    <row r="312" spans="1:2" x14ac:dyDescent="0.25">
      <c r="A312" s="5" t="s">
        <v>806</v>
      </c>
      <c r="B312">
        <v>1</v>
      </c>
    </row>
    <row r="313" spans="1:2" x14ac:dyDescent="0.25">
      <c r="A313" s="4" t="s">
        <v>7581</v>
      </c>
      <c r="B313">
        <v>1</v>
      </c>
    </row>
    <row r="314" spans="1:2" x14ac:dyDescent="0.25">
      <c r="A314" s="5" t="s">
        <v>7578</v>
      </c>
      <c r="B314">
        <v>1</v>
      </c>
    </row>
    <row r="315" spans="1:2" x14ac:dyDescent="0.25">
      <c r="A315" s="4" t="s">
        <v>1809</v>
      </c>
      <c r="B315">
        <v>1</v>
      </c>
    </row>
    <row r="316" spans="1:2" x14ac:dyDescent="0.25">
      <c r="A316" s="5" t="s">
        <v>806</v>
      </c>
      <c r="B316">
        <v>1</v>
      </c>
    </row>
    <row r="317" spans="1:2" x14ac:dyDescent="0.25">
      <c r="A317" s="4" t="s">
        <v>2523</v>
      </c>
      <c r="B317">
        <v>1</v>
      </c>
    </row>
    <row r="318" spans="1:2" x14ac:dyDescent="0.25">
      <c r="A318" s="5" t="s">
        <v>2080</v>
      </c>
      <c r="B318">
        <v>1</v>
      </c>
    </row>
    <row r="319" spans="1:2" x14ac:dyDescent="0.25">
      <c r="A319" s="4" t="s">
        <v>1714</v>
      </c>
      <c r="B319">
        <v>1</v>
      </c>
    </row>
    <row r="320" spans="1:2" x14ac:dyDescent="0.25">
      <c r="A320" s="5" t="s">
        <v>806</v>
      </c>
      <c r="B320">
        <v>1</v>
      </c>
    </row>
    <row r="321" spans="1:2" x14ac:dyDescent="0.25">
      <c r="A321" s="4" t="s">
        <v>6652</v>
      </c>
      <c r="B321">
        <v>1</v>
      </c>
    </row>
    <row r="322" spans="1:2" x14ac:dyDescent="0.25">
      <c r="A322" s="5" t="s">
        <v>6650</v>
      </c>
      <c r="B322">
        <v>1</v>
      </c>
    </row>
    <row r="323" spans="1:2" x14ac:dyDescent="0.25">
      <c r="A323" s="4" t="s">
        <v>1806</v>
      </c>
      <c r="B323">
        <v>1</v>
      </c>
    </row>
    <row r="324" spans="1:2" x14ac:dyDescent="0.25">
      <c r="A324" s="5" t="s">
        <v>806</v>
      </c>
      <c r="B324">
        <v>1</v>
      </c>
    </row>
    <row r="325" spans="1:2" x14ac:dyDescent="0.25">
      <c r="A325" s="4" t="s">
        <v>5832</v>
      </c>
      <c r="B325">
        <v>1</v>
      </c>
    </row>
    <row r="326" spans="1:2" x14ac:dyDescent="0.25">
      <c r="A326" s="5" t="s">
        <v>5830</v>
      </c>
      <c r="B326">
        <v>1</v>
      </c>
    </row>
    <row r="327" spans="1:2" x14ac:dyDescent="0.25">
      <c r="A327" s="4" t="s">
        <v>1277</v>
      </c>
      <c r="B327">
        <v>1</v>
      </c>
    </row>
    <row r="328" spans="1:2" x14ac:dyDescent="0.25">
      <c r="A328" s="5" t="s">
        <v>806</v>
      </c>
      <c r="B328">
        <v>1</v>
      </c>
    </row>
    <row r="329" spans="1:2" x14ac:dyDescent="0.25">
      <c r="A329" s="4" t="s">
        <v>9781</v>
      </c>
      <c r="B329">
        <v>1</v>
      </c>
    </row>
    <row r="330" spans="1:2" x14ac:dyDescent="0.25">
      <c r="A330" s="5" t="s">
        <v>9583</v>
      </c>
      <c r="B330">
        <v>1</v>
      </c>
    </row>
    <row r="331" spans="1:2" x14ac:dyDescent="0.25">
      <c r="A331" s="4" t="s">
        <v>1190</v>
      </c>
      <c r="B331">
        <v>1</v>
      </c>
    </row>
    <row r="332" spans="1:2" x14ac:dyDescent="0.25">
      <c r="A332" s="5" t="s">
        <v>806</v>
      </c>
      <c r="B332">
        <v>1</v>
      </c>
    </row>
    <row r="333" spans="1:2" x14ac:dyDescent="0.25">
      <c r="A333" s="4" t="s">
        <v>9338</v>
      </c>
      <c r="B333">
        <v>1</v>
      </c>
    </row>
    <row r="334" spans="1:2" x14ac:dyDescent="0.25">
      <c r="A334" s="5" t="s">
        <v>9334</v>
      </c>
      <c r="B334">
        <v>1</v>
      </c>
    </row>
    <row r="335" spans="1:2" x14ac:dyDescent="0.25">
      <c r="A335" s="4" t="s">
        <v>810</v>
      </c>
      <c r="B335">
        <v>1</v>
      </c>
    </row>
    <row r="336" spans="1:2" x14ac:dyDescent="0.25">
      <c r="A336" s="5" t="s">
        <v>806</v>
      </c>
      <c r="B336">
        <v>1</v>
      </c>
    </row>
    <row r="337" spans="1:2" x14ac:dyDescent="0.25">
      <c r="A337" s="4" t="s">
        <v>3071</v>
      </c>
      <c r="B337">
        <v>1</v>
      </c>
    </row>
    <row r="338" spans="1:2" x14ac:dyDescent="0.25">
      <c r="A338" s="5" t="s">
        <v>2896</v>
      </c>
      <c r="B338">
        <v>1</v>
      </c>
    </row>
    <row r="339" spans="1:2" x14ac:dyDescent="0.25">
      <c r="A339" s="4" t="s">
        <v>153</v>
      </c>
      <c r="B339">
        <v>1</v>
      </c>
    </row>
    <row r="340" spans="1:2" x14ac:dyDescent="0.25">
      <c r="A340" s="5" t="s">
        <v>149</v>
      </c>
      <c r="B340">
        <v>1</v>
      </c>
    </row>
    <row r="341" spans="1:2" x14ac:dyDescent="0.25">
      <c r="A341" s="4" t="s">
        <v>5170</v>
      </c>
      <c r="B341">
        <v>1</v>
      </c>
    </row>
    <row r="342" spans="1:2" x14ac:dyDescent="0.25">
      <c r="A342" s="5" t="s">
        <v>4932</v>
      </c>
      <c r="B342">
        <v>1</v>
      </c>
    </row>
    <row r="343" spans="1:2" x14ac:dyDescent="0.25">
      <c r="A343" s="4" t="s">
        <v>8184</v>
      </c>
      <c r="B343">
        <v>1</v>
      </c>
    </row>
    <row r="344" spans="1:2" x14ac:dyDescent="0.25">
      <c r="A344" s="5" t="s">
        <v>8180</v>
      </c>
      <c r="B344">
        <v>1</v>
      </c>
    </row>
    <row r="345" spans="1:2" x14ac:dyDescent="0.25">
      <c r="A345" s="4" t="s">
        <v>5651</v>
      </c>
      <c r="B345">
        <v>1</v>
      </c>
    </row>
    <row r="346" spans="1:2" x14ac:dyDescent="0.25">
      <c r="A346" s="5" t="s">
        <v>5647</v>
      </c>
      <c r="B346">
        <v>1</v>
      </c>
    </row>
    <row r="347" spans="1:2" x14ac:dyDescent="0.25">
      <c r="A347" s="4" t="s">
        <v>8563</v>
      </c>
      <c r="B347">
        <v>1</v>
      </c>
    </row>
    <row r="348" spans="1:2" x14ac:dyDescent="0.25">
      <c r="A348" s="5" t="s">
        <v>8559</v>
      </c>
      <c r="B348">
        <v>1</v>
      </c>
    </row>
    <row r="349" spans="1:2" x14ac:dyDescent="0.25">
      <c r="A349" s="4" t="s">
        <v>1230</v>
      </c>
      <c r="B349">
        <v>1</v>
      </c>
    </row>
    <row r="350" spans="1:2" x14ac:dyDescent="0.25">
      <c r="A350" s="5" t="s">
        <v>1228</v>
      </c>
      <c r="B350">
        <v>1</v>
      </c>
    </row>
    <row r="351" spans="1:2" x14ac:dyDescent="0.25">
      <c r="A351" s="4" t="s">
        <v>7146</v>
      </c>
      <c r="B351">
        <v>1</v>
      </c>
    </row>
    <row r="352" spans="1:2" x14ac:dyDescent="0.25">
      <c r="A352" s="5" t="s">
        <v>7143</v>
      </c>
      <c r="B352">
        <v>1</v>
      </c>
    </row>
    <row r="353" spans="1:2" x14ac:dyDescent="0.25">
      <c r="A353" s="4" t="s">
        <v>5872</v>
      </c>
      <c r="B353">
        <v>1</v>
      </c>
    </row>
    <row r="354" spans="1:2" x14ac:dyDescent="0.25">
      <c r="A354" s="5" t="s">
        <v>5870</v>
      </c>
      <c r="B354">
        <v>1</v>
      </c>
    </row>
    <row r="355" spans="1:2" x14ac:dyDescent="0.25">
      <c r="A355" s="4" t="s">
        <v>1122</v>
      </c>
      <c r="B355">
        <v>1</v>
      </c>
    </row>
    <row r="356" spans="1:2" x14ac:dyDescent="0.25">
      <c r="A356" s="5" t="s">
        <v>1120</v>
      </c>
      <c r="B356">
        <v>1</v>
      </c>
    </row>
    <row r="357" spans="1:2" x14ac:dyDescent="0.25">
      <c r="A357" s="4" t="s">
        <v>7537</v>
      </c>
      <c r="B357">
        <v>1</v>
      </c>
    </row>
    <row r="358" spans="1:2" x14ac:dyDescent="0.25">
      <c r="A358" s="5" t="s">
        <v>6789</v>
      </c>
      <c r="B358">
        <v>1</v>
      </c>
    </row>
    <row r="359" spans="1:2" x14ac:dyDescent="0.25">
      <c r="A359" s="4" t="s">
        <v>1764</v>
      </c>
      <c r="B359">
        <v>1</v>
      </c>
    </row>
    <row r="360" spans="1:2" x14ac:dyDescent="0.25">
      <c r="A360" s="5" t="s">
        <v>1120</v>
      </c>
      <c r="B360">
        <v>1</v>
      </c>
    </row>
    <row r="361" spans="1:2" x14ac:dyDescent="0.25">
      <c r="A361" s="4" t="s">
        <v>3613</v>
      </c>
      <c r="B361">
        <v>1</v>
      </c>
    </row>
    <row r="362" spans="1:2" x14ac:dyDescent="0.25">
      <c r="A362" s="5" t="s">
        <v>3611</v>
      </c>
      <c r="B362">
        <v>1</v>
      </c>
    </row>
    <row r="363" spans="1:2" x14ac:dyDescent="0.25">
      <c r="A363" s="4" t="s">
        <v>8395</v>
      </c>
      <c r="B363">
        <v>1</v>
      </c>
    </row>
    <row r="364" spans="1:2" x14ac:dyDescent="0.25">
      <c r="A364" s="5" t="s">
        <v>8393</v>
      </c>
      <c r="B364">
        <v>1</v>
      </c>
    </row>
    <row r="365" spans="1:2" x14ac:dyDescent="0.25">
      <c r="A365" s="4" t="s">
        <v>2126</v>
      </c>
      <c r="B365">
        <v>1</v>
      </c>
    </row>
    <row r="366" spans="1:2" x14ac:dyDescent="0.25">
      <c r="A366" s="5" t="s">
        <v>1973</v>
      </c>
      <c r="B366">
        <v>1</v>
      </c>
    </row>
    <row r="367" spans="1:2" x14ac:dyDescent="0.25">
      <c r="A367" s="4" t="s">
        <v>4244</v>
      </c>
      <c r="B367">
        <v>1</v>
      </c>
    </row>
    <row r="368" spans="1:2" x14ac:dyDescent="0.25">
      <c r="A368" s="5" t="s">
        <v>4242</v>
      </c>
      <c r="B368">
        <v>1</v>
      </c>
    </row>
    <row r="369" spans="1:2" x14ac:dyDescent="0.25">
      <c r="A369" s="4" t="s">
        <v>2014</v>
      </c>
      <c r="B369">
        <v>1</v>
      </c>
    </row>
    <row r="370" spans="1:2" x14ac:dyDescent="0.25">
      <c r="A370" s="5" t="s">
        <v>1997</v>
      </c>
      <c r="B370">
        <v>1</v>
      </c>
    </row>
    <row r="371" spans="1:2" x14ac:dyDescent="0.25">
      <c r="A371" s="4" t="s">
        <v>4116</v>
      </c>
      <c r="B371">
        <v>1</v>
      </c>
    </row>
    <row r="372" spans="1:2" x14ac:dyDescent="0.25">
      <c r="A372" s="5" t="s">
        <v>4113</v>
      </c>
      <c r="B372">
        <v>1</v>
      </c>
    </row>
    <row r="373" spans="1:2" x14ac:dyDescent="0.25">
      <c r="A373" s="4" t="s">
        <v>4689</v>
      </c>
      <c r="B373">
        <v>1</v>
      </c>
    </row>
    <row r="374" spans="1:2" x14ac:dyDescent="0.25">
      <c r="A374" s="5" t="s">
        <v>4628</v>
      </c>
      <c r="B374">
        <v>1</v>
      </c>
    </row>
    <row r="375" spans="1:2" x14ac:dyDescent="0.25">
      <c r="A375" s="4" t="s">
        <v>6567</v>
      </c>
      <c r="B375">
        <v>1</v>
      </c>
    </row>
    <row r="376" spans="1:2" x14ac:dyDescent="0.25">
      <c r="A376" s="5" t="s">
        <v>6564</v>
      </c>
      <c r="B376">
        <v>1</v>
      </c>
    </row>
    <row r="377" spans="1:2" x14ac:dyDescent="0.25">
      <c r="A377" s="4" t="s">
        <v>5139</v>
      </c>
      <c r="B377">
        <v>1</v>
      </c>
    </row>
    <row r="378" spans="1:2" x14ac:dyDescent="0.25">
      <c r="A378" s="5" t="s">
        <v>4628</v>
      </c>
      <c r="B378">
        <v>1</v>
      </c>
    </row>
    <row r="379" spans="1:2" x14ac:dyDescent="0.25">
      <c r="A379" s="4" t="s">
        <v>454</v>
      </c>
      <c r="B379">
        <v>1</v>
      </c>
    </row>
    <row r="380" spans="1:2" x14ac:dyDescent="0.25">
      <c r="A380" s="5" t="s">
        <v>450</v>
      </c>
      <c r="B380">
        <v>1</v>
      </c>
    </row>
    <row r="381" spans="1:2" x14ac:dyDescent="0.25">
      <c r="A381" s="4" t="s">
        <v>6392</v>
      </c>
      <c r="B381">
        <v>1</v>
      </c>
    </row>
    <row r="382" spans="1:2" x14ac:dyDescent="0.25">
      <c r="A382" s="5" t="s">
        <v>219</v>
      </c>
      <c r="B382">
        <v>1</v>
      </c>
    </row>
    <row r="383" spans="1:2" x14ac:dyDescent="0.25">
      <c r="A383" s="4" t="s">
        <v>5973</v>
      </c>
      <c r="B383">
        <v>1</v>
      </c>
    </row>
    <row r="384" spans="1:2" x14ac:dyDescent="0.25">
      <c r="A384" s="5" t="s">
        <v>5130</v>
      </c>
      <c r="B384">
        <v>1</v>
      </c>
    </row>
    <row r="385" spans="1:2" x14ac:dyDescent="0.25">
      <c r="A385" s="4" t="s">
        <v>5277</v>
      </c>
      <c r="B385">
        <v>1</v>
      </c>
    </row>
    <row r="386" spans="1:2" x14ac:dyDescent="0.25">
      <c r="A386" s="5" t="s">
        <v>5275</v>
      </c>
      <c r="B386">
        <v>1</v>
      </c>
    </row>
    <row r="387" spans="1:2" x14ac:dyDescent="0.25">
      <c r="A387" s="4" t="s">
        <v>5211</v>
      </c>
      <c r="B387">
        <v>1</v>
      </c>
    </row>
    <row r="388" spans="1:2" x14ac:dyDescent="0.25">
      <c r="A388" s="5" t="s">
        <v>5130</v>
      </c>
      <c r="B388">
        <v>1</v>
      </c>
    </row>
    <row r="389" spans="1:2" x14ac:dyDescent="0.25">
      <c r="A389" s="4" t="s">
        <v>118</v>
      </c>
      <c r="B389">
        <v>1</v>
      </c>
    </row>
    <row r="390" spans="1:2" x14ac:dyDescent="0.25">
      <c r="A390" s="5" t="s">
        <v>116</v>
      </c>
      <c r="B390">
        <v>1</v>
      </c>
    </row>
    <row r="391" spans="1:2" x14ac:dyDescent="0.25">
      <c r="A391" s="4" t="s">
        <v>4045</v>
      </c>
      <c r="B391">
        <v>1</v>
      </c>
    </row>
    <row r="392" spans="1:2" x14ac:dyDescent="0.25">
      <c r="A392" s="5" t="s">
        <v>4041</v>
      </c>
      <c r="B392">
        <v>1</v>
      </c>
    </row>
    <row r="393" spans="1:2" x14ac:dyDescent="0.25">
      <c r="A393" s="4" t="s">
        <v>5049</v>
      </c>
      <c r="B393">
        <v>1</v>
      </c>
    </row>
    <row r="394" spans="1:2" x14ac:dyDescent="0.25">
      <c r="A394" s="5" t="s">
        <v>5046</v>
      </c>
      <c r="B394">
        <v>1</v>
      </c>
    </row>
    <row r="395" spans="1:2" x14ac:dyDescent="0.25">
      <c r="A395" s="4" t="s">
        <v>8410</v>
      </c>
      <c r="B395">
        <v>1</v>
      </c>
    </row>
    <row r="396" spans="1:2" x14ac:dyDescent="0.25">
      <c r="A396" s="5" t="s">
        <v>8407</v>
      </c>
      <c r="B396">
        <v>1</v>
      </c>
    </row>
    <row r="397" spans="1:2" x14ac:dyDescent="0.25">
      <c r="A397" s="4" t="s">
        <v>7814</v>
      </c>
      <c r="B397">
        <v>1</v>
      </c>
    </row>
    <row r="398" spans="1:2" x14ac:dyDescent="0.25">
      <c r="A398" s="5" t="s">
        <v>7812</v>
      </c>
      <c r="B398">
        <v>1</v>
      </c>
    </row>
    <row r="399" spans="1:2" x14ac:dyDescent="0.25">
      <c r="A399" s="4" t="s">
        <v>6537</v>
      </c>
      <c r="B399">
        <v>1</v>
      </c>
    </row>
    <row r="400" spans="1:2" x14ac:dyDescent="0.25">
      <c r="A400" s="5" t="s">
        <v>6533</v>
      </c>
      <c r="B400">
        <v>1</v>
      </c>
    </row>
    <row r="401" spans="1:2" x14ac:dyDescent="0.25">
      <c r="A401" s="4" t="s">
        <v>267</v>
      </c>
      <c r="B401">
        <v>1</v>
      </c>
    </row>
    <row r="402" spans="1:2" x14ac:dyDescent="0.25">
      <c r="A402" s="5" t="s">
        <v>263</v>
      </c>
      <c r="B402">
        <v>1</v>
      </c>
    </row>
    <row r="403" spans="1:2" x14ac:dyDescent="0.25">
      <c r="A403" s="4" t="s">
        <v>8636</v>
      </c>
      <c r="B403">
        <v>1</v>
      </c>
    </row>
    <row r="404" spans="1:2" x14ac:dyDescent="0.25">
      <c r="A404" s="5" t="s">
        <v>8633</v>
      </c>
      <c r="B404">
        <v>1</v>
      </c>
    </row>
    <row r="405" spans="1:2" x14ac:dyDescent="0.25">
      <c r="A405" s="4" t="s">
        <v>4019</v>
      </c>
      <c r="B405">
        <v>1</v>
      </c>
    </row>
    <row r="406" spans="1:2" x14ac:dyDescent="0.25">
      <c r="A406" s="5" t="s">
        <v>4016</v>
      </c>
      <c r="B406">
        <v>1</v>
      </c>
    </row>
    <row r="407" spans="1:2" x14ac:dyDescent="0.25">
      <c r="A407" s="4" t="s">
        <v>3554</v>
      </c>
      <c r="B407">
        <v>1</v>
      </c>
    </row>
    <row r="408" spans="1:2" x14ac:dyDescent="0.25">
      <c r="A408" s="5" t="s">
        <v>3550</v>
      </c>
      <c r="B408">
        <v>1</v>
      </c>
    </row>
    <row r="409" spans="1:2" x14ac:dyDescent="0.25">
      <c r="A409" s="4" t="s">
        <v>296</v>
      </c>
      <c r="B409">
        <v>1</v>
      </c>
    </row>
    <row r="410" spans="1:2" x14ac:dyDescent="0.25">
      <c r="A410" s="5" t="s">
        <v>293</v>
      </c>
      <c r="B410">
        <v>1</v>
      </c>
    </row>
    <row r="411" spans="1:2" x14ac:dyDescent="0.25">
      <c r="A411" s="4" t="s">
        <v>2606</v>
      </c>
      <c r="B411">
        <v>1</v>
      </c>
    </row>
    <row r="412" spans="1:2" x14ac:dyDescent="0.25">
      <c r="A412" s="5" t="s">
        <v>2602</v>
      </c>
      <c r="B412">
        <v>1</v>
      </c>
    </row>
    <row r="413" spans="1:2" x14ac:dyDescent="0.25">
      <c r="A413" s="4" t="s">
        <v>4322</v>
      </c>
      <c r="B413">
        <v>1</v>
      </c>
    </row>
    <row r="414" spans="1:2" x14ac:dyDescent="0.25">
      <c r="A414" s="5" t="s">
        <v>4318</v>
      </c>
      <c r="B414">
        <v>1</v>
      </c>
    </row>
    <row r="415" spans="1:2" x14ac:dyDescent="0.25">
      <c r="A415" s="4" t="s">
        <v>5757</v>
      </c>
      <c r="B415">
        <v>1</v>
      </c>
    </row>
    <row r="416" spans="1:2" x14ac:dyDescent="0.25">
      <c r="A416" s="5" t="s">
        <v>4623</v>
      </c>
      <c r="B416">
        <v>1</v>
      </c>
    </row>
    <row r="417" spans="1:2" x14ac:dyDescent="0.25">
      <c r="A417" s="4" t="s">
        <v>2465</v>
      </c>
      <c r="B417">
        <v>1</v>
      </c>
    </row>
    <row r="418" spans="1:2" x14ac:dyDescent="0.25">
      <c r="A418" s="5" t="s">
        <v>2461</v>
      </c>
      <c r="B418">
        <v>1</v>
      </c>
    </row>
    <row r="419" spans="1:2" x14ac:dyDescent="0.25">
      <c r="A419" s="4" t="s">
        <v>4626</v>
      </c>
      <c r="B419">
        <v>1</v>
      </c>
    </row>
    <row r="420" spans="1:2" x14ac:dyDescent="0.25">
      <c r="A420" s="5" t="s">
        <v>4623</v>
      </c>
      <c r="B420">
        <v>1</v>
      </c>
    </row>
    <row r="421" spans="1:2" x14ac:dyDescent="0.25">
      <c r="A421" s="4" t="s">
        <v>3209</v>
      </c>
      <c r="B421">
        <v>1</v>
      </c>
    </row>
    <row r="422" spans="1:2" x14ac:dyDescent="0.25">
      <c r="A422" s="5" t="s">
        <v>3181</v>
      </c>
      <c r="B422">
        <v>1</v>
      </c>
    </row>
    <row r="423" spans="1:2" x14ac:dyDescent="0.25">
      <c r="A423" s="4" t="s">
        <v>2083</v>
      </c>
      <c r="B423">
        <v>1</v>
      </c>
    </row>
    <row r="424" spans="1:2" x14ac:dyDescent="0.25">
      <c r="A424" s="5" t="s">
        <v>2080</v>
      </c>
      <c r="B424">
        <v>1</v>
      </c>
    </row>
    <row r="425" spans="1:2" x14ac:dyDescent="0.25">
      <c r="A425" s="4" t="s">
        <v>9711</v>
      </c>
      <c r="B425">
        <v>1</v>
      </c>
    </row>
    <row r="426" spans="1:2" x14ac:dyDescent="0.25">
      <c r="A426" s="5" t="s">
        <v>9707</v>
      </c>
      <c r="B426">
        <v>1</v>
      </c>
    </row>
    <row r="427" spans="1:2" x14ac:dyDescent="0.25">
      <c r="A427" s="4" t="s">
        <v>8678</v>
      </c>
      <c r="B427">
        <v>1</v>
      </c>
    </row>
    <row r="428" spans="1:2" x14ac:dyDescent="0.25">
      <c r="A428" s="5" t="s">
        <v>8674</v>
      </c>
      <c r="B428">
        <v>1</v>
      </c>
    </row>
    <row r="429" spans="1:2" x14ac:dyDescent="0.25">
      <c r="A429" s="4" t="s">
        <v>4166</v>
      </c>
      <c r="B429">
        <v>1</v>
      </c>
    </row>
    <row r="430" spans="1:2" x14ac:dyDescent="0.25">
      <c r="A430" s="5" t="s">
        <v>4163</v>
      </c>
      <c r="B430">
        <v>1</v>
      </c>
    </row>
    <row r="431" spans="1:2" x14ac:dyDescent="0.25">
      <c r="A431" s="4" t="s">
        <v>6504</v>
      </c>
      <c r="B431">
        <v>1</v>
      </c>
    </row>
    <row r="432" spans="1:2" x14ac:dyDescent="0.25">
      <c r="A432" s="5" t="s">
        <v>6501</v>
      </c>
      <c r="B432">
        <v>1</v>
      </c>
    </row>
    <row r="433" spans="1:2" x14ac:dyDescent="0.25">
      <c r="A433" s="4" t="s">
        <v>3003</v>
      </c>
      <c r="B433">
        <v>1</v>
      </c>
    </row>
    <row r="434" spans="1:2" x14ac:dyDescent="0.25">
      <c r="A434" s="5" t="s">
        <v>3000</v>
      </c>
      <c r="B434">
        <v>1</v>
      </c>
    </row>
    <row r="435" spans="1:2" x14ac:dyDescent="0.25">
      <c r="A435" s="4" t="s">
        <v>2111</v>
      </c>
      <c r="B435">
        <v>1</v>
      </c>
    </row>
    <row r="436" spans="1:2" x14ac:dyDescent="0.25">
      <c r="A436" s="5" t="s">
        <v>2107</v>
      </c>
      <c r="B436">
        <v>1</v>
      </c>
    </row>
    <row r="437" spans="1:2" x14ac:dyDescent="0.25">
      <c r="A437" s="4" t="s">
        <v>4135</v>
      </c>
      <c r="B437">
        <v>1</v>
      </c>
    </row>
    <row r="438" spans="1:2" x14ac:dyDescent="0.25">
      <c r="A438" s="5" t="s">
        <v>130</v>
      </c>
      <c r="B438">
        <v>1</v>
      </c>
    </row>
    <row r="439" spans="1:2" x14ac:dyDescent="0.25">
      <c r="A439" s="4" t="s">
        <v>6102</v>
      </c>
      <c r="B439">
        <v>1</v>
      </c>
    </row>
    <row r="440" spans="1:2" x14ac:dyDescent="0.25">
      <c r="A440" s="5" t="s">
        <v>2208</v>
      </c>
      <c r="B440">
        <v>1</v>
      </c>
    </row>
    <row r="441" spans="1:2" x14ac:dyDescent="0.25">
      <c r="A441" s="4" t="s">
        <v>6335</v>
      </c>
      <c r="B441">
        <v>1</v>
      </c>
    </row>
    <row r="442" spans="1:2" x14ac:dyDescent="0.25">
      <c r="A442" s="5" t="s">
        <v>6332</v>
      </c>
      <c r="B442">
        <v>1</v>
      </c>
    </row>
    <row r="443" spans="1:2" x14ac:dyDescent="0.25">
      <c r="A443" s="4" t="s">
        <v>8624</v>
      </c>
      <c r="B443">
        <v>1</v>
      </c>
    </row>
    <row r="444" spans="1:2" x14ac:dyDescent="0.25">
      <c r="A444" s="5" t="s">
        <v>8620</v>
      </c>
      <c r="B444">
        <v>1</v>
      </c>
    </row>
    <row r="445" spans="1:2" x14ac:dyDescent="0.25">
      <c r="A445" s="4" t="s">
        <v>9637</v>
      </c>
      <c r="B445">
        <v>1</v>
      </c>
    </row>
    <row r="446" spans="1:2" x14ac:dyDescent="0.25">
      <c r="A446" s="5" t="s">
        <v>9635</v>
      </c>
      <c r="B446">
        <v>1</v>
      </c>
    </row>
    <row r="447" spans="1:2" x14ac:dyDescent="0.25">
      <c r="A447" s="4" t="s">
        <v>4050</v>
      </c>
      <c r="B447">
        <v>1</v>
      </c>
    </row>
    <row r="448" spans="1:2" x14ac:dyDescent="0.25">
      <c r="A448" s="5" t="s">
        <v>4048</v>
      </c>
      <c r="B448">
        <v>1</v>
      </c>
    </row>
    <row r="449" spans="1:2" x14ac:dyDescent="0.25">
      <c r="A449" s="4" t="s">
        <v>1724</v>
      </c>
      <c r="B449">
        <v>1</v>
      </c>
    </row>
    <row r="450" spans="1:2" x14ac:dyDescent="0.25">
      <c r="A450" s="5" t="s">
        <v>1721</v>
      </c>
      <c r="B450">
        <v>1</v>
      </c>
    </row>
    <row r="451" spans="1:2" x14ac:dyDescent="0.25">
      <c r="A451" s="4" t="s">
        <v>8671</v>
      </c>
      <c r="B451">
        <v>1</v>
      </c>
    </row>
    <row r="452" spans="1:2" x14ac:dyDescent="0.25">
      <c r="A452" s="5" t="s">
        <v>8668</v>
      </c>
      <c r="B452">
        <v>1</v>
      </c>
    </row>
    <row r="453" spans="1:2" x14ac:dyDescent="0.25">
      <c r="A453" s="4" t="s">
        <v>1910</v>
      </c>
      <c r="B453">
        <v>1</v>
      </c>
    </row>
    <row r="454" spans="1:2" x14ac:dyDescent="0.25">
      <c r="A454" s="5" t="s">
        <v>1758</v>
      </c>
      <c r="B454">
        <v>1</v>
      </c>
    </row>
    <row r="455" spans="1:2" x14ac:dyDescent="0.25">
      <c r="A455" s="4" t="s">
        <v>8726</v>
      </c>
      <c r="B455">
        <v>1</v>
      </c>
    </row>
    <row r="456" spans="1:2" x14ac:dyDescent="0.25">
      <c r="A456" s="5" t="s">
        <v>8723</v>
      </c>
      <c r="B456">
        <v>1</v>
      </c>
    </row>
    <row r="457" spans="1:2" x14ac:dyDescent="0.25">
      <c r="A457" s="4" t="s">
        <v>1793</v>
      </c>
      <c r="B457">
        <v>1</v>
      </c>
    </row>
    <row r="458" spans="1:2" x14ac:dyDescent="0.25">
      <c r="A458" s="5" t="s">
        <v>1758</v>
      </c>
      <c r="B458">
        <v>1</v>
      </c>
    </row>
    <row r="459" spans="1:2" x14ac:dyDescent="0.25">
      <c r="A459" s="4" t="s">
        <v>8404</v>
      </c>
      <c r="B459">
        <v>1</v>
      </c>
    </row>
    <row r="460" spans="1:2" x14ac:dyDescent="0.25">
      <c r="A460" s="5" t="s">
        <v>8401</v>
      </c>
      <c r="B460">
        <v>1</v>
      </c>
    </row>
    <row r="461" spans="1:2" x14ac:dyDescent="0.25">
      <c r="A461" s="4" t="s">
        <v>853</v>
      </c>
      <c r="B461">
        <v>1</v>
      </c>
    </row>
    <row r="462" spans="1:2" x14ac:dyDescent="0.25">
      <c r="A462" s="5" t="s">
        <v>849</v>
      </c>
      <c r="B462">
        <v>1</v>
      </c>
    </row>
    <row r="463" spans="1:2" x14ac:dyDescent="0.25">
      <c r="A463" s="4" t="s">
        <v>3866</v>
      </c>
      <c r="B463">
        <v>1</v>
      </c>
    </row>
    <row r="464" spans="1:2" x14ac:dyDescent="0.25">
      <c r="A464" s="5" t="s">
        <v>3862</v>
      </c>
      <c r="B464">
        <v>1</v>
      </c>
    </row>
    <row r="465" spans="1:2" x14ac:dyDescent="0.25">
      <c r="A465" s="4" t="s">
        <v>3782</v>
      </c>
      <c r="B465">
        <v>1</v>
      </c>
    </row>
    <row r="466" spans="1:2" x14ac:dyDescent="0.25">
      <c r="A466" s="5" t="s">
        <v>1381</v>
      </c>
      <c r="B466">
        <v>1</v>
      </c>
    </row>
    <row r="467" spans="1:2" x14ac:dyDescent="0.25">
      <c r="A467" s="4" t="s">
        <v>4216</v>
      </c>
      <c r="B467">
        <v>1</v>
      </c>
    </row>
    <row r="468" spans="1:2" x14ac:dyDescent="0.25">
      <c r="A468" s="5" t="s">
        <v>4212</v>
      </c>
      <c r="B468">
        <v>1</v>
      </c>
    </row>
    <row r="469" spans="1:2" x14ac:dyDescent="0.25">
      <c r="A469" s="4" t="s">
        <v>2449</v>
      </c>
      <c r="B469">
        <v>1</v>
      </c>
    </row>
    <row r="470" spans="1:2" x14ac:dyDescent="0.25">
      <c r="A470" s="5" t="s">
        <v>136</v>
      </c>
      <c r="B470">
        <v>1</v>
      </c>
    </row>
    <row r="471" spans="1:2" x14ac:dyDescent="0.25">
      <c r="A471" s="4" t="s">
        <v>9938</v>
      </c>
      <c r="B471">
        <v>1</v>
      </c>
    </row>
    <row r="472" spans="1:2" x14ac:dyDescent="0.25">
      <c r="A472" s="5" t="s">
        <v>9935</v>
      </c>
      <c r="B472">
        <v>1</v>
      </c>
    </row>
    <row r="473" spans="1:2" x14ac:dyDescent="0.25">
      <c r="A473" s="4" t="s">
        <v>1567</v>
      </c>
      <c r="B473">
        <v>1</v>
      </c>
    </row>
    <row r="474" spans="1:2" x14ac:dyDescent="0.25">
      <c r="A474" s="5" t="s">
        <v>1564</v>
      </c>
      <c r="B474">
        <v>1</v>
      </c>
    </row>
    <row r="475" spans="1:2" x14ac:dyDescent="0.25">
      <c r="A475" s="4" t="s">
        <v>8228</v>
      </c>
      <c r="B475">
        <v>1</v>
      </c>
    </row>
    <row r="476" spans="1:2" x14ac:dyDescent="0.25">
      <c r="A476" s="5" t="s">
        <v>8224</v>
      </c>
      <c r="B476">
        <v>1</v>
      </c>
    </row>
    <row r="477" spans="1:2" x14ac:dyDescent="0.25">
      <c r="A477" s="4" t="s">
        <v>6042</v>
      </c>
      <c r="B477">
        <v>1</v>
      </c>
    </row>
    <row r="478" spans="1:2" x14ac:dyDescent="0.25">
      <c r="A478" s="5" t="s">
        <v>6039</v>
      </c>
      <c r="B478">
        <v>1</v>
      </c>
    </row>
    <row r="479" spans="1:2" x14ac:dyDescent="0.25">
      <c r="A479" s="4" t="s">
        <v>5436</v>
      </c>
      <c r="B479">
        <v>1</v>
      </c>
    </row>
    <row r="480" spans="1:2" x14ac:dyDescent="0.25">
      <c r="A480" s="5" t="s">
        <v>5433</v>
      </c>
      <c r="B480">
        <v>1</v>
      </c>
    </row>
    <row r="481" spans="1:2" x14ac:dyDescent="0.25">
      <c r="A481" s="4" t="s">
        <v>9109</v>
      </c>
      <c r="B481">
        <v>1</v>
      </c>
    </row>
    <row r="482" spans="1:2" x14ac:dyDescent="0.25">
      <c r="A482" s="5" t="s">
        <v>9107</v>
      </c>
      <c r="B482">
        <v>1</v>
      </c>
    </row>
    <row r="483" spans="1:2" x14ac:dyDescent="0.25">
      <c r="A483" s="4" t="s">
        <v>9007</v>
      </c>
      <c r="B483">
        <v>1</v>
      </c>
    </row>
    <row r="484" spans="1:2" x14ac:dyDescent="0.25">
      <c r="A484" s="5" t="s">
        <v>9004</v>
      </c>
      <c r="B484">
        <v>1</v>
      </c>
    </row>
    <row r="485" spans="1:2" x14ac:dyDescent="0.25">
      <c r="A485" s="4" t="s">
        <v>1817</v>
      </c>
      <c r="B485">
        <v>1</v>
      </c>
    </row>
    <row r="486" spans="1:2" x14ac:dyDescent="0.25">
      <c r="A486" s="5" t="s">
        <v>763</v>
      </c>
      <c r="B486">
        <v>1</v>
      </c>
    </row>
    <row r="487" spans="1:2" x14ac:dyDescent="0.25">
      <c r="A487" s="4" t="s">
        <v>8813</v>
      </c>
      <c r="B487">
        <v>1</v>
      </c>
    </row>
    <row r="488" spans="1:2" x14ac:dyDescent="0.25">
      <c r="A488" s="5" t="s">
        <v>8810</v>
      </c>
      <c r="B488">
        <v>1</v>
      </c>
    </row>
    <row r="489" spans="1:2" x14ac:dyDescent="0.25">
      <c r="A489" s="4" t="s">
        <v>4342</v>
      </c>
      <c r="B489">
        <v>1</v>
      </c>
    </row>
    <row r="490" spans="1:2" x14ac:dyDescent="0.25">
      <c r="A490" s="5" t="s">
        <v>4338</v>
      </c>
      <c r="B490">
        <v>1</v>
      </c>
    </row>
    <row r="491" spans="1:2" x14ac:dyDescent="0.25">
      <c r="A491" s="4" t="s">
        <v>6758</v>
      </c>
      <c r="B491">
        <v>1</v>
      </c>
    </row>
    <row r="492" spans="1:2" x14ac:dyDescent="0.25">
      <c r="A492" s="5" t="s">
        <v>6755</v>
      </c>
      <c r="B492">
        <v>1</v>
      </c>
    </row>
    <row r="493" spans="1:2" x14ac:dyDescent="0.25">
      <c r="A493" s="4" t="s">
        <v>1253</v>
      </c>
      <c r="B493">
        <v>1</v>
      </c>
    </row>
    <row r="494" spans="1:2" x14ac:dyDescent="0.25">
      <c r="A494" s="5" t="s">
        <v>1250</v>
      </c>
      <c r="B494">
        <v>1</v>
      </c>
    </row>
    <row r="495" spans="1:2" x14ac:dyDescent="0.25">
      <c r="A495" s="4" t="s">
        <v>88</v>
      </c>
      <c r="B495">
        <v>1</v>
      </c>
    </row>
    <row r="496" spans="1:2" x14ac:dyDescent="0.25">
      <c r="A496" s="5" t="s">
        <v>84</v>
      </c>
      <c r="B496">
        <v>1</v>
      </c>
    </row>
    <row r="497" spans="1:2" x14ac:dyDescent="0.25">
      <c r="A497" s="4" t="s">
        <v>603</v>
      </c>
      <c r="B497">
        <v>1</v>
      </c>
    </row>
    <row r="498" spans="1:2" x14ac:dyDescent="0.25">
      <c r="A498" s="5" t="s">
        <v>598</v>
      </c>
      <c r="B498">
        <v>1</v>
      </c>
    </row>
    <row r="499" spans="1:2" x14ac:dyDescent="0.25">
      <c r="A499" s="4" t="s">
        <v>4432</v>
      </c>
      <c r="B499">
        <v>1</v>
      </c>
    </row>
    <row r="500" spans="1:2" x14ac:dyDescent="0.25">
      <c r="A500" s="5" t="s">
        <v>4430</v>
      </c>
      <c r="B500">
        <v>1</v>
      </c>
    </row>
    <row r="501" spans="1:2" x14ac:dyDescent="0.25">
      <c r="A501" s="4" t="s">
        <v>2216</v>
      </c>
      <c r="B501">
        <v>1</v>
      </c>
    </row>
    <row r="502" spans="1:2" x14ac:dyDescent="0.25">
      <c r="A502" s="5" t="s">
        <v>2208</v>
      </c>
      <c r="B502">
        <v>1</v>
      </c>
    </row>
    <row r="503" spans="1:2" x14ac:dyDescent="0.25">
      <c r="A503" s="4" t="s">
        <v>160</v>
      </c>
      <c r="B503">
        <v>1</v>
      </c>
    </row>
    <row r="504" spans="1:2" x14ac:dyDescent="0.25">
      <c r="A504" s="5" t="s">
        <v>157</v>
      </c>
      <c r="B504">
        <v>1</v>
      </c>
    </row>
    <row r="505" spans="1:2" x14ac:dyDescent="0.25">
      <c r="A505" s="4" t="s">
        <v>5727</v>
      </c>
      <c r="B505">
        <v>1</v>
      </c>
    </row>
    <row r="506" spans="1:2" x14ac:dyDescent="0.25">
      <c r="A506" s="5" t="s">
        <v>5724</v>
      </c>
      <c r="B506">
        <v>1</v>
      </c>
    </row>
    <row r="507" spans="1:2" x14ac:dyDescent="0.25">
      <c r="A507" s="4" t="s">
        <v>833</v>
      </c>
      <c r="B507">
        <v>1</v>
      </c>
    </row>
    <row r="508" spans="1:2" x14ac:dyDescent="0.25">
      <c r="A508" s="5" t="s">
        <v>830</v>
      </c>
      <c r="B508">
        <v>1</v>
      </c>
    </row>
    <row r="509" spans="1:2" x14ac:dyDescent="0.25">
      <c r="A509" s="4" t="s">
        <v>8009</v>
      </c>
      <c r="B509">
        <v>1</v>
      </c>
    </row>
    <row r="510" spans="1:2" x14ac:dyDescent="0.25">
      <c r="A510" s="5" t="s">
        <v>8007</v>
      </c>
      <c r="B510">
        <v>1</v>
      </c>
    </row>
    <row r="511" spans="1:2" x14ac:dyDescent="0.25">
      <c r="A511" s="4" t="s">
        <v>1177</v>
      </c>
      <c r="B511">
        <v>1</v>
      </c>
    </row>
    <row r="512" spans="1:2" x14ac:dyDescent="0.25">
      <c r="A512" s="5" t="s">
        <v>1175</v>
      </c>
      <c r="B512">
        <v>1</v>
      </c>
    </row>
    <row r="513" spans="1:2" x14ac:dyDescent="0.25">
      <c r="A513" s="4" t="s">
        <v>7795</v>
      </c>
      <c r="B513">
        <v>1</v>
      </c>
    </row>
    <row r="514" spans="1:2" x14ac:dyDescent="0.25">
      <c r="A514" s="5" t="s">
        <v>7793</v>
      </c>
      <c r="B514">
        <v>1</v>
      </c>
    </row>
    <row r="515" spans="1:2" x14ac:dyDescent="0.25">
      <c r="A515" s="4" t="s">
        <v>3928</v>
      </c>
      <c r="B515">
        <v>1</v>
      </c>
    </row>
    <row r="516" spans="1:2" x14ac:dyDescent="0.25">
      <c r="A516" s="5" t="s">
        <v>3926</v>
      </c>
      <c r="B516">
        <v>1</v>
      </c>
    </row>
    <row r="517" spans="1:2" x14ac:dyDescent="0.25">
      <c r="A517" s="4" t="s">
        <v>7638</v>
      </c>
      <c r="B517">
        <v>1</v>
      </c>
    </row>
    <row r="518" spans="1:2" x14ac:dyDescent="0.25">
      <c r="A518" s="5" t="s">
        <v>7636</v>
      </c>
      <c r="B518">
        <v>1</v>
      </c>
    </row>
    <row r="519" spans="1:2" x14ac:dyDescent="0.25">
      <c r="A519" s="4" t="s">
        <v>8277</v>
      </c>
      <c r="B519">
        <v>1</v>
      </c>
    </row>
    <row r="520" spans="1:2" x14ac:dyDescent="0.25">
      <c r="A520" s="5" t="s">
        <v>8274</v>
      </c>
      <c r="B520">
        <v>1</v>
      </c>
    </row>
    <row r="521" spans="1:2" x14ac:dyDescent="0.25">
      <c r="A521" s="4" t="s">
        <v>8617</v>
      </c>
      <c r="B521">
        <v>1</v>
      </c>
    </row>
    <row r="522" spans="1:2" x14ac:dyDescent="0.25">
      <c r="A522" s="5" t="s">
        <v>8615</v>
      </c>
      <c r="B522">
        <v>1</v>
      </c>
    </row>
    <row r="523" spans="1:2" x14ac:dyDescent="0.25">
      <c r="A523" s="4" t="s">
        <v>410</v>
      </c>
      <c r="B523">
        <v>1</v>
      </c>
    </row>
    <row r="524" spans="1:2" x14ac:dyDescent="0.25">
      <c r="A524" s="5" t="s">
        <v>408</v>
      </c>
      <c r="B524">
        <v>1</v>
      </c>
    </row>
    <row r="525" spans="1:2" x14ac:dyDescent="0.25">
      <c r="A525" s="4" t="s">
        <v>1383</v>
      </c>
      <c r="B525">
        <v>1</v>
      </c>
    </row>
    <row r="526" spans="1:2" x14ac:dyDescent="0.25">
      <c r="A526" s="5" t="s">
        <v>1381</v>
      </c>
      <c r="B526">
        <v>1</v>
      </c>
    </row>
    <row r="527" spans="1:2" x14ac:dyDescent="0.25">
      <c r="A527" s="4" t="s">
        <v>5425</v>
      </c>
      <c r="B527">
        <v>1</v>
      </c>
    </row>
    <row r="528" spans="1:2" x14ac:dyDescent="0.25">
      <c r="A528" s="5" t="s">
        <v>5422</v>
      </c>
      <c r="B528">
        <v>1</v>
      </c>
    </row>
    <row r="529" spans="1:2" x14ac:dyDescent="0.25">
      <c r="A529" s="4" t="s">
        <v>9477</v>
      </c>
      <c r="B529">
        <v>1</v>
      </c>
    </row>
    <row r="530" spans="1:2" x14ac:dyDescent="0.25">
      <c r="A530" s="5" t="s">
        <v>9174</v>
      </c>
      <c r="B530">
        <v>1</v>
      </c>
    </row>
    <row r="531" spans="1:2" x14ac:dyDescent="0.25">
      <c r="A531" s="4" t="s">
        <v>1441</v>
      </c>
      <c r="B531">
        <v>1</v>
      </c>
    </row>
    <row r="532" spans="1:2" x14ac:dyDescent="0.25">
      <c r="A532" s="5" t="s">
        <v>1437</v>
      </c>
      <c r="B532">
        <v>1</v>
      </c>
    </row>
    <row r="533" spans="1:2" x14ac:dyDescent="0.25">
      <c r="A533" s="4" t="s">
        <v>5413</v>
      </c>
      <c r="B533">
        <v>1</v>
      </c>
    </row>
    <row r="534" spans="1:2" x14ac:dyDescent="0.25">
      <c r="A534" s="5" t="s">
        <v>5410</v>
      </c>
      <c r="B534">
        <v>1</v>
      </c>
    </row>
    <row r="535" spans="1:2" x14ac:dyDescent="0.25">
      <c r="A535" s="4" t="s">
        <v>4530</v>
      </c>
      <c r="B535">
        <v>1</v>
      </c>
    </row>
    <row r="536" spans="1:2" x14ac:dyDescent="0.25">
      <c r="A536" s="5" t="s">
        <v>4527</v>
      </c>
      <c r="B536">
        <v>1</v>
      </c>
    </row>
    <row r="537" spans="1:2" x14ac:dyDescent="0.25">
      <c r="A537" s="4" t="s">
        <v>4828</v>
      </c>
      <c r="B537">
        <v>1</v>
      </c>
    </row>
    <row r="538" spans="1:2" x14ac:dyDescent="0.25">
      <c r="A538" s="5" t="s">
        <v>4825</v>
      </c>
      <c r="B538">
        <v>1</v>
      </c>
    </row>
    <row r="539" spans="1:2" x14ac:dyDescent="0.25">
      <c r="A539" s="4" t="s">
        <v>4416</v>
      </c>
      <c r="B539">
        <v>1</v>
      </c>
    </row>
    <row r="540" spans="1:2" x14ac:dyDescent="0.25">
      <c r="A540" s="5" t="s">
        <v>4413</v>
      </c>
      <c r="B540">
        <v>1</v>
      </c>
    </row>
    <row r="541" spans="1:2" x14ac:dyDescent="0.25">
      <c r="A541" s="4" t="s">
        <v>5876</v>
      </c>
      <c r="B541">
        <v>1</v>
      </c>
    </row>
    <row r="542" spans="1:2" x14ac:dyDescent="0.25">
      <c r="A542" s="5" t="s">
        <v>5874</v>
      </c>
      <c r="B542">
        <v>1</v>
      </c>
    </row>
    <row r="543" spans="1:2" x14ac:dyDescent="0.25">
      <c r="A543" s="4" t="s">
        <v>7516</v>
      </c>
      <c r="B543">
        <v>1</v>
      </c>
    </row>
    <row r="544" spans="1:2" x14ac:dyDescent="0.25">
      <c r="A544" s="5" t="s">
        <v>7513</v>
      </c>
      <c r="B544">
        <v>1</v>
      </c>
    </row>
    <row r="545" spans="1:2" x14ac:dyDescent="0.25">
      <c r="A545" s="4" t="s">
        <v>9586</v>
      </c>
      <c r="B545">
        <v>1</v>
      </c>
    </row>
    <row r="546" spans="1:2" x14ac:dyDescent="0.25">
      <c r="A546" s="5" t="s">
        <v>9583</v>
      </c>
      <c r="B546">
        <v>1</v>
      </c>
    </row>
    <row r="547" spans="1:2" x14ac:dyDescent="0.25">
      <c r="A547" s="4" t="s">
        <v>7779</v>
      </c>
      <c r="B547">
        <v>1</v>
      </c>
    </row>
    <row r="548" spans="1:2" x14ac:dyDescent="0.25">
      <c r="A548" s="5" t="s">
        <v>7513</v>
      </c>
      <c r="B548">
        <v>1</v>
      </c>
    </row>
    <row r="549" spans="1:2" x14ac:dyDescent="0.25">
      <c r="A549" s="4" t="s">
        <v>9486</v>
      </c>
      <c r="B549">
        <v>1</v>
      </c>
    </row>
    <row r="550" spans="1:2" x14ac:dyDescent="0.25">
      <c r="A550" s="5" t="s">
        <v>9484</v>
      </c>
      <c r="B550">
        <v>1</v>
      </c>
    </row>
    <row r="551" spans="1:2" x14ac:dyDescent="0.25">
      <c r="A551" s="4" t="s">
        <v>1981</v>
      </c>
      <c r="B551">
        <v>1</v>
      </c>
    </row>
    <row r="552" spans="1:2" x14ac:dyDescent="0.25">
      <c r="A552" s="5" t="s">
        <v>1979</v>
      </c>
      <c r="B552">
        <v>1</v>
      </c>
    </row>
    <row r="553" spans="1:2" x14ac:dyDescent="0.25">
      <c r="A553" s="4" t="s">
        <v>10070</v>
      </c>
      <c r="B553">
        <v>1</v>
      </c>
    </row>
    <row r="554" spans="1:2" x14ac:dyDescent="0.25">
      <c r="A554" s="5" t="s">
        <v>10068</v>
      </c>
      <c r="B554">
        <v>1</v>
      </c>
    </row>
    <row r="555" spans="1:2" x14ac:dyDescent="0.25">
      <c r="A555" s="4" t="s">
        <v>6405</v>
      </c>
      <c r="B555">
        <v>1</v>
      </c>
    </row>
    <row r="556" spans="1:2" x14ac:dyDescent="0.25">
      <c r="A556" s="5" t="s">
        <v>6402</v>
      </c>
      <c r="B556">
        <v>1</v>
      </c>
    </row>
    <row r="557" spans="1:2" x14ac:dyDescent="0.25">
      <c r="A557" s="4" t="s">
        <v>7161</v>
      </c>
      <c r="B557">
        <v>1</v>
      </c>
    </row>
    <row r="558" spans="1:2" x14ac:dyDescent="0.25">
      <c r="A558" s="5" t="s">
        <v>28</v>
      </c>
      <c r="B558">
        <v>1</v>
      </c>
    </row>
    <row r="559" spans="1:2" x14ac:dyDescent="0.25">
      <c r="A559" s="4" t="s">
        <v>7382</v>
      </c>
      <c r="B559">
        <v>1</v>
      </c>
    </row>
    <row r="560" spans="1:2" x14ac:dyDescent="0.25">
      <c r="A560" s="5" t="s">
        <v>7347</v>
      </c>
      <c r="B560">
        <v>1</v>
      </c>
    </row>
    <row r="561" spans="1:2" x14ac:dyDescent="0.25">
      <c r="A561" s="4" t="s">
        <v>3634</v>
      </c>
      <c r="B561">
        <v>1</v>
      </c>
    </row>
    <row r="562" spans="1:2" x14ac:dyDescent="0.25">
      <c r="A562" s="5" t="s">
        <v>2896</v>
      </c>
      <c r="B562">
        <v>1</v>
      </c>
    </row>
    <row r="563" spans="1:2" x14ac:dyDescent="0.25">
      <c r="A563" s="4" t="s">
        <v>3604</v>
      </c>
      <c r="B563">
        <v>1</v>
      </c>
    </row>
    <row r="564" spans="1:2" x14ac:dyDescent="0.25">
      <c r="A564" s="5" t="s">
        <v>3602</v>
      </c>
      <c r="B564">
        <v>1</v>
      </c>
    </row>
    <row r="565" spans="1:2" x14ac:dyDescent="0.25">
      <c r="A565" s="4" t="s">
        <v>3112</v>
      </c>
      <c r="B565">
        <v>1</v>
      </c>
    </row>
    <row r="566" spans="1:2" x14ac:dyDescent="0.25">
      <c r="A566" s="5" t="s">
        <v>2896</v>
      </c>
      <c r="B566">
        <v>1</v>
      </c>
    </row>
    <row r="567" spans="1:2" x14ac:dyDescent="0.25">
      <c r="A567" s="4" t="s">
        <v>8853</v>
      </c>
      <c r="B567">
        <v>1</v>
      </c>
    </row>
    <row r="568" spans="1:2" x14ac:dyDescent="0.25">
      <c r="A568" s="5" t="s">
        <v>8850</v>
      </c>
      <c r="B568">
        <v>1</v>
      </c>
    </row>
    <row r="569" spans="1:2" x14ac:dyDescent="0.25">
      <c r="A569" s="4" t="s">
        <v>9750</v>
      </c>
      <c r="B569">
        <v>1</v>
      </c>
    </row>
    <row r="570" spans="1:2" x14ac:dyDescent="0.25">
      <c r="A570" s="5" t="s">
        <v>8519</v>
      </c>
      <c r="B570">
        <v>1</v>
      </c>
    </row>
    <row r="571" spans="1:2" x14ac:dyDescent="0.25">
      <c r="A571" s="4" t="s">
        <v>5894</v>
      </c>
      <c r="B571">
        <v>1</v>
      </c>
    </row>
    <row r="572" spans="1:2" x14ac:dyDescent="0.25">
      <c r="A572" s="5" t="s">
        <v>4637</v>
      </c>
      <c r="B572">
        <v>1</v>
      </c>
    </row>
    <row r="573" spans="1:2" x14ac:dyDescent="0.25">
      <c r="A573" s="4" t="s">
        <v>5017</v>
      </c>
      <c r="B573">
        <v>1</v>
      </c>
    </row>
    <row r="574" spans="1:2" x14ac:dyDescent="0.25">
      <c r="A574" s="5" t="s">
        <v>4628</v>
      </c>
      <c r="B574">
        <v>1</v>
      </c>
    </row>
    <row r="575" spans="1:2" x14ac:dyDescent="0.25">
      <c r="A575" s="4" t="s">
        <v>6154</v>
      </c>
      <c r="B575">
        <v>1</v>
      </c>
    </row>
    <row r="576" spans="1:2" x14ac:dyDescent="0.25">
      <c r="A576" s="5" t="s">
        <v>6151</v>
      </c>
      <c r="B576">
        <v>1</v>
      </c>
    </row>
    <row r="577" spans="1:2" x14ac:dyDescent="0.25">
      <c r="A577" s="4" t="s">
        <v>4803</v>
      </c>
      <c r="B577">
        <v>1</v>
      </c>
    </row>
    <row r="578" spans="1:2" x14ac:dyDescent="0.25">
      <c r="A578" s="5" t="s">
        <v>4628</v>
      </c>
      <c r="B578">
        <v>1</v>
      </c>
    </row>
    <row r="579" spans="1:2" x14ac:dyDescent="0.25">
      <c r="A579" s="4" t="s">
        <v>6060</v>
      </c>
      <c r="B579">
        <v>1</v>
      </c>
    </row>
    <row r="580" spans="1:2" x14ac:dyDescent="0.25">
      <c r="A580" s="5" t="s">
        <v>6056</v>
      </c>
      <c r="B580">
        <v>1</v>
      </c>
    </row>
    <row r="581" spans="1:2" x14ac:dyDescent="0.25">
      <c r="A581" s="4" t="s">
        <v>9374</v>
      </c>
      <c r="B581">
        <v>1</v>
      </c>
    </row>
    <row r="582" spans="1:2" x14ac:dyDescent="0.25">
      <c r="A582" s="5" t="s">
        <v>9371</v>
      </c>
      <c r="B582">
        <v>1</v>
      </c>
    </row>
    <row r="583" spans="1:2" x14ac:dyDescent="0.25">
      <c r="A583" s="4" t="s">
        <v>4641</v>
      </c>
      <c r="B583">
        <v>1</v>
      </c>
    </row>
    <row r="584" spans="1:2" x14ac:dyDescent="0.25">
      <c r="A584" s="5" t="s">
        <v>4637</v>
      </c>
      <c r="B584">
        <v>1</v>
      </c>
    </row>
    <row r="585" spans="1:2" x14ac:dyDescent="0.25">
      <c r="A585" s="4" t="s">
        <v>8732</v>
      </c>
      <c r="B585">
        <v>1</v>
      </c>
    </row>
    <row r="586" spans="1:2" x14ac:dyDescent="0.25">
      <c r="A586" s="5" t="s">
        <v>8729</v>
      </c>
      <c r="B586">
        <v>1</v>
      </c>
    </row>
    <row r="587" spans="1:2" x14ac:dyDescent="0.25">
      <c r="A587" s="4" t="s">
        <v>4935</v>
      </c>
      <c r="B587">
        <v>1</v>
      </c>
    </row>
    <row r="588" spans="1:2" x14ac:dyDescent="0.25">
      <c r="A588" s="5" t="s">
        <v>4932</v>
      </c>
      <c r="B588">
        <v>1</v>
      </c>
    </row>
    <row r="589" spans="1:2" x14ac:dyDescent="0.25">
      <c r="A589" s="4" t="s">
        <v>2971</v>
      </c>
      <c r="B589">
        <v>1</v>
      </c>
    </row>
    <row r="590" spans="1:2" x14ac:dyDescent="0.25">
      <c r="A590" s="5" t="s">
        <v>2907</v>
      </c>
      <c r="B590">
        <v>1</v>
      </c>
    </row>
    <row r="591" spans="1:2" x14ac:dyDescent="0.25">
      <c r="A591" s="4" t="s">
        <v>4554</v>
      </c>
      <c r="B591">
        <v>1</v>
      </c>
    </row>
    <row r="592" spans="1:2" x14ac:dyDescent="0.25">
      <c r="A592" s="5" t="s">
        <v>28</v>
      </c>
      <c r="B592">
        <v>1</v>
      </c>
    </row>
    <row r="593" spans="1:2" x14ac:dyDescent="0.25">
      <c r="A593" s="4" t="s">
        <v>2910</v>
      </c>
      <c r="B593">
        <v>1</v>
      </c>
    </row>
    <row r="594" spans="1:2" x14ac:dyDescent="0.25">
      <c r="A594" s="5" t="s">
        <v>2907</v>
      </c>
      <c r="B594">
        <v>1</v>
      </c>
    </row>
    <row r="595" spans="1:2" x14ac:dyDescent="0.25">
      <c r="A595" s="4" t="s">
        <v>3067</v>
      </c>
      <c r="B595">
        <v>1</v>
      </c>
    </row>
    <row r="596" spans="1:2" x14ac:dyDescent="0.25">
      <c r="A596" s="5" t="s">
        <v>3065</v>
      </c>
      <c r="B596">
        <v>1</v>
      </c>
    </row>
    <row r="597" spans="1:2" x14ac:dyDescent="0.25">
      <c r="A597" s="4" t="s">
        <v>5032</v>
      </c>
      <c r="B597">
        <v>1</v>
      </c>
    </row>
    <row r="598" spans="1:2" x14ac:dyDescent="0.25">
      <c r="A598" s="5" t="s">
        <v>5030</v>
      </c>
      <c r="B598">
        <v>1</v>
      </c>
    </row>
    <row r="599" spans="1:2" x14ac:dyDescent="0.25">
      <c r="A599" s="4" t="s">
        <v>6616</v>
      </c>
      <c r="B599">
        <v>1</v>
      </c>
    </row>
    <row r="600" spans="1:2" x14ac:dyDescent="0.25">
      <c r="A600" s="5" t="s">
        <v>6612</v>
      </c>
      <c r="B600">
        <v>1</v>
      </c>
    </row>
    <row r="601" spans="1:2" x14ac:dyDescent="0.25">
      <c r="A601" s="4" t="s">
        <v>3735</v>
      </c>
      <c r="B601">
        <v>1</v>
      </c>
    </row>
    <row r="602" spans="1:2" x14ac:dyDescent="0.25">
      <c r="A602" s="5" t="s">
        <v>3733</v>
      </c>
      <c r="B602">
        <v>1</v>
      </c>
    </row>
    <row r="603" spans="1:2" x14ac:dyDescent="0.25">
      <c r="A603" s="4" t="s">
        <v>1311</v>
      </c>
      <c r="B603">
        <v>1</v>
      </c>
    </row>
    <row r="604" spans="1:2" x14ac:dyDescent="0.25">
      <c r="A604" s="5" t="s">
        <v>1309</v>
      </c>
      <c r="B604">
        <v>1</v>
      </c>
    </row>
    <row r="605" spans="1:2" x14ac:dyDescent="0.25">
      <c r="A605" s="4" t="s">
        <v>6492</v>
      </c>
      <c r="B605">
        <v>1</v>
      </c>
    </row>
    <row r="606" spans="1:2" x14ac:dyDescent="0.25">
      <c r="A606" s="5" t="s">
        <v>3733</v>
      </c>
      <c r="B606">
        <v>1</v>
      </c>
    </row>
    <row r="607" spans="1:2" x14ac:dyDescent="0.25">
      <c r="A607" s="4" t="s">
        <v>3915</v>
      </c>
      <c r="B607">
        <v>1</v>
      </c>
    </row>
    <row r="608" spans="1:2" x14ac:dyDescent="0.25">
      <c r="A608" s="5" t="s">
        <v>3911</v>
      </c>
      <c r="B608">
        <v>1</v>
      </c>
    </row>
    <row r="609" spans="1:2" x14ac:dyDescent="0.25">
      <c r="A609" s="4" t="s">
        <v>7004</v>
      </c>
      <c r="B609">
        <v>1</v>
      </c>
    </row>
    <row r="610" spans="1:2" x14ac:dyDescent="0.25">
      <c r="A610" s="5" t="s">
        <v>3733</v>
      </c>
      <c r="B610">
        <v>1</v>
      </c>
    </row>
    <row r="611" spans="1:2" x14ac:dyDescent="0.25">
      <c r="A611" s="4" t="s">
        <v>4700</v>
      </c>
      <c r="B611">
        <v>1</v>
      </c>
    </row>
    <row r="612" spans="1:2" x14ac:dyDescent="0.25">
      <c r="A612" s="5" t="s">
        <v>4697</v>
      </c>
      <c r="B612">
        <v>1</v>
      </c>
    </row>
    <row r="613" spans="1:2" x14ac:dyDescent="0.25">
      <c r="A613" s="4" t="s">
        <v>4209</v>
      </c>
      <c r="B613">
        <v>1</v>
      </c>
    </row>
    <row r="614" spans="1:2" x14ac:dyDescent="0.25">
      <c r="A614" s="5" t="s">
        <v>485</v>
      </c>
      <c r="B614">
        <v>1</v>
      </c>
    </row>
    <row r="615" spans="1:2" x14ac:dyDescent="0.25">
      <c r="A615" s="4" t="s">
        <v>7459</v>
      </c>
      <c r="B615">
        <v>1</v>
      </c>
    </row>
    <row r="616" spans="1:2" x14ac:dyDescent="0.25">
      <c r="A616" s="5" t="s">
        <v>6789</v>
      </c>
      <c r="B616">
        <v>1</v>
      </c>
    </row>
    <row r="617" spans="1:2" x14ac:dyDescent="0.25">
      <c r="A617" s="4" t="s">
        <v>8749</v>
      </c>
      <c r="B617">
        <v>1</v>
      </c>
    </row>
    <row r="618" spans="1:2" x14ac:dyDescent="0.25">
      <c r="A618" s="5" t="s">
        <v>485</v>
      </c>
      <c r="B618">
        <v>1</v>
      </c>
    </row>
    <row r="619" spans="1:2" x14ac:dyDescent="0.25">
      <c r="A619" s="4" t="s">
        <v>5522</v>
      </c>
      <c r="B619">
        <v>1</v>
      </c>
    </row>
    <row r="620" spans="1:2" x14ac:dyDescent="0.25">
      <c r="A620" s="5" t="s">
        <v>5518</v>
      </c>
      <c r="B620">
        <v>1</v>
      </c>
    </row>
    <row r="621" spans="1:2" x14ac:dyDescent="0.25">
      <c r="A621" s="4" t="s">
        <v>2993</v>
      </c>
      <c r="B621">
        <v>1</v>
      </c>
    </row>
    <row r="622" spans="1:2" x14ac:dyDescent="0.25">
      <c r="A622" s="5" t="s">
        <v>2991</v>
      </c>
      <c r="B622">
        <v>1</v>
      </c>
    </row>
    <row r="623" spans="1:2" x14ac:dyDescent="0.25">
      <c r="A623" s="4" t="s">
        <v>3962</v>
      </c>
      <c r="B623">
        <v>1</v>
      </c>
    </row>
    <row r="624" spans="1:2" x14ac:dyDescent="0.25">
      <c r="A624" s="5" t="s">
        <v>3611</v>
      </c>
      <c r="B624">
        <v>1</v>
      </c>
    </row>
    <row r="625" spans="1:2" x14ac:dyDescent="0.25">
      <c r="A625" s="4" t="s">
        <v>3055</v>
      </c>
      <c r="B625">
        <v>1</v>
      </c>
    </row>
    <row r="626" spans="1:2" x14ac:dyDescent="0.25">
      <c r="A626" s="5" t="s">
        <v>3053</v>
      </c>
      <c r="B626">
        <v>1</v>
      </c>
    </row>
    <row r="627" spans="1:2" x14ac:dyDescent="0.25">
      <c r="A627" s="4" t="s">
        <v>2090</v>
      </c>
      <c r="B627">
        <v>1</v>
      </c>
    </row>
    <row r="628" spans="1:2" x14ac:dyDescent="0.25">
      <c r="A628" s="5" t="s">
        <v>2086</v>
      </c>
      <c r="B628">
        <v>1</v>
      </c>
    </row>
    <row r="629" spans="1:2" x14ac:dyDescent="0.25">
      <c r="A629" s="4" t="s">
        <v>2727</v>
      </c>
      <c r="B629">
        <v>1</v>
      </c>
    </row>
    <row r="630" spans="1:2" x14ac:dyDescent="0.25">
      <c r="A630" s="5" t="s">
        <v>1484</v>
      </c>
      <c r="B630">
        <v>1</v>
      </c>
    </row>
    <row r="631" spans="1:2" x14ac:dyDescent="0.25">
      <c r="A631" s="4" t="s">
        <v>2202</v>
      </c>
      <c r="B631">
        <v>1</v>
      </c>
    </row>
    <row r="632" spans="1:2" x14ac:dyDescent="0.25">
      <c r="A632" s="5" t="s">
        <v>1973</v>
      </c>
      <c r="B632">
        <v>1</v>
      </c>
    </row>
    <row r="633" spans="1:2" x14ac:dyDescent="0.25">
      <c r="A633" s="4" t="s">
        <v>6641</v>
      </c>
      <c r="B633">
        <v>1</v>
      </c>
    </row>
    <row r="634" spans="1:2" x14ac:dyDescent="0.25">
      <c r="A634" s="5" t="s">
        <v>6639</v>
      </c>
      <c r="B634">
        <v>1</v>
      </c>
    </row>
    <row r="635" spans="1:2" x14ac:dyDescent="0.25">
      <c r="A635" s="4" t="s">
        <v>2196</v>
      </c>
      <c r="B635">
        <v>1</v>
      </c>
    </row>
    <row r="636" spans="1:2" x14ac:dyDescent="0.25">
      <c r="A636" s="5" t="s">
        <v>1973</v>
      </c>
      <c r="B636">
        <v>1</v>
      </c>
    </row>
    <row r="637" spans="1:2" x14ac:dyDescent="0.25">
      <c r="A637" s="4" t="s">
        <v>7089</v>
      </c>
      <c r="B637">
        <v>1</v>
      </c>
    </row>
    <row r="638" spans="1:2" x14ac:dyDescent="0.25">
      <c r="A638" s="5" t="s">
        <v>7087</v>
      </c>
      <c r="B638">
        <v>1</v>
      </c>
    </row>
    <row r="639" spans="1:2" x14ac:dyDescent="0.25">
      <c r="A639" s="4" t="s">
        <v>9933</v>
      </c>
      <c r="B639">
        <v>1</v>
      </c>
    </row>
    <row r="640" spans="1:2" x14ac:dyDescent="0.25">
      <c r="A640" s="5" t="s">
        <v>9801</v>
      </c>
      <c r="B640">
        <v>1</v>
      </c>
    </row>
    <row r="641" spans="1:2" x14ac:dyDescent="0.25">
      <c r="A641" s="4" t="s">
        <v>104</v>
      </c>
      <c r="B641">
        <v>1</v>
      </c>
    </row>
    <row r="642" spans="1:2" x14ac:dyDescent="0.25">
      <c r="A642" s="5" t="s">
        <v>100</v>
      </c>
      <c r="B642">
        <v>1</v>
      </c>
    </row>
    <row r="643" spans="1:2" x14ac:dyDescent="0.25">
      <c r="A643" s="4" t="s">
        <v>6905</v>
      </c>
      <c r="B643">
        <v>1</v>
      </c>
    </row>
    <row r="644" spans="1:2" x14ac:dyDescent="0.25">
      <c r="A644" s="5" t="s">
        <v>6901</v>
      </c>
      <c r="B644">
        <v>1</v>
      </c>
    </row>
    <row r="645" spans="1:2" x14ac:dyDescent="0.25">
      <c r="A645" s="4" t="s">
        <v>8166</v>
      </c>
      <c r="B645">
        <v>1</v>
      </c>
    </row>
    <row r="646" spans="1:2" x14ac:dyDescent="0.25">
      <c r="A646" s="5" t="s">
        <v>100</v>
      </c>
      <c r="B646">
        <v>1</v>
      </c>
    </row>
    <row r="647" spans="1:2" x14ac:dyDescent="0.25">
      <c r="A647" s="4" t="s">
        <v>7334</v>
      </c>
      <c r="B647">
        <v>1</v>
      </c>
    </row>
    <row r="648" spans="1:2" x14ac:dyDescent="0.25">
      <c r="A648" s="5" t="s">
        <v>7331</v>
      </c>
      <c r="B648">
        <v>1</v>
      </c>
    </row>
    <row r="649" spans="1:2" x14ac:dyDescent="0.25">
      <c r="A649" s="4" t="s">
        <v>4857</v>
      </c>
      <c r="B649">
        <v>1</v>
      </c>
    </row>
    <row r="650" spans="1:2" x14ac:dyDescent="0.25">
      <c r="A650" s="5" t="s">
        <v>4628</v>
      </c>
      <c r="B650">
        <v>1</v>
      </c>
    </row>
    <row r="651" spans="1:2" x14ac:dyDescent="0.25">
      <c r="A651" s="4" t="s">
        <v>2477</v>
      </c>
      <c r="B651">
        <v>1</v>
      </c>
    </row>
    <row r="652" spans="1:2" x14ac:dyDescent="0.25">
      <c r="A652" s="5" t="s">
        <v>2474</v>
      </c>
      <c r="B652">
        <v>1</v>
      </c>
    </row>
    <row r="653" spans="1:2" x14ac:dyDescent="0.25">
      <c r="A653" s="4" t="s">
        <v>3062</v>
      </c>
      <c r="B653">
        <v>1</v>
      </c>
    </row>
    <row r="654" spans="1:2" x14ac:dyDescent="0.25">
      <c r="A654" s="5" t="s">
        <v>3058</v>
      </c>
      <c r="B654">
        <v>1</v>
      </c>
    </row>
    <row r="655" spans="1:2" x14ac:dyDescent="0.25">
      <c r="A655" s="4" t="s">
        <v>8056</v>
      </c>
      <c r="B655">
        <v>1</v>
      </c>
    </row>
    <row r="656" spans="1:2" x14ac:dyDescent="0.25">
      <c r="A656" s="5" t="s">
        <v>8054</v>
      </c>
      <c r="B656">
        <v>1</v>
      </c>
    </row>
    <row r="657" spans="1:2" x14ac:dyDescent="0.25">
      <c r="A657" s="4" t="s">
        <v>2592</v>
      </c>
      <c r="B657">
        <v>1</v>
      </c>
    </row>
    <row r="658" spans="1:2" x14ac:dyDescent="0.25">
      <c r="A658" s="5" t="s">
        <v>2589</v>
      </c>
      <c r="B658">
        <v>1</v>
      </c>
    </row>
    <row r="659" spans="1:2" x14ac:dyDescent="0.25">
      <c r="A659" s="4" t="s">
        <v>6683</v>
      </c>
      <c r="B659">
        <v>1</v>
      </c>
    </row>
    <row r="660" spans="1:2" x14ac:dyDescent="0.25">
      <c r="A660" s="5" t="s">
        <v>6681</v>
      </c>
      <c r="B660">
        <v>1</v>
      </c>
    </row>
    <row r="661" spans="1:2" x14ac:dyDescent="0.25">
      <c r="A661" s="4" t="s">
        <v>1378</v>
      </c>
      <c r="B661">
        <v>1</v>
      </c>
    </row>
    <row r="662" spans="1:2" x14ac:dyDescent="0.25">
      <c r="A662" s="5" t="s">
        <v>1374</v>
      </c>
      <c r="B662">
        <v>1</v>
      </c>
    </row>
    <row r="663" spans="1:2" x14ac:dyDescent="0.25">
      <c r="A663" s="4" t="s">
        <v>1846</v>
      </c>
      <c r="B663">
        <v>1</v>
      </c>
    </row>
    <row r="664" spans="1:2" x14ac:dyDescent="0.25">
      <c r="A664" s="5" t="s">
        <v>701</v>
      </c>
      <c r="B664">
        <v>1</v>
      </c>
    </row>
    <row r="665" spans="1:2" x14ac:dyDescent="0.25">
      <c r="A665" s="4" t="s">
        <v>6515</v>
      </c>
      <c r="B665">
        <v>1</v>
      </c>
    </row>
    <row r="666" spans="1:2" x14ac:dyDescent="0.25">
      <c r="A666" s="5" t="s">
        <v>6513</v>
      </c>
      <c r="B666">
        <v>1</v>
      </c>
    </row>
    <row r="667" spans="1:2" x14ac:dyDescent="0.25">
      <c r="A667" s="4" t="s">
        <v>2887</v>
      </c>
      <c r="B667">
        <v>1</v>
      </c>
    </row>
    <row r="668" spans="1:2" x14ac:dyDescent="0.25">
      <c r="A668" s="5" t="s">
        <v>2884</v>
      </c>
      <c r="B668">
        <v>1</v>
      </c>
    </row>
    <row r="669" spans="1:2" x14ac:dyDescent="0.25">
      <c r="A669" s="4" t="s">
        <v>8915</v>
      </c>
      <c r="B669">
        <v>1</v>
      </c>
    </row>
    <row r="670" spans="1:2" x14ac:dyDescent="0.25">
      <c r="A670" s="5" t="s">
        <v>8913</v>
      </c>
      <c r="B670">
        <v>1</v>
      </c>
    </row>
    <row r="671" spans="1:2" x14ac:dyDescent="0.25">
      <c r="A671" s="4" t="s">
        <v>7878</v>
      </c>
      <c r="B671">
        <v>1</v>
      </c>
    </row>
    <row r="672" spans="1:2" x14ac:dyDescent="0.25">
      <c r="A672" s="5" t="s">
        <v>7857</v>
      </c>
      <c r="B672">
        <v>1</v>
      </c>
    </row>
    <row r="673" spans="1:2" x14ac:dyDescent="0.25">
      <c r="A673" s="4" t="s">
        <v>176</v>
      </c>
      <c r="B673">
        <v>1</v>
      </c>
    </row>
    <row r="674" spans="1:2" x14ac:dyDescent="0.25">
      <c r="A674" s="5" t="s">
        <v>172</v>
      </c>
      <c r="B674">
        <v>1</v>
      </c>
    </row>
    <row r="675" spans="1:2" x14ac:dyDescent="0.25">
      <c r="A675" s="4" t="s">
        <v>5574</v>
      </c>
      <c r="B675">
        <v>1</v>
      </c>
    </row>
    <row r="676" spans="1:2" x14ac:dyDescent="0.25">
      <c r="A676" s="5" t="s">
        <v>5571</v>
      </c>
      <c r="B676">
        <v>1</v>
      </c>
    </row>
    <row r="677" spans="1:2" x14ac:dyDescent="0.25">
      <c r="A677" s="4" t="s">
        <v>6550</v>
      </c>
      <c r="B677">
        <v>1</v>
      </c>
    </row>
    <row r="678" spans="1:2" x14ac:dyDescent="0.25">
      <c r="A678" s="5" t="s">
        <v>6546</v>
      </c>
      <c r="B678">
        <v>1</v>
      </c>
    </row>
    <row r="679" spans="1:2" x14ac:dyDescent="0.25">
      <c r="A679" s="4" t="s">
        <v>8693</v>
      </c>
      <c r="B679">
        <v>1</v>
      </c>
    </row>
    <row r="680" spans="1:2" x14ac:dyDescent="0.25">
      <c r="A680" s="5" t="s">
        <v>8690</v>
      </c>
      <c r="B680">
        <v>1</v>
      </c>
    </row>
    <row r="681" spans="1:2" x14ac:dyDescent="0.25">
      <c r="A681" s="4" t="s">
        <v>2681</v>
      </c>
      <c r="B681">
        <v>1</v>
      </c>
    </row>
    <row r="682" spans="1:2" x14ac:dyDescent="0.25">
      <c r="A682" s="5" t="s">
        <v>2678</v>
      </c>
      <c r="B682">
        <v>1</v>
      </c>
    </row>
    <row r="683" spans="1:2" x14ac:dyDescent="0.25">
      <c r="A683" s="4" t="s">
        <v>8438</v>
      </c>
      <c r="B683">
        <v>1</v>
      </c>
    </row>
    <row r="684" spans="1:2" x14ac:dyDescent="0.25">
      <c r="A684" s="5" t="s">
        <v>8435</v>
      </c>
      <c r="B684">
        <v>1</v>
      </c>
    </row>
    <row r="685" spans="1:2" x14ac:dyDescent="0.25">
      <c r="A685" s="4" t="s">
        <v>4199</v>
      </c>
      <c r="B685">
        <v>1</v>
      </c>
    </row>
    <row r="686" spans="1:2" x14ac:dyDescent="0.25">
      <c r="A686" s="5" t="s">
        <v>4195</v>
      </c>
      <c r="B686">
        <v>1</v>
      </c>
    </row>
    <row r="687" spans="1:2" x14ac:dyDescent="0.25">
      <c r="A687" s="4" t="s">
        <v>5967</v>
      </c>
      <c r="B687">
        <v>1</v>
      </c>
    </row>
    <row r="688" spans="1:2" x14ac:dyDescent="0.25">
      <c r="A688" s="5" t="s">
        <v>5964</v>
      </c>
      <c r="B688">
        <v>1</v>
      </c>
    </row>
    <row r="689" spans="1:2" x14ac:dyDescent="0.25">
      <c r="A689" s="4" t="s">
        <v>6487</v>
      </c>
      <c r="B689">
        <v>1</v>
      </c>
    </row>
    <row r="690" spans="1:2" x14ac:dyDescent="0.25">
      <c r="A690" s="5" t="s">
        <v>6484</v>
      </c>
      <c r="B690">
        <v>1</v>
      </c>
    </row>
    <row r="691" spans="1:2" x14ac:dyDescent="0.25">
      <c r="A691" s="4" t="s">
        <v>4565</v>
      </c>
      <c r="B691">
        <v>1</v>
      </c>
    </row>
    <row r="692" spans="1:2" x14ac:dyDescent="0.25">
      <c r="A692" s="5" t="s">
        <v>4562</v>
      </c>
      <c r="B692">
        <v>1</v>
      </c>
    </row>
    <row r="693" spans="1:2" x14ac:dyDescent="0.25">
      <c r="A693" s="4" t="s">
        <v>959</v>
      </c>
      <c r="B693">
        <v>1</v>
      </c>
    </row>
    <row r="694" spans="1:2" x14ac:dyDescent="0.25">
      <c r="A694" s="5" t="s">
        <v>956</v>
      </c>
      <c r="B694">
        <v>1</v>
      </c>
    </row>
    <row r="695" spans="1:2" x14ac:dyDescent="0.25">
      <c r="A695" s="4" t="s">
        <v>2255</v>
      </c>
      <c r="B695">
        <v>1</v>
      </c>
    </row>
    <row r="696" spans="1:2" x14ac:dyDescent="0.25">
      <c r="A696" s="5" t="s">
        <v>2252</v>
      </c>
      <c r="B696">
        <v>1</v>
      </c>
    </row>
    <row r="697" spans="1:2" x14ac:dyDescent="0.25">
      <c r="A697" s="4" t="s">
        <v>1183</v>
      </c>
      <c r="B697">
        <v>1</v>
      </c>
    </row>
    <row r="698" spans="1:2" x14ac:dyDescent="0.25">
      <c r="A698" s="5" t="s">
        <v>1180</v>
      </c>
      <c r="B698">
        <v>1</v>
      </c>
    </row>
    <row r="699" spans="1:2" x14ac:dyDescent="0.25">
      <c r="A699" s="4" t="s">
        <v>2417</v>
      </c>
      <c r="B699">
        <v>1</v>
      </c>
    </row>
    <row r="700" spans="1:2" x14ac:dyDescent="0.25">
      <c r="A700" s="5" t="s">
        <v>2413</v>
      </c>
      <c r="B700">
        <v>1</v>
      </c>
    </row>
    <row r="701" spans="1:2" x14ac:dyDescent="0.25">
      <c r="A701" s="4" t="s">
        <v>1915</v>
      </c>
      <c r="B701">
        <v>1</v>
      </c>
    </row>
    <row r="702" spans="1:2" x14ac:dyDescent="0.25">
      <c r="A702" s="5" t="s">
        <v>1913</v>
      </c>
      <c r="B702">
        <v>1</v>
      </c>
    </row>
    <row r="703" spans="1:2" x14ac:dyDescent="0.25">
      <c r="A703" s="4" t="s">
        <v>8641</v>
      </c>
      <c r="B703">
        <v>1</v>
      </c>
    </row>
    <row r="704" spans="1:2" x14ac:dyDescent="0.25">
      <c r="A704" s="5" t="s">
        <v>8638</v>
      </c>
      <c r="B704">
        <v>1</v>
      </c>
    </row>
    <row r="705" spans="1:2" x14ac:dyDescent="0.25">
      <c r="A705" s="4" t="s">
        <v>9684</v>
      </c>
      <c r="B705">
        <v>1</v>
      </c>
    </row>
    <row r="706" spans="1:2" x14ac:dyDescent="0.25">
      <c r="A706" s="5" t="s">
        <v>9680</v>
      </c>
      <c r="B706">
        <v>1</v>
      </c>
    </row>
    <row r="707" spans="1:2" x14ac:dyDescent="0.25">
      <c r="A707" s="4" t="s">
        <v>5315</v>
      </c>
      <c r="B707">
        <v>1</v>
      </c>
    </row>
    <row r="708" spans="1:2" x14ac:dyDescent="0.25">
      <c r="A708" s="5" t="s">
        <v>5312</v>
      </c>
      <c r="B708">
        <v>1</v>
      </c>
    </row>
    <row r="709" spans="1:2" x14ac:dyDescent="0.25">
      <c r="A709" s="4" t="s">
        <v>5219</v>
      </c>
      <c r="B709">
        <v>1</v>
      </c>
    </row>
    <row r="710" spans="1:2" x14ac:dyDescent="0.25">
      <c r="A710" s="5" t="s">
        <v>5217</v>
      </c>
      <c r="B710">
        <v>1</v>
      </c>
    </row>
    <row r="711" spans="1:2" x14ac:dyDescent="0.25">
      <c r="A711" s="4" t="s">
        <v>9258</v>
      </c>
      <c r="B711">
        <v>1</v>
      </c>
    </row>
    <row r="712" spans="1:2" x14ac:dyDescent="0.25">
      <c r="A712" s="5" t="s">
        <v>9256</v>
      </c>
      <c r="B712">
        <v>1</v>
      </c>
    </row>
    <row r="713" spans="1:2" x14ac:dyDescent="0.25">
      <c r="A713" s="4" t="s">
        <v>5983</v>
      </c>
      <c r="B713">
        <v>1</v>
      </c>
    </row>
    <row r="714" spans="1:2" x14ac:dyDescent="0.25">
      <c r="A714" s="5" t="s">
        <v>5830</v>
      </c>
      <c r="B714">
        <v>1</v>
      </c>
    </row>
    <row r="715" spans="1:2" x14ac:dyDescent="0.25">
      <c r="A715" s="4" t="s">
        <v>9627</v>
      </c>
      <c r="B715">
        <v>1</v>
      </c>
    </row>
    <row r="716" spans="1:2" x14ac:dyDescent="0.25">
      <c r="A716" s="5" t="s">
        <v>5580</v>
      </c>
      <c r="B716">
        <v>1</v>
      </c>
    </row>
    <row r="717" spans="1:2" x14ac:dyDescent="0.25">
      <c r="A717" s="4" t="s">
        <v>5343</v>
      </c>
      <c r="B717">
        <v>1</v>
      </c>
    </row>
    <row r="718" spans="1:2" x14ac:dyDescent="0.25">
      <c r="A718" s="5" t="s">
        <v>1471</v>
      </c>
      <c r="B718">
        <v>1</v>
      </c>
    </row>
    <row r="719" spans="1:2" x14ac:dyDescent="0.25">
      <c r="A719" s="4" t="s">
        <v>5548</v>
      </c>
      <c r="B719">
        <v>1</v>
      </c>
    </row>
    <row r="720" spans="1:2" x14ac:dyDescent="0.25">
      <c r="A720" s="5" t="s">
        <v>5544</v>
      </c>
      <c r="B720">
        <v>1</v>
      </c>
    </row>
    <row r="721" spans="1:2" x14ac:dyDescent="0.25">
      <c r="A721" s="4" t="s">
        <v>5329</v>
      </c>
      <c r="B721">
        <v>1</v>
      </c>
    </row>
    <row r="722" spans="1:2" x14ac:dyDescent="0.25">
      <c r="A722" s="5" t="s">
        <v>1471</v>
      </c>
      <c r="B722">
        <v>1</v>
      </c>
    </row>
    <row r="723" spans="1:2" x14ac:dyDescent="0.25">
      <c r="A723" s="4" t="s">
        <v>797</v>
      </c>
      <c r="B723">
        <v>1</v>
      </c>
    </row>
    <row r="724" spans="1:2" x14ac:dyDescent="0.25">
      <c r="A724" s="5" t="s">
        <v>728</v>
      </c>
      <c r="B724">
        <v>1</v>
      </c>
    </row>
    <row r="725" spans="1:2" x14ac:dyDescent="0.25">
      <c r="A725" s="4" t="s">
        <v>6936</v>
      </c>
      <c r="B725">
        <v>1</v>
      </c>
    </row>
    <row r="726" spans="1:2" x14ac:dyDescent="0.25">
      <c r="A726" s="5" t="s">
        <v>6933</v>
      </c>
      <c r="B726">
        <v>1</v>
      </c>
    </row>
    <row r="727" spans="1:2" x14ac:dyDescent="0.25">
      <c r="A727" s="4" t="s">
        <v>5250</v>
      </c>
      <c r="B727">
        <v>1</v>
      </c>
    </row>
    <row r="728" spans="1:2" x14ac:dyDescent="0.25">
      <c r="A728" s="5" t="s">
        <v>5248</v>
      </c>
      <c r="B728">
        <v>1</v>
      </c>
    </row>
    <row r="729" spans="1:2" x14ac:dyDescent="0.25">
      <c r="A729" s="4" t="s">
        <v>2446</v>
      </c>
      <c r="B729">
        <v>1</v>
      </c>
    </row>
    <row r="730" spans="1:2" x14ac:dyDescent="0.25">
      <c r="A730" s="5" t="s">
        <v>2443</v>
      </c>
      <c r="B730">
        <v>1</v>
      </c>
    </row>
    <row r="731" spans="1:2" x14ac:dyDescent="0.25">
      <c r="A731" s="4" t="s">
        <v>6429</v>
      </c>
      <c r="B731">
        <v>1</v>
      </c>
    </row>
    <row r="732" spans="1:2" x14ac:dyDescent="0.25">
      <c r="A732" s="5" t="s">
        <v>6426</v>
      </c>
      <c r="B732">
        <v>1</v>
      </c>
    </row>
    <row r="733" spans="1:2" x14ac:dyDescent="0.25">
      <c r="A733" s="4" t="s">
        <v>2472</v>
      </c>
      <c r="B733">
        <v>1</v>
      </c>
    </row>
    <row r="734" spans="1:2" x14ac:dyDescent="0.25">
      <c r="A734" s="5" t="s">
        <v>2469</v>
      </c>
      <c r="B734">
        <v>1</v>
      </c>
    </row>
    <row r="735" spans="1:2" x14ac:dyDescent="0.25">
      <c r="A735" s="4" t="s">
        <v>2956</v>
      </c>
      <c r="B735">
        <v>1</v>
      </c>
    </row>
    <row r="736" spans="1:2" x14ac:dyDescent="0.25">
      <c r="A736" s="5" t="s">
        <v>2952</v>
      </c>
      <c r="B736">
        <v>1</v>
      </c>
    </row>
    <row r="737" spans="1:2" x14ac:dyDescent="0.25">
      <c r="A737" s="4" t="s">
        <v>4525</v>
      </c>
      <c r="B737">
        <v>1</v>
      </c>
    </row>
    <row r="738" spans="1:2" x14ac:dyDescent="0.25">
      <c r="A738" s="5" t="s">
        <v>4523</v>
      </c>
      <c r="B738">
        <v>1</v>
      </c>
    </row>
    <row r="739" spans="1:2" x14ac:dyDescent="0.25">
      <c r="A739" s="4" t="s">
        <v>566</v>
      </c>
      <c r="B739">
        <v>1</v>
      </c>
    </row>
    <row r="740" spans="1:2" x14ac:dyDescent="0.25">
      <c r="A740" s="5" t="s">
        <v>562</v>
      </c>
      <c r="B740">
        <v>1</v>
      </c>
    </row>
    <row r="741" spans="1:2" x14ac:dyDescent="0.25">
      <c r="A741" s="4" t="s">
        <v>8785</v>
      </c>
      <c r="B741">
        <v>1</v>
      </c>
    </row>
    <row r="742" spans="1:2" x14ac:dyDescent="0.25">
      <c r="A742" s="5" t="s">
        <v>8781</v>
      </c>
      <c r="B742">
        <v>1</v>
      </c>
    </row>
    <row r="743" spans="1:2" x14ac:dyDescent="0.25">
      <c r="A743" s="4" t="s">
        <v>8254</v>
      </c>
      <c r="B743">
        <v>1</v>
      </c>
    </row>
    <row r="744" spans="1:2" x14ac:dyDescent="0.25">
      <c r="A744" s="5" t="s">
        <v>2392</v>
      </c>
      <c r="B744">
        <v>1</v>
      </c>
    </row>
    <row r="745" spans="1:2" x14ac:dyDescent="0.25">
      <c r="A745" s="4" t="s">
        <v>3745</v>
      </c>
      <c r="B745">
        <v>1</v>
      </c>
    </row>
    <row r="746" spans="1:2" x14ac:dyDescent="0.25">
      <c r="A746" s="5" t="s">
        <v>3742</v>
      </c>
      <c r="B746">
        <v>1</v>
      </c>
    </row>
    <row r="747" spans="1:2" x14ac:dyDescent="0.25">
      <c r="A747" s="4" t="s">
        <v>2482</v>
      </c>
      <c r="B747">
        <v>1</v>
      </c>
    </row>
    <row r="748" spans="1:2" x14ac:dyDescent="0.25">
      <c r="A748" s="5" t="s">
        <v>2479</v>
      </c>
      <c r="B748">
        <v>1</v>
      </c>
    </row>
    <row r="749" spans="1:2" x14ac:dyDescent="0.25">
      <c r="A749" s="4" t="s">
        <v>743</v>
      </c>
      <c r="B749">
        <v>1</v>
      </c>
    </row>
    <row r="750" spans="1:2" x14ac:dyDescent="0.25">
      <c r="A750" s="5" t="s">
        <v>739</v>
      </c>
      <c r="B750">
        <v>1</v>
      </c>
    </row>
    <row r="751" spans="1:2" x14ac:dyDescent="0.25">
      <c r="A751" s="4" t="s">
        <v>682</v>
      </c>
      <c r="B751">
        <v>1</v>
      </c>
    </row>
    <row r="752" spans="1:2" x14ac:dyDescent="0.25">
      <c r="A752" s="5" t="s">
        <v>678</v>
      </c>
      <c r="B752">
        <v>1</v>
      </c>
    </row>
    <row r="753" spans="1:2" x14ac:dyDescent="0.25">
      <c r="A753" s="4" t="s">
        <v>1829</v>
      </c>
      <c r="B753">
        <v>1</v>
      </c>
    </row>
    <row r="754" spans="1:2" x14ac:dyDescent="0.25">
      <c r="A754" s="5" t="s">
        <v>739</v>
      </c>
      <c r="B754">
        <v>1</v>
      </c>
    </row>
    <row r="755" spans="1:2" x14ac:dyDescent="0.25">
      <c r="A755" s="4" t="s">
        <v>322</v>
      </c>
      <c r="B755">
        <v>1</v>
      </c>
    </row>
    <row r="756" spans="1:2" x14ac:dyDescent="0.25">
      <c r="A756" s="5" t="s">
        <v>318</v>
      </c>
      <c r="B756">
        <v>1</v>
      </c>
    </row>
    <row r="757" spans="1:2" x14ac:dyDescent="0.25">
      <c r="A757" s="4" t="s">
        <v>3653</v>
      </c>
      <c r="B757">
        <v>1</v>
      </c>
    </row>
    <row r="758" spans="1:2" x14ac:dyDescent="0.25">
      <c r="A758" s="5" t="s">
        <v>3651</v>
      </c>
      <c r="B758">
        <v>1</v>
      </c>
    </row>
    <row r="759" spans="1:2" x14ac:dyDescent="0.25">
      <c r="A759" s="4" t="s">
        <v>446</v>
      </c>
      <c r="B759">
        <v>1</v>
      </c>
    </row>
    <row r="760" spans="1:2" x14ac:dyDescent="0.25">
      <c r="A760" s="5" t="s">
        <v>443</v>
      </c>
      <c r="B760">
        <v>1</v>
      </c>
    </row>
    <row r="761" spans="1:2" x14ac:dyDescent="0.25">
      <c r="A761" s="4" t="s">
        <v>3565</v>
      </c>
      <c r="B761">
        <v>1</v>
      </c>
    </row>
    <row r="762" spans="1:2" x14ac:dyDescent="0.25">
      <c r="A762" s="5" t="s">
        <v>3562</v>
      </c>
      <c r="B762">
        <v>1</v>
      </c>
    </row>
    <row r="763" spans="1:2" x14ac:dyDescent="0.25">
      <c r="A763" s="4" t="s">
        <v>2035</v>
      </c>
      <c r="B763">
        <v>1</v>
      </c>
    </row>
    <row r="764" spans="1:2" x14ac:dyDescent="0.25">
      <c r="A764" s="5" t="s">
        <v>2031</v>
      </c>
      <c r="B764">
        <v>1</v>
      </c>
    </row>
    <row r="765" spans="1:2" x14ac:dyDescent="0.25">
      <c r="A765" s="4" t="s">
        <v>5099</v>
      </c>
      <c r="B765">
        <v>1</v>
      </c>
    </row>
    <row r="766" spans="1:2" x14ac:dyDescent="0.25">
      <c r="A766" s="5" t="s">
        <v>5097</v>
      </c>
      <c r="B766">
        <v>1</v>
      </c>
    </row>
    <row r="767" spans="1:2" x14ac:dyDescent="0.25">
      <c r="A767" s="4" t="s">
        <v>3084</v>
      </c>
      <c r="B767">
        <v>1</v>
      </c>
    </row>
    <row r="768" spans="1:2" x14ac:dyDescent="0.25">
      <c r="A768" s="5" t="s">
        <v>3082</v>
      </c>
      <c r="B768">
        <v>1</v>
      </c>
    </row>
    <row r="769" spans="1:2" x14ac:dyDescent="0.25">
      <c r="A769" s="4" t="s">
        <v>5192</v>
      </c>
      <c r="B769">
        <v>1</v>
      </c>
    </row>
    <row r="770" spans="1:2" x14ac:dyDescent="0.25">
      <c r="A770" s="5" t="s">
        <v>5189</v>
      </c>
      <c r="B770">
        <v>1</v>
      </c>
    </row>
    <row r="771" spans="1:2" x14ac:dyDescent="0.25">
      <c r="A771" s="4" t="s">
        <v>8583</v>
      </c>
      <c r="B771">
        <v>1</v>
      </c>
    </row>
    <row r="772" spans="1:2" x14ac:dyDescent="0.25">
      <c r="A772" s="5" t="s">
        <v>8579</v>
      </c>
      <c r="B772">
        <v>1</v>
      </c>
    </row>
    <row r="773" spans="1:2" x14ac:dyDescent="0.25">
      <c r="A773" s="4" t="s">
        <v>4078</v>
      </c>
      <c r="B773">
        <v>1</v>
      </c>
    </row>
    <row r="774" spans="1:2" x14ac:dyDescent="0.25">
      <c r="A774" s="5" t="s">
        <v>4075</v>
      </c>
      <c r="B774">
        <v>1</v>
      </c>
    </row>
    <row r="775" spans="1:2" x14ac:dyDescent="0.25">
      <c r="A775" s="4" t="s">
        <v>9385</v>
      </c>
      <c r="B775">
        <v>1</v>
      </c>
    </row>
    <row r="776" spans="1:2" x14ac:dyDescent="0.25">
      <c r="A776" s="5" t="s">
        <v>9256</v>
      </c>
      <c r="B776">
        <v>1</v>
      </c>
    </row>
    <row r="777" spans="1:2" x14ac:dyDescent="0.25">
      <c r="A777" s="4" t="s">
        <v>1494</v>
      </c>
      <c r="B777">
        <v>1</v>
      </c>
    </row>
    <row r="778" spans="1:2" x14ac:dyDescent="0.25">
      <c r="A778" s="5" t="s">
        <v>1490</v>
      </c>
      <c r="B778">
        <v>1</v>
      </c>
    </row>
    <row r="779" spans="1:2" x14ac:dyDescent="0.25">
      <c r="A779" s="4" t="s">
        <v>2742</v>
      </c>
      <c r="B779">
        <v>1</v>
      </c>
    </row>
    <row r="780" spans="1:2" x14ac:dyDescent="0.25">
      <c r="A780" s="5" t="s">
        <v>2738</v>
      </c>
      <c r="B780">
        <v>1</v>
      </c>
    </row>
    <row r="781" spans="1:2" x14ac:dyDescent="0.25">
      <c r="A781" s="4" t="s">
        <v>5272</v>
      </c>
      <c r="B781">
        <v>1</v>
      </c>
    </row>
    <row r="782" spans="1:2" x14ac:dyDescent="0.25">
      <c r="A782" s="5" t="s">
        <v>5270</v>
      </c>
      <c r="B782">
        <v>1</v>
      </c>
    </row>
    <row r="783" spans="1:2" x14ac:dyDescent="0.25">
      <c r="A783" s="4" t="s">
        <v>5582</v>
      </c>
      <c r="B783">
        <v>1</v>
      </c>
    </row>
    <row r="784" spans="1:2" x14ac:dyDescent="0.25">
      <c r="A784" s="5" t="s">
        <v>5580</v>
      </c>
      <c r="B784">
        <v>1</v>
      </c>
    </row>
    <row r="785" spans="1:2" x14ac:dyDescent="0.25">
      <c r="A785" s="4" t="s">
        <v>2717</v>
      </c>
      <c r="B785">
        <v>1</v>
      </c>
    </row>
    <row r="786" spans="1:2" x14ac:dyDescent="0.25">
      <c r="A786" s="5" t="s">
        <v>2714</v>
      </c>
      <c r="B786">
        <v>1</v>
      </c>
    </row>
    <row r="787" spans="1:2" x14ac:dyDescent="0.25">
      <c r="A787" s="4" t="s">
        <v>9355</v>
      </c>
      <c r="B787">
        <v>1</v>
      </c>
    </row>
    <row r="788" spans="1:2" x14ac:dyDescent="0.25">
      <c r="A788" s="5" t="s">
        <v>5580</v>
      </c>
      <c r="B788">
        <v>1</v>
      </c>
    </row>
    <row r="789" spans="1:2" x14ac:dyDescent="0.25">
      <c r="A789" s="4" t="s">
        <v>9590</v>
      </c>
      <c r="B789">
        <v>1</v>
      </c>
    </row>
    <row r="790" spans="1:2" x14ac:dyDescent="0.25">
      <c r="A790" s="5" t="s">
        <v>9163</v>
      </c>
      <c r="B790">
        <v>1</v>
      </c>
    </row>
    <row r="791" spans="1:2" x14ac:dyDescent="0.25">
      <c r="A791" s="4" t="s">
        <v>3165</v>
      </c>
      <c r="B791">
        <v>1</v>
      </c>
    </row>
    <row r="792" spans="1:2" x14ac:dyDescent="0.25">
      <c r="A792" s="5" t="s">
        <v>3161</v>
      </c>
      <c r="B792">
        <v>1</v>
      </c>
    </row>
    <row r="793" spans="1:2" x14ac:dyDescent="0.25">
      <c r="A793" s="4" t="s">
        <v>1404</v>
      </c>
      <c r="B793">
        <v>1</v>
      </c>
    </row>
    <row r="794" spans="1:2" x14ac:dyDescent="0.25">
      <c r="A794" s="5" t="s">
        <v>1400</v>
      </c>
      <c r="B794">
        <v>1</v>
      </c>
    </row>
    <row r="795" spans="1:2" x14ac:dyDescent="0.25">
      <c r="A795" s="4" t="s">
        <v>238</v>
      </c>
      <c r="B795">
        <v>1</v>
      </c>
    </row>
    <row r="796" spans="1:2" x14ac:dyDescent="0.25">
      <c r="A796" s="5" t="s">
        <v>234</v>
      </c>
      <c r="B796">
        <v>1</v>
      </c>
    </row>
    <row r="797" spans="1:2" x14ac:dyDescent="0.25">
      <c r="A797" s="4" t="s">
        <v>7845</v>
      </c>
      <c r="B797">
        <v>1</v>
      </c>
    </row>
    <row r="798" spans="1:2" x14ac:dyDescent="0.25">
      <c r="A798" s="5" t="s">
        <v>7841</v>
      </c>
      <c r="B798">
        <v>1</v>
      </c>
    </row>
    <row r="799" spans="1:2" x14ac:dyDescent="0.25">
      <c r="A799" s="4" t="s">
        <v>3763</v>
      </c>
      <c r="B799">
        <v>1</v>
      </c>
    </row>
    <row r="800" spans="1:2" x14ac:dyDescent="0.25">
      <c r="A800" s="5" t="s">
        <v>3760</v>
      </c>
      <c r="B800">
        <v>1</v>
      </c>
    </row>
    <row r="801" spans="1:2" x14ac:dyDescent="0.25">
      <c r="A801" s="4" t="s">
        <v>1390</v>
      </c>
      <c r="B801">
        <v>1</v>
      </c>
    </row>
    <row r="802" spans="1:2" x14ac:dyDescent="0.25">
      <c r="A802" s="5" t="s">
        <v>1387</v>
      </c>
      <c r="B802">
        <v>1</v>
      </c>
    </row>
    <row r="803" spans="1:2" x14ac:dyDescent="0.25">
      <c r="A803" s="4" t="s">
        <v>1026</v>
      </c>
      <c r="B803">
        <v>1</v>
      </c>
    </row>
    <row r="804" spans="1:2" x14ac:dyDescent="0.25">
      <c r="A804" s="5" t="s">
        <v>728</v>
      </c>
      <c r="B804">
        <v>1</v>
      </c>
    </row>
    <row r="805" spans="1:2" x14ac:dyDescent="0.25">
      <c r="A805" s="4" t="s">
        <v>542</v>
      </c>
      <c r="B805">
        <v>1</v>
      </c>
    </row>
    <row r="806" spans="1:2" x14ac:dyDescent="0.25">
      <c r="A806" s="5" t="s">
        <v>539</v>
      </c>
      <c r="B806">
        <v>1</v>
      </c>
    </row>
    <row r="807" spans="1:2" x14ac:dyDescent="0.25">
      <c r="A807" s="4" t="s">
        <v>5607</v>
      </c>
      <c r="B807">
        <v>1</v>
      </c>
    </row>
    <row r="808" spans="1:2" x14ac:dyDescent="0.25">
      <c r="A808" s="5" t="s">
        <v>5604</v>
      </c>
      <c r="B808">
        <v>1</v>
      </c>
    </row>
    <row r="809" spans="1:2" x14ac:dyDescent="0.25">
      <c r="A809" s="4" t="s">
        <v>6410</v>
      </c>
      <c r="B809">
        <v>1</v>
      </c>
    </row>
    <row r="810" spans="1:2" x14ac:dyDescent="0.25">
      <c r="A810" s="5" t="s">
        <v>6407</v>
      </c>
      <c r="B810">
        <v>1</v>
      </c>
    </row>
    <row r="811" spans="1:2" x14ac:dyDescent="0.25">
      <c r="A811" s="4" t="s">
        <v>2854</v>
      </c>
      <c r="B811">
        <v>1</v>
      </c>
    </row>
    <row r="812" spans="1:2" x14ac:dyDescent="0.25">
      <c r="A812" s="5" t="s">
        <v>2852</v>
      </c>
      <c r="B812">
        <v>1</v>
      </c>
    </row>
    <row r="813" spans="1:2" x14ac:dyDescent="0.25">
      <c r="A813" s="4" t="s">
        <v>6894</v>
      </c>
      <c r="B813">
        <v>1</v>
      </c>
    </row>
    <row r="814" spans="1:2" x14ac:dyDescent="0.25">
      <c r="A814" s="5" t="s">
        <v>6892</v>
      </c>
      <c r="B814">
        <v>1</v>
      </c>
    </row>
    <row r="815" spans="1:2" x14ac:dyDescent="0.25">
      <c r="A815" s="4" t="s">
        <v>5449</v>
      </c>
      <c r="B815">
        <v>1</v>
      </c>
    </row>
    <row r="816" spans="1:2" x14ac:dyDescent="0.25">
      <c r="A816" s="5" t="s">
        <v>5445</v>
      </c>
      <c r="B816">
        <v>1</v>
      </c>
    </row>
    <row r="817" spans="1:2" x14ac:dyDescent="0.25">
      <c r="A817" s="4" t="s">
        <v>6229</v>
      </c>
      <c r="B817">
        <v>1</v>
      </c>
    </row>
    <row r="818" spans="1:2" x14ac:dyDescent="0.25">
      <c r="A818" s="5" t="s">
        <v>6225</v>
      </c>
      <c r="B818">
        <v>1</v>
      </c>
    </row>
    <row r="819" spans="1:2" x14ac:dyDescent="0.25">
      <c r="A819" s="4" t="s">
        <v>8243</v>
      </c>
      <c r="B819">
        <v>1</v>
      </c>
    </row>
    <row r="820" spans="1:2" x14ac:dyDescent="0.25">
      <c r="A820" s="5" t="s">
        <v>8240</v>
      </c>
      <c r="B820">
        <v>1</v>
      </c>
    </row>
    <row r="821" spans="1:2" x14ac:dyDescent="0.25">
      <c r="A821" s="4" t="s">
        <v>5497</v>
      </c>
      <c r="B821">
        <v>1</v>
      </c>
    </row>
    <row r="822" spans="1:2" x14ac:dyDescent="0.25">
      <c r="A822" s="5" t="s">
        <v>5493</v>
      </c>
      <c r="B822">
        <v>1</v>
      </c>
    </row>
    <row r="823" spans="1:2" x14ac:dyDescent="0.25">
      <c r="A823" s="4" t="s">
        <v>9447</v>
      </c>
      <c r="B823">
        <v>1</v>
      </c>
    </row>
    <row r="824" spans="1:2" x14ac:dyDescent="0.25">
      <c r="A824" s="5" t="s">
        <v>9444</v>
      </c>
      <c r="B824">
        <v>1</v>
      </c>
    </row>
    <row r="825" spans="1:2" x14ac:dyDescent="0.25">
      <c r="A825" s="4" t="s">
        <v>5915</v>
      </c>
      <c r="B825">
        <v>1</v>
      </c>
    </row>
    <row r="826" spans="1:2" x14ac:dyDescent="0.25">
      <c r="A826" s="5" t="s">
        <v>5912</v>
      </c>
      <c r="B826">
        <v>1</v>
      </c>
    </row>
    <row r="827" spans="1:2" x14ac:dyDescent="0.25">
      <c r="A827" s="4" t="s">
        <v>8717</v>
      </c>
      <c r="B827">
        <v>1</v>
      </c>
    </row>
    <row r="828" spans="1:2" x14ac:dyDescent="0.25">
      <c r="A828" s="5" t="s">
        <v>8714</v>
      </c>
      <c r="B828">
        <v>1</v>
      </c>
    </row>
    <row r="829" spans="1:2" x14ac:dyDescent="0.25">
      <c r="A829" s="4" t="s">
        <v>5906</v>
      </c>
      <c r="B829">
        <v>1</v>
      </c>
    </row>
    <row r="830" spans="1:2" x14ac:dyDescent="0.25">
      <c r="A830" s="5" t="s">
        <v>5240</v>
      </c>
      <c r="B830">
        <v>1</v>
      </c>
    </row>
    <row r="831" spans="1:2" x14ac:dyDescent="0.25">
      <c r="A831" s="4" t="s">
        <v>4853</v>
      </c>
      <c r="B831">
        <v>1</v>
      </c>
    </row>
    <row r="832" spans="1:2" x14ac:dyDescent="0.25">
      <c r="A832" s="5" t="s">
        <v>4851</v>
      </c>
      <c r="B832">
        <v>1</v>
      </c>
    </row>
    <row r="833" spans="1:2" x14ac:dyDescent="0.25">
      <c r="A833" s="4" t="s">
        <v>5242</v>
      </c>
      <c r="B833">
        <v>1</v>
      </c>
    </row>
    <row r="834" spans="1:2" x14ac:dyDescent="0.25">
      <c r="A834" s="5" t="s">
        <v>5240</v>
      </c>
      <c r="B834">
        <v>1</v>
      </c>
    </row>
    <row r="835" spans="1:2" x14ac:dyDescent="0.25">
      <c r="A835" s="4" t="s">
        <v>1087</v>
      </c>
      <c r="B835">
        <v>1</v>
      </c>
    </row>
    <row r="836" spans="1:2" x14ac:dyDescent="0.25">
      <c r="A836" s="5" t="s">
        <v>1083</v>
      </c>
      <c r="B836">
        <v>1</v>
      </c>
    </row>
    <row r="837" spans="1:2" x14ac:dyDescent="0.25">
      <c r="A837" s="4" t="s">
        <v>5881</v>
      </c>
      <c r="B837">
        <v>1</v>
      </c>
    </row>
    <row r="838" spans="1:2" x14ac:dyDescent="0.25">
      <c r="A838" s="5" t="s">
        <v>5878</v>
      </c>
      <c r="B838">
        <v>1</v>
      </c>
    </row>
    <row r="839" spans="1:2" x14ac:dyDescent="0.25">
      <c r="A839" s="4" t="s">
        <v>6318</v>
      </c>
      <c r="B839">
        <v>1</v>
      </c>
    </row>
    <row r="840" spans="1:2" x14ac:dyDescent="0.25">
      <c r="A840" s="5" t="s">
        <v>6315</v>
      </c>
      <c r="B840">
        <v>1</v>
      </c>
    </row>
    <row r="841" spans="1:2" x14ac:dyDescent="0.25">
      <c r="A841" s="4" t="s">
        <v>5839</v>
      </c>
      <c r="B841">
        <v>1</v>
      </c>
    </row>
    <row r="842" spans="1:2" x14ac:dyDescent="0.25">
      <c r="A842" s="5" t="s">
        <v>4986</v>
      </c>
      <c r="B842">
        <v>1</v>
      </c>
    </row>
    <row r="843" spans="1:2" x14ac:dyDescent="0.25">
      <c r="A843" s="4" t="s">
        <v>1426</v>
      </c>
      <c r="B843">
        <v>1</v>
      </c>
    </row>
    <row r="844" spans="1:2" x14ac:dyDescent="0.25">
      <c r="A844" s="5" t="s">
        <v>1423</v>
      </c>
      <c r="B844">
        <v>1</v>
      </c>
    </row>
    <row r="845" spans="1:2" x14ac:dyDescent="0.25">
      <c r="A845" s="4" t="s">
        <v>5081</v>
      </c>
      <c r="B845">
        <v>1</v>
      </c>
    </row>
    <row r="846" spans="1:2" x14ac:dyDescent="0.25">
      <c r="A846" s="5" t="s">
        <v>5077</v>
      </c>
      <c r="B846">
        <v>1</v>
      </c>
    </row>
    <row r="847" spans="1:2" x14ac:dyDescent="0.25">
      <c r="A847" s="4" t="s">
        <v>2755</v>
      </c>
      <c r="B847">
        <v>1</v>
      </c>
    </row>
    <row r="848" spans="1:2" x14ac:dyDescent="0.25">
      <c r="A848" s="5" t="s">
        <v>2752</v>
      </c>
      <c r="B848">
        <v>1</v>
      </c>
    </row>
    <row r="849" spans="1:2" x14ac:dyDescent="0.25">
      <c r="A849" s="4" t="s">
        <v>5063</v>
      </c>
      <c r="B849">
        <v>1</v>
      </c>
    </row>
    <row r="850" spans="1:2" x14ac:dyDescent="0.25">
      <c r="A850" s="5" t="s">
        <v>5061</v>
      </c>
      <c r="B850">
        <v>1</v>
      </c>
    </row>
    <row r="851" spans="1:2" x14ac:dyDescent="0.25">
      <c r="A851" s="4" t="s">
        <v>305</v>
      </c>
      <c r="B851">
        <v>1</v>
      </c>
    </row>
    <row r="852" spans="1:2" x14ac:dyDescent="0.25">
      <c r="A852" s="5" t="s">
        <v>301</v>
      </c>
      <c r="B852">
        <v>1</v>
      </c>
    </row>
    <row r="853" spans="1:2" x14ac:dyDescent="0.25">
      <c r="A853" s="4" t="s">
        <v>4788</v>
      </c>
      <c r="B853">
        <v>1</v>
      </c>
    </row>
    <row r="854" spans="1:2" x14ac:dyDescent="0.25">
      <c r="A854" s="5" t="s">
        <v>4784</v>
      </c>
      <c r="B854">
        <v>1</v>
      </c>
    </row>
    <row r="855" spans="1:2" x14ac:dyDescent="0.25">
      <c r="A855" s="4" t="s">
        <v>2794</v>
      </c>
      <c r="B855">
        <v>1</v>
      </c>
    </row>
    <row r="856" spans="1:2" x14ac:dyDescent="0.25">
      <c r="A856" s="5" t="s">
        <v>2792</v>
      </c>
      <c r="B856">
        <v>1</v>
      </c>
    </row>
    <row r="857" spans="1:2" x14ac:dyDescent="0.25">
      <c r="A857" s="4" t="s">
        <v>4611</v>
      </c>
      <c r="B857">
        <v>1</v>
      </c>
    </row>
    <row r="858" spans="1:2" x14ac:dyDescent="0.25">
      <c r="A858" s="5" t="s">
        <v>4608</v>
      </c>
      <c r="B858">
        <v>1</v>
      </c>
    </row>
    <row r="859" spans="1:2" x14ac:dyDescent="0.25">
      <c r="A859" s="4" t="s">
        <v>6323</v>
      </c>
      <c r="B859">
        <v>1</v>
      </c>
    </row>
    <row r="860" spans="1:2" x14ac:dyDescent="0.25">
      <c r="A860" s="5" t="s">
        <v>6320</v>
      </c>
      <c r="B860">
        <v>1</v>
      </c>
    </row>
    <row r="861" spans="1:2" x14ac:dyDescent="0.25">
      <c r="A861" s="4" t="s">
        <v>8122</v>
      </c>
      <c r="B861">
        <v>1</v>
      </c>
    </row>
    <row r="862" spans="1:2" x14ac:dyDescent="0.25">
      <c r="A862" s="5" t="s">
        <v>8119</v>
      </c>
      <c r="B862">
        <v>1</v>
      </c>
    </row>
    <row r="863" spans="1:2" x14ac:dyDescent="0.25">
      <c r="A863" s="4" t="s">
        <v>4110</v>
      </c>
      <c r="B863">
        <v>1</v>
      </c>
    </row>
    <row r="864" spans="1:2" x14ac:dyDescent="0.25">
      <c r="A864" s="5" t="s">
        <v>4106</v>
      </c>
      <c r="B864">
        <v>1</v>
      </c>
    </row>
    <row r="865" spans="1:2" x14ac:dyDescent="0.25">
      <c r="A865" s="4" t="s">
        <v>3204</v>
      </c>
      <c r="B865">
        <v>1</v>
      </c>
    </row>
    <row r="866" spans="1:2" x14ac:dyDescent="0.25">
      <c r="A866" s="5" t="s">
        <v>3201</v>
      </c>
      <c r="B866">
        <v>1</v>
      </c>
    </row>
    <row r="867" spans="1:2" x14ac:dyDescent="0.25">
      <c r="A867" s="4" t="s">
        <v>7022</v>
      </c>
      <c r="B867">
        <v>1</v>
      </c>
    </row>
    <row r="868" spans="1:2" x14ac:dyDescent="0.25">
      <c r="A868" s="5" t="s">
        <v>7020</v>
      </c>
      <c r="B868">
        <v>1</v>
      </c>
    </row>
    <row r="869" spans="1:2" x14ac:dyDescent="0.25">
      <c r="A869" s="4" t="s">
        <v>3126</v>
      </c>
      <c r="B869">
        <v>1</v>
      </c>
    </row>
    <row r="870" spans="1:2" x14ac:dyDescent="0.25">
      <c r="A870" s="5" t="s">
        <v>3124</v>
      </c>
      <c r="B870">
        <v>1</v>
      </c>
    </row>
    <row r="871" spans="1:2" x14ac:dyDescent="0.25">
      <c r="A871" s="4" t="s">
        <v>2799</v>
      </c>
      <c r="B871">
        <v>1</v>
      </c>
    </row>
    <row r="872" spans="1:2" x14ac:dyDescent="0.25">
      <c r="A872" s="5" t="s">
        <v>2796</v>
      </c>
      <c r="B872">
        <v>1</v>
      </c>
    </row>
    <row r="873" spans="1:2" x14ac:dyDescent="0.25">
      <c r="A873" s="4" t="s">
        <v>9503</v>
      </c>
      <c r="B873">
        <v>1</v>
      </c>
    </row>
    <row r="874" spans="1:2" x14ac:dyDescent="0.25">
      <c r="A874" s="5" t="s">
        <v>9501</v>
      </c>
      <c r="B874">
        <v>1</v>
      </c>
    </row>
    <row r="875" spans="1:2" x14ac:dyDescent="0.25">
      <c r="A875" s="4" t="s">
        <v>6714</v>
      </c>
      <c r="B875">
        <v>1</v>
      </c>
    </row>
    <row r="876" spans="1:2" x14ac:dyDescent="0.25">
      <c r="A876" s="5" t="s">
        <v>6711</v>
      </c>
      <c r="B876">
        <v>1</v>
      </c>
    </row>
    <row r="877" spans="1:2" x14ac:dyDescent="0.25">
      <c r="A877" s="4" t="s">
        <v>3643</v>
      </c>
      <c r="B877">
        <v>1</v>
      </c>
    </row>
    <row r="878" spans="1:2" x14ac:dyDescent="0.25">
      <c r="A878" s="5" t="s">
        <v>3641</v>
      </c>
      <c r="B878">
        <v>1</v>
      </c>
    </row>
    <row r="879" spans="1:2" x14ac:dyDescent="0.25">
      <c r="A879" s="4" t="s">
        <v>646</v>
      </c>
      <c r="B879">
        <v>1</v>
      </c>
    </row>
    <row r="880" spans="1:2" x14ac:dyDescent="0.25">
      <c r="A880" s="5" t="s">
        <v>642</v>
      </c>
      <c r="B880">
        <v>1</v>
      </c>
    </row>
    <row r="881" spans="1:2" x14ac:dyDescent="0.25">
      <c r="A881" s="4" t="s">
        <v>4840</v>
      </c>
      <c r="B881">
        <v>1</v>
      </c>
    </row>
    <row r="882" spans="1:2" x14ac:dyDescent="0.25">
      <c r="A882" s="5" t="s">
        <v>4838</v>
      </c>
      <c r="B882">
        <v>1</v>
      </c>
    </row>
    <row r="883" spans="1:2" x14ac:dyDescent="0.25">
      <c r="A883" s="4" t="s">
        <v>7319</v>
      </c>
      <c r="B883">
        <v>1</v>
      </c>
    </row>
    <row r="884" spans="1:2" x14ac:dyDescent="0.25">
      <c r="A884" s="5" t="s">
        <v>7316</v>
      </c>
      <c r="B884">
        <v>1</v>
      </c>
    </row>
    <row r="885" spans="1:2" x14ac:dyDescent="0.25">
      <c r="A885" s="4" t="s">
        <v>9025</v>
      </c>
      <c r="B885">
        <v>1</v>
      </c>
    </row>
    <row r="886" spans="1:2" x14ac:dyDescent="0.25">
      <c r="A886" s="5" t="s">
        <v>9021</v>
      </c>
      <c r="B886">
        <v>1</v>
      </c>
    </row>
    <row r="887" spans="1:2" x14ac:dyDescent="0.25">
      <c r="A887" s="4" t="s">
        <v>4010</v>
      </c>
      <c r="B887">
        <v>1</v>
      </c>
    </row>
    <row r="888" spans="1:2" x14ac:dyDescent="0.25">
      <c r="A888" s="5" t="s">
        <v>4008</v>
      </c>
      <c r="B888">
        <v>1</v>
      </c>
    </row>
    <row r="889" spans="1:2" x14ac:dyDescent="0.25">
      <c r="A889" s="4" t="s">
        <v>4205</v>
      </c>
      <c r="B889">
        <v>1</v>
      </c>
    </row>
    <row r="890" spans="1:2" x14ac:dyDescent="0.25">
      <c r="A890" s="5" t="s">
        <v>4203</v>
      </c>
      <c r="B890">
        <v>1</v>
      </c>
    </row>
    <row r="891" spans="1:2" x14ac:dyDescent="0.25">
      <c r="A891" s="4" t="s">
        <v>3585</v>
      </c>
      <c r="B891">
        <v>1</v>
      </c>
    </row>
    <row r="892" spans="1:2" x14ac:dyDescent="0.25">
      <c r="A892" s="5" t="s">
        <v>3583</v>
      </c>
      <c r="B892">
        <v>1</v>
      </c>
    </row>
    <row r="893" spans="1:2" x14ac:dyDescent="0.25">
      <c r="A893" s="4" t="s">
        <v>2097</v>
      </c>
      <c r="B893">
        <v>1</v>
      </c>
    </row>
    <row r="894" spans="1:2" x14ac:dyDescent="0.25">
      <c r="A894" s="5" t="s">
        <v>2094</v>
      </c>
      <c r="B894">
        <v>1</v>
      </c>
    </row>
    <row r="895" spans="1:2" x14ac:dyDescent="0.25">
      <c r="A895" s="4" t="s">
        <v>3017</v>
      </c>
      <c r="B895">
        <v>1</v>
      </c>
    </row>
    <row r="896" spans="1:2" x14ac:dyDescent="0.25">
      <c r="A896" s="5" t="s">
        <v>3015</v>
      </c>
      <c r="B896">
        <v>1</v>
      </c>
    </row>
    <row r="897" spans="1:2" x14ac:dyDescent="0.25">
      <c r="A897" s="4" t="s">
        <v>6476</v>
      </c>
      <c r="B897">
        <v>1</v>
      </c>
    </row>
    <row r="898" spans="1:2" x14ac:dyDescent="0.25">
      <c r="A898" s="5" t="s">
        <v>6473</v>
      </c>
      <c r="B898">
        <v>1</v>
      </c>
    </row>
    <row r="899" spans="1:2" x14ac:dyDescent="0.25">
      <c r="A899" s="4" t="s">
        <v>7406</v>
      </c>
      <c r="B899">
        <v>1</v>
      </c>
    </row>
    <row r="900" spans="1:2" x14ac:dyDescent="0.25">
      <c r="A900" s="5" t="s">
        <v>7403</v>
      </c>
      <c r="B900">
        <v>1</v>
      </c>
    </row>
    <row r="901" spans="1:2" x14ac:dyDescent="0.25">
      <c r="A901" s="4" t="s">
        <v>2868</v>
      </c>
      <c r="B901">
        <v>1</v>
      </c>
    </row>
    <row r="902" spans="1:2" x14ac:dyDescent="0.25">
      <c r="A902" s="5" t="s">
        <v>2865</v>
      </c>
      <c r="B902">
        <v>1</v>
      </c>
    </row>
    <row r="903" spans="1:2" x14ac:dyDescent="0.25">
      <c r="A903" s="4" t="s">
        <v>1453</v>
      </c>
      <c r="B903">
        <v>1</v>
      </c>
    </row>
    <row r="904" spans="1:2" x14ac:dyDescent="0.25">
      <c r="A904" s="5" t="s">
        <v>1450</v>
      </c>
      <c r="B904">
        <v>1</v>
      </c>
    </row>
    <row r="905" spans="1:2" x14ac:dyDescent="0.25">
      <c r="A905" s="4" t="s">
        <v>8506</v>
      </c>
      <c r="B905">
        <v>1</v>
      </c>
    </row>
    <row r="906" spans="1:2" x14ac:dyDescent="0.25">
      <c r="A906" s="5" t="s">
        <v>8502</v>
      </c>
      <c r="B906">
        <v>1</v>
      </c>
    </row>
    <row r="907" spans="1:2" x14ac:dyDescent="0.25">
      <c r="A907" s="4" t="s">
        <v>2687</v>
      </c>
      <c r="B907">
        <v>1</v>
      </c>
    </row>
    <row r="908" spans="1:2" x14ac:dyDescent="0.25">
      <c r="A908" s="5" t="s">
        <v>2684</v>
      </c>
      <c r="B908">
        <v>1</v>
      </c>
    </row>
    <row r="909" spans="1:2" x14ac:dyDescent="0.25">
      <c r="A909" s="4" t="s">
        <v>8705</v>
      </c>
      <c r="B909">
        <v>1</v>
      </c>
    </row>
    <row r="910" spans="1:2" x14ac:dyDescent="0.25">
      <c r="A910" s="5" t="s">
        <v>8702</v>
      </c>
      <c r="B910">
        <v>1</v>
      </c>
    </row>
    <row r="911" spans="1:2" x14ac:dyDescent="0.25">
      <c r="A911" s="4" t="s">
        <v>8356</v>
      </c>
      <c r="B911">
        <v>1</v>
      </c>
    </row>
    <row r="912" spans="1:2" x14ac:dyDescent="0.25">
      <c r="A912" s="5" t="s">
        <v>8354</v>
      </c>
      <c r="B912">
        <v>1</v>
      </c>
    </row>
    <row r="913" spans="1:2" x14ac:dyDescent="0.25">
      <c r="A913" s="4" t="s">
        <v>8739</v>
      </c>
      <c r="B913">
        <v>1</v>
      </c>
    </row>
    <row r="914" spans="1:2" x14ac:dyDescent="0.25">
      <c r="A914" s="5" t="s">
        <v>8735</v>
      </c>
      <c r="B914">
        <v>1</v>
      </c>
    </row>
    <row r="915" spans="1:2" x14ac:dyDescent="0.25">
      <c r="A915" s="4" t="s">
        <v>6781</v>
      </c>
      <c r="B915">
        <v>1</v>
      </c>
    </row>
    <row r="916" spans="1:2" x14ac:dyDescent="0.25">
      <c r="A916" s="5" t="s">
        <v>6778</v>
      </c>
      <c r="B916">
        <v>1</v>
      </c>
    </row>
    <row r="917" spans="1:2" x14ac:dyDescent="0.25">
      <c r="A917" s="4" t="s">
        <v>5067</v>
      </c>
      <c r="B917">
        <v>1</v>
      </c>
    </row>
    <row r="918" spans="1:2" x14ac:dyDescent="0.25">
      <c r="A918" s="5" t="s">
        <v>5065</v>
      </c>
      <c r="B918">
        <v>1</v>
      </c>
    </row>
    <row r="919" spans="1:2" x14ac:dyDescent="0.25">
      <c r="A919" s="4" t="s">
        <v>5713</v>
      </c>
      <c r="B919">
        <v>1</v>
      </c>
    </row>
    <row r="920" spans="1:2" x14ac:dyDescent="0.25">
      <c r="A920" s="5" t="s">
        <v>5580</v>
      </c>
      <c r="B920">
        <v>1</v>
      </c>
    </row>
    <row r="921" spans="1:2" x14ac:dyDescent="0.25">
      <c r="A921" s="4" t="s">
        <v>5027</v>
      </c>
      <c r="B921">
        <v>1</v>
      </c>
    </row>
    <row r="922" spans="1:2" x14ac:dyDescent="0.25">
      <c r="A922" s="5" t="s">
        <v>2513</v>
      </c>
      <c r="B922">
        <v>1</v>
      </c>
    </row>
    <row r="923" spans="1:2" x14ac:dyDescent="0.25">
      <c r="A923" s="4" t="s">
        <v>9183</v>
      </c>
      <c r="B923">
        <v>1</v>
      </c>
    </row>
    <row r="924" spans="1:2" x14ac:dyDescent="0.25">
      <c r="A924" s="5" t="s">
        <v>5580</v>
      </c>
      <c r="B924">
        <v>1</v>
      </c>
    </row>
    <row r="925" spans="1:2" x14ac:dyDescent="0.25">
      <c r="A925" s="4" t="s">
        <v>6540</v>
      </c>
      <c r="B925">
        <v>1</v>
      </c>
    </row>
    <row r="926" spans="1:2" x14ac:dyDescent="0.25">
      <c r="A926" s="5" t="s">
        <v>136</v>
      </c>
      <c r="B926">
        <v>1</v>
      </c>
    </row>
    <row r="927" spans="1:2" x14ac:dyDescent="0.25">
      <c r="A927" s="4" t="s">
        <v>9602</v>
      </c>
      <c r="B927">
        <v>1</v>
      </c>
    </row>
    <row r="928" spans="1:2" x14ac:dyDescent="0.25">
      <c r="A928" s="5" t="s">
        <v>5580</v>
      </c>
      <c r="B928">
        <v>1</v>
      </c>
    </row>
    <row r="929" spans="1:2" x14ac:dyDescent="0.25">
      <c r="A929" s="4" t="s">
        <v>140</v>
      </c>
      <c r="B929">
        <v>1</v>
      </c>
    </row>
    <row r="930" spans="1:2" x14ac:dyDescent="0.25">
      <c r="A930" s="5" t="s">
        <v>136</v>
      </c>
      <c r="B930">
        <v>1</v>
      </c>
    </row>
    <row r="931" spans="1:2" x14ac:dyDescent="0.25">
      <c r="A931" s="4" t="s">
        <v>704</v>
      </c>
      <c r="B931">
        <v>1</v>
      </c>
    </row>
    <row r="932" spans="1:2" x14ac:dyDescent="0.25">
      <c r="A932" s="5" t="s">
        <v>701</v>
      </c>
      <c r="B932">
        <v>1</v>
      </c>
    </row>
    <row r="933" spans="1:2" x14ac:dyDescent="0.25">
      <c r="A933" s="4" t="s">
        <v>1363</v>
      </c>
      <c r="B933">
        <v>1</v>
      </c>
    </row>
    <row r="934" spans="1:2" x14ac:dyDescent="0.25">
      <c r="A934" s="5" t="s">
        <v>1360</v>
      </c>
      <c r="B934">
        <v>1</v>
      </c>
    </row>
    <row r="935" spans="1:2" x14ac:dyDescent="0.25">
      <c r="A935" s="4" t="s">
        <v>1767</v>
      </c>
      <c r="B935">
        <v>1</v>
      </c>
    </row>
    <row r="936" spans="1:2" x14ac:dyDescent="0.25">
      <c r="A936" s="5" t="s">
        <v>701</v>
      </c>
      <c r="B936">
        <v>1</v>
      </c>
    </row>
    <row r="937" spans="1:2" x14ac:dyDescent="0.25">
      <c r="A937" s="4" t="s">
        <v>618</v>
      </c>
      <c r="B937">
        <v>1</v>
      </c>
    </row>
    <row r="938" spans="1:2" x14ac:dyDescent="0.25">
      <c r="A938" s="5" t="s">
        <v>615</v>
      </c>
      <c r="B938">
        <v>1</v>
      </c>
    </row>
    <row r="939" spans="1:2" x14ac:dyDescent="0.25">
      <c r="A939" s="4" t="s">
        <v>4060</v>
      </c>
      <c r="B939">
        <v>1</v>
      </c>
    </row>
    <row r="940" spans="1:2" x14ac:dyDescent="0.25">
      <c r="A940" s="5" t="s">
        <v>4058</v>
      </c>
      <c r="B940">
        <v>1</v>
      </c>
    </row>
    <row r="941" spans="1:2" x14ac:dyDescent="0.25">
      <c r="A941" s="4" t="s">
        <v>7187</v>
      </c>
      <c r="B941">
        <v>1</v>
      </c>
    </row>
    <row r="942" spans="1:2" x14ac:dyDescent="0.25">
      <c r="A942" s="5" t="s">
        <v>7183</v>
      </c>
      <c r="B942">
        <v>1</v>
      </c>
    </row>
    <row r="943" spans="1:2" x14ac:dyDescent="0.25">
      <c r="A943" s="4" t="s">
        <v>7110</v>
      </c>
      <c r="B943">
        <v>1</v>
      </c>
    </row>
    <row r="944" spans="1:2" x14ac:dyDescent="0.25">
      <c r="A944" s="5" t="s">
        <v>7107</v>
      </c>
      <c r="B944">
        <v>1</v>
      </c>
    </row>
    <row r="945" spans="1:2" x14ac:dyDescent="0.25">
      <c r="A945" s="4" t="s">
        <v>6942</v>
      </c>
      <c r="B945">
        <v>1</v>
      </c>
    </row>
    <row r="946" spans="1:2" x14ac:dyDescent="0.25">
      <c r="A946" s="5" t="s">
        <v>6938</v>
      </c>
      <c r="B946">
        <v>1</v>
      </c>
    </row>
    <row r="947" spans="1:2" x14ac:dyDescent="0.25">
      <c r="A947" s="4" t="s">
        <v>8956</v>
      </c>
      <c r="B947">
        <v>1</v>
      </c>
    </row>
    <row r="948" spans="1:2" x14ac:dyDescent="0.25">
      <c r="A948" s="5" t="s">
        <v>8952</v>
      </c>
      <c r="B948">
        <v>1</v>
      </c>
    </row>
    <row r="949" spans="1:2" x14ac:dyDescent="0.25">
      <c r="A949" s="4" t="s">
        <v>60</v>
      </c>
      <c r="B949">
        <v>1</v>
      </c>
    </row>
    <row r="950" spans="1:2" x14ac:dyDescent="0.25">
      <c r="A950" s="5" t="s">
        <v>56</v>
      </c>
      <c r="B950">
        <v>1</v>
      </c>
    </row>
    <row r="951" spans="1:2" x14ac:dyDescent="0.25">
      <c r="A951" s="4" t="s">
        <v>5644</v>
      </c>
      <c r="B951">
        <v>1</v>
      </c>
    </row>
    <row r="952" spans="1:2" x14ac:dyDescent="0.25">
      <c r="A952" s="5" t="s">
        <v>5641</v>
      </c>
      <c r="B952">
        <v>1</v>
      </c>
    </row>
    <row r="953" spans="1:2" x14ac:dyDescent="0.25">
      <c r="A953" s="4" t="s">
        <v>6521</v>
      </c>
      <c r="B953">
        <v>1</v>
      </c>
    </row>
    <row r="954" spans="1:2" x14ac:dyDescent="0.25">
      <c r="A954" s="5" t="s">
        <v>6518</v>
      </c>
      <c r="B954">
        <v>1</v>
      </c>
    </row>
    <row r="955" spans="1:2" x14ac:dyDescent="0.25">
      <c r="A955" s="4" t="s">
        <v>3253</v>
      </c>
      <c r="B955">
        <v>1</v>
      </c>
    </row>
    <row r="956" spans="1:2" x14ac:dyDescent="0.25">
      <c r="A956" s="5" t="s">
        <v>3250</v>
      </c>
      <c r="B956">
        <v>1</v>
      </c>
    </row>
    <row r="957" spans="1:2" x14ac:dyDescent="0.25">
      <c r="A957" s="4" t="s">
        <v>7692</v>
      </c>
      <c r="B957">
        <v>1</v>
      </c>
    </row>
    <row r="958" spans="1:2" x14ac:dyDescent="0.25">
      <c r="A958" s="5" t="s">
        <v>7689</v>
      </c>
      <c r="B958">
        <v>1</v>
      </c>
    </row>
    <row r="959" spans="1:2" x14ac:dyDescent="0.25">
      <c r="A959" s="4" t="s">
        <v>1926</v>
      </c>
      <c r="B959">
        <v>1</v>
      </c>
    </row>
    <row r="960" spans="1:2" x14ac:dyDescent="0.25">
      <c r="A960" s="5" t="s">
        <v>728</v>
      </c>
      <c r="B960">
        <v>1</v>
      </c>
    </row>
    <row r="961" spans="1:2" x14ac:dyDescent="0.25">
      <c r="A961" s="4" t="s">
        <v>1534</v>
      </c>
      <c r="B961">
        <v>1</v>
      </c>
    </row>
    <row r="962" spans="1:2" x14ac:dyDescent="0.25">
      <c r="A962" s="5" t="s">
        <v>1532</v>
      </c>
      <c r="B962">
        <v>1</v>
      </c>
    </row>
    <row r="963" spans="1:2" x14ac:dyDescent="0.25">
      <c r="A963" s="4" t="s">
        <v>732</v>
      </c>
      <c r="B963">
        <v>1</v>
      </c>
    </row>
    <row r="964" spans="1:2" x14ac:dyDescent="0.25">
      <c r="A964" s="5" t="s">
        <v>728</v>
      </c>
      <c r="B964">
        <v>1</v>
      </c>
    </row>
    <row r="965" spans="1:2" x14ac:dyDescent="0.25">
      <c r="A965" s="4" t="s">
        <v>2565</v>
      </c>
      <c r="B965">
        <v>1</v>
      </c>
    </row>
    <row r="966" spans="1:2" x14ac:dyDescent="0.25">
      <c r="A966" s="5" t="s">
        <v>2561</v>
      </c>
      <c r="B966">
        <v>1</v>
      </c>
    </row>
    <row r="967" spans="1:2" x14ac:dyDescent="0.25">
      <c r="A967" s="4" t="s">
        <v>1515</v>
      </c>
      <c r="B967">
        <v>1</v>
      </c>
    </row>
    <row r="968" spans="1:2" x14ac:dyDescent="0.25">
      <c r="A968" s="5" t="s">
        <v>1511</v>
      </c>
      <c r="B968">
        <v>1</v>
      </c>
    </row>
    <row r="969" spans="1:2" x14ac:dyDescent="0.25">
      <c r="A969" s="4" t="s">
        <v>8551</v>
      </c>
      <c r="B969">
        <v>1</v>
      </c>
    </row>
    <row r="970" spans="1:2" x14ac:dyDescent="0.25">
      <c r="A970" s="5" t="s">
        <v>8548</v>
      </c>
      <c r="B970">
        <v>1</v>
      </c>
    </row>
    <row r="971" spans="1:2" x14ac:dyDescent="0.25">
      <c r="A971" s="4" t="s">
        <v>10058</v>
      </c>
      <c r="B971">
        <v>1</v>
      </c>
    </row>
    <row r="972" spans="1:2" x14ac:dyDescent="0.25">
      <c r="A972" s="5" t="s">
        <v>9538</v>
      </c>
      <c r="B972">
        <v>1</v>
      </c>
    </row>
    <row r="973" spans="1:2" x14ac:dyDescent="0.25">
      <c r="A973" s="4" t="s">
        <v>8938</v>
      </c>
      <c r="B973">
        <v>1</v>
      </c>
    </row>
    <row r="974" spans="1:2" x14ac:dyDescent="0.25">
      <c r="A974" s="5" t="s">
        <v>8936</v>
      </c>
      <c r="B974">
        <v>1</v>
      </c>
    </row>
    <row r="975" spans="1:2" x14ac:dyDescent="0.25">
      <c r="A975" s="4" t="s">
        <v>2781</v>
      </c>
      <c r="B975">
        <v>1</v>
      </c>
    </row>
    <row r="976" spans="1:2" x14ac:dyDescent="0.25">
      <c r="A976" s="5" t="s">
        <v>2778</v>
      </c>
      <c r="B976">
        <v>1</v>
      </c>
    </row>
    <row r="977" spans="1:2" x14ac:dyDescent="0.25">
      <c r="A977" s="4" t="s">
        <v>6926</v>
      </c>
      <c r="B977">
        <v>1</v>
      </c>
    </row>
    <row r="978" spans="1:2" x14ac:dyDescent="0.25">
      <c r="A978" s="5" t="s">
        <v>6923</v>
      </c>
      <c r="B978">
        <v>1</v>
      </c>
    </row>
    <row r="979" spans="1:2" x14ac:dyDescent="0.25">
      <c r="A979" s="4" t="s">
        <v>8858</v>
      </c>
      <c r="B979">
        <v>1</v>
      </c>
    </row>
    <row r="980" spans="1:2" x14ac:dyDescent="0.25">
      <c r="A980" s="5" t="s">
        <v>8856</v>
      </c>
      <c r="B980">
        <v>1</v>
      </c>
    </row>
    <row r="981" spans="1:2" x14ac:dyDescent="0.25">
      <c r="A981" s="4" t="s">
        <v>3265</v>
      </c>
      <c r="B981">
        <v>1</v>
      </c>
    </row>
    <row r="982" spans="1:2" x14ac:dyDescent="0.25">
      <c r="A982" s="5" t="s">
        <v>2945</v>
      </c>
      <c r="B982">
        <v>1</v>
      </c>
    </row>
    <row r="983" spans="1:2" x14ac:dyDescent="0.25">
      <c r="A983" s="4" t="s">
        <v>3589</v>
      </c>
      <c r="B983">
        <v>1</v>
      </c>
    </row>
    <row r="984" spans="1:2" x14ac:dyDescent="0.25">
      <c r="A984" s="5" t="s">
        <v>3587</v>
      </c>
      <c r="B984">
        <v>1</v>
      </c>
    </row>
    <row r="985" spans="1:2" x14ac:dyDescent="0.25">
      <c r="A985" s="4" t="s">
        <v>3627</v>
      </c>
      <c r="B985">
        <v>1</v>
      </c>
    </row>
    <row r="986" spans="1:2" x14ac:dyDescent="0.25">
      <c r="A986" s="5" t="s">
        <v>2945</v>
      </c>
      <c r="B986">
        <v>1</v>
      </c>
    </row>
    <row r="987" spans="1:2" x14ac:dyDescent="0.25">
      <c r="A987" s="4" t="s">
        <v>6289</v>
      </c>
      <c r="B987">
        <v>1</v>
      </c>
    </row>
    <row r="988" spans="1:2" x14ac:dyDescent="0.25">
      <c r="A988" s="5" t="s">
        <v>6286</v>
      </c>
      <c r="B988">
        <v>1</v>
      </c>
    </row>
    <row r="989" spans="1:2" x14ac:dyDescent="0.25">
      <c r="A989" s="4" t="s">
        <v>2949</v>
      </c>
      <c r="B989">
        <v>1</v>
      </c>
    </row>
    <row r="990" spans="1:2" x14ac:dyDescent="0.25">
      <c r="A990" s="5" t="s">
        <v>2945</v>
      </c>
      <c r="B990">
        <v>1</v>
      </c>
    </row>
    <row r="991" spans="1:2" x14ac:dyDescent="0.25">
      <c r="A991" s="4" t="s">
        <v>8221</v>
      </c>
      <c r="B991">
        <v>1</v>
      </c>
    </row>
    <row r="992" spans="1:2" x14ac:dyDescent="0.25">
      <c r="A992" s="5" t="s">
        <v>8219</v>
      </c>
      <c r="B992">
        <v>1</v>
      </c>
    </row>
    <row r="993" spans="1:2" x14ac:dyDescent="0.25">
      <c r="A993" s="4" t="s">
        <v>3531</v>
      </c>
      <c r="B993">
        <v>1</v>
      </c>
    </row>
    <row r="994" spans="1:2" x14ac:dyDescent="0.25">
      <c r="A994" s="5" t="s">
        <v>2945</v>
      </c>
      <c r="B994">
        <v>1</v>
      </c>
    </row>
    <row r="995" spans="1:2" x14ac:dyDescent="0.25">
      <c r="A995" s="4" t="s">
        <v>10050</v>
      </c>
      <c r="B995">
        <v>1</v>
      </c>
    </row>
    <row r="996" spans="1:2" x14ac:dyDescent="0.25">
      <c r="A996" s="5" t="s">
        <v>10047</v>
      </c>
      <c r="B996">
        <v>1</v>
      </c>
    </row>
    <row r="997" spans="1:2" x14ac:dyDescent="0.25">
      <c r="A997" s="4" t="s">
        <v>7629</v>
      </c>
      <c r="B997">
        <v>1</v>
      </c>
    </row>
    <row r="998" spans="1:2" x14ac:dyDescent="0.25">
      <c r="A998" s="5" t="s">
        <v>7627</v>
      </c>
      <c r="B998">
        <v>1</v>
      </c>
    </row>
    <row r="999" spans="1:2" x14ac:dyDescent="0.25">
      <c r="A999" s="4" t="s">
        <v>4587</v>
      </c>
      <c r="B999">
        <v>1</v>
      </c>
    </row>
    <row r="1000" spans="1:2" x14ac:dyDescent="0.25">
      <c r="A1000" s="5" t="s">
        <v>4583</v>
      </c>
      <c r="B1000">
        <v>1</v>
      </c>
    </row>
    <row r="1001" spans="1:2" x14ac:dyDescent="0.25">
      <c r="A1001" s="4" t="s">
        <v>1256</v>
      </c>
      <c r="B1001">
        <v>1</v>
      </c>
    </row>
    <row r="1002" spans="1:2" x14ac:dyDescent="0.25">
      <c r="A1002" s="5" t="s">
        <v>714</v>
      </c>
      <c r="B1002">
        <v>1</v>
      </c>
    </row>
    <row r="1003" spans="1:2" x14ac:dyDescent="0.25">
      <c r="A1003" s="4" t="s">
        <v>4233</v>
      </c>
      <c r="B1003">
        <v>1</v>
      </c>
    </row>
    <row r="1004" spans="1:2" x14ac:dyDescent="0.25">
      <c r="A1004" s="5" t="s">
        <v>4229</v>
      </c>
      <c r="B1004">
        <v>1</v>
      </c>
    </row>
    <row r="1005" spans="1:2" x14ac:dyDescent="0.25">
      <c r="A1005" s="4" t="s">
        <v>1221</v>
      </c>
      <c r="B1005">
        <v>1</v>
      </c>
    </row>
    <row r="1006" spans="1:2" x14ac:dyDescent="0.25">
      <c r="A1006" s="5" t="s">
        <v>714</v>
      </c>
      <c r="B1006">
        <v>1</v>
      </c>
    </row>
    <row r="1007" spans="1:2" x14ac:dyDescent="0.25">
      <c r="A1007" s="4" t="s">
        <v>2440</v>
      </c>
      <c r="B1007">
        <v>1</v>
      </c>
    </row>
    <row r="1008" spans="1:2" x14ac:dyDescent="0.25">
      <c r="A1008" s="5" t="s">
        <v>2436</v>
      </c>
      <c r="B1008">
        <v>1</v>
      </c>
    </row>
    <row r="1009" spans="1:2" x14ac:dyDescent="0.25">
      <c r="A1009" s="4" t="s">
        <v>5283</v>
      </c>
      <c r="B1009">
        <v>1</v>
      </c>
    </row>
    <row r="1010" spans="1:2" x14ac:dyDescent="0.25">
      <c r="A1010" s="5" t="s">
        <v>5280</v>
      </c>
      <c r="B1010">
        <v>1</v>
      </c>
    </row>
    <row r="1011" spans="1:2" x14ac:dyDescent="0.25">
      <c r="A1011" s="4" t="s">
        <v>461</v>
      </c>
      <c r="B1011">
        <v>1</v>
      </c>
    </row>
    <row r="1012" spans="1:2" x14ac:dyDescent="0.25">
      <c r="A1012" s="5" t="s">
        <v>458</v>
      </c>
      <c r="B1012">
        <v>1</v>
      </c>
    </row>
    <row r="1013" spans="1:2" x14ac:dyDescent="0.25">
      <c r="A1013" s="4" t="s">
        <v>2805</v>
      </c>
      <c r="B1013">
        <v>1</v>
      </c>
    </row>
    <row r="1014" spans="1:2" x14ac:dyDescent="0.25">
      <c r="A1014" s="5" t="s">
        <v>2802</v>
      </c>
      <c r="B1014">
        <v>1</v>
      </c>
    </row>
    <row r="1015" spans="1:2" x14ac:dyDescent="0.25">
      <c r="A1015" s="4" t="s">
        <v>5382</v>
      </c>
      <c r="B1015">
        <v>1</v>
      </c>
    </row>
    <row r="1016" spans="1:2" x14ac:dyDescent="0.25">
      <c r="A1016" s="5" t="s">
        <v>5378</v>
      </c>
      <c r="B1016">
        <v>1</v>
      </c>
    </row>
    <row r="1017" spans="1:2" x14ac:dyDescent="0.25">
      <c r="A1017" s="4" t="s">
        <v>9790</v>
      </c>
      <c r="B1017">
        <v>1</v>
      </c>
    </row>
    <row r="1018" spans="1:2" x14ac:dyDescent="0.25">
      <c r="A1018" s="5" t="s">
        <v>9111</v>
      </c>
      <c r="B1018">
        <v>1</v>
      </c>
    </row>
    <row r="1019" spans="1:2" x14ac:dyDescent="0.25">
      <c r="A1019" s="4" t="s">
        <v>5072</v>
      </c>
      <c r="B1019">
        <v>1</v>
      </c>
    </row>
    <row r="1020" spans="1:2" x14ac:dyDescent="0.25">
      <c r="A1020" s="5" t="s">
        <v>5070</v>
      </c>
      <c r="B1020">
        <v>1</v>
      </c>
    </row>
    <row r="1021" spans="1:2" x14ac:dyDescent="0.25">
      <c r="A1021" s="4" t="s">
        <v>9115</v>
      </c>
      <c r="B1021">
        <v>1</v>
      </c>
    </row>
    <row r="1022" spans="1:2" x14ac:dyDescent="0.25">
      <c r="A1022" s="5" t="s">
        <v>9111</v>
      </c>
      <c r="B1022">
        <v>1</v>
      </c>
    </row>
    <row r="1023" spans="1:2" x14ac:dyDescent="0.25">
      <c r="A1023" s="4" t="s">
        <v>5569</v>
      </c>
      <c r="B1023">
        <v>1</v>
      </c>
    </row>
    <row r="1024" spans="1:2" x14ac:dyDescent="0.25">
      <c r="A1024" s="5" t="s">
        <v>5566</v>
      </c>
      <c r="B1024">
        <v>1</v>
      </c>
    </row>
    <row r="1025" spans="1:2" x14ac:dyDescent="0.25">
      <c r="A1025" s="4" t="s">
        <v>1541</v>
      </c>
      <c r="B1025">
        <v>1</v>
      </c>
    </row>
    <row r="1026" spans="1:2" x14ac:dyDescent="0.25">
      <c r="A1026" s="5" t="s">
        <v>1537</v>
      </c>
      <c r="B1026">
        <v>1</v>
      </c>
    </row>
    <row r="1027" spans="1:2" x14ac:dyDescent="0.25">
      <c r="A1027" s="4" t="s">
        <v>7192</v>
      </c>
      <c r="B1027">
        <v>1</v>
      </c>
    </row>
    <row r="1028" spans="1:2" x14ac:dyDescent="0.25">
      <c r="A1028" s="5" t="s">
        <v>7189</v>
      </c>
      <c r="B1028">
        <v>1</v>
      </c>
    </row>
    <row r="1029" spans="1:2" x14ac:dyDescent="0.25">
      <c r="A1029" s="4" t="s">
        <v>8362</v>
      </c>
      <c r="B1029">
        <v>1</v>
      </c>
    </row>
    <row r="1030" spans="1:2" x14ac:dyDescent="0.25">
      <c r="A1030" s="5" t="s">
        <v>8359</v>
      </c>
      <c r="B1030">
        <v>1</v>
      </c>
    </row>
    <row r="1031" spans="1:2" x14ac:dyDescent="0.25">
      <c r="A1031" s="4" t="s">
        <v>3854</v>
      </c>
      <c r="B1031">
        <v>1</v>
      </c>
    </row>
    <row r="1032" spans="1:2" x14ac:dyDescent="0.25">
      <c r="A1032" s="5" t="s">
        <v>3850</v>
      </c>
      <c r="B1032">
        <v>1</v>
      </c>
    </row>
    <row r="1033" spans="1:2" x14ac:dyDescent="0.25">
      <c r="A1033" s="4" t="s">
        <v>1653</v>
      </c>
      <c r="B1033">
        <v>1</v>
      </c>
    </row>
    <row r="1034" spans="1:2" x14ac:dyDescent="0.25">
      <c r="A1034" s="5" t="s">
        <v>1649</v>
      </c>
      <c r="B1034">
        <v>1</v>
      </c>
    </row>
    <row r="1035" spans="1:2" x14ac:dyDescent="0.25">
      <c r="A1035" s="4" t="s">
        <v>2394</v>
      </c>
      <c r="B1035">
        <v>1</v>
      </c>
    </row>
    <row r="1036" spans="1:2" x14ac:dyDescent="0.25">
      <c r="A1036" s="5" t="s">
        <v>2392</v>
      </c>
      <c r="B1036">
        <v>1</v>
      </c>
    </row>
    <row r="1037" spans="1:2" x14ac:dyDescent="0.25">
      <c r="A1037" s="4" t="s">
        <v>4423</v>
      </c>
      <c r="B1037">
        <v>1</v>
      </c>
    </row>
    <row r="1038" spans="1:2" x14ac:dyDescent="0.25">
      <c r="A1038" s="5" t="s">
        <v>4419</v>
      </c>
      <c r="B1038">
        <v>1</v>
      </c>
    </row>
    <row r="1039" spans="1:2" x14ac:dyDescent="0.25">
      <c r="A1039" s="4" t="s">
        <v>290</v>
      </c>
      <c r="B1039">
        <v>1</v>
      </c>
    </row>
    <row r="1040" spans="1:2" x14ac:dyDescent="0.25">
      <c r="A1040" s="5" t="s">
        <v>286</v>
      </c>
      <c r="B1040">
        <v>1</v>
      </c>
    </row>
    <row r="1041" spans="1:2" x14ac:dyDescent="0.25">
      <c r="A1041" s="4" t="s">
        <v>654</v>
      </c>
      <c r="B1041">
        <v>1</v>
      </c>
    </row>
    <row r="1042" spans="1:2" x14ac:dyDescent="0.25">
      <c r="A1042" s="5" t="s">
        <v>651</v>
      </c>
      <c r="B1042">
        <v>1</v>
      </c>
    </row>
    <row r="1043" spans="1:2" x14ac:dyDescent="0.25">
      <c r="A1043" s="4" t="s">
        <v>1626</v>
      </c>
      <c r="B1043">
        <v>1</v>
      </c>
    </row>
    <row r="1044" spans="1:2" x14ac:dyDescent="0.25">
      <c r="A1044" s="5" t="s">
        <v>1622</v>
      </c>
      <c r="B1044">
        <v>1</v>
      </c>
    </row>
    <row r="1045" spans="1:2" x14ac:dyDescent="0.25">
      <c r="A1045" s="4" t="s">
        <v>4537</v>
      </c>
      <c r="B1045">
        <v>1</v>
      </c>
    </row>
    <row r="1046" spans="1:2" x14ac:dyDescent="0.25">
      <c r="A1046" s="5" t="s">
        <v>4533</v>
      </c>
      <c r="B1046">
        <v>1</v>
      </c>
    </row>
    <row r="1047" spans="1:2" x14ac:dyDescent="0.25">
      <c r="A1047" s="4" t="s">
        <v>9612</v>
      </c>
      <c r="B1047">
        <v>1</v>
      </c>
    </row>
    <row r="1048" spans="1:2" x14ac:dyDescent="0.25">
      <c r="A1048" s="5" t="s">
        <v>9610</v>
      </c>
      <c r="B1048">
        <v>1</v>
      </c>
    </row>
    <row r="1049" spans="1:2" x14ac:dyDescent="0.25">
      <c r="A1049" s="4" t="s">
        <v>2330</v>
      </c>
      <c r="B1049">
        <v>1</v>
      </c>
    </row>
    <row r="1050" spans="1:2" x14ac:dyDescent="0.25">
      <c r="A1050" s="5" t="s">
        <v>2326</v>
      </c>
      <c r="B1050">
        <v>1</v>
      </c>
    </row>
    <row r="1051" spans="1:2" x14ac:dyDescent="0.25">
      <c r="A1051" s="4" t="s">
        <v>6983</v>
      </c>
      <c r="B1051">
        <v>1</v>
      </c>
    </row>
    <row r="1052" spans="1:2" x14ac:dyDescent="0.25">
      <c r="A1052" s="5" t="s">
        <v>6980</v>
      </c>
      <c r="B1052">
        <v>1</v>
      </c>
    </row>
    <row r="1053" spans="1:2" x14ac:dyDescent="0.25">
      <c r="A1053" s="4" t="s">
        <v>5768</v>
      </c>
      <c r="B1053">
        <v>1</v>
      </c>
    </row>
    <row r="1054" spans="1:2" x14ac:dyDescent="0.25">
      <c r="A1054" s="5" t="s">
        <v>5766</v>
      </c>
      <c r="B1054">
        <v>1</v>
      </c>
    </row>
    <row r="1055" spans="1:2" x14ac:dyDescent="0.25">
      <c r="A1055" s="4" t="s">
        <v>79</v>
      </c>
      <c r="B1055">
        <v>1</v>
      </c>
    </row>
    <row r="1056" spans="1:2" x14ac:dyDescent="0.25">
      <c r="A1056" s="5" t="s">
        <v>74</v>
      </c>
      <c r="B1056">
        <v>1</v>
      </c>
    </row>
    <row r="1057" spans="1:2" x14ac:dyDescent="0.25">
      <c r="A1057" s="4" t="s">
        <v>6250</v>
      </c>
      <c r="B1057">
        <v>1</v>
      </c>
    </row>
    <row r="1058" spans="1:2" x14ac:dyDescent="0.25">
      <c r="A1058" s="5" t="s">
        <v>6247</v>
      </c>
      <c r="B1058">
        <v>1</v>
      </c>
    </row>
    <row r="1059" spans="1:2" x14ac:dyDescent="0.25">
      <c r="A1059" s="4" t="s">
        <v>9058</v>
      </c>
      <c r="B1059">
        <v>1</v>
      </c>
    </row>
    <row r="1060" spans="1:2" x14ac:dyDescent="0.25">
      <c r="A1060" s="5" t="s">
        <v>9055</v>
      </c>
      <c r="B1060">
        <v>1</v>
      </c>
    </row>
    <row r="1061" spans="1:2" x14ac:dyDescent="0.25">
      <c r="A1061" s="4" t="s">
        <v>9950</v>
      </c>
      <c r="B1061">
        <v>1</v>
      </c>
    </row>
    <row r="1062" spans="1:2" x14ac:dyDescent="0.25">
      <c r="A1062" s="5" t="s">
        <v>9948</v>
      </c>
      <c r="B1062">
        <v>1</v>
      </c>
    </row>
    <row r="1063" spans="1:2" x14ac:dyDescent="0.25">
      <c r="A1063" s="4" t="s">
        <v>7860</v>
      </c>
      <c r="B1063">
        <v>1</v>
      </c>
    </row>
    <row r="1064" spans="1:2" x14ac:dyDescent="0.25">
      <c r="A1064" s="5" t="s">
        <v>7857</v>
      </c>
      <c r="B1064">
        <v>1</v>
      </c>
    </row>
    <row r="1065" spans="1:2" x14ac:dyDescent="0.25">
      <c r="A1065" s="4" t="s">
        <v>9975</v>
      </c>
      <c r="B1065">
        <v>1</v>
      </c>
    </row>
    <row r="1066" spans="1:2" x14ac:dyDescent="0.25">
      <c r="A1066" s="5" t="s">
        <v>9973</v>
      </c>
      <c r="B1066">
        <v>1</v>
      </c>
    </row>
    <row r="1067" spans="1:2" x14ac:dyDescent="0.25">
      <c r="A1067" s="4" t="s">
        <v>7045</v>
      </c>
      <c r="B1067">
        <v>1</v>
      </c>
    </row>
    <row r="1068" spans="1:2" x14ac:dyDescent="0.25">
      <c r="A1068" s="5" t="s">
        <v>7042</v>
      </c>
      <c r="B1068">
        <v>1</v>
      </c>
    </row>
    <row r="1069" spans="1:2" x14ac:dyDescent="0.25">
      <c r="A1069" s="4" t="s">
        <v>1747</v>
      </c>
      <c r="B1069">
        <v>1</v>
      </c>
    </row>
    <row r="1070" spans="1:2" x14ac:dyDescent="0.25">
      <c r="A1070" s="5" t="s">
        <v>1050</v>
      </c>
      <c r="B1070">
        <v>1</v>
      </c>
    </row>
    <row r="1071" spans="1:2" x14ac:dyDescent="0.25">
      <c r="A1071" s="4" t="s">
        <v>8071</v>
      </c>
      <c r="B1071">
        <v>1</v>
      </c>
    </row>
    <row r="1072" spans="1:2" x14ac:dyDescent="0.25">
      <c r="A1072" s="5" t="s">
        <v>8067</v>
      </c>
      <c r="B1072">
        <v>1</v>
      </c>
    </row>
    <row r="1073" spans="1:2" x14ac:dyDescent="0.25">
      <c r="A1073" s="4" t="s">
        <v>1054</v>
      </c>
      <c r="B1073">
        <v>1</v>
      </c>
    </row>
    <row r="1074" spans="1:2" x14ac:dyDescent="0.25">
      <c r="A1074" s="5" t="s">
        <v>1050</v>
      </c>
      <c r="B1074">
        <v>1</v>
      </c>
    </row>
    <row r="1075" spans="1:2" x14ac:dyDescent="0.25">
      <c r="A1075" s="4" t="s">
        <v>8602</v>
      </c>
      <c r="B1075">
        <v>1</v>
      </c>
    </row>
    <row r="1076" spans="1:2" x14ac:dyDescent="0.25">
      <c r="A1076" s="5" t="s">
        <v>8600</v>
      </c>
      <c r="B1076">
        <v>1</v>
      </c>
    </row>
    <row r="1077" spans="1:2" x14ac:dyDescent="0.25">
      <c r="A1077" s="4" t="s">
        <v>4845</v>
      </c>
      <c r="B1077">
        <v>1</v>
      </c>
    </row>
    <row r="1078" spans="1:2" x14ac:dyDescent="0.25">
      <c r="A1078" s="5" t="s">
        <v>4843</v>
      </c>
      <c r="B1078">
        <v>1</v>
      </c>
    </row>
    <row r="1079" spans="1:2" x14ac:dyDescent="0.25">
      <c r="A1079" s="4" t="s">
        <v>10027</v>
      </c>
      <c r="B1079">
        <v>1</v>
      </c>
    </row>
    <row r="1080" spans="1:2" x14ac:dyDescent="0.25">
      <c r="A1080" s="5" t="s">
        <v>10023</v>
      </c>
      <c r="B1080">
        <v>1</v>
      </c>
    </row>
    <row r="1081" spans="1:2" x14ac:dyDescent="0.25">
      <c r="A1081" s="4" t="s">
        <v>1668</v>
      </c>
      <c r="B1081">
        <v>1</v>
      </c>
    </row>
    <row r="1082" spans="1:2" x14ac:dyDescent="0.25">
      <c r="A1082" s="5" t="s">
        <v>1664</v>
      </c>
      <c r="B1082">
        <v>1</v>
      </c>
    </row>
    <row r="1083" spans="1:2" x14ac:dyDescent="0.25">
      <c r="A1083" s="4" t="s">
        <v>4186</v>
      </c>
      <c r="B1083">
        <v>1</v>
      </c>
    </row>
    <row r="1084" spans="1:2" x14ac:dyDescent="0.25">
      <c r="A1084" s="5" t="s">
        <v>4182</v>
      </c>
      <c r="B1084">
        <v>1</v>
      </c>
    </row>
    <row r="1085" spans="1:2" x14ac:dyDescent="0.25">
      <c r="A1085" s="4" t="s">
        <v>5044</v>
      </c>
      <c r="B1085">
        <v>1</v>
      </c>
    </row>
    <row r="1086" spans="1:2" x14ac:dyDescent="0.25">
      <c r="A1086" s="5" t="s">
        <v>4791</v>
      </c>
      <c r="B1086">
        <v>1</v>
      </c>
    </row>
    <row r="1087" spans="1:2" x14ac:dyDescent="0.25">
      <c r="A1087" s="4" t="s">
        <v>6883</v>
      </c>
      <c r="B1087">
        <v>1</v>
      </c>
    </row>
    <row r="1088" spans="1:2" x14ac:dyDescent="0.25">
      <c r="A1088" s="5" t="s">
        <v>6880</v>
      </c>
      <c r="B1088">
        <v>1</v>
      </c>
    </row>
    <row r="1089" spans="1:2" x14ac:dyDescent="0.25">
      <c r="A1089" s="4" t="s">
        <v>8773</v>
      </c>
      <c r="B1089">
        <v>1</v>
      </c>
    </row>
    <row r="1090" spans="1:2" x14ac:dyDescent="0.25">
      <c r="A1090" s="5" t="s">
        <v>8770</v>
      </c>
      <c r="B1090">
        <v>1</v>
      </c>
    </row>
    <row r="1091" spans="1:2" x14ac:dyDescent="0.25">
      <c r="A1091" s="4" t="s">
        <v>659</v>
      </c>
      <c r="B1091">
        <v>1</v>
      </c>
    </row>
    <row r="1092" spans="1:2" x14ac:dyDescent="0.25">
      <c r="A1092" s="5" t="s">
        <v>657</v>
      </c>
      <c r="B1092">
        <v>1</v>
      </c>
    </row>
    <row r="1093" spans="1:2" x14ac:dyDescent="0.25">
      <c r="A1093" s="4" t="s">
        <v>7370</v>
      </c>
      <c r="B1093">
        <v>1</v>
      </c>
    </row>
    <row r="1094" spans="1:2" x14ac:dyDescent="0.25">
      <c r="A1094" s="5" t="s">
        <v>7368</v>
      </c>
      <c r="B1094">
        <v>1</v>
      </c>
    </row>
    <row r="1095" spans="1:2" x14ac:dyDescent="0.25">
      <c r="A1095" s="4" t="s">
        <v>611</v>
      </c>
      <c r="B1095">
        <v>1</v>
      </c>
    </row>
    <row r="1096" spans="1:2" x14ac:dyDescent="0.25">
      <c r="A1096" s="5" t="s">
        <v>608</v>
      </c>
      <c r="B1096">
        <v>1</v>
      </c>
    </row>
    <row r="1097" spans="1:2" x14ac:dyDescent="0.25">
      <c r="A1097" s="4" t="s">
        <v>7646</v>
      </c>
      <c r="B1097">
        <v>1</v>
      </c>
    </row>
    <row r="1098" spans="1:2" x14ac:dyDescent="0.25">
      <c r="A1098" s="5" t="s">
        <v>7644</v>
      </c>
      <c r="B1098">
        <v>1</v>
      </c>
    </row>
    <row r="1099" spans="1:2" x14ac:dyDescent="0.25">
      <c r="A1099" s="4" t="s">
        <v>6972</v>
      </c>
      <c r="B1099">
        <v>1</v>
      </c>
    </row>
    <row r="1100" spans="1:2" x14ac:dyDescent="0.25">
      <c r="A1100" s="5" t="s">
        <v>6970</v>
      </c>
      <c r="B1100">
        <v>1</v>
      </c>
    </row>
    <row r="1101" spans="1:2" x14ac:dyDescent="0.25">
      <c r="A1101" s="4" t="s">
        <v>7223</v>
      </c>
      <c r="B1101">
        <v>1</v>
      </c>
    </row>
    <row r="1102" spans="1:2" x14ac:dyDescent="0.25">
      <c r="A1102" s="5" t="s">
        <v>7219</v>
      </c>
      <c r="B1102">
        <v>1</v>
      </c>
    </row>
    <row r="1103" spans="1:2" x14ac:dyDescent="0.25">
      <c r="A1103" s="4" t="s">
        <v>7707</v>
      </c>
      <c r="B1103">
        <v>1</v>
      </c>
    </row>
    <row r="1104" spans="1:2" x14ac:dyDescent="0.25">
      <c r="A1104" s="5" t="s">
        <v>7705</v>
      </c>
      <c r="B1104">
        <v>1</v>
      </c>
    </row>
    <row r="1105" spans="1:2" x14ac:dyDescent="0.25">
      <c r="A1105" s="4" t="s">
        <v>7687</v>
      </c>
      <c r="B1105">
        <v>1</v>
      </c>
    </row>
    <row r="1106" spans="1:2" x14ac:dyDescent="0.25">
      <c r="A1106" s="5" t="s">
        <v>7685</v>
      </c>
      <c r="B1106">
        <v>1</v>
      </c>
    </row>
    <row r="1107" spans="1:2" x14ac:dyDescent="0.25">
      <c r="A1107" s="4" t="s">
        <v>9094</v>
      </c>
      <c r="B1107">
        <v>1</v>
      </c>
    </row>
    <row r="1108" spans="1:2" x14ac:dyDescent="0.25">
      <c r="A1108" s="5" t="s">
        <v>9092</v>
      </c>
      <c r="B1108">
        <v>1</v>
      </c>
    </row>
    <row r="1109" spans="1:2" x14ac:dyDescent="0.25">
      <c r="A1109" s="4" t="s">
        <v>1218</v>
      </c>
      <c r="B1109">
        <v>1</v>
      </c>
    </row>
    <row r="1110" spans="1:2" x14ac:dyDescent="0.25">
      <c r="A1110" s="5" t="s">
        <v>908</v>
      </c>
      <c r="B1110">
        <v>1</v>
      </c>
    </row>
    <row r="1111" spans="1:2" x14ac:dyDescent="0.25">
      <c r="A1111" s="4" t="s">
        <v>6930</v>
      </c>
      <c r="B1111">
        <v>1</v>
      </c>
    </row>
    <row r="1112" spans="1:2" x14ac:dyDescent="0.25">
      <c r="A1112" s="5" t="s">
        <v>6928</v>
      </c>
      <c r="B1112">
        <v>1</v>
      </c>
    </row>
    <row r="1113" spans="1:2" x14ac:dyDescent="0.25">
      <c r="A1113" s="4" t="s">
        <v>1771</v>
      </c>
      <c r="B1113">
        <v>1</v>
      </c>
    </row>
    <row r="1114" spans="1:2" x14ac:dyDescent="0.25">
      <c r="A1114" s="5" t="s">
        <v>908</v>
      </c>
      <c r="B1114">
        <v>1</v>
      </c>
    </row>
    <row r="1115" spans="1:2" x14ac:dyDescent="0.25">
      <c r="A1115" s="4" t="s">
        <v>4559</v>
      </c>
      <c r="B1115">
        <v>1</v>
      </c>
    </row>
    <row r="1116" spans="1:2" x14ac:dyDescent="0.25">
      <c r="A1116" s="5" t="s">
        <v>28</v>
      </c>
      <c r="B1116">
        <v>1</v>
      </c>
    </row>
    <row r="1117" spans="1:2" x14ac:dyDescent="0.25">
      <c r="A1117" s="4" t="s">
        <v>1140</v>
      </c>
      <c r="B1117">
        <v>1</v>
      </c>
    </row>
    <row r="1118" spans="1:2" x14ac:dyDescent="0.25">
      <c r="A1118" s="5" t="s">
        <v>908</v>
      </c>
      <c r="B1118">
        <v>1</v>
      </c>
    </row>
    <row r="1119" spans="1:2" x14ac:dyDescent="0.25">
      <c r="A1119" s="4" t="s">
        <v>8338</v>
      </c>
      <c r="B1119">
        <v>1</v>
      </c>
    </row>
    <row r="1120" spans="1:2" x14ac:dyDescent="0.25">
      <c r="A1120" s="5" t="s">
        <v>8335</v>
      </c>
      <c r="B1120">
        <v>1</v>
      </c>
    </row>
    <row r="1121" spans="1:2" x14ac:dyDescent="0.25">
      <c r="A1121" s="4" t="s">
        <v>912</v>
      </c>
      <c r="B1121">
        <v>1</v>
      </c>
    </row>
    <row r="1122" spans="1:2" x14ac:dyDescent="0.25">
      <c r="A1122" s="5" t="s">
        <v>908</v>
      </c>
      <c r="B1122">
        <v>1</v>
      </c>
    </row>
    <row r="1123" spans="1:2" x14ac:dyDescent="0.25">
      <c r="A1123" s="4" t="s">
        <v>5542</v>
      </c>
      <c r="B1123">
        <v>1</v>
      </c>
    </row>
    <row r="1124" spans="1:2" x14ac:dyDescent="0.25">
      <c r="A1124" s="5" t="s">
        <v>5539</v>
      </c>
      <c r="B1124">
        <v>1</v>
      </c>
    </row>
    <row r="1125" spans="1:2" x14ac:dyDescent="0.25">
      <c r="A1125" s="4" t="s">
        <v>1193</v>
      </c>
      <c r="B1125">
        <v>1</v>
      </c>
    </row>
    <row r="1126" spans="1:2" x14ac:dyDescent="0.25">
      <c r="A1126" s="5" t="s">
        <v>908</v>
      </c>
      <c r="B1126">
        <v>1</v>
      </c>
    </row>
    <row r="1127" spans="1:2" x14ac:dyDescent="0.25">
      <c r="A1127" s="4" t="s">
        <v>3138</v>
      </c>
      <c r="B1127">
        <v>1</v>
      </c>
    </row>
    <row r="1128" spans="1:2" x14ac:dyDescent="0.25">
      <c r="A1128" s="5" t="s">
        <v>3136</v>
      </c>
      <c r="B1128">
        <v>1</v>
      </c>
    </row>
    <row r="1129" spans="1:2" x14ac:dyDescent="0.25">
      <c r="A1129" s="4" t="s">
        <v>481</v>
      </c>
      <c r="B1129">
        <v>1</v>
      </c>
    </row>
    <row r="1130" spans="1:2" x14ac:dyDescent="0.25">
      <c r="A1130" s="5" t="s">
        <v>478</v>
      </c>
      <c r="B1130">
        <v>1</v>
      </c>
    </row>
    <row r="1131" spans="1:2" x14ac:dyDescent="0.25">
      <c r="A1131" s="4" t="s">
        <v>3269</v>
      </c>
      <c r="B1131">
        <v>1</v>
      </c>
    </row>
    <row r="1132" spans="1:2" x14ac:dyDescent="0.25">
      <c r="A1132" s="5" t="s">
        <v>3267</v>
      </c>
      <c r="B1132">
        <v>1</v>
      </c>
    </row>
    <row r="1133" spans="1:2" x14ac:dyDescent="0.25">
      <c r="A1133" s="4" t="s">
        <v>1293</v>
      </c>
      <c r="B1133">
        <v>1</v>
      </c>
    </row>
    <row r="1134" spans="1:2" x14ac:dyDescent="0.25">
      <c r="A1134" s="5" t="s">
        <v>1290</v>
      </c>
      <c r="B1134">
        <v>1</v>
      </c>
    </row>
    <row r="1135" spans="1:2" x14ac:dyDescent="0.25">
      <c r="A1135" s="4" t="s">
        <v>3170</v>
      </c>
      <c r="B1135">
        <v>1</v>
      </c>
    </row>
    <row r="1136" spans="1:2" x14ac:dyDescent="0.25">
      <c r="A1136" s="5" t="s">
        <v>3168</v>
      </c>
      <c r="B1136">
        <v>1</v>
      </c>
    </row>
    <row r="1137" spans="1:2" x14ac:dyDescent="0.25">
      <c r="A1137" s="4" t="s">
        <v>898</v>
      </c>
      <c r="B1137">
        <v>1</v>
      </c>
    </row>
    <row r="1138" spans="1:2" x14ac:dyDescent="0.25">
      <c r="A1138" s="5" t="s">
        <v>896</v>
      </c>
      <c r="B1138">
        <v>1</v>
      </c>
    </row>
    <row r="1139" spans="1:2" x14ac:dyDescent="0.25">
      <c r="A1139" s="4" t="s">
        <v>3248</v>
      </c>
      <c r="B1139">
        <v>1</v>
      </c>
    </row>
    <row r="1140" spans="1:2" x14ac:dyDescent="0.25">
      <c r="A1140" s="5" t="s">
        <v>3246</v>
      </c>
      <c r="B1140">
        <v>1</v>
      </c>
    </row>
    <row r="1141" spans="1:2" x14ac:dyDescent="0.25">
      <c r="A1141" s="4" t="s">
        <v>3032</v>
      </c>
      <c r="B1141">
        <v>1</v>
      </c>
    </row>
    <row r="1142" spans="1:2" x14ac:dyDescent="0.25">
      <c r="A1142" s="5" t="s">
        <v>3030</v>
      </c>
      <c r="B1142">
        <v>1</v>
      </c>
    </row>
    <row r="1143" spans="1:2" x14ac:dyDescent="0.25">
      <c r="A1143" s="4" t="s">
        <v>2984</v>
      </c>
      <c r="B1143">
        <v>1</v>
      </c>
    </row>
    <row r="1144" spans="1:2" x14ac:dyDescent="0.25">
      <c r="A1144" s="5" t="s">
        <v>2980</v>
      </c>
      <c r="B1144">
        <v>1</v>
      </c>
    </row>
    <row r="1145" spans="1:2" x14ac:dyDescent="0.25">
      <c r="A1145" s="4" t="s">
        <v>4160</v>
      </c>
      <c r="B1145">
        <v>1</v>
      </c>
    </row>
    <row r="1146" spans="1:2" x14ac:dyDescent="0.25">
      <c r="A1146" s="5" t="s">
        <v>4156</v>
      </c>
      <c r="B1146">
        <v>1</v>
      </c>
    </row>
    <row r="1147" spans="1:2" x14ac:dyDescent="0.25">
      <c r="A1147" s="4" t="s">
        <v>3771</v>
      </c>
      <c r="B1147">
        <v>1</v>
      </c>
    </row>
    <row r="1148" spans="1:2" x14ac:dyDescent="0.25">
      <c r="A1148" s="5" t="s">
        <v>3767</v>
      </c>
      <c r="B1148">
        <v>1</v>
      </c>
    </row>
    <row r="1149" spans="1:2" x14ac:dyDescent="0.25">
      <c r="A1149" s="4" t="s">
        <v>8657</v>
      </c>
      <c r="B1149">
        <v>1</v>
      </c>
    </row>
    <row r="1150" spans="1:2" x14ac:dyDescent="0.25">
      <c r="A1150" s="5" t="s">
        <v>8654</v>
      </c>
      <c r="B1150">
        <v>1</v>
      </c>
    </row>
    <row r="1151" spans="1:2" x14ac:dyDescent="0.25">
      <c r="A1151" s="4" t="s">
        <v>4902</v>
      </c>
      <c r="B1151">
        <v>1</v>
      </c>
    </row>
    <row r="1152" spans="1:2" x14ac:dyDescent="0.25">
      <c r="A1152" s="5" t="s">
        <v>4900</v>
      </c>
      <c r="B1152">
        <v>1</v>
      </c>
    </row>
    <row r="1153" spans="1:2" x14ac:dyDescent="0.25">
      <c r="A1153" s="4" t="s">
        <v>5334</v>
      </c>
      <c r="B1153">
        <v>1</v>
      </c>
    </row>
    <row r="1154" spans="1:2" x14ac:dyDescent="0.25">
      <c r="A1154" s="5" t="s">
        <v>5331</v>
      </c>
      <c r="B1154">
        <v>1</v>
      </c>
    </row>
    <row r="1155" spans="1:2" x14ac:dyDescent="0.25">
      <c r="A1155" s="4" t="s">
        <v>3574</v>
      </c>
      <c r="B1155">
        <v>1</v>
      </c>
    </row>
    <row r="1156" spans="1:2" x14ac:dyDescent="0.25">
      <c r="A1156" s="5" t="s">
        <v>3570</v>
      </c>
      <c r="B1156">
        <v>1</v>
      </c>
    </row>
    <row r="1157" spans="1:2" x14ac:dyDescent="0.25">
      <c r="A1157" s="4" t="s">
        <v>406</v>
      </c>
      <c r="B1157">
        <v>1</v>
      </c>
    </row>
    <row r="1158" spans="1:2" x14ac:dyDescent="0.25">
      <c r="A1158" s="5" t="s">
        <v>402</v>
      </c>
      <c r="B1158">
        <v>1</v>
      </c>
    </row>
    <row r="1159" spans="1:2" x14ac:dyDescent="0.25">
      <c r="A1159" s="4" t="s">
        <v>2843</v>
      </c>
      <c r="B1159">
        <v>1</v>
      </c>
    </row>
    <row r="1160" spans="1:2" x14ac:dyDescent="0.25">
      <c r="A1160" s="5" t="s">
        <v>2840</v>
      </c>
      <c r="B1160">
        <v>1</v>
      </c>
    </row>
    <row r="1161" spans="1:2" x14ac:dyDescent="0.25">
      <c r="A1161" s="4" t="s">
        <v>3992</v>
      </c>
      <c r="B1161">
        <v>1</v>
      </c>
    </row>
    <row r="1162" spans="1:2" x14ac:dyDescent="0.25">
      <c r="A1162" s="5" t="s">
        <v>3177</v>
      </c>
      <c r="B1162">
        <v>1</v>
      </c>
    </row>
    <row r="1163" spans="1:2" x14ac:dyDescent="0.25">
      <c r="A1163" s="4" t="s">
        <v>2968</v>
      </c>
      <c r="B1163">
        <v>1</v>
      </c>
    </row>
    <row r="1164" spans="1:2" x14ac:dyDescent="0.25">
      <c r="A1164" s="5" t="s">
        <v>2965</v>
      </c>
      <c r="B1164">
        <v>1</v>
      </c>
    </row>
    <row r="1165" spans="1:2" x14ac:dyDescent="0.25">
      <c r="A1165" s="4" t="s">
        <v>4502</v>
      </c>
      <c r="B1165">
        <v>1</v>
      </c>
    </row>
    <row r="1166" spans="1:2" x14ac:dyDescent="0.25">
      <c r="A1166" s="5" t="s">
        <v>4500</v>
      </c>
      <c r="B1166">
        <v>1</v>
      </c>
    </row>
    <row r="1167" spans="1:2" x14ac:dyDescent="0.25">
      <c r="A1167" s="4" t="s">
        <v>7105</v>
      </c>
      <c r="B1167">
        <v>1</v>
      </c>
    </row>
    <row r="1168" spans="1:2" x14ac:dyDescent="0.25">
      <c r="A1168" s="5" t="s">
        <v>7103</v>
      </c>
      <c r="B1168">
        <v>1</v>
      </c>
    </row>
    <row r="1169" spans="1:2" x14ac:dyDescent="0.25">
      <c r="A1169" s="4" t="s">
        <v>2500</v>
      </c>
      <c r="B1169">
        <v>1</v>
      </c>
    </row>
    <row r="1170" spans="1:2" x14ac:dyDescent="0.25">
      <c r="A1170" s="5" t="s">
        <v>2496</v>
      </c>
      <c r="B1170">
        <v>1</v>
      </c>
    </row>
    <row r="1171" spans="1:2" x14ac:dyDescent="0.25">
      <c r="A1171" s="4" t="s">
        <v>4066</v>
      </c>
      <c r="B1171">
        <v>1</v>
      </c>
    </row>
    <row r="1172" spans="1:2" x14ac:dyDescent="0.25">
      <c r="A1172" s="5" t="s">
        <v>4063</v>
      </c>
      <c r="B1172">
        <v>1</v>
      </c>
    </row>
    <row r="1173" spans="1:2" x14ac:dyDescent="0.25">
      <c r="A1173" s="4" t="s">
        <v>2831</v>
      </c>
      <c r="B1173">
        <v>1</v>
      </c>
    </row>
    <row r="1174" spans="1:2" x14ac:dyDescent="0.25">
      <c r="A1174" s="5" t="s">
        <v>2827</v>
      </c>
      <c r="B1174">
        <v>1</v>
      </c>
    </row>
    <row r="1175" spans="1:2" x14ac:dyDescent="0.25">
      <c r="A1175" s="4" t="s">
        <v>4089</v>
      </c>
      <c r="B1175">
        <v>1</v>
      </c>
    </row>
    <row r="1176" spans="1:2" x14ac:dyDescent="0.25">
      <c r="A1176" s="5" t="s">
        <v>4085</v>
      </c>
      <c r="B1176">
        <v>1</v>
      </c>
    </row>
    <row r="1177" spans="1:2" x14ac:dyDescent="0.25">
      <c r="A1177" s="4" t="s">
        <v>7662</v>
      </c>
      <c r="B1177">
        <v>1</v>
      </c>
    </row>
    <row r="1178" spans="1:2" x14ac:dyDescent="0.25">
      <c r="A1178" s="5" t="s">
        <v>7660</v>
      </c>
      <c r="B1178">
        <v>1</v>
      </c>
    </row>
    <row r="1179" spans="1:2" x14ac:dyDescent="0.25">
      <c r="A1179" s="4" t="s">
        <v>8871</v>
      </c>
      <c r="B1179">
        <v>1</v>
      </c>
    </row>
    <row r="1180" spans="1:2" x14ac:dyDescent="0.25">
      <c r="A1180" s="5" t="s">
        <v>8868</v>
      </c>
      <c r="B1180">
        <v>1</v>
      </c>
    </row>
    <row r="1181" spans="1:2" x14ac:dyDescent="0.25">
      <c r="A1181" s="4" t="s">
        <v>7888</v>
      </c>
      <c r="B1181">
        <v>1</v>
      </c>
    </row>
    <row r="1182" spans="1:2" x14ac:dyDescent="0.25">
      <c r="A1182" s="5" t="s">
        <v>6818</v>
      </c>
      <c r="B1182">
        <v>1</v>
      </c>
    </row>
    <row r="1183" spans="1:2" x14ac:dyDescent="0.25">
      <c r="A1183" s="4" t="s">
        <v>7051</v>
      </c>
      <c r="B1183">
        <v>1</v>
      </c>
    </row>
    <row r="1184" spans="1:2" x14ac:dyDescent="0.25">
      <c r="A1184" s="5" t="s">
        <v>7048</v>
      </c>
      <c r="B1184">
        <v>1</v>
      </c>
    </row>
    <row r="1185" spans="1:2" x14ac:dyDescent="0.25">
      <c r="A1185" s="4" t="s">
        <v>3923</v>
      </c>
      <c r="B1185">
        <v>1</v>
      </c>
    </row>
    <row r="1186" spans="1:2" x14ac:dyDescent="0.25">
      <c r="A1186" s="5" t="s">
        <v>3921</v>
      </c>
      <c r="B1186">
        <v>1</v>
      </c>
    </row>
    <row r="1187" spans="1:2" x14ac:dyDescent="0.25">
      <c r="A1187" s="4" t="s">
        <v>8467</v>
      </c>
      <c r="B1187">
        <v>1</v>
      </c>
    </row>
    <row r="1188" spans="1:2" x14ac:dyDescent="0.25">
      <c r="A1188" s="5" t="s">
        <v>8464</v>
      </c>
      <c r="B1188">
        <v>1</v>
      </c>
    </row>
    <row r="1189" spans="1:2" x14ac:dyDescent="0.25">
      <c r="A1189" s="4" t="s">
        <v>7790</v>
      </c>
      <c r="B1189">
        <v>1</v>
      </c>
    </row>
    <row r="1190" spans="1:2" x14ac:dyDescent="0.25">
      <c r="A1190" s="5" t="s">
        <v>6800</v>
      </c>
      <c r="B1190">
        <v>1</v>
      </c>
    </row>
    <row r="1191" spans="1:2" x14ac:dyDescent="0.25">
      <c r="A1191" s="4" t="s">
        <v>9224</v>
      </c>
      <c r="B1191">
        <v>1</v>
      </c>
    </row>
    <row r="1192" spans="1:2" x14ac:dyDescent="0.25">
      <c r="A1192" s="5" t="s">
        <v>9220</v>
      </c>
      <c r="B1192">
        <v>1</v>
      </c>
    </row>
    <row r="1193" spans="1:2" x14ac:dyDescent="0.25">
      <c r="A1193" s="4" t="s">
        <v>2614</v>
      </c>
      <c r="B1193">
        <v>1</v>
      </c>
    </row>
    <row r="1194" spans="1:2" x14ac:dyDescent="0.25">
      <c r="A1194" s="5" t="s">
        <v>2610</v>
      </c>
      <c r="B1194">
        <v>1</v>
      </c>
    </row>
    <row r="1195" spans="1:2" x14ac:dyDescent="0.25">
      <c r="A1195" s="4" t="s">
        <v>9532</v>
      </c>
      <c r="B1195">
        <v>1</v>
      </c>
    </row>
    <row r="1196" spans="1:2" x14ac:dyDescent="0.25">
      <c r="A1196" s="5" t="s">
        <v>9529</v>
      </c>
      <c r="B1196">
        <v>1</v>
      </c>
    </row>
    <row r="1197" spans="1:2" x14ac:dyDescent="0.25">
      <c r="A1197" s="4" t="s">
        <v>5075</v>
      </c>
      <c r="B1197">
        <v>1</v>
      </c>
    </row>
    <row r="1198" spans="1:2" x14ac:dyDescent="0.25">
      <c r="A1198" s="5" t="s">
        <v>4791</v>
      </c>
      <c r="B1198">
        <v>1</v>
      </c>
    </row>
    <row r="1199" spans="1:2" x14ac:dyDescent="0.25">
      <c r="A1199" s="4" t="s">
        <v>7975</v>
      </c>
      <c r="B1199">
        <v>1</v>
      </c>
    </row>
    <row r="1200" spans="1:2" x14ac:dyDescent="0.25">
      <c r="A1200" s="5" t="s">
        <v>7973</v>
      </c>
      <c r="B1200">
        <v>1</v>
      </c>
    </row>
    <row r="1201" spans="1:2" x14ac:dyDescent="0.25">
      <c r="A1201" s="4" t="s">
        <v>2875</v>
      </c>
      <c r="B1201">
        <v>1</v>
      </c>
    </row>
    <row r="1202" spans="1:2" x14ac:dyDescent="0.25">
      <c r="A1202" s="5" t="s">
        <v>2871</v>
      </c>
      <c r="B1202">
        <v>1</v>
      </c>
    </row>
    <row r="1203" spans="1:2" x14ac:dyDescent="0.25">
      <c r="A1203" s="4" t="s">
        <v>7166</v>
      </c>
      <c r="B1203">
        <v>1</v>
      </c>
    </row>
    <row r="1204" spans="1:2" x14ac:dyDescent="0.25">
      <c r="A1204" s="5" t="s">
        <v>7163</v>
      </c>
      <c r="B1204">
        <v>1</v>
      </c>
    </row>
    <row r="1205" spans="1:2" x14ac:dyDescent="0.25">
      <c r="A1205" s="4" t="s">
        <v>5460</v>
      </c>
      <c r="B1205">
        <v>1</v>
      </c>
    </row>
    <row r="1206" spans="1:2" x14ac:dyDescent="0.25">
      <c r="A1206" s="5" t="s">
        <v>5458</v>
      </c>
      <c r="B1206">
        <v>1</v>
      </c>
    </row>
    <row r="1207" spans="1:2" x14ac:dyDescent="0.25">
      <c r="A1207" s="4" t="s">
        <v>4508</v>
      </c>
      <c r="B1207">
        <v>1</v>
      </c>
    </row>
    <row r="1208" spans="1:2" x14ac:dyDescent="0.25">
      <c r="A1208" s="5" t="s">
        <v>4505</v>
      </c>
      <c r="B1208">
        <v>1</v>
      </c>
    </row>
    <row r="1209" spans="1:2" x14ac:dyDescent="0.25">
      <c r="A1209" s="4" t="s">
        <v>4271</v>
      </c>
      <c r="B1209">
        <v>1</v>
      </c>
    </row>
    <row r="1210" spans="1:2" x14ac:dyDescent="0.25">
      <c r="A1210" s="5" t="s">
        <v>4268</v>
      </c>
      <c r="B1210">
        <v>1</v>
      </c>
    </row>
    <row r="1211" spans="1:2" x14ac:dyDescent="0.25">
      <c r="A1211" s="4" t="s">
        <v>4226</v>
      </c>
      <c r="B1211">
        <v>1</v>
      </c>
    </row>
    <row r="1212" spans="1:2" x14ac:dyDescent="0.25">
      <c r="A1212" s="5" t="s">
        <v>4224</v>
      </c>
      <c r="B1212">
        <v>1</v>
      </c>
    </row>
    <row r="1213" spans="1:2" x14ac:dyDescent="0.25">
      <c r="A1213" s="4" t="s">
        <v>6584</v>
      </c>
      <c r="B1213">
        <v>1</v>
      </c>
    </row>
    <row r="1214" spans="1:2" x14ac:dyDescent="0.25">
      <c r="A1214" s="5" t="s">
        <v>6581</v>
      </c>
      <c r="B1214">
        <v>1</v>
      </c>
    </row>
    <row r="1215" spans="1:2" x14ac:dyDescent="0.25">
      <c r="A1215" s="4" t="s">
        <v>2529</v>
      </c>
      <c r="B1215">
        <v>1</v>
      </c>
    </row>
    <row r="1216" spans="1:2" x14ac:dyDescent="0.25">
      <c r="A1216" s="5" t="s">
        <v>2525</v>
      </c>
      <c r="B1216">
        <v>1</v>
      </c>
    </row>
    <row r="1217" spans="1:2" x14ac:dyDescent="0.25">
      <c r="A1217" s="4" t="s">
        <v>9161</v>
      </c>
      <c r="B1217">
        <v>1</v>
      </c>
    </row>
    <row r="1218" spans="1:2" x14ac:dyDescent="0.25">
      <c r="A1218" s="5" t="s">
        <v>9158</v>
      </c>
      <c r="B1218">
        <v>1</v>
      </c>
    </row>
    <row r="1219" spans="1:2" x14ac:dyDescent="0.25">
      <c r="A1219" s="4" t="s">
        <v>2599</v>
      </c>
      <c r="B1219">
        <v>1</v>
      </c>
    </row>
    <row r="1220" spans="1:2" x14ac:dyDescent="0.25">
      <c r="A1220" s="5" t="s">
        <v>2596</v>
      </c>
      <c r="B1220">
        <v>1</v>
      </c>
    </row>
    <row r="1221" spans="1:2" x14ac:dyDescent="0.25">
      <c r="A1221" s="4" t="s">
        <v>7892</v>
      </c>
      <c r="B1221">
        <v>1</v>
      </c>
    </row>
    <row r="1222" spans="1:2" x14ac:dyDescent="0.25">
      <c r="A1222" s="5" t="s">
        <v>7480</v>
      </c>
      <c r="B1222">
        <v>1</v>
      </c>
    </row>
    <row r="1223" spans="1:2" x14ac:dyDescent="0.25">
      <c r="A1223" s="4" t="s">
        <v>6283</v>
      </c>
      <c r="B1223">
        <v>1</v>
      </c>
    </row>
    <row r="1224" spans="1:2" x14ac:dyDescent="0.25">
      <c r="A1224" s="5" t="s">
        <v>6280</v>
      </c>
      <c r="B1224">
        <v>1</v>
      </c>
    </row>
    <row r="1225" spans="1:2" x14ac:dyDescent="0.25">
      <c r="A1225" s="4" t="s">
        <v>9915</v>
      </c>
      <c r="B1225">
        <v>1</v>
      </c>
    </row>
    <row r="1226" spans="1:2" x14ac:dyDescent="0.25">
      <c r="A1226" s="5" t="s">
        <v>9912</v>
      </c>
      <c r="B1226">
        <v>1</v>
      </c>
    </row>
    <row r="1227" spans="1:2" x14ac:dyDescent="0.25">
      <c r="A1227" s="4" t="s">
        <v>8106</v>
      </c>
      <c r="B1227">
        <v>1</v>
      </c>
    </row>
    <row r="1228" spans="1:2" x14ac:dyDescent="0.25">
      <c r="A1228" s="5" t="s">
        <v>8103</v>
      </c>
      <c r="B1228">
        <v>1</v>
      </c>
    </row>
    <row r="1229" spans="1:2" x14ac:dyDescent="0.25">
      <c r="A1229" s="4" t="s">
        <v>1170</v>
      </c>
      <c r="B1229">
        <v>1</v>
      </c>
    </row>
    <row r="1230" spans="1:2" x14ac:dyDescent="0.25">
      <c r="A1230" s="5" t="s">
        <v>1166</v>
      </c>
      <c r="B1230">
        <v>1</v>
      </c>
    </row>
    <row r="1231" spans="1:2" x14ac:dyDescent="0.25">
      <c r="A1231" s="4" t="s">
        <v>51</v>
      </c>
      <c r="B1231">
        <v>1</v>
      </c>
    </row>
    <row r="1232" spans="1:2" x14ac:dyDescent="0.25">
      <c r="A1232" s="5" t="s">
        <v>47</v>
      </c>
      <c r="B1232">
        <v>1</v>
      </c>
    </row>
    <row r="1233" spans="1:2" x14ac:dyDescent="0.25">
      <c r="A1233" s="4" t="s">
        <v>8163</v>
      </c>
      <c r="B1233">
        <v>1</v>
      </c>
    </row>
    <row r="1234" spans="1:2" x14ac:dyDescent="0.25">
      <c r="A1234" s="5" t="s">
        <v>8160</v>
      </c>
      <c r="B1234">
        <v>1</v>
      </c>
    </row>
    <row r="1235" spans="1:2" x14ac:dyDescent="0.25">
      <c r="A1235" s="4" t="s">
        <v>8903</v>
      </c>
      <c r="B1235">
        <v>1</v>
      </c>
    </row>
    <row r="1236" spans="1:2" x14ac:dyDescent="0.25">
      <c r="A1236" s="5" t="s">
        <v>8899</v>
      </c>
      <c r="B1236">
        <v>1</v>
      </c>
    </row>
    <row r="1237" spans="1:2" x14ac:dyDescent="0.25">
      <c r="A1237" s="4" t="s">
        <v>2508</v>
      </c>
      <c r="B1237">
        <v>1</v>
      </c>
    </row>
    <row r="1238" spans="1:2" x14ac:dyDescent="0.25">
      <c r="A1238" s="5" t="s">
        <v>2504</v>
      </c>
      <c r="B1238">
        <v>1</v>
      </c>
    </row>
    <row r="1239" spans="1:2" x14ac:dyDescent="0.25">
      <c r="A1239" s="4" t="s">
        <v>8831</v>
      </c>
      <c r="B1239">
        <v>1</v>
      </c>
    </row>
    <row r="1240" spans="1:2" x14ac:dyDescent="0.25">
      <c r="A1240" s="5" t="s">
        <v>8829</v>
      </c>
      <c r="B1240">
        <v>1</v>
      </c>
    </row>
    <row r="1241" spans="1:2" x14ac:dyDescent="0.25">
      <c r="A1241" s="4" t="s">
        <v>6822</v>
      </c>
      <c r="B1241">
        <v>1</v>
      </c>
    </row>
    <row r="1242" spans="1:2" x14ac:dyDescent="0.25">
      <c r="A1242" s="5" t="s">
        <v>6818</v>
      </c>
      <c r="B1242">
        <v>1</v>
      </c>
    </row>
    <row r="1243" spans="1:2" x14ac:dyDescent="0.25">
      <c r="A1243" s="4" t="s">
        <v>4222</v>
      </c>
      <c r="B1243">
        <v>1</v>
      </c>
    </row>
    <row r="1244" spans="1:2" x14ac:dyDescent="0.25">
      <c r="A1244" s="5" t="s">
        <v>4219</v>
      </c>
      <c r="B1244">
        <v>1</v>
      </c>
    </row>
    <row r="1245" spans="1:2" x14ac:dyDescent="0.25">
      <c r="A1245" s="4" t="s">
        <v>8203</v>
      </c>
      <c r="B1245">
        <v>1</v>
      </c>
    </row>
    <row r="1246" spans="1:2" x14ac:dyDescent="0.25">
      <c r="A1246" s="5" t="s">
        <v>7068</v>
      </c>
      <c r="B1246">
        <v>1</v>
      </c>
    </row>
    <row r="1247" spans="1:2" x14ac:dyDescent="0.25">
      <c r="A1247" s="4" t="s">
        <v>7101</v>
      </c>
      <c r="B1247">
        <v>1</v>
      </c>
    </row>
    <row r="1248" spans="1:2" x14ac:dyDescent="0.25">
      <c r="A1248" s="5" t="s">
        <v>7098</v>
      </c>
      <c r="B1248">
        <v>1</v>
      </c>
    </row>
    <row r="1249" spans="1:2" x14ac:dyDescent="0.25">
      <c r="A1249" s="4" t="s">
        <v>1329</v>
      </c>
      <c r="B1249">
        <v>1</v>
      </c>
    </row>
    <row r="1250" spans="1:2" x14ac:dyDescent="0.25">
      <c r="A1250" s="5" t="s">
        <v>1325</v>
      </c>
      <c r="B1250">
        <v>1</v>
      </c>
    </row>
    <row r="1251" spans="1:2" x14ac:dyDescent="0.25">
      <c r="A1251" s="4" t="s">
        <v>9738</v>
      </c>
      <c r="B1251">
        <v>1</v>
      </c>
    </row>
    <row r="1252" spans="1:2" x14ac:dyDescent="0.25">
      <c r="A1252" s="5" t="s">
        <v>9305</v>
      </c>
      <c r="B1252">
        <v>1</v>
      </c>
    </row>
    <row r="1253" spans="1:2" x14ac:dyDescent="0.25">
      <c r="A1253" s="4" t="s">
        <v>7576</v>
      </c>
      <c r="B1253">
        <v>1</v>
      </c>
    </row>
    <row r="1254" spans="1:2" x14ac:dyDescent="0.25">
      <c r="A1254" s="5" t="s">
        <v>7574</v>
      </c>
      <c r="B1254">
        <v>1</v>
      </c>
    </row>
    <row r="1255" spans="1:2" x14ac:dyDescent="0.25">
      <c r="A1255" s="4" t="s">
        <v>2586</v>
      </c>
      <c r="B1255">
        <v>1</v>
      </c>
    </row>
    <row r="1256" spans="1:2" x14ac:dyDescent="0.25">
      <c r="A1256" s="5" t="s">
        <v>2584</v>
      </c>
      <c r="B1256">
        <v>1</v>
      </c>
    </row>
    <row r="1257" spans="1:2" x14ac:dyDescent="0.25">
      <c r="A1257" s="4" t="s">
        <v>9133</v>
      </c>
      <c r="B1257">
        <v>1</v>
      </c>
    </row>
    <row r="1258" spans="1:2" x14ac:dyDescent="0.25">
      <c r="A1258" s="5" t="s">
        <v>9123</v>
      </c>
      <c r="B1258">
        <v>1</v>
      </c>
    </row>
    <row r="1259" spans="1:2" x14ac:dyDescent="0.25">
      <c r="A1259" s="4" t="s">
        <v>2249</v>
      </c>
      <c r="B1259">
        <v>1</v>
      </c>
    </row>
    <row r="1260" spans="1:2" x14ac:dyDescent="0.25">
      <c r="A1260" s="5" t="s">
        <v>2246</v>
      </c>
      <c r="B1260">
        <v>1</v>
      </c>
    </row>
    <row r="1261" spans="1:2" x14ac:dyDescent="0.25">
      <c r="A1261" s="4" t="s">
        <v>8268</v>
      </c>
      <c r="B1261">
        <v>1</v>
      </c>
    </row>
    <row r="1262" spans="1:2" x14ac:dyDescent="0.25">
      <c r="A1262" s="5" t="s">
        <v>8264</v>
      </c>
      <c r="B1262">
        <v>1</v>
      </c>
    </row>
    <row r="1263" spans="1:2" x14ac:dyDescent="0.25">
      <c r="A1263" s="4" t="s">
        <v>2625</v>
      </c>
      <c r="B1263">
        <v>1</v>
      </c>
    </row>
    <row r="1264" spans="1:2" x14ac:dyDescent="0.25">
      <c r="A1264" s="5" t="s">
        <v>2621</v>
      </c>
      <c r="B1264">
        <v>1</v>
      </c>
    </row>
    <row r="1265" spans="1:2" x14ac:dyDescent="0.25">
      <c r="A1265" s="4" t="s">
        <v>5760</v>
      </c>
      <c r="B1265">
        <v>1</v>
      </c>
    </row>
    <row r="1266" spans="1:2" x14ac:dyDescent="0.25">
      <c r="A1266" s="5" t="s">
        <v>4791</v>
      </c>
      <c r="B1266">
        <v>1</v>
      </c>
    </row>
    <row r="1267" spans="1:2" x14ac:dyDescent="0.25">
      <c r="A1267" s="4" t="s">
        <v>331</v>
      </c>
      <c r="B1267">
        <v>1</v>
      </c>
    </row>
    <row r="1268" spans="1:2" x14ac:dyDescent="0.25">
      <c r="A1268" s="5" t="s">
        <v>327</v>
      </c>
      <c r="B1268">
        <v>1</v>
      </c>
    </row>
    <row r="1269" spans="1:2" x14ac:dyDescent="0.25">
      <c r="A1269" s="4" t="s">
        <v>2316</v>
      </c>
      <c r="B1269">
        <v>1</v>
      </c>
    </row>
    <row r="1270" spans="1:2" x14ac:dyDescent="0.25">
      <c r="A1270" s="5" t="s">
        <v>2312</v>
      </c>
      <c r="B1270">
        <v>1</v>
      </c>
    </row>
    <row r="1271" spans="1:2" x14ac:dyDescent="0.25">
      <c r="A1271" s="4" t="s">
        <v>8237</v>
      </c>
      <c r="B1271">
        <v>1</v>
      </c>
    </row>
    <row r="1272" spans="1:2" x14ac:dyDescent="0.25">
      <c r="A1272" s="5" t="s">
        <v>1484</v>
      </c>
      <c r="B1272">
        <v>1</v>
      </c>
    </row>
    <row r="1273" spans="1:2" x14ac:dyDescent="0.25">
      <c r="A1273" s="4" t="s">
        <v>3214</v>
      </c>
      <c r="B1273">
        <v>1</v>
      </c>
    </row>
    <row r="1274" spans="1:2" x14ac:dyDescent="0.25">
      <c r="A1274" s="5" t="s">
        <v>3212</v>
      </c>
      <c r="B1274">
        <v>1</v>
      </c>
    </row>
    <row r="1275" spans="1:2" x14ac:dyDescent="0.25">
      <c r="A1275" s="4" t="s">
        <v>9678</v>
      </c>
      <c r="B1275">
        <v>1</v>
      </c>
    </row>
    <row r="1276" spans="1:2" x14ac:dyDescent="0.25">
      <c r="A1276" s="5" t="s">
        <v>9676</v>
      </c>
      <c r="B1276">
        <v>1</v>
      </c>
    </row>
    <row r="1277" spans="1:2" x14ac:dyDescent="0.25">
      <c r="A1277" s="4" t="s">
        <v>2169</v>
      </c>
      <c r="B1277">
        <v>1</v>
      </c>
    </row>
    <row r="1278" spans="1:2" x14ac:dyDescent="0.25">
      <c r="A1278" s="5" t="s">
        <v>1973</v>
      </c>
      <c r="B1278">
        <v>1</v>
      </c>
    </row>
    <row r="1279" spans="1:2" x14ac:dyDescent="0.25">
      <c r="A1279" s="4" t="s">
        <v>7591</v>
      </c>
      <c r="B1279">
        <v>1</v>
      </c>
    </row>
    <row r="1280" spans="1:2" x14ac:dyDescent="0.25">
      <c r="A1280" s="5" t="s">
        <v>6795</v>
      </c>
      <c r="B1280">
        <v>1</v>
      </c>
    </row>
    <row r="1281" spans="1:2" x14ac:dyDescent="0.25">
      <c r="A1281" s="4" t="s">
        <v>8536</v>
      </c>
      <c r="B1281">
        <v>1</v>
      </c>
    </row>
    <row r="1282" spans="1:2" x14ac:dyDescent="0.25">
      <c r="A1282" s="5" t="s">
        <v>8532</v>
      </c>
      <c r="B1282">
        <v>1</v>
      </c>
    </row>
    <row r="1283" spans="1:2" x14ac:dyDescent="0.25">
      <c r="A1283" s="4" t="s">
        <v>7119</v>
      </c>
      <c r="B1283">
        <v>1</v>
      </c>
    </row>
    <row r="1284" spans="1:2" x14ac:dyDescent="0.25">
      <c r="A1284" s="5" t="s">
        <v>6217</v>
      </c>
      <c r="B1284">
        <v>1</v>
      </c>
    </row>
    <row r="1285" spans="1:2" x14ac:dyDescent="0.25">
      <c r="A1285" s="4" t="s">
        <v>1507</v>
      </c>
      <c r="B1285">
        <v>1</v>
      </c>
    </row>
    <row r="1286" spans="1:2" x14ac:dyDescent="0.25">
      <c r="A1286" s="5" t="s">
        <v>1503</v>
      </c>
      <c r="B1286">
        <v>1</v>
      </c>
    </row>
    <row r="1287" spans="1:2" x14ac:dyDescent="0.25">
      <c r="A1287" s="4" t="s">
        <v>8494</v>
      </c>
      <c r="B1287">
        <v>1</v>
      </c>
    </row>
    <row r="1288" spans="1:2" x14ac:dyDescent="0.25">
      <c r="A1288" s="5" t="s">
        <v>8491</v>
      </c>
      <c r="B1288">
        <v>1</v>
      </c>
    </row>
    <row r="1289" spans="1:2" x14ac:dyDescent="0.25">
      <c r="A1289" s="4" t="s">
        <v>7805</v>
      </c>
      <c r="B1289">
        <v>1</v>
      </c>
    </row>
    <row r="1290" spans="1:2" x14ac:dyDescent="0.25">
      <c r="A1290" s="5" t="s">
        <v>7631</v>
      </c>
      <c r="B1290">
        <v>1</v>
      </c>
    </row>
    <row r="1291" spans="1:2" x14ac:dyDescent="0.25">
      <c r="A1291" s="4" t="s">
        <v>5121</v>
      </c>
      <c r="B1291">
        <v>1</v>
      </c>
    </row>
    <row r="1292" spans="1:2" x14ac:dyDescent="0.25">
      <c r="A1292" s="5" t="s">
        <v>5030</v>
      </c>
      <c r="B1292">
        <v>1</v>
      </c>
    </row>
    <row r="1293" spans="1:2" x14ac:dyDescent="0.25">
      <c r="A1293" s="4" t="s">
        <v>417</v>
      </c>
      <c r="B1293">
        <v>1</v>
      </c>
    </row>
    <row r="1294" spans="1:2" x14ac:dyDescent="0.25">
      <c r="A1294" s="5" t="s">
        <v>414</v>
      </c>
      <c r="B1294">
        <v>1</v>
      </c>
    </row>
    <row r="1295" spans="1:2" x14ac:dyDescent="0.25">
      <c r="A1295" s="4" t="s">
        <v>1499</v>
      </c>
      <c r="B1295">
        <v>1</v>
      </c>
    </row>
    <row r="1296" spans="1:2" x14ac:dyDescent="0.25">
      <c r="A1296" s="5" t="s">
        <v>1497</v>
      </c>
      <c r="B1296">
        <v>1</v>
      </c>
    </row>
    <row r="1297" spans="1:2" x14ac:dyDescent="0.25">
      <c r="A1297" s="4" t="s">
        <v>8371</v>
      </c>
      <c r="B1297">
        <v>1</v>
      </c>
    </row>
    <row r="1298" spans="1:2" x14ac:dyDescent="0.25">
      <c r="A1298" s="5" t="s">
        <v>8368</v>
      </c>
      <c r="B1298">
        <v>1</v>
      </c>
    </row>
    <row r="1299" spans="1:2" x14ac:dyDescent="0.25">
      <c r="A1299" s="4" t="s">
        <v>8140</v>
      </c>
      <c r="B1299">
        <v>1</v>
      </c>
    </row>
    <row r="1300" spans="1:2" x14ac:dyDescent="0.25">
      <c r="A1300" s="5" t="s">
        <v>8136</v>
      </c>
      <c r="B1300">
        <v>1</v>
      </c>
    </row>
    <row r="1301" spans="1:2" x14ac:dyDescent="0.25">
      <c r="A1301" s="4" t="s">
        <v>5886</v>
      </c>
      <c r="B1301">
        <v>1</v>
      </c>
    </row>
    <row r="1302" spans="1:2" x14ac:dyDescent="0.25">
      <c r="A1302" s="5" t="s">
        <v>5884</v>
      </c>
      <c r="B1302">
        <v>1</v>
      </c>
    </row>
    <row r="1303" spans="1:2" x14ac:dyDescent="0.25">
      <c r="A1303" s="4" t="s">
        <v>8127</v>
      </c>
      <c r="B1303">
        <v>1</v>
      </c>
    </row>
    <row r="1304" spans="1:2" x14ac:dyDescent="0.25">
      <c r="A1304" s="5" t="s">
        <v>8124</v>
      </c>
      <c r="B1304">
        <v>1</v>
      </c>
    </row>
    <row r="1305" spans="1:2" x14ac:dyDescent="0.25">
      <c r="A1305" s="4" t="s">
        <v>7759</v>
      </c>
      <c r="B1305">
        <v>1</v>
      </c>
    </row>
    <row r="1306" spans="1:2" x14ac:dyDescent="0.25">
      <c r="A1306" s="5" t="s">
        <v>6818</v>
      </c>
      <c r="B1306">
        <v>1</v>
      </c>
    </row>
    <row r="1307" spans="1:2" x14ac:dyDescent="0.25">
      <c r="A1307" s="4" t="s">
        <v>9798</v>
      </c>
      <c r="B1307">
        <v>1</v>
      </c>
    </row>
    <row r="1308" spans="1:2" x14ac:dyDescent="0.25">
      <c r="A1308" s="5" t="s">
        <v>9668</v>
      </c>
      <c r="B1308">
        <v>1</v>
      </c>
    </row>
    <row r="1309" spans="1:2" x14ac:dyDescent="0.25">
      <c r="A1309" s="4" t="s">
        <v>2693</v>
      </c>
      <c r="B1309">
        <v>1</v>
      </c>
    </row>
    <row r="1310" spans="1:2" x14ac:dyDescent="0.25">
      <c r="A1310" s="5" t="s">
        <v>2689</v>
      </c>
      <c r="B1310">
        <v>1</v>
      </c>
    </row>
    <row r="1311" spans="1:2" x14ac:dyDescent="0.25">
      <c r="A1311" s="4" t="s">
        <v>6600</v>
      </c>
      <c r="B1311">
        <v>1</v>
      </c>
    </row>
    <row r="1312" spans="1:2" x14ac:dyDescent="0.25">
      <c r="A1312" s="5" t="s">
        <v>6597</v>
      </c>
      <c r="B1312">
        <v>1</v>
      </c>
    </row>
    <row r="1313" spans="1:2" x14ac:dyDescent="0.25">
      <c r="A1313" s="4" t="s">
        <v>7014</v>
      </c>
      <c r="B1313">
        <v>1</v>
      </c>
    </row>
    <row r="1314" spans="1:2" x14ac:dyDescent="0.25">
      <c r="A1314" s="5" t="s">
        <v>7011</v>
      </c>
      <c r="B1314">
        <v>1</v>
      </c>
    </row>
    <row r="1315" spans="1:2" x14ac:dyDescent="0.25">
      <c r="A1315" s="4" t="s">
        <v>7431</v>
      </c>
      <c r="B1315">
        <v>1</v>
      </c>
    </row>
    <row r="1316" spans="1:2" x14ac:dyDescent="0.25">
      <c r="A1316" s="5" t="s">
        <v>7427</v>
      </c>
      <c r="B1316">
        <v>1</v>
      </c>
    </row>
    <row r="1317" spans="1:2" x14ac:dyDescent="0.25">
      <c r="A1317" s="4" t="s">
        <v>4618</v>
      </c>
      <c r="B1317">
        <v>1</v>
      </c>
    </row>
    <row r="1318" spans="1:2" x14ac:dyDescent="0.25">
      <c r="A1318" s="5" t="s">
        <v>4614</v>
      </c>
      <c r="B1318">
        <v>1</v>
      </c>
    </row>
    <row r="1319" spans="1:2" x14ac:dyDescent="0.25">
      <c r="A1319" s="4" t="s">
        <v>7492</v>
      </c>
      <c r="B1319">
        <v>1</v>
      </c>
    </row>
    <row r="1320" spans="1:2" x14ac:dyDescent="0.25">
      <c r="A1320" s="5" t="s">
        <v>7489</v>
      </c>
      <c r="B1320">
        <v>1</v>
      </c>
    </row>
    <row r="1321" spans="1:2" x14ac:dyDescent="0.25">
      <c r="A1321" s="4" t="s">
        <v>6670</v>
      </c>
      <c r="B1321">
        <v>1</v>
      </c>
    </row>
    <row r="1322" spans="1:2" x14ac:dyDescent="0.25">
      <c r="A1322" s="5" t="s">
        <v>5286</v>
      </c>
      <c r="B1322">
        <v>1</v>
      </c>
    </row>
    <row r="1323" spans="1:2" x14ac:dyDescent="0.25">
      <c r="A1323" s="4" t="s">
        <v>4154</v>
      </c>
      <c r="B1323">
        <v>1</v>
      </c>
    </row>
    <row r="1324" spans="1:2" x14ac:dyDescent="0.25">
      <c r="A1324" s="5" t="s">
        <v>4150</v>
      </c>
      <c r="B1324">
        <v>1</v>
      </c>
    </row>
    <row r="1325" spans="1:2" x14ac:dyDescent="0.25">
      <c r="A1325" s="4" t="s">
        <v>1562</v>
      </c>
      <c r="B1325">
        <v>1</v>
      </c>
    </row>
    <row r="1326" spans="1:2" x14ac:dyDescent="0.25">
      <c r="A1326" s="5" t="s">
        <v>1559</v>
      </c>
      <c r="B1326">
        <v>1</v>
      </c>
    </row>
    <row r="1327" spans="1:2" x14ac:dyDescent="0.25">
      <c r="A1327" s="4" t="s">
        <v>3707</v>
      </c>
      <c r="B1327">
        <v>1</v>
      </c>
    </row>
    <row r="1328" spans="1:2" x14ac:dyDescent="0.25">
      <c r="A1328" s="5" t="s">
        <v>3704</v>
      </c>
      <c r="B1328">
        <v>1</v>
      </c>
    </row>
    <row r="1329" spans="1:2" x14ac:dyDescent="0.25">
      <c r="A1329" s="4" t="s">
        <v>7819</v>
      </c>
      <c r="B1329">
        <v>1</v>
      </c>
    </row>
    <row r="1330" spans="1:2" x14ac:dyDescent="0.25">
      <c r="A1330" s="5" t="s">
        <v>7817</v>
      </c>
      <c r="B1330">
        <v>1</v>
      </c>
    </row>
    <row r="1331" spans="1:2" x14ac:dyDescent="0.25">
      <c r="A1331" s="4" t="s">
        <v>6169</v>
      </c>
      <c r="B1331">
        <v>1</v>
      </c>
    </row>
    <row r="1332" spans="1:2" x14ac:dyDescent="0.25">
      <c r="A1332" s="5" t="s">
        <v>6166</v>
      </c>
      <c r="B1332">
        <v>1</v>
      </c>
    </row>
    <row r="1333" spans="1:2" x14ac:dyDescent="0.25">
      <c r="A1333" s="4" t="s">
        <v>7776</v>
      </c>
      <c r="B1333">
        <v>1</v>
      </c>
    </row>
    <row r="1334" spans="1:2" x14ac:dyDescent="0.25">
      <c r="A1334" s="5" t="s">
        <v>7774</v>
      </c>
      <c r="B1334">
        <v>1</v>
      </c>
    </row>
    <row r="1335" spans="1:2" x14ac:dyDescent="0.25">
      <c r="A1335" s="4" t="s">
        <v>4954</v>
      </c>
      <c r="B1335">
        <v>1</v>
      </c>
    </row>
    <row r="1336" spans="1:2" x14ac:dyDescent="0.25">
      <c r="A1336" s="5" t="s">
        <v>4628</v>
      </c>
      <c r="B1336">
        <v>1</v>
      </c>
    </row>
    <row r="1337" spans="1:2" x14ac:dyDescent="0.25">
      <c r="A1337" s="4" t="s">
        <v>9844</v>
      </c>
      <c r="B1337">
        <v>1</v>
      </c>
    </row>
    <row r="1338" spans="1:2" x14ac:dyDescent="0.25">
      <c r="A1338" s="5" t="s">
        <v>9825</v>
      </c>
      <c r="B1338">
        <v>1</v>
      </c>
    </row>
    <row r="1339" spans="1:2" x14ac:dyDescent="0.25">
      <c r="A1339" s="4" t="s">
        <v>4980</v>
      </c>
      <c r="B1339">
        <v>1</v>
      </c>
    </row>
    <row r="1340" spans="1:2" x14ac:dyDescent="0.25">
      <c r="A1340" s="5" t="s">
        <v>4628</v>
      </c>
      <c r="B1340">
        <v>1</v>
      </c>
    </row>
    <row r="1341" spans="1:2" x14ac:dyDescent="0.25">
      <c r="A1341" s="4" t="s">
        <v>9490</v>
      </c>
      <c r="B1341">
        <v>1</v>
      </c>
    </row>
    <row r="1342" spans="1:2" x14ac:dyDescent="0.25">
      <c r="A1342" s="5" t="s">
        <v>9158</v>
      </c>
      <c r="B1342">
        <v>1</v>
      </c>
    </row>
    <row r="1343" spans="1:2" x14ac:dyDescent="0.25">
      <c r="A1343" s="4" t="s">
        <v>4632</v>
      </c>
      <c r="B1343">
        <v>1</v>
      </c>
    </row>
    <row r="1344" spans="1:2" x14ac:dyDescent="0.25">
      <c r="A1344" s="5" t="s">
        <v>4628</v>
      </c>
      <c r="B1344">
        <v>1</v>
      </c>
    </row>
    <row r="1345" spans="1:2" x14ac:dyDescent="0.25">
      <c r="A1345" s="4" t="s">
        <v>7986</v>
      </c>
      <c r="B1345">
        <v>1</v>
      </c>
    </row>
    <row r="1346" spans="1:2" x14ac:dyDescent="0.25">
      <c r="A1346" s="5" t="s">
        <v>7983</v>
      </c>
      <c r="B1346">
        <v>1</v>
      </c>
    </row>
    <row r="1347" spans="1:2" x14ac:dyDescent="0.25">
      <c r="A1347" s="4" t="s">
        <v>4771</v>
      </c>
      <c r="B1347">
        <v>1</v>
      </c>
    </row>
    <row r="1348" spans="1:2" x14ac:dyDescent="0.25">
      <c r="A1348" s="5" t="s">
        <v>4628</v>
      </c>
      <c r="B1348">
        <v>1</v>
      </c>
    </row>
    <row r="1349" spans="1:2" x14ac:dyDescent="0.25">
      <c r="A1349" s="4" t="s">
        <v>8768</v>
      </c>
      <c r="B1349">
        <v>1</v>
      </c>
    </row>
    <row r="1350" spans="1:2" x14ac:dyDescent="0.25">
      <c r="A1350" s="5" t="s">
        <v>8766</v>
      </c>
      <c r="B1350">
        <v>1</v>
      </c>
    </row>
    <row r="1351" spans="1:2" x14ac:dyDescent="0.25">
      <c r="A1351" s="4" t="s">
        <v>182</v>
      </c>
      <c r="B1351">
        <v>1</v>
      </c>
    </row>
    <row r="1352" spans="1:2" x14ac:dyDescent="0.25">
      <c r="A1352" s="5" t="s">
        <v>180</v>
      </c>
      <c r="B1352">
        <v>1</v>
      </c>
    </row>
    <row r="1353" spans="1:2" x14ac:dyDescent="0.25">
      <c r="A1353" s="4" t="s">
        <v>4950</v>
      </c>
      <c r="B1353">
        <v>1</v>
      </c>
    </row>
    <row r="1354" spans="1:2" x14ac:dyDescent="0.25">
      <c r="A1354" s="5" t="s">
        <v>4791</v>
      </c>
      <c r="B1354">
        <v>1</v>
      </c>
    </row>
    <row r="1355" spans="1:2" x14ac:dyDescent="0.25">
      <c r="A1355" s="4" t="s">
        <v>5558</v>
      </c>
      <c r="B1355">
        <v>1</v>
      </c>
    </row>
    <row r="1356" spans="1:2" x14ac:dyDescent="0.25">
      <c r="A1356" s="5" t="s">
        <v>5554</v>
      </c>
      <c r="B1356">
        <v>1</v>
      </c>
    </row>
    <row r="1357" spans="1:2" x14ac:dyDescent="0.25">
      <c r="A1357" s="4" t="s">
        <v>7508</v>
      </c>
      <c r="B1357">
        <v>1</v>
      </c>
    </row>
    <row r="1358" spans="1:2" x14ac:dyDescent="0.25">
      <c r="A1358" s="5" t="s">
        <v>7480</v>
      </c>
      <c r="B1358">
        <v>1</v>
      </c>
    </row>
    <row r="1359" spans="1:2" x14ac:dyDescent="0.25">
      <c r="A1359" s="4" t="s">
        <v>8417</v>
      </c>
      <c r="B1359">
        <v>1</v>
      </c>
    </row>
    <row r="1360" spans="1:2" x14ac:dyDescent="0.25">
      <c r="A1360" s="5" t="s">
        <v>8413</v>
      </c>
      <c r="B1360">
        <v>1</v>
      </c>
    </row>
    <row r="1361" spans="1:2" x14ac:dyDescent="0.25">
      <c r="A1361" s="4" t="s">
        <v>7511</v>
      </c>
      <c r="B1361">
        <v>1</v>
      </c>
    </row>
    <row r="1362" spans="1:2" x14ac:dyDescent="0.25">
      <c r="A1362" s="5" t="s">
        <v>7480</v>
      </c>
      <c r="B1362">
        <v>1</v>
      </c>
    </row>
    <row r="1363" spans="1:2" x14ac:dyDescent="0.25">
      <c r="A1363" s="4" t="s">
        <v>9832</v>
      </c>
      <c r="B1363">
        <v>1</v>
      </c>
    </row>
    <row r="1364" spans="1:2" x14ac:dyDescent="0.25">
      <c r="A1364" s="5" t="s">
        <v>9829</v>
      </c>
      <c r="B1364">
        <v>1</v>
      </c>
    </row>
    <row r="1365" spans="1:2" x14ac:dyDescent="0.25">
      <c r="A1365" s="4" t="s">
        <v>9786</v>
      </c>
      <c r="B1365">
        <v>1</v>
      </c>
    </row>
    <row r="1366" spans="1:2" x14ac:dyDescent="0.25">
      <c r="A1366" s="5" t="s">
        <v>9783</v>
      </c>
      <c r="B1366">
        <v>1</v>
      </c>
    </row>
    <row r="1367" spans="1:2" x14ac:dyDescent="0.25">
      <c r="A1367" s="4" t="s">
        <v>7084</v>
      </c>
      <c r="B1367">
        <v>1</v>
      </c>
    </row>
    <row r="1368" spans="1:2" x14ac:dyDescent="0.25">
      <c r="A1368" s="5" t="s">
        <v>7080</v>
      </c>
      <c r="B1368">
        <v>1</v>
      </c>
    </row>
    <row r="1369" spans="1:2" x14ac:dyDescent="0.25">
      <c r="A1369" s="4" t="s">
        <v>3948</v>
      </c>
      <c r="B1369">
        <v>1</v>
      </c>
    </row>
    <row r="1370" spans="1:2" x14ac:dyDescent="0.25">
      <c r="A1370" s="5" t="s">
        <v>3946</v>
      </c>
      <c r="B1370">
        <v>1</v>
      </c>
    </row>
    <row r="1371" spans="1:2" x14ac:dyDescent="0.25">
      <c r="A1371" s="4" t="s">
        <v>5923</v>
      </c>
      <c r="B1371">
        <v>1</v>
      </c>
    </row>
    <row r="1372" spans="1:2" x14ac:dyDescent="0.25">
      <c r="A1372" s="5" t="s">
        <v>5921</v>
      </c>
      <c r="B1372">
        <v>1</v>
      </c>
    </row>
    <row r="1373" spans="1:2" x14ac:dyDescent="0.25">
      <c r="A1373" s="4" t="s">
        <v>8352</v>
      </c>
      <c r="B1373">
        <v>1</v>
      </c>
    </row>
    <row r="1374" spans="1:2" x14ac:dyDescent="0.25">
      <c r="A1374" s="5" t="s">
        <v>8348</v>
      </c>
      <c r="B1374">
        <v>1</v>
      </c>
    </row>
    <row r="1375" spans="1:2" x14ac:dyDescent="0.25">
      <c r="A1375" s="4" t="s">
        <v>3101</v>
      </c>
      <c r="B1375">
        <v>1</v>
      </c>
    </row>
    <row r="1376" spans="1:2" x14ac:dyDescent="0.25">
      <c r="A1376" s="5" t="s">
        <v>3097</v>
      </c>
      <c r="B1376">
        <v>1</v>
      </c>
    </row>
    <row r="1377" spans="1:2" x14ac:dyDescent="0.25">
      <c r="A1377" s="4" t="s">
        <v>1614</v>
      </c>
      <c r="B1377">
        <v>1</v>
      </c>
    </row>
    <row r="1378" spans="1:2" x14ac:dyDescent="0.25">
      <c r="A1378" s="5" t="s">
        <v>1610</v>
      </c>
      <c r="B1378">
        <v>1</v>
      </c>
    </row>
    <row r="1379" spans="1:2" x14ac:dyDescent="0.25">
      <c r="A1379" s="4" t="s">
        <v>1923</v>
      </c>
      <c r="B1379">
        <v>1</v>
      </c>
    </row>
    <row r="1380" spans="1:2" x14ac:dyDescent="0.25">
      <c r="A1380" s="5" t="s">
        <v>908</v>
      </c>
      <c r="B1380">
        <v>1</v>
      </c>
    </row>
    <row r="1381" spans="1:2" x14ac:dyDescent="0.25">
      <c r="A1381" s="4" t="s">
        <v>6899</v>
      </c>
      <c r="B1381">
        <v>1</v>
      </c>
    </row>
    <row r="1382" spans="1:2" x14ac:dyDescent="0.25">
      <c r="A1382" s="5" t="s">
        <v>6896</v>
      </c>
      <c r="B1382">
        <v>1</v>
      </c>
    </row>
    <row r="1383" spans="1:2" x14ac:dyDescent="0.25">
      <c r="A1383" s="4" t="s">
        <v>1528</v>
      </c>
      <c r="B1383">
        <v>1</v>
      </c>
    </row>
    <row r="1384" spans="1:2" x14ac:dyDescent="0.25">
      <c r="A1384" s="5" t="s">
        <v>1524</v>
      </c>
      <c r="B1384">
        <v>1</v>
      </c>
    </row>
    <row r="1385" spans="1:2" x14ac:dyDescent="0.25">
      <c r="A1385" s="4" t="s">
        <v>9398</v>
      </c>
      <c r="B1385">
        <v>1</v>
      </c>
    </row>
    <row r="1386" spans="1:2" x14ac:dyDescent="0.25">
      <c r="A1386" s="5" t="s">
        <v>9396</v>
      </c>
      <c r="B1386">
        <v>1</v>
      </c>
    </row>
    <row r="1387" spans="1:2" x14ac:dyDescent="0.25">
      <c r="A1387" s="4" t="s">
        <v>6595</v>
      </c>
      <c r="B1387">
        <v>1</v>
      </c>
    </row>
    <row r="1388" spans="1:2" x14ac:dyDescent="0.25">
      <c r="A1388" s="5" t="s">
        <v>6593</v>
      </c>
      <c r="B1388">
        <v>1</v>
      </c>
    </row>
    <row r="1389" spans="1:2" x14ac:dyDescent="0.25">
      <c r="A1389" s="4" t="s">
        <v>1929</v>
      </c>
      <c r="B1389">
        <v>1</v>
      </c>
    </row>
    <row r="1390" spans="1:2" x14ac:dyDescent="0.25">
      <c r="A1390" s="5" t="s">
        <v>1166</v>
      </c>
      <c r="B1390">
        <v>1</v>
      </c>
    </row>
    <row r="1391" spans="1:2" x14ac:dyDescent="0.25">
      <c r="A1391" s="4" t="s">
        <v>7096</v>
      </c>
      <c r="B1391">
        <v>1</v>
      </c>
    </row>
    <row r="1392" spans="1:2" x14ac:dyDescent="0.25">
      <c r="A1392" s="5" t="s">
        <v>7092</v>
      </c>
      <c r="B1392">
        <v>1</v>
      </c>
    </row>
    <row r="1393" spans="1:2" x14ac:dyDescent="0.25">
      <c r="A1393" s="4" t="s">
        <v>6382</v>
      </c>
      <c r="B1393">
        <v>1</v>
      </c>
    </row>
    <row r="1394" spans="1:2" x14ac:dyDescent="0.25">
      <c r="A1394" s="5" t="s">
        <v>6379</v>
      </c>
      <c r="B1394">
        <v>1</v>
      </c>
    </row>
    <row r="1395" spans="1:2" x14ac:dyDescent="0.25">
      <c r="A1395" s="4" t="s">
        <v>4095</v>
      </c>
      <c r="B1395">
        <v>1</v>
      </c>
    </row>
    <row r="1396" spans="1:2" x14ac:dyDescent="0.25">
      <c r="A1396" s="5" t="s">
        <v>4092</v>
      </c>
      <c r="B1396">
        <v>1</v>
      </c>
    </row>
    <row r="1397" spans="1:2" x14ac:dyDescent="0.25">
      <c r="A1397" s="4" t="s">
        <v>7435</v>
      </c>
      <c r="B1397">
        <v>1</v>
      </c>
    </row>
    <row r="1398" spans="1:2" x14ac:dyDescent="0.25">
      <c r="A1398" s="5" t="s">
        <v>6800</v>
      </c>
      <c r="B1398">
        <v>1</v>
      </c>
    </row>
    <row r="1399" spans="1:2" x14ac:dyDescent="0.25">
      <c r="A1399" s="4" t="s">
        <v>2576</v>
      </c>
      <c r="B1399">
        <v>1</v>
      </c>
    </row>
    <row r="1400" spans="1:2" x14ac:dyDescent="0.25">
      <c r="A1400" s="5" t="s">
        <v>2572</v>
      </c>
      <c r="B1400">
        <v>1</v>
      </c>
    </row>
    <row r="1401" spans="1:2" x14ac:dyDescent="0.25">
      <c r="A1401" s="4" t="s">
        <v>7716</v>
      </c>
      <c r="B1401">
        <v>1</v>
      </c>
    </row>
    <row r="1402" spans="1:2" x14ac:dyDescent="0.25">
      <c r="A1402" s="5" t="s">
        <v>7631</v>
      </c>
      <c r="B1402">
        <v>1</v>
      </c>
    </row>
    <row r="1403" spans="1:2" x14ac:dyDescent="0.25">
      <c r="A1403" s="4" t="s">
        <v>6143</v>
      </c>
      <c r="B1403">
        <v>1</v>
      </c>
    </row>
    <row r="1404" spans="1:2" x14ac:dyDescent="0.25">
      <c r="A1404" s="5" t="s">
        <v>5989</v>
      </c>
      <c r="B1404">
        <v>1</v>
      </c>
    </row>
    <row r="1405" spans="1:2" x14ac:dyDescent="0.25">
      <c r="A1405" s="4" t="s">
        <v>3133</v>
      </c>
      <c r="B1405">
        <v>1</v>
      </c>
    </row>
    <row r="1406" spans="1:2" x14ac:dyDescent="0.25">
      <c r="A1406" s="5" t="s">
        <v>3034</v>
      </c>
      <c r="B1406">
        <v>1</v>
      </c>
    </row>
    <row r="1407" spans="1:2" x14ac:dyDescent="0.25">
      <c r="A1407" s="4" t="s">
        <v>6121</v>
      </c>
      <c r="B1407">
        <v>1</v>
      </c>
    </row>
    <row r="1408" spans="1:2" x14ac:dyDescent="0.25">
      <c r="A1408" s="5" t="s">
        <v>5989</v>
      </c>
      <c r="B1408">
        <v>1</v>
      </c>
    </row>
    <row r="1409" spans="1:2" x14ac:dyDescent="0.25">
      <c r="A1409" s="4" t="s">
        <v>3121</v>
      </c>
      <c r="B1409">
        <v>1</v>
      </c>
    </row>
    <row r="1410" spans="1:2" x14ac:dyDescent="0.25">
      <c r="A1410" s="5" t="s">
        <v>3119</v>
      </c>
      <c r="B1410">
        <v>1</v>
      </c>
    </row>
    <row r="1411" spans="1:2" x14ac:dyDescent="0.25">
      <c r="A1411" s="4" t="s">
        <v>6262</v>
      </c>
      <c r="B1411">
        <v>1</v>
      </c>
    </row>
    <row r="1412" spans="1:2" x14ac:dyDescent="0.25">
      <c r="A1412" s="5" t="s">
        <v>5989</v>
      </c>
      <c r="B1412">
        <v>1</v>
      </c>
    </row>
    <row r="1413" spans="1:2" x14ac:dyDescent="0.25">
      <c r="A1413" s="4" t="s">
        <v>6481</v>
      </c>
      <c r="B1413">
        <v>1</v>
      </c>
    </row>
    <row r="1414" spans="1:2" x14ac:dyDescent="0.25">
      <c r="A1414" s="5" t="s">
        <v>6478</v>
      </c>
      <c r="B1414">
        <v>1</v>
      </c>
    </row>
    <row r="1415" spans="1:2" x14ac:dyDescent="0.25">
      <c r="A1415" s="4" t="s">
        <v>9065</v>
      </c>
      <c r="B1415">
        <v>1</v>
      </c>
    </row>
    <row r="1416" spans="1:2" x14ac:dyDescent="0.25">
      <c r="A1416" s="5" t="s">
        <v>9061</v>
      </c>
      <c r="B1416">
        <v>1</v>
      </c>
    </row>
    <row r="1417" spans="1:2" x14ac:dyDescent="0.25">
      <c r="A1417" s="4" t="s">
        <v>3010</v>
      </c>
      <c r="B1417">
        <v>1</v>
      </c>
    </row>
    <row r="1418" spans="1:2" x14ac:dyDescent="0.25">
      <c r="A1418" s="5" t="s">
        <v>3006</v>
      </c>
      <c r="B1418">
        <v>1</v>
      </c>
    </row>
    <row r="1419" spans="1:2" x14ac:dyDescent="0.25">
      <c r="A1419" s="4" t="s">
        <v>4104</v>
      </c>
      <c r="B1419">
        <v>1</v>
      </c>
    </row>
    <row r="1420" spans="1:2" x14ac:dyDescent="0.25">
      <c r="A1420" s="5" t="s">
        <v>4102</v>
      </c>
      <c r="B1420">
        <v>1</v>
      </c>
    </row>
    <row r="1421" spans="1:2" x14ac:dyDescent="0.25">
      <c r="A1421" s="4" t="s">
        <v>8216</v>
      </c>
      <c r="B1421">
        <v>1</v>
      </c>
    </row>
    <row r="1422" spans="1:2" x14ac:dyDescent="0.25">
      <c r="A1422" s="5" t="s">
        <v>8212</v>
      </c>
      <c r="B1422">
        <v>1</v>
      </c>
    </row>
    <row r="1423" spans="1:2" x14ac:dyDescent="0.25">
      <c r="A1423" s="4" t="s">
        <v>5594</v>
      </c>
      <c r="B1423">
        <v>1</v>
      </c>
    </row>
    <row r="1424" spans="1:2" x14ac:dyDescent="0.25">
      <c r="A1424" s="5" t="s">
        <v>5592</v>
      </c>
      <c r="B1424">
        <v>1</v>
      </c>
    </row>
    <row r="1425" spans="1:2" x14ac:dyDescent="0.25">
      <c r="A1425" s="4" t="s">
        <v>4147</v>
      </c>
      <c r="B1425">
        <v>1</v>
      </c>
    </row>
    <row r="1426" spans="1:2" x14ac:dyDescent="0.25">
      <c r="A1426" s="5" t="s">
        <v>4144</v>
      </c>
      <c r="B1426">
        <v>1</v>
      </c>
    </row>
    <row r="1427" spans="1:2" x14ac:dyDescent="0.25">
      <c r="A1427" s="4" t="s">
        <v>9052</v>
      </c>
      <c r="B1427">
        <v>1</v>
      </c>
    </row>
    <row r="1428" spans="1:2" x14ac:dyDescent="0.25">
      <c r="A1428" s="5" t="s">
        <v>9050</v>
      </c>
      <c r="B1428">
        <v>1</v>
      </c>
    </row>
    <row r="1429" spans="1:2" x14ac:dyDescent="0.25">
      <c r="A1429" s="4" t="s">
        <v>7571</v>
      </c>
      <c r="B1429">
        <v>1</v>
      </c>
    </row>
    <row r="1430" spans="1:2" x14ac:dyDescent="0.25">
      <c r="A1430" s="5" t="s">
        <v>7569</v>
      </c>
      <c r="B1430">
        <v>1</v>
      </c>
    </row>
    <row r="1431" spans="1:2" x14ac:dyDescent="0.25">
      <c r="A1431" s="4" t="s">
        <v>2582</v>
      </c>
      <c r="B1431">
        <v>1</v>
      </c>
    </row>
    <row r="1432" spans="1:2" x14ac:dyDescent="0.25">
      <c r="A1432" s="5" t="s">
        <v>2579</v>
      </c>
      <c r="B1432">
        <v>1</v>
      </c>
    </row>
    <row r="1433" spans="1:2" x14ac:dyDescent="0.25">
      <c r="A1433" s="4" t="s">
        <v>7936</v>
      </c>
      <c r="B1433">
        <v>1</v>
      </c>
    </row>
    <row r="1434" spans="1:2" x14ac:dyDescent="0.25">
      <c r="A1434" s="5" t="s">
        <v>6818</v>
      </c>
      <c r="B1434">
        <v>1</v>
      </c>
    </row>
    <row r="1435" spans="1:2" x14ac:dyDescent="0.25">
      <c r="A1435" s="4" t="s">
        <v>1776</v>
      </c>
      <c r="B1435">
        <v>1</v>
      </c>
    </row>
    <row r="1436" spans="1:2" x14ac:dyDescent="0.25">
      <c r="A1436" s="5" t="s">
        <v>1773</v>
      </c>
      <c r="B1436">
        <v>1</v>
      </c>
    </row>
    <row r="1437" spans="1:2" x14ac:dyDescent="0.25">
      <c r="A1437" s="4" t="s">
        <v>7932</v>
      </c>
      <c r="B1437">
        <v>1</v>
      </c>
    </row>
    <row r="1438" spans="1:2" x14ac:dyDescent="0.25">
      <c r="A1438" s="5" t="s">
        <v>6818</v>
      </c>
      <c r="B1438">
        <v>1</v>
      </c>
    </row>
    <row r="1439" spans="1:2" x14ac:dyDescent="0.25">
      <c r="A1439" s="4" t="s">
        <v>877</v>
      </c>
      <c r="B1439">
        <v>1</v>
      </c>
    </row>
    <row r="1440" spans="1:2" x14ac:dyDescent="0.25">
      <c r="A1440" s="5" t="s">
        <v>873</v>
      </c>
      <c r="B1440">
        <v>1</v>
      </c>
    </row>
    <row r="1441" spans="1:2" x14ac:dyDescent="0.25">
      <c r="A1441" s="4" t="s">
        <v>7140</v>
      </c>
      <c r="B1441">
        <v>1</v>
      </c>
    </row>
    <row r="1442" spans="1:2" x14ac:dyDescent="0.25">
      <c r="A1442" s="5" t="s">
        <v>7137</v>
      </c>
      <c r="B1442">
        <v>1</v>
      </c>
    </row>
    <row r="1443" spans="1:2" x14ac:dyDescent="0.25">
      <c r="A1443" s="4" t="s">
        <v>8272</v>
      </c>
      <c r="B1443">
        <v>1</v>
      </c>
    </row>
    <row r="1444" spans="1:2" x14ac:dyDescent="0.25">
      <c r="A1444" s="5" t="s">
        <v>8270</v>
      </c>
      <c r="B1444">
        <v>1</v>
      </c>
    </row>
    <row r="1445" spans="1:2" x14ac:dyDescent="0.25">
      <c r="A1445" s="4" t="s">
        <v>7929</v>
      </c>
      <c r="B1445">
        <v>1</v>
      </c>
    </row>
    <row r="1446" spans="1:2" x14ac:dyDescent="0.25">
      <c r="A1446" s="5" t="s">
        <v>7927</v>
      </c>
      <c r="B1446">
        <v>1</v>
      </c>
    </row>
    <row r="1447" spans="1:2" x14ac:dyDescent="0.25">
      <c r="A1447" s="4" t="s">
        <v>3298</v>
      </c>
      <c r="B1447">
        <v>1</v>
      </c>
    </row>
    <row r="1448" spans="1:2" x14ac:dyDescent="0.25">
      <c r="A1448" s="5" t="s">
        <v>3296</v>
      </c>
      <c r="B1448">
        <v>1</v>
      </c>
    </row>
    <row r="1449" spans="1:2" x14ac:dyDescent="0.25">
      <c r="A1449" s="4" t="s">
        <v>439</v>
      </c>
      <c r="B1449">
        <v>1</v>
      </c>
    </row>
    <row r="1450" spans="1:2" x14ac:dyDescent="0.25">
      <c r="A1450" s="5" t="s">
        <v>435</v>
      </c>
      <c r="B1450">
        <v>1</v>
      </c>
    </row>
    <row r="1451" spans="1:2" x14ac:dyDescent="0.25">
      <c r="A1451" s="4" t="s">
        <v>7231</v>
      </c>
      <c r="B1451">
        <v>1</v>
      </c>
    </row>
    <row r="1452" spans="1:2" x14ac:dyDescent="0.25">
      <c r="A1452" s="5" t="s">
        <v>7212</v>
      </c>
      <c r="B1452">
        <v>1</v>
      </c>
    </row>
    <row r="1453" spans="1:2" x14ac:dyDescent="0.25">
      <c r="A1453" s="4" t="s">
        <v>8287</v>
      </c>
      <c r="B1453">
        <v>1</v>
      </c>
    </row>
    <row r="1454" spans="1:2" x14ac:dyDescent="0.25">
      <c r="A1454" s="5" t="s">
        <v>7029</v>
      </c>
      <c r="B1454">
        <v>1</v>
      </c>
    </row>
    <row r="1455" spans="1:2" x14ac:dyDescent="0.25">
      <c r="A1455" s="4" t="s">
        <v>7216</v>
      </c>
      <c r="B1455">
        <v>1</v>
      </c>
    </row>
    <row r="1456" spans="1:2" x14ac:dyDescent="0.25">
      <c r="A1456" s="5" t="s">
        <v>7212</v>
      </c>
      <c r="B1456">
        <v>1</v>
      </c>
    </row>
    <row r="1457" spans="1:2" x14ac:dyDescent="0.25">
      <c r="A1457" s="4" t="s">
        <v>20</v>
      </c>
      <c r="B1457">
        <v>1</v>
      </c>
    </row>
    <row r="1458" spans="1:2" x14ac:dyDescent="0.25">
      <c r="A1458" s="5" t="s">
        <v>14</v>
      </c>
      <c r="B1458">
        <v>1</v>
      </c>
    </row>
    <row r="1459" spans="1:2" x14ac:dyDescent="0.25">
      <c r="A1459" s="4" t="s">
        <v>7736</v>
      </c>
      <c r="B1459">
        <v>1</v>
      </c>
    </row>
    <row r="1460" spans="1:2" x14ac:dyDescent="0.25">
      <c r="A1460" s="5" t="s">
        <v>7212</v>
      </c>
      <c r="B1460">
        <v>1</v>
      </c>
    </row>
    <row r="1461" spans="1:2" x14ac:dyDescent="0.25">
      <c r="A1461" s="4" t="s">
        <v>2405</v>
      </c>
      <c r="B1461">
        <v>1</v>
      </c>
    </row>
    <row r="1462" spans="1:2" x14ac:dyDescent="0.25">
      <c r="A1462" s="5" t="s">
        <v>2403</v>
      </c>
      <c r="B1462">
        <v>1</v>
      </c>
    </row>
    <row r="1463" spans="1:2" x14ac:dyDescent="0.25">
      <c r="A1463" s="4" t="s">
        <v>1863</v>
      </c>
      <c r="B1463">
        <v>1</v>
      </c>
    </row>
    <row r="1464" spans="1:2" x14ac:dyDescent="0.25">
      <c r="A1464" s="5" t="s">
        <v>1861</v>
      </c>
      <c r="B1464">
        <v>1</v>
      </c>
    </row>
    <row r="1465" spans="1:2" x14ac:dyDescent="0.25">
      <c r="A1465" s="4" t="s">
        <v>5289</v>
      </c>
      <c r="B1465">
        <v>1</v>
      </c>
    </row>
    <row r="1466" spans="1:2" x14ac:dyDescent="0.25">
      <c r="A1466" s="5" t="s">
        <v>5286</v>
      </c>
      <c r="B1466">
        <v>1</v>
      </c>
    </row>
    <row r="1467" spans="1:2" x14ac:dyDescent="0.25">
      <c r="A1467" s="4" t="s">
        <v>4331</v>
      </c>
      <c r="B1467">
        <v>1</v>
      </c>
    </row>
    <row r="1468" spans="1:2" x14ac:dyDescent="0.25">
      <c r="A1468" s="5" t="s">
        <v>100</v>
      </c>
      <c r="B1468">
        <v>1</v>
      </c>
    </row>
    <row r="1469" spans="1:2" x14ac:dyDescent="0.25">
      <c r="A1469" s="4" t="s">
        <v>2768</v>
      </c>
      <c r="B1469">
        <v>1</v>
      </c>
    </row>
    <row r="1470" spans="1:2" x14ac:dyDescent="0.25">
      <c r="A1470" s="5" t="s">
        <v>2765</v>
      </c>
      <c r="B1470">
        <v>1</v>
      </c>
    </row>
    <row r="1471" spans="1:2" x14ac:dyDescent="0.25">
      <c r="A1471" s="4" t="s">
        <v>7751</v>
      </c>
      <c r="B1471">
        <v>1</v>
      </c>
    </row>
    <row r="1472" spans="1:2" x14ac:dyDescent="0.25">
      <c r="A1472" s="5" t="s">
        <v>2884</v>
      </c>
      <c r="B1472">
        <v>1</v>
      </c>
    </row>
    <row r="1473" spans="1:2" x14ac:dyDescent="0.25">
      <c r="A1473" s="4" t="s">
        <v>8909</v>
      </c>
      <c r="B1473">
        <v>1</v>
      </c>
    </row>
    <row r="1474" spans="1:2" x14ac:dyDescent="0.25">
      <c r="A1474" s="5" t="s">
        <v>8906</v>
      </c>
      <c r="B1474">
        <v>1</v>
      </c>
    </row>
    <row r="1475" spans="1:2" x14ac:dyDescent="0.25">
      <c r="A1475" s="4" t="s">
        <v>6873</v>
      </c>
      <c r="B1475">
        <v>1</v>
      </c>
    </row>
    <row r="1476" spans="1:2" x14ac:dyDescent="0.25">
      <c r="A1476" s="5" t="s">
        <v>6870</v>
      </c>
      <c r="B1476">
        <v>1</v>
      </c>
    </row>
    <row r="1477" spans="1:2" x14ac:dyDescent="0.25">
      <c r="A1477" s="4" t="s">
        <v>8134</v>
      </c>
      <c r="B1477">
        <v>1</v>
      </c>
    </row>
    <row r="1478" spans="1:2" x14ac:dyDescent="0.25">
      <c r="A1478" s="5" t="s">
        <v>8130</v>
      </c>
      <c r="B1478">
        <v>1</v>
      </c>
    </row>
    <row r="1479" spans="1:2" x14ac:dyDescent="0.25">
      <c r="A1479" s="4" t="s">
        <v>9643</v>
      </c>
      <c r="B1479">
        <v>1</v>
      </c>
    </row>
    <row r="1480" spans="1:2" x14ac:dyDescent="0.25">
      <c r="A1480" s="5" t="s">
        <v>9639</v>
      </c>
      <c r="B1480">
        <v>1</v>
      </c>
    </row>
    <row r="1481" spans="1:2" x14ac:dyDescent="0.25">
      <c r="A1481" s="4" t="s">
        <v>7921</v>
      </c>
      <c r="B1481">
        <v>1</v>
      </c>
    </row>
    <row r="1482" spans="1:2" x14ac:dyDescent="0.25">
      <c r="A1482" s="5" t="s">
        <v>7919</v>
      </c>
      <c r="B1482">
        <v>1</v>
      </c>
    </row>
    <row r="1483" spans="1:2" x14ac:dyDescent="0.25">
      <c r="A1483" s="4" t="s">
        <v>2817</v>
      </c>
      <c r="B1483">
        <v>1</v>
      </c>
    </row>
    <row r="1484" spans="1:2" x14ac:dyDescent="0.25">
      <c r="A1484" s="5" t="s">
        <v>2814</v>
      </c>
      <c r="B1484">
        <v>1</v>
      </c>
    </row>
    <row r="1485" spans="1:2" x14ac:dyDescent="0.25">
      <c r="A1485" s="4" t="s">
        <v>7917</v>
      </c>
      <c r="B1485">
        <v>1</v>
      </c>
    </row>
    <row r="1486" spans="1:2" x14ac:dyDescent="0.25">
      <c r="A1486" s="5" t="s">
        <v>7609</v>
      </c>
      <c r="B1486">
        <v>1</v>
      </c>
    </row>
    <row r="1487" spans="1:2" x14ac:dyDescent="0.25">
      <c r="A1487" s="4" t="s">
        <v>8934</v>
      </c>
      <c r="B1487">
        <v>1</v>
      </c>
    </row>
    <row r="1488" spans="1:2" x14ac:dyDescent="0.25">
      <c r="A1488" s="5" t="s">
        <v>8931</v>
      </c>
      <c r="B1488">
        <v>1</v>
      </c>
    </row>
    <row r="1489" spans="1:2" x14ac:dyDescent="0.25">
      <c r="A1489" s="4" t="s">
        <v>7401</v>
      </c>
      <c r="B1489">
        <v>1</v>
      </c>
    </row>
    <row r="1490" spans="1:2" x14ac:dyDescent="0.25">
      <c r="A1490" s="5" t="s">
        <v>7399</v>
      </c>
      <c r="B1490">
        <v>1</v>
      </c>
    </row>
    <row r="1491" spans="1:2" x14ac:dyDescent="0.25">
      <c r="A1491" s="4" t="s">
        <v>3897</v>
      </c>
      <c r="B1491">
        <v>1</v>
      </c>
    </row>
    <row r="1492" spans="1:2" x14ac:dyDescent="0.25">
      <c r="A1492" s="5" t="s">
        <v>3893</v>
      </c>
      <c r="B1492">
        <v>1</v>
      </c>
    </row>
    <row r="1493" spans="1:2" x14ac:dyDescent="0.25">
      <c r="A1493" s="4" t="s">
        <v>8043</v>
      </c>
      <c r="B1493">
        <v>1</v>
      </c>
    </row>
    <row r="1494" spans="1:2" x14ac:dyDescent="0.25">
      <c r="A1494" s="5" t="s">
        <v>1235</v>
      </c>
      <c r="B1494">
        <v>1</v>
      </c>
    </row>
    <row r="1495" spans="1:2" x14ac:dyDescent="0.25">
      <c r="A1495" s="4" t="s">
        <v>2153</v>
      </c>
      <c r="B1495">
        <v>1</v>
      </c>
    </row>
    <row r="1496" spans="1:2" x14ac:dyDescent="0.25">
      <c r="A1496" s="5" t="s">
        <v>2149</v>
      </c>
      <c r="B1496">
        <v>1</v>
      </c>
    </row>
    <row r="1497" spans="1:2" x14ac:dyDescent="0.25">
      <c r="A1497" s="4" t="s">
        <v>9827</v>
      </c>
      <c r="B1497">
        <v>1</v>
      </c>
    </row>
    <row r="1498" spans="1:2" x14ac:dyDescent="0.25">
      <c r="A1498" s="5" t="s">
        <v>9825</v>
      </c>
      <c r="B1498">
        <v>1</v>
      </c>
    </row>
    <row r="1499" spans="1:2" x14ac:dyDescent="0.25">
      <c r="A1499" s="4" t="s">
        <v>3833</v>
      </c>
      <c r="B1499">
        <v>1</v>
      </c>
    </row>
    <row r="1500" spans="1:2" x14ac:dyDescent="0.25">
      <c r="A1500" s="5" t="s">
        <v>3830</v>
      </c>
      <c r="B1500">
        <v>1</v>
      </c>
    </row>
    <row r="1501" spans="1:2" x14ac:dyDescent="0.25">
      <c r="A1501" s="4" t="s">
        <v>9523</v>
      </c>
      <c r="B1501">
        <v>1</v>
      </c>
    </row>
    <row r="1502" spans="1:2" x14ac:dyDescent="0.25">
      <c r="A1502" s="5" t="s">
        <v>9123</v>
      </c>
      <c r="B1502">
        <v>1</v>
      </c>
    </row>
    <row r="1503" spans="1:2" x14ac:dyDescent="0.25">
      <c r="A1503" s="4" t="s">
        <v>7203</v>
      </c>
      <c r="B1503">
        <v>1</v>
      </c>
    </row>
    <row r="1504" spans="1:2" x14ac:dyDescent="0.25">
      <c r="A1504" s="5" t="s">
        <v>7199</v>
      </c>
      <c r="B1504">
        <v>1</v>
      </c>
    </row>
    <row r="1505" spans="1:2" x14ac:dyDescent="0.25">
      <c r="A1505" s="4" t="s">
        <v>9299</v>
      </c>
      <c r="B1505">
        <v>1</v>
      </c>
    </row>
    <row r="1506" spans="1:2" x14ac:dyDescent="0.25">
      <c r="A1506" s="5" t="s">
        <v>9158</v>
      </c>
      <c r="B1506">
        <v>1</v>
      </c>
    </row>
    <row r="1507" spans="1:2" x14ac:dyDescent="0.25">
      <c r="A1507" s="4" t="s">
        <v>6399</v>
      </c>
      <c r="B1507">
        <v>1</v>
      </c>
    </row>
    <row r="1508" spans="1:2" x14ac:dyDescent="0.25">
      <c r="A1508" s="5" t="s">
        <v>6395</v>
      </c>
      <c r="B1508">
        <v>1</v>
      </c>
    </row>
    <row r="1509" spans="1:2" x14ac:dyDescent="0.25">
      <c r="A1509" s="4" t="s">
        <v>9536</v>
      </c>
      <c r="B1509">
        <v>1</v>
      </c>
    </row>
    <row r="1510" spans="1:2" x14ac:dyDescent="0.25">
      <c r="A1510" s="5" t="s">
        <v>9158</v>
      </c>
      <c r="B1510">
        <v>1</v>
      </c>
    </row>
    <row r="1511" spans="1:2" x14ac:dyDescent="0.25">
      <c r="A1511" s="4" t="s">
        <v>8610</v>
      </c>
      <c r="B1511">
        <v>1</v>
      </c>
    </row>
    <row r="1512" spans="1:2" x14ac:dyDescent="0.25">
      <c r="A1512" s="5" t="s">
        <v>8606</v>
      </c>
      <c r="B1512">
        <v>1</v>
      </c>
    </row>
    <row r="1513" spans="1:2" x14ac:dyDescent="0.25">
      <c r="A1513" s="4" t="s">
        <v>2724</v>
      </c>
      <c r="B1513">
        <v>1</v>
      </c>
    </row>
    <row r="1514" spans="1:2" x14ac:dyDescent="0.25">
      <c r="A1514" s="5" t="s">
        <v>2720</v>
      </c>
      <c r="B1514">
        <v>1</v>
      </c>
    </row>
    <row r="1515" spans="1:2" x14ac:dyDescent="0.25">
      <c r="A1515" s="4" t="s">
        <v>5700</v>
      </c>
      <c r="B1515">
        <v>1</v>
      </c>
    </row>
    <row r="1516" spans="1:2" x14ac:dyDescent="0.25">
      <c r="A1516" s="5" t="s">
        <v>4791</v>
      </c>
      <c r="B1516">
        <v>1</v>
      </c>
    </row>
    <row r="1517" spans="1:2" x14ac:dyDescent="0.25">
      <c r="A1517" s="4" t="s">
        <v>5537</v>
      </c>
      <c r="B1517">
        <v>1</v>
      </c>
    </row>
    <row r="1518" spans="1:2" x14ac:dyDescent="0.25">
      <c r="A1518" s="5" t="s">
        <v>5535</v>
      </c>
      <c r="B1518">
        <v>1</v>
      </c>
    </row>
    <row r="1519" spans="1:2" x14ac:dyDescent="0.25">
      <c r="A1519" s="4" t="s">
        <v>5321</v>
      </c>
      <c r="B1519">
        <v>1</v>
      </c>
    </row>
    <row r="1520" spans="1:2" x14ac:dyDescent="0.25">
      <c r="A1520" s="5" t="s">
        <v>5318</v>
      </c>
      <c r="B1520">
        <v>1</v>
      </c>
    </row>
    <row r="1521" spans="1:2" x14ac:dyDescent="0.25">
      <c r="A1521" s="4" t="s">
        <v>7425</v>
      </c>
      <c r="B1521">
        <v>1</v>
      </c>
    </row>
    <row r="1522" spans="1:2" x14ac:dyDescent="0.25">
      <c r="A1522" s="5" t="s">
        <v>7422</v>
      </c>
      <c r="B1522">
        <v>1</v>
      </c>
    </row>
    <row r="1523" spans="1:2" x14ac:dyDescent="0.25">
      <c r="A1523" s="4" t="s">
        <v>168</v>
      </c>
      <c r="B1523">
        <v>1</v>
      </c>
    </row>
    <row r="1524" spans="1:2" x14ac:dyDescent="0.25">
      <c r="A1524" s="5" t="s">
        <v>164</v>
      </c>
      <c r="B1524">
        <v>1</v>
      </c>
    </row>
    <row r="1525" spans="1:2" x14ac:dyDescent="0.25">
      <c r="A1525" s="4" t="s">
        <v>5238</v>
      </c>
      <c r="B1525">
        <v>1</v>
      </c>
    </row>
    <row r="1526" spans="1:2" x14ac:dyDescent="0.25">
      <c r="A1526" s="5" t="s">
        <v>4791</v>
      </c>
      <c r="B1526">
        <v>1</v>
      </c>
    </row>
    <row r="1527" spans="1:2" x14ac:dyDescent="0.25">
      <c r="A1527" s="4" t="s">
        <v>1675</v>
      </c>
      <c r="B1527">
        <v>1</v>
      </c>
    </row>
    <row r="1528" spans="1:2" x14ac:dyDescent="0.25">
      <c r="A1528" s="5" t="s">
        <v>1672</v>
      </c>
      <c r="B1528">
        <v>1</v>
      </c>
    </row>
    <row r="1529" spans="1:2" x14ac:dyDescent="0.25">
      <c r="A1529" s="4" t="s">
        <v>5789</v>
      </c>
      <c r="B1529">
        <v>1</v>
      </c>
    </row>
    <row r="1530" spans="1:2" x14ac:dyDescent="0.25">
      <c r="A1530" s="5" t="s">
        <v>4791</v>
      </c>
      <c r="B1530">
        <v>1</v>
      </c>
    </row>
    <row r="1531" spans="1:2" x14ac:dyDescent="0.25">
      <c r="A1531" s="4" t="s">
        <v>6725</v>
      </c>
      <c r="B1531">
        <v>1</v>
      </c>
    </row>
    <row r="1532" spans="1:2" x14ac:dyDescent="0.25">
      <c r="A1532" s="5" t="s">
        <v>6722</v>
      </c>
      <c r="B1532">
        <v>1</v>
      </c>
    </row>
    <row r="1533" spans="1:2" x14ac:dyDescent="0.25">
      <c r="A1533" s="4" t="s">
        <v>4794</v>
      </c>
      <c r="B1533">
        <v>1</v>
      </c>
    </row>
    <row r="1534" spans="1:2" x14ac:dyDescent="0.25">
      <c r="A1534" s="5" t="s">
        <v>4791</v>
      </c>
      <c r="B1534">
        <v>1</v>
      </c>
    </row>
    <row r="1535" spans="1:2" x14ac:dyDescent="0.25">
      <c r="A1535" s="4" t="s">
        <v>1582</v>
      </c>
      <c r="B1535">
        <v>1</v>
      </c>
    </row>
    <row r="1536" spans="1:2" x14ac:dyDescent="0.25">
      <c r="A1536" s="5" t="s">
        <v>1579</v>
      </c>
      <c r="B1536">
        <v>1</v>
      </c>
    </row>
    <row r="1537" spans="1:2" x14ac:dyDescent="0.25">
      <c r="A1537" s="4" t="s">
        <v>5052</v>
      </c>
      <c r="B1537">
        <v>1</v>
      </c>
    </row>
    <row r="1538" spans="1:2" x14ac:dyDescent="0.25">
      <c r="A1538" s="5" t="s">
        <v>4791</v>
      </c>
      <c r="B1538">
        <v>1</v>
      </c>
    </row>
    <row r="1539" spans="1:2" x14ac:dyDescent="0.25">
      <c r="A1539" s="4" t="s">
        <v>9423</v>
      </c>
      <c r="B1539">
        <v>1</v>
      </c>
    </row>
    <row r="1540" spans="1:2" x14ac:dyDescent="0.25">
      <c r="A1540" s="5" t="s">
        <v>9420</v>
      </c>
      <c r="B1540">
        <v>1</v>
      </c>
    </row>
    <row r="1541" spans="1:2" x14ac:dyDescent="0.25">
      <c r="A1541" s="4" t="s">
        <v>7482</v>
      </c>
      <c r="B1541">
        <v>1</v>
      </c>
    </row>
    <row r="1542" spans="1:2" x14ac:dyDescent="0.25">
      <c r="A1542" s="5" t="s">
        <v>7480</v>
      </c>
      <c r="B1542">
        <v>1</v>
      </c>
    </row>
    <row r="1543" spans="1:2" x14ac:dyDescent="0.25">
      <c r="A1543" s="4" t="s">
        <v>9428</v>
      </c>
      <c r="B1543">
        <v>1</v>
      </c>
    </row>
    <row r="1544" spans="1:2" x14ac:dyDescent="0.25">
      <c r="A1544" s="5" t="s">
        <v>9426</v>
      </c>
      <c r="B1544">
        <v>1</v>
      </c>
    </row>
    <row r="1545" spans="1:2" x14ac:dyDescent="0.25">
      <c r="A1545" s="4" t="s">
        <v>7563</v>
      </c>
      <c r="B1545">
        <v>1</v>
      </c>
    </row>
    <row r="1546" spans="1:2" x14ac:dyDescent="0.25">
      <c r="A1546" s="5" t="s">
        <v>7480</v>
      </c>
      <c r="B1546">
        <v>1</v>
      </c>
    </row>
    <row r="1547" spans="1:2" x14ac:dyDescent="0.25">
      <c r="A1547" s="4" t="s">
        <v>274</v>
      </c>
      <c r="B1547">
        <v>1</v>
      </c>
    </row>
    <row r="1548" spans="1:2" x14ac:dyDescent="0.25">
      <c r="A1548" s="5" t="s">
        <v>270</v>
      </c>
      <c r="B1548">
        <v>1</v>
      </c>
    </row>
    <row r="1549" spans="1:2" x14ac:dyDescent="0.25">
      <c r="A1549" s="4" t="s">
        <v>6003</v>
      </c>
      <c r="B1549">
        <v>1</v>
      </c>
    </row>
    <row r="1550" spans="1:2" x14ac:dyDescent="0.25">
      <c r="A1550" s="5" t="s">
        <v>4791</v>
      </c>
      <c r="B1550">
        <v>1</v>
      </c>
    </row>
    <row r="1551" spans="1:2" x14ac:dyDescent="0.25">
      <c r="A1551" s="4" t="s">
        <v>1702</v>
      </c>
      <c r="B1551">
        <v>1</v>
      </c>
    </row>
    <row r="1552" spans="1:2" x14ac:dyDescent="0.25">
      <c r="A1552" s="5" t="s">
        <v>1698</v>
      </c>
      <c r="B1552">
        <v>1</v>
      </c>
    </row>
    <row r="1553" spans="1:2" x14ac:dyDescent="0.25">
      <c r="A1553" s="4" t="s">
        <v>6752</v>
      </c>
      <c r="B1553">
        <v>1</v>
      </c>
    </row>
    <row r="1554" spans="1:2" x14ac:dyDescent="0.25">
      <c r="A1554" s="5" t="s">
        <v>6749</v>
      </c>
      <c r="B1554">
        <v>1</v>
      </c>
    </row>
    <row r="1555" spans="1:2" x14ac:dyDescent="0.25">
      <c r="A1555" s="4" t="s">
        <v>7339</v>
      </c>
      <c r="B1555">
        <v>1</v>
      </c>
    </row>
    <row r="1556" spans="1:2" x14ac:dyDescent="0.25">
      <c r="A1556" s="5" t="s">
        <v>7336</v>
      </c>
      <c r="B1556">
        <v>1</v>
      </c>
    </row>
    <row r="1557" spans="1:2" x14ac:dyDescent="0.25">
      <c r="A1557" s="4" t="s">
        <v>7528</v>
      </c>
      <c r="B1557">
        <v>1</v>
      </c>
    </row>
    <row r="1558" spans="1:2" x14ac:dyDescent="0.25">
      <c r="A1558" s="5" t="s">
        <v>7525</v>
      </c>
      <c r="B1558">
        <v>1</v>
      </c>
    </row>
    <row r="1559" spans="1:2" x14ac:dyDescent="0.25">
      <c r="A1559" s="4" t="s">
        <v>7366</v>
      </c>
      <c r="B1559">
        <v>1</v>
      </c>
    </row>
    <row r="1560" spans="1:2" x14ac:dyDescent="0.25">
      <c r="A1560" s="5" t="s">
        <v>7347</v>
      </c>
      <c r="B1560">
        <v>1</v>
      </c>
    </row>
    <row r="1561" spans="1:2" x14ac:dyDescent="0.25">
      <c r="A1561" s="4" t="s">
        <v>3288</v>
      </c>
      <c r="B1561">
        <v>1</v>
      </c>
    </row>
    <row r="1562" spans="1:2" x14ac:dyDescent="0.25">
      <c r="A1562" s="5" t="s">
        <v>3286</v>
      </c>
      <c r="B1562">
        <v>1</v>
      </c>
    </row>
    <row r="1563" spans="1:2" x14ac:dyDescent="0.25">
      <c r="A1563" s="4" t="s">
        <v>7352</v>
      </c>
      <c r="B1563">
        <v>1</v>
      </c>
    </row>
    <row r="1564" spans="1:2" x14ac:dyDescent="0.25">
      <c r="A1564" s="5" t="s">
        <v>7347</v>
      </c>
      <c r="B1564">
        <v>1</v>
      </c>
    </row>
    <row r="1565" spans="1:2" x14ac:dyDescent="0.25">
      <c r="A1565" s="4" t="s">
        <v>8145</v>
      </c>
      <c r="B1565">
        <v>1</v>
      </c>
    </row>
    <row r="1566" spans="1:2" x14ac:dyDescent="0.25">
      <c r="A1566" s="5" t="s">
        <v>8143</v>
      </c>
      <c r="B1566">
        <v>1</v>
      </c>
    </row>
    <row r="1567" spans="1:2" x14ac:dyDescent="0.25">
      <c r="A1567" s="4" t="s">
        <v>2166</v>
      </c>
      <c r="B1567">
        <v>1</v>
      </c>
    </row>
    <row r="1568" spans="1:2" x14ac:dyDescent="0.25">
      <c r="A1568" s="5" t="s">
        <v>1973</v>
      </c>
      <c r="B1568">
        <v>1</v>
      </c>
    </row>
    <row r="1569" spans="1:2" x14ac:dyDescent="0.25">
      <c r="A1569" s="4" t="s">
        <v>5465</v>
      </c>
      <c r="B1569">
        <v>1</v>
      </c>
    </row>
    <row r="1570" spans="1:2" x14ac:dyDescent="0.25">
      <c r="A1570" s="5" t="s">
        <v>5463</v>
      </c>
      <c r="B1570">
        <v>1</v>
      </c>
    </row>
    <row r="1571" spans="1:2" x14ac:dyDescent="0.25">
      <c r="A1571" s="4" t="s">
        <v>9575</v>
      </c>
      <c r="B1571">
        <v>1</v>
      </c>
    </row>
    <row r="1572" spans="1:2" x14ac:dyDescent="0.25">
      <c r="A1572" s="5" t="s">
        <v>8526</v>
      </c>
      <c r="B1572">
        <v>1</v>
      </c>
    </row>
    <row r="1573" spans="1:2" x14ac:dyDescent="0.25">
      <c r="A1573" s="4" t="s">
        <v>8591</v>
      </c>
      <c r="B1573">
        <v>1</v>
      </c>
    </row>
    <row r="1574" spans="1:2" x14ac:dyDescent="0.25">
      <c r="A1574" s="5" t="s">
        <v>8587</v>
      </c>
      <c r="B1574">
        <v>1</v>
      </c>
    </row>
    <row r="1575" spans="1:2" x14ac:dyDescent="0.25">
      <c r="A1575" s="4" t="s">
        <v>9661</v>
      </c>
      <c r="B1575">
        <v>1</v>
      </c>
    </row>
    <row r="1576" spans="1:2" x14ac:dyDescent="0.25">
      <c r="A1576" s="5" t="s">
        <v>8526</v>
      </c>
      <c r="B1576">
        <v>1</v>
      </c>
    </row>
    <row r="1577" spans="1:2" x14ac:dyDescent="0.25">
      <c r="A1577" s="4" t="s">
        <v>6768</v>
      </c>
      <c r="B1577">
        <v>1</v>
      </c>
    </row>
    <row r="1578" spans="1:2" x14ac:dyDescent="0.25">
      <c r="A1578" s="5" t="s">
        <v>6765</v>
      </c>
      <c r="B1578">
        <v>1</v>
      </c>
    </row>
    <row r="1579" spans="1:2" x14ac:dyDescent="0.25">
      <c r="A1579" s="4" t="s">
        <v>8530</v>
      </c>
      <c r="B1579">
        <v>1</v>
      </c>
    </row>
    <row r="1580" spans="1:2" x14ac:dyDescent="0.25">
      <c r="A1580" s="5" t="s">
        <v>8526</v>
      </c>
      <c r="B1580">
        <v>1</v>
      </c>
    </row>
    <row r="1581" spans="1:2" x14ac:dyDescent="0.25">
      <c r="A1581" s="4" t="s">
        <v>2123</v>
      </c>
      <c r="B1581">
        <v>1</v>
      </c>
    </row>
    <row r="1582" spans="1:2" x14ac:dyDescent="0.25">
      <c r="A1582" s="5" t="s">
        <v>1973</v>
      </c>
      <c r="B1582">
        <v>1</v>
      </c>
    </row>
    <row r="1583" spans="1:2" x14ac:dyDescent="0.25">
      <c r="A1583" s="4" t="s">
        <v>9290</v>
      </c>
      <c r="B1583">
        <v>1</v>
      </c>
    </row>
    <row r="1584" spans="1:2" x14ac:dyDescent="0.25">
      <c r="A1584" s="5" t="s">
        <v>8526</v>
      </c>
      <c r="B1584">
        <v>1</v>
      </c>
    </row>
    <row r="1585" spans="1:2" x14ac:dyDescent="0.25">
      <c r="A1585" s="4" t="s">
        <v>6161</v>
      </c>
      <c r="B1585">
        <v>1</v>
      </c>
    </row>
    <row r="1586" spans="1:2" x14ac:dyDescent="0.25">
      <c r="A1586" s="5" t="s">
        <v>6159</v>
      </c>
      <c r="B1586">
        <v>1</v>
      </c>
    </row>
    <row r="1587" spans="1:2" x14ac:dyDescent="0.25">
      <c r="A1587" s="4" t="s">
        <v>894</v>
      </c>
      <c r="B1587">
        <v>1</v>
      </c>
    </row>
    <row r="1588" spans="1:2" x14ac:dyDescent="0.25">
      <c r="A1588" s="5" t="s">
        <v>890</v>
      </c>
      <c r="B1588">
        <v>1</v>
      </c>
    </row>
    <row r="1589" spans="1:2" x14ac:dyDescent="0.25">
      <c r="A1589" s="4" t="s">
        <v>6099</v>
      </c>
      <c r="B1589">
        <v>1</v>
      </c>
    </row>
    <row r="1590" spans="1:2" x14ac:dyDescent="0.25">
      <c r="A1590" s="5" t="s">
        <v>6095</v>
      </c>
      <c r="B1590">
        <v>1</v>
      </c>
    </row>
    <row r="1591" spans="1:2" x14ac:dyDescent="0.25">
      <c r="A1591" s="4" t="s">
        <v>9013</v>
      </c>
      <c r="B1591">
        <v>1</v>
      </c>
    </row>
    <row r="1592" spans="1:2" x14ac:dyDescent="0.25">
      <c r="A1592" s="5" t="s">
        <v>9010</v>
      </c>
      <c r="B1592">
        <v>1</v>
      </c>
    </row>
    <row r="1593" spans="1:2" x14ac:dyDescent="0.25">
      <c r="A1593" s="4" t="s">
        <v>9267</v>
      </c>
      <c r="B1593">
        <v>1</v>
      </c>
    </row>
    <row r="1594" spans="1:2" x14ac:dyDescent="0.25">
      <c r="A1594" s="5" t="s">
        <v>9265</v>
      </c>
      <c r="B1594">
        <v>1</v>
      </c>
    </row>
    <row r="1595" spans="1:2" x14ac:dyDescent="0.25">
      <c r="A1595" s="4" t="s">
        <v>4309</v>
      </c>
      <c r="B1595">
        <v>1</v>
      </c>
    </row>
    <row r="1596" spans="1:2" x14ac:dyDescent="0.25">
      <c r="A1596" s="5" t="s">
        <v>4306</v>
      </c>
      <c r="B1596">
        <v>1</v>
      </c>
    </row>
    <row r="1597" spans="1:2" x14ac:dyDescent="0.25">
      <c r="A1597" s="4" t="s">
        <v>9658</v>
      </c>
      <c r="B1597">
        <v>1</v>
      </c>
    </row>
    <row r="1598" spans="1:2" x14ac:dyDescent="0.25">
      <c r="A1598" s="5" t="s">
        <v>9656</v>
      </c>
      <c r="B1598">
        <v>1</v>
      </c>
    </row>
    <row r="1599" spans="1:2" x14ac:dyDescent="0.25">
      <c r="A1599" s="4" t="s">
        <v>3859</v>
      </c>
      <c r="B1599">
        <v>1</v>
      </c>
    </row>
    <row r="1600" spans="1:2" x14ac:dyDescent="0.25">
      <c r="A1600" s="5" t="s">
        <v>3856</v>
      </c>
      <c r="B1600">
        <v>1</v>
      </c>
    </row>
    <row r="1601" spans="1:2" x14ac:dyDescent="0.25">
      <c r="A1601" s="4" t="s">
        <v>3193</v>
      </c>
      <c r="B1601">
        <v>1</v>
      </c>
    </row>
    <row r="1602" spans="1:2" x14ac:dyDescent="0.25">
      <c r="A1602" s="5" t="s">
        <v>3190</v>
      </c>
      <c r="B1602">
        <v>1</v>
      </c>
    </row>
    <row r="1603" spans="1:2" x14ac:dyDescent="0.25">
      <c r="A1603" s="4" t="s">
        <v>2077</v>
      </c>
      <c r="B1603">
        <v>1</v>
      </c>
    </row>
    <row r="1604" spans="1:2" x14ac:dyDescent="0.25">
      <c r="A1604" s="5" t="s">
        <v>2073</v>
      </c>
      <c r="B1604">
        <v>1</v>
      </c>
    </row>
    <row r="1605" spans="1:2" x14ac:dyDescent="0.25">
      <c r="A1605" s="4" t="s">
        <v>1901</v>
      </c>
      <c r="B1605">
        <v>1</v>
      </c>
    </row>
    <row r="1606" spans="1:2" x14ac:dyDescent="0.25">
      <c r="A1606" s="5" t="s">
        <v>1166</v>
      </c>
      <c r="B1606">
        <v>1</v>
      </c>
    </row>
    <row r="1607" spans="1:2" x14ac:dyDescent="0.25">
      <c r="A1607" s="4" t="s">
        <v>6416</v>
      </c>
      <c r="B1607">
        <v>1</v>
      </c>
    </row>
    <row r="1608" spans="1:2" x14ac:dyDescent="0.25">
      <c r="A1608" s="5" t="s">
        <v>6414</v>
      </c>
      <c r="B1608">
        <v>1</v>
      </c>
    </row>
    <row r="1609" spans="1:2" x14ac:dyDescent="0.25">
      <c r="A1609" s="4" t="s">
        <v>2266</v>
      </c>
      <c r="B1609">
        <v>1</v>
      </c>
    </row>
    <row r="1610" spans="1:2" x14ac:dyDescent="0.25">
      <c r="A1610" s="5" t="s">
        <v>2262</v>
      </c>
      <c r="B1610">
        <v>1</v>
      </c>
    </row>
    <row r="1611" spans="1:2" x14ac:dyDescent="0.25">
      <c r="A1611" s="4" t="s">
        <v>5685</v>
      </c>
      <c r="B1611">
        <v>1</v>
      </c>
    </row>
    <row r="1612" spans="1:2" x14ac:dyDescent="0.25">
      <c r="A1612" s="5" t="s">
        <v>5683</v>
      </c>
      <c r="B1612">
        <v>1</v>
      </c>
    </row>
    <row r="1613" spans="1:2" x14ac:dyDescent="0.25">
      <c r="A1613" s="4" t="s">
        <v>1639</v>
      </c>
      <c r="B1613">
        <v>1</v>
      </c>
    </row>
    <row r="1614" spans="1:2" x14ac:dyDescent="0.25">
      <c r="A1614" s="5" t="s">
        <v>1636</v>
      </c>
      <c r="B1614">
        <v>1</v>
      </c>
    </row>
    <row r="1615" spans="1:2" x14ac:dyDescent="0.25">
      <c r="A1615" s="4" t="s">
        <v>4550</v>
      </c>
      <c r="B1615">
        <v>1</v>
      </c>
    </row>
    <row r="1616" spans="1:2" x14ac:dyDescent="0.25">
      <c r="A1616" s="5" t="s">
        <v>4547</v>
      </c>
      <c r="B1616">
        <v>1</v>
      </c>
    </row>
    <row r="1617" spans="1:2" x14ac:dyDescent="0.25">
      <c r="A1617" s="4" t="s">
        <v>7732</v>
      </c>
      <c r="B1617">
        <v>1</v>
      </c>
    </row>
    <row r="1618" spans="1:2" x14ac:dyDescent="0.25">
      <c r="A1618" s="5" t="s">
        <v>6800</v>
      </c>
      <c r="B1618">
        <v>1</v>
      </c>
    </row>
    <row r="1619" spans="1:2" x14ac:dyDescent="0.25">
      <c r="A1619" s="4" t="s">
        <v>3839</v>
      </c>
      <c r="B1619">
        <v>1</v>
      </c>
    </row>
    <row r="1620" spans="1:2" x14ac:dyDescent="0.25">
      <c r="A1620" s="5" t="s">
        <v>583</v>
      </c>
      <c r="B1620">
        <v>1</v>
      </c>
    </row>
    <row r="1621" spans="1:2" x14ac:dyDescent="0.25">
      <c r="A1621" s="4" t="s">
        <v>6803</v>
      </c>
      <c r="B1621">
        <v>1</v>
      </c>
    </row>
    <row r="1622" spans="1:2" x14ac:dyDescent="0.25">
      <c r="A1622" s="5" t="s">
        <v>6800</v>
      </c>
      <c r="B1622">
        <v>1</v>
      </c>
    </row>
    <row r="1623" spans="1:2" x14ac:dyDescent="0.25">
      <c r="A1623" s="4" t="s">
        <v>587</v>
      </c>
      <c r="B1623">
        <v>1</v>
      </c>
    </row>
    <row r="1624" spans="1:2" x14ac:dyDescent="0.25">
      <c r="A1624" s="5" t="s">
        <v>583</v>
      </c>
      <c r="B1624">
        <v>1</v>
      </c>
    </row>
    <row r="1625" spans="1:2" x14ac:dyDescent="0.25">
      <c r="A1625" s="4" t="s">
        <v>8039</v>
      </c>
      <c r="B1625">
        <v>1</v>
      </c>
    </row>
    <row r="1626" spans="1:2" x14ac:dyDescent="0.25">
      <c r="A1626" s="5" t="s">
        <v>6800</v>
      </c>
      <c r="B1626">
        <v>1</v>
      </c>
    </row>
    <row r="1627" spans="1:2" x14ac:dyDescent="0.25">
      <c r="A1627" s="4" t="s">
        <v>6297</v>
      </c>
      <c r="B1627">
        <v>1</v>
      </c>
    </row>
    <row r="1628" spans="1:2" x14ac:dyDescent="0.25">
      <c r="A1628" s="5" t="s">
        <v>2628</v>
      </c>
      <c r="B1628">
        <v>1</v>
      </c>
    </row>
    <row r="1629" spans="1:2" x14ac:dyDescent="0.25">
      <c r="A1629" s="4" t="s">
        <v>7633</v>
      </c>
      <c r="B1629">
        <v>1</v>
      </c>
    </row>
    <row r="1630" spans="1:2" x14ac:dyDescent="0.25">
      <c r="A1630" s="5" t="s">
        <v>7631</v>
      </c>
      <c r="B1630">
        <v>1</v>
      </c>
    </row>
    <row r="1631" spans="1:2" x14ac:dyDescent="0.25">
      <c r="A1631" s="4" t="s">
        <v>7180</v>
      </c>
      <c r="B1631">
        <v>1</v>
      </c>
    </row>
    <row r="1632" spans="1:2" x14ac:dyDescent="0.25">
      <c r="A1632" s="5" t="s">
        <v>7178</v>
      </c>
      <c r="B1632">
        <v>1</v>
      </c>
    </row>
    <row r="1633" spans="1:2" x14ac:dyDescent="0.25">
      <c r="A1633" s="4" t="s">
        <v>3038</v>
      </c>
      <c r="B1633">
        <v>1</v>
      </c>
    </row>
    <row r="1634" spans="1:2" x14ac:dyDescent="0.25">
      <c r="A1634" s="5" t="s">
        <v>3034</v>
      </c>
      <c r="B1634">
        <v>1</v>
      </c>
    </row>
    <row r="1635" spans="1:2" x14ac:dyDescent="0.25">
      <c r="A1635" s="4" t="s">
        <v>1619</v>
      </c>
      <c r="B1635">
        <v>1</v>
      </c>
    </row>
    <row r="1636" spans="1:2" x14ac:dyDescent="0.25">
      <c r="A1636" s="5" t="s">
        <v>1616</v>
      </c>
      <c r="B1636">
        <v>1</v>
      </c>
    </row>
    <row r="1637" spans="1:2" x14ac:dyDescent="0.25">
      <c r="A1637" s="4" t="s">
        <v>1555</v>
      </c>
      <c r="B1637">
        <v>1</v>
      </c>
    </row>
    <row r="1638" spans="1:2" x14ac:dyDescent="0.25">
      <c r="A1638" s="5" t="s">
        <v>1551</v>
      </c>
      <c r="B1638">
        <v>1</v>
      </c>
    </row>
    <row r="1639" spans="1:2" x14ac:dyDescent="0.25">
      <c r="A1639" s="4" t="s">
        <v>9036</v>
      </c>
      <c r="B1639">
        <v>1</v>
      </c>
    </row>
    <row r="1640" spans="1:2" x14ac:dyDescent="0.25">
      <c r="A1640" s="5" t="s">
        <v>9034</v>
      </c>
      <c r="B1640">
        <v>1</v>
      </c>
    </row>
    <row r="1641" spans="1:2" x14ac:dyDescent="0.25">
      <c r="A1641" s="4" t="s">
        <v>6609</v>
      </c>
      <c r="B1641">
        <v>1</v>
      </c>
    </row>
    <row r="1642" spans="1:2" x14ac:dyDescent="0.25">
      <c r="A1642" s="5" t="s">
        <v>6605</v>
      </c>
      <c r="B1642">
        <v>1</v>
      </c>
    </row>
    <row r="1643" spans="1:2" x14ac:dyDescent="0.25">
      <c r="A1643" s="4" t="s">
        <v>4544</v>
      </c>
      <c r="B1643">
        <v>1</v>
      </c>
    </row>
    <row r="1644" spans="1:2" x14ac:dyDescent="0.25">
      <c r="A1644" s="5" t="s">
        <v>4540</v>
      </c>
      <c r="B1644">
        <v>1</v>
      </c>
    </row>
    <row r="1645" spans="1:2" x14ac:dyDescent="0.25">
      <c r="A1645" s="4" t="s">
        <v>8473</v>
      </c>
      <c r="B1645">
        <v>1</v>
      </c>
    </row>
    <row r="1646" spans="1:2" x14ac:dyDescent="0.25">
      <c r="A1646" s="5" t="s">
        <v>8470</v>
      </c>
      <c r="B1646">
        <v>1</v>
      </c>
    </row>
    <row r="1647" spans="1:2" x14ac:dyDescent="0.25">
      <c r="A1647" s="4" t="s">
        <v>7027</v>
      </c>
      <c r="B1647">
        <v>1</v>
      </c>
    </row>
    <row r="1648" spans="1:2" x14ac:dyDescent="0.25">
      <c r="A1648" s="5" t="s">
        <v>7024</v>
      </c>
      <c r="B1648">
        <v>1</v>
      </c>
    </row>
    <row r="1649" spans="1:2" x14ac:dyDescent="0.25">
      <c r="A1649" s="4" t="s">
        <v>7171</v>
      </c>
      <c r="B1649">
        <v>1</v>
      </c>
    </row>
    <row r="1650" spans="1:2" x14ac:dyDescent="0.25">
      <c r="A1650" s="5" t="s">
        <v>7169</v>
      </c>
      <c r="B1650">
        <v>1</v>
      </c>
    </row>
    <row r="1651" spans="1:2" x14ac:dyDescent="0.25">
      <c r="A1651" s="4" t="s">
        <v>3756</v>
      </c>
      <c r="B1651">
        <v>1</v>
      </c>
    </row>
    <row r="1652" spans="1:2" x14ac:dyDescent="0.25">
      <c r="A1652" s="5" t="s">
        <v>3753</v>
      </c>
      <c r="B1652">
        <v>1</v>
      </c>
    </row>
    <row r="1653" spans="1:2" x14ac:dyDescent="0.25">
      <c r="A1653" s="4" t="s">
        <v>4403</v>
      </c>
      <c r="B1653">
        <v>1</v>
      </c>
    </row>
    <row r="1654" spans="1:2" x14ac:dyDescent="0.25">
      <c r="A1654" s="5" t="s">
        <v>4400</v>
      </c>
      <c r="B1654">
        <v>1</v>
      </c>
    </row>
    <row r="1655" spans="1:2" x14ac:dyDescent="0.25">
      <c r="A1655" s="4" t="s">
        <v>2962</v>
      </c>
      <c r="B1655">
        <v>1</v>
      </c>
    </row>
    <row r="1656" spans="1:2" x14ac:dyDescent="0.25">
      <c r="A1656" s="5" t="s">
        <v>2958</v>
      </c>
      <c r="B1656">
        <v>1</v>
      </c>
    </row>
    <row r="1657" spans="1:2" x14ac:dyDescent="0.25">
      <c r="A1657" s="4" t="s">
        <v>3884</v>
      </c>
      <c r="B1657">
        <v>1</v>
      </c>
    </row>
    <row r="1658" spans="1:2" x14ac:dyDescent="0.25">
      <c r="A1658" s="5" t="s">
        <v>3881</v>
      </c>
      <c r="B1658">
        <v>1</v>
      </c>
    </row>
    <row r="1659" spans="1:2" x14ac:dyDescent="0.25">
      <c r="A1659" s="4" t="s">
        <v>5267</v>
      </c>
      <c r="B1659">
        <v>1</v>
      </c>
    </row>
    <row r="1660" spans="1:2" x14ac:dyDescent="0.25">
      <c r="A1660" s="5" t="s">
        <v>4448</v>
      </c>
      <c r="B1660">
        <v>1</v>
      </c>
    </row>
    <row r="1661" spans="1:2" x14ac:dyDescent="0.25">
      <c r="A1661" s="4" t="s">
        <v>3967</v>
      </c>
      <c r="B1661">
        <v>1</v>
      </c>
    </row>
    <row r="1662" spans="1:2" x14ac:dyDescent="0.25">
      <c r="A1662" s="5" t="s">
        <v>3965</v>
      </c>
      <c r="B1662">
        <v>1</v>
      </c>
    </row>
    <row r="1663" spans="1:2" x14ac:dyDescent="0.25">
      <c r="A1663" s="4" t="s">
        <v>8173</v>
      </c>
      <c r="B1663">
        <v>1</v>
      </c>
    </row>
    <row r="1664" spans="1:2" x14ac:dyDescent="0.25">
      <c r="A1664" s="5" t="s">
        <v>8169</v>
      </c>
      <c r="B1664">
        <v>1</v>
      </c>
    </row>
    <row r="1665" spans="1:2" x14ac:dyDescent="0.25">
      <c r="A1665" s="4" t="s">
        <v>7176</v>
      </c>
      <c r="B1665">
        <v>1</v>
      </c>
    </row>
    <row r="1666" spans="1:2" x14ac:dyDescent="0.25">
      <c r="A1666" s="5" t="s">
        <v>7173</v>
      </c>
      <c r="B1666">
        <v>1</v>
      </c>
    </row>
    <row r="1667" spans="1:2" x14ac:dyDescent="0.25">
      <c r="A1667" s="4" t="s">
        <v>7157</v>
      </c>
      <c r="B1667">
        <v>1</v>
      </c>
    </row>
    <row r="1668" spans="1:2" x14ac:dyDescent="0.25">
      <c r="A1668" s="5" t="s">
        <v>7154</v>
      </c>
      <c r="B1668">
        <v>1</v>
      </c>
    </row>
    <row r="1669" spans="1:2" x14ac:dyDescent="0.25">
      <c r="A1669" s="4" t="s">
        <v>10034</v>
      </c>
      <c r="B1669">
        <v>1</v>
      </c>
    </row>
    <row r="1670" spans="1:2" x14ac:dyDescent="0.25">
      <c r="A1670" s="5" t="s">
        <v>10031</v>
      </c>
      <c r="B1670">
        <v>1</v>
      </c>
    </row>
    <row r="1671" spans="1:2" x14ac:dyDescent="0.25">
      <c r="A1671" s="4" t="s">
        <v>1356</v>
      </c>
      <c r="B1671">
        <v>1</v>
      </c>
    </row>
    <row r="1672" spans="1:2" x14ac:dyDescent="0.25">
      <c r="A1672" s="5" t="s">
        <v>1352</v>
      </c>
      <c r="B1672">
        <v>1</v>
      </c>
    </row>
    <row r="1673" spans="1:2" x14ac:dyDescent="0.25">
      <c r="A1673" s="4" t="s">
        <v>8423</v>
      </c>
      <c r="B1673">
        <v>1</v>
      </c>
    </row>
    <row r="1674" spans="1:2" x14ac:dyDescent="0.25">
      <c r="A1674" s="5" t="s">
        <v>8420</v>
      </c>
      <c r="B1674">
        <v>1</v>
      </c>
    </row>
    <row r="1675" spans="1:2" x14ac:dyDescent="0.25">
      <c r="A1675" s="4" t="s">
        <v>3675</v>
      </c>
      <c r="B1675">
        <v>1</v>
      </c>
    </row>
    <row r="1676" spans="1:2" x14ac:dyDescent="0.25">
      <c r="A1676" s="5" t="s">
        <v>3671</v>
      </c>
      <c r="B1676">
        <v>1</v>
      </c>
    </row>
    <row r="1677" spans="1:2" x14ac:dyDescent="0.25">
      <c r="A1677" s="4" t="s">
        <v>3256</v>
      </c>
      <c r="B1677">
        <v>1</v>
      </c>
    </row>
    <row r="1678" spans="1:2" x14ac:dyDescent="0.25">
      <c r="A1678" s="5" t="s">
        <v>2902</v>
      </c>
      <c r="B1678">
        <v>1</v>
      </c>
    </row>
    <row r="1679" spans="1:2" x14ac:dyDescent="0.25">
      <c r="A1679" s="4" t="s">
        <v>8630</v>
      </c>
      <c r="B1679">
        <v>1</v>
      </c>
    </row>
    <row r="1680" spans="1:2" x14ac:dyDescent="0.25">
      <c r="A1680" s="5" t="s">
        <v>8627</v>
      </c>
      <c r="B1680">
        <v>1</v>
      </c>
    </row>
    <row r="1681" spans="1:2" x14ac:dyDescent="0.25">
      <c r="A1681" s="4" t="s">
        <v>2916</v>
      </c>
      <c r="B1681">
        <v>1</v>
      </c>
    </row>
    <row r="1682" spans="1:2" x14ac:dyDescent="0.25">
      <c r="A1682" s="5" t="s">
        <v>2902</v>
      </c>
      <c r="B1682">
        <v>1</v>
      </c>
    </row>
    <row r="1683" spans="1:2" x14ac:dyDescent="0.25">
      <c r="A1683" s="4" t="s">
        <v>4452</v>
      </c>
      <c r="B1683">
        <v>1</v>
      </c>
    </row>
    <row r="1684" spans="1:2" x14ac:dyDescent="0.25">
      <c r="A1684" s="5" t="s">
        <v>4448</v>
      </c>
      <c r="B1684">
        <v>1</v>
      </c>
    </row>
    <row r="1685" spans="1:2" x14ac:dyDescent="0.25">
      <c r="A1685" s="4" t="s">
        <v>6659</v>
      </c>
      <c r="B1685">
        <v>1</v>
      </c>
    </row>
    <row r="1686" spans="1:2" x14ac:dyDescent="0.25">
      <c r="A1686" s="5" t="s">
        <v>6655</v>
      </c>
      <c r="B1686">
        <v>1</v>
      </c>
    </row>
    <row r="1687" spans="1:2" x14ac:dyDescent="0.25">
      <c r="A1687" s="4" t="s">
        <v>8462</v>
      </c>
      <c r="B1687">
        <v>1</v>
      </c>
    </row>
    <row r="1688" spans="1:2" x14ac:dyDescent="0.25">
      <c r="A1688" s="5" t="s">
        <v>8458</v>
      </c>
      <c r="B1688">
        <v>1</v>
      </c>
    </row>
    <row r="1689" spans="1:2" x14ac:dyDescent="0.25">
      <c r="A1689" s="4" t="s">
        <v>2382</v>
      </c>
      <c r="B1689">
        <v>1</v>
      </c>
    </row>
    <row r="1690" spans="1:2" x14ac:dyDescent="0.25">
      <c r="A1690" s="5" t="s">
        <v>2378</v>
      </c>
      <c r="B1690">
        <v>1</v>
      </c>
    </row>
    <row r="1691" spans="1:2" x14ac:dyDescent="0.25">
      <c r="A1691" s="4" t="s">
        <v>4488</v>
      </c>
      <c r="B1691">
        <v>1</v>
      </c>
    </row>
    <row r="1692" spans="1:2" x14ac:dyDescent="0.25">
      <c r="A1692" s="5" t="s">
        <v>4485</v>
      </c>
      <c r="B1692">
        <v>1</v>
      </c>
    </row>
    <row r="1693" spans="1:2" x14ac:dyDescent="0.25">
      <c r="A1693" s="4" t="s">
        <v>5749</v>
      </c>
      <c r="B1693">
        <v>1</v>
      </c>
    </row>
    <row r="1694" spans="1:2" x14ac:dyDescent="0.25">
      <c r="A1694" s="5" t="s">
        <v>5747</v>
      </c>
      <c r="B1694">
        <v>1</v>
      </c>
    </row>
    <row r="1695" spans="1:2" x14ac:dyDescent="0.25">
      <c r="A1695" s="4" t="s">
        <v>2400</v>
      </c>
      <c r="B1695">
        <v>1</v>
      </c>
    </row>
    <row r="1696" spans="1:2" x14ac:dyDescent="0.25">
      <c r="A1696" s="5" t="s">
        <v>2397</v>
      </c>
      <c r="B1696">
        <v>1</v>
      </c>
    </row>
    <row r="1697" spans="1:2" x14ac:dyDescent="0.25">
      <c r="A1697" s="4" t="s">
        <v>7712</v>
      </c>
      <c r="B1697">
        <v>1</v>
      </c>
    </row>
    <row r="1698" spans="1:2" x14ac:dyDescent="0.25">
      <c r="A1698" s="5" t="s">
        <v>7710</v>
      </c>
      <c r="B1698">
        <v>1</v>
      </c>
    </row>
    <row r="1699" spans="1:2" x14ac:dyDescent="0.25">
      <c r="A1699" s="4" t="s">
        <v>4371</v>
      </c>
      <c r="B1699">
        <v>1</v>
      </c>
    </row>
    <row r="1700" spans="1:2" x14ac:dyDescent="0.25">
      <c r="A1700" s="5" t="s">
        <v>4368</v>
      </c>
      <c r="B1700">
        <v>1</v>
      </c>
    </row>
    <row r="1701" spans="1:2" x14ac:dyDescent="0.25">
      <c r="A1701" s="4" t="s">
        <v>7611</v>
      </c>
      <c r="B1701">
        <v>1</v>
      </c>
    </row>
    <row r="1702" spans="1:2" x14ac:dyDescent="0.25">
      <c r="A1702" s="5" t="s">
        <v>7609</v>
      </c>
      <c r="B1702">
        <v>1</v>
      </c>
    </row>
    <row r="1703" spans="1:2" x14ac:dyDescent="0.25">
      <c r="A1703" s="4" t="s">
        <v>3801</v>
      </c>
      <c r="B1703">
        <v>1</v>
      </c>
    </row>
    <row r="1704" spans="1:2" x14ac:dyDescent="0.25">
      <c r="A1704" s="5" t="s">
        <v>3797</v>
      </c>
      <c r="B1704">
        <v>1</v>
      </c>
    </row>
    <row r="1705" spans="1:2" x14ac:dyDescent="0.25">
      <c r="A1705" s="4" t="s">
        <v>7835</v>
      </c>
      <c r="B1705">
        <v>1</v>
      </c>
    </row>
    <row r="1706" spans="1:2" x14ac:dyDescent="0.25">
      <c r="A1706" s="5" t="s">
        <v>7833</v>
      </c>
      <c r="B1706">
        <v>1</v>
      </c>
    </row>
    <row r="1707" spans="1:2" x14ac:dyDescent="0.25">
      <c r="A1707" s="4" t="s">
        <v>2675</v>
      </c>
      <c r="B1707">
        <v>1</v>
      </c>
    </row>
    <row r="1708" spans="1:2" x14ac:dyDescent="0.25">
      <c r="A1708" s="5" t="s">
        <v>2671</v>
      </c>
      <c r="B1708">
        <v>1</v>
      </c>
    </row>
    <row r="1709" spans="1:2" x14ac:dyDescent="0.25">
      <c r="A1709" s="4" t="s">
        <v>7477</v>
      </c>
      <c r="B1709">
        <v>1</v>
      </c>
    </row>
    <row r="1710" spans="1:2" x14ac:dyDescent="0.25">
      <c r="A1710" s="5" t="s">
        <v>7475</v>
      </c>
      <c r="B1710">
        <v>1</v>
      </c>
    </row>
    <row r="1711" spans="1:2" x14ac:dyDescent="0.25">
      <c r="A1711" s="4" t="s">
        <v>3814</v>
      </c>
      <c r="B1711">
        <v>1</v>
      </c>
    </row>
    <row r="1712" spans="1:2" x14ac:dyDescent="0.25">
      <c r="A1712" s="5" t="s">
        <v>3811</v>
      </c>
      <c r="B1712">
        <v>1</v>
      </c>
    </row>
    <row r="1713" spans="1:2" x14ac:dyDescent="0.25">
      <c r="A1713" s="4" t="s">
        <v>8250</v>
      </c>
      <c r="B1713">
        <v>1</v>
      </c>
    </row>
    <row r="1714" spans="1:2" x14ac:dyDescent="0.25">
      <c r="A1714" s="5" t="s">
        <v>8247</v>
      </c>
      <c r="B1714">
        <v>1</v>
      </c>
    </row>
    <row r="1715" spans="1:2" x14ac:dyDescent="0.25">
      <c r="A1715" s="4" t="s">
        <v>1548</v>
      </c>
      <c r="B1715">
        <v>1</v>
      </c>
    </row>
    <row r="1716" spans="1:2" x14ac:dyDescent="0.25">
      <c r="A1716" s="5" t="s">
        <v>1545</v>
      </c>
      <c r="B1716">
        <v>1</v>
      </c>
    </row>
    <row r="1717" spans="1:2" x14ac:dyDescent="0.25">
      <c r="A1717" s="4" t="s">
        <v>7839</v>
      </c>
      <c r="B1717">
        <v>1</v>
      </c>
    </row>
    <row r="1718" spans="1:2" x14ac:dyDescent="0.25">
      <c r="A1718" s="5" t="s">
        <v>1235</v>
      </c>
      <c r="B1718">
        <v>1</v>
      </c>
    </row>
    <row r="1719" spans="1:2" x14ac:dyDescent="0.25">
      <c r="A1719" s="4" t="s">
        <v>2190</v>
      </c>
      <c r="B1719">
        <v>1</v>
      </c>
    </row>
    <row r="1720" spans="1:2" x14ac:dyDescent="0.25">
      <c r="A1720" s="5" t="s">
        <v>1973</v>
      </c>
      <c r="B1720">
        <v>1</v>
      </c>
    </row>
    <row r="1721" spans="1:2" x14ac:dyDescent="0.25">
      <c r="A1721" s="4" t="s">
        <v>7954</v>
      </c>
      <c r="B1721">
        <v>1</v>
      </c>
    </row>
    <row r="1722" spans="1:2" x14ac:dyDescent="0.25">
      <c r="A1722" s="5" t="s">
        <v>1235</v>
      </c>
      <c r="B1722">
        <v>1</v>
      </c>
    </row>
    <row r="1723" spans="1:2" x14ac:dyDescent="0.25">
      <c r="A1723" s="4" t="s">
        <v>6376</v>
      </c>
      <c r="B1723">
        <v>1</v>
      </c>
    </row>
    <row r="1724" spans="1:2" x14ac:dyDescent="0.25">
      <c r="A1724" s="5" t="s">
        <v>6372</v>
      </c>
      <c r="B1724">
        <v>1</v>
      </c>
    </row>
    <row r="1725" spans="1:2" x14ac:dyDescent="0.25">
      <c r="A1725" s="4" t="s">
        <v>7810</v>
      </c>
      <c r="B1725">
        <v>1</v>
      </c>
    </row>
    <row r="1726" spans="1:2" x14ac:dyDescent="0.25">
      <c r="A1726" s="5" t="s">
        <v>1235</v>
      </c>
      <c r="B1726">
        <v>1</v>
      </c>
    </row>
    <row r="1727" spans="1:2" x14ac:dyDescent="0.25">
      <c r="A1727" s="4" t="s">
        <v>222</v>
      </c>
      <c r="B1727">
        <v>1</v>
      </c>
    </row>
    <row r="1728" spans="1:2" x14ac:dyDescent="0.25">
      <c r="A1728" s="5" t="s">
        <v>219</v>
      </c>
      <c r="B1728">
        <v>1</v>
      </c>
    </row>
    <row r="1729" spans="1:2" x14ac:dyDescent="0.25">
      <c r="A1729" s="4" t="s">
        <v>6294</v>
      </c>
      <c r="B1729">
        <v>1</v>
      </c>
    </row>
    <row r="1730" spans="1:2" x14ac:dyDescent="0.25">
      <c r="A1730" s="5" t="s">
        <v>6292</v>
      </c>
      <c r="B1730">
        <v>1</v>
      </c>
    </row>
    <row r="1731" spans="1:2" x14ac:dyDescent="0.25">
      <c r="A1731" s="4" t="s">
        <v>8983</v>
      </c>
      <c r="B1731">
        <v>1</v>
      </c>
    </row>
    <row r="1732" spans="1:2" x14ac:dyDescent="0.25">
      <c r="A1732" s="5" t="s">
        <v>8980</v>
      </c>
      <c r="B1732">
        <v>1</v>
      </c>
    </row>
    <row r="1733" spans="1:2" x14ac:dyDescent="0.25">
      <c r="A1733" s="4" t="s">
        <v>4252</v>
      </c>
      <c r="B1733">
        <v>1</v>
      </c>
    </row>
    <row r="1734" spans="1:2" x14ac:dyDescent="0.25">
      <c r="A1734" s="5" t="s">
        <v>4248</v>
      </c>
      <c r="B1734">
        <v>1</v>
      </c>
    </row>
    <row r="1735" spans="1:2" x14ac:dyDescent="0.25">
      <c r="A1735" s="4" t="s">
        <v>6465</v>
      </c>
      <c r="B1735">
        <v>1</v>
      </c>
    </row>
    <row r="1736" spans="1:2" x14ac:dyDescent="0.25">
      <c r="A1736" s="5" t="s">
        <v>6462</v>
      </c>
      <c r="B1736">
        <v>1</v>
      </c>
    </row>
    <row r="1737" spans="1:2" x14ac:dyDescent="0.25">
      <c r="A1737" s="4" t="s">
        <v>4283</v>
      </c>
      <c r="B1737">
        <v>1</v>
      </c>
    </row>
    <row r="1738" spans="1:2" x14ac:dyDescent="0.25">
      <c r="A1738" s="5" t="s">
        <v>4280</v>
      </c>
      <c r="B1738">
        <v>1</v>
      </c>
    </row>
    <row r="1739" spans="1:2" x14ac:dyDescent="0.25">
      <c r="A1739" s="4" t="s">
        <v>4100</v>
      </c>
      <c r="B1739">
        <v>1</v>
      </c>
    </row>
    <row r="1740" spans="1:2" x14ac:dyDescent="0.25">
      <c r="A1740" s="5" t="s">
        <v>4098</v>
      </c>
      <c r="B1740">
        <v>1</v>
      </c>
    </row>
    <row r="1741" spans="1:2" x14ac:dyDescent="0.25">
      <c r="A1741" s="4" t="s">
        <v>9441</v>
      </c>
      <c r="B1741">
        <v>1</v>
      </c>
    </row>
    <row r="1742" spans="1:2" x14ac:dyDescent="0.25">
      <c r="A1742" s="5" t="s">
        <v>3065</v>
      </c>
      <c r="B1742">
        <v>1</v>
      </c>
    </row>
    <row r="1743" spans="1:2" x14ac:dyDescent="0.25">
      <c r="A1743" s="4" t="s">
        <v>399</v>
      </c>
      <c r="B1743">
        <v>1</v>
      </c>
    </row>
    <row r="1744" spans="1:2" x14ac:dyDescent="0.25">
      <c r="A1744" s="5" t="s">
        <v>395</v>
      </c>
      <c r="B1744">
        <v>1</v>
      </c>
    </row>
    <row r="1745" spans="1:2" x14ac:dyDescent="0.25">
      <c r="A1745" s="4" t="s">
        <v>8029</v>
      </c>
      <c r="B1745">
        <v>1</v>
      </c>
    </row>
    <row r="1746" spans="1:2" x14ac:dyDescent="0.25">
      <c r="A1746" s="5" t="s">
        <v>7908</v>
      </c>
      <c r="B1746">
        <v>1</v>
      </c>
    </row>
    <row r="1747" spans="1:2" x14ac:dyDescent="0.25">
      <c r="A1747" s="4" t="s">
        <v>5516</v>
      </c>
      <c r="B1747">
        <v>1</v>
      </c>
    </row>
    <row r="1748" spans="1:2" x14ac:dyDescent="0.25">
      <c r="A1748" s="5" t="s">
        <v>5513</v>
      </c>
      <c r="B1748">
        <v>1</v>
      </c>
    </row>
    <row r="1749" spans="1:2" x14ac:dyDescent="0.25">
      <c r="A1749" s="4" t="s">
        <v>7912</v>
      </c>
      <c r="B1749">
        <v>1</v>
      </c>
    </row>
    <row r="1750" spans="1:2" x14ac:dyDescent="0.25">
      <c r="A1750" s="5" t="s">
        <v>7908</v>
      </c>
      <c r="B1750">
        <v>1</v>
      </c>
    </row>
    <row r="1751" spans="1:2" x14ac:dyDescent="0.25">
      <c r="A1751" s="4" t="s">
        <v>2410</v>
      </c>
      <c r="B1751">
        <v>1</v>
      </c>
    </row>
    <row r="1752" spans="1:2" x14ac:dyDescent="0.25">
      <c r="A1752" s="5" t="s">
        <v>2407</v>
      </c>
      <c r="B1752">
        <v>1</v>
      </c>
    </row>
    <row r="1753" spans="1:2" x14ac:dyDescent="0.25">
      <c r="A1753" s="4" t="s">
        <v>7473</v>
      </c>
      <c r="B1753">
        <v>1</v>
      </c>
    </row>
    <row r="1754" spans="1:2" x14ac:dyDescent="0.25">
      <c r="A1754" s="5" t="s">
        <v>7470</v>
      </c>
      <c r="B1754">
        <v>1</v>
      </c>
    </row>
    <row r="1755" spans="1:2" x14ac:dyDescent="0.25">
      <c r="A1755" s="4" t="s">
        <v>8398</v>
      </c>
      <c r="B1755">
        <v>1</v>
      </c>
    </row>
    <row r="1756" spans="1:2" x14ac:dyDescent="0.25">
      <c r="A1756" s="5" t="s">
        <v>381</v>
      </c>
      <c r="B1756">
        <v>1</v>
      </c>
    </row>
    <row r="1757" spans="1:2" x14ac:dyDescent="0.25">
      <c r="A1757" s="4" t="s">
        <v>7496</v>
      </c>
      <c r="B1757">
        <v>1</v>
      </c>
    </row>
    <row r="1758" spans="1:2" x14ac:dyDescent="0.25">
      <c r="A1758" s="5" t="s">
        <v>7494</v>
      </c>
      <c r="B1758">
        <v>1</v>
      </c>
    </row>
    <row r="1759" spans="1:2" x14ac:dyDescent="0.25">
      <c r="A1759" s="4" t="s">
        <v>8557</v>
      </c>
      <c r="B1759">
        <v>1</v>
      </c>
    </row>
    <row r="1760" spans="1:2" x14ac:dyDescent="0.25">
      <c r="A1760" s="5" t="s">
        <v>8554</v>
      </c>
      <c r="B1760">
        <v>1</v>
      </c>
    </row>
    <row r="1761" spans="1:2" x14ac:dyDescent="0.25">
      <c r="A1761" s="4" t="s">
        <v>4726</v>
      </c>
      <c r="B1761">
        <v>1</v>
      </c>
    </row>
    <row r="1762" spans="1:2" x14ac:dyDescent="0.25">
      <c r="A1762" s="5" t="s">
        <v>3611</v>
      </c>
      <c r="B1762">
        <v>1</v>
      </c>
    </row>
    <row r="1763" spans="1:2" x14ac:dyDescent="0.25">
      <c r="A1763" s="4" t="s">
        <v>5013</v>
      </c>
      <c r="B1763">
        <v>1</v>
      </c>
    </row>
    <row r="1764" spans="1:2" x14ac:dyDescent="0.25">
      <c r="A1764" s="5" t="s">
        <v>5011</v>
      </c>
      <c r="B1764">
        <v>1</v>
      </c>
    </row>
    <row r="1765" spans="1:2" x14ac:dyDescent="0.25">
      <c r="A1765" s="4" t="s">
        <v>9239</v>
      </c>
      <c r="B1765">
        <v>1</v>
      </c>
    </row>
    <row r="1766" spans="1:2" x14ac:dyDescent="0.25">
      <c r="A1766" s="5" t="s">
        <v>9235</v>
      </c>
      <c r="B1766">
        <v>1</v>
      </c>
    </row>
    <row r="1767" spans="1:2" x14ac:dyDescent="0.25">
      <c r="A1767" s="4" t="s">
        <v>6746</v>
      </c>
      <c r="B1767">
        <v>1</v>
      </c>
    </row>
    <row r="1768" spans="1:2" x14ac:dyDescent="0.25">
      <c r="A1768" s="5" t="s">
        <v>6743</v>
      </c>
      <c r="B1768">
        <v>1</v>
      </c>
    </row>
    <row r="1769" spans="1:2" x14ac:dyDescent="0.25">
      <c r="A1769" s="4" t="s">
        <v>5827</v>
      </c>
      <c r="B1769">
        <v>1</v>
      </c>
    </row>
    <row r="1770" spans="1:2" x14ac:dyDescent="0.25">
      <c r="A1770" s="5" t="s">
        <v>5825</v>
      </c>
      <c r="B1770">
        <v>1</v>
      </c>
    </row>
    <row r="1771" spans="1:2" x14ac:dyDescent="0.25">
      <c r="A1771" s="4" t="s">
        <v>8157</v>
      </c>
      <c r="B1771">
        <v>1</v>
      </c>
    </row>
    <row r="1772" spans="1:2" x14ac:dyDescent="0.25">
      <c r="A1772" s="5" t="s">
        <v>8153</v>
      </c>
      <c r="B1772">
        <v>1</v>
      </c>
    </row>
    <row r="1773" spans="1:2" x14ac:dyDescent="0.25">
      <c r="A1773" s="4" t="s">
        <v>5038</v>
      </c>
      <c r="B1773">
        <v>1</v>
      </c>
    </row>
    <row r="1774" spans="1:2" x14ac:dyDescent="0.25">
      <c r="A1774" s="5" t="s">
        <v>5035</v>
      </c>
      <c r="B1774">
        <v>1</v>
      </c>
    </row>
    <row r="1775" spans="1:2" x14ac:dyDescent="0.25">
      <c r="A1775" s="4" t="s">
        <v>2309</v>
      </c>
      <c r="B1775">
        <v>1</v>
      </c>
    </row>
    <row r="1776" spans="1:2" x14ac:dyDescent="0.25">
      <c r="A1776" s="5" t="s">
        <v>2306</v>
      </c>
      <c r="B1776">
        <v>1</v>
      </c>
    </row>
    <row r="1777" spans="1:2" x14ac:dyDescent="0.25">
      <c r="A1777" s="4" t="s">
        <v>3311</v>
      </c>
      <c r="B1777">
        <v>1</v>
      </c>
    </row>
    <row r="1778" spans="1:2" x14ac:dyDescent="0.25">
      <c r="A1778" s="5" t="s">
        <v>3307</v>
      </c>
      <c r="B1778">
        <v>1</v>
      </c>
    </row>
    <row r="1779" spans="1:2" x14ac:dyDescent="0.25">
      <c r="A1779" s="4" t="s">
        <v>8191</v>
      </c>
      <c r="B1779">
        <v>1</v>
      </c>
    </row>
    <row r="1780" spans="1:2" x14ac:dyDescent="0.25">
      <c r="A1780" s="5" t="s">
        <v>8187</v>
      </c>
      <c r="B1780">
        <v>1</v>
      </c>
    </row>
    <row r="1781" spans="1:2" x14ac:dyDescent="0.25">
      <c r="A1781" s="4" t="s">
        <v>3891</v>
      </c>
      <c r="B1781">
        <v>1</v>
      </c>
    </row>
    <row r="1782" spans="1:2" x14ac:dyDescent="0.25">
      <c r="A1782" s="5" t="s">
        <v>3887</v>
      </c>
      <c r="B1782">
        <v>1</v>
      </c>
    </row>
    <row r="1783" spans="1:2" x14ac:dyDescent="0.25">
      <c r="A1783" s="4" t="s">
        <v>4298</v>
      </c>
      <c r="B1783">
        <v>1</v>
      </c>
    </row>
    <row r="1784" spans="1:2" x14ac:dyDescent="0.25">
      <c r="A1784" s="5" t="s">
        <v>4295</v>
      </c>
      <c r="B1784">
        <v>1</v>
      </c>
    </row>
    <row r="1785" spans="1:2" x14ac:dyDescent="0.25">
      <c r="A1785" s="4" t="s">
        <v>7059</v>
      </c>
      <c r="B1785">
        <v>1</v>
      </c>
    </row>
    <row r="1786" spans="1:2" x14ac:dyDescent="0.25">
      <c r="A1786" s="5" t="s">
        <v>7055</v>
      </c>
      <c r="B1786">
        <v>1</v>
      </c>
    </row>
    <row r="1787" spans="1:2" x14ac:dyDescent="0.25">
      <c r="A1787" s="4" t="s">
        <v>8151</v>
      </c>
      <c r="B1787">
        <v>1</v>
      </c>
    </row>
    <row r="1788" spans="1:2" x14ac:dyDescent="0.25">
      <c r="A1788" s="5" t="s">
        <v>8148</v>
      </c>
      <c r="B1788">
        <v>1</v>
      </c>
    </row>
    <row r="1789" spans="1:2" x14ac:dyDescent="0.25">
      <c r="A1789" s="4" t="s">
        <v>9191</v>
      </c>
      <c r="B1789">
        <v>1</v>
      </c>
    </row>
    <row r="1790" spans="1:2" x14ac:dyDescent="0.25">
      <c r="A1790" s="5" t="s">
        <v>9154</v>
      </c>
      <c r="B1790">
        <v>1</v>
      </c>
    </row>
    <row r="1791" spans="1:2" x14ac:dyDescent="0.25">
      <c r="A1791" s="4" t="s">
        <v>145</v>
      </c>
      <c r="B1791">
        <v>1</v>
      </c>
    </row>
    <row r="1792" spans="1:2" x14ac:dyDescent="0.25">
      <c r="A1792" s="5" t="s">
        <v>143</v>
      </c>
      <c r="B1792">
        <v>1</v>
      </c>
    </row>
    <row r="1793" spans="1:2" x14ac:dyDescent="0.25">
      <c r="A1793" s="4" t="s">
        <v>7363</v>
      </c>
      <c r="B1793">
        <v>1</v>
      </c>
    </row>
    <row r="1794" spans="1:2" x14ac:dyDescent="0.25">
      <c r="A1794" s="5" t="s">
        <v>7359</v>
      </c>
      <c r="B1794">
        <v>1</v>
      </c>
    </row>
    <row r="1795" spans="1:2" x14ac:dyDescent="0.25">
      <c r="A1795" s="4" t="s">
        <v>6440</v>
      </c>
      <c r="B1795">
        <v>1</v>
      </c>
    </row>
    <row r="1796" spans="1:2" x14ac:dyDescent="0.25">
      <c r="A1796" s="5" t="s">
        <v>6436</v>
      </c>
      <c r="B1796">
        <v>1</v>
      </c>
    </row>
    <row r="1797" spans="1:2" x14ac:dyDescent="0.25">
      <c r="A1797" s="4" t="s">
        <v>2649</v>
      </c>
      <c r="B1797">
        <v>1</v>
      </c>
    </row>
    <row r="1798" spans="1:2" x14ac:dyDescent="0.25">
      <c r="A1798" s="5" t="s">
        <v>2645</v>
      </c>
      <c r="B1798">
        <v>1</v>
      </c>
    </row>
    <row r="1799" spans="1:2" x14ac:dyDescent="0.25">
      <c r="A1799" s="4" t="s">
        <v>5736</v>
      </c>
      <c r="B1799">
        <v>1</v>
      </c>
    </row>
    <row r="1800" spans="1:2" x14ac:dyDescent="0.25">
      <c r="A1800" s="5" t="s">
        <v>5733</v>
      </c>
      <c r="B1800">
        <v>1</v>
      </c>
    </row>
    <row r="1801" spans="1:2" x14ac:dyDescent="0.25">
      <c r="A1801" s="4" t="s">
        <v>8111</v>
      </c>
      <c r="B1801">
        <v>1</v>
      </c>
    </row>
    <row r="1802" spans="1:2" x14ac:dyDescent="0.25">
      <c r="A1802" s="5" t="s">
        <v>8109</v>
      </c>
      <c r="B1802">
        <v>1</v>
      </c>
    </row>
    <row r="1803" spans="1:2" x14ac:dyDescent="0.25">
      <c r="A1803" s="4" t="s">
        <v>8792</v>
      </c>
      <c r="B1803">
        <v>1</v>
      </c>
    </row>
    <row r="1804" spans="1:2" x14ac:dyDescent="0.25">
      <c r="A1804" s="5" t="s">
        <v>8788</v>
      </c>
      <c r="B1804">
        <v>1</v>
      </c>
    </row>
    <row r="1805" spans="1:2" x14ac:dyDescent="0.25">
      <c r="A1805" s="4" t="s">
        <v>2351</v>
      </c>
      <c r="B1805">
        <v>1</v>
      </c>
    </row>
    <row r="1806" spans="1:2" x14ac:dyDescent="0.25">
      <c r="A1806" s="5" t="s">
        <v>2349</v>
      </c>
      <c r="B1806">
        <v>1</v>
      </c>
    </row>
    <row r="1807" spans="1:2" x14ac:dyDescent="0.25">
      <c r="A1807" s="4" t="s">
        <v>8763</v>
      </c>
      <c r="B1807">
        <v>1</v>
      </c>
    </row>
    <row r="1808" spans="1:2" x14ac:dyDescent="0.25">
      <c r="A1808" s="5" t="s">
        <v>8761</v>
      </c>
      <c r="B1808">
        <v>1</v>
      </c>
    </row>
    <row r="1809" spans="1:2" x14ac:dyDescent="0.25">
      <c r="A1809" s="4" t="s">
        <v>4266</v>
      </c>
      <c r="B1809">
        <v>1</v>
      </c>
    </row>
    <row r="1810" spans="1:2" x14ac:dyDescent="0.25">
      <c r="A1810" s="5" t="s">
        <v>4264</v>
      </c>
      <c r="B1810">
        <v>1</v>
      </c>
    </row>
    <row r="1811" spans="1:2" x14ac:dyDescent="0.25">
      <c r="A1811" s="4" t="s">
        <v>254</v>
      </c>
      <c r="B1811">
        <v>1</v>
      </c>
    </row>
    <row r="1812" spans="1:2" x14ac:dyDescent="0.25">
      <c r="A1812" s="5" t="s">
        <v>250</v>
      </c>
      <c r="B1812">
        <v>1</v>
      </c>
    </row>
    <row r="1813" spans="1:2" x14ac:dyDescent="0.25">
      <c r="A1813" s="4" t="s">
        <v>474</v>
      </c>
      <c r="B1813">
        <v>1</v>
      </c>
    </row>
    <row r="1814" spans="1:2" x14ac:dyDescent="0.25">
      <c r="A1814" s="5" t="s">
        <v>471</v>
      </c>
      <c r="B1814">
        <v>1</v>
      </c>
    </row>
    <row r="1815" spans="1:2" x14ac:dyDescent="0.25">
      <c r="A1815" s="4" t="s">
        <v>7197</v>
      </c>
      <c r="B1815">
        <v>1</v>
      </c>
    </row>
    <row r="1816" spans="1:2" x14ac:dyDescent="0.25">
      <c r="A1816" s="5" t="s">
        <v>7195</v>
      </c>
      <c r="B1816">
        <v>1</v>
      </c>
    </row>
    <row r="1817" spans="1:2" x14ac:dyDescent="0.25">
      <c r="A1817" s="4" t="s">
        <v>8089</v>
      </c>
      <c r="B1817">
        <v>1</v>
      </c>
    </row>
    <row r="1818" spans="1:2" x14ac:dyDescent="0.25">
      <c r="A1818" s="5" t="s">
        <v>8085</v>
      </c>
      <c r="B1818">
        <v>1</v>
      </c>
    </row>
    <row r="1819" spans="1:2" x14ac:dyDescent="0.25">
      <c r="A1819" s="4" t="s">
        <v>2656</v>
      </c>
      <c r="B1819">
        <v>1</v>
      </c>
    </row>
    <row r="1820" spans="1:2" x14ac:dyDescent="0.25">
      <c r="A1820" s="5" t="s">
        <v>2653</v>
      </c>
      <c r="B1820">
        <v>1</v>
      </c>
    </row>
    <row r="1821" spans="1:2" x14ac:dyDescent="0.25">
      <c r="A1821" s="4" t="s">
        <v>7725</v>
      </c>
      <c r="B1821">
        <v>1</v>
      </c>
    </row>
    <row r="1822" spans="1:2" x14ac:dyDescent="0.25">
      <c r="A1822" s="5" t="s">
        <v>7723</v>
      </c>
      <c r="B1822">
        <v>1</v>
      </c>
    </row>
    <row r="1823" spans="1:2" x14ac:dyDescent="0.25">
      <c r="A1823" s="4" t="s">
        <v>5326</v>
      </c>
      <c r="B1823">
        <v>1</v>
      </c>
    </row>
    <row r="1824" spans="1:2" x14ac:dyDescent="0.25">
      <c r="A1824" s="5" t="s">
        <v>5324</v>
      </c>
      <c r="B1824">
        <v>1</v>
      </c>
    </row>
    <row r="1825" spans="1:2" x14ac:dyDescent="0.25">
      <c r="A1825" s="4" t="s">
        <v>6889</v>
      </c>
      <c r="B1825">
        <v>1</v>
      </c>
    </row>
    <row r="1826" spans="1:2" x14ac:dyDescent="0.25">
      <c r="A1826" s="5" t="s">
        <v>6886</v>
      </c>
      <c r="B1826">
        <v>1</v>
      </c>
    </row>
    <row r="1827" spans="1:2" x14ac:dyDescent="0.25">
      <c r="A1827" s="4" t="s">
        <v>8326</v>
      </c>
      <c r="B1827">
        <v>1</v>
      </c>
    </row>
    <row r="1828" spans="1:2" x14ac:dyDescent="0.25">
      <c r="A1828" s="5" t="s">
        <v>8323</v>
      </c>
      <c r="B1828">
        <v>1</v>
      </c>
    </row>
    <row r="1829" spans="1:2" x14ac:dyDescent="0.25">
      <c r="A1829" s="4" t="s">
        <v>6129</v>
      </c>
      <c r="B1829">
        <v>1</v>
      </c>
    </row>
    <row r="1830" spans="1:2" x14ac:dyDescent="0.25">
      <c r="A1830" s="5" t="s">
        <v>6127</v>
      </c>
      <c r="B1830">
        <v>1</v>
      </c>
    </row>
    <row r="1831" spans="1:2" x14ac:dyDescent="0.25">
      <c r="A1831" s="4" t="s">
        <v>5361</v>
      </c>
      <c r="B1831">
        <v>1</v>
      </c>
    </row>
    <row r="1832" spans="1:2" x14ac:dyDescent="0.25">
      <c r="A1832" s="5" t="s">
        <v>5357</v>
      </c>
      <c r="B1832">
        <v>1</v>
      </c>
    </row>
    <row r="1833" spans="1:2" x14ac:dyDescent="0.25">
      <c r="A1833" s="4" t="s">
        <v>2206</v>
      </c>
      <c r="B1833">
        <v>1</v>
      </c>
    </row>
    <row r="1834" spans="1:2" x14ac:dyDescent="0.25">
      <c r="A1834" s="5" t="s">
        <v>2204</v>
      </c>
      <c r="B1834">
        <v>1</v>
      </c>
    </row>
    <row r="1835" spans="1:2" x14ac:dyDescent="0.25">
      <c r="A1835" s="4" t="s">
        <v>8026</v>
      </c>
      <c r="B1835">
        <v>1</v>
      </c>
    </row>
    <row r="1836" spans="1:2" x14ac:dyDescent="0.25">
      <c r="A1836" s="5" t="s">
        <v>8024</v>
      </c>
      <c r="B1836">
        <v>1</v>
      </c>
    </row>
    <row r="1837" spans="1:2" x14ac:dyDescent="0.25">
      <c r="A1837" s="4" t="s">
        <v>2065</v>
      </c>
      <c r="B1837">
        <v>1</v>
      </c>
    </row>
    <row r="1838" spans="1:2" x14ac:dyDescent="0.25">
      <c r="A1838" s="5" t="s">
        <v>1997</v>
      </c>
      <c r="B1838">
        <v>1</v>
      </c>
    </row>
    <row r="1839" spans="1:2" x14ac:dyDescent="0.25">
      <c r="A1839" s="4" t="s">
        <v>8721</v>
      </c>
      <c r="B1839">
        <v>1</v>
      </c>
    </row>
    <row r="1840" spans="1:2" x14ac:dyDescent="0.25">
      <c r="A1840" s="5" t="s">
        <v>8719</v>
      </c>
      <c r="B1840">
        <v>1</v>
      </c>
    </row>
    <row r="1841" spans="1:2" x14ac:dyDescent="0.25">
      <c r="A1841" s="4" t="s">
        <v>8283</v>
      </c>
      <c r="B1841">
        <v>1</v>
      </c>
    </row>
    <row r="1842" spans="1:2" x14ac:dyDescent="0.25">
      <c r="A1842" s="5" t="s">
        <v>8280</v>
      </c>
      <c r="B1842">
        <v>1</v>
      </c>
    </row>
    <row r="1843" spans="1:2" x14ac:dyDescent="0.25">
      <c r="A1843" s="4" t="s">
        <v>4365</v>
      </c>
      <c r="B1843">
        <v>1</v>
      </c>
    </row>
    <row r="1844" spans="1:2" x14ac:dyDescent="0.25">
      <c r="A1844" s="5" t="s">
        <v>4362</v>
      </c>
      <c r="B1844">
        <v>1</v>
      </c>
    </row>
    <row r="1845" spans="1:2" x14ac:dyDescent="0.25">
      <c r="A1845" s="4" t="s">
        <v>3714</v>
      </c>
      <c r="B1845">
        <v>1</v>
      </c>
    </row>
    <row r="1846" spans="1:2" x14ac:dyDescent="0.25">
      <c r="A1846" s="5" t="s">
        <v>3710</v>
      </c>
      <c r="B1846">
        <v>1</v>
      </c>
    </row>
    <row r="1847" spans="1:2" x14ac:dyDescent="0.25">
      <c r="A1847" s="4" t="s">
        <v>9807</v>
      </c>
      <c r="B1847">
        <v>1</v>
      </c>
    </row>
    <row r="1848" spans="1:2" x14ac:dyDescent="0.25">
      <c r="A1848" s="5" t="s">
        <v>9801</v>
      </c>
      <c r="B1848">
        <v>1</v>
      </c>
    </row>
    <row r="1849" spans="1:2" x14ac:dyDescent="0.25">
      <c r="A1849" s="4" t="s">
        <v>1202</v>
      </c>
      <c r="B1849">
        <v>1</v>
      </c>
    </row>
    <row r="1850" spans="1:2" x14ac:dyDescent="0.25">
      <c r="A1850" s="5" t="s">
        <v>1200</v>
      </c>
      <c r="B1850">
        <v>1</v>
      </c>
    </row>
    <row r="1851" spans="1:2" x14ac:dyDescent="0.25">
      <c r="A1851" s="4" t="s">
        <v>942</v>
      </c>
      <c r="B1851">
        <v>1</v>
      </c>
    </row>
    <row r="1852" spans="1:2" x14ac:dyDescent="0.25">
      <c r="A1852" s="5" t="s">
        <v>939</v>
      </c>
      <c r="B1852">
        <v>1</v>
      </c>
    </row>
    <row r="1853" spans="1:2" x14ac:dyDescent="0.25">
      <c r="A1853" s="4" t="s">
        <v>6254</v>
      </c>
      <c r="B1853">
        <v>1</v>
      </c>
    </row>
    <row r="1854" spans="1:2" x14ac:dyDescent="0.25">
      <c r="A1854" s="5" t="s">
        <v>4752</v>
      </c>
      <c r="B1854">
        <v>1</v>
      </c>
    </row>
    <row r="1855" spans="1:2" x14ac:dyDescent="0.25">
      <c r="A1855" s="4" t="s">
        <v>7386</v>
      </c>
      <c r="B1855">
        <v>1</v>
      </c>
    </row>
    <row r="1856" spans="1:2" x14ac:dyDescent="0.25">
      <c r="A1856" s="5" t="s">
        <v>7384</v>
      </c>
      <c r="B1856">
        <v>1</v>
      </c>
    </row>
    <row r="1857" spans="1:2" x14ac:dyDescent="0.25">
      <c r="A1857" s="4" t="s">
        <v>4755</v>
      </c>
      <c r="B1857">
        <v>1</v>
      </c>
    </row>
    <row r="1858" spans="1:2" x14ac:dyDescent="0.25">
      <c r="A1858" s="5" t="s">
        <v>4752</v>
      </c>
      <c r="B1858">
        <v>1</v>
      </c>
    </row>
    <row r="1859" spans="1:2" x14ac:dyDescent="0.25">
      <c r="A1859" s="4" t="s">
        <v>4930</v>
      </c>
      <c r="B1859">
        <v>1</v>
      </c>
    </row>
    <row r="1860" spans="1:2" x14ac:dyDescent="0.25">
      <c r="A1860" s="5" t="s">
        <v>4928</v>
      </c>
      <c r="B1860">
        <v>1</v>
      </c>
    </row>
    <row r="1861" spans="1:2" x14ac:dyDescent="0.25">
      <c r="A1861" s="4" t="s">
        <v>4916</v>
      </c>
      <c r="B1861">
        <v>1</v>
      </c>
    </row>
    <row r="1862" spans="1:2" x14ac:dyDescent="0.25">
      <c r="A1862" s="5" t="s">
        <v>4752</v>
      </c>
      <c r="B1862">
        <v>1</v>
      </c>
    </row>
    <row r="1863" spans="1:2" x14ac:dyDescent="0.25">
      <c r="A1863" s="4" t="s">
        <v>2199</v>
      </c>
      <c r="B1863">
        <v>1</v>
      </c>
    </row>
    <row r="1864" spans="1:2" x14ac:dyDescent="0.25">
      <c r="A1864" s="5" t="s">
        <v>1973</v>
      </c>
      <c r="B1864">
        <v>1</v>
      </c>
    </row>
    <row r="1865" spans="1:2" x14ac:dyDescent="0.25">
      <c r="A1865" s="4" t="s">
        <v>4849</v>
      </c>
      <c r="B1865">
        <v>1</v>
      </c>
    </row>
    <row r="1866" spans="1:2" x14ac:dyDescent="0.25">
      <c r="A1866" s="5" t="s">
        <v>4752</v>
      </c>
      <c r="B1866">
        <v>1</v>
      </c>
    </row>
    <row r="1867" spans="1:2" x14ac:dyDescent="0.25">
      <c r="A1867" s="4" t="s">
        <v>5478</v>
      </c>
      <c r="B1867">
        <v>1</v>
      </c>
    </row>
    <row r="1868" spans="1:2" x14ac:dyDescent="0.25">
      <c r="A1868" s="5" t="s">
        <v>5474</v>
      </c>
      <c r="B1868">
        <v>1</v>
      </c>
    </row>
    <row r="1869" spans="1:2" x14ac:dyDescent="0.25">
      <c r="A1869" s="4" t="s">
        <v>4984</v>
      </c>
      <c r="B1869">
        <v>1</v>
      </c>
    </row>
    <row r="1870" spans="1:2" x14ac:dyDescent="0.25">
      <c r="A1870" s="5" t="s">
        <v>4752</v>
      </c>
      <c r="B1870">
        <v>1</v>
      </c>
    </row>
    <row r="1871" spans="1:2" x14ac:dyDescent="0.25">
      <c r="A1871" s="4" t="s">
        <v>5370</v>
      </c>
      <c r="B1871">
        <v>1</v>
      </c>
    </row>
    <row r="1872" spans="1:2" x14ac:dyDescent="0.25">
      <c r="A1872" s="5" t="s">
        <v>5366</v>
      </c>
      <c r="B1872">
        <v>1</v>
      </c>
    </row>
    <row r="1873" spans="1:2" x14ac:dyDescent="0.25">
      <c r="A1873" s="4" t="s">
        <v>5162</v>
      </c>
      <c r="B1873">
        <v>1</v>
      </c>
    </row>
    <row r="1874" spans="1:2" x14ac:dyDescent="0.25">
      <c r="A1874" s="5" t="s">
        <v>4752</v>
      </c>
      <c r="B1874">
        <v>1</v>
      </c>
    </row>
    <row r="1875" spans="1:2" x14ac:dyDescent="0.25">
      <c r="A1875" s="4" t="s">
        <v>2347</v>
      </c>
      <c r="B1875">
        <v>1</v>
      </c>
    </row>
    <row r="1876" spans="1:2" x14ac:dyDescent="0.25">
      <c r="A1876" s="5" t="s">
        <v>2343</v>
      </c>
      <c r="B1876">
        <v>1</v>
      </c>
    </row>
    <row r="1877" spans="1:2" x14ac:dyDescent="0.25">
      <c r="A1877" s="4" t="s">
        <v>8995</v>
      </c>
      <c r="B1877">
        <v>1</v>
      </c>
    </row>
    <row r="1878" spans="1:2" x14ac:dyDescent="0.25">
      <c r="A1878" s="5" t="s">
        <v>8991</v>
      </c>
      <c r="B1878">
        <v>1</v>
      </c>
    </row>
    <row r="1879" spans="1:2" x14ac:dyDescent="0.25">
      <c r="A1879" s="4" t="s">
        <v>8687</v>
      </c>
      <c r="B1879">
        <v>1</v>
      </c>
    </row>
    <row r="1880" spans="1:2" x14ac:dyDescent="0.25">
      <c r="A1880" s="5" t="s">
        <v>8683</v>
      </c>
      <c r="B1880">
        <v>1</v>
      </c>
    </row>
    <row r="1881" spans="1:2" x14ac:dyDescent="0.25">
      <c r="A1881" s="4" t="s">
        <v>6989</v>
      </c>
      <c r="B1881">
        <v>1</v>
      </c>
    </row>
    <row r="1882" spans="1:2" x14ac:dyDescent="0.25">
      <c r="A1882" s="5" t="s">
        <v>6986</v>
      </c>
      <c r="B1882">
        <v>1</v>
      </c>
    </row>
    <row r="1883" spans="1:2" x14ac:dyDescent="0.25">
      <c r="A1883" s="4" t="s">
        <v>370</v>
      </c>
      <c r="B1883">
        <v>1</v>
      </c>
    </row>
    <row r="1884" spans="1:2" x14ac:dyDescent="0.25">
      <c r="A1884" s="5" t="s">
        <v>367</v>
      </c>
      <c r="B1884">
        <v>1</v>
      </c>
    </row>
    <row r="1885" spans="1:2" x14ac:dyDescent="0.25">
      <c r="A1885" s="4" t="s">
        <v>4736</v>
      </c>
      <c r="B1885">
        <v>1</v>
      </c>
    </row>
    <row r="1886" spans="1:2" x14ac:dyDescent="0.25">
      <c r="A1886" s="5" t="s">
        <v>4733</v>
      </c>
      <c r="B1886">
        <v>1</v>
      </c>
    </row>
    <row r="1887" spans="1:2" x14ac:dyDescent="0.25">
      <c r="A1887" s="4" t="s">
        <v>5303</v>
      </c>
      <c r="B1887">
        <v>1</v>
      </c>
    </row>
    <row r="1888" spans="1:2" x14ac:dyDescent="0.25">
      <c r="A1888" s="5" t="s">
        <v>5299</v>
      </c>
      <c r="B1888">
        <v>1</v>
      </c>
    </row>
    <row r="1889" spans="1:2" x14ac:dyDescent="0.25">
      <c r="A1889" s="4" t="s">
        <v>5094</v>
      </c>
      <c r="B1889">
        <v>1</v>
      </c>
    </row>
    <row r="1890" spans="1:2" x14ac:dyDescent="0.25">
      <c r="A1890" s="5" t="s">
        <v>4669</v>
      </c>
      <c r="B1890">
        <v>1</v>
      </c>
    </row>
    <row r="1891" spans="1:2" x14ac:dyDescent="0.25">
      <c r="A1891" s="4" t="s">
        <v>9930</v>
      </c>
      <c r="B1891">
        <v>1</v>
      </c>
    </row>
    <row r="1892" spans="1:2" x14ac:dyDescent="0.25">
      <c r="A1892" s="5" t="s">
        <v>9928</v>
      </c>
      <c r="B1892">
        <v>1</v>
      </c>
    </row>
    <row r="1893" spans="1:2" x14ac:dyDescent="0.25">
      <c r="A1893" s="4" t="s">
        <v>2811</v>
      </c>
      <c r="B1893">
        <v>1</v>
      </c>
    </row>
    <row r="1894" spans="1:2" x14ac:dyDescent="0.25">
      <c r="A1894" s="5" t="s">
        <v>2808</v>
      </c>
      <c r="B1894">
        <v>1</v>
      </c>
    </row>
    <row r="1895" spans="1:2" x14ac:dyDescent="0.25">
      <c r="A1895" s="4" t="s">
        <v>8345</v>
      </c>
      <c r="B1895">
        <v>1</v>
      </c>
    </row>
    <row r="1896" spans="1:2" x14ac:dyDescent="0.25">
      <c r="A1896" s="5" t="s">
        <v>8341</v>
      </c>
      <c r="B1896">
        <v>1</v>
      </c>
    </row>
    <row r="1897" spans="1:2" x14ac:dyDescent="0.25">
      <c r="A1897" s="4" t="s">
        <v>827</v>
      </c>
      <c r="B1897">
        <v>1</v>
      </c>
    </row>
    <row r="1898" spans="1:2" x14ac:dyDescent="0.25">
      <c r="A1898" s="5" t="s">
        <v>824</v>
      </c>
      <c r="B1898">
        <v>1</v>
      </c>
    </row>
    <row r="1899" spans="1:2" x14ac:dyDescent="0.25">
      <c r="A1899" s="4" t="s">
        <v>7946</v>
      </c>
      <c r="B1899">
        <v>1</v>
      </c>
    </row>
    <row r="1900" spans="1:2" x14ac:dyDescent="0.25">
      <c r="A1900" s="5" t="s">
        <v>7943</v>
      </c>
      <c r="B1900">
        <v>1</v>
      </c>
    </row>
    <row r="1901" spans="1:2" x14ac:dyDescent="0.25">
      <c r="A1901" s="4" t="s">
        <v>2423</v>
      </c>
      <c r="B1901">
        <v>1</v>
      </c>
    </row>
    <row r="1902" spans="1:2" x14ac:dyDescent="0.25">
      <c r="A1902" s="5" t="s">
        <v>2420</v>
      </c>
      <c r="B1902">
        <v>1</v>
      </c>
    </row>
    <row r="1903" spans="1:2" x14ac:dyDescent="0.25">
      <c r="A1903" s="4" t="s">
        <v>1349</v>
      </c>
      <c r="B1903">
        <v>1</v>
      </c>
    </row>
    <row r="1904" spans="1:2" x14ac:dyDescent="0.25">
      <c r="A1904" s="5" t="s">
        <v>496</v>
      </c>
      <c r="B1904">
        <v>1</v>
      </c>
    </row>
    <row r="1905" spans="1:2" x14ac:dyDescent="0.25">
      <c r="A1905" s="4" t="s">
        <v>780</v>
      </c>
      <c r="B1905">
        <v>1</v>
      </c>
    </row>
    <row r="1906" spans="1:2" x14ac:dyDescent="0.25">
      <c r="A1906" s="5" t="s">
        <v>721</v>
      </c>
      <c r="B1906">
        <v>1</v>
      </c>
    </row>
    <row r="1907" spans="1:2" x14ac:dyDescent="0.25">
      <c r="A1907" s="4" t="s">
        <v>4387</v>
      </c>
      <c r="B1907">
        <v>1</v>
      </c>
    </row>
    <row r="1908" spans="1:2" x14ac:dyDescent="0.25">
      <c r="A1908" s="5" t="s">
        <v>4385</v>
      </c>
      <c r="B1908">
        <v>1</v>
      </c>
    </row>
    <row r="1909" spans="1:2" x14ac:dyDescent="0.25">
      <c r="A1909" s="4" t="s">
        <v>1148</v>
      </c>
      <c r="B1909">
        <v>1</v>
      </c>
    </row>
    <row r="1910" spans="1:2" x14ac:dyDescent="0.25">
      <c r="A1910" s="5" t="s">
        <v>721</v>
      </c>
      <c r="B1910">
        <v>1</v>
      </c>
    </row>
    <row r="1911" spans="1:2" x14ac:dyDescent="0.25">
      <c r="A1911" s="4" t="s">
        <v>8711</v>
      </c>
      <c r="B1911">
        <v>1</v>
      </c>
    </row>
    <row r="1912" spans="1:2" x14ac:dyDescent="0.25">
      <c r="A1912" s="5" t="s">
        <v>8708</v>
      </c>
      <c r="B1912">
        <v>1</v>
      </c>
    </row>
    <row r="1913" spans="1:2" x14ac:dyDescent="0.25">
      <c r="A1913" s="4" t="s">
        <v>725</v>
      </c>
      <c r="B1913">
        <v>1</v>
      </c>
    </row>
    <row r="1914" spans="1:2" x14ac:dyDescent="0.25">
      <c r="A1914" s="5" t="s">
        <v>721</v>
      </c>
      <c r="B1914">
        <v>1</v>
      </c>
    </row>
    <row r="1915" spans="1:2" x14ac:dyDescent="0.25">
      <c r="A1915" s="4" t="s">
        <v>6578</v>
      </c>
      <c r="B1915">
        <v>1</v>
      </c>
    </row>
    <row r="1916" spans="1:2" x14ac:dyDescent="0.25">
      <c r="A1916" s="5" t="s">
        <v>6576</v>
      </c>
      <c r="B1916">
        <v>1</v>
      </c>
    </row>
    <row r="1917" spans="1:2" x14ac:dyDescent="0.25">
      <c r="A1917" s="4" t="s">
        <v>2370</v>
      </c>
      <c r="B1917">
        <v>1</v>
      </c>
    </row>
    <row r="1918" spans="1:2" x14ac:dyDescent="0.25">
      <c r="A1918" s="5" t="s">
        <v>2366</v>
      </c>
      <c r="B1918">
        <v>1</v>
      </c>
    </row>
    <row r="1919" spans="1:2" x14ac:dyDescent="0.25">
      <c r="A1919" s="4" t="s">
        <v>6510</v>
      </c>
      <c r="B1919">
        <v>1</v>
      </c>
    </row>
    <row r="1920" spans="1:2" x14ac:dyDescent="0.25">
      <c r="A1920" s="5" t="s">
        <v>6507</v>
      </c>
      <c r="B1920">
        <v>1</v>
      </c>
    </row>
    <row r="1921" spans="1:2" x14ac:dyDescent="0.25">
      <c r="A1921" s="4" t="s">
        <v>5442</v>
      </c>
      <c r="B1921">
        <v>1</v>
      </c>
    </row>
    <row r="1922" spans="1:2" x14ac:dyDescent="0.25">
      <c r="A1922" s="5" t="s">
        <v>5439</v>
      </c>
      <c r="B1922">
        <v>1</v>
      </c>
    </row>
    <row r="1923" spans="1:2" x14ac:dyDescent="0.25">
      <c r="A1923" s="4" t="s">
        <v>3919</v>
      </c>
      <c r="B1923">
        <v>1</v>
      </c>
    </row>
    <row r="1924" spans="1:2" x14ac:dyDescent="0.25">
      <c r="A1924" s="5" t="s">
        <v>3917</v>
      </c>
      <c r="B1924">
        <v>1</v>
      </c>
    </row>
    <row r="1925" spans="1:2" x14ac:dyDescent="0.25">
      <c r="A1925" s="4" t="s">
        <v>4496</v>
      </c>
      <c r="B1925">
        <v>1</v>
      </c>
    </row>
    <row r="1926" spans="1:2" x14ac:dyDescent="0.25">
      <c r="A1926" s="5" t="s">
        <v>4492</v>
      </c>
      <c r="B1926">
        <v>1</v>
      </c>
    </row>
    <row r="1927" spans="1:2" x14ac:dyDescent="0.25">
      <c r="A1927" s="4" t="s">
        <v>2138</v>
      </c>
      <c r="B1927">
        <v>1</v>
      </c>
    </row>
    <row r="1928" spans="1:2" x14ac:dyDescent="0.25">
      <c r="A1928" s="5" t="s">
        <v>1973</v>
      </c>
      <c r="B1928">
        <v>1</v>
      </c>
    </row>
    <row r="1929" spans="1:2" x14ac:dyDescent="0.25">
      <c r="A1929" s="4" t="s">
        <v>9120</v>
      </c>
      <c r="B1929">
        <v>1</v>
      </c>
    </row>
    <row r="1930" spans="1:2" x14ac:dyDescent="0.25">
      <c r="A1930" s="5" t="s">
        <v>9117</v>
      </c>
      <c r="B1930">
        <v>1</v>
      </c>
    </row>
    <row r="1931" spans="1:2" x14ac:dyDescent="0.25">
      <c r="A1931" s="4" t="s">
        <v>2132</v>
      </c>
      <c r="B1931">
        <v>1</v>
      </c>
    </row>
    <row r="1932" spans="1:2" x14ac:dyDescent="0.25">
      <c r="A1932" s="5" t="s">
        <v>1973</v>
      </c>
      <c r="B1932">
        <v>1</v>
      </c>
    </row>
    <row r="1933" spans="1:2" x14ac:dyDescent="0.25">
      <c r="A1933" s="4" t="s">
        <v>9360</v>
      </c>
      <c r="B1933">
        <v>1</v>
      </c>
    </row>
    <row r="1934" spans="1:2" x14ac:dyDescent="0.25">
      <c r="A1934" s="5" t="s">
        <v>9358</v>
      </c>
      <c r="B1934">
        <v>1</v>
      </c>
    </row>
    <row r="1935" spans="1:2" x14ac:dyDescent="0.25">
      <c r="A1935" s="4" t="s">
        <v>6740</v>
      </c>
      <c r="B1935">
        <v>1</v>
      </c>
    </row>
    <row r="1936" spans="1:2" x14ac:dyDescent="0.25">
      <c r="A1936" s="5" t="s">
        <v>6737</v>
      </c>
      <c r="B1936">
        <v>1</v>
      </c>
    </row>
    <row r="1937" spans="1:2" x14ac:dyDescent="0.25">
      <c r="A1937" s="4" t="s">
        <v>9271</v>
      </c>
      <c r="B1937">
        <v>1</v>
      </c>
    </row>
    <row r="1938" spans="1:2" x14ac:dyDescent="0.25">
      <c r="A1938" s="5" t="s">
        <v>9269</v>
      </c>
      <c r="B1938">
        <v>1</v>
      </c>
    </row>
    <row r="1939" spans="1:2" x14ac:dyDescent="0.25">
      <c r="A1939" s="4" t="s">
        <v>9342</v>
      </c>
      <c r="B1939">
        <v>1</v>
      </c>
    </row>
    <row r="1940" spans="1:2" x14ac:dyDescent="0.25">
      <c r="A1940" s="5" t="s">
        <v>763</v>
      </c>
      <c r="B1940">
        <v>1</v>
      </c>
    </row>
    <row r="1941" spans="1:2" x14ac:dyDescent="0.25">
      <c r="A1941" s="4" t="s">
        <v>9552</v>
      </c>
      <c r="B1941">
        <v>1</v>
      </c>
    </row>
    <row r="1942" spans="1:2" x14ac:dyDescent="0.25">
      <c r="A1942" s="5" t="s">
        <v>9550</v>
      </c>
      <c r="B1942">
        <v>1</v>
      </c>
    </row>
    <row r="1943" spans="1:2" x14ac:dyDescent="0.25">
      <c r="A1943" s="4" t="s">
        <v>9633</v>
      </c>
      <c r="B1943">
        <v>1</v>
      </c>
    </row>
    <row r="1944" spans="1:2" x14ac:dyDescent="0.25">
      <c r="A1944" s="5" t="s">
        <v>9630</v>
      </c>
      <c r="B1944">
        <v>1</v>
      </c>
    </row>
    <row r="1945" spans="1:2" x14ac:dyDescent="0.25">
      <c r="A1945" s="4" t="s">
        <v>9411</v>
      </c>
      <c r="B1945">
        <v>1</v>
      </c>
    </row>
    <row r="1946" spans="1:2" x14ac:dyDescent="0.25">
      <c r="A1946" s="5" t="s">
        <v>9408</v>
      </c>
      <c r="B1946">
        <v>1</v>
      </c>
    </row>
    <row r="1947" spans="1:2" x14ac:dyDescent="0.25">
      <c r="A1947" s="4" t="s">
        <v>9031</v>
      </c>
      <c r="B1947">
        <v>1</v>
      </c>
    </row>
    <row r="1948" spans="1:2" x14ac:dyDescent="0.25">
      <c r="A1948" s="5" t="s">
        <v>9027</v>
      </c>
      <c r="B1948">
        <v>1</v>
      </c>
    </row>
    <row r="1949" spans="1:2" x14ac:dyDescent="0.25">
      <c r="A1949" s="4" t="s">
        <v>2618</v>
      </c>
      <c r="B1949">
        <v>1</v>
      </c>
    </row>
    <row r="1950" spans="1:2" x14ac:dyDescent="0.25">
      <c r="A1950" s="5" t="s">
        <v>485</v>
      </c>
      <c r="B1950">
        <v>1</v>
      </c>
    </row>
    <row r="1951" spans="1:2" x14ac:dyDescent="0.25">
      <c r="A1951" s="4" t="s">
        <v>2517</v>
      </c>
      <c r="B1951">
        <v>1</v>
      </c>
    </row>
    <row r="1952" spans="1:2" x14ac:dyDescent="0.25">
      <c r="A1952" s="5" t="s">
        <v>2513</v>
      </c>
      <c r="B1952">
        <v>1</v>
      </c>
    </row>
    <row r="1953" spans="1:2" x14ac:dyDescent="0.25">
      <c r="A1953" s="4" t="s">
        <v>207</v>
      </c>
      <c r="B1953">
        <v>1</v>
      </c>
    </row>
    <row r="1954" spans="1:2" x14ac:dyDescent="0.25">
      <c r="A1954" s="5" t="s">
        <v>204</v>
      </c>
      <c r="B1954">
        <v>1</v>
      </c>
    </row>
    <row r="1955" spans="1:2" x14ac:dyDescent="0.25">
      <c r="A1955" s="4" t="s">
        <v>4647</v>
      </c>
      <c r="B1955">
        <v>1</v>
      </c>
    </row>
    <row r="1956" spans="1:2" x14ac:dyDescent="0.25">
      <c r="A1956" s="5" t="s">
        <v>4644</v>
      </c>
      <c r="B1956">
        <v>1</v>
      </c>
    </row>
    <row r="1957" spans="1:2" x14ac:dyDescent="0.25">
      <c r="A1957" s="4" t="s">
        <v>3294</v>
      </c>
      <c r="B1957">
        <v>1</v>
      </c>
    </row>
    <row r="1958" spans="1:2" x14ac:dyDescent="0.25">
      <c r="A1958" s="5" t="s">
        <v>3291</v>
      </c>
      <c r="B1958">
        <v>1</v>
      </c>
    </row>
    <row r="1959" spans="1:2" x14ac:dyDescent="0.25">
      <c r="A1959" s="4" t="s">
        <v>2288</v>
      </c>
      <c r="B1959">
        <v>1</v>
      </c>
    </row>
    <row r="1960" spans="1:2" x14ac:dyDescent="0.25">
      <c r="A1960" s="5" t="s">
        <v>2285</v>
      </c>
      <c r="B1960">
        <v>1</v>
      </c>
    </row>
    <row r="1961" spans="1:2" x14ac:dyDescent="0.25">
      <c r="A1961" s="4" t="s">
        <v>1420</v>
      </c>
      <c r="B1961">
        <v>1</v>
      </c>
    </row>
    <row r="1962" spans="1:2" x14ac:dyDescent="0.25">
      <c r="A1962" s="5" t="s">
        <v>1416</v>
      </c>
      <c r="B1962">
        <v>1</v>
      </c>
    </row>
    <row r="1963" spans="1:2" x14ac:dyDescent="0.25">
      <c r="A1963" s="4" t="s">
        <v>3820</v>
      </c>
      <c r="B1963">
        <v>1</v>
      </c>
    </row>
    <row r="1964" spans="1:2" x14ac:dyDescent="0.25">
      <c r="A1964" s="5" t="s">
        <v>28</v>
      </c>
      <c r="B1964">
        <v>1</v>
      </c>
    </row>
    <row r="1965" spans="1:2" x14ac:dyDescent="0.25">
      <c r="A1965" s="4" t="s">
        <v>3559</v>
      </c>
      <c r="B1965">
        <v>1</v>
      </c>
    </row>
    <row r="1966" spans="1:2" x14ac:dyDescent="0.25">
      <c r="A1966" s="5" t="s">
        <v>2884</v>
      </c>
      <c r="B1966">
        <v>1</v>
      </c>
    </row>
    <row r="1967" spans="1:2" x14ac:dyDescent="0.25">
      <c r="A1967" s="4" t="s">
        <v>4570</v>
      </c>
      <c r="B1967">
        <v>1</v>
      </c>
    </row>
    <row r="1968" spans="1:2" x14ac:dyDescent="0.25">
      <c r="A1968" s="5" t="s">
        <v>4568</v>
      </c>
      <c r="B1968">
        <v>1</v>
      </c>
    </row>
    <row r="1969" spans="1:2" x14ac:dyDescent="0.25">
      <c r="A1969" s="4" t="s">
        <v>4908</v>
      </c>
      <c r="B1969">
        <v>1</v>
      </c>
    </row>
    <row r="1970" spans="1:2" x14ac:dyDescent="0.25">
      <c r="A1970" s="5" t="s">
        <v>4906</v>
      </c>
      <c r="B1970">
        <v>1</v>
      </c>
    </row>
    <row r="1971" spans="1:2" x14ac:dyDescent="0.25">
      <c r="A1971" s="4" t="s">
        <v>3220</v>
      </c>
      <c r="B1971">
        <v>1</v>
      </c>
    </row>
    <row r="1972" spans="1:2" x14ac:dyDescent="0.25">
      <c r="A1972" s="5" t="s">
        <v>3217</v>
      </c>
      <c r="B1972">
        <v>1</v>
      </c>
    </row>
    <row r="1973" spans="1:2" x14ac:dyDescent="0.25">
      <c r="A1973" s="4" t="s">
        <v>5246</v>
      </c>
      <c r="B1973">
        <v>1</v>
      </c>
    </row>
    <row r="1974" spans="1:2" x14ac:dyDescent="0.25">
      <c r="A1974" s="5" t="s">
        <v>4906</v>
      </c>
      <c r="B1974">
        <v>1</v>
      </c>
    </row>
    <row r="1975" spans="1:2" x14ac:dyDescent="0.25">
      <c r="A1975" s="4" t="s">
        <v>2837</v>
      </c>
      <c r="B1975">
        <v>1</v>
      </c>
    </row>
    <row r="1976" spans="1:2" x14ac:dyDescent="0.25">
      <c r="A1976" s="5" t="s">
        <v>2834</v>
      </c>
      <c r="B1976">
        <v>1</v>
      </c>
    </row>
    <row r="1977" spans="1:2" x14ac:dyDescent="0.25">
      <c r="A1977" s="4" t="s">
        <v>6037</v>
      </c>
      <c r="B1977">
        <v>1</v>
      </c>
    </row>
    <row r="1978" spans="1:2" x14ac:dyDescent="0.25">
      <c r="A1978" s="5" t="s">
        <v>6034</v>
      </c>
      <c r="B1978">
        <v>1</v>
      </c>
    </row>
    <row r="1979" spans="1:2" x14ac:dyDescent="0.25">
      <c r="A1979" s="4" t="s">
        <v>5483</v>
      </c>
      <c r="B1979">
        <v>1</v>
      </c>
    </row>
    <row r="1980" spans="1:2" x14ac:dyDescent="0.25">
      <c r="A1980" s="5" t="s">
        <v>381</v>
      </c>
      <c r="B1980">
        <v>1</v>
      </c>
    </row>
    <row r="1981" spans="1:2" x14ac:dyDescent="0.25">
      <c r="A1981" s="4" t="s">
        <v>6827</v>
      </c>
      <c r="B1981">
        <v>1</v>
      </c>
    </row>
    <row r="1982" spans="1:2" x14ac:dyDescent="0.25">
      <c r="A1982" s="5" t="s">
        <v>6825</v>
      </c>
      <c r="B1982">
        <v>1</v>
      </c>
    </row>
    <row r="1983" spans="1:2" x14ac:dyDescent="0.25">
      <c r="A1983" s="4" t="s">
        <v>2558</v>
      </c>
      <c r="B1983">
        <v>1</v>
      </c>
    </row>
    <row r="1984" spans="1:2" x14ac:dyDescent="0.25">
      <c r="A1984" s="5" t="s">
        <v>2554</v>
      </c>
      <c r="B1984">
        <v>1</v>
      </c>
    </row>
    <row r="1985" spans="1:2" x14ac:dyDescent="0.25">
      <c r="A1985" s="4" t="s">
        <v>761</v>
      </c>
      <c r="B1985">
        <v>1</v>
      </c>
    </row>
    <row r="1986" spans="1:2" x14ac:dyDescent="0.25">
      <c r="A1986" s="5" t="s">
        <v>757</v>
      </c>
      <c r="B1986">
        <v>1</v>
      </c>
    </row>
    <row r="1987" spans="1:2" x14ac:dyDescent="0.25">
      <c r="A1987" s="4" t="s">
        <v>1306</v>
      </c>
      <c r="B1987">
        <v>1</v>
      </c>
    </row>
    <row r="1988" spans="1:2" x14ac:dyDescent="0.25">
      <c r="A1988" s="5" t="s">
        <v>1050</v>
      </c>
      <c r="B1988">
        <v>1</v>
      </c>
    </row>
    <row r="1989" spans="1:2" x14ac:dyDescent="0.25">
      <c r="A1989" s="4" t="s">
        <v>7667</v>
      </c>
      <c r="B1989">
        <v>1</v>
      </c>
    </row>
    <row r="1990" spans="1:2" x14ac:dyDescent="0.25">
      <c r="A1990" s="5" t="s">
        <v>7665</v>
      </c>
      <c r="B1990">
        <v>1</v>
      </c>
    </row>
    <row r="1991" spans="1:2" x14ac:dyDescent="0.25">
      <c r="A1991" s="4" t="s">
        <v>2060</v>
      </c>
      <c r="B1991">
        <v>1</v>
      </c>
    </row>
    <row r="1992" spans="1:2" x14ac:dyDescent="0.25">
      <c r="A1992" s="5" t="s">
        <v>2037</v>
      </c>
      <c r="B1992">
        <v>1</v>
      </c>
    </row>
    <row r="1993" spans="1:2" x14ac:dyDescent="0.25">
      <c r="A1993" s="4" t="s">
        <v>4287</v>
      </c>
      <c r="B1993">
        <v>1</v>
      </c>
    </row>
    <row r="1994" spans="1:2" x14ac:dyDescent="0.25">
      <c r="A1994" s="5" t="s">
        <v>4285</v>
      </c>
      <c r="B1994">
        <v>1</v>
      </c>
    </row>
    <row r="1995" spans="1:2" x14ac:dyDescent="0.25">
      <c r="A1995" s="4" t="s">
        <v>1474</v>
      </c>
      <c r="B1995">
        <v>1</v>
      </c>
    </row>
    <row r="1996" spans="1:2" x14ac:dyDescent="0.25">
      <c r="A1996" s="5" t="s">
        <v>1471</v>
      </c>
      <c r="B1996">
        <v>1</v>
      </c>
    </row>
    <row r="1997" spans="1:2" x14ac:dyDescent="0.25">
      <c r="A1997" s="4" t="s">
        <v>1459</v>
      </c>
      <c r="B1997">
        <v>1</v>
      </c>
    </row>
    <row r="1998" spans="1:2" x14ac:dyDescent="0.25">
      <c r="A1998" s="5" t="s">
        <v>1456</v>
      </c>
      <c r="B1998">
        <v>1</v>
      </c>
    </row>
    <row r="1999" spans="1:2" x14ac:dyDescent="0.25">
      <c r="A1999" s="4" t="s">
        <v>4473</v>
      </c>
      <c r="B1999">
        <v>1</v>
      </c>
    </row>
    <row r="2000" spans="1:2" x14ac:dyDescent="0.25">
      <c r="A2000" s="5" t="s">
        <v>4470</v>
      </c>
      <c r="B2000">
        <v>1</v>
      </c>
    </row>
    <row r="2001" spans="1:2" x14ac:dyDescent="0.25">
      <c r="A2001" s="4" t="s">
        <v>6307</v>
      </c>
      <c r="B2001">
        <v>1</v>
      </c>
    </row>
    <row r="2002" spans="1:2" x14ac:dyDescent="0.25">
      <c r="A2002" s="5" t="s">
        <v>6305</v>
      </c>
      <c r="B2002">
        <v>1</v>
      </c>
    </row>
    <row r="2003" spans="1:2" x14ac:dyDescent="0.25">
      <c r="A2003" s="4" t="s">
        <v>573</v>
      </c>
      <c r="B2003">
        <v>1</v>
      </c>
    </row>
    <row r="2004" spans="1:2" x14ac:dyDescent="0.25">
      <c r="A2004" s="5" t="s">
        <v>570</v>
      </c>
      <c r="B2004">
        <v>1</v>
      </c>
    </row>
    <row r="2005" spans="1:2" x14ac:dyDescent="0.25">
      <c r="A2005" s="4" t="s">
        <v>6342</v>
      </c>
      <c r="B2005">
        <v>1</v>
      </c>
    </row>
    <row r="2006" spans="1:2" x14ac:dyDescent="0.25">
      <c r="A2006" s="5" t="s">
        <v>6338</v>
      </c>
      <c r="B2006">
        <v>1</v>
      </c>
    </row>
    <row r="2007" spans="1:2" x14ac:dyDescent="0.25">
      <c r="A2007" s="4" t="s">
        <v>1994</v>
      </c>
      <c r="B2007">
        <v>1</v>
      </c>
    </row>
    <row r="2008" spans="1:2" x14ac:dyDescent="0.25">
      <c r="A2008" s="5" t="s">
        <v>1990</v>
      </c>
      <c r="B2008">
        <v>1</v>
      </c>
    </row>
    <row r="2009" spans="1:2" x14ac:dyDescent="0.25">
      <c r="A2009" s="4" t="s">
        <v>379</v>
      </c>
      <c r="B2009">
        <v>1</v>
      </c>
    </row>
    <row r="2010" spans="1:2" x14ac:dyDescent="0.25">
      <c r="A2010" s="5" t="s">
        <v>375</v>
      </c>
      <c r="B2010">
        <v>1</v>
      </c>
    </row>
    <row r="2011" spans="1:2" x14ac:dyDescent="0.25">
      <c r="A2011" s="4" t="s">
        <v>887</v>
      </c>
      <c r="B2011">
        <v>1</v>
      </c>
    </row>
    <row r="2012" spans="1:2" x14ac:dyDescent="0.25">
      <c r="A2012" s="5" t="s">
        <v>883</v>
      </c>
      <c r="B2012">
        <v>1</v>
      </c>
    </row>
    <row r="2013" spans="1:2" x14ac:dyDescent="0.25">
      <c r="A2013" s="4" t="s">
        <v>4398</v>
      </c>
      <c r="B2013">
        <v>1</v>
      </c>
    </row>
    <row r="2014" spans="1:2" x14ac:dyDescent="0.25">
      <c r="A2014" s="5" t="s">
        <v>4394</v>
      </c>
      <c r="B2014">
        <v>1</v>
      </c>
    </row>
    <row r="2015" spans="1:2" x14ac:dyDescent="0.25">
      <c r="A2015" s="4" t="s">
        <v>4660</v>
      </c>
      <c r="B2015">
        <v>1</v>
      </c>
    </row>
    <row r="2016" spans="1:2" x14ac:dyDescent="0.25">
      <c r="A2016" s="5" t="s">
        <v>4656</v>
      </c>
      <c r="B2016">
        <v>1</v>
      </c>
    </row>
    <row r="2017" spans="1:2" x14ac:dyDescent="0.25">
      <c r="A2017" s="4" t="s">
        <v>3680</v>
      </c>
      <c r="B2017">
        <v>1</v>
      </c>
    </row>
    <row r="2018" spans="1:2" x14ac:dyDescent="0.25">
      <c r="A2018" s="5" t="s">
        <v>3677</v>
      </c>
      <c r="B2018">
        <v>1</v>
      </c>
    </row>
    <row r="2019" spans="1:2" x14ac:dyDescent="0.25">
      <c r="A2019" s="4" t="s">
        <v>7951</v>
      </c>
      <c r="B2019">
        <v>1</v>
      </c>
    </row>
    <row r="2020" spans="1:2" x14ac:dyDescent="0.25">
      <c r="A2020" s="5" t="s">
        <v>7949</v>
      </c>
      <c r="B2020">
        <v>1</v>
      </c>
    </row>
    <row r="2021" spans="1:2" x14ac:dyDescent="0.25">
      <c r="A2021" s="4" t="s">
        <v>6878</v>
      </c>
      <c r="B2021">
        <v>1</v>
      </c>
    </row>
    <row r="2022" spans="1:2" x14ac:dyDescent="0.25">
      <c r="A2022" s="5" t="s">
        <v>6875</v>
      </c>
      <c r="B2022">
        <v>1</v>
      </c>
    </row>
    <row r="2023" spans="1:2" x14ac:dyDescent="0.25">
      <c r="A2023" s="4" t="s">
        <v>2642</v>
      </c>
      <c r="B2023">
        <v>1</v>
      </c>
    </row>
    <row r="2024" spans="1:2" x14ac:dyDescent="0.25">
      <c r="A2024" s="5" t="s">
        <v>2639</v>
      </c>
      <c r="B2024">
        <v>1</v>
      </c>
    </row>
    <row r="2025" spans="1:2" x14ac:dyDescent="0.25">
      <c r="A2025" s="4" t="s">
        <v>4483</v>
      </c>
      <c r="B2025">
        <v>1</v>
      </c>
    </row>
    <row r="2026" spans="1:2" x14ac:dyDescent="0.25">
      <c r="A2026" s="5" t="s">
        <v>4481</v>
      </c>
      <c r="B2026">
        <v>1</v>
      </c>
    </row>
    <row r="2027" spans="1:2" x14ac:dyDescent="0.25">
      <c r="A2027" s="4" t="s">
        <v>1411</v>
      </c>
      <c r="B2027">
        <v>1</v>
      </c>
    </row>
    <row r="2028" spans="1:2" x14ac:dyDescent="0.25">
      <c r="A2028" s="5" t="s">
        <v>1407</v>
      </c>
      <c r="B2028">
        <v>1</v>
      </c>
    </row>
    <row r="2029" spans="1:2" x14ac:dyDescent="0.25">
      <c r="A2029" s="4" t="s">
        <v>2749</v>
      </c>
      <c r="B2029">
        <v>1</v>
      </c>
    </row>
    <row r="2030" spans="1:2" x14ac:dyDescent="0.25">
      <c r="A2030" s="5" t="s">
        <v>2746</v>
      </c>
      <c r="B2030">
        <v>1</v>
      </c>
    </row>
    <row r="2031" spans="1:2" x14ac:dyDescent="0.25">
      <c r="A2031" s="4" t="s">
        <v>8808</v>
      </c>
      <c r="B2031">
        <v>1</v>
      </c>
    </row>
    <row r="2032" spans="1:2" x14ac:dyDescent="0.25">
      <c r="A2032" s="5" t="s">
        <v>8804</v>
      </c>
      <c r="B2032">
        <v>1</v>
      </c>
    </row>
    <row r="2033" spans="1:2" x14ac:dyDescent="0.25">
      <c r="A2033" s="4" t="s">
        <v>2433</v>
      </c>
      <c r="B2033">
        <v>1</v>
      </c>
    </row>
    <row r="2034" spans="1:2" x14ac:dyDescent="0.25">
      <c r="A2034" s="5" t="s">
        <v>2431</v>
      </c>
      <c r="B2034">
        <v>1</v>
      </c>
    </row>
    <row r="2035" spans="1:2" x14ac:dyDescent="0.25">
      <c r="A2035" s="4" t="s">
        <v>7533</v>
      </c>
      <c r="B2035">
        <v>1</v>
      </c>
    </row>
    <row r="2036" spans="1:2" x14ac:dyDescent="0.25">
      <c r="A2036" s="5" t="s">
        <v>7484</v>
      </c>
      <c r="B2036">
        <v>1</v>
      </c>
    </row>
    <row r="2037" spans="1:2" x14ac:dyDescent="0.25">
      <c r="A2037" s="4" t="s">
        <v>5471</v>
      </c>
      <c r="B2037">
        <v>1</v>
      </c>
    </row>
    <row r="2038" spans="1:2" x14ac:dyDescent="0.25">
      <c r="A2038" s="5" t="s">
        <v>5468</v>
      </c>
      <c r="B2038">
        <v>1</v>
      </c>
    </row>
    <row r="2039" spans="1:2" x14ac:dyDescent="0.25">
      <c r="A2039" s="4" t="s">
        <v>2487</v>
      </c>
      <c r="B2039">
        <v>1</v>
      </c>
    </row>
    <row r="2040" spans="1:2" x14ac:dyDescent="0.25">
      <c r="A2040" s="5" t="s">
        <v>2484</v>
      </c>
      <c r="B2040">
        <v>1</v>
      </c>
    </row>
    <row r="2041" spans="1:2" x14ac:dyDescent="0.25">
      <c r="A2041" s="4" t="s">
        <v>6957</v>
      </c>
      <c r="B2041">
        <v>1</v>
      </c>
    </row>
    <row r="2042" spans="1:2" x14ac:dyDescent="0.25">
      <c r="A2042" s="5" t="s">
        <v>6953</v>
      </c>
      <c r="B2042">
        <v>1</v>
      </c>
    </row>
    <row r="2043" spans="1:2" x14ac:dyDescent="0.25">
      <c r="A2043" s="4" t="s">
        <v>2429</v>
      </c>
      <c r="B2043">
        <v>1</v>
      </c>
    </row>
    <row r="2044" spans="1:2" x14ac:dyDescent="0.25">
      <c r="A2044" s="5" t="s">
        <v>2426</v>
      </c>
      <c r="B2044">
        <v>1</v>
      </c>
    </row>
    <row r="2045" spans="1:2" x14ac:dyDescent="0.25">
      <c r="A2045" s="4" t="s">
        <v>6696</v>
      </c>
      <c r="B2045">
        <v>1</v>
      </c>
    </row>
    <row r="2046" spans="1:2" x14ac:dyDescent="0.25">
      <c r="A2046" s="5" t="s">
        <v>6693</v>
      </c>
      <c r="B2046">
        <v>1</v>
      </c>
    </row>
    <row r="2047" spans="1:2" x14ac:dyDescent="0.25">
      <c r="A2047" s="4" t="s">
        <v>5510</v>
      </c>
      <c r="B2047">
        <v>1</v>
      </c>
    </row>
    <row r="2048" spans="1:2" x14ac:dyDescent="0.25">
      <c r="A2048" s="5" t="s">
        <v>5506</v>
      </c>
      <c r="B2048">
        <v>1</v>
      </c>
    </row>
    <row r="2049" spans="1:2" x14ac:dyDescent="0.25">
      <c r="A2049" s="4" t="s">
        <v>8052</v>
      </c>
      <c r="B2049">
        <v>1</v>
      </c>
    </row>
    <row r="2050" spans="1:2" x14ac:dyDescent="0.25">
      <c r="A2050" s="5" t="s">
        <v>7264</v>
      </c>
      <c r="B2050">
        <v>1</v>
      </c>
    </row>
    <row r="2051" spans="1:2" x14ac:dyDescent="0.25">
      <c r="A2051" s="4" t="s">
        <v>7066</v>
      </c>
      <c r="B2051">
        <v>1</v>
      </c>
    </row>
    <row r="2052" spans="1:2" x14ac:dyDescent="0.25">
      <c r="A2052" s="5" t="s">
        <v>7063</v>
      </c>
      <c r="B2052">
        <v>1</v>
      </c>
    </row>
    <row r="2053" spans="1:2" x14ac:dyDescent="0.25">
      <c r="A2053" s="4" t="s">
        <v>1137</v>
      </c>
      <c r="B2053">
        <v>1</v>
      </c>
    </row>
    <row r="2054" spans="1:2" x14ac:dyDescent="0.25">
      <c r="A2054" s="5" t="s">
        <v>1135</v>
      </c>
      <c r="B2054">
        <v>1</v>
      </c>
    </row>
    <row r="2055" spans="1:2" x14ac:dyDescent="0.25">
      <c r="A2055" s="4" t="s">
        <v>4261</v>
      </c>
      <c r="B2055">
        <v>1</v>
      </c>
    </row>
    <row r="2056" spans="1:2" x14ac:dyDescent="0.25">
      <c r="A2056" s="5" t="s">
        <v>4259</v>
      </c>
      <c r="B2056">
        <v>1</v>
      </c>
    </row>
    <row r="2057" spans="1:2" x14ac:dyDescent="0.25">
      <c r="A2057" s="4" t="s">
        <v>7830</v>
      </c>
      <c r="B2057">
        <v>1</v>
      </c>
    </row>
    <row r="2058" spans="1:2" x14ac:dyDescent="0.25">
      <c r="A2058" s="5" t="s">
        <v>7826</v>
      </c>
      <c r="B2058">
        <v>1</v>
      </c>
    </row>
    <row r="2059" spans="1:2" x14ac:dyDescent="0.25">
      <c r="A2059" s="4" t="s">
        <v>2849</v>
      </c>
      <c r="B2059">
        <v>1</v>
      </c>
    </row>
    <row r="2060" spans="1:2" x14ac:dyDescent="0.25">
      <c r="A2060" s="5" t="s">
        <v>2845</v>
      </c>
      <c r="B2060">
        <v>1</v>
      </c>
    </row>
    <row r="2061" spans="1:2" x14ac:dyDescent="0.25">
      <c r="A2061" s="4" t="s">
        <v>4869</v>
      </c>
      <c r="B2061">
        <v>1</v>
      </c>
    </row>
    <row r="2062" spans="1:2" x14ac:dyDescent="0.25">
      <c r="A2062" s="5" t="s">
        <v>4865</v>
      </c>
      <c r="B2062">
        <v>1</v>
      </c>
    </row>
    <row r="2063" spans="1:2" x14ac:dyDescent="0.25">
      <c r="A2063" s="4" t="s">
        <v>8826</v>
      </c>
      <c r="B2063">
        <v>1</v>
      </c>
    </row>
    <row r="2064" spans="1:2" x14ac:dyDescent="0.25">
      <c r="A2064" s="5" t="s">
        <v>8822</v>
      </c>
      <c r="B2064">
        <v>1</v>
      </c>
    </row>
    <row r="2065" spans="1:2" x14ac:dyDescent="0.25">
      <c r="A2065" s="4" t="s">
        <v>5847</v>
      </c>
      <c r="B2065">
        <v>1</v>
      </c>
    </row>
    <row r="2066" spans="1:2" x14ac:dyDescent="0.25">
      <c r="A2066" s="5" t="s">
        <v>5845</v>
      </c>
      <c r="B2066">
        <v>1</v>
      </c>
    </row>
    <row r="2067" spans="1:2" x14ac:dyDescent="0.25">
      <c r="A2067" s="4" t="s">
        <v>2233</v>
      </c>
      <c r="B2067">
        <v>1</v>
      </c>
    </row>
    <row r="2068" spans="1:2" x14ac:dyDescent="0.25">
      <c r="A2068" s="5" t="s">
        <v>2229</v>
      </c>
      <c r="B2068">
        <v>1</v>
      </c>
    </row>
    <row r="2069" spans="1:2" x14ac:dyDescent="0.25">
      <c r="A2069" s="4" t="s">
        <v>8652</v>
      </c>
      <c r="B2069">
        <v>1</v>
      </c>
    </row>
    <row r="2070" spans="1:2" x14ac:dyDescent="0.25">
      <c r="A2070" s="5" t="s">
        <v>6755</v>
      </c>
      <c r="B2070">
        <v>1</v>
      </c>
    </row>
    <row r="2071" spans="1:2" x14ac:dyDescent="0.25">
      <c r="A2071" s="4" t="s">
        <v>7123</v>
      </c>
      <c r="B2071">
        <v>1</v>
      </c>
    </row>
    <row r="2072" spans="1:2" x14ac:dyDescent="0.25">
      <c r="A2072" s="5" t="s">
        <v>7121</v>
      </c>
      <c r="B2072">
        <v>1</v>
      </c>
    </row>
    <row r="2073" spans="1:2" x14ac:dyDescent="0.25">
      <c r="A2073" s="4" t="s">
        <v>7329</v>
      </c>
      <c r="B2073">
        <v>1</v>
      </c>
    </row>
    <row r="2074" spans="1:2" x14ac:dyDescent="0.25">
      <c r="A2074" s="5" t="s">
        <v>7326</v>
      </c>
      <c r="B2074">
        <v>1</v>
      </c>
    </row>
    <row r="2075" spans="1:2" x14ac:dyDescent="0.25">
      <c r="A2075" s="4" t="s">
        <v>6708</v>
      </c>
      <c r="B2075">
        <v>1</v>
      </c>
    </row>
    <row r="2076" spans="1:2" x14ac:dyDescent="0.25">
      <c r="A2076" s="5" t="s">
        <v>6705</v>
      </c>
      <c r="B2076">
        <v>1</v>
      </c>
    </row>
    <row r="2077" spans="1:2" x14ac:dyDescent="0.25">
      <c r="A2077" s="4" t="s">
        <v>4428</v>
      </c>
      <c r="B2077">
        <v>1</v>
      </c>
    </row>
    <row r="2078" spans="1:2" x14ac:dyDescent="0.25">
      <c r="A2078" s="5" t="s">
        <v>4426</v>
      </c>
      <c r="B2078">
        <v>1</v>
      </c>
    </row>
    <row r="2079" spans="1:2" x14ac:dyDescent="0.25">
      <c r="A2079" s="4" t="s">
        <v>8598</v>
      </c>
      <c r="B2079">
        <v>1</v>
      </c>
    </row>
    <row r="2080" spans="1:2" x14ac:dyDescent="0.25">
      <c r="A2080" s="5" t="s">
        <v>8594</v>
      </c>
      <c r="B2080">
        <v>1</v>
      </c>
    </row>
    <row r="2081" spans="1:2" x14ac:dyDescent="0.25">
      <c r="A2081" s="4" t="s">
        <v>3873</v>
      </c>
      <c r="B2081">
        <v>1</v>
      </c>
    </row>
    <row r="2082" spans="1:2" x14ac:dyDescent="0.25">
      <c r="A2082" s="5" t="s">
        <v>3870</v>
      </c>
      <c r="B2082">
        <v>1</v>
      </c>
    </row>
    <row r="2083" spans="1:2" x14ac:dyDescent="0.25">
      <c r="A2083" s="4" t="s">
        <v>8577</v>
      </c>
      <c r="B2083">
        <v>1</v>
      </c>
    </row>
    <row r="2084" spans="1:2" x14ac:dyDescent="0.25">
      <c r="A2084" s="5" t="s">
        <v>8574</v>
      </c>
      <c r="B2084">
        <v>1</v>
      </c>
    </row>
    <row r="2085" spans="1:2" x14ac:dyDescent="0.25">
      <c r="A2085" s="4" t="s">
        <v>1803</v>
      </c>
      <c r="B2085">
        <v>1</v>
      </c>
    </row>
    <row r="2086" spans="1:2" x14ac:dyDescent="0.25">
      <c r="A2086" s="5" t="s">
        <v>1801</v>
      </c>
      <c r="B2086">
        <v>1</v>
      </c>
    </row>
    <row r="2087" spans="1:2" x14ac:dyDescent="0.25">
      <c r="A2087" s="4" t="s">
        <v>2546</v>
      </c>
      <c r="B2087">
        <v>1</v>
      </c>
    </row>
    <row r="2088" spans="1:2" x14ac:dyDescent="0.25">
      <c r="A2088" s="5" t="s">
        <v>2542</v>
      </c>
      <c r="B2088">
        <v>1</v>
      </c>
    </row>
    <row r="2089" spans="1:2" x14ac:dyDescent="0.25">
      <c r="A2089" s="4" t="s">
        <v>8928</v>
      </c>
      <c r="B2089">
        <v>1</v>
      </c>
    </row>
    <row r="2090" spans="1:2" x14ac:dyDescent="0.25">
      <c r="A2090" s="5" t="s">
        <v>8924</v>
      </c>
      <c r="B2090">
        <v>1</v>
      </c>
    </row>
    <row r="2091" spans="1:2" x14ac:dyDescent="0.25">
      <c r="A2091" s="4" t="s">
        <v>2552</v>
      </c>
      <c r="B2091">
        <v>1</v>
      </c>
    </row>
    <row r="2092" spans="1:2" x14ac:dyDescent="0.25">
      <c r="A2092" s="5" t="s">
        <v>2549</v>
      </c>
      <c r="B2092">
        <v>1</v>
      </c>
    </row>
    <row r="2093" spans="1:2" x14ac:dyDescent="0.25">
      <c r="A2093" s="4" t="s">
        <v>340</v>
      </c>
      <c r="B2093">
        <v>1</v>
      </c>
    </row>
    <row r="2094" spans="1:2" x14ac:dyDescent="0.25">
      <c r="A2094" s="5" t="s">
        <v>336</v>
      </c>
      <c r="B2094">
        <v>1</v>
      </c>
    </row>
    <row r="2095" spans="1:2" x14ac:dyDescent="0.25">
      <c r="A2095" s="4" t="s">
        <v>4277</v>
      </c>
      <c r="B2095">
        <v>1</v>
      </c>
    </row>
    <row r="2096" spans="1:2" x14ac:dyDescent="0.25">
      <c r="A2096" s="5" t="s">
        <v>4274</v>
      </c>
      <c r="B2096">
        <v>1</v>
      </c>
    </row>
    <row r="2097" spans="1:2" x14ac:dyDescent="0.25">
      <c r="A2097" s="4" t="s">
        <v>8801</v>
      </c>
      <c r="B2097">
        <v>1</v>
      </c>
    </row>
    <row r="2098" spans="1:2" x14ac:dyDescent="0.25">
      <c r="A2098" s="5" t="s">
        <v>8799</v>
      </c>
      <c r="B2098">
        <v>1</v>
      </c>
    </row>
    <row r="2099" spans="1:2" x14ac:dyDescent="0.25">
      <c r="A2099" s="4" t="s">
        <v>8488</v>
      </c>
      <c r="B2099">
        <v>1</v>
      </c>
    </row>
    <row r="2100" spans="1:2" x14ac:dyDescent="0.25">
      <c r="A2100" s="5" t="s">
        <v>8486</v>
      </c>
      <c r="B2100">
        <v>1</v>
      </c>
    </row>
    <row r="2101" spans="1:2" x14ac:dyDescent="0.25">
      <c r="A2101" s="4" t="s">
        <v>5526</v>
      </c>
      <c r="B2101">
        <v>1</v>
      </c>
    </row>
    <row r="2102" spans="1:2" x14ac:dyDescent="0.25">
      <c r="A2102" s="5" t="s">
        <v>286</v>
      </c>
      <c r="B2102">
        <v>1</v>
      </c>
    </row>
    <row r="2103" spans="1:2" x14ac:dyDescent="0.25">
      <c r="A2103" s="4" t="s">
        <v>2569</v>
      </c>
      <c r="B2103">
        <v>1</v>
      </c>
    </row>
    <row r="2104" spans="1:2" x14ac:dyDescent="0.25">
      <c r="A2104" s="5" t="s">
        <v>496</v>
      </c>
      <c r="B2104">
        <v>1</v>
      </c>
    </row>
    <row r="2105" spans="1:2" x14ac:dyDescent="0.25">
      <c r="A2105" s="4" t="s">
        <v>6114</v>
      </c>
      <c r="B2105">
        <v>1</v>
      </c>
    </row>
    <row r="2106" spans="1:2" x14ac:dyDescent="0.25">
      <c r="A2106" s="5" t="s">
        <v>6109</v>
      </c>
      <c r="B2106">
        <v>1</v>
      </c>
    </row>
    <row r="2107" spans="1:2" x14ac:dyDescent="0.25">
      <c r="A2107" s="4" t="s">
        <v>5419</v>
      </c>
      <c r="B2107">
        <v>1</v>
      </c>
    </row>
    <row r="2108" spans="1:2" x14ac:dyDescent="0.25">
      <c r="A2108" s="5" t="s">
        <v>5416</v>
      </c>
      <c r="B2108">
        <v>1</v>
      </c>
    </row>
    <row r="2109" spans="1:2" x14ac:dyDescent="0.25">
      <c r="A2109" s="4" t="s">
        <v>282</v>
      </c>
      <c r="B2109">
        <v>1</v>
      </c>
    </row>
    <row r="2110" spans="1:2" x14ac:dyDescent="0.25">
      <c r="A2110" s="5" t="s">
        <v>278</v>
      </c>
      <c r="B2110">
        <v>1</v>
      </c>
    </row>
    <row r="2111" spans="1:2" x14ac:dyDescent="0.25">
      <c r="A2111" s="4" t="s">
        <v>6433</v>
      </c>
      <c r="B2111">
        <v>1</v>
      </c>
    </row>
    <row r="2112" spans="1:2" x14ac:dyDescent="0.25">
      <c r="A2112" s="5" t="s">
        <v>4385</v>
      </c>
      <c r="B2112">
        <v>1</v>
      </c>
    </row>
    <row r="2113" spans="1:2" x14ac:dyDescent="0.25">
      <c r="A2113" s="4" t="s">
        <v>7324</v>
      </c>
      <c r="B2113">
        <v>1</v>
      </c>
    </row>
    <row r="2114" spans="1:2" x14ac:dyDescent="0.25">
      <c r="A2114" s="5" t="s">
        <v>7322</v>
      </c>
      <c r="B2114">
        <v>1</v>
      </c>
    </row>
    <row r="2115" spans="1:2" x14ac:dyDescent="0.25">
      <c r="A2115" s="4" t="s">
        <v>3826</v>
      </c>
      <c r="B2115">
        <v>1</v>
      </c>
    </row>
    <row r="2116" spans="1:2" x14ac:dyDescent="0.25">
      <c r="A2116" s="5" t="s">
        <v>3822</v>
      </c>
      <c r="B2116">
        <v>1</v>
      </c>
    </row>
    <row r="2117" spans="1:2" x14ac:dyDescent="0.25">
      <c r="A2117" s="4" t="s">
        <v>5564</v>
      </c>
      <c r="B2117">
        <v>1</v>
      </c>
    </row>
    <row r="2118" spans="1:2" x14ac:dyDescent="0.25">
      <c r="A2118" s="5" t="s">
        <v>5561</v>
      </c>
      <c r="B2118">
        <v>1</v>
      </c>
    </row>
    <row r="2119" spans="1:2" x14ac:dyDescent="0.25">
      <c r="A2119" s="4" t="s">
        <v>8321</v>
      </c>
      <c r="B2119">
        <v>1</v>
      </c>
    </row>
    <row r="2120" spans="1:2" x14ac:dyDescent="0.25">
      <c r="A2120" s="5" t="s">
        <v>8317</v>
      </c>
      <c r="B2120">
        <v>1</v>
      </c>
    </row>
    <row r="2121" spans="1:2" x14ac:dyDescent="0.25">
      <c r="A2121" s="4" t="s">
        <v>8082</v>
      </c>
      <c r="B2121">
        <v>1</v>
      </c>
    </row>
    <row r="2122" spans="1:2" x14ac:dyDescent="0.25">
      <c r="A2122" s="5" t="s">
        <v>8078</v>
      </c>
      <c r="B2122">
        <v>1</v>
      </c>
    </row>
    <row r="2123" spans="1:2" x14ac:dyDescent="0.25">
      <c r="A2123" s="4" t="s">
        <v>7678</v>
      </c>
      <c r="B2123">
        <v>1</v>
      </c>
    </row>
    <row r="2124" spans="1:2" x14ac:dyDescent="0.25">
      <c r="A2124" s="5" t="s">
        <v>7675</v>
      </c>
      <c r="B2124">
        <v>1</v>
      </c>
    </row>
    <row r="2125" spans="1:2" x14ac:dyDescent="0.25">
      <c r="A2125" s="4" t="s">
        <v>9946</v>
      </c>
      <c r="B2125">
        <v>1</v>
      </c>
    </row>
    <row r="2126" spans="1:2" x14ac:dyDescent="0.25">
      <c r="A2126" s="5" t="s">
        <v>9834</v>
      </c>
      <c r="B2126">
        <v>1</v>
      </c>
    </row>
    <row r="2127" spans="1:2" x14ac:dyDescent="0.25">
      <c r="A2127" s="4" t="s">
        <v>2363</v>
      </c>
      <c r="B2127">
        <v>1</v>
      </c>
    </row>
    <row r="2128" spans="1:2" x14ac:dyDescent="0.25">
      <c r="A2128" s="5" t="s">
        <v>2360</v>
      </c>
      <c r="B2128">
        <v>1</v>
      </c>
    </row>
    <row r="2129" spans="1:2" x14ac:dyDescent="0.25">
      <c r="A2129" s="4" t="s">
        <v>3320</v>
      </c>
      <c r="B2129">
        <v>1</v>
      </c>
    </row>
    <row r="2130" spans="1:2" x14ac:dyDescent="0.25">
      <c r="A2130" s="5" t="s">
        <v>3317</v>
      </c>
      <c r="B2130">
        <v>1</v>
      </c>
    </row>
    <row r="2131" spans="1:2" x14ac:dyDescent="0.25">
      <c r="A2131" s="4" t="s">
        <v>2789</v>
      </c>
      <c r="B2131">
        <v>1</v>
      </c>
    </row>
    <row r="2132" spans="1:2" x14ac:dyDescent="0.25">
      <c r="A2132" s="5" t="s">
        <v>2785</v>
      </c>
      <c r="B2132">
        <v>1</v>
      </c>
    </row>
    <row r="2133" spans="1:2" x14ac:dyDescent="0.25">
      <c r="A2133" s="4" t="s">
        <v>9921</v>
      </c>
      <c r="B2133">
        <v>1</v>
      </c>
    </row>
    <row r="2134" spans="1:2" x14ac:dyDescent="0.25">
      <c r="A2134" s="5" t="s">
        <v>9917</v>
      </c>
      <c r="B2134">
        <v>1</v>
      </c>
    </row>
    <row r="2135" spans="1:2" x14ac:dyDescent="0.25">
      <c r="A2135" s="4" t="s">
        <v>2824</v>
      </c>
      <c r="B2135">
        <v>1</v>
      </c>
    </row>
    <row r="2136" spans="1:2" x14ac:dyDescent="0.25">
      <c r="A2136" s="5" t="s">
        <v>2820</v>
      </c>
      <c r="B2136">
        <v>1</v>
      </c>
    </row>
    <row r="2137" spans="1:2" x14ac:dyDescent="0.25">
      <c r="A2137" s="4" t="s">
        <v>9838</v>
      </c>
      <c r="B2137">
        <v>1</v>
      </c>
    </row>
    <row r="2138" spans="1:2" x14ac:dyDescent="0.25">
      <c r="A2138" s="5" t="s">
        <v>9834</v>
      </c>
      <c r="B2138">
        <v>1</v>
      </c>
    </row>
    <row r="2139" spans="1:2" x14ac:dyDescent="0.25">
      <c r="A2139" s="4" t="s">
        <v>6527</v>
      </c>
      <c r="B2139">
        <v>1</v>
      </c>
    </row>
    <row r="2140" spans="1:2" x14ac:dyDescent="0.25">
      <c r="A2140" s="5" t="s">
        <v>6524</v>
      </c>
      <c r="B2140">
        <v>1</v>
      </c>
    </row>
    <row r="2141" spans="1:2" x14ac:dyDescent="0.25">
      <c r="A2141" s="4" t="s">
        <v>9894</v>
      </c>
      <c r="B2141">
        <v>1</v>
      </c>
    </row>
    <row r="2142" spans="1:2" x14ac:dyDescent="0.25">
      <c r="A2142" s="5" t="s">
        <v>9834</v>
      </c>
      <c r="B2142">
        <v>1</v>
      </c>
    </row>
    <row r="2143" spans="1:2" x14ac:dyDescent="0.25">
      <c r="A2143" s="4" t="s">
        <v>6849</v>
      </c>
      <c r="B2143">
        <v>1</v>
      </c>
    </row>
    <row r="2144" spans="1:2" x14ac:dyDescent="0.25">
      <c r="A2144" s="5" t="s">
        <v>6846</v>
      </c>
      <c r="B2144">
        <v>1</v>
      </c>
    </row>
    <row r="2145" spans="1:2" x14ac:dyDescent="0.25">
      <c r="A2145" s="4" t="s">
        <v>8049</v>
      </c>
      <c r="B2145">
        <v>1</v>
      </c>
    </row>
    <row r="2146" spans="1:2" x14ac:dyDescent="0.25">
      <c r="A2146" s="5" t="s">
        <v>7264</v>
      </c>
      <c r="B2146">
        <v>1</v>
      </c>
    </row>
    <row r="2147" spans="1:2" x14ac:dyDescent="0.25">
      <c r="A2147" s="4" t="s">
        <v>2181</v>
      </c>
      <c r="B2147">
        <v>1</v>
      </c>
    </row>
    <row r="2148" spans="1:2" x14ac:dyDescent="0.25">
      <c r="A2148" s="5" t="s">
        <v>1973</v>
      </c>
      <c r="B2148">
        <v>1</v>
      </c>
    </row>
    <row r="2149" spans="1:2" x14ac:dyDescent="0.25">
      <c r="A2149" s="4" t="s">
        <v>8046</v>
      </c>
      <c r="B2149">
        <v>1</v>
      </c>
    </row>
    <row r="2150" spans="1:2" x14ac:dyDescent="0.25">
      <c r="A2150" s="5" t="s">
        <v>7264</v>
      </c>
      <c r="B2150">
        <v>1</v>
      </c>
    </row>
    <row r="2151" spans="1:2" x14ac:dyDescent="0.25">
      <c r="A2151" s="4" t="s">
        <v>2141</v>
      </c>
      <c r="B2151">
        <v>1</v>
      </c>
    </row>
    <row r="2152" spans="1:2" x14ac:dyDescent="0.25">
      <c r="A2152" s="5" t="s">
        <v>1973</v>
      </c>
      <c r="B2152">
        <v>1</v>
      </c>
    </row>
    <row r="2153" spans="1:2" x14ac:dyDescent="0.25">
      <c r="A2153" s="4" t="s">
        <v>2116</v>
      </c>
      <c r="B2153">
        <v>1</v>
      </c>
    </row>
    <row r="2154" spans="1:2" x14ac:dyDescent="0.25">
      <c r="A2154" s="5" t="s">
        <v>1973</v>
      </c>
      <c r="B2154">
        <v>1</v>
      </c>
    </row>
    <row r="2155" spans="1:2" x14ac:dyDescent="0.25">
      <c r="A2155" s="4" t="s">
        <v>2184</v>
      </c>
      <c r="B2155">
        <v>1</v>
      </c>
    </row>
    <row r="2156" spans="1:2" x14ac:dyDescent="0.25">
      <c r="A2156" s="5" t="s">
        <v>1973</v>
      </c>
      <c r="B2156">
        <v>1</v>
      </c>
    </row>
    <row r="2157" spans="1:2" x14ac:dyDescent="0.25">
      <c r="A2157" s="4" t="s">
        <v>2172</v>
      </c>
      <c r="B2157">
        <v>1</v>
      </c>
    </row>
    <row r="2158" spans="1:2" x14ac:dyDescent="0.25">
      <c r="A2158" s="5" t="s">
        <v>1973</v>
      </c>
      <c r="B2158">
        <v>1</v>
      </c>
    </row>
    <row r="2159" spans="1:2" x14ac:dyDescent="0.25">
      <c r="A2159" s="4" t="s">
        <v>3878</v>
      </c>
      <c r="B2159">
        <v>1</v>
      </c>
    </row>
    <row r="2160" spans="1:2" x14ac:dyDescent="0.25">
      <c r="A2160" s="5" t="s">
        <v>3875</v>
      </c>
      <c r="B2160">
        <v>1</v>
      </c>
    </row>
    <row r="2161" spans="1:2" x14ac:dyDescent="0.25">
      <c r="A2161" s="4" t="s">
        <v>2193</v>
      </c>
      <c r="B2161">
        <v>1</v>
      </c>
    </row>
    <row r="2162" spans="1:2" x14ac:dyDescent="0.25">
      <c r="A2162" s="5" t="s">
        <v>1973</v>
      </c>
      <c r="B2162">
        <v>1</v>
      </c>
    </row>
    <row r="2163" spans="1:2" x14ac:dyDescent="0.25">
      <c r="A2163" s="4" t="s">
        <v>2120</v>
      </c>
      <c r="B2163">
        <v>1</v>
      </c>
    </row>
    <row r="2164" spans="1:2" x14ac:dyDescent="0.25">
      <c r="A2164" s="5" t="s">
        <v>1973</v>
      </c>
      <c r="B2164">
        <v>1</v>
      </c>
    </row>
    <row r="2165" spans="1:2" x14ac:dyDescent="0.25">
      <c r="A2165" s="4" t="s">
        <v>1785</v>
      </c>
      <c r="B2165">
        <v>1</v>
      </c>
    </row>
    <row r="2166" spans="1:2" x14ac:dyDescent="0.25">
      <c r="A2166" s="5" t="s">
        <v>1782</v>
      </c>
      <c r="B2166">
        <v>1</v>
      </c>
    </row>
    <row r="2167" spans="1:2" x14ac:dyDescent="0.25">
      <c r="A2167" s="4" t="s">
        <v>3909</v>
      </c>
      <c r="B2167">
        <v>1</v>
      </c>
    </row>
    <row r="2168" spans="1:2" x14ac:dyDescent="0.25">
      <c r="A2168" s="5" t="s">
        <v>3906</v>
      </c>
      <c r="B2168">
        <v>1</v>
      </c>
    </row>
    <row r="2169" spans="1:2" x14ac:dyDescent="0.25">
      <c r="A2169" s="4" t="s">
        <v>6064</v>
      </c>
      <c r="B2169">
        <v>1</v>
      </c>
    </row>
    <row r="2170" spans="1:2" x14ac:dyDescent="0.25">
      <c r="A2170" s="5" t="s">
        <v>6062</v>
      </c>
      <c r="B2170">
        <v>1</v>
      </c>
    </row>
    <row r="2171" spans="1:2" x14ac:dyDescent="0.25">
      <c r="A2171" s="4" t="s">
        <v>6703</v>
      </c>
      <c r="B2171">
        <v>1</v>
      </c>
    </row>
    <row r="2172" spans="1:2" x14ac:dyDescent="0.25">
      <c r="A2172" s="5" t="s">
        <v>6700</v>
      </c>
      <c r="B2172">
        <v>1</v>
      </c>
    </row>
    <row r="2173" spans="1:2" x14ac:dyDescent="0.25">
      <c r="A2173" s="4" t="s">
        <v>6093</v>
      </c>
      <c r="B2173">
        <v>1</v>
      </c>
    </row>
    <row r="2174" spans="1:2" x14ac:dyDescent="0.25">
      <c r="A2174" s="5" t="s">
        <v>6091</v>
      </c>
      <c r="B2174">
        <v>1</v>
      </c>
    </row>
    <row r="2175" spans="1:2" x14ac:dyDescent="0.25">
      <c r="A2175" s="4" t="s">
        <v>7391</v>
      </c>
      <c r="B2175">
        <v>1</v>
      </c>
    </row>
    <row r="2176" spans="1:2" x14ac:dyDescent="0.25">
      <c r="A2176" s="5" t="s">
        <v>7388</v>
      </c>
      <c r="B2176">
        <v>1</v>
      </c>
    </row>
    <row r="2177" spans="1:2" x14ac:dyDescent="0.25">
      <c r="A2177" s="4" t="s">
        <v>6054</v>
      </c>
      <c r="B2177">
        <v>1</v>
      </c>
    </row>
    <row r="2178" spans="1:2" x14ac:dyDescent="0.25">
      <c r="A2178" s="5" t="s">
        <v>6052</v>
      </c>
      <c r="B2178">
        <v>1</v>
      </c>
    </row>
    <row r="2179" spans="1:2" x14ac:dyDescent="0.25">
      <c r="A2179" s="4" t="s">
        <v>5005</v>
      </c>
      <c r="B2179">
        <v>1</v>
      </c>
    </row>
    <row r="2180" spans="1:2" x14ac:dyDescent="0.25">
      <c r="A2180" s="5" t="s">
        <v>5003</v>
      </c>
      <c r="B2180">
        <v>1</v>
      </c>
    </row>
    <row r="2181" spans="1:2" x14ac:dyDescent="0.25">
      <c r="A2181" s="4" t="s">
        <v>6032</v>
      </c>
      <c r="B2181">
        <v>1</v>
      </c>
    </row>
    <row r="2182" spans="1:2" x14ac:dyDescent="0.25">
      <c r="A2182" s="5" t="s">
        <v>6029</v>
      </c>
      <c r="B2182">
        <v>1</v>
      </c>
    </row>
    <row r="2183" spans="1:2" x14ac:dyDescent="0.25">
      <c r="A2183" s="4" t="s">
        <v>9527</v>
      </c>
      <c r="B2183">
        <v>1</v>
      </c>
    </row>
    <row r="2184" spans="1:2" x14ac:dyDescent="0.25">
      <c r="A2184" s="5" t="s">
        <v>763</v>
      </c>
      <c r="B2184">
        <v>1</v>
      </c>
    </row>
    <row r="2185" spans="1:2" x14ac:dyDescent="0.25">
      <c r="A2185" s="4" t="s">
        <v>1661</v>
      </c>
      <c r="B2185">
        <v>1</v>
      </c>
    </row>
    <row r="2186" spans="1:2" x14ac:dyDescent="0.25">
      <c r="A2186" s="5" t="s">
        <v>1657</v>
      </c>
      <c r="B2186">
        <v>1</v>
      </c>
    </row>
    <row r="2187" spans="1:2" x14ac:dyDescent="0.25">
      <c r="A2187" s="4" t="s">
        <v>10021</v>
      </c>
      <c r="B2187">
        <v>1</v>
      </c>
    </row>
    <row r="2188" spans="1:2" x14ac:dyDescent="0.25">
      <c r="A2188" s="5" t="s">
        <v>10018</v>
      </c>
      <c r="B2188">
        <v>1</v>
      </c>
    </row>
    <row r="2189" spans="1:2" x14ac:dyDescent="0.25">
      <c r="A2189" s="4" t="s">
        <v>675</v>
      </c>
      <c r="B2189">
        <v>1</v>
      </c>
    </row>
    <row r="2190" spans="1:2" x14ac:dyDescent="0.25">
      <c r="A2190" s="5" t="s">
        <v>671</v>
      </c>
      <c r="B2190">
        <v>1</v>
      </c>
    </row>
    <row r="2191" spans="1:2" x14ac:dyDescent="0.25">
      <c r="A2191" s="4" t="s">
        <v>8480</v>
      </c>
      <c r="B2191">
        <v>1</v>
      </c>
    </row>
    <row r="2192" spans="1:2" x14ac:dyDescent="0.25">
      <c r="A2192" s="5" t="s">
        <v>8476</v>
      </c>
      <c r="B2192">
        <v>1</v>
      </c>
    </row>
    <row r="2193" spans="1:2" x14ac:dyDescent="0.25">
      <c r="A2193" s="4" t="s">
        <v>2044</v>
      </c>
      <c r="B2193">
        <v>1</v>
      </c>
    </row>
    <row r="2194" spans="1:2" x14ac:dyDescent="0.25">
      <c r="A2194" s="5" t="s">
        <v>2041</v>
      </c>
      <c r="B2194">
        <v>1</v>
      </c>
    </row>
    <row r="2195" spans="1:2" x14ac:dyDescent="0.25">
      <c r="A2195" s="4" t="s">
        <v>6369</v>
      </c>
      <c r="B2195">
        <v>1</v>
      </c>
    </row>
    <row r="2196" spans="1:2" x14ac:dyDescent="0.25">
      <c r="A2196" s="5" t="s">
        <v>6365</v>
      </c>
      <c r="B2196">
        <v>1</v>
      </c>
    </row>
    <row r="2197" spans="1:2" x14ac:dyDescent="0.25">
      <c r="A2197" s="4" t="s">
        <v>4990</v>
      </c>
      <c r="B2197">
        <v>1</v>
      </c>
    </row>
    <row r="2198" spans="1:2" x14ac:dyDescent="0.25">
      <c r="A2198" s="5" t="s">
        <v>4986</v>
      </c>
      <c r="B2198">
        <v>1</v>
      </c>
    </row>
    <row r="2199" spans="1:2" x14ac:dyDescent="0.25">
      <c r="A2199" s="4" t="s">
        <v>5389</v>
      </c>
      <c r="B2199">
        <v>1</v>
      </c>
    </row>
    <row r="2200" spans="1:2" x14ac:dyDescent="0.25">
      <c r="A2200" s="5" t="s">
        <v>5385</v>
      </c>
      <c r="B2200">
        <v>1</v>
      </c>
    </row>
    <row r="2201" spans="1:2" x14ac:dyDescent="0.25">
      <c r="A2201" s="4" t="s">
        <v>4315</v>
      </c>
      <c r="B2201">
        <v>1</v>
      </c>
    </row>
    <row r="2202" spans="1:2" x14ac:dyDescent="0.25">
      <c r="A2202" s="5" t="s">
        <v>4311</v>
      </c>
      <c r="B2202">
        <v>1</v>
      </c>
    </row>
    <row r="2203" spans="1:2" x14ac:dyDescent="0.25">
      <c r="A2203" s="4" t="s">
        <v>8377</v>
      </c>
      <c r="B2203">
        <v>1</v>
      </c>
    </row>
    <row r="2204" spans="1:2" x14ac:dyDescent="0.25">
      <c r="A2204" s="5" t="s">
        <v>8373</v>
      </c>
      <c r="B2204">
        <v>1</v>
      </c>
    </row>
    <row r="2205" spans="1:2" x14ac:dyDescent="0.25">
      <c r="A2205" s="4" t="s">
        <v>6363</v>
      </c>
      <c r="B2205">
        <v>1</v>
      </c>
    </row>
    <row r="2206" spans="1:2" x14ac:dyDescent="0.25">
      <c r="A2206" s="5" t="s">
        <v>6360</v>
      </c>
      <c r="B2206">
        <v>1</v>
      </c>
    </row>
    <row r="2207" spans="1:2" x14ac:dyDescent="0.25">
      <c r="A2207" s="4" t="s">
        <v>2631</v>
      </c>
      <c r="B2207">
        <v>1</v>
      </c>
    </row>
    <row r="2208" spans="1:2" x14ac:dyDescent="0.25">
      <c r="A2208" s="5" t="s">
        <v>2628</v>
      </c>
      <c r="B2208">
        <v>1</v>
      </c>
    </row>
    <row r="2209" spans="1:2" x14ac:dyDescent="0.25">
      <c r="A2209" s="4" t="s">
        <v>4438</v>
      </c>
      <c r="B2209">
        <v>1</v>
      </c>
    </row>
    <row r="2210" spans="1:2" x14ac:dyDescent="0.25">
      <c r="A2210" s="5" t="s">
        <v>4435</v>
      </c>
      <c r="B2210">
        <v>1</v>
      </c>
    </row>
    <row r="2211" spans="1:2" x14ac:dyDescent="0.25">
      <c r="A2211" s="4" t="s">
        <v>7741</v>
      </c>
      <c r="B2211">
        <v>1</v>
      </c>
    </row>
    <row r="2212" spans="1:2" x14ac:dyDescent="0.25">
      <c r="A2212" s="5" t="s">
        <v>7739</v>
      </c>
      <c r="B2212">
        <v>1</v>
      </c>
    </row>
    <row r="2213" spans="1:2" x14ac:dyDescent="0.25">
      <c r="A2213" s="4" t="s">
        <v>8101</v>
      </c>
      <c r="B2213">
        <v>1</v>
      </c>
    </row>
    <row r="2214" spans="1:2" x14ac:dyDescent="0.25">
      <c r="A2214" s="5" t="s">
        <v>8098</v>
      </c>
      <c r="B2214">
        <v>1</v>
      </c>
    </row>
    <row r="2215" spans="1:2" x14ac:dyDescent="0.25">
      <c r="A2215" s="4" t="s">
        <v>8293</v>
      </c>
      <c r="B2215">
        <v>1</v>
      </c>
    </row>
    <row r="2216" spans="1:2" x14ac:dyDescent="0.25">
      <c r="A2216" s="5" t="s">
        <v>8290</v>
      </c>
      <c r="B2216">
        <v>1</v>
      </c>
    </row>
    <row r="2217" spans="1:2" x14ac:dyDescent="0.25">
      <c r="A2217" s="4" t="s">
        <v>1110</v>
      </c>
      <c r="B2217">
        <v>1</v>
      </c>
    </row>
    <row r="2218" spans="1:2" x14ac:dyDescent="0.25">
      <c r="A2218" s="5" t="s">
        <v>788</v>
      </c>
      <c r="B2218">
        <v>1</v>
      </c>
    </row>
    <row r="2219" spans="1:2" x14ac:dyDescent="0.25">
      <c r="A2219" s="4" t="s">
        <v>468</v>
      </c>
      <c r="B2219">
        <v>1</v>
      </c>
    </row>
    <row r="2220" spans="1:2" x14ac:dyDescent="0.25">
      <c r="A2220" s="5" t="s">
        <v>465</v>
      </c>
      <c r="B2220">
        <v>1</v>
      </c>
    </row>
    <row r="2221" spans="1:2" x14ac:dyDescent="0.25">
      <c r="A2221" s="4" t="s">
        <v>7703</v>
      </c>
      <c r="B2221">
        <v>1</v>
      </c>
    </row>
    <row r="2222" spans="1:2" x14ac:dyDescent="0.25">
      <c r="A2222" s="5" t="s">
        <v>6789</v>
      </c>
      <c r="B2222">
        <v>1</v>
      </c>
    </row>
    <row r="2223" spans="1:2" x14ac:dyDescent="0.25">
      <c r="A2223" s="4" t="s">
        <v>5309</v>
      </c>
      <c r="B2223">
        <v>1</v>
      </c>
    </row>
    <row r="2224" spans="1:2" x14ac:dyDescent="0.25">
      <c r="A2224" s="5" t="s">
        <v>5306</v>
      </c>
      <c r="B2224">
        <v>1</v>
      </c>
    </row>
    <row r="2225" spans="1:2" x14ac:dyDescent="0.25">
      <c r="A2225" s="4" t="s">
        <v>7941</v>
      </c>
      <c r="B2225">
        <v>1</v>
      </c>
    </row>
    <row r="2226" spans="1:2" x14ac:dyDescent="0.25">
      <c r="A2226" s="5" t="s">
        <v>7939</v>
      </c>
      <c r="B2226">
        <v>1</v>
      </c>
    </row>
    <row r="2227" spans="1:2" x14ac:dyDescent="0.25">
      <c r="A2227" s="4" t="s">
        <v>6762</v>
      </c>
      <c r="B2227">
        <v>1</v>
      </c>
    </row>
    <row r="2228" spans="1:2" x14ac:dyDescent="0.25">
      <c r="A2228" s="5" t="s">
        <v>28</v>
      </c>
      <c r="B2228">
        <v>1</v>
      </c>
    </row>
    <row r="2229" spans="1:2" x14ac:dyDescent="0.25">
      <c r="A2229" s="4" t="s">
        <v>8022</v>
      </c>
      <c r="B2229">
        <v>1</v>
      </c>
    </row>
    <row r="2230" spans="1:2" x14ac:dyDescent="0.25">
      <c r="A2230" s="5" t="s">
        <v>6789</v>
      </c>
      <c r="B2230">
        <v>1</v>
      </c>
    </row>
    <row r="2231" spans="1:2" x14ac:dyDescent="0.25">
      <c r="A2231" s="4" t="s">
        <v>549</v>
      </c>
      <c r="B2231">
        <v>1</v>
      </c>
    </row>
    <row r="2232" spans="1:2" x14ac:dyDescent="0.25">
      <c r="A2232" s="5" t="s">
        <v>545</v>
      </c>
      <c r="B2232">
        <v>1</v>
      </c>
    </row>
    <row r="2233" spans="1:2" x14ac:dyDescent="0.25">
      <c r="A2233" s="4" t="s">
        <v>2297</v>
      </c>
      <c r="B2233">
        <v>1</v>
      </c>
    </row>
    <row r="2234" spans="1:2" x14ac:dyDescent="0.25">
      <c r="A2234" s="5" t="s">
        <v>2295</v>
      </c>
      <c r="B2234">
        <v>1</v>
      </c>
    </row>
    <row r="2235" spans="1:2" x14ac:dyDescent="0.25">
      <c r="A2235" s="4" t="s">
        <v>7971</v>
      </c>
      <c r="B2235">
        <v>1</v>
      </c>
    </row>
    <row r="2236" spans="1:2" x14ac:dyDescent="0.25">
      <c r="A2236" s="5" t="s">
        <v>7969</v>
      </c>
      <c r="B2236">
        <v>1</v>
      </c>
    </row>
    <row r="2237" spans="1:2" x14ac:dyDescent="0.25">
      <c r="A2237" s="4" t="s">
        <v>1843</v>
      </c>
      <c r="B2237">
        <v>1</v>
      </c>
    </row>
    <row r="2238" spans="1:2" x14ac:dyDescent="0.25">
      <c r="A2238" s="5" t="s">
        <v>1128</v>
      </c>
      <c r="B2238">
        <v>1</v>
      </c>
    </row>
    <row r="2239" spans="1:2" x14ac:dyDescent="0.25">
      <c r="A2239" s="4" t="s">
        <v>8759</v>
      </c>
      <c r="B2239">
        <v>1</v>
      </c>
    </row>
    <row r="2240" spans="1:2" x14ac:dyDescent="0.25">
      <c r="A2240" s="5" t="s">
        <v>8756</v>
      </c>
      <c r="B2240">
        <v>1</v>
      </c>
    </row>
    <row r="2241" spans="1:2" x14ac:dyDescent="0.25">
      <c r="A2241" s="4" t="s">
        <v>1159</v>
      </c>
      <c r="B2241">
        <v>1</v>
      </c>
    </row>
    <row r="2242" spans="1:2" x14ac:dyDescent="0.25">
      <c r="A2242" s="5" t="s">
        <v>757</v>
      </c>
      <c r="B2242">
        <v>1</v>
      </c>
    </row>
    <row r="2243" spans="1:2" x14ac:dyDescent="0.25">
      <c r="A2243" s="4" t="s">
        <v>424</v>
      </c>
      <c r="B2243">
        <v>1</v>
      </c>
    </row>
    <row r="2244" spans="1:2" x14ac:dyDescent="0.25">
      <c r="A2244" s="5" t="s">
        <v>421</v>
      </c>
      <c r="B2244">
        <v>1</v>
      </c>
    </row>
    <row r="2245" spans="1:2" x14ac:dyDescent="0.25">
      <c r="A2245" s="4" t="s">
        <v>8977</v>
      </c>
      <c r="B2245">
        <v>1</v>
      </c>
    </row>
    <row r="2246" spans="1:2" x14ac:dyDescent="0.25">
      <c r="A2246" s="5" t="s">
        <v>8974</v>
      </c>
      <c r="B2246">
        <v>1</v>
      </c>
    </row>
    <row r="2247" spans="1:2" x14ac:dyDescent="0.25">
      <c r="A2247" s="4" t="s">
        <v>3225</v>
      </c>
      <c r="B2247">
        <v>1</v>
      </c>
    </row>
    <row r="2248" spans="1:2" x14ac:dyDescent="0.25">
      <c r="A2248" s="5" t="s">
        <v>3223</v>
      </c>
      <c r="B2248">
        <v>1</v>
      </c>
    </row>
    <row r="2249" spans="1:2" x14ac:dyDescent="0.25">
      <c r="A2249" s="4" t="s">
        <v>7115</v>
      </c>
      <c r="B2249">
        <v>1</v>
      </c>
    </row>
    <row r="2250" spans="1:2" x14ac:dyDescent="0.25">
      <c r="A2250" s="5" t="s">
        <v>7112</v>
      </c>
      <c r="B2250">
        <v>1</v>
      </c>
    </row>
    <row r="2251" spans="1:2" x14ac:dyDescent="0.25">
      <c r="A2251" s="4" t="s">
        <v>8837</v>
      </c>
      <c r="B2251">
        <v>1</v>
      </c>
    </row>
    <row r="2252" spans="1:2" x14ac:dyDescent="0.25">
      <c r="A2252" s="5" t="s">
        <v>8834</v>
      </c>
      <c r="B2252">
        <v>1</v>
      </c>
    </row>
    <row r="2253" spans="1:2" x14ac:dyDescent="0.25">
      <c r="A2253" s="4" t="s">
        <v>2458</v>
      </c>
      <c r="B2253">
        <v>1</v>
      </c>
    </row>
    <row r="2254" spans="1:2" x14ac:dyDescent="0.25">
      <c r="A2254" s="5" t="s">
        <v>2456</v>
      </c>
      <c r="B2254">
        <v>1</v>
      </c>
    </row>
    <row r="2255" spans="1:2" x14ac:dyDescent="0.25">
      <c r="A2255" s="4" t="s">
        <v>9156</v>
      </c>
      <c r="B2255">
        <v>1</v>
      </c>
    </row>
    <row r="2256" spans="1:2" x14ac:dyDescent="0.25">
      <c r="A2256" s="5" t="s">
        <v>9154</v>
      </c>
      <c r="B2256">
        <v>1</v>
      </c>
    </row>
    <row r="2257" spans="1:2" x14ac:dyDescent="0.25">
      <c r="A2257" s="4" t="s">
        <v>1646</v>
      </c>
      <c r="B2257">
        <v>1</v>
      </c>
    </row>
    <row r="2258" spans="1:2" x14ac:dyDescent="0.25">
      <c r="A2258" s="5" t="s">
        <v>1642</v>
      </c>
      <c r="B2258">
        <v>1</v>
      </c>
    </row>
    <row r="2259" spans="1:2" x14ac:dyDescent="0.25">
      <c r="A2259" s="4" t="s">
        <v>8444</v>
      </c>
      <c r="B2259">
        <v>1</v>
      </c>
    </row>
    <row r="2260" spans="1:2" x14ac:dyDescent="0.25">
      <c r="A2260" s="5" t="s">
        <v>8441</v>
      </c>
      <c r="B2260">
        <v>1</v>
      </c>
    </row>
    <row r="2261" spans="1:2" x14ac:dyDescent="0.25">
      <c r="A2261" s="4" t="s">
        <v>3686</v>
      </c>
      <c r="B2261">
        <v>1</v>
      </c>
    </row>
    <row r="2262" spans="1:2" x14ac:dyDescent="0.25">
      <c r="A2262" s="5" t="s">
        <v>3683</v>
      </c>
      <c r="B2262">
        <v>1</v>
      </c>
    </row>
    <row r="2263" spans="1:2" x14ac:dyDescent="0.25">
      <c r="A2263" s="4" t="s">
        <v>1873</v>
      </c>
      <c r="B2263">
        <v>1</v>
      </c>
    </row>
    <row r="2264" spans="1:2" x14ac:dyDescent="0.25">
      <c r="A2264" s="5" t="s">
        <v>721</v>
      </c>
      <c r="B2264">
        <v>1</v>
      </c>
    </row>
    <row r="2265" spans="1:2" x14ac:dyDescent="0.25">
      <c r="A2265" s="4" t="s">
        <v>6164</v>
      </c>
      <c r="B2265">
        <v>1</v>
      </c>
    </row>
    <row r="2266" spans="1:2" x14ac:dyDescent="0.25">
      <c r="A2266" s="5" t="s">
        <v>2208</v>
      </c>
      <c r="B2266">
        <v>1</v>
      </c>
    </row>
    <row r="2267" spans="1:2" x14ac:dyDescent="0.25">
      <c r="A2267" s="4" t="s">
        <v>4731</v>
      </c>
      <c r="B2267">
        <v>1</v>
      </c>
    </row>
    <row r="2268" spans="1:2" x14ac:dyDescent="0.25">
      <c r="A2268" s="5" t="s">
        <v>4729</v>
      </c>
      <c r="B2268">
        <v>1</v>
      </c>
    </row>
    <row r="2269" spans="1:2" x14ac:dyDescent="0.25">
      <c r="A2269" s="4" t="s">
        <v>5843</v>
      </c>
      <c r="B2269">
        <v>1</v>
      </c>
    </row>
    <row r="2270" spans="1:2" x14ac:dyDescent="0.25">
      <c r="A2270" s="5" t="s">
        <v>4623</v>
      </c>
      <c r="B2270">
        <v>1</v>
      </c>
    </row>
    <row r="2271" spans="1:2" x14ac:dyDescent="0.25">
      <c r="A2271" s="4" t="s">
        <v>2275</v>
      </c>
      <c r="B2271">
        <v>1</v>
      </c>
    </row>
    <row r="2272" spans="1:2" x14ac:dyDescent="0.25">
      <c r="A2272" s="5" t="s">
        <v>2273</v>
      </c>
      <c r="B2272">
        <v>1</v>
      </c>
    </row>
    <row r="2273" spans="1:2" x14ac:dyDescent="0.25">
      <c r="A2273" s="4" t="s">
        <v>5195</v>
      </c>
      <c r="B2273">
        <v>1</v>
      </c>
    </row>
    <row r="2274" spans="1:2" x14ac:dyDescent="0.25">
      <c r="A2274" s="5" t="s">
        <v>4623</v>
      </c>
      <c r="B2274">
        <v>1</v>
      </c>
    </row>
    <row r="2275" spans="1:2" x14ac:dyDescent="0.25">
      <c r="A2275" s="4" t="s">
        <v>697</v>
      </c>
      <c r="B2275">
        <v>1</v>
      </c>
    </row>
    <row r="2276" spans="1:2" x14ac:dyDescent="0.25">
      <c r="A2276" s="5" t="s">
        <v>692</v>
      </c>
      <c r="B2276">
        <v>1</v>
      </c>
    </row>
    <row r="2277" spans="1:2" x14ac:dyDescent="0.25">
      <c r="A2277" s="4" t="s">
        <v>10016</v>
      </c>
      <c r="B2277">
        <v>1</v>
      </c>
    </row>
    <row r="2278" spans="1:2" x14ac:dyDescent="0.25">
      <c r="A2278" s="5" t="s">
        <v>9896</v>
      </c>
      <c r="B2278">
        <v>1</v>
      </c>
    </row>
    <row r="2279" spans="1:2" x14ac:dyDescent="0.25">
      <c r="A2279" s="4" t="s">
        <v>5504</v>
      </c>
      <c r="B2279">
        <v>1</v>
      </c>
    </row>
    <row r="2280" spans="1:2" x14ac:dyDescent="0.25">
      <c r="A2280" s="5" t="s">
        <v>5500</v>
      </c>
      <c r="B2280">
        <v>1</v>
      </c>
    </row>
    <row r="2281" spans="1:2" x14ac:dyDescent="0.25">
      <c r="A2281" s="4" t="s">
        <v>3174</v>
      </c>
      <c r="B2281">
        <v>1</v>
      </c>
    </row>
    <row r="2282" spans="1:2" x14ac:dyDescent="0.25">
      <c r="A2282" s="5" t="s">
        <v>3172</v>
      </c>
      <c r="B2282">
        <v>1</v>
      </c>
    </row>
    <row r="2283" spans="1:2" x14ac:dyDescent="0.25">
      <c r="A2283" s="4" t="s">
        <v>8199</v>
      </c>
      <c r="B2283">
        <v>1</v>
      </c>
    </row>
    <row r="2284" spans="1:2" x14ac:dyDescent="0.25">
      <c r="A2284" s="5" t="s">
        <v>8195</v>
      </c>
      <c r="B2284">
        <v>1</v>
      </c>
    </row>
    <row r="2285" spans="1:2" x14ac:dyDescent="0.25">
      <c r="A2285" s="4" t="s">
        <v>2881</v>
      </c>
      <c r="B2285">
        <v>1</v>
      </c>
    </row>
    <row r="2286" spans="1:2" x14ac:dyDescent="0.25">
      <c r="A2286" s="5" t="s">
        <v>2878</v>
      </c>
      <c r="B2286">
        <v>1</v>
      </c>
    </row>
    <row r="2287" spans="1:2" x14ac:dyDescent="0.25">
      <c r="A2287" s="4" t="s">
        <v>6358</v>
      </c>
      <c r="B2287">
        <v>1</v>
      </c>
    </row>
    <row r="2288" spans="1:2" x14ac:dyDescent="0.25">
      <c r="A2288" s="5" t="s">
        <v>6355</v>
      </c>
      <c r="B2288">
        <v>1</v>
      </c>
    </row>
    <row r="2289" spans="1:2" x14ac:dyDescent="0.25">
      <c r="A2289" s="4" t="s">
        <v>8663</v>
      </c>
      <c r="B2289">
        <v>1</v>
      </c>
    </row>
    <row r="2290" spans="1:2" x14ac:dyDescent="0.25">
      <c r="A2290" s="5" t="s">
        <v>8660</v>
      </c>
      <c r="B2290">
        <v>1</v>
      </c>
    </row>
    <row r="2291" spans="1:2" x14ac:dyDescent="0.25">
      <c r="A2291" s="4" t="s">
        <v>7653</v>
      </c>
      <c r="B2291">
        <v>1</v>
      </c>
    </row>
    <row r="2292" spans="1:2" x14ac:dyDescent="0.25">
      <c r="A2292" s="5" t="s">
        <v>2884</v>
      </c>
      <c r="B2292">
        <v>1</v>
      </c>
    </row>
    <row r="2293" spans="1:2" x14ac:dyDescent="0.25">
      <c r="A2293" s="4" t="s">
        <v>6622</v>
      </c>
      <c r="B2293">
        <v>1</v>
      </c>
    </row>
    <row r="2294" spans="1:2" x14ac:dyDescent="0.25">
      <c r="A2294" s="5" t="s">
        <v>6618</v>
      </c>
      <c r="B2294">
        <v>1</v>
      </c>
    </row>
    <row r="2295" spans="1:2" x14ac:dyDescent="0.25">
      <c r="A2295" s="4" t="s">
        <v>5717</v>
      </c>
      <c r="B2295">
        <v>1</v>
      </c>
    </row>
    <row r="2296" spans="1:2" x14ac:dyDescent="0.25">
      <c r="A2296" s="5" t="s">
        <v>4806</v>
      </c>
      <c r="B2296">
        <v>1</v>
      </c>
    </row>
    <row r="2297" spans="1:2" x14ac:dyDescent="0.25">
      <c r="A2297" s="4" t="s">
        <v>1796</v>
      </c>
      <c r="B2297">
        <v>1</v>
      </c>
    </row>
    <row r="2298" spans="1:2" x14ac:dyDescent="0.25">
      <c r="A2298" s="5" t="s">
        <v>939</v>
      </c>
      <c r="B2298">
        <v>1</v>
      </c>
    </row>
    <row r="2299" spans="1:2" x14ac:dyDescent="0.25">
      <c r="A2299" s="4" t="s">
        <v>5947</v>
      </c>
      <c r="B2299">
        <v>1</v>
      </c>
    </row>
    <row r="2300" spans="1:2" x14ac:dyDescent="0.25">
      <c r="A2300" s="5" t="s">
        <v>4960</v>
      </c>
      <c r="B2300">
        <v>1</v>
      </c>
    </row>
    <row r="2301" spans="1:2" x14ac:dyDescent="0.25">
      <c r="A2301" s="4" t="s">
        <v>7875</v>
      </c>
      <c r="B2301">
        <v>1</v>
      </c>
    </row>
    <row r="2302" spans="1:2" x14ac:dyDescent="0.25">
      <c r="A2302" s="5" t="s">
        <v>7539</v>
      </c>
      <c r="B2302">
        <v>1</v>
      </c>
    </row>
    <row r="2303" spans="1:2" x14ac:dyDescent="0.25">
      <c r="A2303" s="4" t="s">
        <v>9394</v>
      </c>
      <c r="B2303">
        <v>1</v>
      </c>
    </row>
    <row r="2304" spans="1:2" x14ac:dyDescent="0.25">
      <c r="A2304" s="5" t="s">
        <v>9392</v>
      </c>
      <c r="B2304">
        <v>1</v>
      </c>
    </row>
    <row r="2305" spans="1:2" x14ac:dyDescent="0.25">
      <c r="A2305" s="4" t="s">
        <v>5552</v>
      </c>
      <c r="B2305">
        <v>1</v>
      </c>
    </row>
    <row r="2306" spans="1:2" x14ac:dyDescent="0.25">
      <c r="A2306" s="5" t="s">
        <v>5550</v>
      </c>
      <c r="B2306">
        <v>1</v>
      </c>
    </row>
    <row r="2307" spans="1:2" x14ac:dyDescent="0.25">
      <c r="A2307" s="4" t="s">
        <v>1799</v>
      </c>
      <c r="B2307">
        <v>1</v>
      </c>
    </row>
    <row r="2308" spans="1:2" x14ac:dyDescent="0.25">
      <c r="A2308" s="5" t="s">
        <v>728</v>
      </c>
      <c r="B2308">
        <v>1</v>
      </c>
    </row>
    <row r="2309" spans="1:2" x14ac:dyDescent="0.25">
      <c r="A2309" s="4" t="s">
        <v>8484</v>
      </c>
      <c r="B2309">
        <v>1</v>
      </c>
    </row>
    <row r="2310" spans="1:2" x14ac:dyDescent="0.25">
      <c r="A2310" s="5" t="s">
        <v>2752</v>
      </c>
      <c r="B2310">
        <v>1</v>
      </c>
    </row>
    <row r="2311" spans="1:2" x14ac:dyDescent="0.25">
      <c r="A2311" s="4" t="s">
        <v>4889</v>
      </c>
      <c r="B2311">
        <v>1</v>
      </c>
    </row>
    <row r="2312" spans="1:2" x14ac:dyDescent="0.25">
      <c r="A2312" s="5" t="s">
        <v>4887</v>
      </c>
      <c r="B2312">
        <v>1</v>
      </c>
    </row>
    <row r="2313" spans="1:2" x14ac:dyDescent="0.25">
      <c r="A2313" s="4" t="s">
        <v>1040</v>
      </c>
      <c r="B2313">
        <v>1</v>
      </c>
    </row>
    <row r="2314" spans="1:2" x14ac:dyDescent="0.25">
      <c r="A2314" s="5" t="s">
        <v>977</v>
      </c>
      <c r="B2314">
        <v>1</v>
      </c>
    </row>
    <row r="2315" spans="1:2" x14ac:dyDescent="0.25">
      <c r="A2315" s="4" t="s">
        <v>8896</v>
      </c>
      <c r="B2315">
        <v>1</v>
      </c>
    </row>
    <row r="2316" spans="1:2" x14ac:dyDescent="0.25">
      <c r="A2316" s="5" t="s">
        <v>8892</v>
      </c>
      <c r="B2316">
        <v>1</v>
      </c>
    </row>
    <row r="2317" spans="1:2" x14ac:dyDescent="0.25">
      <c r="A2317" s="4" t="s">
        <v>1943</v>
      </c>
      <c r="B2317">
        <v>1</v>
      </c>
    </row>
    <row r="2318" spans="1:2" x14ac:dyDescent="0.25">
      <c r="A2318" s="5" t="s">
        <v>1941</v>
      </c>
      <c r="B2318">
        <v>1</v>
      </c>
    </row>
    <row r="2319" spans="1:2" x14ac:dyDescent="0.25">
      <c r="A2319" s="4" t="s">
        <v>4025</v>
      </c>
      <c r="B2319">
        <v>1</v>
      </c>
    </row>
    <row r="2320" spans="1:2" x14ac:dyDescent="0.25">
      <c r="A2320" s="5" t="s">
        <v>4022</v>
      </c>
      <c r="B2320">
        <v>1</v>
      </c>
    </row>
    <row r="2321" spans="1:2" x14ac:dyDescent="0.25">
      <c r="A2321" s="4" t="s">
        <v>1851</v>
      </c>
      <c r="B2321">
        <v>1</v>
      </c>
    </row>
    <row r="2322" spans="1:2" x14ac:dyDescent="0.25">
      <c r="A2322" s="5" t="s">
        <v>1849</v>
      </c>
      <c r="B2322">
        <v>1</v>
      </c>
    </row>
    <row r="2323" spans="1:2" x14ac:dyDescent="0.25">
      <c r="A2323" s="4" t="s">
        <v>6734</v>
      </c>
      <c r="B2323">
        <v>1</v>
      </c>
    </row>
    <row r="2324" spans="1:2" x14ac:dyDescent="0.25">
      <c r="A2324" s="5" t="s">
        <v>6731</v>
      </c>
      <c r="B2324">
        <v>1</v>
      </c>
    </row>
    <row r="2325" spans="1:2" x14ac:dyDescent="0.25">
      <c r="A2325" s="4" t="s">
        <v>1064</v>
      </c>
      <c r="B2325">
        <v>1</v>
      </c>
    </row>
    <row r="2326" spans="1:2" x14ac:dyDescent="0.25">
      <c r="A2326" s="5" t="s">
        <v>1062</v>
      </c>
      <c r="B2326">
        <v>1</v>
      </c>
    </row>
    <row r="2327" spans="1:2" x14ac:dyDescent="0.25">
      <c r="A2327" s="4" t="s">
        <v>2341</v>
      </c>
      <c r="B2327">
        <v>1</v>
      </c>
    </row>
    <row r="2328" spans="1:2" x14ac:dyDescent="0.25">
      <c r="A2328" s="5" t="s">
        <v>2339</v>
      </c>
      <c r="B2328">
        <v>1</v>
      </c>
    </row>
    <row r="2329" spans="1:2" x14ac:dyDescent="0.25">
      <c r="A2329" s="4" t="s">
        <v>1002</v>
      </c>
      <c r="B2329">
        <v>1</v>
      </c>
    </row>
    <row r="2330" spans="1:2" x14ac:dyDescent="0.25">
      <c r="A2330" s="5" t="s">
        <v>1000</v>
      </c>
      <c r="B2330">
        <v>1</v>
      </c>
    </row>
    <row r="2331" spans="1:2" x14ac:dyDescent="0.25">
      <c r="A2331" s="4" t="s">
        <v>9725</v>
      </c>
      <c r="B2331">
        <v>1</v>
      </c>
    </row>
    <row r="2332" spans="1:2" x14ac:dyDescent="0.25">
      <c r="A2332" s="5" t="s">
        <v>9721</v>
      </c>
      <c r="B2332">
        <v>1</v>
      </c>
    </row>
    <row r="2333" spans="1:2" x14ac:dyDescent="0.25">
      <c r="A2333" s="4" t="s">
        <v>1822</v>
      </c>
      <c r="B2333">
        <v>1</v>
      </c>
    </row>
    <row r="2334" spans="1:2" x14ac:dyDescent="0.25">
      <c r="A2334" s="5" t="s">
        <v>1820</v>
      </c>
      <c r="B2334">
        <v>1</v>
      </c>
    </row>
    <row r="2335" spans="1:2" x14ac:dyDescent="0.25">
      <c r="A2335" s="4" t="s">
        <v>5059</v>
      </c>
      <c r="B2335">
        <v>1</v>
      </c>
    </row>
    <row r="2336" spans="1:2" x14ac:dyDescent="0.25">
      <c r="A2336" s="5" t="s">
        <v>5057</v>
      </c>
      <c r="B2336">
        <v>1</v>
      </c>
    </row>
    <row r="2337" spans="1:2" x14ac:dyDescent="0.25">
      <c r="A2337" s="4" t="s">
        <v>1755</v>
      </c>
      <c r="B2337">
        <v>1</v>
      </c>
    </row>
    <row r="2338" spans="1:2" x14ac:dyDescent="0.25">
      <c r="A2338" s="5" t="s">
        <v>1753</v>
      </c>
      <c r="B2338">
        <v>1</v>
      </c>
    </row>
    <row r="2339" spans="1:2" x14ac:dyDescent="0.25">
      <c r="A2339" s="4" t="s">
        <v>3237</v>
      </c>
      <c r="B2339">
        <v>1</v>
      </c>
    </row>
    <row r="2340" spans="1:2" x14ac:dyDescent="0.25">
      <c r="A2340" s="5" t="s">
        <v>3233</v>
      </c>
      <c r="B2340">
        <v>1</v>
      </c>
    </row>
    <row r="2341" spans="1:2" x14ac:dyDescent="0.25">
      <c r="A2341" s="4" t="s">
        <v>755</v>
      </c>
      <c r="B2341">
        <v>1</v>
      </c>
    </row>
    <row r="2342" spans="1:2" x14ac:dyDescent="0.25">
      <c r="A2342" s="5" t="s">
        <v>751</v>
      </c>
      <c r="B2342">
        <v>1</v>
      </c>
    </row>
    <row r="2343" spans="1:2" x14ac:dyDescent="0.25">
      <c r="A2343" s="4" t="s">
        <v>7748</v>
      </c>
      <c r="B2343">
        <v>1</v>
      </c>
    </row>
    <row r="2344" spans="1:2" x14ac:dyDescent="0.25">
      <c r="A2344" s="5" t="s">
        <v>7438</v>
      </c>
      <c r="B2344">
        <v>1</v>
      </c>
    </row>
    <row r="2345" spans="1:2" x14ac:dyDescent="0.25">
      <c r="A2345" s="4" t="s">
        <v>1060</v>
      </c>
      <c r="B2345">
        <v>1</v>
      </c>
    </row>
    <row r="2346" spans="1:2" x14ac:dyDescent="0.25">
      <c r="A2346" s="5" t="s">
        <v>1058</v>
      </c>
      <c r="B2346">
        <v>1</v>
      </c>
    </row>
    <row r="2347" spans="1:2" x14ac:dyDescent="0.25">
      <c r="A2347" s="4" t="s">
        <v>3621</v>
      </c>
      <c r="B2347">
        <v>1</v>
      </c>
    </row>
    <row r="2348" spans="1:2" x14ac:dyDescent="0.25">
      <c r="A2348" s="5" t="s">
        <v>3073</v>
      </c>
      <c r="B2348">
        <v>1</v>
      </c>
    </row>
    <row r="2349" spans="1:2" x14ac:dyDescent="0.25">
      <c r="A2349" s="4" t="s">
        <v>4815</v>
      </c>
      <c r="B2349">
        <v>1</v>
      </c>
    </row>
    <row r="2350" spans="1:2" x14ac:dyDescent="0.25">
      <c r="A2350" s="5" t="s">
        <v>4813</v>
      </c>
      <c r="B2350">
        <v>1</v>
      </c>
    </row>
    <row r="2351" spans="1:2" x14ac:dyDescent="0.25">
      <c r="A2351" s="4" t="s">
        <v>5407</v>
      </c>
      <c r="B2351">
        <v>1</v>
      </c>
    </row>
    <row r="2352" spans="1:2" x14ac:dyDescent="0.25">
      <c r="A2352" s="5" t="s">
        <v>5404</v>
      </c>
      <c r="B2352">
        <v>1</v>
      </c>
    </row>
    <row r="2353" spans="1:2" x14ac:dyDescent="0.25">
      <c r="A2353" s="4" t="s">
        <v>5174</v>
      </c>
      <c r="B2353">
        <v>1</v>
      </c>
    </row>
    <row r="2354" spans="1:2" x14ac:dyDescent="0.25">
      <c r="A2354" s="5" t="s">
        <v>5172</v>
      </c>
      <c r="B2354">
        <v>1</v>
      </c>
    </row>
    <row r="2355" spans="1:2" x14ac:dyDescent="0.25">
      <c r="A2355" s="4" t="s">
        <v>6627</v>
      </c>
      <c r="B2355">
        <v>1</v>
      </c>
    </row>
    <row r="2356" spans="1:2" x14ac:dyDescent="0.25">
      <c r="A2356" s="5" t="s">
        <v>6625</v>
      </c>
      <c r="B2356">
        <v>1</v>
      </c>
    </row>
    <row r="2357" spans="1:2" x14ac:dyDescent="0.25">
      <c r="A2357" s="4" t="s">
        <v>840</v>
      </c>
      <c r="B2357">
        <v>1</v>
      </c>
    </row>
    <row r="2358" spans="1:2" x14ac:dyDescent="0.25">
      <c r="A2358" s="5" t="s">
        <v>836</v>
      </c>
      <c r="B2358">
        <v>1</v>
      </c>
    </row>
    <row r="2359" spans="1:2" x14ac:dyDescent="0.25">
      <c r="A2359" s="4" t="s">
        <v>6148</v>
      </c>
      <c r="B2359">
        <v>1</v>
      </c>
    </row>
    <row r="2360" spans="1:2" x14ac:dyDescent="0.25">
      <c r="A2360" s="5" t="s">
        <v>6145</v>
      </c>
      <c r="B2360">
        <v>1</v>
      </c>
    </row>
    <row r="2361" spans="1:2" x14ac:dyDescent="0.25">
      <c r="A2361" s="4" t="s">
        <v>7962</v>
      </c>
      <c r="B2361">
        <v>1</v>
      </c>
    </row>
    <row r="2362" spans="1:2" x14ac:dyDescent="0.25">
      <c r="A2362" s="5" t="s">
        <v>7723</v>
      </c>
      <c r="B2362">
        <v>1</v>
      </c>
    </row>
    <row r="2363" spans="1:2" x14ac:dyDescent="0.25">
      <c r="A2363" s="4" t="s">
        <v>10102</v>
      </c>
      <c r="B2363">
        <v>1</v>
      </c>
    </row>
    <row r="2364" spans="1:2" x14ac:dyDescent="0.25">
      <c r="A2364" s="5" t="s">
        <v>10098</v>
      </c>
      <c r="B2364">
        <v>1</v>
      </c>
    </row>
    <row r="2365" spans="1:2" x14ac:dyDescent="0.25">
      <c r="A2365" s="4" t="s">
        <v>7772</v>
      </c>
      <c r="B2365">
        <v>1</v>
      </c>
    </row>
    <row r="2366" spans="1:2" x14ac:dyDescent="0.25">
      <c r="A2366" s="5" t="s">
        <v>7769</v>
      </c>
      <c r="B2366">
        <v>1</v>
      </c>
    </row>
    <row r="2367" spans="1:2" x14ac:dyDescent="0.25">
      <c r="A2367" s="4" t="s">
        <v>5793</v>
      </c>
      <c r="B2367">
        <v>1</v>
      </c>
    </row>
    <row r="2368" spans="1:2" x14ac:dyDescent="0.25">
      <c r="A2368" s="5" t="s">
        <v>5791</v>
      </c>
      <c r="B2368">
        <v>1</v>
      </c>
    </row>
    <row r="2369" spans="1:2" x14ac:dyDescent="0.25">
      <c r="A2369" s="4" t="s">
        <v>7505</v>
      </c>
      <c r="B2369">
        <v>1</v>
      </c>
    </row>
    <row r="2370" spans="1:2" x14ac:dyDescent="0.25">
      <c r="A2370" s="5" t="s">
        <v>7501</v>
      </c>
      <c r="B2370">
        <v>1</v>
      </c>
    </row>
    <row r="2371" spans="1:2" x14ac:dyDescent="0.25">
      <c r="A2371" s="4" t="s">
        <v>5086</v>
      </c>
      <c r="B2371">
        <v>1</v>
      </c>
    </row>
    <row r="2372" spans="1:2" x14ac:dyDescent="0.25">
      <c r="A2372" s="5" t="s">
        <v>5084</v>
      </c>
      <c r="B2372">
        <v>1</v>
      </c>
    </row>
    <row r="2373" spans="1:2" x14ac:dyDescent="0.25">
      <c r="A2373" s="4" t="s">
        <v>7567</v>
      </c>
      <c r="B2373">
        <v>1</v>
      </c>
    </row>
    <row r="2374" spans="1:2" x14ac:dyDescent="0.25">
      <c r="A2374" s="5" t="s">
        <v>7565</v>
      </c>
      <c r="B2374">
        <v>1</v>
      </c>
    </row>
    <row r="2375" spans="1:2" x14ac:dyDescent="0.25">
      <c r="A2375" s="4" t="s">
        <v>8233</v>
      </c>
      <c r="B2375">
        <v>1</v>
      </c>
    </row>
    <row r="2376" spans="1:2" x14ac:dyDescent="0.25">
      <c r="A2376" s="5" t="s">
        <v>8230</v>
      </c>
      <c r="B2376">
        <v>1</v>
      </c>
    </row>
    <row r="2377" spans="1:2" x14ac:dyDescent="0.25">
      <c r="A2377" s="4" t="s">
        <v>9967</v>
      </c>
      <c r="B2377">
        <v>1</v>
      </c>
    </row>
    <row r="2378" spans="1:2" x14ac:dyDescent="0.25">
      <c r="A2378" s="5" t="s">
        <v>9965</v>
      </c>
      <c r="B2378">
        <v>1</v>
      </c>
    </row>
    <row r="2379" spans="1:2" x14ac:dyDescent="0.25">
      <c r="A2379" s="4" t="s">
        <v>8308</v>
      </c>
      <c r="B2379">
        <v>1</v>
      </c>
    </row>
    <row r="2380" spans="1:2" x14ac:dyDescent="0.25">
      <c r="A2380" s="5" t="s">
        <v>8305</v>
      </c>
      <c r="B2380">
        <v>1</v>
      </c>
    </row>
    <row r="2381" spans="1:2" x14ac:dyDescent="0.25">
      <c r="A2381" s="4" t="s">
        <v>4458</v>
      </c>
      <c r="B2381">
        <v>1</v>
      </c>
    </row>
    <row r="2382" spans="1:2" x14ac:dyDescent="0.25">
      <c r="A2382" s="5" t="s">
        <v>4455</v>
      </c>
      <c r="B2382">
        <v>1</v>
      </c>
    </row>
    <row r="2383" spans="1:2" x14ac:dyDescent="0.25">
      <c r="A2383" s="4" t="s">
        <v>2699</v>
      </c>
      <c r="B2383">
        <v>1</v>
      </c>
    </row>
    <row r="2384" spans="1:2" x14ac:dyDescent="0.25">
      <c r="A2384" s="5" t="s">
        <v>2696</v>
      </c>
      <c r="B2384">
        <v>1</v>
      </c>
    </row>
    <row r="2385" spans="1:2" x14ac:dyDescent="0.25">
      <c r="A2385" s="4" t="s">
        <v>3795</v>
      </c>
      <c r="B2385">
        <v>1</v>
      </c>
    </row>
    <row r="2386" spans="1:2" x14ac:dyDescent="0.25">
      <c r="A2386" s="5" t="s">
        <v>3792</v>
      </c>
      <c r="B2386">
        <v>1</v>
      </c>
    </row>
    <row r="2387" spans="1:2" x14ac:dyDescent="0.25">
      <c r="A2387" s="4" t="s">
        <v>9001</v>
      </c>
      <c r="B2387">
        <v>1</v>
      </c>
    </row>
    <row r="2388" spans="1:2" x14ac:dyDescent="0.25">
      <c r="A2388" s="5" t="s">
        <v>8997</v>
      </c>
      <c r="B2388">
        <v>1</v>
      </c>
    </row>
    <row r="2389" spans="1:2" x14ac:dyDescent="0.25">
      <c r="A2389" s="4" t="s">
        <v>6637</v>
      </c>
      <c r="B2389">
        <v>1</v>
      </c>
    </row>
    <row r="2390" spans="1:2" x14ac:dyDescent="0.25">
      <c r="A2390" s="5" t="s">
        <v>6635</v>
      </c>
      <c r="B2390">
        <v>1</v>
      </c>
    </row>
    <row r="2391" spans="1:2" x14ac:dyDescent="0.25">
      <c r="A2391" s="4" t="s">
        <v>8452</v>
      </c>
      <c r="B2391">
        <v>1</v>
      </c>
    </row>
    <row r="2392" spans="1:2" x14ac:dyDescent="0.25">
      <c r="A2392" s="5" t="s">
        <v>8448</v>
      </c>
      <c r="B2392">
        <v>1</v>
      </c>
    </row>
    <row r="2393" spans="1:2" x14ac:dyDescent="0.25">
      <c r="A2393" s="4" t="s">
        <v>8541</v>
      </c>
      <c r="B2393">
        <v>1</v>
      </c>
    </row>
    <row r="2394" spans="1:2" x14ac:dyDescent="0.25">
      <c r="A2394" s="5" t="s">
        <v>8538</v>
      </c>
      <c r="B2394">
        <v>1</v>
      </c>
    </row>
    <row r="2395" spans="1:2" x14ac:dyDescent="0.25">
      <c r="A2395" s="4" t="s">
        <v>9084</v>
      </c>
      <c r="B2395">
        <v>1</v>
      </c>
    </row>
    <row r="2396" spans="1:2" x14ac:dyDescent="0.25">
      <c r="A2396" s="5" t="s">
        <v>9080</v>
      </c>
      <c r="B2396">
        <v>1</v>
      </c>
    </row>
    <row r="2397" spans="1:2" x14ac:dyDescent="0.25">
      <c r="A2397" s="4" t="s">
        <v>5376</v>
      </c>
      <c r="B2397">
        <v>1</v>
      </c>
    </row>
    <row r="2398" spans="1:2" x14ac:dyDescent="0.25">
      <c r="A2398" s="5" t="s">
        <v>5373</v>
      </c>
      <c r="B2398">
        <v>1</v>
      </c>
    </row>
    <row r="2399" spans="1:2" x14ac:dyDescent="0.25">
      <c r="A2399" s="4" t="s">
        <v>7032</v>
      </c>
      <c r="B2399">
        <v>1</v>
      </c>
    </row>
    <row r="2400" spans="1:2" x14ac:dyDescent="0.25">
      <c r="A2400" s="5" t="s">
        <v>7029</v>
      </c>
      <c r="B2400">
        <v>1</v>
      </c>
    </row>
    <row r="2401" spans="1:2" x14ac:dyDescent="0.25">
      <c r="A2401" s="4" t="s">
        <v>5491</v>
      </c>
      <c r="B2401">
        <v>1</v>
      </c>
    </row>
    <row r="2402" spans="1:2" x14ac:dyDescent="0.25">
      <c r="A2402" s="5" t="s">
        <v>5487</v>
      </c>
      <c r="B2402">
        <v>1</v>
      </c>
    </row>
    <row r="2403" spans="1:2" x14ac:dyDescent="0.25">
      <c r="A2403" s="4" t="s">
        <v>312</v>
      </c>
      <c r="B2403">
        <v>1</v>
      </c>
    </row>
    <row r="2404" spans="1:2" x14ac:dyDescent="0.25">
      <c r="A2404" s="5" t="s">
        <v>308</v>
      </c>
      <c r="B2404">
        <v>1</v>
      </c>
    </row>
    <row r="2405" spans="1:2" x14ac:dyDescent="0.25">
      <c r="A2405" s="4" t="s">
        <v>1589</v>
      </c>
      <c r="B2405">
        <v>1</v>
      </c>
    </row>
    <row r="2406" spans="1:2" x14ac:dyDescent="0.25">
      <c r="A2406" s="5" t="s">
        <v>1586</v>
      </c>
      <c r="B2406">
        <v>1</v>
      </c>
    </row>
    <row r="2407" spans="1:2" x14ac:dyDescent="0.25">
      <c r="A2407" s="4" t="s">
        <v>1098</v>
      </c>
      <c r="B2407">
        <v>1</v>
      </c>
    </row>
    <row r="2408" spans="1:2" x14ac:dyDescent="0.25">
      <c r="A2408" s="5" t="s">
        <v>1095</v>
      </c>
      <c r="B2408">
        <v>1</v>
      </c>
    </row>
    <row r="2409" spans="1:2" x14ac:dyDescent="0.25">
      <c r="A2409" s="4" t="s">
        <v>6679</v>
      </c>
      <c r="B2409">
        <v>1</v>
      </c>
    </row>
    <row r="2410" spans="1:2" x14ac:dyDescent="0.25">
      <c r="A2410" s="5" t="s">
        <v>28</v>
      </c>
      <c r="B2410">
        <v>1</v>
      </c>
    </row>
    <row r="2411" spans="1:2" x14ac:dyDescent="0.25">
      <c r="A2411" s="4" t="s">
        <v>3639</v>
      </c>
      <c r="B2411">
        <v>1</v>
      </c>
    </row>
    <row r="2412" spans="1:2" x14ac:dyDescent="0.25">
      <c r="A2412" s="5" t="s">
        <v>3636</v>
      </c>
      <c r="B2412">
        <v>1</v>
      </c>
    </row>
    <row r="2413" spans="1:2" x14ac:dyDescent="0.25">
      <c r="A2413" s="4" t="s">
        <v>6085</v>
      </c>
      <c r="B2413">
        <v>1</v>
      </c>
    </row>
    <row r="2414" spans="1:2" x14ac:dyDescent="0.25">
      <c r="A2414" s="5" t="s">
        <v>6045</v>
      </c>
      <c r="B2414">
        <v>1</v>
      </c>
    </row>
    <row r="2415" spans="1:2" x14ac:dyDescent="0.25">
      <c r="A2415" s="4" t="s">
        <v>5166</v>
      </c>
      <c r="B2415">
        <v>1</v>
      </c>
    </row>
    <row r="2416" spans="1:2" x14ac:dyDescent="0.25">
      <c r="A2416" s="5" t="s">
        <v>4942</v>
      </c>
      <c r="B2416">
        <v>1</v>
      </c>
    </row>
    <row r="2417" spans="1:2" x14ac:dyDescent="0.25">
      <c r="A2417" s="4" t="s">
        <v>1037</v>
      </c>
      <c r="B2417">
        <v>1</v>
      </c>
    </row>
    <row r="2418" spans="1:2" x14ac:dyDescent="0.25">
      <c r="A2418" s="5" t="s">
        <v>939</v>
      </c>
      <c r="B2418">
        <v>1</v>
      </c>
    </row>
    <row r="2419" spans="1:2" x14ac:dyDescent="0.25">
      <c r="A2419" s="4" t="s">
        <v>4912</v>
      </c>
      <c r="B2419">
        <v>1</v>
      </c>
    </row>
    <row r="2420" spans="1:2" x14ac:dyDescent="0.25">
      <c r="A2420" s="5" t="s">
        <v>4910</v>
      </c>
      <c r="B2420">
        <v>1</v>
      </c>
    </row>
    <row r="2421" spans="1:2" x14ac:dyDescent="0.25">
      <c r="A2421" s="4" t="s">
        <v>8967</v>
      </c>
      <c r="B2421">
        <v>1</v>
      </c>
    </row>
    <row r="2422" spans="1:2" x14ac:dyDescent="0.25">
      <c r="A2422" s="5" t="s">
        <v>8963</v>
      </c>
      <c r="B2422">
        <v>1</v>
      </c>
    </row>
    <row r="2423" spans="1:2" x14ac:dyDescent="0.25">
      <c r="A2423" s="4" t="s">
        <v>4831</v>
      </c>
      <c r="B2423">
        <v>1</v>
      </c>
    </row>
    <row r="2424" spans="1:2" x14ac:dyDescent="0.25">
      <c r="A2424" s="5" t="s">
        <v>4806</v>
      </c>
      <c r="B2424">
        <v>1</v>
      </c>
    </row>
    <row r="2425" spans="1:2" x14ac:dyDescent="0.25">
      <c r="A2425" s="4" t="s">
        <v>9418</v>
      </c>
      <c r="B2425">
        <v>1</v>
      </c>
    </row>
    <row r="2426" spans="1:2" x14ac:dyDescent="0.25">
      <c r="A2426" s="5" t="s">
        <v>9261</v>
      </c>
      <c r="B2426">
        <v>1</v>
      </c>
    </row>
    <row r="2427" spans="1:2" x14ac:dyDescent="0.25">
      <c r="A2427" s="4" t="s">
        <v>9558</v>
      </c>
      <c r="B2427">
        <v>1</v>
      </c>
    </row>
    <row r="2428" spans="1:2" x14ac:dyDescent="0.25">
      <c r="A2428" s="5" t="s">
        <v>9196</v>
      </c>
      <c r="B2428">
        <v>1</v>
      </c>
    </row>
    <row r="2429" spans="1:2" x14ac:dyDescent="0.25">
      <c r="A2429" s="4" t="s">
        <v>9263</v>
      </c>
      <c r="B2429">
        <v>1</v>
      </c>
    </row>
    <row r="2430" spans="1:2" x14ac:dyDescent="0.25">
      <c r="A2430" s="5" t="s">
        <v>9261</v>
      </c>
      <c r="B2430">
        <v>1</v>
      </c>
    </row>
    <row r="2431" spans="1:2" x14ac:dyDescent="0.25">
      <c r="A2431" s="4" t="s">
        <v>2930</v>
      </c>
      <c r="B2431">
        <v>1</v>
      </c>
    </row>
    <row r="2432" spans="1:2" x14ac:dyDescent="0.25">
      <c r="A2432" s="5" t="s">
        <v>2926</v>
      </c>
      <c r="B2432">
        <v>1</v>
      </c>
    </row>
    <row r="2433" spans="1:2" x14ac:dyDescent="0.25">
      <c r="A2433" s="4" t="s">
        <v>9810</v>
      </c>
      <c r="B2433">
        <v>1</v>
      </c>
    </row>
    <row r="2434" spans="1:2" x14ac:dyDescent="0.25">
      <c r="A2434" s="5" t="s">
        <v>9484</v>
      </c>
      <c r="B2434">
        <v>1</v>
      </c>
    </row>
    <row r="2435" spans="1:2" x14ac:dyDescent="0.25">
      <c r="A2435" s="4" t="s">
        <v>4766</v>
      </c>
      <c r="B2435">
        <v>1</v>
      </c>
    </row>
    <row r="2436" spans="1:2" x14ac:dyDescent="0.25">
      <c r="A2436" s="5" t="s">
        <v>4763</v>
      </c>
      <c r="B2436">
        <v>1</v>
      </c>
    </row>
    <row r="2437" spans="1:2" x14ac:dyDescent="0.25">
      <c r="A2437" s="4" t="s">
        <v>4958</v>
      </c>
      <c r="B2437">
        <v>1</v>
      </c>
    </row>
    <row r="2438" spans="1:2" x14ac:dyDescent="0.25">
      <c r="A2438" s="5" t="s">
        <v>4623</v>
      </c>
      <c r="B2438">
        <v>1</v>
      </c>
    </row>
    <row r="2439" spans="1:2" x14ac:dyDescent="0.25">
      <c r="A2439" s="4" t="s">
        <v>5145</v>
      </c>
      <c r="B2439">
        <v>1</v>
      </c>
    </row>
    <row r="2440" spans="1:2" x14ac:dyDescent="0.25">
      <c r="A2440" s="5" t="s">
        <v>5142</v>
      </c>
      <c r="B2440">
        <v>1</v>
      </c>
    </row>
    <row r="2441" spans="1:2" x14ac:dyDescent="0.25">
      <c r="A2441" s="4" t="s">
        <v>5055</v>
      </c>
      <c r="B2441">
        <v>1</v>
      </c>
    </row>
    <row r="2442" spans="1:2" x14ac:dyDescent="0.25">
      <c r="A2442" s="5" t="s">
        <v>4623</v>
      </c>
      <c r="B2442">
        <v>1</v>
      </c>
    </row>
    <row r="2443" spans="1:2" x14ac:dyDescent="0.25">
      <c r="A2443" s="4" t="s">
        <v>949</v>
      </c>
      <c r="B2443">
        <v>1</v>
      </c>
    </row>
    <row r="2444" spans="1:2" x14ac:dyDescent="0.25">
      <c r="A2444" s="5" t="s">
        <v>945</v>
      </c>
      <c r="B2444">
        <v>1</v>
      </c>
    </row>
    <row r="2445" spans="1:2" x14ac:dyDescent="0.25">
      <c r="A2445" s="4" t="s">
        <v>5951</v>
      </c>
      <c r="B2445">
        <v>1</v>
      </c>
    </row>
    <row r="2446" spans="1:2" x14ac:dyDescent="0.25">
      <c r="A2446" s="5" t="s">
        <v>5949</v>
      </c>
      <c r="B2446">
        <v>1</v>
      </c>
    </row>
    <row r="2447" spans="1:2" x14ac:dyDescent="0.25">
      <c r="A2447" s="4" t="s">
        <v>6562</v>
      </c>
      <c r="B2447">
        <v>1</v>
      </c>
    </row>
    <row r="2448" spans="1:2" x14ac:dyDescent="0.25">
      <c r="A2448" s="5" t="s">
        <v>6558</v>
      </c>
      <c r="B2448">
        <v>1</v>
      </c>
    </row>
    <row r="2449" spans="1:2" x14ac:dyDescent="0.25">
      <c r="A2449" s="4" t="s">
        <v>245</v>
      </c>
      <c r="B2449">
        <v>1</v>
      </c>
    </row>
    <row r="2450" spans="1:2" x14ac:dyDescent="0.25">
      <c r="A2450" s="5" t="s">
        <v>241</v>
      </c>
      <c r="B2450">
        <v>1</v>
      </c>
    </row>
    <row r="2451" spans="1:2" x14ac:dyDescent="0.25">
      <c r="A2451" s="4" t="s">
        <v>6258</v>
      </c>
      <c r="B2451">
        <v>1</v>
      </c>
    </row>
    <row r="2452" spans="1:2" x14ac:dyDescent="0.25">
      <c r="A2452" s="5" t="s">
        <v>6256</v>
      </c>
      <c r="B2452">
        <v>1</v>
      </c>
    </row>
    <row r="2453" spans="1:2" x14ac:dyDescent="0.25">
      <c r="A2453" s="4" t="s">
        <v>505</v>
      </c>
      <c r="B2453">
        <v>1</v>
      </c>
    </row>
    <row r="2454" spans="1:2" x14ac:dyDescent="0.25">
      <c r="A2454" s="5" t="s">
        <v>501</v>
      </c>
      <c r="B2454">
        <v>1</v>
      </c>
    </row>
    <row r="2455" spans="1:2" x14ac:dyDescent="0.25">
      <c r="A2455" s="4" t="s">
        <v>7077</v>
      </c>
      <c r="B2455">
        <v>1</v>
      </c>
    </row>
    <row r="2456" spans="1:2" x14ac:dyDescent="0.25">
      <c r="A2456" s="5" t="s">
        <v>7074</v>
      </c>
      <c r="B2456">
        <v>1</v>
      </c>
    </row>
    <row r="2457" spans="1:2" x14ac:dyDescent="0.25">
      <c r="A2457" s="4" t="s">
        <v>4083</v>
      </c>
      <c r="B2457">
        <v>1</v>
      </c>
    </row>
    <row r="2458" spans="1:2" x14ac:dyDescent="0.25">
      <c r="A2458" s="5" t="s">
        <v>4081</v>
      </c>
      <c r="B2458">
        <v>1</v>
      </c>
    </row>
    <row r="2459" spans="1:2" x14ac:dyDescent="0.25">
      <c r="A2459" s="4" t="s">
        <v>3262</v>
      </c>
      <c r="B2459">
        <v>1</v>
      </c>
    </row>
    <row r="2460" spans="1:2" x14ac:dyDescent="0.25">
      <c r="A2460" s="5" t="s">
        <v>3259</v>
      </c>
      <c r="B2460">
        <v>1</v>
      </c>
    </row>
    <row r="2461" spans="1:2" x14ac:dyDescent="0.25">
      <c r="A2461" s="4" t="s">
        <v>5860</v>
      </c>
      <c r="B2461">
        <v>1</v>
      </c>
    </row>
    <row r="2462" spans="1:2" x14ac:dyDescent="0.25">
      <c r="A2462" s="5" t="s">
        <v>4791</v>
      </c>
      <c r="B2462">
        <v>1</v>
      </c>
    </row>
    <row r="2463" spans="1:2" x14ac:dyDescent="0.25">
      <c r="A2463" s="4" t="s">
        <v>8843</v>
      </c>
      <c r="B2463">
        <v>1</v>
      </c>
    </row>
    <row r="2464" spans="1:2" x14ac:dyDescent="0.25">
      <c r="A2464" s="5" t="s">
        <v>8839</v>
      </c>
      <c r="B2464">
        <v>1</v>
      </c>
    </row>
    <row r="2465" spans="1:2" x14ac:dyDescent="0.25">
      <c r="A2465" s="4" t="s">
        <v>6809</v>
      </c>
      <c r="B2465">
        <v>1</v>
      </c>
    </row>
    <row r="2466" spans="1:2" x14ac:dyDescent="0.25">
      <c r="A2466" s="5" t="s">
        <v>6806</v>
      </c>
      <c r="B2466">
        <v>1</v>
      </c>
    </row>
    <row r="2467" spans="1:2" x14ac:dyDescent="0.25">
      <c r="A2467" s="4" t="s">
        <v>1244</v>
      </c>
      <c r="B2467">
        <v>1</v>
      </c>
    </row>
    <row r="2468" spans="1:2" x14ac:dyDescent="0.25">
      <c r="A2468" s="5" t="s">
        <v>806</v>
      </c>
      <c r="B2468">
        <v>1</v>
      </c>
    </row>
    <row r="2469" spans="1:2" x14ac:dyDescent="0.25">
      <c r="A2469" s="4" t="s">
        <v>7801</v>
      </c>
      <c r="B2469">
        <v>1</v>
      </c>
    </row>
    <row r="2470" spans="1:2" x14ac:dyDescent="0.25">
      <c r="A2470" s="5" t="s">
        <v>7798</v>
      </c>
      <c r="B2470">
        <v>1</v>
      </c>
    </row>
    <row r="2471" spans="1:2" x14ac:dyDescent="0.25">
      <c r="A2471" s="4" t="s">
        <v>3661</v>
      </c>
      <c r="B2471">
        <v>1</v>
      </c>
    </row>
    <row r="2472" spans="1:2" x14ac:dyDescent="0.25">
      <c r="A2472" s="5" t="s">
        <v>3291</v>
      </c>
      <c r="B2472">
        <v>1</v>
      </c>
    </row>
    <row r="2473" spans="1:2" x14ac:dyDescent="0.25">
      <c r="A2473" s="4" t="s">
        <v>4677</v>
      </c>
      <c r="B2473">
        <v>1</v>
      </c>
    </row>
    <row r="2474" spans="1:2" x14ac:dyDescent="0.25">
      <c r="A2474" s="5" t="s">
        <v>4675</v>
      </c>
      <c r="B2474">
        <v>1</v>
      </c>
    </row>
    <row r="2475" spans="1:2" x14ac:dyDescent="0.25">
      <c r="A2475" s="4" t="s">
        <v>9346</v>
      </c>
      <c r="B2475">
        <v>1</v>
      </c>
    </row>
    <row r="2476" spans="1:2" x14ac:dyDescent="0.25">
      <c r="A2476" s="5" t="s">
        <v>9158</v>
      </c>
      <c r="B2476">
        <v>1</v>
      </c>
    </row>
    <row r="2477" spans="1:2" x14ac:dyDescent="0.25">
      <c r="A2477" s="4" t="s">
        <v>969</v>
      </c>
      <c r="B2477">
        <v>1</v>
      </c>
    </row>
    <row r="2478" spans="1:2" x14ac:dyDescent="0.25">
      <c r="A2478" s="5" t="s">
        <v>799</v>
      </c>
      <c r="B2478">
        <v>1</v>
      </c>
    </row>
    <row r="2479" spans="1:2" x14ac:dyDescent="0.25">
      <c r="A2479" s="4" t="s">
        <v>5599</v>
      </c>
      <c r="B2479">
        <v>1</v>
      </c>
    </row>
    <row r="2480" spans="1:2" x14ac:dyDescent="0.25">
      <c r="A2480" s="5" t="s">
        <v>5597</v>
      </c>
      <c r="B2480">
        <v>1</v>
      </c>
    </row>
    <row r="2481" spans="1:2" x14ac:dyDescent="0.25">
      <c r="A2481" s="4" t="s">
        <v>802</v>
      </c>
      <c r="B2481">
        <v>1</v>
      </c>
    </row>
    <row r="2482" spans="1:2" x14ac:dyDescent="0.25">
      <c r="A2482" s="5" t="s">
        <v>799</v>
      </c>
      <c r="B2482">
        <v>1</v>
      </c>
    </row>
    <row r="2483" spans="1:2" x14ac:dyDescent="0.25">
      <c r="A2483" s="4" t="s">
        <v>5955</v>
      </c>
      <c r="B2483">
        <v>1</v>
      </c>
    </row>
    <row r="2484" spans="1:2" x14ac:dyDescent="0.25">
      <c r="A2484" s="5" t="s">
        <v>5953</v>
      </c>
      <c r="B2484">
        <v>1</v>
      </c>
    </row>
    <row r="2485" spans="1:2" x14ac:dyDescent="0.25">
      <c r="A2485" s="4" t="s">
        <v>859</v>
      </c>
      <c r="B2485">
        <v>1</v>
      </c>
    </row>
    <row r="2486" spans="1:2" x14ac:dyDescent="0.25">
      <c r="A2486" s="5" t="s">
        <v>757</v>
      </c>
      <c r="B2486">
        <v>1</v>
      </c>
    </row>
    <row r="2487" spans="1:2" x14ac:dyDescent="0.25">
      <c r="A2487" s="4" t="s">
        <v>4823</v>
      </c>
      <c r="B2487">
        <v>1</v>
      </c>
    </row>
    <row r="2488" spans="1:2" x14ac:dyDescent="0.25">
      <c r="A2488" s="5" t="s">
        <v>4821</v>
      </c>
      <c r="B2488">
        <v>1</v>
      </c>
    </row>
    <row r="2489" spans="1:2" x14ac:dyDescent="0.25">
      <c r="A2489" s="4" t="s">
        <v>1950</v>
      </c>
      <c r="B2489">
        <v>1</v>
      </c>
    </row>
    <row r="2490" spans="1:2" x14ac:dyDescent="0.25">
      <c r="A2490" s="5" t="s">
        <v>757</v>
      </c>
      <c r="B2490">
        <v>1</v>
      </c>
    </row>
    <row r="2491" spans="1:2" x14ac:dyDescent="0.25">
      <c r="A2491" s="4" t="s">
        <v>5944</v>
      </c>
      <c r="B2491">
        <v>1</v>
      </c>
    </row>
    <row r="2492" spans="1:2" x14ac:dyDescent="0.25">
      <c r="A2492" s="5" t="s">
        <v>5942</v>
      </c>
      <c r="B2492">
        <v>1</v>
      </c>
    </row>
    <row r="2493" spans="1:2" x14ac:dyDescent="0.25">
      <c r="A2493" s="4" t="s">
        <v>1751</v>
      </c>
      <c r="B2493">
        <v>1</v>
      </c>
    </row>
    <row r="2494" spans="1:2" x14ac:dyDescent="0.25">
      <c r="A2494" s="5" t="s">
        <v>757</v>
      </c>
      <c r="B2494">
        <v>1</v>
      </c>
    </row>
    <row r="2495" spans="1:2" x14ac:dyDescent="0.25">
      <c r="A2495" s="4" t="s">
        <v>3568</v>
      </c>
      <c r="B2495">
        <v>1</v>
      </c>
    </row>
    <row r="2496" spans="1:2" x14ac:dyDescent="0.25">
      <c r="A2496" s="5" t="s">
        <v>3114</v>
      </c>
      <c r="B2496">
        <v>1</v>
      </c>
    </row>
    <row r="2497" spans="1:2" x14ac:dyDescent="0.25">
      <c r="A2497" s="4" t="s">
        <v>962</v>
      </c>
      <c r="B2497">
        <v>1</v>
      </c>
    </row>
    <row r="2498" spans="1:2" x14ac:dyDescent="0.25">
      <c r="A2498" s="5" t="s">
        <v>757</v>
      </c>
      <c r="B2498">
        <v>1</v>
      </c>
    </row>
    <row r="2499" spans="1:2" x14ac:dyDescent="0.25">
      <c r="A2499" s="4" t="s">
        <v>512</v>
      </c>
      <c r="B2499">
        <v>1</v>
      </c>
    </row>
    <row r="2500" spans="1:2" x14ac:dyDescent="0.25">
      <c r="A2500" s="5" t="s">
        <v>508</v>
      </c>
      <c r="B2500">
        <v>1</v>
      </c>
    </row>
    <row r="2501" spans="1:2" x14ac:dyDescent="0.25">
      <c r="A2501" s="4" t="s">
        <v>1029</v>
      </c>
      <c r="B2501">
        <v>1</v>
      </c>
    </row>
    <row r="2502" spans="1:2" x14ac:dyDescent="0.25">
      <c r="A2502" s="5" t="s">
        <v>757</v>
      </c>
      <c r="B2502">
        <v>1</v>
      </c>
    </row>
    <row r="2503" spans="1:2" x14ac:dyDescent="0.25">
      <c r="A2503" s="4" t="s">
        <v>2775</v>
      </c>
      <c r="B2503">
        <v>1</v>
      </c>
    </row>
    <row r="2504" spans="1:2" x14ac:dyDescent="0.25">
      <c r="A2504" s="5" t="s">
        <v>2771</v>
      </c>
      <c r="B2504">
        <v>1</v>
      </c>
    </row>
    <row r="2505" spans="1:2" x14ac:dyDescent="0.25">
      <c r="A2505" s="4" t="s">
        <v>1206</v>
      </c>
      <c r="B2505">
        <v>1</v>
      </c>
    </row>
    <row r="2506" spans="1:2" x14ac:dyDescent="0.25">
      <c r="A2506" s="5" t="s">
        <v>757</v>
      </c>
      <c r="B2506">
        <v>1</v>
      </c>
    </row>
    <row r="2507" spans="1:2" x14ac:dyDescent="0.25">
      <c r="A2507" s="4" t="s">
        <v>8178</v>
      </c>
      <c r="B2507">
        <v>1</v>
      </c>
    </row>
    <row r="2508" spans="1:2" x14ac:dyDescent="0.25">
      <c r="A2508" s="5" t="s">
        <v>8176</v>
      </c>
      <c r="B2508">
        <v>1</v>
      </c>
    </row>
    <row r="2509" spans="1:2" x14ac:dyDescent="0.25">
      <c r="A2509" s="4" t="s">
        <v>6313</v>
      </c>
      <c r="B2509">
        <v>1</v>
      </c>
    </row>
    <row r="2510" spans="1:2" x14ac:dyDescent="0.25">
      <c r="A2510" s="5" t="s">
        <v>6309</v>
      </c>
      <c r="B2510">
        <v>1</v>
      </c>
    </row>
    <row r="2511" spans="1:2" x14ac:dyDescent="0.25">
      <c r="A2511" s="4" t="s">
        <v>6302</v>
      </c>
      <c r="B2511">
        <v>1</v>
      </c>
    </row>
    <row r="2512" spans="1:2" x14ac:dyDescent="0.25">
      <c r="A2512" s="5" t="s">
        <v>6300</v>
      </c>
      <c r="B2512">
        <v>1</v>
      </c>
    </row>
    <row r="2513" spans="1:2" x14ac:dyDescent="0.25">
      <c r="A2513" s="4" t="s">
        <v>7242</v>
      </c>
      <c r="B2513">
        <v>1</v>
      </c>
    </row>
    <row r="2514" spans="1:2" x14ac:dyDescent="0.25">
      <c r="A2514" s="5" t="s">
        <v>7239</v>
      </c>
      <c r="B2514">
        <v>1</v>
      </c>
    </row>
    <row r="2515" spans="1:2" x14ac:dyDescent="0.25">
      <c r="A2515" s="4" t="s">
        <v>792</v>
      </c>
      <c r="B2515">
        <v>1</v>
      </c>
    </row>
    <row r="2516" spans="1:2" x14ac:dyDescent="0.25">
      <c r="A2516" s="5" t="s">
        <v>788</v>
      </c>
      <c r="B2516">
        <v>1</v>
      </c>
    </row>
    <row r="2517" spans="1:2" x14ac:dyDescent="0.25">
      <c r="A2517" s="4" t="s">
        <v>7721</v>
      </c>
      <c r="B2517">
        <v>1</v>
      </c>
    </row>
    <row r="2518" spans="1:2" x14ac:dyDescent="0.25">
      <c r="A2518" s="5" t="s">
        <v>7719</v>
      </c>
      <c r="B2518">
        <v>1</v>
      </c>
    </row>
    <row r="2519" spans="1:2" x14ac:dyDescent="0.25">
      <c r="A2519" s="4" t="s">
        <v>10093</v>
      </c>
      <c r="B2519">
        <v>1</v>
      </c>
    </row>
    <row r="2520" spans="1:2" x14ac:dyDescent="0.25">
      <c r="A2520" s="5" t="s">
        <v>9896</v>
      </c>
      <c r="B2520">
        <v>1</v>
      </c>
    </row>
    <row r="2521" spans="1:2" x14ac:dyDescent="0.25">
      <c r="A2521" s="4" t="s">
        <v>7468</v>
      </c>
      <c r="B2521">
        <v>1</v>
      </c>
    </row>
    <row r="2522" spans="1:2" x14ac:dyDescent="0.25">
      <c r="A2522" s="5" t="s">
        <v>7466</v>
      </c>
      <c r="B2522">
        <v>1</v>
      </c>
    </row>
    <row r="2523" spans="1:2" x14ac:dyDescent="0.25">
      <c r="A2523" s="4" t="s">
        <v>4303</v>
      </c>
      <c r="B2523">
        <v>1</v>
      </c>
    </row>
    <row r="2524" spans="1:2" x14ac:dyDescent="0.25">
      <c r="A2524" s="5" t="s">
        <v>4301</v>
      </c>
      <c r="B2524">
        <v>1</v>
      </c>
    </row>
    <row r="2525" spans="1:2" x14ac:dyDescent="0.25">
      <c r="A2525" s="4" t="s">
        <v>7683</v>
      </c>
      <c r="B2525">
        <v>1</v>
      </c>
    </row>
    <row r="2526" spans="1:2" x14ac:dyDescent="0.25">
      <c r="A2526" s="5" t="s">
        <v>7681</v>
      </c>
      <c r="B2526">
        <v>1</v>
      </c>
    </row>
    <row r="2527" spans="1:2" x14ac:dyDescent="0.25">
      <c r="A2527" s="4" t="s">
        <v>1448</v>
      </c>
      <c r="B2527">
        <v>1</v>
      </c>
    </row>
    <row r="2528" spans="1:2" x14ac:dyDescent="0.25">
      <c r="A2528" s="5" t="s">
        <v>1444</v>
      </c>
      <c r="B2528">
        <v>1</v>
      </c>
    </row>
    <row r="2529" spans="1:2" x14ac:dyDescent="0.25">
      <c r="A2529" s="4" t="s">
        <v>1904</v>
      </c>
      <c r="B2529">
        <v>1</v>
      </c>
    </row>
    <row r="2530" spans="1:2" x14ac:dyDescent="0.25">
      <c r="A2530" s="5" t="s">
        <v>843</v>
      </c>
      <c r="B2530">
        <v>1</v>
      </c>
    </row>
    <row r="2531" spans="1:2" x14ac:dyDescent="0.25">
      <c r="A2531" s="4" t="s">
        <v>9983</v>
      </c>
      <c r="B2531">
        <v>1</v>
      </c>
    </row>
    <row r="2532" spans="1:2" x14ac:dyDescent="0.25">
      <c r="A2532" s="5" t="s">
        <v>9981</v>
      </c>
      <c r="B2532">
        <v>1</v>
      </c>
    </row>
    <row r="2533" spans="1:2" x14ac:dyDescent="0.25">
      <c r="A2533" s="4" t="s">
        <v>846</v>
      </c>
      <c r="B2533">
        <v>1</v>
      </c>
    </row>
    <row r="2534" spans="1:2" x14ac:dyDescent="0.25">
      <c r="A2534" s="5" t="s">
        <v>843</v>
      </c>
      <c r="B2534">
        <v>1</v>
      </c>
    </row>
    <row r="2535" spans="1:2" x14ac:dyDescent="0.25">
      <c r="A2535" s="4" t="s">
        <v>3693</v>
      </c>
      <c r="B2535">
        <v>1</v>
      </c>
    </row>
    <row r="2536" spans="1:2" x14ac:dyDescent="0.25">
      <c r="A2536" s="5" t="s">
        <v>3689</v>
      </c>
      <c r="B2536">
        <v>1</v>
      </c>
    </row>
    <row r="2537" spans="1:2" x14ac:dyDescent="0.25">
      <c r="A2537" s="4" t="s">
        <v>6329</v>
      </c>
      <c r="B2537">
        <v>1</v>
      </c>
    </row>
    <row r="2538" spans="1:2" x14ac:dyDescent="0.25">
      <c r="A2538" s="5" t="s">
        <v>6325</v>
      </c>
      <c r="B2538">
        <v>1</v>
      </c>
    </row>
    <row r="2539" spans="1:2" x14ac:dyDescent="0.25">
      <c r="A2539" s="4" t="s">
        <v>558</v>
      </c>
      <c r="B2539">
        <v>1</v>
      </c>
    </row>
    <row r="2540" spans="1:2" x14ac:dyDescent="0.25">
      <c r="A2540" s="5" t="s">
        <v>554</v>
      </c>
      <c r="B2540">
        <v>1</v>
      </c>
    </row>
    <row r="2541" spans="1:2" x14ac:dyDescent="0.25">
      <c r="A2541" s="4" t="s">
        <v>1115</v>
      </c>
      <c r="B2541">
        <v>1</v>
      </c>
    </row>
    <row r="2542" spans="1:2" x14ac:dyDescent="0.25">
      <c r="A2542" s="5" t="s">
        <v>1113</v>
      </c>
      <c r="B2542">
        <v>1</v>
      </c>
    </row>
    <row r="2543" spans="1:2" x14ac:dyDescent="0.25">
      <c r="A2543" s="4" t="s">
        <v>4377</v>
      </c>
      <c r="B2543">
        <v>1</v>
      </c>
    </row>
    <row r="2544" spans="1:2" x14ac:dyDescent="0.25">
      <c r="A2544" s="5" t="s">
        <v>4374</v>
      </c>
      <c r="B2544">
        <v>1</v>
      </c>
    </row>
    <row r="2545" spans="1:2" x14ac:dyDescent="0.25">
      <c r="A2545" s="4" t="s">
        <v>488</v>
      </c>
      <c r="B2545">
        <v>1</v>
      </c>
    </row>
    <row r="2546" spans="1:2" x14ac:dyDescent="0.25">
      <c r="A2546" s="5" t="s">
        <v>485</v>
      </c>
      <c r="B2546">
        <v>1</v>
      </c>
    </row>
    <row r="2547" spans="1:2" x14ac:dyDescent="0.25">
      <c r="A2547" s="4" t="s">
        <v>4171</v>
      </c>
      <c r="B2547">
        <v>1</v>
      </c>
    </row>
    <row r="2548" spans="1:2" x14ac:dyDescent="0.25">
      <c r="A2548" s="5" t="s">
        <v>4168</v>
      </c>
      <c r="B2548">
        <v>1</v>
      </c>
    </row>
    <row r="2549" spans="1:2" x14ac:dyDescent="0.25">
      <c r="A2549" s="4" t="s">
        <v>2539</v>
      </c>
      <c r="B2549">
        <v>1</v>
      </c>
    </row>
    <row r="2550" spans="1:2" x14ac:dyDescent="0.25">
      <c r="A2550" s="5" t="s">
        <v>2537</v>
      </c>
      <c r="B2550">
        <v>1</v>
      </c>
    </row>
    <row r="2551" spans="1:2" x14ac:dyDescent="0.25">
      <c r="A2551" s="4" t="s">
        <v>8778</v>
      </c>
      <c r="B2551">
        <v>1</v>
      </c>
    </row>
    <row r="2552" spans="1:2" x14ac:dyDescent="0.25">
      <c r="A2552" s="5" t="s">
        <v>8775</v>
      </c>
      <c r="B2552">
        <v>1</v>
      </c>
    </row>
    <row r="2553" spans="1:2" x14ac:dyDescent="0.25">
      <c r="A2553" s="4" t="s">
        <v>2187</v>
      </c>
      <c r="B2553">
        <v>1</v>
      </c>
    </row>
    <row r="2554" spans="1:2" x14ac:dyDescent="0.25">
      <c r="A2554" s="5" t="s">
        <v>1973</v>
      </c>
      <c r="B2554">
        <v>1</v>
      </c>
    </row>
    <row r="2555" spans="1:2" x14ac:dyDescent="0.25">
      <c r="A2555" s="4" t="s">
        <v>7980</v>
      </c>
      <c r="B2555">
        <v>1</v>
      </c>
    </row>
    <row r="2556" spans="1:2" x14ac:dyDescent="0.25">
      <c r="A2556" s="5" t="s">
        <v>7977</v>
      </c>
      <c r="B2556">
        <v>1</v>
      </c>
    </row>
    <row r="2557" spans="1:2" x14ac:dyDescent="0.25">
      <c r="A2557" s="4" t="s">
        <v>906</v>
      </c>
      <c r="B2557">
        <v>1</v>
      </c>
    </row>
    <row r="2558" spans="1:2" x14ac:dyDescent="0.25">
      <c r="A2558" s="5" t="s">
        <v>757</v>
      </c>
      <c r="B2558">
        <v>1</v>
      </c>
    </row>
    <row r="2559" spans="1:2" x14ac:dyDescent="0.25">
      <c r="A2559" s="4" t="s">
        <v>6786</v>
      </c>
      <c r="B2559">
        <v>1</v>
      </c>
    </row>
    <row r="2560" spans="1:2" x14ac:dyDescent="0.25">
      <c r="A2560" s="5" t="s">
        <v>2884</v>
      </c>
      <c r="B2560">
        <v>1</v>
      </c>
    </row>
    <row r="2561" spans="1:2" x14ac:dyDescent="0.25">
      <c r="A2561" s="4" t="s">
        <v>881</v>
      </c>
      <c r="B2561">
        <v>1</v>
      </c>
    </row>
    <row r="2562" spans="1:2" x14ac:dyDescent="0.25">
      <c r="A2562" s="5" t="s">
        <v>757</v>
      </c>
      <c r="B2562">
        <v>1</v>
      </c>
    </row>
    <row r="2563" spans="1:2" x14ac:dyDescent="0.25">
      <c r="A2563" s="4" t="s">
        <v>1742</v>
      </c>
      <c r="B2563">
        <v>1</v>
      </c>
    </row>
    <row r="2564" spans="1:2" x14ac:dyDescent="0.25">
      <c r="A2564" s="5" t="s">
        <v>1095</v>
      </c>
      <c r="B2564">
        <v>1</v>
      </c>
    </row>
    <row r="2565" spans="1:2" x14ac:dyDescent="0.25">
      <c r="A2565" s="4" t="s">
        <v>6665</v>
      </c>
      <c r="B2565">
        <v>1</v>
      </c>
    </row>
    <row r="2566" spans="1:2" x14ac:dyDescent="0.25">
      <c r="A2566" s="5" t="s">
        <v>6662</v>
      </c>
      <c r="B2566">
        <v>1</v>
      </c>
    </row>
    <row r="2567" spans="1:2" x14ac:dyDescent="0.25">
      <c r="A2567" s="4" t="s">
        <v>9719</v>
      </c>
      <c r="B2567">
        <v>1</v>
      </c>
    </row>
    <row r="2568" spans="1:2" x14ac:dyDescent="0.25">
      <c r="A2568" s="5" t="s">
        <v>9717</v>
      </c>
      <c r="B2568">
        <v>1</v>
      </c>
    </row>
    <row r="2569" spans="1:2" x14ac:dyDescent="0.25">
      <c r="A2569" s="4" t="s">
        <v>8819</v>
      </c>
      <c r="B2569">
        <v>1</v>
      </c>
    </row>
    <row r="2570" spans="1:2" x14ac:dyDescent="0.25">
      <c r="A2570" s="5" t="s">
        <v>8816</v>
      </c>
      <c r="B2570">
        <v>1</v>
      </c>
    </row>
    <row r="2571" spans="1:2" x14ac:dyDescent="0.25">
      <c r="A2571" s="4" t="s">
        <v>3609</v>
      </c>
      <c r="B2571">
        <v>1</v>
      </c>
    </row>
    <row r="2572" spans="1:2" x14ac:dyDescent="0.25">
      <c r="A2572" s="5" t="s">
        <v>3607</v>
      </c>
      <c r="B2572">
        <v>1</v>
      </c>
    </row>
    <row r="2573" spans="1:2" x14ac:dyDescent="0.25">
      <c r="A2573" s="4" t="s">
        <v>4580</v>
      </c>
      <c r="B2573">
        <v>1</v>
      </c>
    </row>
    <row r="2574" spans="1:2" x14ac:dyDescent="0.25">
      <c r="A2574" s="5" t="s">
        <v>4578</v>
      </c>
      <c r="B2574">
        <v>1</v>
      </c>
    </row>
    <row r="2575" spans="1:2" x14ac:dyDescent="0.25">
      <c r="A2575" s="4" t="s">
        <v>4946</v>
      </c>
      <c r="B2575">
        <v>1</v>
      </c>
    </row>
    <row r="2576" spans="1:2" x14ac:dyDescent="0.25">
      <c r="A2576" s="5" t="s">
        <v>4942</v>
      </c>
      <c r="B2576">
        <v>1</v>
      </c>
    </row>
    <row r="2577" spans="1:2" x14ac:dyDescent="0.25">
      <c r="A2577" s="4" t="s">
        <v>41</v>
      </c>
      <c r="B2577">
        <v>1</v>
      </c>
    </row>
    <row r="2578" spans="1:2" x14ac:dyDescent="0.25">
      <c r="A2578" s="5" t="s">
        <v>37</v>
      </c>
      <c r="B2578">
        <v>1</v>
      </c>
    </row>
    <row r="2579" spans="1:2" x14ac:dyDescent="0.25">
      <c r="A2579" s="4" t="s">
        <v>4996</v>
      </c>
      <c r="B2579">
        <v>1</v>
      </c>
    </row>
    <row r="2580" spans="1:2" x14ac:dyDescent="0.25">
      <c r="A2580" s="5" t="s">
        <v>4994</v>
      </c>
      <c r="B2580">
        <v>1</v>
      </c>
    </row>
    <row r="2581" spans="1:2" x14ac:dyDescent="0.25">
      <c r="A2581" s="4" t="s">
        <v>8796</v>
      </c>
      <c r="B2581">
        <v>1</v>
      </c>
    </row>
    <row r="2582" spans="1:2" x14ac:dyDescent="0.25">
      <c r="A2582" s="5" t="s">
        <v>8794</v>
      </c>
      <c r="B2582">
        <v>1</v>
      </c>
    </row>
    <row r="2583" spans="1:2" x14ac:dyDescent="0.25">
      <c r="A2583" s="4" t="s">
        <v>5777</v>
      </c>
      <c r="B2583">
        <v>1</v>
      </c>
    </row>
    <row r="2584" spans="1:2" x14ac:dyDescent="0.25">
      <c r="A2584" s="5" t="s">
        <v>5775</v>
      </c>
      <c r="B2584">
        <v>1</v>
      </c>
    </row>
    <row r="2585" spans="1:2" x14ac:dyDescent="0.25">
      <c r="A2585" s="4" t="s">
        <v>6689</v>
      </c>
      <c r="B2585">
        <v>1</v>
      </c>
    </row>
    <row r="2586" spans="1:2" x14ac:dyDescent="0.25">
      <c r="A2586" s="5" t="s">
        <v>6686</v>
      </c>
      <c r="B2586">
        <v>1</v>
      </c>
    </row>
    <row r="2587" spans="1:2" x14ac:dyDescent="0.25">
      <c r="A2587" s="4" t="s">
        <v>6793</v>
      </c>
      <c r="B2587">
        <v>1</v>
      </c>
    </row>
    <row r="2588" spans="1:2" x14ac:dyDescent="0.25">
      <c r="A2588" s="5" t="s">
        <v>6789</v>
      </c>
      <c r="B2588">
        <v>1</v>
      </c>
    </row>
    <row r="2589" spans="1:2" x14ac:dyDescent="0.25">
      <c r="A2589" s="4" t="s">
        <v>5354</v>
      </c>
      <c r="B2589">
        <v>1</v>
      </c>
    </row>
    <row r="2590" spans="1:2" x14ac:dyDescent="0.25">
      <c r="A2590" s="5" t="s">
        <v>5351</v>
      </c>
      <c r="B2590">
        <v>1</v>
      </c>
    </row>
    <row r="2591" spans="1:2" x14ac:dyDescent="0.25">
      <c r="A2591" s="4" t="s">
        <v>4810</v>
      </c>
      <c r="B2591">
        <v>1</v>
      </c>
    </row>
    <row r="2592" spans="1:2" x14ac:dyDescent="0.25">
      <c r="A2592" s="5" t="s">
        <v>4806</v>
      </c>
      <c r="B2592">
        <v>1</v>
      </c>
    </row>
    <row r="2593" spans="1:2" x14ac:dyDescent="0.25">
      <c r="A2593" s="4" t="s">
        <v>5532</v>
      </c>
      <c r="B2593">
        <v>1</v>
      </c>
    </row>
    <row r="2594" spans="1:2" x14ac:dyDescent="0.25">
      <c r="A2594" s="5" t="s">
        <v>5529</v>
      </c>
      <c r="B2594">
        <v>1</v>
      </c>
    </row>
    <row r="2595" spans="1:2" x14ac:dyDescent="0.25">
      <c r="A2595" s="4" t="s">
        <v>5589</v>
      </c>
      <c r="B2595">
        <v>1</v>
      </c>
    </row>
    <row r="2596" spans="1:2" x14ac:dyDescent="0.25">
      <c r="A2596" s="5" t="s">
        <v>5585</v>
      </c>
      <c r="B2596">
        <v>1</v>
      </c>
    </row>
    <row r="2597" spans="1:2" x14ac:dyDescent="0.25">
      <c r="A2597" s="4" t="s">
        <v>1575</v>
      </c>
      <c r="B2597">
        <v>1</v>
      </c>
    </row>
    <row r="2598" spans="1:2" x14ac:dyDescent="0.25">
      <c r="A2598" s="5" t="s">
        <v>1570</v>
      </c>
      <c r="B2598">
        <v>1</v>
      </c>
    </row>
    <row r="2599" spans="1:2" x14ac:dyDescent="0.25">
      <c r="A2599" s="4" t="s">
        <v>3284</v>
      </c>
      <c r="B2599">
        <v>1</v>
      </c>
    </row>
    <row r="2600" spans="1:2" x14ac:dyDescent="0.25">
      <c r="A2600" s="5" t="s">
        <v>3280</v>
      </c>
      <c r="B2600">
        <v>1</v>
      </c>
    </row>
    <row r="2601" spans="1:2" x14ac:dyDescent="0.25">
      <c r="A2601" s="4" t="s">
        <v>9077</v>
      </c>
      <c r="B2601">
        <v>1</v>
      </c>
    </row>
    <row r="2602" spans="1:2" x14ac:dyDescent="0.25">
      <c r="A2602" s="5" t="s">
        <v>9073</v>
      </c>
      <c r="B2602">
        <v>1</v>
      </c>
    </row>
    <row r="2603" spans="1:2" x14ac:dyDescent="0.25">
      <c r="A2603" s="4" t="s">
        <v>1288</v>
      </c>
      <c r="B2603">
        <v>1</v>
      </c>
    </row>
    <row r="2604" spans="1:2" x14ac:dyDescent="0.25">
      <c r="A2604" s="5" t="s">
        <v>1285</v>
      </c>
      <c r="B2604">
        <v>1</v>
      </c>
    </row>
    <row r="2605" spans="1:2" x14ac:dyDescent="0.25">
      <c r="A2605" s="4" t="s">
        <v>356</v>
      </c>
      <c r="B2605">
        <v>1</v>
      </c>
    </row>
    <row r="2606" spans="1:2" x14ac:dyDescent="0.25">
      <c r="A2606" s="5" t="s">
        <v>352</v>
      </c>
      <c r="B2606">
        <v>1</v>
      </c>
    </row>
    <row r="2607" spans="1:2" x14ac:dyDescent="0.25">
      <c r="A2607" s="4" t="s">
        <v>1107</v>
      </c>
      <c r="B2607">
        <v>1</v>
      </c>
    </row>
    <row r="2608" spans="1:2" x14ac:dyDescent="0.25">
      <c r="A2608" s="5" t="s">
        <v>1105</v>
      </c>
      <c r="B2608">
        <v>1</v>
      </c>
    </row>
    <row r="2609" spans="1:2" x14ac:dyDescent="0.25">
      <c r="A2609" s="4" t="s">
        <v>2861</v>
      </c>
      <c r="B2609">
        <v>1</v>
      </c>
    </row>
    <row r="2610" spans="1:2" x14ac:dyDescent="0.25">
      <c r="A2610" s="5" t="s">
        <v>2857</v>
      </c>
      <c r="B2610">
        <v>1</v>
      </c>
    </row>
    <row r="2611" spans="1:2" x14ac:dyDescent="0.25">
      <c r="A2611" s="4" t="s">
        <v>3597</v>
      </c>
      <c r="B2611">
        <v>1</v>
      </c>
    </row>
    <row r="2612" spans="1:2" x14ac:dyDescent="0.25">
      <c r="A2612" s="5" t="s">
        <v>3593</v>
      </c>
      <c r="B2612">
        <v>1</v>
      </c>
    </row>
    <row r="2613" spans="1:2" x14ac:dyDescent="0.25">
      <c r="A2613" s="4" t="s">
        <v>190</v>
      </c>
      <c r="B2613">
        <v>1</v>
      </c>
    </row>
    <row r="2614" spans="1:2" x14ac:dyDescent="0.25">
      <c r="A2614" s="5" t="s">
        <v>186</v>
      </c>
      <c r="B2614">
        <v>1</v>
      </c>
    </row>
    <row r="2615" spans="1:2" x14ac:dyDescent="0.25">
      <c r="A2615" s="4" t="s">
        <v>7442</v>
      </c>
      <c r="B2615">
        <v>1</v>
      </c>
    </row>
    <row r="2616" spans="1:2" x14ac:dyDescent="0.25">
      <c r="A2616" s="5" t="s">
        <v>7438</v>
      </c>
      <c r="B2616">
        <v>1</v>
      </c>
    </row>
    <row r="2617" spans="1:2" x14ac:dyDescent="0.25">
      <c r="A2617" s="4" t="s">
        <v>2669</v>
      </c>
      <c r="B2617">
        <v>1</v>
      </c>
    </row>
    <row r="2618" spans="1:2" x14ac:dyDescent="0.25">
      <c r="A2618" s="5" t="s">
        <v>2665</v>
      </c>
      <c r="B2618">
        <v>1</v>
      </c>
    </row>
    <row r="2619" spans="1:2" x14ac:dyDescent="0.25">
      <c r="A2619" s="4" t="s">
        <v>5578</v>
      </c>
      <c r="B2619">
        <v>1</v>
      </c>
    </row>
    <row r="2620" spans="1:2" x14ac:dyDescent="0.25">
      <c r="A2620" s="5" t="s">
        <v>4763</v>
      </c>
      <c r="B2620">
        <v>1</v>
      </c>
    </row>
    <row r="2621" spans="1:2" x14ac:dyDescent="0.25">
      <c r="A2621" s="4" t="s">
        <v>6234</v>
      </c>
      <c r="B2621">
        <v>1</v>
      </c>
    </row>
    <row r="2622" spans="1:2" x14ac:dyDescent="0.25">
      <c r="A2622" s="5" t="s">
        <v>6232</v>
      </c>
      <c r="B2622">
        <v>1</v>
      </c>
    </row>
    <row r="2623" spans="1:2" x14ac:dyDescent="0.25">
      <c r="A2623" s="4" t="s">
        <v>4963</v>
      </c>
      <c r="B2623">
        <v>1</v>
      </c>
    </row>
    <row r="2624" spans="1:2" x14ac:dyDescent="0.25">
      <c r="A2624" s="5" t="s">
        <v>4960</v>
      </c>
      <c r="B2624">
        <v>1</v>
      </c>
    </row>
    <row r="2625" spans="1:2" x14ac:dyDescent="0.25">
      <c r="A2625" s="4" t="s">
        <v>125</v>
      </c>
      <c r="B2625">
        <v>1</v>
      </c>
    </row>
    <row r="2626" spans="1:2" x14ac:dyDescent="0.25">
      <c r="A2626" s="5" t="s">
        <v>122</v>
      </c>
      <c r="B2626">
        <v>1</v>
      </c>
    </row>
    <row r="2627" spans="1:2" x14ac:dyDescent="0.25">
      <c r="A2627" s="4" t="s">
        <v>3075</v>
      </c>
      <c r="B2627">
        <v>1</v>
      </c>
    </row>
    <row r="2628" spans="1:2" x14ac:dyDescent="0.25">
      <c r="A2628" s="5" t="s">
        <v>3073</v>
      </c>
      <c r="B2628">
        <v>1</v>
      </c>
    </row>
    <row r="2629" spans="1:2" x14ac:dyDescent="0.25">
      <c r="A2629" s="4" t="s">
        <v>519</v>
      </c>
      <c r="B2629">
        <v>1</v>
      </c>
    </row>
    <row r="2630" spans="1:2" x14ac:dyDescent="0.25">
      <c r="A2630" s="5" t="s">
        <v>515</v>
      </c>
      <c r="B2630">
        <v>1</v>
      </c>
    </row>
    <row r="2631" spans="1:2" x14ac:dyDescent="0.25">
      <c r="A2631" s="4" t="s">
        <v>1187</v>
      </c>
      <c r="B2631">
        <v>1</v>
      </c>
    </row>
    <row r="2632" spans="1:2" x14ac:dyDescent="0.25">
      <c r="A2632" s="5" t="s">
        <v>945</v>
      </c>
      <c r="B2632">
        <v>1</v>
      </c>
    </row>
    <row r="2633" spans="1:2" x14ac:dyDescent="0.25">
      <c r="A2633" s="4" t="s">
        <v>2357</v>
      </c>
      <c r="B2633">
        <v>1</v>
      </c>
    </row>
    <row r="2634" spans="1:2" x14ac:dyDescent="0.25">
      <c r="A2634" s="5" t="s">
        <v>2353</v>
      </c>
      <c r="B2634">
        <v>1</v>
      </c>
    </row>
    <row r="2635" spans="1:2" x14ac:dyDescent="0.25">
      <c r="A2635" s="4" t="s">
        <v>8746</v>
      </c>
      <c r="B2635">
        <v>1</v>
      </c>
    </row>
    <row r="2636" spans="1:2" x14ac:dyDescent="0.25">
      <c r="A2636" s="5" t="s">
        <v>8742</v>
      </c>
      <c r="B2636">
        <v>1</v>
      </c>
    </row>
    <row r="2637" spans="1:2" x14ac:dyDescent="0.25">
      <c r="A2637" s="4" t="s">
        <v>8945</v>
      </c>
      <c r="B2637">
        <v>1</v>
      </c>
    </row>
    <row r="2638" spans="1:2" x14ac:dyDescent="0.25">
      <c r="A2638" s="5" t="s">
        <v>8942</v>
      </c>
      <c r="B2638">
        <v>1</v>
      </c>
    </row>
    <row r="2639" spans="1:2" x14ac:dyDescent="0.25">
      <c r="A2639" s="4" t="s">
        <v>8877</v>
      </c>
      <c r="B2639">
        <v>1</v>
      </c>
    </row>
    <row r="2640" spans="1:2" x14ac:dyDescent="0.25">
      <c r="A2640" s="5" t="s">
        <v>8874</v>
      </c>
      <c r="B2640">
        <v>1</v>
      </c>
    </row>
    <row r="2641" spans="1:2" x14ac:dyDescent="0.25">
      <c r="A2641" s="4" t="s">
        <v>3231</v>
      </c>
      <c r="B2641">
        <v>1</v>
      </c>
    </row>
    <row r="2642" spans="1:2" x14ac:dyDescent="0.25">
      <c r="A2642" s="5" t="s">
        <v>3228</v>
      </c>
      <c r="B2642">
        <v>1</v>
      </c>
    </row>
    <row r="2643" spans="1:2" x14ac:dyDescent="0.25">
      <c r="A2643" s="4" t="s">
        <v>8390</v>
      </c>
      <c r="B2643">
        <v>1</v>
      </c>
    </row>
    <row r="2644" spans="1:2" x14ac:dyDescent="0.25">
      <c r="A2644" s="5" t="s">
        <v>8386</v>
      </c>
      <c r="B2644">
        <v>1</v>
      </c>
    </row>
    <row r="2645" spans="1:2" x14ac:dyDescent="0.25">
      <c r="A2645" s="4" t="s">
        <v>6353</v>
      </c>
      <c r="B2645">
        <v>1</v>
      </c>
    </row>
    <row r="2646" spans="1:2" x14ac:dyDescent="0.25">
      <c r="A2646" s="5" t="s">
        <v>6349</v>
      </c>
      <c r="B2646">
        <v>1</v>
      </c>
    </row>
    <row r="2647" spans="1:2" x14ac:dyDescent="0.25">
      <c r="A2647" s="4" t="s">
        <v>4056</v>
      </c>
      <c r="B2647">
        <v>1</v>
      </c>
    </row>
    <row r="2648" spans="1:2" x14ac:dyDescent="0.25">
      <c r="A2648" s="5" t="s">
        <v>4053</v>
      </c>
      <c r="B2648">
        <v>1</v>
      </c>
    </row>
    <row r="2649" spans="1:2" x14ac:dyDescent="0.25">
      <c r="A2649" s="4" t="s">
        <v>8261</v>
      </c>
      <c r="B2649">
        <v>1</v>
      </c>
    </row>
    <row r="2650" spans="1:2" x14ac:dyDescent="0.25">
      <c r="A2650" s="5" t="s">
        <v>8257</v>
      </c>
      <c r="B2650">
        <v>1</v>
      </c>
    </row>
    <row r="2651" spans="1:2" x14ac:dyDescent="0.25">
      <c r="A2651" s="4" t="s">
        <v>8383</v>
      </c>
      <c r="B2651">
        <v>1</v>
      </c>
    </row>
    <row r="2652" spans="1:2" x14ac:dyDescent="0.25">
      <c r="A2652" s="5" t="s">
        <v>8380</v>
      </c>
      <c r="B2652">
        <v>1</v>
      </c>
    </row>
    <row r="2653" spans="1:2" x14ac:dyDescent="0.25">
      <c r="A2653" s="4" t="s">
        <v>4445</v>
      </c>
      <c r="B2653">
        <v>1</v>
      </c>
    </row>
    <row r="2654" spans="1:2" x14ac:dyDescent="0.25">
      <c r="A2654" s="5" t="s">
        <v>4441</v>
      </c>
      <c r="B2654">
        <v>1</v>
      </c>
    </row>
    <row r="2655" spans="1:2" x14ac:dyDescent="0.25">
      <c r="A2655" s="4" t="s">
        <v>9741</v>
      </c>
      <c r="B2655">
        <v>1</v>
      </c>
    </row>
    <row r="2656" spans="1:2" x14ac:dyDescent="0.25">
      <c r="A2656" s="5" t="s">
        <v>9392</v>
      </c>
      <c r="B2656">
        <v>1</v>
      </c>
    </row>
    <row r="2657" spans="1:2" x14ac:dyDescent="0.25">
      <c r="A2657" s="4" t="s">
        <v>6632</v>
      </c>
      <c r="B2657">
        <v>1</v>
      </c>
    </row>
    <row r="2658" spans="1:2" x14ac:dyDescent="0.25">
      <c r="A2658" s="5" t="s">
        <v>6630</v>
      </c>
      <c r="B2658">
        <v>1</v>
      </c>
    </row>
    <row r="2659" spans="1:2" x14ac:dyDescent="0.25">
      <c r="A2659" s="4" t="s">
        <v>2303</v>
      </c>
      <c r="B2659">
        <v>1</v>
      </c>
    </row>
    <row r="2660" spans="1:2" x14ac:dyDescent="0.25">
      <c r="A2660" s="5" t="s">
        <v>2299</v>
      </c>
      <c r="B2660">
        <v>1</v>
      </c>
    </row>
    <row r="2661" spans="1:2" x14ac:dyDescent="0.25">
      <c r="A2661" s="4" t="s">
        <v>3846</v>
      </c>
      <c r="B2661">
        <v>1</v>
      </c>
    </row>
    <row r="2662" spans="1:2" x14ac:dyDescent="0.25">
      <c r="A2662" s="5" t="s">
        <v>3842</v>
      </c>
      <c r="B2662">
        <v>1</v>
      </c>
    </row>
    <row r="2663" spans="1:2" x14ac:dyDescent="0.25">
      <c r="A2663" s="4" t="s">
        <v>5663</v>
      </c>
      <c r="B2663">
        <v>1</v>
      </c>
    </row>
    <row r="2664" spans="1:2" x14ac:dyDescent="0.25">
      <c r="A2664" s="5" t="s">
        <v>5641</v>
      </c>
      <c r="B2664">
        <v>1</v>
      </c>
    </row>
    <row r="2665" spans="1:2" x14ac:dyDescent="0.25">
      <c r="A2665" s="4" t="s">
        <v>2636</v>
      </c>
      <c r="B2665">
        <v>1</v>
      </c>
    </row>
    <row r="2666" spans="1:2" x14ac:dyDescent="0.25">
      <c r="A2666" s="5" t="s">
        <v>2634</v>
      </c>
      <c r="B2666">
        <v>1</v>
      </c>
    </row>
    <row r="2667" spans="1:2" x14ac:dyDescent="0.25">
      <c r="A2667" s="4" t="s">
        <v>8332</v>
      </c>
      <c r="B2667">
        <v>1</v>
      </c>
    </row>
    <row r="2668" spans="1:2" x14ac:dyDescent="0.25">
      <c r="A2668" s="5" t="s">
        <v>8329</v>
      </c>
      <c r="B2668">
        <v>1</v>
      </c>
    </row>
    <row r="2669" spans="1:2" x14ac:dyDescent="0.25">
      <c r="A2669" s="4" t="s">
        <v>6729</v>
      </c>
      <c r="B2669">
        <v>1</v>
      </c>
    </row>
    <row r="2670" spans="1:2" x14ac:dyDescent="0.25">
      <c r="A2670" s="5" t="s">
        <v>6727</v>
      </c>
      <c r="B2670">
        <v>1</v>
      </c>
    </row>
    <row r="2671" spans="1:2" x14ac:dyDescent="0.25">
      <c r="A2671" s="4" t="s">
        <v>2454</v>
      </c>
      <c r="B2671">
        <v>1</v>
      </c>
    </row>
    <row r="2672" spans="1:2" x14ac:dyDescent="0.25">
      <c r="A2672" s="5" t="s">
        <v>2451</v>
      </c>
      <c r="B2672">
        <v>1</v>
      </c>
    </row>
    <row r="2673" spans="1:2" x14ac:dyDescent="0.25">
      <c r="A2673" s="4" t="s">
        <v>215</v>
      </c>
      <c r="B2673">
        <v>1</v>
      </c>
    </row>
    <row r="2674" spans="1:2" x14ac:dyDescent="0.25">
      <c r="A2674" s="5" t="s">
        <v>211</v>
      </c>
      <c r="B2674">
        <v>1</v>
      </c>
    </row>
    <row r="2675" spans="1:2" x14ac:dyDescent="0.25">
      <c r="A2675" s="4" t="s">
        <v>5402</v>
      </c>
      <c r="B2675">
        <v>1</v>
      </c>
    </row>
    <row r="2676" spans="1:2" x14ac:dyDescent="0.25">
      <c r="A2676" s="5" t="s">
        <v>5398</v>
      </c>
      <c r="B2676">
        <v>1</v>
      </c>
    </row>
    <row r="2677" spans="1:2" x14ac:dyDescent="0.25">
      <c r="A2677" s="4" t="s">
        <v>2271</v>
      </c>
      <c r="B2677">
        <v>1</v>
      </c>
    </row>
    <row r="2678" spans="1:2" x14ac:dyDescent="0.25">
      <c r="A2678" s="5" t="s">
        <v>2269</v>
      </c>
      <c r="B2678">
        <v>1</v>
      </c>
    </row>
    <row r="2679" spans="1:2" x14ac:dyDescent="0.25">
      <c r="A2679" s="4" t="s">
        <v>1118</v>
      </c>
      <c r="B2679">
        <v>1</v>
      </c>
    </row>
    <row r="2680" spans="1:2" x14ac:dyDescent="0.25">
      <c r="A2680" s="5" t="s">
        <v>806</v>
      </c>
      <c r="B2680">
        <v>1</v>
      </c>
    </row>
    <row r="2681" spans="1:2" x14ac:dyDescent="0.25">
      <c r="A2681" s="4" t="s">
        <v>2281</v>
      </c>
      <c r="B2681">
        <v>1</v>
      </c>
    </row>
    <row r="2682" spans="1:2" x14ac:dyDescent="0.25">
      <c r="A2682" s="5" t="s">
        <v>2277</v>
      </c>
      <c r="B2682">
        <v>1</v>
      </c>
    </row>
    <row r="2683" spans="1:2" x14ac:dyDescent="0.25">
      <c r="A2683" s="4" t="s">
        <v>2021</v>
      </c>
      <c r="B2683">
        <v>1</v>
      </c>
    </row>
    <row r="2684" spans="1:2" x14ac:dyDescent="0.25">
      <c r="A2684" s="5" t="s">
        <v>2016</v>
      </c>
      <c r="B2684">
        <v>1</v>
      </c>
    </row>
    <row r="2685" spans="1:2" x14ac:dyDescent="0.25">
      <c r="A2685" s="4" t="s">
        <v>6977</v>
      </c>
      <c r="B2685">
        <v>1</v>
      </c>
    </row>
    <row r="2686" spans="1:2" x14ac:dyDescent="0.25">
      <c r="A2686" s="5" t="s">
        <v>6974</v>
      </c>
      <c r="B2686">
        <v>1</v>
      </c>
    </row>
    <row r="2687" spans="1:2" x14ac:dyDescent="0.25">
      <c r="A2687" s="4" t="s">
        <v>9888</v>
      </c>
      <c r="B2687">
        <v>1</v>
      </c>
    </row>
    <row r="2688" spans="1:2" x14ac:dyDescent="0.25">
      <c r="A2688" s="5" t="s">
        <v>2208</v>
      </c>
      <c r="B2688">
        <v>1</v>
      </c>
    </row>
    <row r="2689" spans="1:2" x14ac:dyDescent="0.25">
      <c r="A2689" s="4" t="s">
        <v>260</v>
      </c>
      <c r="B2689">
        <v>1</v>
      </c>
    </row>
    <row r="2690" spans="1:2" x14ac:dyDescent="0.25">
      <c r="A2690" s="5" t="s">
        <v>258</v>
      </c>
      <c r="B2690">
        <v>1</v>
      </c>
    </row>
    <row r="2691" spans="1:2" x14ac:dyDescent="0.25">
      <c r="A2691" s="4" t="s">
        <v>2159</v>
      </c>
      <c r="B2691">
        <v>1</v>
      </c>
    </row>
    <row r="2692" spans="1:2" x14ac:dyDescent="0.25">
      <c r="A2692" s="5" t="s">
        <v>2156</v>
      </c>
      <c r="B2692">
        <v>1</v>
      </c>
    </row>
    <row r="2693" spans="1:2" x14ac:dyDescent="0.25">
      <c r="A2693" s="4" t="s">
        <v>6775</v>
      </c>
      <c r="B2693">
        <v>1</v>
      </c>
    </row>
    <row r="2694" spans="1:2" x14ac:dyDescent="0.25">
      <c r="A2694" s="5" t="s">
        <v>6771</v>
      </c>
      <c r="B2694">
        <v>1</v>
      </c>
    </row>
    <row r="2695" spans="1:2" x14ac:dyDescent="0.25">
      <c r="A2695" s="4" t="s">
        <v>3089</v>
      </c>
      <c r="B2695">
        <v>1</v>
      </c>
    </row>
    <row r="2696" spans="1:2" x14ac:dyDescent="0.25">
      <c r="A2696" s="5" t="s">
        <v>3086</v>
      </c>
      <c r="B2696">
        <v>1</v>
      </c>
    </row>
    <row r="2697" spans="1:2" x14ac:dyDescent="0.25">
      <c r="A2697" s="4" t="s">
        <v>7018</v>
      </c>
      <c r="B2697">
        <v>1</v>
      </c>
    </row>
    <row r="2698" spans="1:2" x14ac:dyDescent="0.25">
      <c r="A2698" s="5" t="s">
        <v>2392</v>
      </c>
      <c r="B2698">
        <v>1</v>
      </c>
    </row>
    <row r="2699" spans="1:2" x14ac:dyDescent="0.25">
      <c r="A2699" s="4" t="s">
        <v>7009</v>
      </c>
      <c r="B2699">
        <v>1</v>
      </c>
    </row>
    <row r="2700" spans="1:2" x14ac:dyDescent="0.25">
      <c r="A2700" s="5" t="s">
        <v>7007</v>
      </c>
      <c r="B2700">
        <v>1</v>
      </c>
    </row>
    <row r="2701" spans="1:2" x14ac:dyDescent="0.25">
      <c r="A2701" s="4" t="s">
        <v>4358</v>
      </c>
      <c r="B2701">
        <v>1</v>
      </c>
    </row>
    <row r="2702" spans="1:2" x14ac:dyDescent="0.25">
      <c r="A2702" s="5" t="s">
        <v>4354</v>
      </c>
      <c r="B2702">
        <v>1</v>
      </c>
    </row>
    <row r="2703" spans="1:2" x14ac:dyDescent="0.25">
      <c r="A2703" s="4" t="s">
        <v>5395</v>
      </c>
      <c r="B2703">
        <v>1</v>
      </c>
    </row>
    <row r="2704" spans="1:2" x14ac:dyDescent="0.25">
      <c r="A2704" s="5" t="s">
        <v>5392</v>
      </c>
      <c r="B2704">
        <v>1</v>
      </c>
    </row>
    <row r="2705" spans="1:2" x14ac:dyDescent="0.25">
      <c r="A2705" s="4" t="s">
        <v>526</v>
      </c>
      <c r="B2705">
        <v>1</v>
      </c>
    </row>
    <row r="2706" spans="1:2" x14ac:dyDescent="0.25">
      <c r="A2706" s="5" t="s">
        <v>522</v>
      </c>
      <c r="B2706">
        <v>1</v>
      </c>
    </row>
    <row r="2707" spans="1:2" x14ac:dyDescent="0.25">
      <c r="A2707" s="4" t="s">
        <v>4479</v>
      </c>
      <c r="B2707">
        <v>1</v>
      </c>
    </row>
    <row r="2708" spans="1:2" x14ac:dyDescent="0.25">
      <c r="A2708" s="5" t="s">
        <v>4476</v>
      </c>
      <c r="B2708">
        <v>1</v>
      </c>
    </row>
    <row r="2709" spans="1:2" x14ac:dyDescent="0.25">
      <c r="A2709" s="4" t="s">
        <v>6590</v>
      </c>
      <c r="B2709">
        <v>1</v>
      </c>
    </row>
    <row r="2710" spans="1:2" x14ac:dyDescent="0.25">
      <c r="A2710" s="5" t="s">
        <v>6587</v>
      </c>
      <c r="B2710">
        <v>1</v>
      </c>
    </row>
    <row r="2711" spans="1:2" x14ac:dyDescent="0.25">
      <c r="A2711" s="4" t="s">
        <v>4921</v>
      </c>
      <c r="B2711">
        <v>1</v>
      </c>
    </row>
    <row r="2712" spans="1:2" x14ac:dyDescent="0.25">
      <c r="A2712" s="5" t="s">
        <v>4918</v>
      </c>
      <c r="B2712">
        <v>1</v>
      </c>
    </row>
    <row r="2713" spans="1:2" x14ac:dyDescent="0.25">
      <c r="A2713" s="4" t="s">
        <v>6573</v>
      </c>
      <c r="B2713">
        <v>1</v>
      </c>
    </row>
    <row r="2714" spans="1:2" x14ac:dyDescent="0.25">
      <c r="A2714" s="5" t="s">
        <v>6570</v>
      </c>
      <c r="B2714">
        <v>1</v>
      </c>
    </row>
    <row r="2715" spans="1:2" x14ac:dyDescent="0.25">
      <c r="A2715" s="4" t="s">
        <v>5178</v>
      </c>
      <c r="B2715">
        <v>1</v>
      </c>
    </row>
    <row r="2716" spans="1:2" x14ac:dyDescent="0.25">
      <c r="A2716" s="5" t="s">
        <v>5176</v>
      </c>
      <c r="B2716">
        <v>1</v>
      </c>
    </row>
    <row r="2717" spans="1:2" x14ac:dyDescent="0.25">
      <c r="A2717" s="4" t="s">
        <v>4238</v>
      </c>
      <c r="B2717">
        <v>1</v>
      </c>
    </row>
    <row r="2718" spans="1:2" x14ac:dyDescent="0.25">
      <c r="A2718" s="5" t="s">
        <v>4235</v>
      </c>
      <c r="B2718">
        <v>1</v>
      </c>
    </row>
    <row r="2719" spans="1:2" x14ac:dyDescent="0.25">
      <c r="A2719" s="4" t="s">
        <v>4717</v>
      </c>
      <c r="B2719">
        <v>1</v>
      </c>
    </row>
    <row r="2720" spans="1:2" x14ac:dyDescent="0.25">
      <c r="A2720" s="5" t="s">
        <v>4715</v>
      </c>
      <c r="B2720">
        <v>1</v>
      </c>
    </row>
    <row r="2721" spans="1:2" x14ac:dyDescent="0.25">
      <c r="A2721" s="4" t="s">
        <v>8950</v>
      </c>
      <c r="B2721">
        <v>1</v>
      </c>
    </row>
    <row r="2722" spans="1:2" x14ac:dyDescent="0.25">
      <c r="A2722" s="5" t="s">
        <v>8947</v>
      </c>
      <c r="B2722">
        <v>1</v>
      </c>
    </row>
    <row r="2723" spans="1:2" x14ac:dyDescent="0.25">
      <c r="A2723" s="4" t="s">
        <v>4863</v>
      </c>
      <c r="B2723">
        <v>1</v>
      </c>
    </row>
    <row r="2724" spans="1:2" x14ac:dyDescent="0.25">
      <c r="A2724" s="5" t="s">
        <v>4860</v>
      </c>
      <c r="B2724">
        <v>1</v>
      </c>
    </row>
    <row r="2725" spans="1:2" x14ac:dyDescent="0.25">
      <c r="A2725" s="4" t="s">
        <v>32</v>
      </c>
      <c r="B2725">
        <v>1</v>
      </c>
    </row>
    <row r="2726" spans="1:2" x14ac:dyDescent="0.25">
      <c r="A2726" s="5" t="s">
        <v>28</v>
      </c>
      <c r="B2726">
        <v>1</v>
      </c>
    </row>
    <row r="2727" spans="1:2" x14ac:dyDescent="0.25">
      <c r="A2727" s="4" t="s">
        <v>4750</v>
      </c>
      <c r="B2727">
        <v>1</v>
      </c>
    </row>
    <row r="2728" spans="1:2" x14ac:dyDescent="0.25">
      <c r="A2728" s="5" t="s">
        <v>4748</v>
      </c>
      <c r="B2728">
        <v>1</v>
      </c>
    </row>
    <row r="2729" spans="1:2" x14ac:dyDescent="0.25">
      <c r="A2729" s="4" t="s">
        <v>391</v>
      </c>
      <c r="B2729">
        <v>1</v>
      </c>
    </row>
    <row r="2730" spans="1:2" x14ac:dyDescent="0.25">
      <c r="A2730" s="5" t="s">
        <v>387</v>
      </c>
      <c r="B2730">
        <v>1</v>
      </c>
    </row>
    <row r="2731" spans="1:2" x14ac:dyDescent="0.25">
      <c r="A2731" s="4" t="s">
        <v>5891</v>
      </c>
      <c r="B2731">
        <v>1</v>
      </c>
    </row>
    <row r="2732" spans="1:2" x14ac:dyDescent="0.25">
      <c r="A2732" s="5" t="s">
        <v>5889</v>
      </c>
      <c r="B2732">
        <v>1</v>
      </c>
    </row>
    <row r="2733" spans="1:2" x14ac:dyDescent="0.25">
      <c r="A2733" s="4" t="s">
        <v>667</v>
      </c>
      <c r="B2733">
        <v>1</v>
      </c>
    </row>
    <row r="2734" spans="1:2" x14ac:dyDescent="0.25">
      <c r="A2734" s="5" t="s">
        <v>663</v>
      </c>
      <c r="B2734">
        <v>1</v>
      </c>
    </row>
    <row r="2735" spans="1:2" x14ac:dyDescent="0.25">
      <c r="A2735" s="4" t="s">
        <v>5959</v>
      </c>
      <c r="B2735">
        <v>1</v>
      </c>
    </row>
    <row r="2736" spans="1:2" x14ac:dyDescent="0.25">
      <c r="A2736" s="5" t="s">
        <v>5957</v>
      </c>
      <c r="B2736">
        <v>1</v>
      </c>
    </row>
    <row r="2737" spans="1:2" x14ac:dyDescent="0.25">
      <c r="A2737" s="4" t="s">
        <v>9071</v>
      </c>
      <c r="B2737">
        <v>1</v>
      </c>
    </row>
    <row r="2738" spans="1:2" x14ac:dyDescent="0.25">
      <c r="A2738" s="5" t="s">
        <v>9068</v>
      </c>
      <c r="B2738">
        <v>1</v>
      </c>
    </row>
    <row r="2739" spans="1:2" x14ac:dyDescent="0.25">
      <c r="A2739" s="4" t="s">
        <v>10040</v>
      </c>
      <c r="B2739">
        <v>1</v>
      </c>
    </row>
    <row r="2740" spans="1:2" x14ac:dyDescent="0.25">
      <c r="A2740" s="5" t="s">
        <v>10037</v>
      </c>
      <c r="B2740">
        <v>1</v>
      </c>
    </row>
    <row r="2741" spans="1:2" x14ac:dyDescent="0.25">
      <c r="A2741" s="4" t="s">
        <v>2494</v>
      </c>
      <c r="B2741">
        <v>1</v>
      </c>
    </row>
    <row r="2742" spans="1:2" x14ac:dyDescent="0.25">
      <c r="A2742" s="5" t="s">
        <v>2491</v>
      </c>
      <c r="B2742">
        <v>1</v>
      </c>
    </row>
    <row r="2743" spans="1:2" x14ac:dyDescent="0.25">
      <c r="A2743" s="4" t="s">
        <v>9878</v>
      </c>
      <c r="B2743">
        <v>1</v>
      </c>
    </row>
    <row r="2744" spans="1:2" x14ac:dyDescent="0.25">
      <c r="A2744" s="5" t="s">
        <v>9874</v>
      </c>
      <c r="B2744">
        <v>1</v>
      </c>
    </row>
    <row r="2745" spans="1:2" x14ac:dyDescent="0.25">
      <c r="A2745" s="4" t="s">
        <v>8366</v>
      </c>
      <c r="B2745">
        <v>1</v>
      </c>
    </row>
    <row r="2746" spans="1:2" x14ac:dyDescent="0.25">
      <c r="A2746" s="5" t="s">
        <v>8364</v>
      </c>
      <c r="B2746">
        <v>1</v>
      </c>
    </row>
    <row r="2747" spans="1:2" x14ac:dyDescent="0.25">
      <c r="A2747" s="4" t="s">
        <v>5260</v>
      </c>
      <c r="B2747">
        <v>1</v>
      </c>
    </row>
    <row r="2748" spans="1:2" x14ac:dyDescent="0.25">
      <c r="A2748" s="5" t="s">
        <v>5257</v>
      </c>
      <c r="B2748">
        <v>1</v>
      </c>
    </row>
    <row r="2749" spans="1:2" x14ac:dyDescent="0.25">
      <c r="A2749" s="4" t="s">
        <v>9885</v>
      </c>
      <c r="B2749">
        <v>1</v>
      </c>
    </row>
    <row r="2750" spans="1:2" x14ac:dyDescent="0.25">
      <c r="A2750" s="5" t="s">
        <v>8063</v>
      </c>
      <c r="B2750">
        <v>1</v>
      </c>
    </row>
    <row r="2751" spans="1:2" x14ac:dyDescent="0.25">
      <c r="A2751" s="4" t="s">
        <v>7134</v>
      </c>
      <c r="B2751">
        <v>1</v>
      </c>
    </row>
    <row r="2752" spans="1:2" x14ac:dyDescent="0.25">
      <c r="A2752" s="5" t="s">
        <v>7131</v>
      </c>
      <c r="B2752">
        <v>1</v>
      </c>
    </row>
    <row r="2753" spans="1:2" x14ac:dyDescent="0.25">
      <c r="A2753" s="4" t="s">
        <v>8456</v>
      </c>
      <c r="B2753">
        <v>1</v>
      </c>
    </row>
    <row r="2754" spans="1:2" x14ac:dyDescent="0.25">
      <c r="A2754" s="5" t="s">
        <v>8454</v>
      </c>
      <c r="B2754">
        <v>1</v>
      </c>
    </row>
    <row r="2755" spans="1:2" x14ac:dyDescent="0.25">
      <c r="A2755" s="4" t="s">
        <v>2705</v>
      </c>
      <c r="B2755">
        <v>1</v>
      </c>
    </row>
    <row r="2756" spans="1:2" x14ac:dyDescent="0.25">
      <c r="A2756" s="5" t="s">
        <v>2701</v>
      </c>
      <c r="B2756">
        <v>1</v>
      </c>
    </row>
    <row r="2757" spans="1:2" x14ac:dyDescent="0.25">
      <c r="A2757" s="4" t="s">
        <v>8076</v>
      </c>
      <c r="B2757">
        <v>1</v>
      </c>
    </row>
    <row r="2758" spans="1:2" x14ac:dyDescent="0.25">
      <c r="A2758" s="5" t="s">
        <v>8073</v>
      </c>
      <c r="B2758">
        <v>1</v>
      </c>
    </row>
    <row r="2759" spans="1:2" x14ac:dyDescent="0.25">
      <c r="A2759" s="4" t="s">
        <v>7000</v>
      </c>
      <c r="B2759">
        <v>1</v>
      </c>
    </row>
    <row r="2760" spans="1:2" x14ac:dyDescent="0.25">
      <c r="A2760" s="5" t="s">
        <v>6997</v>
      </c>
      <c r="B2760">
        <v>1</v>
      </c>
    </row>
    <row r="2761" spans="1:2" x14ac:dyDescent="0.25">
      <c r="A2761" s="4" t="s">
        <v>4071</v>
      </c>
      <c r="B2761">
        <v>1</v>
      </c>
    </row>
    <row r="2762" spans="1:2" x14ac:dyDescent="0.25">
      <c r="A2762" s="5" t="s">
        <v>4068</v>
      </c>
      <c r="B2762">
        <v>1</v>
      </c>
    </row>
    <row r="2763" spans="1:2" x14ac:dyDescent="0.25">
      <c r="A2763" s="4" t="s">
        <v>230</v>
      </c>
      <c r="B2763">
        <v>1</v>
      </c>
    </row>
    <row r="2764" spans="1:2" x14ac:dyDescent="0.25">
      <c r="A2764" s="5" t="s">
        <v>226</v>
      </c>
      <c r="B2764">
        <v>1</v>
      </c>
    </row>
    <row r="2765" spans="1:2" x14ac:dyDescent="0.25">
      <c r="A2765" s="4" t="s">
        <v>4515</v>
      </c>
      <c r="B2765">
        <v>1</v>
      </c>
    </row>
    <row r="2766" spans="1:2" x14ac:dyDescent="0.25">
      <c r="A2766" s="5" t="s">
        <v>4511</v>
      </c>
      <c r="B2766">
        <v>1</v>
      </c>
    </row>
    <row r="2767" spans="1:2" x14ac:dyDescent="0.25">
      <c r="A2767" s="4" t="s">
        <v>3997</v>
      </c>
      <c r="B2767">
        <v>1</v>
      </c>
    </row>
    <row r="2768" spans="1:2" x14ac:dyDescent="0.25">
      <c r="A2768" s="5" t="s">
        <v>3994</v>
      </c>
      <c r="B2768">
        <v>1</v>
      </c>
    </row>
    <row r="2769" spans="1:2" x14ac:dyDescent="0.25">
      <c r="A2769" s="4" t="s">
        <v>8432</v>
      </c>
      <c r="B2769">
        <v>1</v>
      </c>
    </row>
    <row r="2770" spans="1:2" x14ac:dyDescent="0.25">
      <c r="A2770" s="5" t="s">
        <v>8429</v>
      </c>
      <c r="B2770">
        <v>1</v>
      </c>
    </row>
    <row r="2771" spans="1:2" x14ac:dyDescent="0.25">
      <c r="A2771" s="4" t="s">
        <v>8095</v>
      </c>
      <c r="B2771">
        <v>1</v>
      </c>
    </row>
    <row r="2772" spans="1:2" x14ac:dyDescent="0.25">
      <c r="A2772" s="5" t="s">
        <v>8092</v>
      </c>
      <c r="B2772">
        <v>1</v>
      </c>
    </row>
    <row r="2773" spans="1:2" x14ac:dyDescent="0.25">
      <c r="A2773" s="4" t="s">
        <v>346</v>
      </c>
      <c r="B2773">
        <v>1</v>
      </c>
    </row>
    <row r="2774" spans="1:2" x14ac:dyDescent="0.25">
      <c r="A2774" s="5" t="s">
        <v>343</v>
      </c>
      <c r="B2774">
        <v>1</v>
      </c>
    </row>
    <row r="2775" spans="1:2" x14ac:dyDescent="0.25">
      <c r="A2775" s="4" t="s">
        <v>8298</v>
      </c>
      <c r="B2775">
        <v>1</v>
      </c>
    </row>
    <row r="2776" spans="1:2" x14ac:dyDescent="0.25">
      <c r="A2776" s="5" t="s">
        <v>8295</v>
      </c>
      <c r="B2776">
        <v>1</v>
      </c>
    </row>
    <row r="2777" spans="1:2" x14ac:dyDescent="0.25">
      <c r="A2777" s="4" t="s">
        <v>7039</v>
      </c>
      <c r="B2777">
        <v>1</v>
      </c>
    </row>
    <row r="2778" spans="1:2" x14ac:dyDescent="0.25">
      <c r="A2778" s="5" t="s">
        <v>7035</v>
      </c>
      <c r="B2778">
        <v>1</v>
      </c>
    </row>
    <row r="2779" spans="1:2" x14ac:dyDescent="0.25">
      <c r="A2779" s="4" t="s">
        <v>4594</v>
      </c>
      <c r="B2779">
        <v>1</v>
      </c>
    </row>
    <row r="2780" spans="1:2" x14ac:dyDescent="0.25">
      <c r="A2780" s="5" t="s">
        <v>4591</v>
      </c>
      <c r="B2780">
        <v>1</v>
      </c>
    </row>
    <row r="2781" spans="1:2" x14ac:dyDescent="0.25">
      <c r="A2781" s="4" t="s">
        <v>1316</v>
      </c>
      <c r="B2781">
        <v>1</v>
      </c>
    </row>
    <row r="2782" spans="1:2" x14ac:dyDescent="0.25">
      <c r="A2782" s="5" t="s">
        <v>1313</v>
      </c>
      <c r="B2782">
        <v>1</v>
      </c>
    </row>
    <row r="2783" spans="1:2" x14ac:dyDescent="0.25">
      <c r="A2783" s="4" t="s">
        <v>1043</v>
      </c>
      <c r="B2783">
        <v>1</v>
      </c>
    </row>
    <row r="2784" spans="1:2" x14ac:dyDescent="0.25">
      <c r="A2784" s="5" t="s">
        <v>788</v>
      </c>
      <c r="B2784">
        <v>1</v>
      </c>
    </row>
    <row r="2785" spans="1:2" x14ac:dyDescent="0.25">
      <c r="A2785" s="4" t="s">
        <v>6347</v>
      </c>
      <c r="B2785">
        <v>1</v>
      </c>
    </row>
    <row r="2786" spans="1:2" x14ac:dyDescent="0.25">
      <c r="A2786" s="5" t="s">
        <v>6344</v>
      </c>
      <c r="B2786">
        <v>1</v>
      </c>
    </row>
    <row r="2787" spans="1:2" x14ac:dyDescent="0.25">
      <c r="A2787" s="4" t="s">
        <v>1633</v>
      </c>
      <c r="B2787">
        <v>1</v>
      </c>
    </row>
    <row r="2788" spans="1:2" x14ac:dyDescent="0.25">
      <c r="A2788" s="5" t="s">
        <v>1629</v>
      </c>
      <c r="B2788">
        <v>1</v>
      </c>
    </row>
    <row r="2789" spans="1:2" x14ac:dyDescent="0.25">
      <c r="A2789" s="4" t="s">
        <v>2711</v>
      </c>
      <c r="B2789">
        <v>1</v>
      </c>
    </row>
    <row r="2790" spans="1:2" x14ac:dyDescent="0.25">
      <c r="A2790" s="5" t="s">
        <v>2708</v>
      </c>
      <c r="B2790">
        <v>1</v>
      </c>
    </row>
    <row r="2791" spans="1:2" x14ac:dyDescent="0.25">
      <c r="A2791" s="4" t="s">
        <v>4030</v>
      </c>
      <c r="B2791">
        <v>1</v>
      </c>
    </row>
    <row r="2792" spans="1:2" x14ac:dyDescent="0.25">
      <c r="A2792" s="5" t="s">
        <v>4028</v>
      </c>
      <c r="B2792">
        <v>1</v>
      </c>
    </row>
    <row r="2793" spans="1:2" x14ac:dyDescent="0.25">
      <c r="A2793" s="4" t="s">
        <v>2663</v>
      </c>
      <c r="B2793">
        <v>1</v>
      </c>
    </row>
    <row r="2794" spans="1:2" x14ac:dyDescent="0.25">
      <c r="A2794" s="5" t="s">
        <v>2660</v>
      </c>
      <c r="B2794">
        <v>1</v>
      </c>
    </row>
    <row r="2795" spans="1:2" x14ac:dyDescent="0.25">
      <c r="A2795" s="4" t="s">
        <v>596</v>
      </c>
      <c r="B2795">
        <v>1</v>
      </c>
    </row>
    <row r="2796" spans="1:2" x14ac:dyDescent="0.25">
      <c r="A2796" s="5" t="s">
        <v>592</v>
      </c>
      <c r="B2796">
        <v>1</v>
      </c>
    </row>
    <row r="2797" spans="1:2" x14ac:dyDescent="0.25">
      <c r="A2797" s="4" t="s">
        <v>9048</v>
      </c>
      <c r="B2797">
        <v>1</v>
      </c>
    </row>
    <row r="2798" spans="1:2" x14ac:dyDescent="0.25">
      <c r="A2798" s="5" t="s">
        <v>9046</v>
      </c>
      <c r="B2798">
        <v>1</v>
      </c>
    </row>
    <row r="2799" spans="1:2" x14ac:dyDescent="0.25">
      <c r="A2799" s="4" t="s">
        <v>6241</v>
      </c>
      <c r="B2799">
        <v>1</v>
      </c>
    </row>
    <row r="2800" spans="1:2" x14ac:dyDescent="0.25">
      <c r="A2800" s="5" t="s">
        <v>6237</v>
      </c>
      <c r="B2800">
        <v>1</v>
      </c>
    </row>
    <row r="2801" spans="1:2" x14ac:dyDescent="0.25">
      <c r="A2801" s="4" t="s">
        <v>8699</v>
      </c>
      <c r="B2801">
        <v>1</v>
      </c>
    </row>
    <row r="2802" spans="1:2" x14ac:dyDescent="0.25">
      <c r="A2802" s="5" t="s">
        <v>8696</v>
      </c>
      <c r="B2802">
        <v>1</v>
      </c>
    </row>
    <row r="2803" spans="1:2" x14ac:dyDescent="0.25">
      <c r="A2803" s="4" t="s">
        <v>4292</v>
      </c>
      <c r="B2803">
        <v>1</v>
      </c>
    </row>
    <row r="2804" spans="1:2" x14ac:dyDescent="0.25">
      <c r="A2804" s="5" t="s">
        <v>4289</v>
      </c>
      <c r="B2804">
        <v>1</v>
      </c>
    </row>
    <row r="2805" spans="1:2" x14ac:dyDescent="0.25">
      <c r="A2805" s="4" t="s">
        <v>96</v>
      </c>
      <c r="B2805">
        <v>1</v>
      </c>
    </row>
    <row r="2806" spans="1:2" x14ac:dyDescent="0.25">
      <c r="A2806" s="5" t="s">
        <v>93</v>
      </c>
      <c r="B2806">
        <v>1</v>
      </c>
    </row>
    <row r="2807" spans="1:2" x14ac:dyDescent="0.25">
      <c r="A2807" s="4" t="s">
        <v>1017</v>
      </c>
      <c r="B2807">
        <v>1</v>
      </c>
    </row>
    <row r="2808" spans="1:2" x14ac:dyDescent="0.25">
      <c r="A2808" s="5" t="s">
        <v>1015</v>
      </c>
      <c r="B2808">
        <v>1</v>
      </c>
    </row>
    <row r="2809" spans="1:2" x14ac:dyDescent="0.25">
      <c r="A2809" s="4" t="s">
        <v>5158</v>
      </c>
      <c r="B2809">
        <v>1</v>
      </c>
    </row>
    <row r="2810" spans="1:2" x14ac:dyDescent="0.25">
      <c r="A2810" s="5" t="s">
        <v>5154</v>
      </c>
      <c r="B2810">
        <v>1</v>
      </c>
    </row>
    <row r="2811" spans="1:2" x14ac:dyDescent="0.25">
      <c r="A2811" s="4" t="s">
        <v>8648</v>
      </c>
      <c r="B2811">
        <v>1</v>
      </c>
    </row>
    <row r="2812" spans="1:2" x14ac:dyDescent="0.25">
      <c r="A2812" s="5" t="s">
        <v>8644</v>
      </c>
      <c r="B2812">
        <v>1</v>
      </c>
    </row>
    <row r="2813" spans="1:2" x14ac:dyDescent="0.25">
      <c r="A2813" s="4" t="s">
        <v>1934</v>
      </c>
      <c r="B2813">
        <v>1</v>
      </c>
    </row>
    <row r="2814" spans="1:2" x14ac:dyDescent="0.25">
      <c r="A2814" s="5" t="s">
        <v>1931</v>
      </c>
      <c r="B2814">
        <v>1</v>
      </c>
    </row>
    <row r="2815" spans="1:2" x14ac:dyDescent="0.25">
      <c r="A2815" s="4" t="s">
        <v>1683</v>
      </c>
      <c r="B2815">
        <v>1</v>
      </c>
    </row>
    <row r="2816" spans="1:2" x14ac:dyDescent="0.25">
      <c r="A2816" s="5" t="s">
        <v>1679</v>
      </c>
      <c r="B2816">
        <v>1</v>
      </c>
    </row>
    <row r="2817" spans="1:2" x14ac:dyDescent="0.25">
      <c r="A2817" s="4" t="s">
        <v>7228</v>
      </c>
      <c r="B2817">
        <v>1</v>
      </c>
    </row>
    <row r="2818" spans="1:2" x14ac:dyDescent="0.25">
      <c r="A2818" s="5" t="s">
        <v>7225</v>
      </c>
      <c r="B2818">
        <v>1</v>
      </c>
    </row>
    <row r="2819" spans="1:2" x14ac:dyDescent="0.25">
      <c r="A2819" s="4" t="s">
        <v>9990</v>
      </c>
      <c r="B2819">
        <v>1</v>
      </c>
    </row>
    <row r="2820" spans="1:2" x14ac:dyDescent="0.25">
      <c r="A2820" s="5" t="s">
        <v>9988</v>
      </c>
      <c r="B2820">
        <v>1</v>
      </c>
    </row>
    <row r="2821" spans="1:2" x14ac:dyDescent="0.25">
      <c r="A2821" s="4" t="s">
        <v>6836</v>
      </c>
      <c r="B2821">
        <v>1</v>
      </c>
    </row>
    <row r="2822" spans="1:2" x14ac:dyDescent="0.25">
      <c r="A2822" s="5" t="s">
        <v>6833</v>
      </c>
      <c r="B2822">
        <v>1</v>
      </c>
    </row>
    <row r="2823" spans="1:2" x14ac:dyDescent="0.25">
      <c r="A2823" s="4" t="s">
        <v>979</v>
      </c>
      <c r="B2823">
        <v>1</v>
      </c>
    </row>
    <row r="2824" spans="1:2" x14ac:dyDescent="0.25">
      <c r="A2824" s="5" t="s">
        <v>977</v>
      </c>
      <c r="B2824">
        <v>1</v>
      </c>
    </row>
    <row r="2825" spans="1:2" x14ac:dyDescent="0.25">
      <c r="A2825" s="4" t="s">
        <v>9043</v>
      </c>
      <c r="B2825">
        <v>1</v>
      </c>
    </row>
    <row r="2826" spans="1:2" x14ac:dyDescent="0.25">
      <c r="A2826" s="5" t="s">
        <v>9039</v>
      </c>
      <c r="B2826">
        <v>1</v>
      </c>
    </row>
    <row r="2827" spans="1:2" x14ac:dyDescent="0.25">
      <c r="A2827" s="4" t="s">
        <v>1466</v>
      </c>
      <c r="B2827">
        <v>1</v>
      </c>
    </row>
    <row r="2828" spans="1:2" x14ac:dyDescent="0.25">
      <c r="A2828" s="5" t="s">
        <v>1462</v>
      </c>
      <c r="B2828">
        <v>1</v>
      </c>
    </row>
    <row r="2829" spans="1:2" x14ac:dyDescent="0.25">
      <c r="A2829" s="4" t="s">
        <v>1486</v>
      </c>
      <c r="B2829">
        <v>1</v>
      </c>
    </row>
    <row r="2830" spans="1:2" x14ac:dyDescent="0.25">
      <c r="A2830" s="5" t="s">
        <v>1484</v>
      </c>
      <c r="B2830">
        <v>1</v>
      </c>
    </row>
    <row r="2831" spans="1:2" x14ac:dyDescent="0.25">
      <c r="A2831" s="4" t="s">
        <v>5254</v>
      </c>
      <c r="B2831">
        <v>1</v>
      </c>
    </row>
    <row r="2832" spans="1:2" x14ac:dyDescent="0.25">
      <c r="A2832" s="5" t="s">
        <v>2431</v>
      </c>
      <c r="B2832">
        <v>1</v>
      </c>
    </row>
    <row r="2833" spans="1:2" x14ac:dyDescent="0.25">
      <c r="A2833" s="4" t="s">
        <v>2323</v>
      </c>
      <c r="B2833">
        <v>1</v>
      </c>
    </row>
    <row r="2834" spans="1:2" x14ac:dyDescent="0.25">
      <c r="A2834" s="5" t="s">
        <v>2319</v>
      </c>
      <c r="B2834">
        <v>1</v>
      </c>
    </row>
    <row r="2835" spans="1:2" x14ac:dyDescent="0.25">
      <c r="A2835" s="4" t="s">
        <v>9566</v>
      </c>
      <c r="B2835">
        <v>1</v>
      </c>
    </row>
    <row r="2836" spans="1:2" x14ac:dyDescent="0.25">
      <c r="A2836" s="5" t="s">
        <v>9563</v>
      </c>
      <c r="B2836">
        <v>1</v>
      </c>
    </row>
    <row r="2837" spans="1:2" x14ac:dyDescent="0.25">
      <c r="A2837" s="4" t="s">
        <v>2923</v>
      </c>
      <c r="B2837">
        <v>1</v>
      </c>
    </row>
    <row r="2838" spans="1:2" x14ac:dyDescent="0.25">
      <c r="A2838" s="5" t="s">
        <v>2919</v>
      </c>
      <c r="B2838">
        <v>1</v>
      </c>
    </row>
    <row r="2839" spans="1:2" x14ac:dyDescent="0.25">
      <c r="A2839" s="4" t="s">
        <v>9302</v>
      </c>
      <c r="B2839">
        <v>1</v>
      </c>
    </row>
    <row r="2840" spans="1:2" x14ac:dyDescent="0.25">
      <c r="A2840" s="5" t="s">
        <v>6915</v>
      </c>
      <c r="B2840">
        <v>1</v>
      </c>
    </row>
    <row r="2841" spans="1:2" x14ac:dyDescent="0.25">
      <c r="A2841" s="4" t="s">
        <v>6388</v>
      </c>
      <c r="B2841">
        <v>1</v>
      </c>
    </row>
    <row r="2842" spans="1:2" x14ac:dyDescent="0.25">
      <c r="A2842" s="5" t="s">
        <v>6385</v>
      </c>
      <c r="B2842">
        <v>1</v>
      </c>
    </row>
    <row r="2843" spans="1:2" x14ac:dyDescent="0.25">
      <c r="A2843" s="4" t="s">
        <v>6544</v>
      </c>
      <c r="B2843">
        <v>1</v>
      </c>
    </row>
    <row r="2844" spans="1:2" x14ac:dyDescent="0.25">
      <c r="A2844" s="5" t="s">
        <v>6542</v>
      </c>
      <c r="B2844">
        <v>1</v>
      </c>
    </row>
    <row r="2845" spans="1:2" x14ac:dyDescent="0.25">
      <c r="A2845" s="4" t="s">
        <v>2146</v>
      </c>
      <c r="B2845">
        <v>1</v>
      </c>
    </row>
    <row r="2846" spans="1:2" x14ac:dyDescent="0.25">
      <c r="A2846" s="5" t="s">
        <v>2143</v>
      </c>
      <c r="B2846">
        <v>1</v>
      </c>
    </row>
    <row r="2847" spans="1:2" x14ac:dyDescent="0.25">
      <c r="A2847" s="4" t="s">
        <v>10045</v>
      </c>
      <c r="B2847">
        <v>1</v>
      </c>
    </row>
    <row r="2848" spans="1:2" x14ac:dyDescent="0.25">
      <c r="A2848" s="5" t="s">
        <v>10043</v>
      </c>
      <c r="B2848">
        <v>1</v>
      </c>
    </row>
    <row r="2849" spans="1:2" x14ac:dyDescent="0.25">
      <c r="A2849" s="4" t="s">
        <v>3725</v>
      </c>
      <c r="B2849">
        <v>1</v>
      </c>
    </row>
    <row r="2850" spans="1:2" x14ac:dyDescent="0.25">
      <c r="A2850" s="5" t="s">
        <v>3723</v>
      </c>
      <c r="B2850">
        <v>1</v>
      </c>
    </row>
    <row r="2851" spans="1:2" x14ac:dyDescent="0.25">
      <c r="A2851" s="4" t="s">
        <v>1298</v>
      </c>
      <c r="B2851">
        <v>1</v>
      </c>
    </row>
    <row r="2852" spans="1:2" x14ac:dyDescent="0.25">
      <c r="A2852" s="5" t="s">
        <v>1296</v>
      </c>
      <c r="B2852">
        <v>1</v>
      </c>
    </row>
    <row r="2853" spans="1:2" x14ac:dyDescent="0.25">
      <c r="A2853" s="4" t="s">
        <v>3904</v>
      </c>
      <c r="B2853">
        <v>1</v>
      </c>
    </row>
    <row r="2854" spans="1:2" x14ac:dyDescent="0.25">
      <c r="A2854" s="5" t="s">
        <v>3901</v>
      </c>
      <c r="B2854">
        <v>1</v>
      </c>
    </row>
    <row r="2855" spans="1:2" x14ac:dyDescent="0.25">
      <c r="A2855" s="4" t="s">
        <v>6049</v>
      </c>
      <c r="B2855">
        <v>1</v>
      </c>
    </row>
    <row r="2856" spans="1:2" x14ac:dyDescent="0.25">
      <c r="A2856" s="5" t="s">
        <v>6045</v>
      </c>
      <c r="B2856">
        <v>1</v>
      </c>
    </row>
    <row r="2857" spans="1:2" x14ac:dyDescent="0.25">
      <c r="A2857" s="4" t="s">
        <v>7373</v>
      </c>
      <c r="B2857">
        <v>1</v>
      </c>
    </row>
    <row r="2858" spans="1:2" x14ac:dyDescent="0.25">
      <c r="A2858" s="5" t="s">
        <v>7254</v>
      </c>
      <c r="B2858">
        <v>1</v>
      </c>
    </row>
    <row r="2859" spans="1:2" x14ac:dyDescent="0.25">
      <c r="A2859" s="4" t="s">
        <v>1956</v>
      </c>
      <c r="B2859">
        <v>1</v>
      </c>
    </row>
    <row r="2860" spans="1:2" x14ac:dyDescent="0.25">
      <c r="A2860" s="5" t="s">
        <v>1046</v>
      </c>
      <c r="B2860">
        <v>1</v>
      </c>
    </row>
    <row r="2861" spans="1:2" x14ac:dyDescent="0.25">
      <c r="A2861" s="4" t="s">
        <v>6719</v>
      </c>
      <c r="B2861">
        <v>1</v>
      </c>
    </row>
    <row r="2862" spans="1:2" x14ac:dyDescent="0.25">
      <c r="A2862" s="5" t="s">
        <v>6716</v>
      </c>
      <c r="B2862">
        <v>1</v>
      </c>
    </row>
    <row r="2863" spans="1:2" x14ac:dyDescent="0.25">
      <c r="A2863" s="4" t="s">
        <v>786</v>
      </c>
      <c r="B2863">
        <v>1</v>
      </c>
    </row>
    <row r="2864" spans="1:2" x14ac:dyDescent="0.25">
      <c r="A2864" s="5" t="s">
        <v>783</v>
      </c>
      <c r="B2864">
        <v>1</v>
      </c>
    </row>
    <row r="2865" spans="1:2" x14ac:dyDescent="0.25">
      <c r="A2865" s="4" t="s">
        <v>384</v>
      </c>
      <c r="B2865">
        <v>1</v>
      </c>
    </row>
    <row r="2866" spans="1:2" x14ac:dyDescent="0.25">
      <c r="A2866" s="5" t="s">
        <v>381</v>
      </c>
      <c r="B2866">
        <v>1</v>
      </c>
    </row>
    <row r="2867" spans="1:2" x14ac:dyDescent="0.25">
      <c r="A2867" s="4" t="s">
        <v>1734</v>
      </c>
      <c r="B2867">
        <v>1</v>
      </c>
    </row>
    <row r="2868" spans="1:2" x14ac:dyDescent="0.25">
      <c r="A2868" s="5" t="s">
        <v>1731</v>
      </c>
      <c r="B2868">
        <v>1</v>
      </c>
    </row>
    <row r="2869" spans="1:2" x14ac:dyDescent="0.25">
      <c r="A2869" s="4" t="s">
        <v>498</v>
      </c>
      <c r="B2869">
        <v>1</v>
      </c>
    </row>
    <row r="2870" spans="1:2" x14ac:dyDescent="0.25">
      <c r="A2870" s="5" t="s">
        <v>496</v>
      </c>
      <c r="B2870">
        <v>1</v>
      </c>
    </row>
    <row r="2871" spans="1:2" x14ac:dyDescent="0.25">
      <c r="A2871" s="4" t="s">
        <v>1977</v>
      </c>
      <c r="B2871">
        <v>1</v>
      </c>
    </row>
    <row r="2872" spans="1:2" x14ac:dyDescent="0.25">
      <c r="A2872" s="5" t="s">
        <v>1973</v>
      </c>
      <c r="B2872">
        <v>1</v>
      </c>
    </row>
    <row r="2873" spans="1:2" x14ac:dyDescent="0.25">
      <c r="A2873" s="4" t="s">
        <v>4192</v>
      </c>
      <c r="B2873">
        <v>1</v>
      </c>
    </row>
    <row r="2874" spans="1:2" x14ac:dyDescent="0.25">
      <c r="A2874" s="5" t="s">
        <v>4189</v>
      </c>
      <c r="B2874">
        <v>1</v>
      </c>
    </row>
    <row r="2875" spans="1:2" x14ac:dyDescent="0.25">
      <c r="A2875" s="4" t="s">
        <v>8889</v>
      </c>
      <c r="B2875">
        <v>1</v>
      </c>
    </row>
    <row r="2876" spans="1:2" x14ac:dyDescent="0.25">
      <c r="A2876" s="5" t="s">
        <v>8886</v>
      </c>
      <c r="B2876">
        <v>1</v>
      </c>
    </row>
    <row r="2877" spans="1:2" x14ac:dyDescent="0.25">
      <c r="A2877" s="4" t="s">
        <v>6447</v>
      </c>
      <c r="B2877">
        <v>1</v>
      </c>
    </row>
    <row r="2878" spans="1:2" x14ac:dyDescent="0.25">
      <c r="A2878" s="5" t="s">
        <v>6444</v>
      </c>
      <c r="B2878">
        <v>1</v>
      </c>
    </row>
    <row r="2879" spans="1:2" x14ac:dyDescent="0.25">
      <c r="A2879" s="4" t="s">
        <v>9572</v>
      </c>
      <c r="B2879">
        <v>1</v>
      </c>
    </row>
    <row r="2880" spans="1:2" x14ac:dyDescent="0.25">
      <c r="A2880" s="5" t="s">
        <v>9569</v>
      </c>
      <c r="B2880">
        <v>1</v>
      </c>
    </row>
    <row r="2881" spans="1:2" x14ac:dyDescent="0.25">
      <c r="A2881" s="4" t="s">
        <v>3750</v>
      </c>
      <c r="B2881">
        <v>1</v>
      </c>
    </row>
    <row r="2882" spans="1:2" x14ac:dyDescent="0.25">
      <c r="A2882" s="5" t="s">
        <v>3748</v>
      </c>
      <c r="B2882">
        <v>1</v>
      </c>
    </row>
    <row r="2883" spans="1:2" x14ac:dyDescent="0.25">
      <c r="A2883" s="4" t="s">
        <v>6949</v>
      </c>
      <c r="B2883">
        <v>1</v>
      </c>
    </row>
    <row r="2884" spans="1:2" x14ac:dyDescent="0.25">
      <c r="A2884" s="5" t="s">
        <v>6945</v>
      </c>
      <c r="B2884">
        <v>1</v>
      </c>
    </row>
    <row r="2885" spans="1:2" x14ac:dyDescent="0.25">
      <c r="A2885" s="4" t="s">
        <v>1480</v>
      </c>
      <c r="B2885">
        <v>1</v>
      </c>
    </row>
    <row r="2886" spans="1:2" x14ac:dyDescent="0.25">
      <c r="A2886" s="5" t="s">
        <v>1476</v>
      </c>
      <c r="B2886">
        <v>1</v>
      </c>
    </row>
    <row r="2887" spans="1:2" x14ac:dyDescent="0.25">
      <c r="A2887" s="4" t="s">
        <v>8961</v>
      </c>
      <c r="B2887">
        <v>1</v>
      </c>
    </row>
    <row r="2888" spans="1:2" x14ac:dyDescent="0.25">
      <c r="A2888" s="5" t="s">
        <v>8959</v>
      </c>
      <c r="B2888">
        <v>1</v>
      </c>
    </row>
    <row r="2889" spans="1:2" x14ac:dyDescent="0.25">
      <c r="A2889" s="4" t="s">
        <v>2375</v>
      </c>
      <c r="B2889">
        <v>1</v>
      </c>
    </row>
    <row r="2890" spans="1:2" x14ac:dyDescent="0.25">
      <c r="A2890" s="5" t="s">
        <v>2372</v>
      </c>
      <c r="B2890">
        <v>1</v>
      </c>
    </row>
    <row r="2891" spans="1:2" x14ac:dyDescent="0.25">
      <c r="A2891" s="4" t="s">
        <v>923</v>
      </c>
      <c r="B2891">
        <v>1</v>
      </c>
    </row>
    <row r="2892" spans="1:2" x14ac:dyDescent="0.25">
      <c r="A2892" s="5" t="s">
        <v>921</v>
      </c>
      <c r="B2892">
        <v>1</v>
      </c>
    </row>
    <row r="2893" spans="1:2" x14ac:dyDescent="0.25">
      <c r="A2893" s="4" t="s">
        <v>6454</v>
      </c>
      <c r="B2893">
        <v>1</v>
      </c>
    </row>
    <row r="2894" spans="1:2" x14ac:dyDescent="0.25">
      <c r="A2894" s="5" t="s">
        <v>6450</v>
      </c>
      <c r="B2894">
        <v>1</v>
      </c>
    </row>
    <row r="2895" spans="1:2" x14ac:dyDescent="0.25">
      <c r="A2895" s="4" t="s">
        <v>9318</v>
      </c>
      <c r="B2895">
        <v>1</v>
      </c>
    </row>
    <row r="2896" spans="1:2" x14ac:dyDescent="0.25">
      <c r="A2896" s="5" t="s">
        <v>9316</v>
      </c>
      <c r="B2896">
        <v>1</v>
      </c>
    </row>
    <row r="2897" spans="1:2" x14ac:dyDescent="0.25">
      <c r="A2897" s="4" t="s">
        <v>4351</v>
      </c>
      <c r="B2897">
        <v>1</v>
      </c>
    </row>
    <row r="2898" spans="1:2" x14ac:dyDescent="0.25">
      <c r="A2898" s="5" t="s">
        <v>4349</v>
      </c>
      <c r="B2898">
        <v>1</v>
      </c>
    </row>
    <row r="2899" spans="1:2" x14ac:dyDescent="0.25">
      <c r="A2899" s="4" t="s">
        <v>4776</v>
      </c>
      <c r="B2899">
        <v>1</v>
      </c>
    </row>
    <row r="2900" spans="1:2" x14ac:dyDescent="0.25">
      <c r="A2900" s="5" t="s">
        <v>4774</v>
      </c>
      <c r="B2900">
        <v>1</v>
      </c>
    </row>
    <row r="2901" spans="1:2" x14ac:dyDescent="0.25">
      <c r="A2901" s="4" t="s">
        <v>5455</v>
      </c>
      <c r="B2901">
        <v>1</v>
      </c>
    </row>
    <row r="2902" spans="1:2" x14ac:dyDescent="0.25">
      <c r="A2902" s="5" t="s">
        <v>5385</v>
      </c>
      <c r="B2902">
        <v>1</v>
      </c>
    </row>
    <row r="2903" spans="1:2" x14ac:dyDescent="0.25">
      <c r="A2903" s="4" t="s">
        <v>2988</v>
      </c>
      <c r="B2903">
        <v>1</v>
      </c>
    </row>
    <row r="2904" spans="1:2" x14ac:dyDescent="0.25">
      <c r="A2904" s="5" t="s">
        <v>2986</v>
      </c>
      <c r="B2904">
        <v>1</v>
      </c>
    </row>
    <row r="2905" spans="1:2" x14ac:dyDescent="0.25">
      <c r="A2905" s="4" t="s">
        <v>2070</v>
      </c>
      <c r="B2905">
        <v>1</v>
      </c>
    </row>
    <row r="2906" spans="1:2" x14ac:dyDescent="0.25">
      <c r="A2906" s="5" t="s">
        <v>2067</v>
      </c>
      <c r="B2906">
        <v>1</v>
      </c>
    </row>
    <row r="2907" spans="1:2" x14ac:dyDescent="0.25">
      <c r="A2907" s="4" t="s">
        <v>9172</v>
      </c>
      <c r="B2907">
        <v>1</v>
      </c>
    </row>
    <row r="2908" spans="1:2" x14ac:dyDescent="0.25">
      <c r="A2908" s="5" t="s">
        <v>9168</v>
      </c>
      <c r="B2908">
        <v>1</v>
      </c>
    </row>
    <row r="2909" spans="1:2" x14ac:dyDescent="0.25">
      <c r="A2909" s="4" t="s">
        <v>1433</v>
      </c>
      <c r="B2909">
        <v>1</v>
      </c>
    </row>
    <row r="2910" spans="1:2" x14ac:dyDescent="0.25">
      <c r="A2910" s="5" t="s">
        <v>1429</v>
      </c>
      <c r="B2910">
        <v>1</v>
      </c>
    </row>
    <row r="2911" spans="1:2" x14ac:dyDescent="0.25">
      <c r="A2911" s="4" t="s">
        <v>9493</v>
      </c>
      <c r="B2911">
        <v>1</v>
      </c>
    </row>
    <row r="2912" spans="1:2" x14ac:dyDescent="0.25">
      <c r="A2912" s="5" t="s">
        <v>9388</v>
      </c>
      <c r="B2912">
        <v>1</v>
      </c>
    </row>
    <row r="2913" spans="1:2" x14ac:dyDescent="0.25">
      <c r="A2913" s="4" t="s">
        <v>8499</v>
      </c>
      <c r="B2913">
        <v>1</v>
      </c>
    </row>
    <row r="2914" spans="1:2" x14ac:dyDescent="0.25">
      <c r="A2914" s="5" t="s">
        <v>8496</v>
      </c>
      <c r="B2914">
        <v>1</v>
      </c>
    </row>
    <row r="2915" spans="1:2" x14ac:dyDescent="0.25">
      <c r="A2915" s="4" t="s">
        <v>6215</v>
      </c>
      <c r="B2915">
        <v>1</v>
      </c>
    </row>
    <row r="2916" spans="1:2" x14ac:dyDescent="0.25">
      <c r="A2916" s="5" t="s">
        <v>6212</v>
      </c>
      <c r="B2916">
        <v>1</v>
      </c>
    </row>
    <row r="2917" spans="1:2" x14ac:dyDescent="0.25">
      <c r="A2917" s="4" t="s">
        <v>4466</v>
      </c>
      <c r="B2917">
        <v>1</v>
      </c>
    </row>
    <row r="2918" spans="1:2" x14ac:dyDescent="0.25">
      <c r="A2918" s="5" t="s">
        <v>4462</v>
      </c>
      <c r="B2918">
        <v>1</v>
      </c>
    </row>
    <row r="2919" spans="1:2" x14ac:dyDescent="0.25">
      <c r="A2919" s="4" t="s">
        <v>8517</v>
      </c>
      <c r="B2919">
        <v>1</v>
      </c>
    </row>
    <row r="2920" spans="1:2" x14ac:dyDescent="0.25">
      <c r="A2920" s="5" t="s">
        <v>8514</v>
      </c>
      <c r="B2920">
        <v>1</v>
      </c>
    </row>
    <row r="2921" spans="1:2" x14ac:dyDescent="0.25">
      <c r="A2921" s="4" t="s">
        <v>9814</v>
      </c>
      <c r="B2921">
        <v>1</v>
      </c>
    </row>
    <row r="2922" spans="1:2" x14ac:dyDescent="0.25">
      <c r="A2922" s="5" t="s">
        <v>8509</v>
      </c>
      <c r="B2922">
        <v>1</v>
      </c>
    </row>
    <row r="2923" spans="1:2" x14ac:dyDescent="0.25">
      <c r="A2923" s="4" t="s">
        <v>7071</v>
      </c>
      <c r="B2923">
        <v>1</v>
      </c>
    </row>
    <row r="2924" spans="1:2" x14ac:dyDescent="0.25">
      <c r="A2924" s="5" t="s">
        <v>7068</v>
      </c>
      <c r="B2924">
        <v>1</v>
      </c>
    </row>
    <row r="2925" spans="1:2" x14ac:dyDescent="0.25">
      <c r="A2925" s="4" t="s">
        <v>1214</v>
      </c>
      <c r="B2925">
        <v>1</v>
      </c>
    </row>
    <row r="2926" spans="1:2" x14ac:dyDescent="0.25">
      <c r="A2926" s="5" t="s">
        <v>788</v>
      </c>
      <c r="B2926">
        <v>1</v>
      </c>
    </row>
    <row r="2927" spans="1:2" x14ac:dyDescent="0.25">
      <c r="A2927" s="4" t="s">
        <v>1789</v>
      </c>
      <c r="B2927">
        <v>1</v>
      </c>
    </row>
    <row r="2928" spans="1:2" x14ac:dyDescent="0.25">
      <c r="A2928" s="5" t="s">
        <v>925</v>
      </c>
      <c r="B2928">
        <v>1</v>
      </c>
    </row>
    <row r="2929" spans="1:2" x14ac:dyDescent="0.25">
      <c r="A2929" s="4" t="s">
        <v>10009</v>
      </c>
      <c r="B2929">
        <v>1</v>
      </c>
    </row>
    <row r="2930" spans="1:2" x14ac:dyDescent="0.25">
      <c r="A2930" s="5" t="s">
        <v>10006</v>
      </c>
      <c r="B2930">
        <v>1</v>
      </c>
    </row>
    <row r="2931" spans="1:2" x14ac:dyDescent="0.25">
      <c r="A2931" s="4" t="s">
        <v>1840</v>
      </c>
      <c r="B2931">
        <v>1</v>
      </c>
    </row>
    <row r="2932" spans="1:2" x14ac:dyDescent="0.25">
      <c r="A2932" s="5" t="s">
        <v>1837</v>
      </c>
      <c r="B2932">
        <v>1</v>
      </c>
    </row>
    <row r="2933" spans="1:2" x14ac:dyDescent="0.25">
      <c r="A2933" s="4" t="s">
        <v>9941</v>
      </c>
      <c r="B2933">
        <v>1</v>
      </c>
    </row>
    <row r="2934" spans="1:2" x14ac:dyDescent="0.25">
      <c r="A2934" s="5" t="s">
        <v>9871</v>
      </c>
      <c r="B2934">
        <v>1</v>
      </c>
    </row>
    <row r="2935" spans="1:2" x14ac:dyDescent="0.25">
      <c r="A2935" s="4" t="s">
        <v>6007</v>
      </c>
      <c r="B2935">
        <v>1</v>
      </c>
    </row>
    <row r="2936" spans="1:2" x14ac:dyDescent="0.25">
      <c r="A2936" s="5" t="s">
        <v>4791</v>
      </c>
      <c r="B2936">
        <v>1</v>
      </c>
    </row>
    <row r="2937" spans="1:2" x14ac:dyDescent="0.25">
      <c r="A2937" s="4" t="s">
        <v>9147</v>
      </c>
      <c r="B2937">
        <v>1</v>
      </c>
    </row>
    <row r="2938" spans="1:2" x14ac:dyDescent="0.25">
      <c r="A2938" s="5" t="s">
        <v>9143</v>
      </c>
      <c r="B2938">
        <v>1</v>
      </c>
    </row>
    <row r="2939" spans="1:2" x14ac:dyDescent="0.25">
      <c r="A2939" s="4" t="s">
        <v>2178</v>
      </c>
      <c r="B2939">
        <v>1</v>
      </c>
    </row>
    <row r="2940" spans="1:2" x14ac:dyDescent="0.25">
      <c r="A2940" s="5" t="s">
        <v>1973</v>
      </c>
      <c r="B2940">
        <v>1</v>
      </c>
    </row>
    <row r="2941" spans="1:2" x14ac:dyDescent="0.25">
      <c r="A2941" s="4" t="s">
        <v>9451</v>
      </c>
      <c r="B2941">
        <v>1</v>
      </c>
    </row>
    <row r="2942" spans="1:2" x14ac:dyDescent="0.25">
      <c r="A2942" s="5" t="s">
        <v>9449</v>
      </c>
      <c r="B2942">
        <v>1</v>
      </c>
    </row>
    <row r="2943" spans="1:2" x14ac:dyDescent="0.25">
      <c r="A2943" s="4" t="s">
        <v>7151</v>
      </c>
      <c r="B2943">
        <v>1</v>
      </c>
    </row>
    <row r="2944" spans="1:2" x14ac:dyDescent="0.25">
      <c r="A2944" s="5" t="s">
        <v>7148</v>
      </c>
      <c r="B2944">
        <v>1</v>
      </c>
    </row>
    <row r="2945" spans="1:2" x14ac:dyDescent="0.25">
      <c r="A2945" s="4" t="s">
        <v>5635</v>
      </c>
      <c r="B2945">
        <v>1</v>
      </c>
    </row>
    <row r="2946" spans="1:2" x14ac:dyDescent="0.25">
      <c r="A2946" s="5" t="s">
        <v>5631</v>
      </c>
      <c r="B2946">
        <v>1</v>
      </c>
    </row>
    <row r="2947" spans="1:2" x14ac:dyDescent="0.25">
      <c r="A2947" s="4" t="s">
        <v>5339</v>
      </c>
      <c r="B2947">
        <v>1</v>
      </c>
    </row>
    <row r="2948" spans="1:2" x14ac:dyDescent="0.25">
      <c r="A2948" s="5" t="s">
        <v>5336</v>
      </c>
      <c r="B2948">
        <v>1</v>
      </c>
    </row>
    <row r="2949" spans="1:2" x14ac:dyDescent="0.25">
      <c r="A2949" s="4" t="s">
        <v>9999</v>
      </c>
      <c r="B2949">
        <v>1</v>
      </c>
    </row>
    <row r="2950" spans="1:2" x14ac:dyDescent="0.25">
      <c r="A2950" s="5" t="s">
        <v>9997</v>
      </c>
      <c r="B2950">
        <v>1</v>
      </c>
    </row>
    <row r="2951" spans="1:2" x14ac:dyDescent="0.25">
      <c r="A2951" s="4" t="s">
        <v>1396</v>
      </c>
      <c r="B2951">
        <v>1</v>
      </c>
    </row>
    <row r="2952" spans="1:2" x14ac:dyDescent="0.25">
      <c r="A2952" s="5" t="s">
        <v>1392</v>
      </c>
      <c r="B2952">
        <v>1</v>
      </c>
    </row>
    <row r="2953" spans="1:2" x14ac:dyDescent="0.25">
      <c r="A2953" s="4" t="s">
        <v>9962</v>
      </c>
      <c r="B2953">
        <v>1</v>
      </c>
    </row>
    <row r="2954" spans="1:2" x14ac:dyDescent="0.25">
      <c r="A2954" s="5" t="s">
        <v>9958</v>
      </c>
      <c r="B2954">
        <v>1</v>
      </c>
    </row>
    <row r="2955" spans="1:2" x14ac:dyDescent="0.25">
      <c r="A2955" s="4" t="s">
        <v>9467</v>
      </c>
      <c r="B2955">
        <v>1</v>
      </c>
    </row>
    <row r="2956" spans="1:2" x14ac:dyDescent="0.25">
      <c r="A2956" s="5" t="s">
        <v>9465</v>
      </c>
      <c r="B2956">
        <v>1</v>
      </c>
    </row>
    <row r="2957" spans="1:2" x14ac:dyDescent="0.25">
      <c r="A2957" s="4" t="s">
        <v>1344</v>
      </c>
      <c r="B2957">
        <v>1</v>
      </c>
    </row>
    <row r="2958" spans="1:2" x14ac:dyDescent="0.25">
      <c r="A2958" s="5" t="s">
        <v>1340</v>
      </c>
      <c r="B2958">
        <v>1</v>
      </c>
    </row>
    <row r="2959" spans="1:2" x14ac:dyDescent="0.25">
      <c r="A2959" s="4" t="s">
        <v>9508</v>
      </c>
      <c r="B2959">
        <v>1</v>
      </c>
    </row>
    <row r="2960" spans="1:2" x14ac:dyDescent="0.25">
      <c r="A2960" s="5" t="s">
        <v>9506</v>
      </c>
      <c r="B2960">
        <v>1</v>
      </c>
    </row>
    <row r="2961" spans="1:2" x14ac:dyDescent="0.25">
      <c r="A2961" s="4" t="s">
        <v>4410</v>
      </c>
      <c r="B2961">
        <v>1</v>
      </c>
    </row>
    <row r="2962" spans="1:2" x14ac:dyDescent="0.25">
      <c r="A2962" s="5" t="s">
        <v>4406</v>
      </c>
      <c r="B2962">
        <v>1</v>
      </c>
    </row>
    <row r="2963" spans="1:2" x14ac:dyDescent="0.25">
      <c r="A2963" s="4" t="s">
        <v>9979</v>
      </c>
      <c r="B2963">
        <v>1</v>
      </c>
    </row>
    <row r="2964" spans="1:2" x14ac:dyDescent="0.25">
      <c r="A2964" s="5" t="s">
        <v>9977</v>
      </c>
      <c r="B2964">
        <v>1</v>
      </c>
    </row>
    <row r="2965" spans="1:2" x14ac:dyDescent="0.25">
      <c r="A2965" s="4" t="s">
        <v>5722</v>
      </c>
      <c r="B2965">
        <v>1</v>
      </c>
    </row>
    <row r="2966" spans="1:2" x14ac:dyDescent="0.25">
      <c r="A2966" s="5" t="s">
        <v>5720</v>
      </c>
      <c r="B2966">
        <v>1</v>
      </c>
    </row>
    <row r="2967" spans="1:2" x14ac:dyDescent="0.25">
      <c r="A2967" s="4" t="s">
        <v>6861</v>
      </c>
      <c r="B2967">
        <v>1</v>
      </c>
    </row>
    <row r="2968" spans="1:2" x14ac:dyDescent="0.25">
      <c r="A2968" s="5" t="s">
        <v>6857</v>
      </c>
      <c r="B2968">
        <v>1</v>
      </c>
    </row>
    <row r="2969" spans="1:2" x14ac:dyDescent="0.25">
      <c r="A2969" s="4" t="s">
        <v>4761</v>
      </c>
      <c r="B2969">
        <v>1</v>
      </c>
    </row>
    <row r="2970" spans="1:2" x14ac:dyDescent="0.25">
      <c r="A2970" s="5" t="s">
        <v>4757</v>
      </c>
      <c r="B2970">
        <v>1</v>
      </c>
    </row>
    <row r="2971" spans="1:2" x14ac:dyDescent="0.25">
      <c r="A2971" s="4" t="s">
        <v>6994</v>
      </c>
      <c r="B2971">
        <v>1</v>
      </c>
    </row>
    <row r="2972" spans="1:2" x14ac:dyDescent="0.25">
      <c r="A2972" s="5" t="s">
        <v>6991</v>
      </c>
      <c r="B2972">
        <v>1</v>
      </c>
    </row>
    <row r="2973" spans="1:2" x14ac:dyDescent="0.25">
      <c r="A2973" s="4" t="s">
        <v>3648</v>
      </c>
      <c r="B2973">
        <v>1</v>
      </c>
    </row>
    <row r="2974" spans="1:2" x14ac:dyDescent="0.25">
      <c r="A2974" s="5" t="s">
        <v>3646</v>
      </c>
      <c r="B2974">
        <v>1</v>
      </c>
    </row>
    <row r="2975" spans="1:2" x14ac:dyDescent="0.25">
      <c r="A2975" s="4" t="s">
        <v>3807</v>
      </c>
      <c r="B2975">
        <v>1</v>
      </c>
    </row>
    <row r="2976" spans="1:2" x14ac:dyDescent="0.25">
      <c r="A2976" s="5" t="s">
        <v>3803</v>
      </c>
      <c r="B2976">
        <v>1</v>
      </c>
    </row>
    <row r="2977" spans="1:2" x14ac:dyDescent="0.25">
      <c r="A2977" s="4" t="s">
        <v>4001</v>
      </c>
      <c r="B2977">
        <v>1</v>
      </c>
    </row>
    <row r="2978" spans="1:2" x14ac:dyDescent="0.25">
      <c r="A2978" s="5" t="s">
        <v>3646</v>
      </c>
      <c r="B2978">
        <v>1</v>
      </c>
    </row>
    <row r="2979" spans="1:2" x14ac:dyDescent="0.25">
      <c r="A2979" s="4" t="s">
        <v>1738</v>
      </c>
      <c r="B2979">
        <v>1</v>
      </c>
    </row>
    <row r="2980" spans="1:2" x14ac:dyDescent="0.25">
      <c r="A2980" s="5" t="s">
        <v>1736</v>
      </c>
      <c r="B2980">
        <v>1</v>
      </c>
    </row>
    <row r="2981" spans="1:2" x14ac:dyDescent="0.25">
      <c r="A2981" s="4" t="s">
        <v>9873</v>
      </c>
      <c r="B2981">
        <v>1</v>
      </c>
    </row>
    <row r="2982" spans="1:2" x14ac:dyDescent="0.25">
      <c r="A2982" s="5" t="s">
        <v>9871</v>
      </c>
      <c r="B2982">
        <v>1</v>
      </c>
    </row>
    <row r="2983" spans="1:2" x14ac:dyDescent="0.25">
      <c r="A2983" s="4" t="s">
        <v>1898</v>
      </c>
      <c r="B2983">
        <v>1</v>
      </c>
    </row>
    <row r="2984" spans="1:2" x14ac:dyDescent="0.25">
      <c r="A2984" s="5" t="s">
        <v>1896</v>
      </c>
      <c r="B2984">
        <v>1</v>
      </c>
    </row>
    <row r="2985" spans="1:2" x14ac:dyDescent="0.25">
      <c r="A2985" s="4" t="s">
        <v>4392</v>
      </c>
      <c r="B2985">
        <v>1</v>
      </c>
    </row>
    <row r="2986" spans="1:2" x14ac:dyDescent="0.25">
      <c r="A2986" s="5" t="s">
        <v>4390</v>
      </c>
      <c r="B2986">
        <v>1</v>
      </c>
    </row>
    <row r="2987" spans="1:2" x14ac:dyDescent="0.25">
      <c r="A2987" s="4" t="s">
        <v>9620</v>
      </c>
      <c r="B2987">
        <v>1</v>
      </c>
    </row>
    <row r="2988" spans="1:2" x14ac:dyDescent="0.25">
      <c r="A2988" s="5" t="s">
        <v>9618</v>
      </c>
      <c r="B2988">
        <v>1</v>
      </c>
    </row>
    <row r="2989" spans="1:2" x14ac:dyDescent="0.25">
      <c r="A2989" s="4" t="s">
        <v>431</v>
      </c>
      <c r="B2989">
        <v>1</v>
      </c>
    </row>
    <row r="2990" spans="1:2" x14ac:dyDescent="0.25">
      <c r="A2990" s="5" t="s">
        <v>28</v>
      </c>
      <c r="B2990">
        <v>1</v>
      </c>
    </row>
    <row r="2991" spans="1:2" x14ac:dyDescent="0.25">
      <c r="A2991" s="4" t="s">
        <v>9105</v>
      </c>
      <c r="B2991">
        <v>1</v>
      </c>
    </row>
    <row r="2992" spans="1:2" x14ac:dyDescent="0.25">
      <c r="A2992" s="5" t="s">
        <v>9103</v>
      </c>
      <c r="B2992">
        <v>1</v>
      </c>
    </row>
    <row r="2993" spans="1:2" x14ac:dyDescent="0.25">
      <c r="A2993" s="4" t="s">
        <v>5673</v>
      </c>
      <c r="B2993">
        <v>1</v>
      </c>
    </row>
    <row r="2994" spans="1:2" x14ac:dyDescent="0.25">
      <c r="A2994" s="5" t="s">
        <v>5670</v>
      </c>
      <c r="B2994">
        <v>1</v>
      </c>
    </row>
    <row r="2995" spans="1:2" x14ac:dyDescent="0.25">
      <c r="A2995" s="4" t="s">
        <v>4141</v>
      </c>
      <c r="B2995">
        <v>1</v>
      </c>
    </row>
    <row r="2996" spans="1:2" x14ac:dyDescent="0.25">
      <c r="A2996" s="5" t="s">
        <v>4137</v>
      </c>
      <c r="B2996">
        <v>1</v>
      </c>
    </row>
    <row r="2997" spans="1:2" x14ac:dyDescent="0.25">
      <c r="A2997" s="4" t="s">
        <v>6268</v>
      </c>
      <c r="B2997">
        <v>1</v>
      </c>
    </row>
    <row r="2998" spans="1:2" x14ac:dyDescent="0.25">
      <c r="A2998" s="5" t="s">
        <v>4022</v>
      </c>
      <c r="B2998">
        <v>1</v>
      </c>
    </row>
    <row r="2999" spans="1:2" x14ac:dyDescent="0.25">
      <c r="A2999" s="4" t="s">
        <v>5667</v>
      </c>
      <c r="B2999">
        <v>1</v>
      </c>
    </row>
    <row r="3000" spans="1:2" x14ac:dyDescent="0.25">
      <c r="A3000" s="5" t="s">
        <v>1679</v>
      </c>
      <c r="B3000">
        <v>1</v>
      </c>
    </row>
    <row r="3001" spans="1:2" x14ac:dyDescent="0.25">
      <c r="A3001" s="4" t="s">
        <v>9819</v>
      </c>
      <c r="B3001">
        <v>1</v>
      </c>
    </row>
    <row r="3002" spans="1:2" x14ac:dyDescent="0.25">
      <c r="A3002" s="5" t="s">
        <v>9816</v>
      </c>
      <c r="B3002">
        <v>1</v>
      </c>
    </row>
    <row r="3003" spans="1:2" x14ac:dyDescent="0.25">
      <c r="A3003" s="4" t="s">
        <v>1522</v>
      </c>
      <c r="B3003">
        <v>1</v>
      </c>
    </row>
    <row r="3004" spans="1:2" x14ac:dyDescent="0.25">
      <c r="A3004" s="5" t="s">
        <v>1518</v>
      </c>
      <c r="B3004">
        <v>1</v>
      </c>
    </row>
    <row r="3005" spans="1:2" x14ac:dyDescent="0.25">
      <c r="A3005" s="4" t="s">
        <v>9847</v>
      </c>
      <c r="B3005">
        <v>1</v>
      </c>
    </row>
    <row r="3006" spans="1:2" x14ac:dyDescent="0.25">
      <c r="A3006" s="5" t="s">
        <v>9816</v>
      </c>
      <c r="B3006">
        <v>1</v>
      </c>
    </row>
    <row r="3007" spans="1:2" x14ac:dyDescent="0.25">
      <c r="A3007" s="4" t="s">
        <v>8427</v>
      </c>
      <c r="B3007">
        <v>1</v>
      </c>
    </row>
    <row r="3008" spans="1:2" x14ac:dyDescent="0.25">
      <c r="A3008" s="5" t="s">
        <v>28</v>
      </c>
      <c r="B3008">
        <v>1</v>
      </c>
    </row>
    <row r="3009" spans="1:2" x14ac:dyDescent="0.25">
      <c r="A3009" s="4" t="s">
        <v>9326</v>
      </c>
      <c r="B3009">
        <v>1</v>
      </c>
    </row>
    <row r="3010" spans="1:2" x14ac:dyDescent="0.25">
      <c r="A3010" s="5" t="s">
        <v>9324</v>
      </c>
      <c r="B3010">
        <v>1</v>
      </c>
    </row>
    <row r="3011" spans="1:2" x14ac:dyDescent="0.25">
      <c r="A3011" s="4" t="s">
        <v>9406</v>
      </c>
      <c r="B3011">
        <v>1</v>
      </c>
    </row>
    <row r="3012" spans="1:2" x14ac:dyDescent="0.25">
      <c r="A3012" s="5" t="s">
        <v>9404</v>
      </c>
      <c r="B3012">
        <v>1</v>
      </c>
    </row>
    <row r="3013" spans="1:2" x14ac:dyDescent="0.25">
      <c r="A3013" s="4" t="s">
        <v>9715</v>
      </c>
      <c r="B3013">
        <v>1</v>
      </c>
    </row>
    <row r="3014" spans="1:2" x14ac:dyDescent="0.25">
      <c r="A3014" s="5" t="s">
        <v>9713</v>
      </c>
      <c r="B3014">
        <v>1</v>
      </c>
    </row>
    <row r="3015" spans="1:2" x14ac:dyDescent="0.25">
      <c r="A3015" s="4" t="s">
        <v>9018</v>
      </c>
      <c r="B3015">
        <v>1</v>
      </c>
    </row>
    <row r="3016" spans="1:2" x14ac:dyDescent="0.25">
      <c r="A3016" s="5" t="s">
        <v>4301</v>
      </c>
      <c r="B3016">
        <v>1</v>
      </c>
    </row>
    <row r="3017" spans="1:2" x14ac:dyDescent="0.25">
      <c r="A3017" s="4" t="s">
        <v>9471</v>
      </c>
      <c r="B3017">
        <v>1</v>
      </c>
    </row>
    <row r="3018" spans="1:2" x14ac:dyDescent="0.25">
      <c r="A3018" s="5" t="s">
        <v>9469</v>
      </c>
      <c r="B3018">
        <v>1</v>
      </c>
    </row>
    <row r="3019" spans="1:2" x14ac:dyDescent="0.25">
      <c r="A3019" s="4" t="s">
        <v>1048</v>
      </c>
      <c r="B3019">
        <v>1</v>
      </c>
    </row>
    <row r="3020" spans="1:2" x14ac:dyDescent="0.25">
      <c r="A3020" s="5" t="s">
        <v>1046</v>
      </c>
      <c r="B3020">
        <v>1</v>
      </c>
    </row>
    <row r="3021" spans="1:2" x14ac:dyDescent="0.25">
      <c r="A3021" s="4" t="s">
        <v>9705</v>
      </c>
      <c r="B3021">
        <v>1</v>
      </c>
    </row>
    <row r="3022" spans="1:2" x14ac:dyDescent="0.25">
      <c r="A3022" s="5" t="s">
        <v>9703</v>
      </c>
      <c r="B3022">
        <v>1</v>
      </c>
    </row>
    <row r="3023" spans="1:2" x14ac:dyDescent="0.25">
      <c r="A3023" s="4" t="s">
        <v>3117</v>
      </c>
      <c r="B3023">
        <v>1</v>
      </c>
    </row>
    <row r="3024" spans="1:2" x14ac:dyDescent="0.25">
      <c r="A3024" s="5" t="s">
        <v>3114</v>
      </c>
      <c r="B3024">
        <v>1</v>
      </c>
    </row>
    <row r="3025" spans="1:2" x14ac:dyDescent="0.25">
      <c r="A3025" s="4" t="s">
        <v>8546</v>
      </c>
      <c r="B3025">
        <v>1</v>
      </c>
    </row>
    <row r="3026" spans="1:2" x14ac:dyDescent="0.25">
      <c r="A3026" s="5" t="s">
        <v>8543</v>
      </c>
      <c r="B3026">
        <v>1</v>
      </c>
    </row>
    <row r="3027" spans="1:2" x14ac:dyDescent="0.25">
      <c r="A3027" s="4" t="s">
        <v>5910</v>
      </c>
      <c r="B3027">
        <v>1</v>
      </c>
    </row>
    <row r="3028" spans="1:2" x14ac:dyDescent="0.25">
      <c r="A3028" s="5" t="s">
        <v>5738</v>
      </c>
      <c r="B3028">
        <v>1</v>
      </c>
    </row>
    <row r="3029" spans="1:2" x14ac:dyDescent="0.25">
      <c r="A3029" s="4" t="s">
        <v>9463</v>
      </c>
      <c r="B3029">
        <v>1</v>
      </c>
    </row>
    <row r="3030" spans="1:2" x14ac:dyDescent="0.25">
      <c r="A3030" s="5" t="s">
        <v>9461</v>
      </c>
      <c r="B3030">
        <v>1</v>
      </c>
    </row>
    <row r="3031" spans="1:2" x14ac:dyDescent="0.25">
      <c r="A3031" s="4" t="s">
        <v>1947</v>
      </c>
      <c r="B3031">
        <v>1</v>
      </c>
    </row>
    <row r="3032" spans="1:2" x14ac:dyDescent="0.25">
      <c r="A3032" s="5" t="s">
        <v>1945</v>
      </c>
      <c r="B3032">
        <v>1</v>
      </c>
    </row>
    <row r="3033" spans="1:2" x14ac:dyDescent="0.25">
      <c r="A3033" s="4" t="s">
        <v>9690</v>
      </c>
      <c r="B3033">
        <v>1</v>
      </c>
    </row>
    <row r="3034" spans="1:2" x14ac:dyDescent="0.25">
      <c r="A3034" s="5" t="s">
        <v>9688</v>
      </c>
      <c r="B3034">
        <v>1</v>
      </c>
    </row>
    <row r="3035" spans="1:2" x14ac:dyDescent="0.25">
      <c r="A3035" s="4" t="s">
        <v>9281</v>
      </c>
      <c r="B3035">
        <v>1</v>
      </c>
    </row>
    <row r="3036" spans="1:2" x14ac:dyDescent="0.25">
      <c r="A3036" s="5" t="s">
        <v>9278</v>
      </c>
      <c r="B3036">
        <v>1</v>
      </c>
    </row>
    <row r="3037" spans="1:2" x14ac:dyDescent="0.25">
      <c r="A3037" s="4" t="s">
        <v>9512</v>
      </c>
      <c r="B3037">
        <v>1</v>
      </c>
    </row>
    <row r="3038" spans="1:2" x14ac:dyDescent="0.25">
      <c r="A3038" s="5" t="s">
        <v>9510</v>
      </c>
      <c r="B3038">
        <v>1</v>
      </c>
    </row>
    <row r="3039" spans="1:2" x14ac:dyDescent="0.25">
      <c r="A3039" s="4" t="s">
        <v>5797</v>
      </c>
      <c r="B3039">
        <v>1</v>
      </c>
    </row>
    <row r="3040" spans="1:2" x14ac:dyDescent="0.25">
      <c r="A3040" s="5" t="s">
        <v>5795</v>
      </c>
      <c r="B3040">
        <v>1</v>
      </c>
    </row>
    <row r="3041" spans="1:2" x14ac:dyDescent="0.25">
      <c r="A3041" s="4" t="s">
        <v>9482</v>
      </c>
      <c r="B3041">
        <v>1</v>
      </c>
    </row>
    <row r="3042" spans="1:2" x14ac:dyDescent="0.25">
      <c r="A3042" s="5" t="s">
        <v>9480</v>
      </c>
      <c r="B3042">
        <v>1</v>
      </c>
    </row>
    <row r="3043" spans="1:2" x14ac:dyDescent="0.25">
      <c r="A3043" s="4" t="s">
        <v>7958</v>
      </c>
      <c r="B3043">
        <v>1</v>
      </c>
    </row>
    <row r="3044" spans="1:2" x14ac:dyDescent="0.25">
      <c r="A3044" s="5" t="s">
        <v>7723</v>
      </c>
      <c r="B3044">
        <v>1</v>
      </c>
    </row>
    <row r="3045" spans="1:2" x14ac:dyDescent="0.25">
      <c r="A3045" s="4" t="s">
        <v>9520</v>
      </c>
      <c r="B3045">
        <v>1</v>
      </c>
    </row>
    <row r="3046" spans="1:2" x14ac:dyDescent="0.25">
      <c r="A3046" s="5" t="s">
        <v>9518</v>
      </c>
      <c r="B3046">
        <v>1</v>
      </c>
    </row>
    <row r="3047" spans="1:2" x14ac:dyDescent="0.25">
      <c r="A3047" s="4" t="s">
        <v>5805</v>
      </c>
      <c r="B3047">
        <v>1</v>
      </c>
    </row>
    <row r="3048" spans="1:2" x14ac:dyDescent="0.25">
      <c r="A3048" s="5" t="s">
        <v>5803</v>
      </c>
      <c r="B3048">
        <v>1</v>
      </c>
    </row>
    <row r="3049" spans="1:2" x14ac:dyDescent="0.25">
      <c r="A3049" s="4" t="s">
        <v>9214</v>
      </c>
      <c r="B3049">
        <v>1</v>
      </c>
    </row>
    <row r="3050" spans="1:2" x14ac:dyDescent="0.25">
      <c r="A3050" s="5" t="s">
        <v>9212</v>
      </c>
      <c r="B3050">
        <v>1</v>
      </c>
    </row>
    <row r="3051" spans="1:2" x14ac:dyDescent="0.25">
      <c r="A3051" s="4" t="s">
        <v>1971</v>
      </c>
      <c r="B3051">
        <v>1</v>
      </c>
    </row>
    <row r="3052" spans="1:2" x14ac:dyDescent="0.25">
      <c r="A3052" s="5" t="s">
        <v>1967</v>
      </c>
      <c r="B3052">
        <v>1</v>
      </c>
    </row>
    <row r="3053" spans="1:2" x14ac:dyDescent="0.25">
      <c r="A3053" s="4" t="s">
        <v>9228</v>
      </c>
      <c r="B3053">
        <v>1</v>
      </c>
    </row>
    <row r="3054" spans="1:2" x14ac:dyDescent="0.25">
      <c r="A3054" s="5" t="s">
        <v>9226</v>
      </c>
      <c r="B3054">
        <v>1</v>
      </c>
    </row>
    <row r="3055" spans="1:2" x14ac:dyDescent="0.25">
      <c r="A3055" s="4" t="s">
        <v>927</v>
      </c>
      <c r="B3055">
        <v>1</v>
      </c>
    </row>
    <row r="3056" spans="1:2" x14ac:dyDescent="0.25">
      <c r="A3056" s="5" t="s">
        <v>925</v>
      </c>
      <c r="B3056">
        <v>1</v>
      </c>
    </row>
    <row r="3057" spans="1:2" x14ac:dyDescent="0.25">
      <c r="A3057" s="4" t="s">
        <v>9599</v>
      </c>
      <c r="B3057">
        <v>1</v>
      </c>
    </row>
    <row r="3058" spans="1:2" x14ac:dyDescent="0.25">
      <c r="A3058" s="5" t="s">
        <v>9597</v>
      </c>
      <c r="B3058">
        <v>1</v>
      </c>
    </row>
    <row r="3059" spans="1:2" x14ac:dyDescent="0.25">
      <c r="A3059" s="4" t="s">
        <v>7210</v>
      </c>
      <c r="B3059">
        <v>1</v>
      </c>
    </row>
    <row r="3060" spans="1:2" x14ac:dyDescent="0.25">
      <c r="A3060" s="5" t="s">
        <v>7207</v>
      </c>
      <c r="B3060">
        <v>1</v>
      </c>
    </row>
    <row r="3061" spans="1:2" x14ac:dyDescent="0.25">
      <c r="A3061" s="4" t="s">
        <v>9516</v>
      </c>
      <c r="B3061">
        <v>1</v>
      </c>
    </row>
    <row r="3062" spans="1:2" x14ac:dyDescent="0.25">
      <c r="A3062" s="5" t="s">
        <v>9514</v>
      </c>
      <c r="B3062">
        <v>1</v>
      </c>
    </row>
    <row r="3063" spans="1:2" x14ac:dyDescent="0.25">
      <c r="A3063" s="4" t="s">
        <v>640</v>
      </c>
      <c r="B3063">
        <v>1</v>
      </c>
    </row>
    <row r="3064" spans="1:2" x14ac:dyDescent="0.25">
      <c r="A3064" s="5" t="s">
        <v>28</v>
      </c>
      <c r="B3064">
        <v>1</v>
      </c>
    </row>
    <row r="3065" spans="1:2" x14ac:dyDescent="0.25">
      <c r="A3065" s="4" t="s">
        <v>9382</v>
      </c>
      <c r="B3065">
        <v>1</v>
      </c>
    </row>
    <row r="3066" spans="1:2" x14ac:dyDescent="0.25">
      <c r="A3066" s="5" t="s">
        <v>9380</v>
      </c>
      <c r="B3066">
        <v>1</v>
      </c>
    </row>
    <row r="3067" spans="1:2" x14ac:dyDescent="0.25">
      <c r="A3067" s="4" t="s">
        <v>5704</v>
      </c>
      <c r="B3067">
        <v>1</v>
      </c>
    </row>
    <row r="3068" spans="1:2" x14ac:dyDescent="0.25">
      <c r="A3068" s="5" t="s">
        <v>4791</v>
      </c>
      <c r="B3068">
        <v>1</v>
      </c>
    </row>
    <row r="3069" spans="1:2" x14ac:dyDescent="0.25">
      <c r="A3069" s="4" t="s">
        <v>9654</v>
      </c>
      <c r="B3069">
        <v>1</v>
      </c>
    </row>
    <row r="3070" spans="1:2" x14ac:dyDescent="0.25">
      <c r="A3070" s="5" t="s">
        <v>9652</v>
      </c>
      <c r="B3070">
        <v>1</v>
      </c>
    </row>
    <row r="3071" spans="1:2" x14ac:dyDescent="0.25">
      <c r="A3071" s="4" t="s">
        <v>5998</v>
      </c>
      <c r="B3071">
        <v>1</v>
      </c>
    </row>
    <row r="3072" spans="1:2" x14ac:dyDescent="0.25">
      <c r="A3072" s="5" t="s">
        <v>4791</v>
      </c>
      <c r="B3072">
        <v>1</v>
      </c>
    </row>
    <row r="3073" spans="1:2" x14ac:dyDescent="0.25">
      <c r="A3073" s="4" t="s">
        <v>9218</v>
      </c>
      <c r="B3073">
        <v>1</v>
      </c>
    </row>
    <row r="3074" spans="1:2" x14ac:dyDescent="0.25">
      <c r="A3074" s="5" t="s">
        <v>9216</v>
      </c>
      <c r="B3074">
        <v>1</v>
      </c>
    </row>
    <row r="3075" spans="1:2" x14ac:dyDescent="0.25">
      <c r="A3075" s="4" t="s">
        <v>2175</v>
      </c>
      <c r="B3075">
        <v>1</v>
      </c>
    </row>
    <row r="3076" spans="1:2" x14ac:dyDescent="0.25">
      <c r="A3076" s="5" t="s">
        <v>1973</v>
      </c>
      <c r="B3076">
        <v>1</v>
      </c>
    </row>
    <row r="3077" spans="1:2" x14ac:dyDescent="0.25">
      <c r="A3077" s="4" t="s">
        <v>10055</v>
      </c>
      <c r="B3077">
        <v>1</v>
      </c>
    </row>
    <row r="3078" spans="1:2" x14ac:dyDescent="0.25">
      <c r="A3078" s="5" t="s">
        <v>10053</v>
      </c>
      <c r="B3078">
        <v>1</v>
      </c>
    </row>
    <row r="3079" spans="1:2" x14ac:dyDescent="0.25">
      <c r="A3079" s="4" t="s">
        <v>2135</v>
      </c>
      <c r="B3079">
        <v>1</v>
      </c>
    </row>
    <row r="3080" spans="1:2" x14ac:dyDescent="0.25">
      <c r="A3080" s="5" t="s">
        <v>1973</v>
      </c>
      <c r="B3080">
        <v>1</v>
      </c>
    </row>
    <row r="3081" spans="1:2" x14ac:dyDescent="0.25">
      <c r="A3081" s="4" t="s">
        <v>5655</v>
      </c>
      <c r="B3081">
        <v>1</v>
      </c>
    </row>
    <row r="3082" spans="1:2" x14ac:dyDescent="0.25">
      <c r="A3082" s="5" t="s">
        <v>1679</v>
      </c>
      <c r="B3082">
        <v>1</v>
      </c>
    </row>
    <row r="3083" spans="1:2" x14ac:dyDescent="0.25">
      <c r="A3083" s="4" t="s">
        <v>6968</v>
      </c>
      <c r="B3083">
        <v>1</v>
      </c>
    </row>
    <row r="3084" spans="1:2" x14ac:dyDescent="0.25">
      <c r="A3084" s="5" t="s">
        <v>6966</v>
      </c>
      <c r="B3084">
        <v>1</v>
      </c>
    </row>
    <row r="3085" spans="1:2" x14ac:dyDescent="0.25">
      <c r="A3085" s="4" t="s">
        <v>5676</v>
      </c>
      <c r="B3085">
        <v>1</v>
      </c>
    </row>
    <row r="3086" spans="1:2" x14ac:dyDescent="0.25">
      <c r="A3086" s="5" t="s">
        <v>1679</v>
      </c>
      <c r="B3086">
        <v>1</v>
      </c>
    </row>
    <row r="3087" spans="1:2" x14ac:dyDescent="0.25">
      <c r="A3087" s="4" t="s">
        <v>8613</v>
      </c>
      <c r="B3087">
        <v>1</v>
      </c>
    </row>
    <row r="3088" spans="1:2" x14ac:dyDescent="0.25">
      <c r="A3088" s="5" t="s">
        <v>4255</v>
      </c>
      <c r="B3088">
        <v>1</v>
      </c>
    </row>
    <row r="3089" spans="1:2" x14ac:dyDescent="0.25">
      <c r="A3089" s="4" t="s">
        <v>3544</v>
      </c>
      <c r="B3089">
        <v>1</v>
      </c>
    </row>
    <row r="3090" spans="1:2" x14ac:dyDescent="0.25">
      <c r="A3090" s="5" t="s">
        <v>3541</v>
      </c>
      <c r="B3090">
        <v>1</v>
      </c>
    </row>
    <row r="3091" spans="1:2" x14ac:dyDescent="0.25">
      <c r="A3091" s="4" t="s">
        <v>3631</v>
      </c>
      <c r="B3091">
        <v>1</v>
      </c>
    </row>
    <row r="3092" spans="1:2" x14ac:dyDescent="0.25">
      <c r="A3092" s="5" t="s">
        <v>3629</v>
      </c>
      <c r="B3092">
        <v>1</v>
      </c>
    </row>
    <row r="3093" spans="1:2" x14ac:dyDescent="0.25">
      <c r="A3093" s="4" t="s">
        <v>3305</v>
      </c>
      <c r="B3093">
        <v>1</v>
      </c>
    </row>
    <row r="3094" spans="1:2" x14ac:dyDescent="0.25">
      <c r="A3094" s="5" t="s">
        <v>3301</v>
      </c>
      <c r="B3094">
        <v>1</v>
      </c>
    </row>
    <row r="3095" spans="1:2" x14ac:dyDescent="0.25">
      <c r="A3095" s="4" t="s">
        <v>6868</v>
      </c>
      <c r="B3095">
        <v>1</v>
      </c>
    </row>
    <row r="3096" spans="1:2" x14ac:dyDescent="0.25">
      <c r="A3096" s="5" t="s">
        <v>6864</v>
      </c>
      <c r="B3096">
        <v>1</v>
      </c>
    </row>
    <row r="3097" spans="1:2" x14ac:dyDescent="0.25">
      <c r="A3097" s="4" t="s">
        <v>6015</v>
      </c>
      <c r="B3097">
        <v>1</v>
      </c>
    </row>
    <row r="3098" spans="1:2" x14ac:dyDescent="0.25">
      <c r="A3098" s="5" t="s">
        <v>4791</v>
      </c>
      <c r="B3098">
        <v>1</v>
      </c>
    </row>
    <row r="3099" spans="1:2" x14ac:dyDescent="0.25">
      <c r="A3099" s="4" t="s">
        <v>2389</v>
      </c>
      <c r="B3099">
        <v>1</v>
      </c>
    </row>
    <row r="3100" spans="1:2" x14ac:dyDescent="0.25">
      <c r="A3100" s="5" t="s">
        <v>2386</v>
      </c>
      <c r="B3100">
        <v>1</v>
      </c>
    </row>
    <row r="3101" spans="1:2" x14ac:dyDescent="0.25">
      <c r="A3101" s="4" t="s">
        <v>5690</v>
      </c>
      <c r="B3101">
        <v>1</v>
      </c>
    </row>
    <row r="3102" spans="1:2" x14ac:dyDescent="0.25">
      <c r="A3102" s="5" t="s">
        <v>4791</v>
      </c>
      <c r="B3102">
        <v>1</v>
      </c>
    </row>
    <row r="3103" spans="1:2" x14ac:dyDescent="0.25">
      <c r="A3103" s="4" t="s">
        <v>9673</v>
      </c>
      <c r="B3103">
        <v>1</v>
      </c>
    </row>
    <row r="3104" spans="1:2" x14ac:dyDescent="0.25">
      <c r="A3104" s="5" t="s">
        <v>6915</v>
      </c>
      <c r="B3104">
        <v>1</v>
      </c>
    </row>
    <row r="3105" spans="1:2" x14ac:dyDescent="0.25">
      <c r="A3105" s="4" t="s">
        <v>6011</v>
      </c>
      <c r="B3105">
        <v>1</v>
      </c>
    </row>
    <row r="3106" spans="1:2" x14ac:dyDescent="0.25">
      <c r="A3106" s="5" t="s">
        <v>4791</v>
      </c>
      <c r="B3106">
        <v>1</v>
      </c>
    </row>
    <row r="3107" spans="1:2" x14ac:dyDescent="0.25">
      <c r="A3107" s="4" t="s">
        <v>9294</v>
      </c>
      <c r="B3107">
        <v>1</v>
      </c>
    </row>
    <row r="3108" spans="1:2" x14ac:dyDescent="0.25">
      <c r="A3108" s="5" t="s">
        <v>6915</v>
      </c>
      <c r="B3108">
        <v>1</v>
      </c>
    </row>
    <row r="3109" spans="1:2" x14ac:dyDescent="0.25">
      <c r="A3109" s="4" t="s">
        <v>5695</v>
      </c>
      <c r="B3109">
        <v>1</v>
      </c>
    </row>
    <row r="3110" spans="1:2" x14ac:dyDescent="0.25">
      <c r="A3110" s="5" t="s">
        <v>4791</v>
      </c>
      <c r="B3110">
        <v>1</v>
      </c>
    </row>
    <row r="3111" spans="1:2" x14ac:dyDescent="0.25">
      <c r="A3111" s="4" t="s">
        <v>9368</v>
      </c>
      <c r="B3111">
        <v>1</v>
      </c>
    </row>
    <row r="3112" spans="1:2" x14ac:dyDescent="0.25">
      <c r="A3112" s="5" t="s">
        <v>9366</v>
      </c>
      <c r="B3112">
        <v>1</v>
      </c>
    </row>
    <row r="3113" spans="1:2" x14ac:dyDescent="0.25">
      <c r="A3113" s="4" t="s">
        <v>6018</v>
      </c>
      <c r="B3113">
        <v>1</v>
      </c>
    </row>
    <row r="3114" spans="1:2" x14ac:dyDescent="0.25">
      <c r="A3114" s="5" t="s">
        <v>4791</v>
      </c>
      <c r="B3114">
        <v>1</v>
      </c>
    </row>
    <row r="3115" spans="1:2" x14ac:dyDescent="0.25">
      <c r="A3115" s="4" t="s">
        <v>9402</v>
      </c>
      <c r="B3115">
        <v>1</v>
      </c>
    </row>
    <row r="3116" spans="1:2" x14ac:dyDescent="0.25">
      <c r="A3116" s="5" t="s">
        <v>9400</v>
      </c>
      <c r="B3116">
        <v>1</v>
      </c>
    </row>
    <row r="3117" spans="1:2" x14ac:dyDescent="0.25">
      <c r="A3117" s="4" t="s">
        <v>6498</v>
      </c>
      <c r="B3117">
        <v>1</v>
      </c>
    </row>
    <row r="3118" spans="1:2" x14ac:dyDescent="0.25">
      <c r="A3118" s="5" t="s">
        <v>6495</v>
      </c>
      <c r="B3118">
        <v>1</v>
      </c>
    </row>
    <row r="3119" spans="1:2" x14ac:dyDescent="0.25">
      <c r="A3119" s="4" t="s">
        <v>9891</v>
      </c>
      <c r="B3119">
        <v>1</v>
      </c>
    </row>
    <row r="3120" spans="1:2" x14ac:dyDescent="0.25">
      <c r="A3120" s="5" t="s">
        <v>9230</v>
      </c>
      <c r="B3120">
        <v>1</v>
      </c>
    </row>
    <row r="3121" spans="1:2" x14ac:dyDescent="0.25">
      <c r="A3121" s="4" t="s">
        <v>1370</v>
      </c>
      <c r="B3121">
        <v>1</v>
      </c>
    </row>
    <row r="3122" spans="1:2" x14ac:dyDescent="0.25">
      <c r="A3122" s="5" t="s">
        <v>1366</v>
      </c>
      <c r="B3122">
        <v>1</v>
      </c>
    </row>
    <row r="3123" spans="1:2" x14ac:dyDescent="0.25">
      <c r="A3123" s="4" t="s">
        <v>7605</v>
      </c>
      <c r="B3123">
        <v>1</v>
      </c>
    </row>
    <row r="3124" spans="1:2" x14ac:dyDescent="0.25">
      <c r="A3124" s="5" t="s">
        <v>7602</v>
      </c>
      <c r="B3124">
        <v>1</v>
      </c>
    </row>
    <row r="3125" spans="1:2" x14ac:dyDescent="0.25">
      <c r="A3125" s="4" t="s">
        <v>4328</v>
      </c>
      <c r="B3125">
        <v>1</v>
      </c>
    </row>
    <row r="3126" spans="1:2" x14ac:dyDescent="0.25">
      <c r="A3126" s="5" t="s">
        <v>4325</v>
      </c>
      <c r="B3126">
        <v>1</v>
      </c>
    </row>
    <row r="3127" spans="1:2" x14ac:dyDescent="0.25">
      <c r="A3127" s="4" t="s">
        <v>9971</v>
      </c>
      <c r="B3127">
        <v>1</v>
      </c>
    </row>
    <row r="3128" spans="1:2" x14ac:dyDescent="0.25">
      <c r="A3128" s="5" t="s">
        <v>9969</v>
      </c>
      <c r="B3128">
        <v>1</v>
      </c>
    </row>
    <row r="3129" spans="1:2" x14ac:dyDescent="0.25">
      <c r="A3129" s="4" t="s">
        <v>1173</v>
      </c>
      <c r="B3129">
        <v>1</v>
      </c>
    </row>
    <row r="3130" spans="1:2" x14ac:dyDescent="0.25">
      <c r="A3130" s="5" t="s">
        <v>1128</v>
      </c>
      <c r="B3130">
        <v>1</v>
      </c>
    </row>
    <row r="3131" spans="1:2" x14ac:dyDescent="0.25">
      <c r="A3131" s="4" t="s">
        <v>6919</v>
      </c>
      <c r="B3131">
        <v>1</v>
      </c>
    </row>
    <row r="3132" spans="1:2" x14ac:dyDescent="0.25">
      <c r="A3132" s="5" t="s">
        <v>6915</v>
      </c>
      <c r="B3132">
        <v>1</v>
      </c>
    </row>
    <row r="3133" spans="1:2" x14ac:dyDescent="0.25">
      <c r="A3133" s="4" t="s">
        <v>1729</v>
      </c>
      <c r="B3133">
        <v>1</v>
      </c>
    </row>
    <row r="3134" spans="1:2" x14ac:dyDescent="0.25">
      <c r="A3134" s="5" t="s">
        <v>1727</v>
      </c>
      <c r="B3134">
        <v>1</v>
      </c>
    </row>
    <row r="3135" spans="1:2" x14ac:dyDescent="0.25">
      <c r="A3135" s="4" t="s">
        <v>9650</v>
      </c>
      <c r="B3135">
        <v>1</v>
      </c>
    </row>
    <row r="3136" spans="1:2" x14ac:dyDescent="0.25">
      <c r="A3136" s="5" t="s">
        <v>9647</v>
      </c>
      <c r="B3136">
        <v>1</v>
      </c>
    </row>
    <row r="3137" spans="1:2" x14ac:dyDescent="0.25">
      <c r="A3137" s="4" t="s">
        <v>1080</v>
      </c>
      <c r="B3137">
        <v>1</v>
      </c>
    </row>
    <row r="3138" spans="1:2" x14ac:dyDescent="0.25">
      <c r="A3138" s="5" t="s">
        <v>1076</v>
      </c>
      <c r="B3138">
        <v>1</v>
      </c>
    </row>
    <row r="3139" spans="1:2" x14ac:dyDescent="0.25">
      <c r="A3139" s="4" t="s">
        <v>3325</v>
      </c>
      <c r="B3139">
        <v>1</v>
      </c>
    </row>
    <row r="3140" spans="1:2" x14ac:dyDescent="0.25">
      <c r="A3140" s="5" t="s">
        <v>3323</v>
      </c>
      <c r="B3140">
        <v>1</v>
      </c>
    </row>
    <row r="3141" spans="1:2" x14ac:dyDescent="0.25">
      <c r="A3141" s="4" t="s">
        <v>6089</v>
      </c>
      <c r="B3141">
        <v>1</v>
      </c>
    </row>
    <row r="3142" spans="1:2" x14ac:dyDescent="0.25">
      <c r="A3142" s="5" t="s">
        <v>6039</v>
      </c>
      <c r="B3142">
        <v>1</v>
      </c>
    </row>
    <row r="3143" spans="1:2" x14ac:dyDescent="0.25">
      <c r="A3143" s="4" t="s">
        <v>3934</v>
      </c>
      <c r="B3143">
        <v>1</v>
      </c>
    </row>
    <row r="3144" spans="1:2" x14ac:dyDescent="0.25">
      <c r="A3144" s="5" t="s">
        <v>3931</v>
      </c>
      <c r="B3144">
        <v>1</v>
      </c>
    </row>
    <row r="3145" spans="1:2" x14ac:dyDescent="0.25">
      <c r="A3145" s="4" t="s">
        <v>6219</v>
      </c>
      <c r="B3145">
        <v>1</v>
      </c>
    </row>
    <row r="3146" spans="1:2" x14ac:dyDescent="0.25">
      <c r="A3146" s="5" t="s">
        <v>6217</v>
      </c>
      <c r="B3146">
        <v>1</v>
      </c>
    </row>
    <row r="3147" spans="1:2" x14ac:dyDescent="0.25">
      <c r="A3147" s="4" t="s">
        <v>8848</v>
      </c>
      <c r="B3147">
        <v>1</v>
      </c>
    </row>
    <row r="3148" spans="1:2" x14ac:dyDescent="0.25">
      <c r="A3148" s="5" t="s">
        <v>8845</v>
      </c>
      <c r="B3148">
        <v>1</v>
      </c>
    </row>
    <row r="3149" spans="1:2" x14ac:dyDescent="0.25">
      <c r="A3149" s="4" t="s">
        <v>7522</v>
      </c>
      <c r="B3149">
        <v>1</v>
      </c>
    </row>
    <row r="3150" spans="1:2" x14ac:dyDescent="0.25">
      <c r="A3150" s="5" t="s">
        <v>7519</v>
      </c>
      <c r="B3150">
        <v>1</v>
      </c>
    </row>
    <row r="3151" spans="1:2" x14ac:dyDescent="0.25">
      <c r="A3151" s="4" t="s">
        <v>1780</v>
      </c>
      <c r="B3151">
        <v>1</v>
      </c>
    </row>
    <row r="3152" spans="1:2" x14ac:dyDescent="0.25">
      <c r="A3152" s="5" t="s">
        <v>1778</v>
      </c>
      <c r="B3152">
        <v>1</v>
      </c>
    </row>
    <row r="3153" spans="1:2" x14ac:dyDescent="0.25">
      <c r="A3153" s="4" t="s">
        <v>3740</v>
      </c>
      <c r="B3153">
        <v>1</v>
      </c>
    </row>
    <row r="3154" spans="1:2" x14ac:dyDescent="0.25">
      <c r="A3154" s="5" t="s">
        <v>3738</v>
      </c>
      <c r="B3154">
        <v>1</v>
      </c>
    </row>
    <row r="3155" spans="1:2" x14ac:dyDescent="0.25">
      <c r="A3155" s="4" t="s">
        <v>1894</v>
      </c>
      <c r="B3155">
        <v>1</v>
      </c>
    </row>
    <row r="3156" spans="1:2" x14ac:dyDescent="0.25">
      <c r="A3156" s="5" t="s">
        <v>1892</v>
      </c>
      <c r="B3156">
        <v>1</v>
      </c>
    </row>
    <row r="3157" spans="1:2" x14ac:dyDescent="0.25">
      <c r="A3157" s="4" t="s">
        <v>8883</v>
      </c>
      <c r="B3157">
        <v>1</v>
      </c>
    </row>
    <row r="3158" spans="1:2" x14ac:dyDescent="0.25">
      <c r="A3158" s="5" t="s">
        <v>8879</v>
      </c>
      <c r="B3158">
        <v>1</v>
      </c>
    </row>
    <row r="3159" spans="1:2" x14ac:dyDescent="0.25">
      <c r="A3159" s="4" t="s">
        <v>1074</v>
      </c>
      <c r="B3159">
        <v>1</v>
      </c>
    </row>
    <row r="3160" spans="1:2" x14ac:dyDescent="0.25">
      <c r="A3160" s="5" t="s">
        <v>1062</v>
      </c>
      <c r="B3160">
        <v>1</v>
      </c>
    </row>
    <row r="3161" spans="1:2" x14ac:dyDescent="0.25">
      <c r="A3161" s="4" t="s">
        <v>2942</v>
      </c>
      <c r="B3161">
        <v>1</v>
      </c>
    </row>
    <row r="3162" spans="1:2" x14ac:dyDescent="0.25">
      <c r="A3162" s="5" t="s">
        <v>2939</v>
      </c>
      <c r="B3162">
        <v>1</v>
      </c>
    </row>
    <row r="3163" spans="1:2" x14ac:dyDescent="0.25">
      <c r="A3163" s="4" t="s">
        <v>1013</v>
      </c>
      <c r="B3163">
        <v>1</v>
      </c>
    </row>
    <row r="3164" spans="1:2" x14ac:dyDescent="0.25">
      <c r="A3164" s="5" t="s">
        <v>1011</v>
      </c>
      <c r="B3164">
        <v>1</v>
      </c>
    </row>
    <row r="3165" spans="1:2" x14ac:dyDescent="0.25">
      <c r="A3165" s="4" t="s">
        <v>2762</v>
      </c>
      <c r="B3165">
        <v>1</v>
      </c>
    </row>
    <row r="3166" spans="1:2" x14ac:dyDescent="0.25">
      <c r="A3166" s="5" t="s">
        <v>2758</v>
      </c>
      <c r="B3166">
        <v>1</v>
      </c>
    </row>
    <row r="3167" spans="1:2" x14ac:dyDescent="0.25">
      <c r="A3167" s="4" t="s">
        <v>5710</v>
      </c>
      <c r="B3167">
        <v>1</v>
      </c>
    </row>
    <row r="3168" spans="1:2" x14ac:dyDescent="0.25">
      <c r="A3168" s="5" t="s">
        <v>5706</v>
      </c>
      <c r="B3168">
        <v>1</v>
      </c>
    </row>
    <row r="3169" spans="1:2" x14ac:dyDescent="0.25">
      <c r="A3169" s="4" t="s">
        <v>8865</v>
      </c>
      <c r="B3169">
        <v>1</v>
      </c>
    </row>
    <row r="3170" spans="1:2" x14ac:dyDescent="0.25">
      <c r="A3170" s="5" t="s">
        <v>8861</v>
      </c>
      <c r="B3170">
        <v>1</v>
      </c>
    </row>
    <row r="3171" spans="1:2" x14ac:dyDescent="0.25">
      <c r="A3171" s="4" t="s">
        <v>2009</v>
      </c>
      <c r="B3171">
        <v>1</v>
      </c>
    </row>
    <row r="3172" spans="1:2" x14ac:dyDescent="0.25">
      <c r="A3172" s="5" t="s">
        <v>2004</v>
      </c>
      <c r="B3172">
        <v>1</v>
      </c>
    </row>
    <row r="3173" spans="1:2" x14ac:dyDescent="0.25">
      <c r="A3173" s="4" t="s">
        <v>3624</v>
      </c>
      <c r="B3173">
        <v>1</v>
      </c>
    </row>
    <row r="3174" spans="1:2" x14ac:dyDescent="0.25">
      <c r="A3174" s="5" t="s">
        <v>2939</v>
      </c>
      <c r="B3174">
        <v>1</v>
      </c>
    </row>
    <row r="3175" spans="1:2" x14ac:dyDescent="0.25">
      <c r="A3175" s="4" t="s">
        <v>9701</v>
      </c>
      <c r="B3175">
        <v>1</v>
      </c>
    </row>
    <row r="3176" spans="1:2" x14ac:dyDescent="0.25">
      <c r="A3176" s="5" t="s">
        <v>9699</v>
      </c>
      <c r="B3176">
        <v>1</v>
      </c>
    </row>
    <row r="3177" spans="1:2" x14ac:dyDescent="0.25">
      <c r="A3177" s="4" t="s">
        <v>2057</v>
      </c>
      <c r="B3177">
        <v>1</v>
      </c>
    </row>
    <row r="3178" spans="1:2" x14ac:dyDescent="0.25">
      <c r="A3178" s="5" t="s">
        <v>2052</v>
      </c>
      <c r="B3178">
        <v>1</v>
      </c>
    </row>
    <row r="3179" spans="1:2" x14ac:dyDescent="0.25">
      <c r="A3179" s="4" t="s">
        <v>9624</v>
      </c>
      <c r="B3179">
        <v>1</v>
      </c>
    </row>
    <row r="3180" spans="1:2" x14ac:dyDescent="0.25">
      <c r="A3180" s="5" t="s">
        <v>9622</v>
      </c>
      <c r="B3180">
        <v>1</v>
      </c>
    </row>
    <row r="3181" spans="1:2" x14ac:dyDescent="0.25">
      <c r="A3181" s="4" t="s">
        <v>2213</v>
      </c>
      <c r="B3181">
        <v>1</v>
      </c>
    </row>
    <row r="3182" spans="1:2" x14ac:dyDescent="0.25">
      <c r="A3182" s="5" t="s">
        <v>2161</v>
      </c>
      <c r="B3182">
        <v>1</v>
      </c>
    </row>
    <row r="3183" spans="1:2" x14ac:dyDescent="0.25">
      <c r="A3183" s="4" t="s">
        <v>1302</v>
      </c>
      <c r="B3183">
        <v>1</v>
      </c>
    </row>
    <row r="3184" spans="1:2" x14ac:dyDescent="0.25">
      <c r="A3184" s="5" t="s">
        <v>1280</v>
      </c>
      <c r="B3184">
        <v>1</v>
      </c>
    </row>
    <row r="3185" spans="1:2" x14ac:dyDescent="0.25">
      <c r="A3185" s="4" t="s">
        <v>8209</v>
      </c>
      <c r="B3185">
        <v>1</v>
      </c>
    </row>
    <row r="3186" spans="1:2" x14ac:dyDescent="0.25">
      <c r="A3186" s="5" t="s">
        <v>8206</v>
      </c>
      <c r="B3186">
        <v>1</v>
      </c>
    </row>
    <row r="3187" spans="1:2" x14ac:dyDescent="0.25">
      <c r="A3187" s="4" t="s">
        <v>5919</v>
      </c>
      <c r="B3187">
        <v>1</v>
      </c>
    </row>
    <row r="3188" spans="1:2" x14ac:dyDescent="0.25">
      <c r="A3188" s="5" t="s">
        <v>5154</v>
      </c>
      <c r="B3188">
        <v>1</v>
      </c>
    </row>
    <row r="3189" spans="1:2" x14ac:dyDescent="0.25">
      <c r="A3189" s="4" t="s">
        <v>1608</v>
      </c>
      <c r="B3189">
        <v>1</v>
      </c>
    </row>
    <row r="3190" spans="1:2" x14ac:dyDescent="0.25">
      <c r="A3190" s="5" t="s">
        <v>1604</v>
      </c>
      <c r="B3190">
        <v>1</v>
      </c>
    </row>
    <row r="3191" spans="1:2" x14ac:dyDescent="0.25">
      <c r="A3191" s="4" t="s">
        <v>3730</v>
      </c>
      <c r="B3191">
        <v>1</v>
      </c>
    </row>
    <row r="3192" spans="1:2" x14ac:dyDescent="0.25">
      <c r="A3192" s="5" t="s">
        <v>3727</v>
      </c>
      <c r="B3192">
        <v>1</v>
      </c>
    </row>
    <row r="3193" spans="1:2" x14ac:dyDescent="0.25">
      <c r="A3193" s="4" t="s">
        <v>8570</v>
      </c>
      <c r="B3193">
        <v>1</v>
      </c>
    </row>
    <row r="3194" spans="1:2" x14ac:dyDescent="0.25">
      <c r="A3194" s="5" t="s">
        <v>8566</v>
      </c>
      <c r="B3194">
        <v>1</v>
      </c>
    </row>
    <row r="3195" spans="1:2" x14ac:dyDescent="0.25">
      <c r="A3195" s="4" t="s">
        <v>199</v>
      </c>
      <c r="B3195">
        <v>1</v>
      </c>
    </row>
    <row r="3196" spans="1:2" x14ac:dyDescent="0.25">
      <c r="A3196" s="5" t="s">
        <v>195</v>
      </c>
      <c r="B3196">
        <v>1</v>
      </c>
    </row>
    <row r="3197" spans="1:2" x14ac:dyDescent="0.25">
      <c r="A3197" s="4" t="s">
        <v>2039</v>
      </c>
      <c r="B3197">
        <v>1</v>
      </c>
    </row>
    <row r="3198" spans="1:2" x14ac:dyDescent="0.25">
      <c r="A3198" s="5" t="s">
        <v>2037</v>
      </c>
      <c r="B3198">
        <v>1</v>
      </c>
    </row>
    <row r="3199" spans="1:2" x14ac:dyDescent="0.25">
      <c r="A3199" s="4" t="s">
        <v>8315</v>
      </c>
      <c r="B3199">
        <v>1</v>
      </c>
    </row>
    <row r="3200" spans="1:2" x14ac:dyDescent="0.25">
      <c r="A3200" s="5" t="s">
        <v>8311</v>
      </c>
      <c r="B3200">
        <v>1</v>
      </c>
    </row>
    <row r="3201" spans="1:2" x14ac:dyDescent="0.25">
      <c r="A3201" s="4" t="s">
        <v>3539</v>
      </c>
      <c r="B3201">
        <v>1</v>
      </c>
    </row>
    <row r="3202" spans="1:2" x14ac:dyDescent="0.25">
      <c r="A3202" s="5" t="s">
        <v>3537</v>
      </c>
      <c r="B3202">
        <v>1</v>
      </c>
    </row>
    <row r="3203" spans="1:2" x14ac:dyDescent="0.25">
      <c r="A3203" s="4" t="s">
        <v>1156</v>
      </c>
      <c r="B3203">
        <v>1</v>
      </c>
    </row>
    <row r="3204" spans="1:2" x14ac:dyDescent="0.25">
      <c r="A3204" s="5" t="s">
        <v>714</v>
      </c>
      <c r="B3204">
        <v>1</v>
      </c>
    </row>
    <row r="3205" spans="1:2" x14ac:dyDescent="0.25">
      <c r="A3205" s="4" t="s">
        <v>3985</v>
      </c>
      <c r="B3205">
        <v>1</v>
      </c>
    </row>
    <row r="3206" spans="1:2" x14ac:dyDescent="0.25">
      <c r="A3206" s="5" t="s">
        <v>3982</v>
      </c>
      <c r="B3206">
        <v>1</v>
      </c>
    </row>
    <row r="3207" spans="1:2" x14ac:dyDescent="0.25">
      <c r="A3207" s="4" t="s">
        <v>1144</v>
      </c>
      <c r="B3207">
        <v>1</v>
      </c>
    </row>
    <row r="3208" spans="1:2" x14ac:dyDescent="0.25">
      <c r="A3208" s="5" t="s">
        <v>1142</v>
      </c>
      <c r="B3208">
        <v>1</v>
      </c>
    </row>
    <row r="3209" spans="1:2" x14ac:dyDescent="0.25">
      <c r="A3209" s="4" t="s">
        <v>1710</v>
      </c>
      <c r="B3209">
        <v>1</v>
      </c>
    </row>
    <row r="3210" spans="1:2" x14ac:dyDescent="0.25">
      <c r="A3210" s="5" t="s">
        <v>1706</v>
      </c>
      <c r="B3210">
        <v>1</v>
      </c>
    </row>
    <row r="3211" spans="1:2" x14ac:dyDescent="0.25">
      <c r="A3211" s="4" t="s">
        <v>5364</v>
      </c>
      <c r="B3211">
        <v>1</v>
      </c>
    </row>
    <row r="3212" spans="1:2" x14ac:dyDescent="0.25">
      <c r="A3212" s="5" t="s">
        <v>1586</v>
      </c>
      <c r="B3212">
        <v>1</v>
      </c>
    </row>
    <row r="3213" spans="1:2" x14ac:dyDescent="0.25">
      <c r="A3213" s="4" t="s">
        <v>9956</v>
      </c>
      <c r="B3213">
        <v>1</v>
      </c>
    </row>
    <row r="3214" spans="1:2" x14ac:dyDescent="0.25">
      <c r="A3214" s="5" t="s">
        <v>9952</v>
      </c>
      <c r="B3214">
        <v>1</v>
      </c>
    </row>
    <row r="3215" spans="1:2" x14ac:dyDescent="0.25">
      <c r="A3215" s="4" t="s">
        <v>3720</v>
      </c>
      <c r="B3215">
        <v>1</v>
      </c>
    </row>
    <row r="3216" spans="1:2" x14ac:dyDescent="0.25">
      <c r="A3216" s="5" t="s">
        <v>3716</v>
      </c>
      <c r="B3216">
        <v>1</v>
      </c>
    </row>
    <row r="3217" spans="1:2" x14ac:dyDescent="0.25">
      <c r="A3217" s="4" t="s">
        <v>5731</v>
      </c>
      <c r="B3217">
        <v>1</v>
      </c>
    </row>
    <row r="3218" spans="1:2" x14ac:dyDescent="0.25">
      <c r="A3218" s="5" t="s">
        <v>5729</v>
      </c>
      <c r="B3218">
        <v>1</v>
      </c>
    </row>
    <row r="3219" spans="1:2" x14ac:dyDescent="0.25">
      <c r="A3219" s="4" t="s">
        <v>581</v>
      </c>
      <c r="B3219">
        <v>1</v>
      </c>
    </row>
    <row r="3220" spans="1:2" x14ac:dyDescent="0.25">
      <c r="A3220" s="5" t="s">
        <v>577</v>
      </c>
      <c r="B3220">
        <v>1</v>
      </c>
    </row>
    <row r="3221" spans="1:2" x14ac:dyDescent="0.25">
      <c r="A3221" s="4" t="s">
        <v>5817</v>
      </c>
      <c r="B3221">
        <v>1</v>
      </c>
    </row>
    <row r="3222" spans="1:2" x14ac:dyDescent="0.25">
      <c r="A3222" s="5" t="s">
        <v>5815</v>
      </c>
      <c r="B3222">
        <v>1</v>
      </c>
    </row>
    <row r="3223" spans="1:2" x14ac:dyDescent="0.25">
      <c r="A3223" s="4" t="s">
        <v>9769</v>
      </c>
      <c r="B3223">
        <v>1</v>
      </c>
    </row>
    <row r="3224" spans="1:2" x14ac:dyDescent="0.25">
      <c r="A3224" s="5" t="s">
        <v>9767</v>
      </c>
      <c r="B3224">
        <v>1</v>
      </c>
    </row>
    <row r="3225" spans="1:2" x14ac:dyDescent="0.25">
      <c r="A3225" s="4" t="s">
        <v>5187</v>
      </c>
      <c r="B3225">
        <v>1</v>
      </c>
    </row>
    <row r="3226" spans="1:2" x14ac:dyDescent="0.25">
      <c r="A3226" s="5" t="s">
        <v>5185</v>
      </c>
      <c r="B3226">
        <v>1</v>
      </c>
    </row>
    <row r="3227" spans="1:2" x14ac:dyDescent="0.25">
      <c r="A3227" s="4" t="s">
        <v>1211</v>
      </c>
      <c r="B3227">
        <v>1</v>
      </c>
    </row>
    <row r="3228" spans="1:2" x14ac:dyDescent="0.25">
      <c r="A3228" s="5" t="s">
        <v>1166</v>
      </c>
      <c r="B3228">
        <v>1</v>
      </c>
    </row>
    <row r="3229" spans="1:2" x14ac:dyDescent="0.25">
      <c r="A3229" s="4" t="s">
        <v>3351</v>
      </c>
      <c r="B3229">
        <v>1</v>
      </c>
    </row>
    <row r="3230" spans="1:2" x14ac:dyDescent="0.25">
      <c r="A3230" s="5" t="s">
        <v>3348</v>
      </c>
      <c r="B3230">
        <v>1</v>
      </c>
    </row>
    <row r="3231" spans="1:2" x14ac:dyDescent="0.25">
      <c r="A3231" s="4" t="s">
        <v>1602</v>
      </c>
      <c r="B3231">
        <v>1</v>
      </c>
    </row>
    <row r="3232" spans="1:2" x14ac:dyDescent="0.25">
      <c r="A3232" s="5" t="s">
        <v>1598</v>
      </c>
      <c r="B3232">
        <v>1</v>
      </c>
    </row>
    <row r="3233" spans="1:2" x14ac:dyDescent="0.25">
      <c r="A3233" s="4" t="s">
        <v>3356</v>
      </c>
      <c r="B3233">
        <v>1</v>
      </c>
    </row>
    <row r="3234" spans="1:2" x14ac:dyDescent="0.25">
      <c r="A3234" s="5" t="s">
        <v>3354</v>
      </c>
      <c r="B3234">
        <v>1</v>
      </c>
    </row>
    <row r="3235" spans="1:2" x14ac:dyDescent="0.25">
      <c r="A3235" s="4" t="s">
        <v>6423</v>
      </c>
      <c r="B3235">
        <v>1</v>
      </c>
    </row>
    <row r="3236" spans="1:2" x14ac:dyDescent="0.25">
      <c r="A3236" s="5" t="s">
        <v>6420</v>
      </c>
      <c r="B3236">
        <v>1</v>
      </c>
    </row>
    <row r="3237" spans="1:2" x14ac:dyDescent="0.25">
      <c r="A3237" s="4" t="s">
        <v>3345</v>
      </c>
      <c r="B3237">
        <v>1</v>
      </c>
    </row>
    <row r="3238" spans="1:2" x14ac:dyDescent="0.25">
      <c r="A3238" s="5" t="s">
        <v>3343</v>
      </c>
      <c r="B3238">
        <v>1</v>
      </c>
    </row>
    <row r="3239" spans="1:2" x14ac:dyDescent="0.25">
      <c r="A3239" s="4" t="s">
        <v>9390</v>
      </c>
      <c r="B3239">
        <v>1</v>
      </c>
    </row>
    <row r="3240" spans="1:2" x14ac:dyDescent="0.25">
      <c r="A3240" s="5" t="s">
        <v>9388</v>
      </c>
      <c r="B3240">
        <v>1</v>
      </c>
    </row>
    <row r="3241" spans="1:2" x14ac:dyDescent="0.25">
      <c r="A3241" s="4" t="s">
        <v>3340</v>
      </c>
      <c r="B3241">
        <v>1</v>
      </c>
    </row>
    <row r="3242" spans="1:2" x14ac:dyDescent="0.25">
      <c r="A3242" s="5" t="s">
        <v>3337</v>
      </c>
      <c r="B3242">
        <v>1</v>
      </c>
    </row>
    <row r="3243" spans="1:2" x14ac:dyDescent="0.25">
      <c r="A3243" s="4" t="s">
        <v>8988</v>
      </c>
      <c r="B3243">
        <v>1</v>
      </c>
    </row>
    <row r="3244" spans="1:2" x14ac:dyDescent="0.25">
      <c r="A3244" s="5" t="s">
        <v>8986</v>
      </c>
      <c r="B3244">
        <v>1</v>
      </c>
    </row>
    <row r="3245" spans="1:2" x14ac:dyDescent="0.25">
      <c r="A3245" s="4" t="s">
        <v>9869</v>
      </c>
      <c r="B3245">
        <v>1</v>
      </c>
    </row>
    <row r="3246" spans="1:2" x14ac:dyDescent="0.25">
      <c r="A3246" s="5" t="s">
        <v>9816</v>
      </c>
      <c r="B3246">
        <v>1</v>
      </c>
    </row>
    <row r="3247" spans="1:2" x14ac:dyDescent="0.25">
      <c r="A3247" s="4" t="s">
        <v>1692</v>
      </c>
      <c r="B3247">
        <v>1</v>
      </c>
    </row>
    <row r="3248" spans="1:2" x14ac:dyDescent="0.25">
      <c r="A3248" s="5" t="s">
        <v>1679</v>
      </c>
      <c r="B3248">
        <v>1</v>
      </c>
    </row>
    <row r="3249" spans="1:2" x14ac:dyDescent="0.25">
      <c r="A3249" s="4" t="s">
        <v>8511</v>
      </c>
      <c r="B3249">
        <v>1</v>
      </c>
    </row>
    <row r="3250" spans="1:2" x14ac:dyDescent="0.25">
      <c r="A3250" s="5" t="s">
        <v>8509</v>
      </c>
      <c r="B3250">
        <v>1</v>
      </c>
    </row>
    <row r="3251" spans="1:2" x14ac:dyDescent="0.25">
      <c r="A3251" s="4" t="s">
        <v>1687</v>
      </c>
      <c r="B3251">
        <v>1</v>
      </c>
    </row>
    <row r="3252" spans="1:2" x14ac:dyDescent="0.25">
      <c r="A3252" s="5" t="s">
        <v>1679</v>
      </c>
      <c r="B3252">
        <v>1</v>
      </c>
    </row>
    <row r="3253" spans="1:2" x14ac:dyDescent="0.25">
      <c r="A3253" s="4" t="s">
        <v>9823</v>
      </c>
      <c r="B3253">
        <v>1</v>
      </c>
    </row>
    <row r="3254" spans="1:2" x14ac:dyDescent="0.25">
      <c r="A3254" s="5" t="s">
        <v>8509</v>
      </c>
      <c r="B3254">
        <v>1</v>
      </c>
    </row>
    <row r="3255" spans="1:2" x14ac:dyDescent="0.25">
      <c r="A3255" s="4" t="s">
        <v>5740</v>
      </c>
      <c r="B3255">
        <v>1</v>
      </c>
    </row>
    <row r="3256" spans="1:2" x14ac:dyDescent="0.25">
      <c r="A3256" s="5" t="s">
        <v>5738</v>
      </c>
      <c r="B3256">
        <v>1</v>
      </c>
    </row>
    <row r="3257" spans="1:2" x14ac:dyDescent="0.25">
      <c r="A3257" s="4" t="s">
        <v>9943</v>
      </c>
      <c r="B3257">
        <v>1</v>
      </c>
    </row>
    <row r="3258" spans="1:2" x14ac:dyDescent="0.25">
      <c r="A3258" s="5" t="s">
        <v>8509</v>
      </c>
      <c r="B3258">
        <v>1</v>
      </c>
    </row>
    <row r="3259" spans="1:2" x14ac:dyDescent="0.25">
      <c r="A3259" s="4" t="s">
        <v>2260</v>
      </c>
      <c r="B3259">
        <v>1</v>
      </c>
    </row>
    <row r="3260" spans="1:2" x14ac:dyDescent="0.25">
      <c r="A3260" s="5" t="s">
        <v>2257</v>
      </c>
      <c r="B3260">
        <v>1</v>
      </c>
    </row>
    <row r="3261" spans="1:2" x14ac:dyDescent="0.25">
      <c r="A3261" s="4" t="s">
        <v>9851</v>
      </c>
      <c r="B3261">
        <v>1</v>
      </c>
    </row>
    <row r="3262" spans="1:2" x14ac:dyDescent="0.25">
      <c r="A3262" s="5" t="s">
        <v>8509</v>
      </c>
      <c r="B3262">
        <v>1</v>
      </c>
    </row>
    <row r="3263" spans="1:2" x14ac:dyDescent="0.25">
      <c r="A3263" s="4" t="s">
        <v>1103</v>
      </c>
      <c r="B3263">
        <v>1</v>
      </c>
    </row>
    <row r="3264" spans="1:2" x14ac:dyDescent="0.25">
      <c r="A3264" s="5" t="s">
        <v>1101</v>
      </c>
      <c r="B3264">
        <v>1</v>
      </c>
    </row>
    <row r="3265" spans="1:2" x14ac:dyDescent="0.25">
      <c r="A3265" s="4" t="s">
        <v>6460</v>
      </c>
      <c r="B3265">
        <v>1</v>
      </c>
    </row>
    <row r="3266" spans="1:2" x14ac:dyDescent="0.25">
      <c r="A3266" s="5" t="s">
        <v>6457</v>
      </c>
      <c r="B3266">
        <v>1</v>
      </c>
    </row>
    <row r="3267" spans="1:2" x14ac:dyDescent="0.25">
      <c r="A3267" s="4" t="s">
        <v>624</v>
      </c>
      <c r="B3267">
        <v>1</v>
      </c>
    </row>
    <row r="3268" spans="1:2" x14ac:dyDescent="0.25">
      <c r="A3268" s="5" t="s">
        <v>620</v>
      </c>
      <c r="B3268">
        <v>1</v>
      </c>
    </row>
    <row r="3269" spans="1:2" x14ac:dyDescent="0.25">
      <c r="A3269" s="4" t="s">
        <v>4606</v>
      </c>
      <c r="B3269">
        <v>1</v>
      </c>
    </row>
    <row r="3270" spans="1:2" x14ac:dyDescent="0.25">
      <c r="A3270" s="5" t="s">
        <v>4602</v>
      </c>
      <c r="B3270">
        <v>1</v>
      </c>
    </row>
    <row r="3271" spans="1:2" x14ac:dyDescent="0.25">
      <c r="A3271" s="4" t="s">
        <v>9608</v>
      </c>
      <c r="B3271">
        <v>1</v>
      </c>
    </row>
    <row r="3272" spans="1:2" x14ac:dyDescent="0.25">
      <c r="A3272" s="5" t="s">
        <v>9605</v>
      </c>
      <c r="B3272">
        <v>1</v>
      </c>
    </row>
    <row r="3273" spans="1:2" x14ac:dyDescent="0.25">
      <c r="A3273" s="4" t="s">
        <v>5090</v>
      </c>
      <c r="B3273">
        <v>1</v>
      </c>
    </row>
    <row r="3274" spans="1:2" x14ac:dyDescent="0.25">
      <c r="A3274" s="5" t="s">
        <v>4602</v>
      </c>
      <c r="B3274">
        <v>1</v>
      </c>
    </row>
    <row r="3275" spans="1:2" x14ac:dyDescent="0.25">
      <c r="A3275" s="4" t="s">
        <v>5152</v>
      </c>
      <c r="B3275">
        <v>1</v>
      </c>
    </row>
    <row r="3276" spans="1:2" x14ac:dyDescent="0.25">
      <c r="A3276" s="5" t="s">
        <v>5149</v>
      </c>
      <c r="B3276">
        <v>1</v>
      </c>
    </row>
    <row r="3277" spans="1:2" x14ac:dyDescent="0.25">
      <c r="A3277" s="4" t="s">
        <v>9314</v>
      </c>
      <c r="B3277">
        <v>1</v>
      </c>
    </row>
    <row r="3278" spans="1:2" x14ac:dyDescent="0.25">
      <c r="A3278" s="5" t="s">
        <v>9311</v>
      </c>
      <c r="B3278">
        <v>1</v>
      </c>
    </row>
    <row r="3279" spans="1:2" x14ac:dyDescent="0.25">
      <c r="A3279" s="4" t="s">
        <v>737</v>
      </c>
      <c r="B3279">
        <v>1</v>
      </c>
    </row>
    <row r="3280" spans="1:2" x14ac:dyDescent="0.25">
      <c r="A3280" s="5" t="s">
        <v>734</v>
      </c>
      <c r="B3280">
        <v>1</v>
      </c>
    </row>
    <row r="3281" spans="1:2" x14ac:dyDescent="0.25">
      <c r="A3281" s="4" t="s">
        <v>9455</v>
      </c>
      <c r="B3281">
        <v>1</v>
      </c>
    </row>
    <row r="3282" spans="1:2" x14ac:dyDescent="0.25">
      <c r="A3282" s="5" t="s">
        <v>9311</v>
      </c>
      <c r="B3282">
        <v>1</v>
      </c>
    </row>
    <row r="3283" spans="1:2" x14ac:dyDescent="0.25">
      <c r="A3283" s="4" t="s">
        <v>10062</v>
      </c>
      <c r="B3283">
        <v>1</v>
      </c>
    </row>
    <row r="3284" spans="1:2" x14ac:dyDescent="0.25">
      <c r="A3284" s="5" t="s">
        <v>10060</v>
      </c>
      <c r="B3284">
        <v>1</v>
      </c>
    </row>
    <row r="3285" spans="1:2" x14ac:dyDescent="0.25">
      <c r="A3285" s="4" t="s">
        <v>1986</v>
      </c>
      <c r="B3285">
        <v>1</v>
      </c>
    </row>
    <row r="3286" spans="1:2" x14ac:dyDescent="0.25">
      <c r="A3286" s="5" t="s">
        <v>1983</v>
      </c>
      <c r="B3286">
        <v>1</v>
      </c>
    </row>
    <row r="3287" spans="1:2" x14ac:dyDescent="0.25">
      <c r="A3287" s="4" t="s">
        <v>8666</v>
      </c>
      <c r="B3287">
        <v>1</v>
      </c>
    </row>
    <row r="3288" spans="1:2" x14ac:dyDescent="0.25">
      <c r="A3288" s="5" t="s">
        <v>336</v>
      </c>
      <c r="B3288">
        <v>1</v>
      </c>
    </row>
    <row r="3289" spans="1:2" x14ac:dyDescent="0.25">
      <c r="A3289" s="4" t="s">
        <v>6124</v>
      </c>
      <c r="B3289">
        <v>1</v>
      </c>
    </row>
    <row r="3290" spans="1:2" x14ac:dyDescent="0.25">
      <c r="A3290" s="5" t="s">
        <v>4637</v>
      </c>
      <c r="B3290">
        <v>1</v>
      </c>
    </row>
    <row r="3291" spans="1:2" x14ac:dyDescent="0.25">
      <c r="A3291" s="4" t="s">
        <v>5980</v>
      </c>
      <c r="B3291">
        <v>1</v>
      </c>
    </row>
    <row r="3292" spans="1:2" x14ac:dyDescent="0.25">
      <c r="A3292" s="5" t="s">
        <v>3940</v>
      </c>
      <c r="B3292">
        <v>1</v>
      </c>
    </row>
    <row r="3293" spans="1:2" x14ac:dyDescent="0.25">
      <c r="A3293" s="4" t="s">
        <v>8065</v>
      </c>
      <c r="B3293">
        <v>1</v>
      </c>
    </row>
    <row r="3294" spans="1:2" x14ac:dyDescent="0.25">
      <c r="A3294" s="5" t="s">
        <v>8063</v>
      </c>
      <c r="B3294">
        <v>1</v>
      </c>
    </row>
    <row r="3295" spans="1:2" x14ac:dyDescent="0.25">
      <c r="A3295" s="4" t="s">
        <v>5103</v>
      </c>
      <c r="B3295">
        <v>1</v>
      </c>
    </row>
    <row r="3296" spans="1:2" x14ac:dyDescent="0.25">
      <c r="A3296" s="5" t="s">
        <v>5101</v>
      </c>
      <c r="B3296">
        <v>1</v>
      </c>
    </row>
    <row r="3297" spans="1:2" x14ac:dyDescent="0.25">
      <c r="A3297" s="4" t="s">
        <v>5136</v>
      </c>
      <c r="B3297">
        <v>1</v>
      </c>
    </row>
    <row r="3298" spans="1:2" x14ac:dyDescent="0.25">
      <c r="A3298" s="5" t="s">
        <v>5115</v>
      </c>
      <c r="B3298">
        <v>1</v>
      </c>
    </row>
    <row r="3299" spans="1:2" x14ac:dyDescent="0.25">
      <c r="A3299" s="4" t="s">
        <v>2535</v>
      </c>
      <c r="B3299">
        <v>1</v>
      </c>
    </row>
    <row r="3300" spans="1:2" x14ac:dyDescent="0.25">
      <c r="A3300" s="5" t="s">
        <v>2531</v>
      </c>
      <c r="B3300">
        <v>1</v>
      </c>
    </row>
    <row r="3301" spans="1:2" x14ac:dyDescent="0.25">
      <c r="A3301" s="4" t="s">
        <v>5610</v>
      </c>
      <c r="B3301">
        <v>1</v>
      </c>
    </row>
    <row r="3302" spans="1:2" x14ac:dyDescent="0.25">
      <c r="A3302" s="5" t="s">
        <v>5115</v>
      </c>
      <c r="B3302">
        <v>1</v>
      </c>
    </row>
    <row r="3303" spans="1:2" x14ac:dyDescent="0.25">
      <c r="A3303" s="4" t="s">
        <v>1858</v>
      </c>
      <c r="B3303">
        <v>1</v>
      </c>
    </row>
    <row r="3304" spans="1:2" x14ac:dyDescent="0.25">
      <c r="A3304" s="5" t="s">
        <v>925</v>
      </c>
      <c r="B3304">
        <v>1</v>
      </c>
    </row>
    <row r="3305" spans="1:2" x14ac:dyDescent="0.25">
      <c r="A3305" s="4" t="s">
        <v>5836</v>
      </c>
      <c r="B3305">
        <v>1</v>
      </c>
    </row>
    <row r="3306" spans="1:2" x14ac:dyDescent="0.25">
      <c r="A3306" s="5" t="s">
        <v>5834</v>
      </c>
      <c r="B3306">
        <v>1</v>
      </c>
    </row>
    <row r="3307" spans="1:2" x14ac:dyDescent="0.25">
      <c r="A3307" s="4" t="s">
        <v>1953</v>
      </c>
      <c r="B3307">
        <v>1</v>
      </c>
    </row>
    <row r="3308" spans="1:2" x14ac:dyDescent="0.25">
      <c r="A3308" s="5" t="s">
        <v>925</v>
      </c>
      <c r="B3308">
        <v>1</v>
      </c>
    </row>
    <row r="3309" spans="1:2" x14ac:dyDescent="0.25">
      <c r="A3309" s="4" t="s">
        <v>4819</v>
      </c>
      <c r="B3309">
        <v>1</v>
      </c>
    </row>
    <row r="3310" spans="1:2" x14ac:dyDescent="0.25">
      <c r="A3310" s="5" t="s">
        <v>4817</v>
      </c>
      <c r="B3310">
        <v>1</v>
      </c>
    </row>
    <row r="3311" spans="1:2" x14ac:dyDescent="0.25">
      <c r="A3311" s="4" t="s">
        <v>1886</v>
      </c>
      <c r="B3311">
        <v>1</v>
      </c>
    </row>
    <row r="3312" spans="1:2" x14ac:dyDescent="0.25">
      <c r="A3312" s="5" t="s">
        <v>1884</v>
      </c>
      <c r="B3312">
        <v>1</v>
      </c>
    </row>
    <row r="3313" spans="1:2" x14ac:dyDescent="0.25">
      <c r="A3313" s="4" t="s">
        <v>5629</v>
      </c>
      <c r="B3313">
        <v>1</v>
      </c>
    </row>
    <row r="3314" spans="1:2" x14ac:dyDescent="0.25">
      <c r="A3314" s="5" t="s">
        <v>5626</v>
      </c>
      <c r="B3314">
        <v>1</v>
      </c>
    </row>
    <row r="3315" spans="1:2" x14ac:dyDescent="0.25">
      <c r="A3315" s="4" t="s">
        <v>8005</v>
      </c>
      <c r="B3315">
        <v>1</v>
      </c>
    </row>
    <row r="3316" spans="1:2" x14ac:dyDescent="0.25">
      <c r="A3316" s="5" t="s">
        <v>7207</v>
      </c>
      <c r="B3316">
        <v>1</v>
      </c>
    </row>
    <row r="3317" spans="1:2" x14ac:dyDescent="0.25">
      <c r="A3317" s="4" t="s">
        <v>7487</v>
      </c>
      <c r="B3317">
        <v>1</v>
      </c>
    </row>
    <row r="3318" spans="1:2" x14ac:dyDescent="0.25">
      <c r="A3318" s="5" t="s">
        <v>7484</v>
      </c>
      <c r="B3318">
        <v>1</v>
      </c>
    </row>
    <row r="3319" spans="1:2" x14ac:dyDescent="0.25">
      <c r="A3319" s="4" t="s">
        <v>4347</v>
      </c>
      <c r="B3319">
        <v>1</v>
      </c>
    </row>
    <row r="3320" spans="1:2" x14ac:dyDescent="0.25">
      <c r="A3320" s="5" t="s">
        <v>4344</v>
      </c>
      <c r="B3320">
        <v>1</v>
      </c>
    </row>
    <row r="3321" spans="1:2" x14ac:dyDescent="0.25">
      <c r="A3321" s="4" t="s">
        <v>2336</v>
      </c>
      <c r="B3321">
        <v>1</v>
      </c>
    </row>
    <row r="3322" spans="1:2" x14ac:dyDescent="0.25">
      <c r="A3322" s="5" t="s">
        <v>2332</v>
      </c>
      <c r="B3322">
        <v>1</v>
      </c>
    </row>
    <row r="3323" spans="1:2" x14ac:dyDescent="0.25">
      <c r="A3323" s="4" t="s">
        <v>4336</v>
      </c>
      <c r="B3323">
        <v>1</v>
      </c>
    </row>
    <row r="3324" spans="1:2" x14ac:dyDescent="0.25">
      <c r="A3324" s="5" t="s">
        <v>28</v>
      </c>
      <c r="B3324">
        <v>1</v>
      </c>
    </row>
    <row r="3325" spans="1:2" x14ac:dyDescent="0.25">
      <c r="A3325" s="4" t="s">
        <v>4520</v>
      </c>
      <c r="B3325">
        <v>1</v>
      </c>
    </row>
    <row r="3326" spans="1:2" x14ac:dyDescent="0.25">
      <c r="A3326" s="5" t="s">
        <v>4517</v>
      </c>
      <c r="B3326">
        <v>1</v>
      </c>
    </row>
    <row r="3327" spans="1:2" x14ac:dyDescent="0.25">
      <c r="A3327" s="4" t="s">
        <v>8921</v>
      </c>
      <c r="B3327">
        <v>1</v>
      </c>
    </row>
    <row r="3328" spans="1:2" x14ac:dyDescent="0.25">
      <c r="A3328" s="5" t="s">
        <v>8918</v>
      </c>
      <c r="B3328">
        <v>1</v>
      </c>
    </row>
    <row r="3329" spans="1:2" x14ac:dyDescent="0.25">
      <c r="A3329" s="4" t="s">
        <v>8061</v>
      </c>
      <c r="B3329">
        <v>1</v>
      </c>
    </row>
    <row r="3330" spans="1:2" x14ac:dyDescent="0.25">
      <c r="A3330" s="5" t="s">
        <v>8059</v>
      </c>
      <c r="B3330">
        <v>1</v>
      </c>
    </row>
    <row r="3331" spans="1:2" x14ac:dyDescent="0.25">
      <c r="A3331" s="4" t="s">
        <v>6027</v>
      </c>
      <c r="B3331">
        <v>1</v>
      </c>
    </row>
    <row r="3332" spans="1:2" x14ac:dyDescent="0.25">
      <c r="A3332" s="5" t="s">
        <v>4791</v>
      </c>
      <c r="B3332">
        <v>1</v>
      </c>
    </row>
    <row r="3333" spans="1:2" x14ac:dyDescent="0.25">
      <c r="A3333" s="4" t="s">
        <v>5117</v>
      </c>
      <c r="B3333">
        <v>1</v>
      </c>
    </row>
    <row r="3334" spans="1:2" x14ac:dyDescent="0.25">
      <c r="A3334" s="5" t="s">
        <v>5115</v>
      </c>
      <c r="B3334">
        <v>1</v>
      </c>
    </row>
    <row r="3335" spans="1:2" x14ac:dyDescent="0.25">
      <c r="A3335" s="4" t="s">
        <v>10111</v>
      </c>
      <c r="B3335">
        <v>1720</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668"/>
  <sheetViews>
    <sheetView workbookViewId="0"/>
  </sheetViews>
  <sheetFormatPr baseColWidth="10" defaultRowHeight="15" x14ac:dyDescent="0.25"/>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P1" s="3" t="s">
        <v>10108</v>
      </c>
      <c r="Q1" t="s">
        <v>10109</v>
      </c>
    </row>
    <row r="2" spans="1:17" x14ac:dyDescent="0.25">
      <c r="A2" t="s">
        <v>14</v>
      </c>
      <c r="B2" t="s">
        <v>15</v>
      </c>
      <c r="C2" t="s">
        <v>16</v>
      </c>
      <c r="D2" t="s">
        <v>17</v>
      </c>
      <c r="E2" t="s">
        <v>18</v>
      </c>
      <c r="F2" t="s">
        <v>19</v>
      </c>
      <c r="G2" t="s">
        <v>20</v>
      </c>
      <c r="H2" t="s">
        <v>21</v>
      </c>
      <c r="I2" t="s">
        <v>22</v>
      </c>
      <c r="J2" t="s">
        <v>23</v>
      </c>
      <c r="K2" t="s">
        <v>24</v>
      </c>
      <c r="L2" t="s">
        <v>25</v>
      </c>
      <c r="M2" t="s">
        <v>26</v>
      </c>
      <c r="N2" t="s">
        <v>27</v>
      </c>
      <c r="P2" s="4" t="s">
        <v>18</v>
      </c>
      <c r="Q2">
        <v>869</v>
      </c>
    </row>
    <row r="3" spans="1:17" x14ac:dyDescent="0.25">
      <c r="A3" t="s">
        <v>28</v>
      </c>
      <c r="B3" t="s">
        <v>29</v>
      </c>
      <c r="C3" t="s">
        <v>16</v>
      </c>
      <c r="D3" t="s">
        <v>30</v>
      </c>
      <c r="E3" t="s">
        <v>18</v>
      </c>
      <c r="F3" t="s">
        <v>31</v>
      </c>
      <c r="G3" t="s">
        <v>32</v>
      </c>
      <c r="H3" t="s">
        <v>33</v>
      </c>
      <c r="I3" t="s">
        <v>34</v>
      </c>
      <c r="J3" t="s">
        <v>35</v>
      </c>
      <c r="K3" t="s">
        <v>24</v>
      </c>
      <c r="L3" t="s">
        <v>36</v>
      </c>
      <c r="M3" t="s">
        <v>26</v>
      </c>
      <c r="N3" t="s">
        <v>27</v>
      </c>
      <c r="P3" s="5" t="s">
        <v>27</v>
      </c>
      <c r="Q3">
        <v>395</v>
      </c>
    </row>
    <row r="4" spans="1:17" x14ac:dyDescent="0.25">
      <c r="A4" t="s">
        <v>37</v>
      </c>
      <c r="B4" t="s">
        <v>38</v>
      </c>
      <c r="C4" t="s">
        <v>16</v>
      </c>
      <c r="D4" t="s">
        <v>39</v>
      </c>
      <c r="E4" t="s">
        <v>18</v>
      </c>
      <c r="F4" t="s">
        <v>40</v>
      </c>
      <c r="G4" t="s">
        <v>41</v>
      </c>
      <c r="H4" t="s">
        <v>42</v>
      </c>
      <c r="I4" t="s">
        <v>34</v>
      </c>
      <c r="J4" t="s">
        <v>43</v>
      </c>
      <c r="K4" t="s">
        <v>24</v>
      </c>
      <c r="L4" t="s">
        <v>44</v>
      </c>
      <c r="M4" t="s">
        <v>45</v>
      </c>
      <c r="N4" t="s">
        <v>46</v>
      </c>
      <c r="P4" s="5" t="s">
        <v>46</v>
      </c>
      <c r="Q4">
        <v>474</v>
      </c>
    </row>
    <row r="5" spans="1:17" x14ac:dyDescent="0.25">
      <c r="A5" t="s">
        <v>47</v>
      </c>
      <c r="B5" t="s">
        <v>48</v>
      </c>
      <c r="C5" t="s">
        <v>16</v>
      </c>
      <c r="D5" t="s">
        <v>49</v>
      </c>
      <c r="E5" t="s">
        <v>18</v>
      </c>
      <c r="F5" t="s">
        <v>50</v>
      </c>
      <c r="G5" t="s">
        <v>51</v>
      </c>
      <c r="H5" t="s">
        <v>52</v>
      </c>
      <c r="I5" t="s">
        <v>34</v>
      </c>
      <c r="J5" t="s">
        <v>53</v>
      </c>
      <c r="K5" t="s">
        <v>24</v>
      </c>
      <c r="L5" t="s">
        <v>54</v>
      </c>
      <c r="M5" t="s">
        <v>55</v>
      </c>
      <c r="N5" t="s">
        <v>46</v>
      </c>
      <c r="P5" s="4" t="s">
        <v>7256</v>
      </c>
      <c r="Q5">
        <v>5</v>
      </c>
    </row>
    <row r="6" spans="1:17" x14ac:dyDescent="0.25">
      <c r="A6" t="s">
        <v>56</v>
      </c>
      <c r="B6" t="s">
        <v>57</v>
      </c>
      <c r="C6" t="s">
        <v>16</v>
      </c>
      <c r="D6" t="s">
        <v>58</v>
      </c>
      <c r="E6" t="s">
        <v>18</v>
      </c>
      <c r="F6" t="s">
        <v>59</v>
      </c>
      <c r="G6" t="s">
        <v>60</v>
      </c>
      <c r="H6" t="s">
        <v>61</v>
      </c>
      <c r="I6" t="s">
        <v>34</v>
      </c>
      <c r="J6" t="s">
        <v>62</v>
      </c>
      <c r="K6" t="s">
        <v>24</v>
      </c>
      <c r="L6" t="s">
        <v>63</v>
      </c>
      <c r="M6" t="s">
        <v>64</v>
      </c>
      <c r="N6" t="s">
        <v>46</v>
      </c>
      <c r="P6" s="5" t="s">
        <v>27</v>
      </c>
      <c r="Q6">
        <v>5</v>
      </c>
    </row>
    <row r="7" spans="1:17" x14ac:dyDescent="0.25">
      <c r="A7" t="s">
        <v>65</v>
      </c>
      <c r="B7" t="s">
        <v>66</v>
      </c>
      <c r="C7" t="s">
        <v>16</v>
      </c>
      <c r="D7" t="s">
        <v>67</v>
      </c>
      <c r="E7" t="s">
        <v>18</v>
      </c>
      <c r="F7" t="s">
        <v>68</v>
      </c>
      <c r="G7" t="s">
        <v>69</v>
      </c>
      <c r="H7" t="s">
        <v>70</v>
      </c>
      <c r="I7" t="s">
        <v>34</v>
      </c>
      <c r="J7" t="s">
        <v>71</v>
      </c>
      <c r="K7" t="s">
        <v>24</v>
      </c>
      <c r="L7" t="s">
        <v>72</v>
      </c>
      <c r="M7" t="s">
        <v>73</v>
      </c>
      <c r="N7" t="s">
        <v>46</v>
      </c>
      <c r="P7" s="4" t="s">
        <v>695</v>
      </c>
      <c r="Q7">
        <v>793</v>
      </c>
    </row>
    <row r="8" spans="1:17" x14ac:dyDescent="0.25">
      <c r="A8" t="s">
        <v>74</v>
      </c>
      <c r="B8" t="s">
        <v>75</v>
      </c>
      <c r="C8" t="s">
        <v>76</v>
      </c>
      <c r="D8" t="s">
        <v>77</v>
      </c>
      <c r="E8" t="s">
        <v>18</v>
      </c>
      <c r="F8" t="s">
        <v>78</v>
      </c>
      <c r="G8" t="s">
        <v>79</v>
      </c>
      <c r="H8" t="s">
        <v>80</v>
      </c>
      <c r="I8" t="s">
        <v>34</v>
      </c>
      <c r="J8" t="s">
        <v>81</v>
      </c>
      <c r="K8" t="s">
        <v>24</v>
      </c>
      <c r="L8" t="s">
        <v>82</v>
      </c>
      <c r="M8" t="s">
        <v>83</v>
      </c>
      <c r="N8" t="s">
        <v>46</v>
      </c>
      <c r="P8" s="5" t="s">
        <v>27</v>
      </c>
      <c r="Q8">
        <v>599</v>
      </c>
    </row>
    <row r="9" spans="1:17" x14ac:dyDescent="0.25">
      <c r="A9" t="s">
        <v>84</v>
      </c>
      <c r="B9" t="s">
        <v>85</v>
      </c>
      <c r="C9" t="s">
        <v>16</v>
      </c>
      <c r="D9" t="s">
        <v>86</v>
      </c>
      <c r="E9" t="s">
        <v>18</v>
      </c>
      <c r="F9" t="s">
        <v>87</v>
      </c>
      <c r="G9" t="s">
        <v>88</v>
      </c>
      <c r="H9" t="s">
        <v>89</v>
      </c>
      <c r="I9" t="s">
        <v>22</v>
      </c>
      <c r="J9" t="s">
        <v>90</v>
      </c>
      <c r="K9" t="s">
        <v>24</v>
      </c>
      <c r="L9" t="s">
        <v>91</v>
      </c>
      <c r="M9" t="s">
        <v>92</v>
      </c>
      <c r="N9" t="s">
        <v>46</v>
      </c>
      <c r="P9" s="5" t="s">
        <v>46</v>
      </c>
      <c r="Q9">
        <v>194</v>
      </c>
    </row>
    <row r="10" spans="1:17" x14ac:dyDescent="0.25">
      <c r="A10" t="s">
        <v>93</v>
      </c>
      <c r="C10" t="s">
        <v>16</v>
      </c>
      <c r="D10" t="s">
        <v>94</v>
      </c>
      <c r="E10" t="s">
        <v>18</v>
      </c>
      <c r="F10" t="s">
        <v>95</v>
      </c>
      <c r="G10" t="s">
        <v>96</v>
      </c>
      <c r="H10" t="s">
        <v>97</v>
      </c>
      <c r="I10" t="s">
        <v>34</v>
      </c>
      <c r="J10" t="s">
        <v>98</v>
      </c>
      <c r="K10" t="s">
        <v>24</v>
      </c>
      <c r="L10" t="s">
        <v>99</v>
      </c>
      <c r="M10" t="s">
        <v>26</v>
      </c>
      <c r="N10" t="s">
        <v>27</v>
      </c>
      <c r="P10" s="4" t="s">
        <v>10110</v>
      </c>
    </row>
    <row r="11" spans="1:17" x14ac:dyDescent="0.25">
      <c r="A11" t="s">
        <v>100</v>
      </c>
      <c r="B11" t="s">
        <v>101</v>
      </c>
      <c r="C11" t="s">
        <v>76</v>
      </c>
      <c r="D11" t="s">
        <v>102</v>
      </c>
      <c r="E11" t="s">
        <v>18</v>
      </c>
      <c r="F11" t="s">
        <v>103</v>
      </c>
      <c r="G11" t="s">
        <v>104</v>
      </c>
      <c r="H11" t="s">
        <v>105</v>
      </c>
      <c r="I11" t="s">
        <v>34</v>
      </c>
      <c r="J11" t="s">
        <v>106</v>
      </c>
      <c r="K11" t="s">
        <v>24</v>
      </c>
      <c r="L11" t="s">
        <v>82</v>
      </c>
      <c r="M11" t="s">
        <v>107</v>
      </c>
      <c r="N11" t="s">
        <v>46</v>
      </c>
      <c r="P11" s="5" t="s">
        <v>10110</v>
      </c>
    </row>
    <row r="12" spans="1:17" x14ac:dyDescent="0.25">
      <c r="A12" t="s">
        <v>108</v>
      </c>
      <c r="B12" t="s">
        <v>109</v>
      </c>
      <c r="C12" t="s">
        <v>76</v>
      </c>
      <c r="D12" t="s">
        <v>110</v>
      </c>
      <c r="E12" t="s">
        <v>18</v>
      </c>
      <c r="F12" t="s">
        <v>111</v>
      </c>
      <c r="G12" t="s">
        <v>112</v>
      </c>
      <c r="H12" t="s">
        <v>113</v>
      </c>
      <c r="I12" t="s">
        <v>34</v>
      </c>
      <c r="J12" t="s">
        <v>81</v>
      </c>
      <c r="K12" t="s">
        <v>24</v>
      </c>
      <c r="L12" t="s">
        <v>114</v>
      </c>
      <c r="M12" t="s">
        <v>115</v>
      </c>
      <c r="N12" t="s">
        <v>46</v>
      </c>
      <c r="P12" s="4" t="s">
        <v>10111</v>
      </c>
      <c r="Q12">
        <v>1667</v>
      </c>
    </row>
    <row r="13" spans="1:17" x14ac:dyDescent="0.25">
      <c r="A13" t="s">
        <v>116</v>
      </c>
      <c r="B13" t="s">
        <v>101</v>
      </c>
      <c r="C13" t="s">
        <v>76</v>
      </c>
      <c r="D13" t="s">
        <v>102</v>
      </c>
      <c r="E13" t="s">
        <v>18</v>
      </c>
      <c r="F13" t="s">
        <v>117</v>
      </c>
      <c r="G13" t="s">
        <v>118</v>
      </c>
      <c r="H13" t="s">
        <v>119</v>
      </c>
      <c r="I13" t="s">
        <v>34</v>
      </c>
      <c r="J13" t="s">
        <v>120</v>
      </c>
      <c r="K13" t="s">
        <v>24</v>
      </c>
      <c r="L13" t="s">
        <v>82</v>
      </c>
      <c r="M13" t="s">
        <v>121</v>
      </c>
      <c r="N13" t="s">
        <v>46</v>
      </c>
    </row>
    <row r="14" spans="1:17" x14ac:dyDescent="0.25">
      <c r="A14" t="s">
        <v>122</v>
      </c>
      <c r="C14" t="s">
        <v>16</v>
      </c>
      <c r="D14" t="s">
        <v>123</v>
      </c>
      <c r="E14" t="s">
        <v>18</v>
      </c>
      <c r="F14" t="s">
        <v>124</v>
      </c>
      <c r="G14" t="s">
        <v>125</v>
      </c>
      <c r="H14" t="s">
        <v>126</v>
      </c>
      <c r="I14" t="s">
        <v>34</v>
      </c>
      <c r="J14" t="s">
        <v>127</v>
      </c>
      <c r="K14" t="s">
        <v>24</v>
      </c>
      <c r="L14" t="s">
        <v>128</v>
      </c>
      <c r="M14" t="s">
        <v>129</v>
      </c>
      <c r="N14" t="s">
        <v>46</v>
      </c>
    </row>
    <row r="15" spans="1:17" x14ac:dyDescent="0.25">
      <c r="A15" t="s">
        <v>130</v>
      </c>
      <c r="B15" t="s">
        <v>29</v>
      </c>
      <c r="C15" t="s">
        <v>16</v>
      </c>
      <c r="E15" t="s">
        <v>18</v>
      </c>
      <c r="F15" t="s">
        <v>131</v>
      </c>
      <c r="G15" t="s">
        <v>132</v>
      </c>
      <c r="H15" t="s">
        <v>133</v>
      </c>
      <c r="I15" t="s">
        <v>34</v>
      </c>
      <c r="J15" t="s">
        <v>134</v>
      </c>
      <c r="K15" t="s">
        <v>24</v>
      </c>
      <c r="L15" t="s">
        <v>135</v>
      </c>
      <c r="M15" t="s">
        <v>26</v>
      </c>
      <c r="N15" t="s">
        <v>27</v>
      </c>
    </row>
    <row r="16" spans="1:17" x14ac:dyDescent="0.25">
      <c r="A16" t="s">
        <v>136</v>
      </c>
      <c r="B16" t="s">
        <v>137</v>
      </c>
      <c r="C16" t="s">
        <v>16</v>
      </c>
      <c r="D16" t="s">
        <v>138</v>
      </c>
      <c r="E16" t="s">
        <v>18</v>
      </c>
      <c r="F16" t="s">
        <v>139</v>
      </c>
      <c r="G16" t="s">
        <v>140</v>
      </c>
      <c r="H16" t="s">
        <v>141</v>
      </c>
      <c r="I16" t="s">
        <v>34</v>
      </c>
      <c r="J16" t="s">
        <v>142</v>
      </c>
      <c r="K16" t="s">
        <v>24</v>
      </c>
      <c r="L16" t="s">
        <v>82</v>
      </c>
      <c r="M16" t="s">
        <v>26</v>
      </c>
      <c r="N16" t="s">
        <v>27</v>
      </c>
    </row>
    <row r="17" spans="1:14" x14ac:dyDescent="0.25">
      <c r="A17" t="s">
        <v>143</v>
      </c>
      <c r="C17" t="s">
        <v>76</v>
      </c>
      <c r="D17" t="s">
        <v>94</v>
      </c>
      <c r="E17" t="s">
        <v>18</v>
      </c>
      <c r="F17" t="s">
        <v>144</v>
      </c>
      <c r="G17" t="s">
        <v>145</v>
      </c>
      <c r="H17" t="s">
        <v>146</v>
      </c>
      <c r="I17" t="s">
        <v>34</v>
      </c>
      <c r="J17" t="s">
        <v>147</v>
      </c>
      <c r="K17" t="s">
        <v>24</v>
      </c>
      <c r="L17" t="s">
        <v>148</v>
      </c>
      <c r="M17" t="s">
        <v>26</v>
      </c>
      <c r="N17" t="s">
        <v>27</v>
      </c>
    </row>
    <row r="18" spans="1:14" x14ac:dyDescent="0.25">
      <c r="A18" t="s">
        <v>149</v>
      </c>
      <c r="B18" t="s">
        <v>150</v>
      </c>
      <c r="C18" t="s">
        <v>76</v>
      </c>
      <c r="D18" t="s">
        <v>151</v>
      </c>
      <c r="E18" t="s">
        <v>18</v>
      </c>
      <c r="F18" t="s">
        <v>152</v>
      </c>
      <c r="G18" t="s">
        <v>153</v>
      </c>
      <c r="H18" t="s">
        <v>154</v>
      </c>
      <c r="I18" t="s">
        <v>34</v>
      </c>
      <c r="J18" t="s">
        <v>155</v>
      </c>
      <c r="K18" t="s">
        <v>24</v>
      </c>
      <c r="L18" t="s">
        <v>114</v>
      </c>
      <c r="M18" t="s">
        <v>156</v>
      </c>
      <c r="N18" t="s">
        <v>46</v>
      </c>
    </row>
    <row r="19" spans="1:14" x14ac:dyDescent="0.25">
      <c r="A19" t="s">
        <v>157</v>
      </c>
      <c r="B19" t="s">
        <v>158</v>
      </c>
      <c r="C19" t="s">
        <v>16</v>
      </c>
      <c r="D19" t="s">
        <v>102</v>
      </c>
      <c r="E19" t="s">
        <v>18</v>
      </c>
      <c r="F19" t="s">
        <v>159</v>
      </c>
      <c r="G19" t="s">
        <v>160</v>
      </c>
      <c r="H19" t="s">
        <v>161</v>
      </c>
      <c r="I19" t="s">
        <v>34</v>
      </c>
      <c r="J19" t="s">
        <v>162</v>
      </c>
      <c r="K19" t="s">
        <v>24</v>
      </c>
      <c r="L19" t="s">
        <v>82</v>
      </c>
      <c r="M19" t="s">
        <v>163</v>
      </c>
      <c r="N19" t="s">
        <v>46</v>
      </c>
    </row>
    <row r="20" spans="1:14" x14ac:dyDescent="0.25">
      <c r="A20" t="s">
        <v>164</v>
      </c>
      <c r="B20" t="s">
        <v>165</v>
      </c>
      <c r="C20" t="s">
        <v>76</v>
      </c>
      <c r="D20" t="s">
        <v>166</v>
      </c>
      <c r="E20" t="s">
        <v>18</v>
      </c>
      <c r="F20" t="s">
        <v>167</v>
      </c>
      <c r="G20" t="s">
        <v>168</v>
      </c>
      <c r="H20" t="s">
        <v>169</v>
      </c>
      <c r="I20" t="s">
        <v>34</v>
      </c>
      <c r="J20" t="s">
        <v>170</v>
      </c>
      <c r="K20" t="s">
        <v>24</v>
      </c>
      <c r="L20" t="s">
        <v>82</v>
      </c>
      <c r="M20" t="s">
        <v>171</v>
      </c>
      <c r="N20" t="s">
        <v>46</v>
      </c>
    </row>
    <row r="21" spans="1:14" x14ac:dyDescent="0.25">
      <c r="A21" t="s">
        <v>172</v>
      </c>
      <c r="B21" t="s">
        <v>173</v>
      </c>
      <c r="C21" t="s">
        <v>16</v>
      </c>
      <c r="D21" t="s">
        <v>174</v>
      </c>
      <c r="E21" t="s">
        <v>18</v>
      </c>
      <c r="F21" t="s">
        <v>175</v>
      </c>
      <c r="G21" t="s">
        <v>176</v>
      </c>
      <c r="H21" t="s">
        <v>177</v>
      </c>
      <c r="I21" t="s">
        <v>22</v>
      </c>
      <c r="J21" t="s">
        <v>178</v>
      </c>
      <c r="K21" t="s">
        <v>24</v>
      </c>
      <c r="L21" t="s">
        <v>179</v>
      </c>
      <c r="M21" t="s">
        <v>26</v>
      </c>
      <c r="N21" t="s">
        <v>27</v>
      </c>
    </row>
    <row r="22" spans="1:14" x14ac:dyDescent="0.25">
      <c r="A22" t="s">
        <v>180</v>
      </c>
      <c r="C22" t="s">
        <v>76</v>
      </c>
      <c r="E22" t="s">
        <v>18</v>
      </c>
      <c r="F22" t="s">
        <v>181</v>
      </c>
      <c r="G22" t="s">
        <v>182</v>
      </c>
      <c r="H22" t="s">
        <v>183</v>
      </c>
      <c r="I22" t="s">
        <v>34</v>
      </c>
      <c r="J22" t="s">
        <v>162</v>
      </c>
      <c r="K22" t="s">
        <v>24</v>
      </c>
      <c r="L22" t="s">
        <v>184</v>
      </c>
      <c r="M22" t="s">
        <v>185</v>
      </c>
      <c r="N22" t="s">
        <v>46</v>
      </c>
    </row>
    <row r="23" spans="1:14" x14ac:dyDescent="0.25">
      <c r="A23" t="s">
        <v>186</v>
      </c>
      <c r="B23" t="s">
        <v>187</v>
      </c>
      <c r="C23" t="s">
        <v>16</v>
      </c>
      <c r="D23" t="s">
        <v>188</v>
      </c>
      <c r="E23" t="s">
        <v>18</v>
      </c>
      <c r="F23" t="s">
        <v>189</v>
      </c>
      <c r="G23" t="s">
        <v>190</v>
      </c>
      <c r="H23" t="s">
        <v>191</v>
      </c>
      <c r="I23" t="s">
        <v>34</v>
      </c>
      <c r="J23" t="s">
        <v>192</v>
      </c>
      <c r="K23" t="s">
        <v>24</v>
      </c>
      <c r="L23" t="s">
        <v>193</v>
      </c>
      <c r="M23" t="s">
        <v>194</v>
      </c>
      <c r="N23" t="s">
        <v>46</v>
      </c>
    </row>
    <row r="24" spans="1:14" x14ac:dyDescent="0.25">
      <c r="A24" t="s">
        <v>195</v>
      </c>
      <c r="B24" t="s">
        <v>196</v>
      </c>
      <c r="C24" t="s">
        <v>16</v>
      </c>
      <c r="D24" t="s">
        <v>197</v>
      </c>
      <c r="E24" t="s">
        <v>18</v>
      </c>
      <c r="F24" t="s">
        <v>198</v>
      </c>
      <c r="G24" t="s">
        <v>199</v>
      </c>
      <c r="H24" t="s">
        <v>200</v>
      </c>
      <c r="I24" t="s">
        <v>34</v>
      </c>
      <c r="J24" t="s">
        <v>201</v>
      </c>
      <c r="K24" t="s">
        <v>24</v>
      </c>
      <c r="L24" t="s">
        <v>202</v>
      </c>
      <c r="M24" t="s">
        <v>203</v>
      </c>
      <c r="N24" t="s">
        <v>46</v>
      </c>
    </row>
    <row r="25" spans="1:14" x14ac:dyDescent="0.25">
      <c r="A25" t="s">
        <v>204</v>
      </c>
      <c r="B25" t="s">
        <v>205</v>
      </c>
      <c r="C25" t="s">
        <v>76</v>
      </c>
      <c r="D25" t="s">
        <v>102</v>
      </c>
      <c r="E25" t="s">
        <v>18</v>
      </c>
      <c r="F25" t="s">
        <v>206</v>
      </c>
      <c r="G25" t="s">
        <v>207</v>
      </c>
      <c r="H25" t="s">
        <v>208</v>
      </c>
      <c r="I25" t="s">
        <v>34</v>
      </c>
      <c r="J25" t="s">
        <v>155</v>
      </c>
      <c r="K25" t="s">
        <v>24</v>
      </c>
      <c r="L25" t="s">
        <v>209</v>
      </c>
      <c r="M25" t="s">
        <v>210</v>
      </c>
      <c r="N25" t="s">
        <v>46</v>
      </c>
    </row>
    <row r="26" spans="1:14" x14ac:dyDescent="0.25">
      <c r="A26" t="s">
        <v>211</v>
      </c>
      <c r="B26" t="s">
        <v>212</v>
      </c>
      <c r="C26" t="s">
        <v>16</v>
      </c>
      <c r="D26" t="s">
        <v>213</v>
      </c>
      <c r="E26" t="s">
        <v>18</v>
      </c>
      <c r="F26" t="s">
        <v>214</v>
      </c>
      <c r="G26" t="s">
        <v>215</v>
      </c>
      <c r="H26" t="s">
        <v>216</v>
      </c>
      <c r="I26" t="s">
        <v>34</v>
      </c>
      <c r="J26" t="s">
        <v>217</v>
      </c>
      <c r="K26" t="s">
        <v>24</v>
      </c>
      <c r="L26" t="s">
        <v>218</v>
      </c>
      <c r="M26" t="s">
        <v>26</v>
      </c>
      <c r="N26" t="s">
        <v>27</v>
      </c>
    </row>
    <row r="27" spans="1:14" x14ac:dyDescent="0.25">
      <c r="A27" t="s">
        <v>219</v>
      </c>
      <c r="B27" t="s">
        <v>101</v>
      </c>
      <c r="C27" t="s">
        <v>76</v>
      </c>
      <c r="D27" t="s">
        <v>220</v>
      </c>
      <c r="E27" t="s">
        <v>18</v>
      </c>
      <c r="F27" t="s">
        <v>221</v>
      </c>
      <c r="G27" t="s">
        <v>222</v>
      </c>
      <c r="H27" t="s">
        <v>223</v>
      </c>
      <c r="I27" t="s">
        <v>34</v>
      </c>
      <c r="J27" t="s">
        <v>170</v>
      </c>
      <c r="K27" t="s">
        <v>24</v>
      </c>
      <c r="L27" t="s">
        <v>224</v>
      </c>
      <c r="M27" t="s">
        <v>225</v>
      </c>
      <c r="N27" t="s">
        <v>46</v>
      </c>
    </row>
    <row r="28" spans="1:14" x14ac:dyDescent="0.25">
      <c r="A28" t="s">
        <v>226</v>
      </c>
      <c r="B28" t="s">
        <v>227</v>
      </c>
      <c r="C28" t="s">
        <v>16</v>
      </c>
      <c r="D28" t="s">
        <v>228</v>
      </c>
      <c r="E28" t="s">
        <v>18</v>
      </c>
      <c r="F28" t="s">
        <v>229</v>
      </c>
      <c r="G28" t="s">
        <v>230</v>
      </c>
      <c r="H28" t="s">
        <v>231</v>
      </c>
      <c r="I28" t="s">
        <v>34</v>
      </c>
      <c r="J28" t="s">
        <v>232</v>
      </c>
      <c r="K28" t="s">
        <v>24</v>
      </c>
      <c r="L28" t="s">
        <v>233</v>
      </c>
      <c r="M28" t="s">
        <v>26</v>
      </c>
      <c r="N28" t="s">
        <v>27</v>
      </c>
    </row>
    <row r="29" spans="1:14" x14ac:dyDescent="0.25">
      <c r="A29" t="s">
        <v>234</v>
      </c>
      <c r="B29" t="s">
        <v>235</v>
      </c>
      <c r="C29" t="s">
        <v>16</v>
      </c>
      <c r="D29" t="s">
        <v>236</v>
      </c>
      <c r="E29" t="s">
        <v>18</v>
      </c>
      <c r="F29" t="s">
        <v>237</v>
      </c>
      <c r="G29" t="s">
        <v>238</v>
      </c>
      <c r="H29" t="s">
        <v>239</v>
      </c>
      <c r="I29" t="s">
        <v>34</v>
      </c>
      <c r="J29" t="s">
        <v>240</v>
      </c>
      <c r="K29" t="s">
        <v>24</v>
      </c>
      <c r="L29" t="s">
        <v>44</v>
      </c>
      <c r="M29" t="s">
        <v>26</v>
      </c>
      <c r="N29" t="s">
        <v>27</v>
      </c>
    </row>
    <row r="30" spans="1:14" x14ac:dyDescent="0.25">
      <c r="A30" t="s">
        <v>241</v>
      </c>
      <c r="B30" t="s">
        <v>242</v>
      </c>
      <c r="C30" t="s">
        <v>76</v>
      </c>
      <c r="D30" t="s">
        <v>243</v>
      </c>
      <c r="E30" t="s">
        <v>18</v>
      </c>
      <c r="F30" t="s">
        <v>244</v>
      </c>
      <c r="G30" t="s">
        <v>245</v>
      </c>
      <c r="H30" t="s">
        <v>246</v>
      </c>
      <c r="I30" t="s">
        <v>34</v>
      </c>
      <c r="J30" t="s">
        <v>247</v>
      </c>
      <c r="K30" t="s">
        <v>24</v>
      </c>
      <c r="L30" t="s">
        <v>248</v>
      </c>
      <c r="M30" t="s">
        <v>249</v>
      </c>
      <c r="N30" t="s">
        <v>46</v>
      </c>
    </row>
    <row r="31" spans="1:14" x14ac:dyDescent="0.25">
      <c r="A31" t="s">
        <v>250</v>
      </c>
      <c r="B31" t="s">
        <v>251</v>
      </c>
      <c r="C31" t="s">
        <v>16</v>
      </c>
      <c r="D31" t="s">
        <v>252</v>
      </c>
      <c r="E31" t="s">
        <v>18</v>
      </c>
      <c r="F31" t="s">
        <v>253</v>
      </c>
      <c r="G31" t="s">
        <v>254</v>
      </c>
      <c r="H31" t="s">
        <v>255</v>
      </c>
      <c r="I31" t="s">
        <v>34</v>
      </c>
      <c r="J31" t="s">
        <v>256</v>
      </c>
      <c r="K31" t="s">
        <v>24</v>
      </c>
      <c r="L31" t="s">
        <v>257</v>
      </c>
      <c r="M31" t="s">
        <v>26</v>
      </c>
      <c r="N31" t="s">
        <v>27</v>
      </c>
    </row>
    <row r="32" spans="1:14" x14ac:dyDescent="0.25">
      <c r="A32" t="s">
        <v>258</v>
      </c>
      <c r="C32" t="s">
        <v>16</v>
      </c>
      <c r="E32" t="s">
        <v>18</v>
      </c>
      <c r="F32" t="s">
        <v>259</v>
      </c>
      <c r="G32" t="s">
        <v>260</v>
      </c>
      <c r="H32" t="s">
        <v>261</v>
      </c>
      <c r="I32" t="s">
        <v>34</v>
      </c>
      <c r="K32" t="s">
        <v>24</v>
      </c>
      <c r="M32" t="s">
        <v>262</v>
      </c>
      <c r="N32" t="s">
        <v>46</v>
      </c>
    </row>
    <row r="33" spans="1:14" x14ac:dyDescent="0.25">
      <c r="A33" t="s">
        <v>263</v>
      </c>
      <c r="B33" t="s">
        <v>264</v>
      </c>
      <c r="C33" t="s">
        <v>16</v>
      </c>
      <c r="D33" t="s">
        <v>265</v>
      </c>
      <c r="E33" t="s">
        <v>18</v>
      </c>
      <c r="F33" t="s">
        <v>266</v>
      </c>
      <c r="G33" t="s">
        <v>267</v>
      </c>
      <c r="H33" t="s">
        <v>268</v>
      </c>
      <c r="I33" t="s">
        <v>34</v>
      </c>
      <c r="J33" t="s">
        <v>269</v>
      </c>
      <c r="K33" t="s">
        <v>24</v>
      </c>
      <c r="L33" t="s">
        <v>82</v>
      </c>
      <c r="M33" t="s">
        <v>26</v>
      </c>
      <c r="N33" t="s">
        <v>27</v>
      </c>
    </row>
    <row r="34" spans="1:14" x14ac:dyDescent="0.25">
      <c r="A34" t="s">
        <v>270</v>
      </c>
      <c r="B34" t="s">
        <v>271</v>
      </c>
      <c r="C34" t="s">
        <v>76</v>
      </c>
      <c r="D34" t="s">
        <v>272</v>
      </c>
      <c r="E34" t="s">
        <v>18</v>
      </c>
      <c r="F34" t="s">
        <v>273</v>
      </c>
      <c r="G34" t="s">
        <v>274</v>
      </c>
      <c r="H34" t="s">
        <v>275</v>
      </c>
      <c r="I34" t="s">
        <v>34</v>
      </c>
      <c r="J34" t="s">
        <v>276</v>
      </c>
      <c r="K34" t="s">
        <v>24</v>
      </c>
      <c r="L34" t="s">
        <v>277</v>
      </c>
      <c r="M34" t="s">
        <v>26</v>
      </c>
      <c r="N34" t="s">
        <v>27</v>
      </c>
    </row>
    <row r="35" spans="1:14" x14ac:dyDescent="0.25">
      <c r="A35" t="s">
        <v>278</v>
      </c>
      <c r="B35" t="s">
        <v>279</v>
      </c>
      <c r="C35" t="s">
        <v>16</v>
      </c>
      <c r="D35" t="s">
        <v>280</v>
      </c>
      <c r="E35" t="s">
        <v>18</v>
      </c>
      <c r="F35" t="s">
        <v>281</v>
      </c>
      <c r="G35" t="s">
        <v>282</v>
      </c>
      <c r="H35" t="s">
        <v>283</v>
      </c>
      <c r="I35" t="s">
        <v>34</v>
      </c>
      <c r="J35" t="s">
        <v>284</v>
      </c>
      <c r="K35" t="s">
        <v>24</v>
      </c>
      <c r="L35" t="s">
        <v>285</v>
      </c>
      <c r="M35" t="s">
        <v>26</v>
      </c>
      <c r="N35" t="s">
        <v>27</v>
      </c>
    </row>
    <row r="36" spans="1:14" x14ac:dyDescent="0.25">
      <c r="A36" t="s">
        <v>286</v>
      </c>
      <c r="B36" t="s">
        <v>287</v>
      </c>
      <c r="C36" t="s">
        <v>16</v>
      </c>
      <c r="D36" t="s">
        <v>288</v>
      </c>
      <c r="E36" t="s">
        <v>18</v>
      </c>
      <c r="F36" t="s">
        <v>289</v>
      </c>
      <c r="G36" t="s">
        <v>290</v>
      </c>
      <c r="H36" t="s">
        <v>291</v>
      </c>
      <c r="I36" t="s">
        <v>34</v>
      </c>
      <c r="J36" t="s">
        <v>90</v>
      </c>
      <c r="K36" t="s">
        <v>24</v>
      </c>
      <c r="L36" t="s">
        <v>224</v>
      </c>
      <c r="M36" t="s">
        <v>292</v>
      </c>
      <c r="N36" t="s">
        <v>46</v>
      </c>
    </row>
    <row r="37" spans="1:14" x14ac:dyDescent="0.25">
      <c r="A37" t="s">
        <v>293</v>
      </c>
      <c r="C37" t="s">
        <v>16</v>
      </c>
      <c r="D37" t="s">
        <v>294</v>
      </c>
      <c r="E37" t="s">
        <v>18</v>
      </c>
      <c r="F37" t="s">
        <v>295</v>
      </c>
      <c r="G37" t="s">
        <v>296</v>
      </c>
      <c r="H37" t="s">
        <v>297</v>
      </c>
      <c r="I37" t="s">
        <v>34</v>
      </c>
      <c r="J37" t="s">
        <v>298</v>
      </c>
      <c r="K37" t="s">
        <v>24</v>
      </c>
      <c r="L37" t="s">
        <v>299</v>
      </c>
      <c r="M37" t="s">
        <v>300</v>
      </c>
      <c r="N37" t="s">
        <v>46</v>
      </c>
    </row>
    <row r="38" spans="1:14" x14ac:dyDescent="0.25">
      <c r="A38" t="s">
        <v>301</v>
      </c>
      <c r="B38" t="s">
        <v>302</v>
      </c>
      <c r="C38" t="s">
        <v>16</v>
      </c>
      <c r="D38" t="s">
        <v>303</v>
      </c>
      <c r="E38" t="s">
        <v>18</v>
      </c>
      <c r="F38" t="s">
        <v>304</v>
      </c>
      <c r="G38" t="s">
        <v>305</v>
      </c>
      <c r="H38" t="s">
        <v>306</v>
      </c>
      <c r="I38" t="s">
        <v>34</v>
      </c>
      <c r="J38" t="s">
        <v>307</v>
      </c>
      <c r="K38" t="s">
        <v>24</v>
      </c>
      <c r="L38" t="s">
        <v>82</v>
      </c>
      <c r="M38" t="s">
        <v>26</v>
      </c>
      <c r="N38" t="s">
        <v>27</v>
      </c>
    </row>
    <row r="39" spans="1:14" x14ac:dyDescent="0.25">
      <c r="A39" t="s">
        <v>308</v>
      </c>
      <c r="B39" t="s">
        <v>309</v>
      </c>
      <c r="C39" t="s">
        <v>76</v>
      </c>
      <c r="D39" t="s">
        <v>310</v>
      </c>
      <c r="E39" t="s">
        <v>18</v>
      </c>
      <c r="F39" t="s">
        <v>311</v>
      </c>
      <c r="G39" t="s">
        <v>312</v>
      </c>
      <c r="H39" t="s">
        <v>313</v>
      </c>
      <c r="I39" t="s">
        <v>314</v>
      </c>
      <c r="J39" t="s">
        <v>315</v>
      </c>
      <c r="K39" t="s">
        <v>24</v>
      </c>
      <c r="L39" t="s">
        <v>316</v>
      </c>
      <c r="M39" t="s">
        <v>317</v>
      </c>
      <c r="N39" t="s">
        <v>46</v>
      </c>
    </row>
    <row r="40" spans="1:14" x14ac:dyDescent="0.25">
      <c r="A40" t="s">
        <v>318</v>
      </c>
      <c r="B40" t="s">
        <v>319</v>
      </c>
      <c r="C40" t="s">
        <v>16</v>
      </c>
      <c r="D40" t="s">
        <v>320</v>
      </c>
      <c r="E40" t="s">
        <v>18</v>
      </c>
      <c r="F40" t="s">
        <v>321</v>
      </c>
      <c r="G40" t="s">
        <v>322</v>
      </c>
      <c r="H40" t="s">
        <v>323</v>
      </c>
      <c r="I40" t="s">
        <v>34</v>
      </c>
      <c r="J40" t="s">
        <v>324</v>
      </c>
      <c r="K40" t="s">
        <v>24</v>
      </c>
      <c r="L40" t="s">
        <v>325</v>
      </c>
      <c r="M40" t="s">
        <v>326</v>
      </c>
      <c r="N40" t="s">
        <v>46</v>
      </c>
    </row>
    <row r="41" spans="1:14" x14ac:dyDescent="0.25">
      <c r="A41" t="s">
        <v>327</v>
      </c>
      <c r="B41" t="s">
        <v>328</v>
      </c>
      <c r="C41" t="s">
        <v>16</v>
      </c>
      <c r="D41" t="s">
        <v>329</v>
      </c>
      <c r="E41" t="s">
        <v>18</v>
      </c>
      <c r="F41" t="s">
        <v>330</v>
      </c>
      <c r="G41" t="s">
        <v>331</v>
      </c>
      <c r="H41" t="s">
        <v>332</v>
      </c>
      <c r="I41" t="s">
        <v>34</v>
      </c>
      <c r="J41" t="s">
        <v>333</v>
      </c>
      <c r="K41" t="s">
        <v>24</v>
      </c>
      <c r="L41" t="s">
        <v>334</v>
      </c>
      <c r="M41" t="s">
        <v>335</v>
      </c>
      <c r="N41" t="s">
        <v>46</v>
      </c>
    </row>
    <row r="42" spans="1:14" x14ac:dyDescent="0.25">
      <c r="A42" t="s">
        <v>336</v>
      </c>
      <c r="B42" t="s">
        <v>337</v>
      </c>
      <c r="C42" t="s">
        <v>76</v>
      </c>
      <c r="D42" t="s">
        <v>338</v>
      </c>
      <c r="E42" t="s">
        <v>18</v>
      </c>
      <c r="F42" t="s">
        <v>339</v>
      </c>
      <c r="G42" t="s">
        <v>340</v>
      </c>
      <c r="H42" t="s">
        <v>341</v>
      </c>
      <c r="I42" t="s">
        <v>34</v>
      </c>
      <c r="J42" t="s">
        <v>23</v>
      </c>
      <c r="K42" t="s">
        <v>24</v>
      </c>
      <c r="L42" t="s">
        <v>342</v>
      </c>
      <c r="M42" t="s">
        <v>26</v>
      </c>
      <c r="N42" t="s">
        <v>27</v>
      </c>
    </row>
    <row r="43" spans="1:14" x14ac:dyDescent="0.25">
      <c r="A43" t="s">
        <v>343</v>
      </c>
      <c r="C43" t="s">
        <v>76</v>
      </c>
      <c r="D43" t="s">
        <v>344</v>
      </c>
      <c r="E43" t="s">
        <v>18</v>
      </c>
      <c r="F43" t="s">
        <v>345</v>
      </c>
      <c r="G43" t="s">
        <v>346</v>
      </c>
      <c r="H43" t="s">
        <v>347</v>
      </c>
      <c r="I43" t="s">
        <v>348</v>
      </c>
      <c r="J43" t="s">
        <v>349</v>
      </c>
      <c r="K43" t="s">
        <v>24</v>
      </c>
      <c r="L43" t="s">
        <v>350</v>
      </c>
      <c r="M43" t="s">
        <v>351</v>
      </c>
      <c r="N43" t="s">
        <v>46</v>
      </c>
    </row>
    <row r="44" spans="1:14" x14ac:dyDescent="0.25">
      <c r="A44" t="s">
        <v>352</v>
      </c>
      <c r="B44" t="s">
        <v>353</v>
      </c>
      <c r="C44" t="s">
        <v>76</v>
      </c>
      <c r="D44" t="s">
        <v>354</v>
      </c>
      <c r="E44" t="s">
        <v>18</v>
      </c>
      <c r="F44" t="s">
        <v>355</v>
      </c>
      <c r="G44" t="s">
        <v>356</v>
      </c>
      <c r="H44" t="s">
        <v>357</v>
      </c>
      <c r="I44" t="s">
        <v>34</v>
      </c>
      <c r="J44" t="s">
        <v>358</v>
      </c>
      <c r="K44" t="s">
        <v>24</v>
      </c>
      <c r="L44" t="s">
        <v>114</v>
      </c>
      <c r="M44" t="s">
        <v>359</v>
      </c>
      <c r="N44" t="s">
        <v>46</v>
      </c>
    </row>
    <row r="45" spans="1:14" x14ac:dyDescent="0.25">
      <c r="A45" t="s">
        <v>360</v>
      </c>
      <c r="B45" t="s">
        <v>361</v>
      </c>
      <c r="C45" t="s">
        <v>76</v>
      </c>
      <c r="D45" t="s">
        <v>362</v>
      </c>
      <c r="E45" t="s">
        <v>18</v>
      </c>
      <c r="F45" t="s">
        <v>363</v>
      </c>
      <c r="G45" t="s">
        <v>364</v>
      </c>
      <c r="H45" t="s">
        <v>365</v>
      </c>
      <c r="I45" t="s">
        <v>34</v>
      </c>
      <c r="J45" t="s">
        <v>90</v>
      </c>
      <c r="K45" t="s">
        <v>24</v>
      </c>
      <c r="L45" t="s">
        <v>114</v>
      </c>
      <c r="M45" t="s">
        <v>366</v>
      </c>
      <c r="N45" t="s">
        <v>46</v>
      </c>
    </row>
    <row r="46" spans="1:14" x14ac:dyDescent="0.25">
      <c r="A46" t="s">
        <v>367</v>
      </c>
      <c r="B46" t="s">
        <v>368</v>
      </c>
      <c r="C46" t="s">
        <v>76</v>
      </c>
      <c r="D46" t="s">
        <v>197</v>
      </c>
      <c r="E46" t="s">
        <v>18</v>
      </c>
      <c r="F46" t="s">
        <v>369</v>
      </c>
      <c r="G46" t="s">
        <v>370</v>
      </c>
      <c r="H46" t="s">
        <v>371</v>
      </c>
      <c r="I46" t="s">
        <v>34</v>
      </c>
      <c r="J46" t="s">
        <v>372</v>
      </c>
      <c r="K46" t="s">
        <v>24</v>
      </c>
      <c r="L46" t="s">
        <v>373</v>
      </c>
      <c r="M46" t="s">
        <v>374</v>
      </c>
      <c r="N46" t="s">
        <v>46</v>
      </c>
    </row>
    <row r="47" spans="1:14" x14ac:dyDescent="0.25">
      <c r="A47" t="s">
        <v>375</v>
      </c>
      <c r="B47" t="s">
        <v>376</v>
      </c>
      <c r="C47" t="s">
        <v>76</v>
      </c>
      <c r="D47" t="s">
        <v>377</v>
      </c>
      <c r="E47" t="s">
        <v>18</v>
      </c>
      <c r="F47" t="s">
        <v>378</v>
      </c>
      <c r="G47" t="s">
        <v>379</v>
      </c>
      <c r="H47" t="s">
        <v>380</v>
      </c>
      <c r="I47" t="s">
        <v>34</v>
      </c>
      <c r="J47" t="s">
        <v>217</v>
      </c>
      <c r="K47" t="s">
        <v>24</v>
      </c>
      <c r="L47" t="s">
        <v>36</v>
      </c>
      <c r="M47" t="s">
        <v>26</v>
      </c>
      <c r="N47" t="s">
        <v>27</v>
      </c>
    </row>
    <row r="48" spans="1:14" x14ac:dyDescent="0.25">
      <c r="A48" t="s">
        <v>381</v>
      </c>
      <c r="B48" t="s">
        <v>382</v>
      </c>
      <c r="C48" t="s">
        <v>76</v>
      </c>
      <c r="D48" t="s">
        <v>197</v>
      </c>
      <c r="E48" t="s">
        <v>18</v>
      </c>
      <c r="F48" t="s">
        <v>383</v>
      </c>
      <c r="G48" t="s">
        <v>384</v>
      </c>
      <c r="H48" t="s">
        <v>385</v>
      </c>
      <c r="I48" t="s">
        <v>34</v>
      </c>
      <c r="J48" t="s">
        <v>298</v>
      </c>
      <c r="K48" t="s">
        <v>24</v>
      </c>
      <c r="L48" t="s">
        <v>82</v>
      </c>
      <c r="M48" t="s">
        <v>386</v>
      </c>
      <c r="N48" t="s">
        <v>46</v>
      </c>
    </row>
    <row r="49" spans="1:14" x14ac:dyDescent="0.25">
      <c r="A49" t="s">
        <v>387</v>
      </c>
      <c r="B49" t="s">
        <v>388</v>
      </c>
      <c r="C49" t="s">
        <v>16</v>
      </c>
      <c r="D49" t="s">
        <v>389</v>
      </c>
      <c r="E49" t="s">
        <v>18</v>
      </c>
      <c r="F49" t="s">
        <v>390</v>
      </c>
      <c r="G49" t="s">
        <v>391</v>
      </c>
      <c r="H49" t="s">
        <v>392</v>
      </c>
      <c r="I49" t="s">
        <v>348</v>
      </c>
      <c r="J49" t="s">
        <v>393</v>
      </c>
      <c r="K49" t="s">
        <v>24</v>
      </c>
      <c r="L49" t="s">
        <v>394</v>
      </c>
      <c r="M49" t="s">
        <v>26</v>
      </c>
      <c r="N49" t="s">
        <v>27</v>
      </c>
    </row>
    <row r="50" spans="1:14" x14ac:dyDescent="0.25">
      <c r="A50" t="s">
        <v>395</v>
      </c>
      <c r="B50" t="s">
        <v>396</v>
      </c>
      <c r="C50" t="s">
        <v>16</v>
      </c>
      <c r="D50" t="s">
        <v>397</v>
      </c>
      <c r="E50" t="s">
        <v>18</v>
      </c>
      <c r="F50" t="s">
        <v>398</v>
      </c>
      <c r="G50" t="s">
        <v>399</v>
      </c>
      <c r="H50" t="s">
        <v>400</v>
      </c>
      <c r="I50" t="s">
        <v>34</v>
      </c>
      <c r="J50" t="s">
        <v>284</v>
      </c>
      <c r="K50" t="s">
        <v>24</v>
      </c>
      <c r="L50" t="s">
        <v>401</v>
      </c>
      <c r="M50" t="s">
        <v>26</v>
      </c>
      <c r="N50" t="s">
        <v>27</v>
      </c>
    </row>
    <row r="51" spans="1:14" x14ac:dyDescent="0.25">
      <c r="A51" t="s">
        <v>402</v>
      </c>
      <c r="B51" t="s">
        <v>403</v>
      </c>
      <c r="C51" t="s">
        <v>16</v>
      </c>
      <c r="D51" t="s">
        <v>404</v>
      </c>
      <c r="E51" t="s">
        <v>18</v>
      </c>
      <c r="F51" t="s">
        <v>405</v>
      </c>
      <c r="G51" t="s">
        <v>406</v>
      </c>
      <c r="H51" t="s">
        <v>407</v>
      </c>
      <c r="I51" t="s">
        <v>34</v>
      </c>
      <c r="J51" t="s">
        <v>256</v>
      </c>
      <c r="K51" t="s">
        <v>24</v>
      </c>
      <c r="L51" t="s">
        <v>82</v>
      </c>
      <c r="M51" t="s">
        <v>26</v>
      </c>
      <c r="N51" t="s">
        <v>27</v>
      </c>
    </row>
    <row r="52" spans="1:14" x14ac:dyDescent="0.25">
      <c r="A52" t="s">
        <v>408</v>
      </c>
      <c r="B52" t="s">
        <v>158</v>
      </c>
      <c r="C52" t="s">
        <v>16</v>
      </c>
      <c r="D52" t="s">
        <v>102</v>
      </c>
      <c r="E52" t="s">
        <v>18</v>
      </c>
      <c r="F52" t="s">
        <v>409</v>
      </c>
      <c r="G52" t="s">
        <v>410</v>
      </c>
      <c r="H52" t="s">
        <v>411</v>
      </c>
      <c r="I52" t="s">
        <v>34</v>
      </c>
      <c r="J52" t="s">
        <v>412</v>
      </c>
      <c r="K52" t="s">
        <v>24</v>
      </c>
      <c r="L52" t="s">
        <v>82</v>
      </c>
      <c r="M52" t="s">
        <v>413</v>
      </c>
      <c r="N52" t="s">
        <v>46</v>
      </c>
    </row>
    <row r="53" spans="1:14" x14ac:dyDescent="0.25">
      <c r="A53" t="s">
        <v>414</v>
      </c>
      <c r="C53" t="s">
        <v>16</v>
      </c>
      <c r="D53" t="s">
        <v>415</v>
      </c>
      <c r="E53" t="s">
        <v>18</v>
      </c>
      <c r="F53" t="s">
        <v>416</v>
      </c>
      <c r="G53" t="s">
        <v>417</v>
      </c>
      <c r="H53" t="s">
        <v>418</v>
      </c>
      <c r="I53" t="s">
        <v>348</v>
      </c>
      <c r="J53" t="s">
        <v>419</v>
      </c>
      <c r="K53" t="s">
        <v>24</v>
      </c>
      <c r="L53" t="s">
        <v>394</v>
      </c>
      <c r="M53" t="s">
        <v>420</v>
      </c>
      <c r="N53" t="s">
        <v>46</v>
      </c>
    </row>
    <row r="54" spans="1:14" x14ac:dyDescent="0.25">
      <c r="A54" t="s">
        <v>421</v>
      </c>
      <c r="C54" t="s">
        <v>76</v>
      </c>
      <c r="D54" t="s">
        <v>422</v>
      </c>
      <c r="E54" t="s">
        <v>18</v>
      </c>
      <c r="F54" t="s">
        <v>423</v>
      </c>
      <c r="G54" t="s">
        <v>424</v>
      </c>
      <c r="H54" t="s">
        <v>425</v>
      </c>
      <c r="I54" t="s">
        <v>34</v>
      </c>
      <c r="J54" t="s">
        <v>426</v>
      </c>
      <c r="K54" t="s">
        <v>24</v>
      </c>
      <c r="L54" t="s">
        <v>427</v>
      </c>
      <c r="M54" t="s">
        <v>26</v>
      </c>
      <c r="N54" t="s">
        <v>27</v>
      </c>
    </row>
    <row r="55" spans="1:14" x14ac:dyDescent="0.25">
      <c r="A55" t="s">
        <v>28</v>
      </c>
      <c r="B55" t="s">
        <v>428</v>
      </c>
      <c r="C55" t="s">
        <v>16</v>
      </c>
      <c r="D55" t="s">
        <v>429</v>
      </c>
      <c r="E55" t="s">
        <v>18</v>
      </c>
      <c r="F55" t="s">
        <v>430</v>
      </c>
      <c r="G55" t="s">
        <v>431</v>
      </c>
      <c r="H55" t="s">
        <v>432</v>
      </c>
      <c r="I55" t="s">
        <v>34</v>
      </c>
      <c r="J55" t="s">
        <v>433</v>
      </c>
      <c r="K55" t="s">
        <v>24</v>
      </c>
      <c r="L55" t="s">
        <v>434</v>
      </c>
      <c r="M55" t="s">
        <v>26</v>
      </c>
      <c r="N55" t="s">
        <v>27</v>
      </c>
    </row>
    <row r="56" spans="1:14" x14ac:dyDescent="0.25">
      <c r="A56" t="s">
        <v>435</v>
      </c>
      <c r="B56" t="s">
        <v>436</v>
      </c>
      <c r="C56" t="s">
        <v>76</v>
      </c>
      <c r="D56" t="s">
        <v>437</v>
      </c>
      <c r="E56" t="s">
        <v>18</v>
      </c>
      <c r="F56" t="s">
        <v>438</v>
      </c>
      <c r="G56" t="s">
        <v>439</v>
      </c>
      <c r="H56" t="s">
        <v>440</v>
      </c>
      <c r="I56" t="s">
        <v>34</v>
      </c>
      <c r="J56" t="s">
        <v>155</v>
      </c>
      <c r="K56" t="s">
        <v>24</v>
      </c>
      <c r="L56" t="s">
        <v>441</v>
      </c>
      <c r="M56" t="s">
        <v>442</v>
      </c>
      <c r="N56" t="s">
        <v>46</v>
      </c>
    </row>
    <row r="57" spans="1:14" x14ac:dyDescent="0.25">
      <c r="A57" t="s">
        <v>443</v>
      </c>
      <c r="C57" t="s">
        <v>16</v>
      </c>
      <c r="D57" t="s">
        <v>444</v>
      </c>
      <c r="E57" t="s">
        <v>18</v>
      </c>
      <c r="F57" t="s">
        <v>445</v>
      </c>
      <c r="G57" t="s">
        <v>446</v>
      </c>
      <c r="H57" t="s">
        <v>447</v>
      </c>
      <c r="I57" t="s">
        <v>34</v>
      </c>
      <c r="J57" t="s">
        <v>448</v>
      </c>
      <c r="K57" t="s">
        <v>24</v>
      </c>
      <c r="L57" t="s">
        <v>449</v>
      </c>
      <c r="M57" t="s">
        <v>26</v>
      </c>
      <c r="N57" t="s">
        <v>27</v>
      </c>
    </row>
    <row r="58" spans="1:14" x14ac:dyDescent="0.25">
      <c r="A58" t="s">
        <v>450</v>
      </c>
      <c r="B58" t="s">
        <v>451</v>
      </c>
      <c r="C58" t="s">
        <v>16</v>
      </c>
      <c r="D58" t="s">
        <v>452</v>
      </c>
      <c r="E58" t="s">
        <v>18</v>
      </c>
      <c r="F58" t="s">
        <v>453</v>
      </c>
      <c r="G58" t="s">
        <v>454</v>
      </c>
      <c r="H58" t="s">
        <v>455</v>
      </c>
      <c r="I58" t="s">
        <v>34</v>
      </c>
      <c r="J58" t="s">
        <v>456</v>
      </c>
      <c r="K58" t="s">
        <v>24</v>
      </c>
      <c r="L58" t="s">
        <v>36</v>
      </c>
      <c r="M58" t="s">
        <v>457</v>
      </c>
      <c r="N58" t="s">
        <v>46</v>
      </c>
    </row>
    <row r="59" spans="1:14" x14ac:dyDescent="0.25">
      <c r="A59" t="s">
        <v>458</v>
      </c>
      <c r="B59" t="s">
        <v>459</v>
      </c>
      <c r="C59" t="s">
        <v>16</v>
      </c>
      <c r="D59" t="s">
        <v>329</v>
      </c>
      <c r="E59" t="s">
        <v>18</v>
      </c>
      <c r="F59" t="s">
        <v>460</v>
      </c>
      <c r="G59" t="s">
        <v>461</v>
      </c>
      <c r="H59" t="s">
        <v>462</v>
      </c>
      <c r="I59" t="s">
        <v>34</v>
      </c>
      <c r="J59" t="s">
        <v>463</v>
      </c>
      <c r="K59" t="s">
        <v>24</v>
      </c>
      <c r="L59" t="s">
        <v>334</v>
      </c>
      <c r="M59" t="s">
        <v>464</v>
      </c>
      <c r="N59" t="s">
        <v>46</v>
      </c>
    </row>
    <row r="60" spans="1:14" x14ac:dyDescent="0.25">
      <c r="A60" t="s">
        <v>465</v>
      </c>
      <c r="B60" t="s">
        <v>466</v>
      </c>
      <c r="C60" t="s">
        <v>76</v>
      </c>
      <c r="E60" t="s">
        <v>18</v>
      </c>
      <c r="F60" t="s">
        <v>467</v>
      </c>
      <c r="G60" t="s">
        <v>468</v>
      </c>
      <c r="H60" t="s">
        <v>469</v>
      </c>
      <c r="I60" t="s">
        <v>34</v>
      </c>
      <c r="J60" t="s">
        <v>147</v>
      </c>
      <c r="K60" t="s">
        <v>24</v>
      </c>
      <c r="L60" t="s">
        <v>470</v>
      </c>
      <c r="M60" t="s">
        <v>26</v>
      </c>
      <c r="N60" t="s">
        <v>27</v>
      </c>
    </row>
    <row r="61" spans="1:14" x14ac:dyDescent="0.25">
      <c r="A61" t="s">
        <v>471</v>
      </c>
      <c r="C61" t="s">
        <v>76</v>
      </c>
      <c r="D61" t="s">
        <v>472</v>
      </c>
      <c r="E61" t="s">
        <v>18</v>
      </c>
      <c r="F61" t="s">
        <v>473</v>
      </c>
      <c r="G61" t="s">
        <v>474</v>
      </c>
      <c r="H61" t="s">
        <v>475</v>
      </c>
      <c r="I61" t="s">
        <v>34</v>
      </c>
      <c r="J61" t="s">
        <v>476</v>
      </c>
      <c r="K61" t="s">
        <v>24</v>
      </c>
      <c r="L61" t="s">
        <v>477</v>
      </c>
      <c r="M61" t="s">
        <v>26</v>
      </c>
      <c r="N61" t="s">
        <v>27</v>
      </c>
    </row>
    <row r="62" spans="1:14" x14ac:dyDescent="0.25">
      <c r="A62" t="s">
        <v>478</v>
      </c>
      <c r="C62" t="s">
        <v>16</v>
      </c>
      <c r="D62" t="s">
        <v>479</v>
      </c>
      <c r="E62" t="s">
        <v>18</v>
      </c>
      <c r="F62" t="s">
        <v>480</v>
      </c>
      <c r="G62" t="s">
        <v>481</v>
      </c>
      <c r="H62" t="s">
        <v>482</v>
      </c>
      <c r="I62" t="s">
        <v>34</v>
      </c>
      <c r="J62" t="s">
        <v>358</v>
      </c>
      <c r="K62" t="s">
        <v>24</v>
      </c>
      <c r="L62" t="s">
        <v>483</v>
      </c>
      <c r="M62" t="s">
        <v>484</v>
      </c>
      <c r="N62" t="s">
        <v>46</v>
      </c>
    </row>
    <row r="63" spans="1:14" x14ac:dyDescent="0.25">
      <c r="A63" t="s">
        <v>485</v>
      </c>
      <c r="B63" t="s">
        <v>486</v>
      </c>
      <c r="C63" t="s">
        <v>76</v>
      </c>
      <c r="D63" t="s">
        <v>102</v>
      </c>
      <c r="E63" t="s">
        <v>18</v>
      </c>
      <c r="F63" t="s">
        <v>487</v>
      </c>
      <c r="G63" t="s">
        <v>488</v>
      </c>
      <c r="H63" t="s">
        <v>489</v>
      </c>
      <c r="I63" t="s">
        <v>34</v>
      </c>
      <c r="J63" t="s">
        <v>490</v>
      </c>
      <c r="K63" t="s">
        <v>24</v>
      </c>
      <c r="L63" t="s">
        <v>82</v>
      </c>
      <c r="M63" t="s">
        <v>491</v>
      </c>
      <c r="N63" t="s">
        <v>46</v>
      </c>
    </row>
    <row r="64" spans="1:14" x14ac:dyDescent="0.25">
      <c r="A64" t="s">
        <v>492</v>
      </c>
      <c r="C64" t="s">
        <v>16</v>
      </c>
      <c r="E64" t="s">
        <v>18</v>
      </c>
      <c r="F64" t="s">
        <v>493</v>
      </c>
      <c r="G64" t="s">
        <v>494</v>
      </c>
      <c r="H64" t="s">
        <v>495</v>
      </c>
      <c r="I64" t="s">
        <v>34</v>
      </c>
      <c r="J64" t="s">
        <v>276</v>
      </c>
      <c r="K64" t="s">
        <v>24</v>
      </c>
      <c r="L64" t="s">
        <v>184</v>
      </c>
      <c r="M64" t="s">
        <v>26</v>
      </c>
      <c r="N64" t="s">
        <v>27</v>
      </c>
    </row>
    <row r="65" spans="1:14" x14ac:dyDescent="0.25">
      <c r="A65" t="s">
        <v>496</v>
      </c>
      <c r="B65" t="s">
        <v>382</v>
      </c>
      <c r="C65" t="s">
        <v>76</v>
      </c>
      <c r="D65" t="s">
        <v>197</v>
      </c>
      <c r="E65" t="s">
        <v>18</v>
      </c>
      <c r="F65" t="s">
        <v>497</v>
      </c>
      <c r="G65" t="s">
        <v>498</v>
      </c>
      <c r="H65" t="s">
        <v>499</v>
      </c>
      <c r="I65" t="s">
        <v>34</v>
      </c>
      <c r="J65" t="s">
        <v>298</v>
      </c>
      <c r="K65" t="s">
        <v>24</v>
      </c>
      <c r="L65" t="s">
        <v>82</v>
      </c>
      <c r="M65" t="s">
        <v>500</v>
      </c>
      <c r="N65" t="s">
        <v>46</v>
      </c>
    </row>
    <row r="66" spans="1:14" x14ac:dyDescent="0.25">
      <c r="A66" t="s">
        <v>501</v>
      </c>
      <c r="B66" t="s">
        <v>502</v>
      </c>
      <c r="C66" t="s">
        <v>76</v>
      </c>
      <c r="D66" t="s">
        <v>503</v>
      </c>
      <c r="E66" t="s">
        <v>18</v>
      </c>
      <c r="F66" t="s">
        <v>504</v>
      </c>
      <c r="G66" t="s">
        <v>505</v>
      </c>
      <c r="H66" t="s">
        <v>506</v>
      </c>
      <c r="I66" t="s">
        <v>34</v>
      </c>
      <c r="J66" t="s">
        <v>358</v>
      </c>
      <c r="K66" t="s">
        <v>24</v>
      </c>
      <c r="L66" t="s">
        <v>224</v>
      </c>
      <c r="M66" t="s">
        <v>507</v>
      </c>
      <c r="N66" t="s">
        <v>46</v>
      </c>
    </row>
    <row r="67" spans="1:14" x14ac:dyDescent="0.25">
      <c r="A67" t="s">
        <v>508</v>
      </c>
      <c r="B67" t="s">
        <v>509</v>
      </c>
      <c r="C67" t="s">
        <v>76</v>
      </c>
      <c r="D67" t="s">
        <v>510</v>
      </c>
      <c r="E67" t="s">
        <v>18</v>
      </c>
      <c r="F67" t="s">
        <v>511</v>
      </c>
      <c r="G67" t="s">
        <v>512</v>
      </c>
      <c r="H67" t="s">
        <v>513</v>
      </c>
      <c r="I67" t="s">
        <v>34</v>
      </c>
      <c r="J67" t="s">
        <v>514</v>
      </c>
      <c r="K67" t="s">
        <v>24</v>
      </c>
      <c r="L67" t="s">
        <v>82</v>
      </c>
      <c r="M67" t="s">
        <v>26</v>
      </c>
      <c r="N67" t="s">
        <v>27</v>
      </c>
    </row>
    <row r="68" spans="1:14" x14ac:dyDescent="0.25">
      <c r="A68" t="s">
        <v>515</v>
      </c>
      <c r="B68" t="s">
        <v>516</v>
      </c>
      <c r="C68" t="s">
        <v>16</v>
      </c>
      <c r="D68" t="s">
        <v>517</v>
      </c>
      <c r="E68" t="s">
        <v>18</v>
      </c>
      <c r="F68" t="s">
        <v>518</v>
      </c>
      <c r="G68" t="s">
        <v>519</v>
      </c>
      <c r="H68" t="s">
        <v>520</v>
      </c>
      <c r="I68" t="s">
        <v>34</v>
      </c>
      <c r="J68" t="s">
        <v>521</v>
      </c>
      <c r="K68" t="s">
        <v>24</v>
      </c>
      <c r="L68" t="s">
        <v>82</v>
      </c>
      <c r="M68" t="s">
        <v>26</v>
      </c>
      <c r="N68" t="s">
        <v>27</v>
      </c>
    </row>
    <row r="69" spans="1:14" x14ac:dyDescent="0.25">
      <c r="A69" t="s">
        <v>522</v>
      </c>
      <c r="B69" t="s">
        <v>523</v>
      </c>
      <c r="C69" t="s">
        <v>76</v>
      </c>
      <c r="D69" t="s">
        <v>524</v>
      </c>
      <c r="E69" t="s">
        <v>18</v>
      </c>
      <c r="F69" t="s">
        <v>525</v>
      </c>
      <c r="G69" t="s">
        <v>526</v>
      </c>
      <c r="H69" t="s">
        <v>527</v>
      </c>
      <c r="I69" t="s">
        <v>34</v>
      </c>
      <c r="J69" t="s">
        <v>528</v>
      </c>
      <c r="K69" t="s">
        <v>24</v>
      </c>
      <c r="L69" t="s">
        <v>224</v>
      </c>
      <c r="M69" t="s">
        <v>529</v>
      </c>
      <c r="N69" t="s">
        <v>46</v>
      </c>
    </row>
    <row r="70" spans="1:14" x14ac:dyDescent="0.25">
      <c r="A70" t="s">
        <v>530</v>
      </c>
      <c r="B70" t="s">
        <v>531</v>
      </c>
      <c r="C70" t="s">
        <v>76</v>
      </c>
      <c r="D70" t="s">
        <v>532</v>
      </c>
      <c r="E70" t="s">
        <v>18</v>
      </c>
      <c r="F70" t="s">
        <v>533</v>
      </c>
      <c r="G70" t="s">
        <v>534</v>
      </c>
      <c r="H70" t="s">
        <v>535</v>
      </c>
      <c r="I70" t="s">
        <v>34</v>
      </c>
      <c r="J70" t="s">
        <v>536</v>
      </c>
      <c r="K70" t="s">
        <v>24</v>
      </c>
      <c r="L70" t="s">
        <v>537</v>
      </c>
      <c r="M70" t="s">
        <v>538</v>
      </c>
      <c r="N70" t="s">
        <v>46</v>
      </c>
    </row>
    <row r="71" spans="1:14" x14ac:dyDescent="0.25">
      <c r="A71" t="s">
        <v>539</v>
      </c>
      <c r="B71" t="s">
        <v>540</v>
      </c>
      <c r="C71" t="s">
        <v>76</v>
      </c>
      <c r="D71" t="s">
        <v>437</v>
      </c>
      <c r="E71" t="s">
        <v>18</v>
      </c>
      <c r="F71" t="s">
        <v>541</v>
      </c>
      <c r="G71" t="s">
        <v>542</v>
      </c>
      <c r="H71" t="s">
        <v>543</v>
      </c>
      <c r="I71" t="s">
        <v>34</v>
      </c>
      <c r="J71" t="s">
        <v>106</v>
      </c>
      <c r="K71" t="s">
        <v>24</v>
      </c>
      <c r="L71" t="s">
        <v>441</v>
      </c>
      <c r="M71" t="s">
        <v>544</v>
      </c>
      <c r="N71" t="s">
        <v>46</v>
      </c>
    </row>
    <row r="72" spans="1:14" x14ac:dyDescent="0.25">
      <c r="A72" t="s">
        <v>545</v>
      </c>
      <c r="B72" t="s">
        <v>546</v>
      </c>
      <c r="C72" t="s">
        <v>16</v>
      </c>
      <c r="D72" t="s">
        <v>547</v>
      </c>
      <c r="E72" t="s">
        <v>18</v>
      </c>
      <c r="F72" t="s">
        <v>548</v>
      </c>
      <c r="G72" t="s">
        <v>549</v>
      </c>
      <c r="H72" t="s">
        <v>550</v>
      </c>
      <c r="I72" t="s">
        <v>34</v>
      </c>
      <c r="J72" t="s">
        <v>551</v>
      </c>
      <c r="K72" t="s">
        <v>24</v>
      </c>
      <c r="L72" t="s">
        <v>552</v>
      </c>
      <c r="M72" t="s">
        <v>553</v>
      </c>
      <c r="N72" t="s">
        <v>46</v>
      </c>
    </row>
    <row r="73" spans="1:14" x14ac:dyDescent="0.25">
      <c r="A73" t="s">
        <v>554</v>
      </c>
      <c r="B73" t="s">
        <v>555</v>
      </c>
      <c r="C73" t="s">
        <v>16</v>
      </c>
      <c r="D73" t="s">
        <v>556</v>
      </c>
      <c r="E73" t="s">
        <v>18</v>
      </c>
      <c r="F73" t="s">
        <v>557</v>
      </c>
      <c r="G73" t="s">
        <v>558</v>
      </c>
      <c r="H73" t="s">
        <v>559</v>
      </c>
      <c r="I73" t="s">
        <v>22</v>
      </c>
      <c r="J73" t="s">
        <v>162</v>
      </c>
      <c r="K73" t="s">
        <v>24</v>
      </c>
      <c r="L73" t="s">
        <v>560</v>
      </c>
      <c r="M73" t="s">
        <v>561</v>
      </c>
      <c r="N73" t="s">
        <v>46</v>
      </c>
    </row>
    <row r="74" spans="1:14" x14ac:dyDescent="0.25">
      <c r="A74" t="s">
        <v>562</v>
      </c>
      <c r="B74" t="s">
        <v>563</v>
      </c>
      <c r="C74" t="s">
        <v>16</v>
      </c>
      <c r="D74" t="s">
        <v>564</v>
      </c>
      <c r="E74" t="s">
        <v>18</v>
      </c>
      <c r="F74" t="s">
        <v>565</v>
      </c>
      <c r="G74" t="s">
        <v>566</v>
      </c>
      <c r="H74" t="s">
        <v>567</v>
      </c>
      <c r="I74" t="s">
        <v>34</v>
      </c>
      <c r="J74" t="s">
        <v>568</v>
      </c>
      <c r="K74" t="s">
        <v>24</v>
      </c>
      <c r="L74" t="s">
        <v>224</v>
      </c>
      <c r="M74" t="s">
        <v>569</v>
      </c>
      <c r="N74" t="s">
        <v>46</v>
      </c>
    </row>
    <row r="75" spans="1:14" x14ac:dyDescent="0.25">
      <c r="A75" t="s">
        <v>570</v>
      </c>
      <c r="C75" t="s">
        <v>76</v>
      </c>
      <c r="D75" t="s">
        <v>571</v>
      </c>
      <c r="E75" t="s">
        <v>18</v>
      </c>
      <c r="F75" t="s">
        <v>572</v>
      </c>
      <c r="G75" t="s">
        <v>573</v>
      </c>
      <c r="H75" t="s">
        <v>574</v>
      </c>
      <c r="I75" t="s">
        <v>34</v>
      </c>
      <c r="J75" t="s">
        <v>575</v>
      </c>
      <c r="K75" t="s">
        <v>24</v>
      </c>
      <c r="L75" t="s">
        <v>63</v>
      </c>
      <c r="M75" t="s">
        <v>576</v>
      </c>
      <c r="N75" t="s">
        <v>46</v>
      </c>
    </row>
    <row r="76" spans="1:14" x14ac:dyDescent="0.25">
      <c r="A76" t="s">
        <v>577</v>
      </c>
      <c r="B76" t="s">
        <v>578</v>
      </c>
      <c r="C76" t="s">
        <v>16</v>
      </c>
      <c r="D76" t="s">
        <v>579</v>
      </c>
      <c r="E76" t="s">
        <v>18</v>
      </c>
      <c r="F76" t="s">
        <v>580</v>
      </c>
      <c r="G76" t="s">
        <v>581</v>
      </c>
      <c r="H76" t="s">
        <v>582</v>
      </c>
      <c r="I76" t="s">
        <v>348</v>
      </c>
      <c r="J76" t="s">
        <v>307</v>
      </c>
      <c r="K76" t="s">
        <v>24</v>
      </c>
      <c r="L76" t="s">
        <v>193</v>
      </c>
      <c r="M76" t="s">
        <v>26</v>
      </c>
      <c r="N76" t="s">
        <v>27</v>
      </c>
    </row>
    <row r="77" spans="1:14" x14ac:dyDescent="0.25">
      <c r="A77" t="s">
        <v>583</v>
      </c>
      <c r="B77" t="s">
        <v>584</v>
      </c>
      <c r="C77" t="s">
        <v>76</v>
      </c>
      <c r="D77" t="s">
        <v>585</v>
      </c>
      <c r="E77" t="s">
        <v>18</v>
      </c>
      <c r="F77" t="s">
        <v>586</v>
      </c>
      <c r="G77" t="s">
        <v>587</v>
      </c>
      <c r="H77" t="s">
        <v>588</v>
      </c>
      <c r="I77" t="s">
        <v>34</v>
      </c>
      <c r="J77" t="s">
        <v>589</v>
      </c>
      <c r="K77" t="s">
        <v>24</v>
      </c>
      <c r="L77" t="s">
        <v>590</v>
      </c>
      <c r="M77" t="s">
        <v>591</v>
      </c>
      <c r="N77" t="s">
        <v>46</v>
      </c>
    </row>
    <row r="78" spans="1:14" x14ac:dyDescent="0.25">
      <c r="A78" t="s">
        <v>592</v>
      </c>
      <c r="B78" t="s">
        <v>593</v>
      </c>
      <c r="C78" t="s">
        <v>16</v>
      </c>
      <c r="D78" t="s">
        <v>594</v>
      </c>
      <c r="E78" t="s">
        <v>18</v>
      </c>
      <c r="F78" t="s">
        <v>595</v>
      </c>
      <c r="G78" t="s">
        <v>596</v>
      </c>
      <c r="H78" t="s">
        <v>597</v>
      </c>
      <c r="I78" t="s">
        <v>34</v>
      </c>
      <c r="J78" t="s">
        <v>521</v>
      </c>
      <c r="K78" t="s">
        <v>24</v>
      </c>
      <c r="L78" t="s">
        <v>224</v>
      </c>
      <c r="M78" t="s">
        <v>26</v>
      </c>
      <c r="N78" t="s">
        <v>27</v>
      </c>
    </row>
    <row r="79" spans="1:14" x14ac:dyDescent="0.25">
      <c r="A79" t="s">
        <v>598</v>
      </c>
      <c r="B79" t="s">
        <v>599</v>
      </c>
      <c r="C79" t="s">
        <v>600</v>
      </c>
      <c r="D79" t="s">
        <v>601</v>
      </c>
      <c r="E79" t="s">
        <v>18</v>
      </c>
      <c r="F79" t="s">
        <v>602</v>
      </c>
      <c r="G79" t="s">
        <v>603</v>
      </c>
      <c r="H79" t="s">
        <v>604</v>
      </c>
      <c r="I79" t="s">
        <v>34</v>
      </c>
      <c r="J79" t="s">
        <v>605</v>
      </c>
      <c r="K79" t="s">
        <v>606</v>
      </c>
      <c r="L79" t="s">
        <v>607</v>
      </c>
      <c r="M79" t="s">
        <v>26</v>
      </c>
      <c r="N79" t="s">
        <v>27</v>
      </c>
    </row>
    <row r="80" spans="1:14" x14ac:dyDescent="0.25">
      <c r="A80" t="s">
        <v>608</v>
      </c>
      <c r="B80" t="s">
        <v>609</v>
      </c>
      <c r="C80" t="s">
        <v>16</v>
      </c>
      <c r="D80" t="s">
        <v>437</v>
      </c>
      <c r="E80" t="s">
        <v>18</v>
      </c>
      <c r="F80" t="s">
        <v>610</v>
      </c>
      <c r="G80" t="s">
        <v>611</v>
      </c>
      <c r="H80" t="s">
        <v>612</v>
      </c>
      <c r="I80" t="s">
        <v>22</v>
      </c>
      <c r="J80" t="s">
        <v>71</v>
      </c>
      <c r="K80" t="s">
        <v>24</v>
      </c>
      <c r="L80" t="s">
        <v>613</v>
      </c>
      <c r="M80" t="s">
        <v>614</v>
      </c>
      <c r="N80" t="s">
        <v>46</v>
      </c>
    </row>
    <row r="81" spans="1:14" x14ac:dyDescent="0.25">
      <c r="A81" t="s">
        <v>615</v>
      </c>
      <c r="C81" t="s">
        <v>16</v>
      </c>
      <c r="D81" t="s">
        <v>616</v>
      </c>
      <c r="E81" t="s">
        <v>18</v>
      </c>
      <c r="F81" t="s">
        <v>617</v>
      </c>
      <c r="G81" t="s">
        <v>618</v>
      </c>
      <c r="H81" t="s">
        <v>619</v>
      </c>
      <c r="I81" t="s">
        <v>34</v>
      </c>
      <c r="J81" t="s">
        <v>35</v>
      </c>
      <c r="K81" t="s">
        <v>24</v>
      </c>
      <c r="L81" t="s">
        <v>477</v>
      </c>
      <c r="M81" t="s">
        <v>26</v>
      </c>
      <c r="N81" t="s">
        <v>27</v>
      </c>
    </row>
    <row r="82" spans="1:14" x14ac:dyDescent="0.25">
      <c r="A82" t="s">
        <v>620</v>
      </c>
      <c r="B82" t="s">
        <v>621</v>
      </c>
      <c r="C82" t="s">
        <v>76</v>
      </c>
      <c r="D82" t="s">
        <v>622</v>
      </c>
      <c r="E82" t="s">
        <v>18</v>
      </c>
      <c r="F82" t="s">
        <v>623</v>
      </c>
      <c r="G82" t="s">
        <v>624</v>
      </c>
      <c r="H82" t="s">
        <v>625</v>
      </c>
      <c r="I82" t="s">
        <v>34</v>
      </c>
      <c r="J82" t="s">
        <v>626</v>
      </c>
      <c r="K82" t="s">
        <v>24</v>
      </c>
      <c r="L82" t="s">
        <v>627</v>
      </c>
      <c r="M82" t="s">
        <v>628</v>
      </c>
      <c r="N82" t="s">
        <v>46</v>
      </c>
    </row>
    <row r="83" spans="1:14" x14ac:dyDescent="0.25">
      <c r="A83" t="s">
        <v>629</v>
      </c>
      <c r="B83" t="s">
        <v>630</v>
      </c>
      <c r="C83" t="s">
        <v>16</v>
      </c>
      <c r="D83" t="s">
        <v>631</v>
      </c>
      <c r="E83" t="s">
        <v>18</v>
      </c>
      <c r="F83" t="s">
        <v>632</v>
      </c>
      <c r="G83" t="s">
        <v>633</v>
      </c>
      <c r="H83" t="s">
        <v>634</v>
      </c>
      <c r="I83" t="s">
        <v>34</v>
      </c>
      <c r="J83" t="s">
        <v>635</v>
      </c>
      <c r="K83" t="s">
        <v>24</v>
      </c>
      <c r="L83" t="s">
        <v>63</v>
      </c>
      <c r="M83" t="s">
        <v>636</v>
      </c>
      <c r="N83" t="s">
        <v>46</v>
      </c>
    </row>
    <row r="84" spans="1:14" x14ac:dyDescent="0.25">
      <c r="A84" t="s">
        <v>28</v>
      </c>
      <c r="B84" t="s">
        <v>637</v>
      </c>
      <c r="C84" t="s">
        <v>16</v>
      </c>
      <c r="D84" t="s">
        <v>638</v>
      </c>
      <c r="E84" t="s">
        <v>18</v>
      </c>
      <c r="F84" t="s">
        <v>639</v>
      </c>
      <c r="G84" t="s">
        <v>640</v>
      </c>
      <c r="H84" t="s">
        <v>641</v>
      </c>
      <c r="I84" t="s">
        <v>34</v>
      </c>
      <c r="J84" t="s">
        <v>433</v>
      </c>
      <c r="K84" t="s">
        <v>24</v>
      </c>
      <c r="L84" t="s">
        <v>82</v>
      </c>
      <c r="M84" t="s">
        <v>26</v>
      </c>
      <c r="N84" t="s">
        <v>27</v>
      </c>
    </row>
    <row r="85" spans="1:14" x14ac:dyDescent="0.25">
      <c r="A85" t="s">
        <v>642</v>
      </c>
      <c r="B85" t="s">
        <v>643</v>
      </c>
      <c r="C85" t="s">
        <v>16</v>
      </c>
      <c r="D85" t="s">
        <v>644</v>
      </c>
      <c r="E85" t="s">
        <v>18</v>
      </c>
      <c r="F85" t="s">
        <v>645</v>
      </c>
      <c r="G85" t="s">
        <v>646</v>
      </c>
      <c r="H85" t="s">
        <v>647</v>
      </c>
      <c r="I85" t="s">
        <v>34</v>
      </c>
      <c r="J85" t="s">
        <v>648</v>
      </c>
      <c r="K85" t="s">
        <v>24</v>
      </c>
      <c r="L85" t="s">
        <v>649</v>
      </c>
      <c r="M85" t="s">
        <v>650</v>
      </c>
      <c r="N85" t="s">
        <v>46</v>
      </c>
    </row>
    <row r="86" spans="1:14" x14ac:dyDescent="0.25">
      <c r="A86" t="s">
        <v>651</v>
      </c>
      <c r="B86" t="s">
        <v>652</v>
      </c>
      <c r="C86" t="s">
        <v>76</v>
      </c>
      <c r="D86" t="s">
        <v>220</v>
      </c>
      <c r="E86" t="s">
        <v>18</v>
      </c>
      <c r="F86" t="s">
        <v>653</v>
      </c>
      <c r="G86" t="s">
        <v>654</v>
      </c>
      <c r="H86" t="s">
        <v>655</v>
      </c>
      <c r="I86" t="s">
        <v>34</v>
      </c>
      <c r="J86" t="s">
        <v>349</v>
      </c>
      <c r="K86" t="s">
        <v>24</v>
      </c>
      <c r="L86" t="s">
        <v>224</v>
      </c>
      <c r="M86" t="s">
        <v>656</v>
      </c>
      <c r="N86" t="s">
        <v>46</v>
      </c>
    </row>
    <row r="87" spans="1:14" x14ac:dyDescent="0.25">
      <c r="A87" t="s">
        <v>657</v>
      </c>
      <c r="B87" t="s">
        <v>227</v>
      </c>
      <c r="C87" t="s">
        <v>16</v>
      </c>
      <c r="D87" t="s">
        <v>571</v>
      </c>
      <c r="E87" t="s">
        <v>18</v>
      </c>
      <c r="F87" t="s">
        <v>658</v>
      </c>
      <c r="G87" t="s">
        <v>659</v>
      </c>
      <c r="H87" t="s">
        <v>660</v>
      </c>
      <c r="I87" t="s">
        <v>34</v>
      </c>
      <c r="J87" t="s">
        <v>661</v>
      </c>
      <c r="K87" t="s">
        <v>24</v>
      </c>
      <c r="L87" t="s">
        <v>662</v>
      </c>
      <c r="M87" t="s">
        <v>26</v>
      </c>
      <c r="N87" t="s">
        <v>27</v>
      </c>
    </row>
    <row r="88" spans="1:14" x14ac:dyDescent="0.25">
      <c r="A88" t="s">
        <v>663</v>
      </c>
      <c r="B88" t="s">
        <v>664</v>
      </c>
      <c r="C88" t="s">
        <v>16</v>
      </c>
      <c r="D88" t="s">
        <v>665</v>
      </c>
      <c r="E88" t="s">
        <v>18</v>
      </c>
      <c r="F88" t="s">
        <v>666</v>
      </c>
      <c r="G88" t="s">
        <v>667</v>
      </c>
      <c r="H88" t="s">
        <v>668</v>
      </c>
      <c r="I88" t="s">
        <v>34</v>
      </c>
      <c r="J88" t="s">
        <v>669</v>
      </c>
      <c r="K88" t="s">
        <v>24</v>
      </c>
      <c r="L88" t="s">
        <v>44</v>
      </c>
      <c r="M88" t="s">
        <v>670</v>
      </c>
      <c r="N88" t="s">
        <v>46</v>
      </c>
    </row>
    <row r="89" spans="1:14" x14ac:dyDescent="0.25">
      <c r="A89" t="s">
        <v>671</v>
      </c>
      <c r="B89" t="s">
        <v>672</v>
      </c>
      <c r="C89" t="s">
        <v>16</v>
      </c>
      <c r="D89" t="s">
        <v>673</v>
      </c>
      <c r="E89" t="s">
        <v>18</v>
      </c>
      <c r="F89" t="s">
        <v>674</v>
      </c>
      <c r="G89" t="s">
        <v>675</v>
      </c>
      <c r="H89" t="s">
        <v>676</v>
      </c>
      <c r="I89" t="s">
        <v>34</v>
      </c>
      <c r="J89" t="s">
        <v>178</v>
      </c>
      <c r="K89" t="s">
        <v>24</v>
      </c>
      <c r="L89" t="s">
        <v>677</v>
      </c>
      <c r="M89" t="s">
        <v>26</v>
      </c>
      <c r="N89" t="s">
        <v>27</v>
      </c>
    </row>
    <row r="90" spans="1:14" x14ac:dyDescent="0.25">
      <c r="A90" t="s">
        <v>678</v>
      </c>
      <c r="B90" t="s">
        <v>679</v>
      </c>
      <c r="C90" t="s">
        <v>76</v>
      </c>
      <c r="D90" t="s">
        <v>680</v>
      </c>
      <c r="E90" t="s">
        <v>18</v>
      </c>
      <c r="F90" t="s">
        <v>681</v>
      </c>
      <c r="G90" t="s">
        <v>682</v>
      </c>
      <c r="H90" t="s">
        <v>683</v>
      </c>
      <c r="I90" t="s">
        <v>34</v>
      </c>
      <c r="J90" t="s">
        <v>463</v>
      </c>
      <c r="K90" t="s">
        <v>24</v>
      </c>
      <c r="L90" t="s">
        <v>82</v>
      </c>
      <c r="M90" t="s">
        <v>684</v>
      </c>
      <c r="N90" t="s">
        <v>46</v>
      </c>
    </row>
    <row r="91" spans="1:14" x14ac:dyDescent="0.25">
      <c r="A91" t="s">
        <v>692</v>
      </c>
      <c r="B91" t="s">
        <v>693</v>
      </c>
      <c r="C91" t="s">
        <v>76</v>
      </c>
      <c r="D91" t="s">
        <v>694</v>
      </c>
      <c r="E91" t="s">
        <v>695</v>
      </c>
      <c r="F91" t="s">
        <v>696</v>
      </c>
      <c r="G91" t="s">
        <v>697</v>
      </c>
      <c r="H91" t="s">
        <v>698</v>
      </c>
      <c r="I91" t="s">
        <v>34</v>
      </c>
      <c r="J91" t="s">
        <v>699</v>
      </c>
      <c r="K91" t="s">
        <v>24</v>
      </c>
      <c r="L91" t="s">
        <v>700</v>
      </c>
      <c r="M91" t="s">
        <v>26</v>
      </c>
      <c r="N91" t="s">
        <v>27</v>
      </c>
    </row>
    <row r="92" spans="1:14" x14ac:dyDescent="0.25">
      <c r="A92" t="s">
        <v>701</v>
      </c>
      <c r="C92" t="s">
        <v>16</v>
      </c>
      <c r="D92" t="s">
        <v>702</v>
      </c>
      <c r="E92" t="s">
        <v>695</v>
      </c>
      <c r="F92" t="s">
        <v>703</v>
      </c>
      <c r="G92" t="s">
        <v>704</v>
      </c>
      <c r="H92" t="s">
        <v>705</v>
      </c>
      <c r="I92" t="s">
        <v>34</v>
      </c>
      <c r="J92" t="s">
        <v>256</v>
      </c>
      <c r="K92" t="s">
        <v>24</v>
      </c>
      <c r="L92" t="s">
        <v>706</v>
      </c>
      <c r="M92" t="s">
        <v>26</v>
      </c>
      <c r="N92" t="s">
        <v>27</v>
      </c>
    </row>
    <row r="93" spans="1:14" x14ac:dyDescent="0.25">
      <c r="A93" t="s">
        <v>714</v>
      </c>
      <c r="B93" t="s">
        <v>715</v>
      </c>
      <c r="C93" t="s">
        <v>76</v>
      </c>
      <c r="D93" t="s">
        <v>716</v>
      </c>
      <c r="E93" t="s">
        <v>695</v>
      </c>
      <c r="F93" t="s">
        <v>717</v>
      </c>
      <c r="G93" t="s">
        <v>718</v>
      </c>
      <c r="H93" t="s">
        <v>719</v>
      </c>
      <c r="I93" t="s">
        <v>34</v>
      </c>
      <c r="J93" t="s">
        <v>269</v>
      </c>
      <c r="K93" t="s">
        <v>24</v>
      </c>
      <c r="L93" t="s">
        <v>720</v>
      </c>
      <c r="M93" t="s">
        <v>26</v>
      </c>
      <c r="N93" t="s">
        <v>27</v>
      </c>
    </row>
    <row r="94" spans="1:14" x14ac:dyDescent="0.25">
      <c r="A94" t="s">
        <v>721</v>
      </c>
      <c r="B94" t="s">
        <v>722</v>
      </c>
      <c r="C94" t="s">
        <v>76</v>
      </c>
      <c r="D94" t="s">
        <v>723</v>
      </c>
      <c r="E94" t="s">
        <v>695</v>
      </c>
      <c r="F94" t="s">
        <v>724</v>
      </c>
      <c r="G94" t="s">
        <v>725</v>
      </c>
      <c r="H94" t="s">
        <v>726</v>
      </c>
      <c r="I94" t="s">
        <v>34</v>
      </c>
      <c r="J94" t="s">
        <v>269</v>
      </c>
      <c r="K94" t="s">
        <v>24</v>
      </c>
      <c r="L94" t="s">
        <v>727</v>
      </c>
      <c r="M94" t="s">
        <v>26</v>
      </c>
      <c r="N94" t="s">
        <v>27</v>
      </c>
    </row>
    <row r="95" spans="1:14" x14ac:dyDescent="0.25">
      <c r="A95" t="s">
        <v>728</v>
      </c>
      <c r="B95" t="s">
        <v>729</v>
      </c>
      <c r="C95" t="s">
        <v>76</v>
      </c>
      <c r="D95" t="s">
        <v>730</v>
      </c>
      <c r="E95" t="s">
        <v>695</v>
      </c>
      <c r="F95" t="s">
        <v>731</v>
      </c>
      <c r="G95" t="s">
        <v>732</v>
      </c>
      <c r="H95" t="s">
        <v>733</v>
      </c>
      <c r="I95" t="s">
        <v>34</v>
      </c>
      <c r="J95" t="s">
        <v>448</v>
      </c>
      <c r="K95" t="s">
        <v>24</v>
      </c>
      <c r="L95" t="s">
        <v>82</v>
      </c>
      <c r="M95" t="s">
        <v>26</v>
      </c>
      <c r="N95" t="s">
        <v>27</v>
      </c>
    </row>
    <row r="96" spans="1:14" x14ac:dyDescent="0.25">
      <c r="A96" t="s">
        <v>734</v>
      </c>
      <c r="B96" t="s">
        <v>735</v>
      </c>
      <c r="C96" t="s">
        <v>16</v>
      </c>
      <c r="D96" t="s">
        <v>723</v>
      </c>
      <c r="E96" t="s">
        <v>695</v>
      </c>
      <c r="F96" t="s">
        <v>736</v>
      </c>
      <c r="G96" t="s">
        <v>737</v>
      </c>
      <c r="H96" t="s">
        <v>738</v>
      </c>
      <c r="I96" t="s">
        <v>34</v>
      </c>
      <c r="J96" t="s">
        <v>699</v>
      </c>
      <c r="K96" t="s">
        <v>24</v>
      </c>
      <c r="L96" t="s">
        <v>285</v>
      </c>
      <c r="M96" t="s">
        <v>26</v>
      </c>
      <c r="N96" t="s">
        <v>27</v>
      </c>
    </row>
    <row r="97" spans="1:14" x14ac:dyDescent="0.25">
      <c r="A97" t="s">
        <v>739</v>
      </c>
      <c r="B97" t="s">
        <v>740</v>
      </c>
      <c r="C97" t="s">
        <v>16</v>
      </c>
      <c r="D97" t="s">
        <v>741</v>
      </c>
      <c r="E97" t="s">
        <v>695</v>
      </c>
      <c r="F97" t="s">
        <v>742</v>
      </c>
      <c r="G97" t="s">
        <v>743</v>
      </c>
      <c r="H97" t="s">
        <v>744</v>
      </c>
      <c r="I97" t="s">
        <v>34</v>
      </c>
      <c r="J97" t="s">
        <v>745</v>
      </c>
      <c r="K97" t="s">
        <v>24</v>
      </c>
      <c r="L97" t="s">
        <v>224</v>
      </c>
      <c r="M97" t="s">
        <v>26</v>
      </c>
      <c r="N97" t="s">
        <v>27</v>
      </c>
    </row>
    <row r="98" spans="1:14" x14ac:dyDescent="0.25">
      <c r="A98" t="s">
        <v>751</v>
      </c>
      <c r="B98" t="s">
        <v>752</v>
      </c>
      <c r="C98" t="s">
        <v>76</v>
      </c>
      <c r="D98" t="s">
        <v>753</v>
      </c>
      <c r="E98" t="s">
        <v>695</v>
      </c>
      <c r="F98" t="s">
        <v>754</v>
      </c>
      <c r="G98" t="s">
        <v>755</v>
      </c>
      <c r="H98" t="s">
        <v>756</v>
      </c>
      <c r="I98" t="s">
        <v>34</v>
      </c>
      <c r="J98" t="s">
        <v>745</v>
      </c>
      <c r="K98" t="s">
        <v>24</v>
      </c>
      <c r="L98" t="s">
        <v>114</v>
      </c>
      <c r="M98" t="s">
        <v>26</v>
      </c>
      <c r="N98" t="s">
        <v>27</v>
      </c>
    </row>
    <row r="99" spans="1:14" x14ac:dyDescent="0.25">
      <c r="A99" t="s">
        <v>757</v>
      </c>
      <c r="B99" t="s">
        <v>758</v>
      </c>
      <c r="C99" t="s">
        <v>16</v>
      </c>
      <c r="D99" t="s">
        <v>759</v>
      </c>
      <c r="E99" t="s">
        <v>695</v>
      </c>
      <c r="F99" t="s">
        <v>760</v>
      </c>
      <c r="G99" t="s">
        <v>761</v>
      </c>
      <c r="H99" t="s">
        <v>762</v>
      </c>
      <c r="I99" t="s">
        <v>34</v>
      </c>
      <c r="J99" t="s">
        <v>691</v>
      </c>
      <c r="K99" t="s">
        <v>24</v>
      </c>
      <c r="L99" t="s">
        <v>82</v>
      </c>
      <c r="M99" t="s">
        <v>26</v>
      </c>
      <c r="N99" t="s">
        <v>27</v>
      </c>
    </row>
    <row r="100" spans="1:14" x14ac:dyDescent="0.25">
      <c r="A100" t="s">
        <v>763</v>
      </c>
      <c r="B100" t="s">
        <v>764</v>
      </c>
      <c r="C100" t="s">
        <v>76</v>
      </c>
      <c r="D100" t="s">
        <v>765</v>
      </c>
      <c r="E100" t="s">
        <v>695</v>
      </c>
      <c r="F100" t="s">
        <v>766</v>
      </c>
      <c r="G100" t="s">
        <v>767</v>
      </c>
      <c r="H100" t="s">
        <v>768</v>
      </c>
      <c r="I100" t="s">
        <v>34</v>
      </c>
      <c r="J100" t="s">
        <v>769</v>
      </c>
      <c r="K100" t="s">
        <v>24</v>
      </c>
      <c r="L100" t="s">
        <v>82</v>
      </c>
      <c r="M100" t="s">
        <v>770</v>
      </c>
      <c r="N100" t="s">
        <v>46</v>
      </c>
    </row>
    <row r="101" spans="1:14" x14ac:dyDescent="0.25">
      <c r="A101" t="s">
        <v>771</v>
      </c>
      <c r="B101" t="s">
        <v>772</v>
      </c>
      <c r="C101" t="s">
        <v>16</v>
      </c>
      <c r="D101" t="s">
        <v>102</v>
      </c>
      <c r="E101" t="s">
        <v>695</v>
      </c>
      <c r="F101" t="s">
        <v>773</v>
      </c>
      <c r="G101" t="s">
        <v>774</v>
      </c>
      <c r="H101" t="s">
        <v>775</v>
      </c>
      <c r="I101" t="s">
        <v>34</v>
      </c>
      <c r="J101" t="s">
        <v>776</v>
      </c>
      <c r="K101" t="s">
        <v>24</v>
      </c>
      <c r="L101" t="s">
        <v>82</v>
      </c>
      <c r="M101" t="s">
        <v>777</v>
      </c>
      <c r="N101" t="s">
        <v>46</v>
      </c>
    </row>
    <row r="102" spans="1:14" x14ac:dyDescent="0.25">
      <c r="A102" t="s">
        <v>721</v>
      </c>
      <c r="B102" t="s">
        <v>722</v>
      </c>
      <c r="C102" t="s">
        <v>76</v>
      </c>
      <c r="D102" t="s">
        <v>778</v>
      </c>
      <c r="E102" t="s">
        <v>695</v>
      </c>
      <c r="F102" t="s">
        <v>779</v>
      </c>
      <c r="G102" t="s">
        <v>780</v>
      </c>
      <c r="H102" t="s">
        <v>781</v>
      </c>
      <c r="I102" t="s">
        <v>34</v>
      </c>
      <c r="J102" t="s">
        <v>782</v>
      </c>
      <c r="K102" t="s">
        <v>24</v>
      </c>
      <c r="L102" t="s">
        <v>727</v>
      </c>
      <c r="M102" t="s">
        <v>26</v>
      </c>
      <c r="N102" t="s">
        <v>27</v>
      </c>
    </row>
    <row r="103" spans="1:14" x14ac:dyDescent="0.25">
      <c r="A103" t="s">
        <v>783</v>
      </c>
      <c r="B103" t="s">
        <v>784</v>
      </c>
      <c r="C103" t="s">
        <v>76</v>
      </c>
      <c r="D103" t="s">
        <v>67</v>
      </c>
      <c r="E103" t="s">
        <v>695</v>
      </c>
      <c r="F103" t="s">
        <v>785</v>
      </c>
      <c r="G103" t="s">
        <v>786</v>
      </c>
      <c r="H103" t="s">
        <v>787</v>
      </c>
      <c r="I103" t="s">
        <v>34</v>
      </c>
      <c r="J103" t="s">
        <v>782</v>
      </c>
      <c r="K103" t="s">
        <v>24</v>
      </c>
      <c r="L103" t="s">
        <v>44</v>
      </c>
      <c r="M103" t="s">
        <v>26</v>
      </c>
      <c r="N103" t="s">
        <v>27</v>
      </c>
    </row>
    <row r="104" spans="1:14" x14ac:dyDescent="0.25">
      <c r="A104" t="s">
        <v>788</v>
      </c>
      <c r="B104" t="s">
        <v>789</v>
      </c>
      <c r="C104" t="s">
        <v>16</v>
      </c>
      <c r="D104" t="s">
        <v>790</v>
      </c>
      <c r="E104" t="s">
        <v>695</v>
      </c>
      <c r="F104" t="s">
        <v>791</v>
      </c>
      <c r="G104" t="s">
        <v>792</v>
      </c>
      <c r="H104" t="s">
        <v>793</v>
      </c>
      <c r="I104" t="s">
        <v>34</v>
      </c>
      <c r="J104" t="s">
        <v>794</v>
      </c>
      <c r="K104" t="s">
        <v>24</v>
      </c>
      <c r="L104" t="s">
        <v>233</v>
      </c>
      <c r="M104" t="s">
        <v>795</v>
      </c>
      <c r="N104" t="s">
        <v>46</v>
      </c>
    </row>
    <row r="105" spans="1:14" x14ac:dyDescent="0.25">
      <c r="A105" t="s">
        <v>728</v>
      </c>
      <c r="B105" t="s">
        <v>729</v>
      </c>
      <c r="C105" t="s">
        <v>76</v>
      </c>
      <c r="D105" t="s">
        <v>730</v>
      </c>
      <c r="E105" t="s">
        <v>695</v>
      </c>
      <c r="F105" t="s">
        <v>796</v>
      </c>
      <c r="G105" t="s">
        <v>797</v>
      </c>
      <c r="H105" t="s">
        <v>798</v>
      </c>
      <c r="I105" t="s">
        <v>34</v>
      </c>
      <c r="J105" t="s">
        <v>134</v>
      </c>
      <c r="K105" t="s">
        <v>24</v>
      </c>
      <c r="L105" t="s">
        <v>82</v>
      </c>
      <c r="M105" t="s">
        <v>26</v>
      </c>
      <c r="N105" t="s">
        <v>27</v>
      </c>
    </row>
    <row r="106" spans="1:14" x14ac:dyDescent="0.25">
      <c r="A106" t="s">
        <v>799</v>
      </c>
      <c r="C106" t="s">
        <v>76</v>
      </c>
      <c r="D106" t="s">
        <v>800</v>
      </c>
      <c r="E106" t="s">
        <v>695</v>
      </c>
      <c r="F106" t="s">
        <v>801</v>
      </c>
      <c r="G106" t="s">
        <v>802</v>
      </c>
      <c r="H106" t="s">
        <v>803</v>
      </c>
      <c r="I106" t="s">
        <v>804</v>
      </c>
      <c r="J106" t="s">
        <v>805</v>
      </c>
      <c r="K106" t="s">
        <v>24</v>
      </c>
      <c r="L106" t="s">
        <v>44</v>
      </c>
      <c r="M106" t="s">
        <v>26</v>
      </c>
      <c r="N106" t="s">
        <v>27</v>
      </c>
    </row>
    <row r="107" spans="1:14" x14ac:dyDescent="0.25">
      <c r="A107" t="s">
        <v>806</v>
      </c>
      <c r="B107" t="s">
        <v>807</v>
      </c>
      <c r="C107" t="s">
        <v>16</v>
      </c>
      <c r="D107" t="s">
        <v>808</v>
      </c>
      <c r="E107" t="s">
        <v>695</v>
      </c>
      <c r="F107" t="s">
        <v>809</v>
      </c>
      <c r="G107" t="s">
        <v>810</v>
      </c>
      <c r="H107" t="s">
        <v>811</v>
      </c>
      <c r="I107" t="s">
        <v>34</v>
      </c>
      <c r="J107" t="s">
        <v>433</v>
      </c>
      <c r="K107" t="s">
        <v>24</v>
      </c>
      <c r="L107" t="s">
        <v>82</v>
      </c>
      <c r="M107" t="s">
        <v>26</v>
      </c>
      <c r="N107" t="s">
        <v>27</v>
      </c>
    </row>
    <row r="108" spans="1:14" x14ac:dyDescent="0.25">
      <c r="A108" t="s">
        <v>824</v>
      </c>
      <c r="B108" t="s">
        <v>825</v>
      </c>
      <c r="C108" t="s">
        <v>16</v>
      </c>
      <c r="D108" t="s">
        <v>102</v>
      </c>
      <c r="E108" t="s">
        <v>695</v>
      </c>
      <c r="F108" t="s">
        <v>826</v>
      </c>
      <c r="G108" t="s">
        <v>827</v>
      </c>
      <c r="H108" t="s">
        <v>828</v>
      </c>
      <c r="I108" t="s">
        <v>34</v>
      </c>
      <c r="J108" t="s">
        <v>776</v>
      </c>
      <c r="K108" t="s">
        <v>24</v>
      </c>
      <c r="L108" t="s">
        <v>82</v>
      </c>
      <c r="M108" t="s">
        <v>829</v>
      </c>
      <c r="N108" t="s">
        <v>46</v>
      </c>
    </row>
    <row r="109" spans="1:14" x14ac:dyDescent="0.25">
      <c r="A109" t="s">
        <v>830</v>
      </c>
      <c r="B109" t="s">
        <v>831</v>
      </c>
      <c r="C109" t="s">
        <v>16</v>
      </c>
      <c r="D109" t="s">
        <v>102</v>
      </c>
      <c r="E109" t="s">
        <v>695</v>
      </c>
      <c r="F109" t="s">
        <v>832</v>
      </c>
      <c r="G109" t="s">
        <v>833</v>
      </c>
      <c r="H109" t="s">
        <v>834</v>
      </c>
      <c r="I109" t="s">
        <v>34</v>
      </c>
      <c r="J109" t="s">
        <v>43</v>
      </c>
      <c r="K109" t="s">
        <v>24</v>
      </c>
      <c r="L109" t="s">
        <v>82</v>
      </c>
      <c r="M109" t="s">
        <v>835</v>
      </c>
      <c r="N109" t="s">
        <v>46</v>
      </c>
    </row>
    <row r="110" spans="1:14" x14ac:dyDescent="0.25">
      <c r="A110" t="s">
        <v>836</v>
      </c>
      <c r="B110" t="s">
        <v>837</v>
      </c>
      <c r="C110" t="s">
        <v>16</v>
      </c>
      <c r="D110" t="s">
        <v>838</v>
      </c>
      <c r="E110" t="s">
        <v>695</v>
      </c>
      <c r="F110" t="s">
        <v>839</v>
      </c>
      <c r="G110" t="s">
        <v>840</v>
      </c>
      <c r="H110" t="s">
        <v>841</v>
      </c>
      <c r="I110" t="s">
        <v>34</v>
      </c>
      <c r="J110" t="s">
        <v>433</v>
      </c>
      <c r="K110" t="s">
        <v>24</v>
      </c>
      <c r="L110" t="s">
        <v>842</v>
      </c>
      <c r="M110" t="s">
        <v>26</v>
      </c>
      <c r="N110" t="s">
        <v>27</v>
      </c>
    </row>
    <row r="111" spans="1:14" x14ac:dyDescent="0.25">
      <c r="A111" t="s">
        <v>843</v>
      </c>
      <c r="B111" t="s">
        <v>844</v>
      </c>
      <c r="C111" t="s">
        <v>76</v>
      </c>
      <c r="D111" t="s">
        <v>220</v>
      </c>
      <c r="E111" t="s">
        <v>695</v>
      </c>
      <c r="F111" t="s">
        <v>845</v>
      </c>
      <c r="G111" t="s">
        <v>846</v>
      </c>
      <c r="H111" t="s">
        <v>847</v>
      </c>
      <c r="I111" t="s">
        <v>34</v>
      </c>
      <c r="J111" t="s">
        <v>691</v>
      </c>
      <c r="K111" t="s">
        <v>24</v>
      </c>
      <c r="L111" t="s">
        <v>848</v>
      </c>
      <c r="M111" t="s">
        <v>26</v>
      </c>
      <c r="N111" t="s">
        <v>27</v>
      </c>
    </row>
    <row r="112" spans="1:14" x14ac:dyDescent="0.25">
      <c r="A112" t="s">
        <v>849</v>
      </c>
      <c r="B112" t="s">
        <v>850</v>
      </c>
      <c r="C112" t="s">
        <v>16</v>
      </c>
      <c r="D112" t="s">
        <v>851</v>
      </c>
      <c r="E112" t="s">
        <v>695</v>
      </c>
      <c r="F112" t="s">
        <v>852</v>
      </c>
      <c r="G112" t="s">
        <v>853</v>
      </c>
      <c r="H112" t="s">
        <v>854</v>
      </c>
      <c r="I112" t="s">
        <v>22</v>
      </c>
      <c r="J112" t="s">
        <v>855</v>
      </c>
      <c r="K112" t="s">
        <v>24</v>
      </c>
      <c r="L112" t="s">
        <v>856</v>
      </c>
      <c r="M112" t="s">
        <v>857</v>
      </c>
      <c r="N112" t="s">
        <v>46</v>
      </c>
    </row>
    <row r="113" spans="1:14" x14ac:dyDescent="0.25">
      <c r="A113" t="s">
        <v>757</v>
      </c>
      <c r="B113" t="s">
        <v>758</v>
      </c>
      <c r="C113" t="s">
        <v>16</v>
      </c>
      <c r="D113" t="s">
        <v>759</v>
      </c>
      <c r="E113" t="s">
        <v>695</v>
      </c>
      <c r="F113" t="s">
        <v>858</v>
      </c>
      <c r="G113" t="s">
        <v>859</v>
      </c>
      <c r="H113" t="s">
        <v>860</v>
      </c>
      <c r="I113" t="s">
        <v>34</v>
      </c>
      <c r="J113" t="s">
        <v>134</v>
      </c>
      <c r="K113" t="s">
        <v>24</v>
      </c>
      <c r="L113" t="s">
        <v>82</v>
      </c>
      <c r="M113" t="s">
        <v>26</v>
      </c>
      <c r="N113" t="s">
        <v>27</v>
      </c>
    </row>
    <row r="114" spans="1:14" x14ac:dyDescent="0.25">
      <c r="A114" t="s">
        <v>873</v>
      </c>
      <c r="B114" t="s">
        <v>874</v>
      </c>
      <c r="C114" t="s">
        <v>16</v>
      </c>
      <c r="D114" t="s">
        <v>875</v>
      </c>
      <c r="E114" t="s">
        <v>695</v>
      </c>
      <c r="F114" t="s">
        <v>876</v>
      </c>
      <c r="G114" t="s">
        <v>877</v>
      </c>
      <c r="H114" t="s">
        <v>878</v>
      </c>
      <c r="I114" t="s">
        <v>22</v>
      </c>
      <c r="J114" t="s">
        <v>879</v>
      </c>
      <c r="K114" t="s">
        <v>24</v>
      </c>
      <c r="L114" t="s">
        <v>91</v>
      </c>
      <c r="M114" t="s">
        <v>26</v>
      </c>
      <c r="N114" t="s">
        <v>27</v>
      </c>
    </row>
    <row r="115" spans="1:14" x14ac:dyDescent="0.25">
      <c r="A115" t="s">
        <v>757</v>
      </c>
      <c r="B115" t="s">
        <v>758</v>
      </c>
      <c r="C115" t="s">
        <v>16</v>
      </c>
      <c r="D115" t="s">
        <v>759</v>
      </c>
      <c r="E115" t="s">
        <v>695</v>
      </c>
      <c r="F115" t="s">
        <v>880</v>
      </c>
      <c r="G115" t="s">
        <v>881</v>
      </c>
      <c r="H115" t="s">
        <v>882</v>
      </c>
      <c r="I115" t="s">
        <v>34</v>
      </c>
      <c r="J115" t="s">
        <v>872</v>
      </c>
      <c r="K115" t="s">
        <v>24</v>
      </c>
      <c r="L115" t="s">
        <v>82</v>
      </c>
      <c r="M115" t="s">
        <v>26</v>
      </c>
      <c r="N115" t="s">
        <v>27</v>
      </c>
    </row>
    <row r="116" spans="1:14" x14ac:dyDescent="0.25">
      <c r="A116" t="s">
        <v>883</v>
      </c>
      <c r="B116" t="s">
        <v>884</v>
      </c>
      <c r="C116" t="s">
        <v>16</v>
      </c>
      <c r="D116" t="s">
        <v>885</v>
      </c>
      <c r="E116" t="s">
        <v>695</v>
      </c>
      <c r="F116" t="s">
        <v>886</v>
      </c>
      <c r="G116" t="s">
        <v>887</v>
      </c>
      <c r="H116" t="s">
        <v>888</v>
      </c>
      <c r="I116" t="s">
        <v>34</v>
      </c>
      <c r="J116" t="s">
        <v>889</v>
      </c>
      <c r="K116" t="s">
        <v>24</v>
      </c>
      <c r="L116" t="s">
        <v>44</v>
      </c>
      <c r="M116" t="s">
        <v>26</v>
      </c>
      <c r="N116" t="s">
        <v>27</v>
      </c>
    </row>
    <row r="117" spans="1:14" x14ac:dyDescent="0.25">
      <c r="A117" t="s">
        <v>890</v>
      </c>
      <c r="B117" t="s">
        <v>891</v>
      </c>
      <c r="C117" t="s">
        <v>16</v>
      </c>
      <c r="D117" t="s">
        <v>892</v>
      </c>
      <c r="E117" t="s">
        <v>695</v>
      </c>
      <c r="F117" t="s">
        <v>893</v>
      </c>
      <c r="G117" t="s">
        <v>894</v>
      </c>
      <c r="H117" t="s">
        <v>895</v>
      </c>
      <c r="I117" t="s">
        <v>22</v>
      </c>
      <c r="J117" t="s">
        <v>276</v>
      </c>
      <c r="K117" t="s">
        <v>24</v>
      </c>
      <c r="L117" t="s">
        <v>91</v>
      </c>
      <c r="M117" t="s">
        <v>26</v>
      </c>
      <c r="N117" t="s">
        <v>27</v>
      </c>
    </row>
    <row r="118" spans="1:14" x14ac:dyDescent="0.25">
      <c r="A118" t="s">
        <v>896</v>
      </c>
      <c r="B118" t="s">
        <v>735</v>
      </c>
      <c r="C118" t="s">
        <v>16</v>
      </c>
      <c r="D118" t="s">
        <v>723</v>
      </c>
      <c r="E118" t="s">
        <v>695</v>
      </c>
      <c r="F118" t="s">
        <v>897</v>
      </c>
      <c r="G118" t="s">
        <v>898</v>
      </c>
      <c r="H118" t="s">
        <v>899</v>
      </c>
      <c r="I118" t="s">
        <v>34</v>
      </c>
      <c r="J118" t="s">
        <v>23</v>
      </c>
      <c r="K118" t="s">
        <v>24</v>
      </c>
      <c r="L118" t="s">
        <v>900</v>
      </c>
      <c r="M118" t="s">
        <v>26</v>
      </c>
      <c r="N118" t="s">
        <v>27</v>
      </c>
    </row>
    <row r="119" spans="1:14" x14ac:dyDescent="0.25">
      <c r="A119" t="s">
        <v>757</v>
      </c>
      <c r="B119" t="s">
        <v>758</v>
      </c>
      <c r="C119" t="s">
        <v>16</v>
      </c>
      <c r="D119" t="s">
        <v>759</v>
      </c>
      <c r="E119" t="s">
        <v>695</v>
      </c>
      <c r="F119" t="s">
        <v>905</v>
      </c>
      <c r="G119" t="s">
        <v>906</v>
      </c>
      <c r="H119" t="s">
        <v>907</v>
      </c>
      <c r="I119" t="s">
        <v>34</v>
      </c>
      <c r="J119" t="s">
        <v>872</v>
      </c>
      <c r="K119" t="s">
        <v>24</v>
      </c>
      <c r="L119" t="s">
        <v>82</v>
      </c>
      <c r="M119" t="s">
        <v>26</v>
      </c>
      <c r="N119" t="s">
        <v>27</v>
      </c>
    </row>
    <row r="120" spans="1:14" x14ac:dyDescent="0.25">
      <c r="A120" t="s">
        <v>908</v>
      </c>
      <c r="B120" t="s">
        <v>909</v>
      </c>
      <c r="C120" t="s">
        <v>76</v>
      </c>
      <c r="D120" t="s">
        <v>910</v>
      </c>
      <c r="E120" t="s">
        <v>695</v>
      </c>
      <c r="F120" t="s">
        <v>911</v>
      </c>
      <c r="G120" t="s">
        <v>912</v>
      </c>
      <c r="H120" t="s">
        <v>913</v>
      </c>
      <c r="I120" t="s">
        <v>34</v>
      </c>
      <c r="J120" t="s">
        <v>134</v>
      </c>
      <c r="K120" t="s">
        <v>24</v>
      </c>
      <c r="L120" t="s">
        <v>914</v>
      </c>
      <c r="M120" t="s">
        <v>26</v>
      </c>
      <c r="N120" t="s">
        <v>27</v>
      </c>
    </row>
    <row r="121" spans="1:14" x14ac:dyDescent="0.25">
      <c r="A121" t="s">
        <v>921</v>
      </c>
      <c r="B121" t="s">
        <v>752</v>
      </c>
      <c r="C121" t="s">
        <v>76</v>
      </c>
      <c r="D121" t="s">
        <v>753</v>
      </c>
      <c r="E121" t="s">
        <v>695</v>
      </c>
      <c r="F121" t="s">
        <v>922</v>
      </c>
      <c r="G121" t="s">
        <v>923</v>
      </c>
      <c r="H121" t="s">
        <v>924</v>
      </c>
      <c r="I121" t="s">
        <v>34</v>
      </c>
      <c r="J121" t="s">
        <v>816</v>
      </c>
      <c r="K121" t="s">
        <v>24</v>
      </c>
      <c r="L121" t="s">
        <v>817</v>
      </c>
      <c r="M121" t="s">
        <v>26</v>
      </c>
      <c r="N121" t="s">
        <v>27</v>
      </c>
    </row>
    <row r="122" spans="1:14" x14ac:dyDescent="0.25">
      <c r="A122" t="s">
        <v>925</v>
      </c>
      <c r="B122" t="s">
        <v>735</v>
      </c>
      <c r="C122" t="s">
        <v>16</v>
      </c>
      <c r="D122" t="s">
        <v>723</v>
      </c>
      <c r="E122" t="s">
        <v>695</v>
      </c>
      <c r="F122" t="s">
        <v>926</v>
      </c>
      <c r="G122" t="s">
        <v>927</v>
      </c>
      <c r="H122" t="s">
        <v>928</v>
      </c>
      <c r="I122" t="s">
        <v>34</v>
      </c>
      <c r="J122" t="s">
        <v>929</v>
      </c>
      <c r="K122" t="s">
        <v>24</v>
      </c>
      <c r="L122" t="s">
        <v>900</v>
      </c>
      <c r="M122" t="s">
        <v>26</v>
      </c>
      <c r="N122" t="s">
        <v>27</v>
      </c>
    </row>
    <row r="123" spans="1:14" x14ac:dyDescent="0.25">
      <c r="A123" t="s">
        <v>930</v>
      </c>
      <c r="B123" t="s">
        <v>764</v>
      </c>
      <c r="C123" t="s">
        <v>16</v>
      </c>
      <c r="D123" t="s">
        <v>931</v>
      </c>
      <c r="E123" t="s">
        <v>695</v>
      </c>
      <c r="F123" t="s">
        <v>932</v>
      </c>
      <c r="G123" t="s">
        <v>933</v>
      </c>
      <c r="H123" t="s">
        <v>934</v>
      </c>
      <c r="I123" t="s">
        <v>34</v>
      </c>
      <c r="J123" t="s">
        <v>568</v>
      </c>
      <c r="K123" t="s">
        <v>24</v>
      </c>
      <c r="L123" t="s">
        <v>82</v>
      </c>
      <c r="M123" t="s">
        <v>935</v>
      </c>
      <c r="N123" t="s">
        <v>46</v>
      </c>
    </row>
    <row r="124" spans="1:14" x14ac:dyDescent="0.25">
      <c r="A124" t="s">
        <v>939</v>
      </c>
      <c r="B124" t="s">
        <v>940</v>
      </c>
      <c r="C124" t="s">
        <v>16</v>
      </c>
      <c r="D124" t="s">
        <v>404</v>
      </c>
      <c r="E124" t="s">
        <v>695</v>
      </c>
      <c r="F124" t="s">
        <v>941</v>
      </c>
      <c r="G124" t="s">
        <v>942</v>
      </c>
      <c r="H124" t="s">
        <v>943</v>
      </c>
      <c r="I124" t="s">
        <v>34</v>
      </c>
      <c r="J124" t="s">
        <v>944</v>
      </c>
      <c r="K124" t="s">
        <v>24</v>
      </c>
      <c r="L124" t="s">
        <v>82</v>
      </c>
      <c r="M124" t="s">
        <v>26</v>
      </c>
      <c r="N124" t="s">
        <v>27</v>
      </c>
    </row>
    <row r="125" spans="1:14" x14ac:dyDescent="0.25">
      <c r="A125" t="s">
        <v>945</v>
      </c>
      <c r="B125" t="s">
        <v>946</v>
      </c>
      <c r="C125" t="s">
        <v>16</v>
      </c>
      <c r="D125" t="s">
        <v>947</v>
      </c>
      <c r="E125" t="s">
        <v>695</v>
      </c>
      <c r="F125" t="s">
        <v>948</v>
      </c>
      <c r="G125" t="s">
        <v>949</v>
      </c>
      <c r="H125" t="s">
        <v>950</v>
      </c>
      <c r="I125" t="s">
        <v>22</v>
      </c>
      <c r="J125" t="s">
        <v>284</v>
      </c>
      <c r="K125" t="s">
        <v>24</v>
      </c>
      <c r="L125" t="s">
        <v>91</v>
      </c>
      <c r="M125" t="s">
        <v>26</v>
      </c>
      <c r="N125" t="s">
        <v>27</v>
      </c>
    </row>
    <row r="126" spans="1:14" x14ac:dyDescent="0.25">
      <c r="A126" t="s">
        <v>956</v>
      </c>
      <c r="B126" t="s">
        <v>957</v>
      </c>
      <c r="C126" t="s">
        <v>76</v>
      </c>
      <c r="D126" t="s">
        <v>917</v>
      </c>
      <c r="E126" t="s">
        <v>695</v>
      </c>
      <c r="F126" t="s">
        <v>958</v>
      </c>
      <c r="G126" t="s">
        <v>959</v>
      </c>
      <c r="H126" t="s">
        <v>960</v>
      </c>
      <c r="I126" t="s">
        <v>34</v>
      </c>
      <c r="J126" t="s">
        <v>514</v>
      </c>
      <c r="K126" t="s">
        <v>24</v>
      </c>
      <c r="L126" t="s">
        <v>82</v>
      </c>
      <c r="M126" t="s">
        <v>26</v>
      </c>
      <c r="N126" t="s">
        <v>27</v>
      </c>
    </row>
    <row r="127" spans="1:14" x14ac:dyDescent="0.25">
      <c r="A127" t="s">
        <v>757</v>
      </c>
      <c r="B127" t="s">
        <v>758</v>
      </c>
      <c r="C127" t="s">
        <v>16</v>
      </c>
      <c r="D127" t="s">
        <v>759</v>
      </c>
      <c r="E127" t="s">
        <v>695</v>
      </c>
      <c r="F127" t="s">
        <v>961</v>
      </c>
      <c r="G127" t="s">
        <v>962</v>
      </c>
      <c r="H127" t="s">
        <v>963</v>
      </c>
      <c r="I127" t="s">
        <v>34</v>
      </c>
      <c r="J127" t="s">
        <v>782</v>
      </c>
      <c r="K127" t="s">
        <v>24</v>
      </c>
      <c r="L127" t="s">
        <v>82</v>
      </c>
      <c r="M127" t="s">
        <v>26</v>
      </c>
      <c r="N127" t="s">
        <v>27</v>
      </c>
    </row>
    <row r="128" spans="1:14" x14ac:dyDescent="0.25">
      <c r="A128" t="s">
        <v>799</v>
      </c>
      <c r="C128" t="s">
        <v>76</v>
      </c>
      <c r="D128" t="s">
        <v>800</v>
      </c>
      <c r="E128" t="s">
        <v>695</v>
      </c>
      <c r="F128" t="s">
        <v>968</v>
      </c>
      <c r="G128" t="s">
        <v>969</v>
      </c>
      <c r="H128" t="s">
        <v>970</v>
      </c>
      <c r="I128" t="s">
        <v>804</v>
      </c>
      <c r="J128" t="s">
        <v>971</v>
      </c>
      <c r="K128" t="s">
        <v>24</v>
      </c>
      <c r="L128" t="s">
        <v>44</v>
      </c>
      <c r="M128" t="s">
        <v>26</v>
      </c>
      <c r="N128" t="s">
        <v>27</v>
      </c>
    </row>
    <row r="129" spans="1:14" x14ac:dyDescent="0.25">
      <c r="A129" t="s">
        <v>977</v>
      </c>
      <c r="B129" t="s">
        <v>752</v>
      </c>
      <c r="C129" t="s">
        <v>76</v>
      </c>
      <c r="D129" t="s">
        <v>753</v>
      </c>
      <c r="E129" t="s">
        <v>695</v>
      </c>
      <c r="F129" t="s">
        <v>978</v>
      </c>
      <c r="G129" t="s">
        <v>979</v>
      </c>
      <c r="H129" t="s">
        <v>980</v>
      </c>
      <c r="I129" t="s">
        <v>34</v>
      </c>
      <c r="J129" t="s">
        <v>816</v>
      </c>
      <c r="K129" t="s">
        <v>24</v>
      </c>
      <c r="L129" t="s">
        <v>817</v>
      </c>
      <c r="M129" t="s">
        <v>26</v>
      </c>
      <c r="N129" t="s">
        <v>27</v>
      </c>
    </row>
    <row r="130" spans="1:14" x14ac:dyDescent="0.25">
      <c r="A130" t="s">
        <v>991</v>
      </c>
      <c r="B130" t="s">
        <v>992</v>
      </c>
      <c r="C130" t="s">
        <v>16</v>
      </c>
      <c r="D130" t="s">
        <v>851</v>
      </c>
      <c r="E130" t="s">
        <v>695</v>
      </c>
      <c r="F130" t="s">
        <v>993</v>
      </c>
      <c r="G130" t="s">
        <v>994</v>
      </c>
      <c r="H130" t="s">
        <v>995</v>
      </c>
      <c r="I130" t="s">
        <v>22</v>
      </c>
      <c r="J130" t="s">
        <v>855</v>
      </c>
      <c r="K130" t="s">
        <v>24</v>
      </c>
      <c r="L130" t="s">
        <v>856</v>
      </c>
      <c r="M130" t="s">
        <v>26</v>
      </c>
      <c r="N130" t="s">
        <v>27</v>
      </c>
    </row>
    <row r="131" spans="1:14" x14ac:dyDescent="0.25">
      <c r="A131" t="s">
        <v>1000</v>
      </c>
      <c r="B131" t="s">
        <v>752</v>
      </c>
      <c r="C131" t="s">
        <v>76</v>
      </c>
      <c r="D131" t="s">
        <v>753</v>
      </c>
      <c r="E131" t="s">
        <v>695</v>
      </c>
      <c r="F131" t="s">
        <v>1001</v>
      </c>
      <c r="G131" t="s">
        <v>1002</v>
      </c>
      <c r="H131" t="s">
        <v>1003</v>
      </c>
      <c r="I131" t="s">
        <v>34</v>
      </c>
      <c r="J131" t="s">
        <v>944</v>
      </c>
      <c r="K131" t="s">
        <v>24</v>
      </c>
      <c r="L131" t="s">
        <v>114</v>
      </c>
      <c r="M131" t="s">
        <v>26</v>
      </c>
      <c r="N131" t="s">
        <v>27</v>
      </c>
    </row>
    <row r="132" spans="1:14" x14ac:dyDescent="0.25">
      <c r="A132" t="s">
        <v>1011</v>
      </c>
      <c r="B132" t="s">
        <v>752</v>
      </c>
      <c r="C132" t="s">
        <v>76</v>
      </c>
      <c r="D132" t="s">
        <v>753</v>
      </c>
      <c r="E132" t="s">
        <v>695</v>
      </c>
      <c r="F132" t="s">
        <v>1012</v>
      </c>
      <c r="G132" t="s">
        <v>1013</v>
      </c>
      <c r="H132" t="s">
        <v>1014</v>
      </c>
      <c r="I132" t="s">
        <v>34</v>
      </c>
      <c r="J132" t="s">
        <v>816</v>
      </c>
      <c r="K132" t="s">
        <v>24</v>
      </c>
      <c r="L132" t="s">
        <v>817</v>
      </c>
      <c r="M132" t="s">
        <v>26</v>
      </c>
      <c r="N132" t="s">
        <v>27</v>
      </c>
    </row>
    <row r="133" spans="1:14" x14ac:dyDescent="0.25">
      <c r="A133" t="s">
        <v>1015</v>
      </c>
      <c r="B133" t="s">
        <v>735</v>
      </c>
      <c r="C133" t="s">
        <v>16</v>
      </c>
      <c r="D133" t="s">
        <v>723</v>
      </c>
      <c r="E133" t="s">
        <v>695</v>
      </c>
      <c r="F133" t="s">
        <v>1016</v>
      </c>
      <c r="G133" t="s">
        <v>1017</v>
      </c>
      <c r="H133" t="s">
        <v>1018</v>
      </c>
      <c r="I133" t="s">
        <v>34</v>
      </c>
      <c r="J133" t="s">
        <v>1019</v>
      </c>
      <c r="K133" t="s">
        <v>24</v>
      </c>
      <c r="L133" t="s">
        <v>285</v>
      </c>
      <c r="M133" t="s">
        <v>26</v>
      </c>
      <c r="N133" t="s">
        <v>27</v>
      </c>
    </row>
    <row r="134" spans="1:14" x14ac:dyDescent="0.25">
      <c r="A134" t="s">
        <v>728</v>
      </c>
      <c r="B134" t="s">
        <v>729</v>
      </c>
      <c r="C134" t="s">
        <v>76</v>
      </c>
      <c r="D134" t="s">
        <v>730</v>
      </c>
      <c r="E134" t="s">
        <v>695</v>
      </c>
      <c r="F134" t="s">
        <v>1025</v>
      </c>
      <c r="G134" t="s">
        <v>1026</v>
      </c>
      <c r="H134" t="s">
        <v>1027</v>
      </c>
      <c r="I134" t="s">
        <v>34</v>
      </c>
      <c r="J134" t="s">
        <v>448</v>
      </c>
      <c r="K134" t="s">
        <v>24</v>
      </c>
      <c r="L134" t="s">
        <v>82</v>
      </c>
      <c r="M134" t="s">
        <v>26</v>
      </c>
      <c r="N134" t="s">
        <v>27</v>
      </c>
    </row>
    <row r="135" spans="1:14" x14ac:dyDescent="0.25">
      <c r="A135" t="s">
        <v>757</v>
      </c>
      <c r="B135" t="s">
        <v>758</v>
      </c>
      <c r="C135" t="s">
        <v>16</v>
      </c>
      <c r="D135" t="s">
        <v>759</v>
      </c>
      <c r="E135" t="s">
        <v>695</v>
      </c>
      <c r="F135" t="s">
        <v>1028</v>
      </c>
      <c r="G135" t="s">
        <v>1029</v>
      </c>
      <c r="H135" t="s">
        <v>1030</v>
      </c>
      <c r="I135" t="s">
        <v>34</v>
      </c>
      <c r="J135" t="s">
        <v>426</v>
      </c>
      <c r="K135" t="s">
        <v>24</v>
      </c>
      <c r="L135" t="s">
        <v>82</v>
      </c>
      <c r="M135" t="s">
        <v>26</v>
      </c>
      <c r="N135" t="s">
        <v>27</v>
      </c>
    </row>
    <row r="136" spans="1:14" x14ac:dyDescent="0.25">
      <c r="A136" t="s">
        <v>939</v>
      </c>
      <c r="B136" t="s">
        <v>952</v>
      </c>
      <c r="C136" t="s">
        <v>16</v>
      </c>
      <c r="D136" t="s">
        <v>404</v>
      </c>
      <c r="E136" t="s">
        <v>695</v>
      </c>
      <c r="F136" t="s">
        <v>1036</v>
      </c>
      <c r="G136" t="s">
        <v>1037</v>
      </c>
      <c r="H136" t="s">
        <v>1038</v>
      </c>
      <c r="I136" t="s">
        <v>34</v>
      </c>
      <c r="J136" t="s">
        <v>944</v>
      </c>
      <c r="K136" t="s">
        <v>24</v>
      </c>
      <c r="L136" t="s">
        <v>82</v>
      </c>
      <c r="M136" t="s">
        <v>26</v>
      </c>
      <c r="N136" t="s">
        <v>27</v>
      </c>
    </row>
    <row r="137" spans="1:14" x14ac:dyDescent="0.25">
      <c r="A137" t="s">
        <v>977</v>
      </c>
      <c r="B137" t="s">
        <v>752</v>
      </c>
      <c r="C137" t="s">
        <v>76</v>
      </c>
      <c r="D137" t="s">
        <v>753</v>
      </c>
      <c r="E137" t="s">
        <v>695</v>
      </c>
      <c r="F137" t="s">
        <v>1039</v>
      </c>
      <c r="G137" t="s">
        <v>1040</v>
      </c>
      <c r="H137" t="s">
        <v>1041</v>
      </c>
      <c r="I137" t="s">
        <v>34</v>
      </c>
      <c r="J137" t="s">
        <v>699</v>
      </c>
      <c r="K137" t="s">
        <v>24</v>
      </c>
      <c r="L137" t="s">
        <v>114</v>
      </c>
      <c r="M137" t="s">
        <v>26</v>
      </c>
      <c r="N137" t="s">
        <v>27</v>
      </c>
    </row>
    <row r="138" spans="1:14" x14ac:dyDescent="0.25">
      <c r="A138" t="s">
        <v>788</v>
      </c>
      <c r="B138" t="s">
        <v>789</v>
      </c>
      <c r="C138" t="s">
        <v>16</v>
      </c>
      <c r="D138" t="s">
        <v>790</v>
      </c>
      <c r="E138" t="s">
        <v>695</v>
      </c>
      <c r="F138" t="s">
        <v>1042</v>
      </c>
      <c r="G138" t="s">
        <v>1043</v>
      </c>
      <c r="H138" t="s">
        <v>1044</v>
      </c>
      <c r="I138" t="s">
        <v>34</v>
      </c>
      <c r="J138" t="s">
        <v>349</v>
      </c>
      <c r="K138" t="s">
        <v>24</v>
      </c>
      <c r="L138" t="s">
        <v>233</v>
      </c>
      <c r="M138" t="s">
        <v>1045</v>
      </c>
      <c r="N138" t="s">
        <v>46</v>
      </c>
    </row>
    <row r="139" spans="1:14" x14ac:dyDescent="0.25">
      <c r="A139" t="s">
        <v>1046</v>
      </c>
      <c r="B139" t="s">
        <v>982</v>
      </c>
      <c r="C139" t="s">
        <v>16</v>
      </c>
      <c r="D139" t="s">
        <v>983</v>
      </c>
      <c r="E139" t="s">
        <v>695</v>
      </c>
      <c r="F139" t="s">
        <v>1047</v>
      </c>
      <c r="G139" t="s">
        <v>1048</v>
      </c>
      <c r="H139" t="s">
        <v>1049</v>
      </c>
      <c r="I139" t="s">
        <v>34</v>
      </c>
      <c r="J139" t="s">
        <v>987</v>
      </c>
      <c r="K139" t="s">
        <v>24</v>
      </c>
      <c r="L139" t="s">
        <v>44</v>
      </c>
      <c r="M139" t="s">
        <v>26</v>
      </c>
      <c r="N139" t="s">
        <v>27</v>
      </c>
    </row>
    <row r="140" spans="1:14" x14ac:dyDescent="0.25">
      <c r="A140" t="s">
        <v>1050</v>
      </c>
      <c r="B140" t="s">
        <v>1051</v>
      </c>
      <c r="C140" t="s">
        <v>76</v>
      </c>
      <c r="D140" t="s">
        <v>1052</v>
      </c>
      <c r="E140" t="s">
        <v>695</v>
      </c>
      <c r="F140" t="s">
        <v>1053</v>
      </c>
      <c r="G140" t="s">
        <v>1054</v>
      </c>
      <c r="H140" t="s">
        <v>1055</v>
      </c>
      <c r="I140" t="s">
        <v>34</v>
      </c>
      <c r="J140" t="s">
        <v>1056</v>
      </c>
      <c r="K140" t="s">
        <v>24</v>
      </c>
      <c r="L140" t="s">
        <v>224</v>
      </c>
      <c r="M140" t="s">
        <v>1057</v>
      </c>
      <c r="N140" t="s">
        <v>46</v>
      </c>
    </row>
    <row r="141" spans="1:14" x14ac:dyDescent="0.25">
      <c r="A141" t="s">
        <v>1058</v>
      </c>
      <c r="B141" t="s">
        <v>752</v>
      </c>
      <c r="C141" t="s">
        <v>76</v>
      </c>
      <c r="D141" t="s">
        <v>753</v>
      </c>
      <c r="E141" t="s">
        <v>695</v>
      </c>
      <c r="F141" t="s">
        <v>1059</v>
      </c>
      <c r="G141" t="s">
        <v>1060</v>
      </c>
      <c r="H141" t="s">
        <v>1061</v>
      </c>
      <c r="I141" t="s">
        <v>34</v>
      </c>
      <c r="J141" t="s">
        <v>745</v>
      </c>
      <c r="K141" t="s">
        <v>24</v>
      </c>
      <c r="L141" t="s">
        <v>114</v>
      </c>
      <c r="M141" t="s">
        <v>26</v>
      </c>
      <c r="N141" t="s">
        <v>27</v>
      </c>
    </row>
    <row r="142" spans="1:14" x14ac:dyDescent="0.25">
      <c r="A142" t="s">
        <v>1062</v>
      </c>
      <c r="B142" t="s">
        <v>752</v>
      </c>
      <c r="C142" t="s">
        <v>76</v>
      </c>
      <c r="D142" t="s">
        <v>753</v>
      </c>
      <c r="E142" t="s">
        <v>695</v>
      </c>
      <c r="F142" t="s">
        <v>1063</v>
      </c>
      <c r="G142" t="s">
        <v>1064</v>
      </c>
      <c r="H142" t="s">
        <v>1065</v>
      </c>
      <c r="I142" t="s">
        <v>34</v>
      </c>
      <c r="J142" t="s">
        <v>1066</v>
      </c>
      <c r="K142" t="s">
        <v>24</v>
      </c>
      <c r="L142" t="s">
        <v>114</v>
      </c>
      <c r="M142" t="s">
        <v>26</v>
      </c>
      <c r="N142" t="s">
        <v>27</v>
      </c>
    </row>
    <row r="143" spans="1:14" x14ac:dyDescent="0.25">
      <c r="A143" t="s">
        <v>1062</v>
      </c>
      <c r="B143" t="s">
        <v>752</v>
      </c>
      <c r="C143" t="s">
        <v>76</v>
      </c>
      <c r="D143" t="s">
        <v>753</v>
      </c>
      <c r="E143" t="s">
        <v>695</v>
      </c>
      <c r="F143" t="s">
        <v>1073</v>
      </c>
      <c r="G143" t="s">
        <v>1074</v>
      </c>
      <c r="H143" t="s">
        <v>1075</v>
      </c>
      <c r="I143" t="s">
        <v>34</v>
      </c>
      <c r="J143" t="s">
        <v>816</v>
      </c>
      <c r="K143" t="s">
        <v>24</v>
      </c>
      <c r="L143" t="s">
        <v>817</v>
      </c>
      <c r="M143" t="s">
        <v>26</v>
      </c>
      <c r="N143" t="s">
        <v>27</v>
      </c>
    </row>
    <row r="144" spans="1:14" x14ac:dyDescent="0.25">
      <c r="A144" t="s">
        <v>1076</v>
      </c>
      <c r="B144" t="s">
        <v>1077</v>
      </c>
      <c r="C144" t="s">
        <v>16</v>
      </c>
      <c r="D144" t="s">
        <v>1078</v>
      </c>
      <c r="E144" t="s">
        <v>695</v>
      </c>
      <c r="F144" t="s">
        <v>1079</v>
      </c>
      <c r="G144" t="s">
        <v>1080</v>
      </c>
      <c r="H144" t="s">
        <v>1081</v>
      </c>
      <c r="I144" t="s">
        <v>22</v>
      </c>
      <c r="J144" t="s">
        <v>782</v>
      </c>
      <c r="K144" t="s">
        <v>24</v>
      </c>
      <c r="L144" t="s">
        <v>1082</v>
      </c>
      <c r="M144" t="s">
        <v>26</v>
      </c>
      <c r="N144" t="s">
        <v>27</v>
      </c>
    </row>
    <row r="145" spans="1:14" x14ac:dyDescent="0.25">
      <c r="A145" t="s">
        <v>1083</v>
      </c>
      <c r="B145" t="s">
        <v>1084</v>
      </c>
      <c r="C145" t="s">
        <v>76</v>
      </c>
      <c r="D145" t="s">
        <v>1085</v>
      </c>
      <c r="E145" t="s">
        <v>695</v>
      </c>
      <c r="F145" t="s">
        <v>1086</v>
      </c>
      <c r="G145" t="s">
        <v>1087</v>
      </c>
      <c r="H145" t="s">
        <v>1088</v>
      </c>
      <c r="I145" t="s">
        <v>34</v>
      </c>
      <c r="J145" t="s">
        <v>307</v>
      </c>
      <c r="K145" t="s">
        <v>24</v>
      </c>
      <c r="L145" t="s">
        <v>82</v>
      </c>
      <c r="M145" t="s">
        <v>26</v>
      </c>
      <c r="N145" t="s">
        <v>27</v>
      </c>
    </row>
    <row r="146" spans="1:14" x14ac:dyDescent="0.25">
      <c r="A146" t="s">
        <v>1095</v>
      </c>
      <c r="B146" t="s">
        <v>1096</v>
      </c>
      <c r="C146" t="s">
        <v>16</v>
      </c>
      <c r="D146" t="s">
        <v>437</v>
      </c>
      <c r="E146" t="s">
        <v>695</v>
      </c>
      <c r="F146" t="s">
        <v>1097</v>
      </c>
      <c r="G146" t="s">
        <v>1098</v>
      </c>
      <c r="H146" t="s">
        <v>1099</v>
      </c>
      <c r="I146" t="s">
        <v>34</v>
      </c>
      <c r="J146" t="s">
        <v>794</v>
      </c>
      <c r="K146" t="s">
        <v>24</v>
      </c>
      <c r="L146" t="s">
        <v>441</v>
      </c>
      <c r="M146" t="s">
        <v>1100</v>
      </c>
      <c r="N146" t="s">
        <v>46</v>
      </c>
    </row>
    <row r="147" spans="1:14" x14ac:dyDescent="0.25">
      <c r="A147" t="s">
        <v>1101</v>
      </c>
      <c r="B147" t="s">
        <v>752</v>
      </c>
      <c r="C147" t="s">
        <v>76</v>
      </c>
      <c r="D147" t="s">
        <v>753</v>
      </c>
      <c r="E147" t="s">
        <v>695</v>
      </c>
      <c r="F147" t="s">
        <v>1102</v>
      </c>
      <c r="G147" t="s">
        <v>1103</v>
      </c>
      <c r="H147" t="s">
        <v>1104</v>
      </c>
      <c r="I147" t="s">
        <v>34</v>
      </c>
      <c r="J147" t="s">
        <v>816</v>
      </c>
      <c r="K147" t="s">
        <v>24</v>
      </c>
      <c r="L147" t="s">
        <v>817</v>
      </c>
      <c r="M147" t="s">
        <v>26</v>
      </c>
      <c r="N147" t="s">
        <v>27</v>
      </c>
    </row>
    <row r="148" spans="1:14" x14ac:dyDescent="0.25">
      <c r="A148" t="s">
        <v>1105</v>
      </c>
      <c r="B148" t="s">
        <v>693</v>
      </c>
      <c r="C148" t="s">
        <v>76</v>
      </c>
      <c r="D148" t="s">
        <v>694</v>
      </c>
      <c r="E148" t="s">
        <v>695</v>
      </c>
      <c r="F148" t="s">
        <v>1106</v>
      </c>
      <c r="G148" t="s">
        <v>1107</v>
      </c>
      <c r="H148" t="s">
        <v>1108</v>
      </c>
      <c r="I148" t="s">
        <v>34</v>
      </c>
      <c r="J148" t="s">
        <v>987</v>
      </c>
      <c r="K148" t="s">
        <v>24</v>
      </c>
      <c r="L148" t="s">
        <v>700</v>
      </c>
      <c r="M148" t="s">
        <v>26</v>
      </c>
      <c r="N148" t="s">
        <v>27</v>
      </c>
    </row>
    <row r="149" spans="1:14" x14ac:dyDescent="0.25">
      <c r="A149" t="s">
        <v>788</v>
      </c>
      <c r="B149" t="s">
        <v>789</v>
      </c>
      <c r="C149" t="s">
        <v>16</v>
      </c>
      <c r="D149" t="s">
        <v>790</v>
      </c>
      <c r="E149" t="s">
        <v>695</v>
      </c>
      <c r="F149" t="s">
        <v>1109</v>
      </c>
      <c r="G149" t="s">
        <v>1110</v>
      </c>
      <c r="H149" t="s">
        <v>1111</v>
      </c>
      <c r="I149" t="s">
        <v>34</v>
      </c>
      <c r="J149" t="s">
        <v>155</v>
      </c>
      <c r="K149" t="s">
        <v>24</v>
      </c>
      <c r="L149" t="s">
        <v>233</v>
      </c>
      <c r="M149" t="s">
        <v>1112</v>
      </c>
      <c r="N149" t="s">
        <v>46</v>
      </c>
    </row>
    <row r="150" spans="1:14" x14ac:dyDescent="0.25">
      <c r="A150" t="s">
        <v>1113</v>
      </c>
      <c r="B150" t="s">
        <v>884</v>
      </c>
      <c r="C150" t="s">
        <v>16</v>
      </c>
      <c r="D150" t="s">
        <v>885</v>
      </c>
      <c r="E150" t="s">
        <v>695</v>
      </c>
      <c r="F150" t="s">
        <v>1114</v>
      </c>
      <c r="G150" t="s">
        <v>1115</v>
      </c>
      <c r="H150" t="s">
        <v>1116</v>
      </c>
      <c r="I150" t="s">
        <v>34</v>
      </c>
      <c r="J150" t="s">
        <v>521</v>
      </c>
      <c r="K150" t="s">
        <v>24</v>
      </c>
      <c r="L150" t="s">
        <v>44</v>
      </c>
      <c r="M150" t="s">
        <v>26</v>
      </c>
      <c r="N150" t="s">
        <v>27</v>
      </c>
    </row>
    <row r="151" spans="1:14" x14ac:dyDescent="0.25">
      <c r="A151" t="s">
        <v>806</v>
      </c>
      <c r="B151" t="s">
        <v>807</v>
      </c>
      <c r="C151" t="s">
        <v>16</v>
      </c>
      <c r="D151" t="s">
        <v>808</v>
      </c>
      <c r="E151" t="s">
        <v>695</v>
      </c>
      <c r="F151" t="s">
        <v>1117</v>
      </c>
      <c r="G151" t="s">
        <v>1118</v>
      </c>
      <c r="H151" t="s">
        <v>1119</v>
      </c>
      <c r="I151" t="s">
        <v>34</v>
      </c>
      <c r="J151" t="s">
        <v>987</v>
      </c>
      <c r="K151" t="s">
        <v>24</v>
      </c>
      <c r="L151" t="s">
        <v>82</v>
      </c>
      <c r="M151" t="s">
        <v>26</v>
      </c>
      <c r="N151" t="s">
        <v>27</v>
      </c>
    </row>
    <row r="152" spans="1:14" x14ac:dyDescent="0.25">
      <c r="A152" t="s">
        <v>1120</v>
      </c>
      <c r="B152" t="s">
        <v>1068</v>
      </c>
      <c r="C152" t="s">
        <v>16</v>
      </c>
      <c r="D152" t="s">
        <v>1069</v>
      </c>
      <c r="E152" t="s">
        <v>695</v>
      </c>
      <c r="F152" t="s">
        <v>1121</v>
      </c>
      <c r="G152" t="s">
        <v>1122</v>
      </c>
      <c r="H152" t="s">
        <v>1123</v>
      </c>
      <c r="I152" t="s">
        <v>34</v>
      </c>
      <c r="J152" t="s">
        <v>284</v>
      </c>
      <c r="K152" t="s">
        <v>24</v>
      </c>
      <c r="L152" t="s">
        <v>82</v>
      </c>
      <c r="M152" t="s">
        <v>26</v>
      </c>
      <c r="N152" t="s">
        <v>27</v>
      </c>
    </row>
    <row r="153" spans="1:14" x14ac:dyDescent="0.25">
      <c r="A153" t="s">
        <v>1128</v>
      </c>
      <c r="B153" t="s">
        <v>1129</v>
      </c>
      <c r="C153" t="s">
        <v>16</v>
      </c>
      <c r="D153" t="s">
        <v>1130</v>
      </c>
      <c r="E153" t="s">
        <v>695</v>
      </c>
      <c r="F153" t="s">
        <v>1131</v>
      </c>
      <c r="G153" t="s">
        <v>1132</v>
      </c>
      <c r="H153" t="s">
        <v>1133</v>
      </c>
      <c r="I153" t="s">
        <v>34</v>
      </c>
      <c r="J153" t="s">
        <v>1134</v>
      </c>
      <c r="K153" t="s">
        <v>24</v>
      </c>
      <c r="L153" t="s">
        <v>82</v>
      </c>
      <c r="M153" t="s">
        <v>26</v>
      </c>
      <c r="N153" t="s">
        <v>27</v>
      </c>
    </row>
    <row r="154" spans="1:14" x14ac:dyDescent="0.25">
      <c r="A154" t="s">
        <v>1135</v>
      </c>
      <c r="B154" t="s">
        <v>1005</v>
      </c>
      <c r="C154" t="s">
        <v>76</v>
      </c>
      <c r="D154" t="s">
        <v>1006</v>
      </c>
      <c r="E154" t="s">
        <v>695</v>
      </c>
      <c r="F154" t="s">
        <v>1136</v>
      </c>
      <c r="G154" t="s">
        <v>1137</v>
      </c>
      <c r="H154" t="s">
        <v>1138</v>
      </c>
      <c r="I154" t="s">
        <v>34</v>
      </c>
      <c r="J154" t="s">
        <v>1010</v>
      </c>
      <c r="K154" t="s">
        <v>24</v>
      </c>
      <c r="L154" t="s">
        <v>848</v>
      </c>
      <c r="M154" t="s">
        <v>26</v>
      </c>
      <c r="N154" t="s">
        <v>27</v>
      </c>
    </row>
    <row r="155" spans="1:14" x14ac:dyDescent="0.25">
      <c r="A155" t="s">
        <v>908</v>
      </c>
      <c r="B155" t="s">
        <v>909</v>
      </c>
      <c r="C155" t="s">
        <v>76</v>
      </c>
      <c r="D155" t="s">
        <v>910</v>
      </c>
      <c r="E155" t="s">
        <v>695</v>
      </c>
      <c r="F155" t="s">
        <v>1139</v>
      </c>
      <c r="G155" t="s">
        <v>1140</v>
      </c>
      <c r="H155" t="s">
        <v>1141</v>
      </c>
      <c r="I155" t="s">
        <v>34</v>
      </c>
      <c r="J155" t="s">
        <v>134</v>
      </c>
      <c r="K155" t="s">
        <v>24</v>
      </c>
      <c r="L155" t="s">
        <v>914</v>
      </c>
      <c r="M155" t="s">
        <v>26</v>
      </c>
      <c r="N155" t="s">
        <v>27</v>
      </c>
    </row>
    <row r="156" spans="1:14" x14ac:dyDescent="0.25">
      <c r="A156" t="s">
        <v>1142</v>
      </c>
      <c r="B156" t="s">
        <v>784</v>
      </c>
      <c r="C156" t="s">
        <v>76</v>
      </c>
      <c r="D156" t="s">
        <v>67</v>
      </c>
      <c r="E156" t="s">
        <v>695</v>
      </c>
      <c r="F156" t="s">
        <v>1143</v>
      </c>
      <c r="G156" t="s">
        <v>1144</v>
      </c>
      <c r="H156" t="s">
        <v>1145</v>
      </c>
      <c r="I156" t="s">
        <v>34</v>
      </c>
      <c r="J156" t="s">
        <v>448</v>
      </c>
      <c r="K156" t="s">
        <v>24</v>
      </c>
      <c r="L156" t="s">
        <v>44</v>
      </c>
      <c r="M156" t="s">
        <v>26</v>
      </c>
      <c r="N156" t="s">
        <v>27</v>
      </c>
    </row>
    <row r="157" spans="1:14" x14ac:dyDescent="0.25">
      <c r="A157" t="s">
        <v>721</v>
      </c>
      <c r="B157" t="s">
        <v>1146</v>
      </c>
      <c r="C157" t="s">
        <v>76</v>
      </c>
      <c r="D157" t="s">
        <v>723</v>
      </c>
      <c r="E157" t="s">
        <v>695</v>
      </c>
      <c r="F157" t="s">
        <v>1147</v>
      </c>
      <c r="G157" t="s">
        <v>1148</v>
      </c>
      <c r="H157" t="s">
        <v>1149</v>
      </c>
      <c r="I157" t="s">
        <v>34</v>
      </c>
      <c r="J157" t="s">
        <v>448</v>
      </c>
      <c r="K157" t="s">
        <v>24</v>
      </c>
      <c r="L157" t="s">
        <v>727</v>
      </c>
      <c r="M157" t="s">
        <v>26</v>
      </c>
      <c r="N157" t="s">
        <v>27</v>
      </c>
    </row>
    <row r="158" spans="1:14" x14ac:dyDescent="0.25">
      <c r="A158" t="s">
        <v>714</v>
      </c>
      <c r="B158" t="s">
        <v>715</v>
      </c>
      <c r="C158" t="s">
        <v>76</v>
      </c>
      <c r="D158" t="s">
        <v>716</v>
      </c>
      <c r="E158" t="s">
        <v>695</v>
      </c>
      <c r="F158" t="s">
        <v>1155</v>
      </c>
      <c r="G158" t="s">
        <v>1156</v>
      </c>
      <c r="H158" t="s">
        <v>1157</v>
      </c>
      <c r="I158" t="s">
        <v>34</v>
      </c>
      <c r="J158" t="s">
        <v>691</v>
      </c>
      <c r="K158" t="s">
        <v>24</v>
      </c>
      <c r="L158" t="s">
        <v>720</v>
      </c>
      <c r="M158" t="s">
        <v>26</v>
      </c>
      <c r="N158" t="s">
        <v>27</v>
      </c>
    </row>
    <row r="159" spans="1:14" x14ac:dyDescent="0.25">
      <c r="A159" t="s">
        <v>757</v>
      </c>
      <c r="B159" t="s">
        <v>758</v>
      </c>
      <c r="C159" t="s">
        <v>16</v>
      </c>
      <c r="D159" t="s">
        <v>759</v>
      </c>
      <c r="E159" t="s">
        <v>695</v>
      </c>
      <c r="F159" t="s">
        <v>1158</v>
      </c>
      <c r="G159" t="s">
        <v>1159</v>
      </c>
      <c r="H159" t="s">
        <v>1160</v>
      </c>
      <c r="I159" t="s">
        <v>34</v>
      </c>
      <c r="J159" t="s">
        <v>1161</v>
      </c>
      <c r="K159" t="s">
        <v>24</v>
      </c>
      <c r="L159" t="s">
        <v>82</v>
      </c>
      <c r="M159" t="s">
        <v>26</v>
      </c>
      <c r="N159" t="s">
        <v>27</v>
      </c>
    </row>
    <row r="160" spans="1:14" x14ac:dyDescent="0.25">
      <c r="A160" t="s">
        <v>1166</v>
      </c>
      <c r="B160" t="s">
        <v>1167</v>
      </c>
      <c r="C160" t="s">
        <v>16</v>
      </c>
      <c r="D160" t="s">
        <v>1168</v>
      </c>
      <c r="E160" t="s">
        <v>695</v>
      </c>
      <c r="F160" t="s">
        <v>1169</v>
      </c>
      <c r="G160" t="s">
        <v>1170</v>
      </c>
      <c r="H160" t="s">
        <v>1171</v>
      </c>
      <c r="I160" t="s">
        <v>22</v>
      </c>
      <c r="J160" t="s">
        <v>691</v>
      </c>
      <c r="K160" t="s">
        <v>24</v>
      </c>
      <c r="L160" t="s">
        <v>91</v>
      </c>
      <c r="M160" t="s">
        <v>26</v>
      </c>
      <c r="N160" t="s">
        <v>27</v>
      </c>
    </row>
    <row r="161" spans="1:14" x14ac:dyDescent="0.25">
      <c r="A161" t="s">
        <v>1128</v>
      </c>
      <c r="B161" t="s">
        <v>1129</v>
      </c>
      <c r="C161" t="s">
        <v>16</v>
      </c>
      <c r="D161" t="s">
        <v>1130</v>
      </c>
      <c r="E161" t="s">
        <v>695</v>
      </c>
      <c r="F161" t="s">
        <v>1172</v>
      </c>
      <c r="G161" t="s">
        <v>1173</v>
      </c>
      <c r="H161" t="s">
        <v>1174</v>
      </c>
      <c r="I161" t="s">
        <v>34</v>
      </c>
      <c r="J161" t="s">
        <v>1134</v>
      </c>
      <c r="K161" t="s">
        <v>24</v>
      </c>
      <c r="L161" t="s">
        <v>82</v>
      </c>
      <c r="M161" t="s">
        <v>26</v>
      </c>
      <c r="N161" t="s">
        <v>27</v>
      </c>
    </row>
    <row r="162" spans="1:14" x14ac:dyDescent="0.25">
      <c r="A162" t="s">
        <v>1175</v>
      </c>
      <c r="B162" t="s">
        <v>158</v>
      </c>
      <c r="C162" t="s">
        <v>16</v>
      </c>
      <c r="D162" t="s">
        <v>102</v>
      </c>
      <c r="E162" t="s">
        <v>695</v>
      </c>
      <c r="F162" t="s">
        <v>1176</v>
      </c>
      <c r="G162" t="s">
        <v>1177</v>
      </c>
      <c r="H162" t="s">
        <v>1178</v>
      </c>
      <c r="I162" t="s">
        <v>34</v>
      </c>
      <c r="J162" t="s">
        <v>976</v>
      </c>
      <c r="K162" t="s">
        <v>24</v>
      </c>
      <c r="L162" t="s">
        <v>82</v>
      </c>
      <c r="M162" t="s">
        <v>1179</v>
      </c>
      <c r="N162" t="s">
        <v>46</v>
      </c>
    </row>
    <row r="163" spans="1:14" x14ac:dyDescent="0.25">
      <c r="A163" t="s">
        <v>1180</v>
      </c>
      <c r="B163" t="s">
        <v>1181</v>
      </c>
      <c r="C163" t="s">
        <v>76</v>
      </c>
      <c r="D163" t="s">
        <v>917</v>
      </c>
      <c r="E163" t="s">
        <v>695</v>
      </c>
      <c r="F163" t="s">
        <v>1182</v>
      </c>
      <c r="G163" t="s">
        <v>1183</v>
      </c>
      <c r="H163" t="s">
        <v>1184</v>
      </c>
      <c r="I163" t="s">
        <v>34</v>
      </c>
      <c r="J163" t="s">
        <v>551</v>
      </c>
      <c r="K163" t="s">
        <v>24</v>
      </c>
      <c r="L163" t="s">
        <v>82</v>
      </c>
      <c r="M163" t="s">
        <v>1185</v>
      </c>
      <c r="N163" t="s">
        <v>46</v>
      </c>
    </row>
    <row r="164" spans="1:14" x14ac:dyDescent="0.25">
      <c r="A164" t="s">
        <v>945</v>
      </c>
      <c r="B164" t="s">
        <v>946</v>
      </c>
      <c r="C164" t="s">
        <v>16</v>
      </c>
      <c r="D164" t="s">
        <v>947</v>
      </c>
      <c r="E164" t="s">
        <v>695</v>
      </c>
      <c r="F164" t="s">
        <v>1186</v>
      </c>
      <c r="G164" t="s">
        <v>1187</v>
      </c>
      <c r="H164" t="s">
        <v>1188</v>
      </c>
      <c r="I164" t="s">
        <v>22</v>
      </c>
      <c r="J164" t="s">
        <v>284</v>
      </c>
      <c r="K164" t="s">
        <v>24</v>
      </c>
      <c r="L164" t="s">
        <v>91</v>
      </c>
      <c r="M164" t="s">
        <v>26</v>
      </c>
      <c r="N164" t="s">
        <v>27</v>
      </c>
    </row>
    <row r="165" spans="1:14" x14ac:dyDescent="0.25">
      <c r="A165" t="s">
        <v>806</v>
      </c>
      <c r="B165" t="s">
        <v>807</v>
      </c>
      <c r="C165" t="s">
        <v>16</v>
      </c>
      <c r="D165" t="s">
        <v>808</v>
      </c>
      <c r="E165" t="s">
        <v>695</v>
      </c>
      <c r="F165" t="s">
        <v>1189</v>
      </c>
      <c r="G165" t="s">
        <v>1190</v>
      </c>
      <c r="H165" t="s">
        <v>1191</v>
      </c>
      <c r="I165" t="s">
        <v>34</v>
      </c>
      <c r="J165" t="s">
        <v>944</v>
      </c>
      <c r="K165" t="s">
        <v>24</v>
      </c>
      <c r="L165" t="s">
        <v>82</v>
      </c>
      <c r="M165" t="s">
        <v>26</v>
      </c>
      <c r="N165" t="s">
        <v>27</v>
      </c>
    </row>
    <row r="166" spans="1:14" x14ac:dyDescent="0.25">
      <c r="A166" t="s">
        <v>908</v>
      </c>
      <c r="B166" t="s">
        <v>909</v>
      </c>
      <c r="C166" t="s">
        <v>76</v>
      </c>
      <c r="D166" t="s">
        <v>910</v>
      </c>
      <c r="E166" t="s">
        <v>695</v>
      </c>
      <c r="F166" t="s">
        <v>1192</v>
      </c>
      <c r="G166" t="s">
        <v>1193</v>
      </c>
      <c r="H166" t="s">
        <v>1194</v>
      </c>
      <c r="I166" t="s">
        <v>34</v>
      </c>
      <c r="J166" t="s">
        <v>178</v>
      </c>
      <c r="K166" t="s">
        <v>24</v>
      </c>
      <c r="L166" t="s">
        <v>914</v>
      </c>
      <c r="M166" t="s">
        <v>26</v>
      </c>
      <c r="N166" t="s">
        <v>27</v>
      </c>
    </row>
    <row r="167" spans="1:14" x14ac:dyDescent="0.25">
      <c r="A167" t="s">
        <v>1200</v>
      </c>
      <c r="B167" t="s">
        <v>1032</v>
      </c>
      <c r="C167" t="s">
        <v>16</v>
      </c>
      <c r="D167" t="s">
        <v>102</v>
      </c>
      <c r="E167" t="s">
        <v>695</v>
      </c>
      <c r="F167" t="s">
        <v>1201</v>
      </c>
      <c r="G167" t="s">
        <v>1202</v>
      </c>
      <c r="H167" t="s">
        <v>1203</v>
      </c>
      <c r="I167" t="s">
        <v>34</v>
      </c>
      <c r="J167" t="s">
        <v>568</v>
      </c>
      <c r="K167" t="s">
        <v>24</v>
      </c>
      <c r="L167" t="s">
        <v>82</v>
      </c>
      <c r="M167" t="s">
        <v>1204</v>
      </c>
      <c r="N167" t="s">
        <v>46</v>
      </c>
    </row>
    <row r="168" spans="1:14" x14ac:dyDescent="0.25">
      <c r="A168" t="s">
        <v>757</v>
      </c>
      <c r="B168" t="s">
        <v>758</v>
      </c>
      <c r="C168" t="s">
        <v>16</v>
      </c>
      <c r="D168" t="s">
        <v>759</v>
      </c>
      <c r="E168" t="s">
        <v>695</v>
      </c>
      <c r="F168" t="s">
        <v>1205</v>
      </c>
      <c r="G168" t="s">
        <v>1206</v>
      </c>
      <c r="H168" t="s">
        <v>1207</v>
      </c>
      <c r="I168" t="s">
        <v>34</v>
      </c>
      <c r="J168" t="s">
        <v>1208</v>
      </c>
      <c r="K168" t="s">
        <v>24</v>
      </c>
      <c r="L168" t="s">
        <v>82</v>
      </c>
      <c r="M168" t="s">
        <v>26</v>
      </c>
      <c r="N168" t="s">
        <v>27</v>
      </c>
    </row>
    <row r="169" spans="1:14" x14ac:dyDescent="0.25">
      <c r="A169" t="s">
        <v>1166</v>
      </c>
      <c r="B169" t="s">
        <v>1209</v>
      </c>
      <c r="C169" t="s">
        <v>16</v>
      </c>
      <c r="D169" t="s">
        <v>1168</v>
      </c>
      <c r="E169" t="s">
        <v>695</v>
      </c>
      <c r="F169" t="s">
        <v>1210</v>
      </c>
      <c r="G169" t="s">
        <v>1211</v>
      </c>
      <c r="H169" t="s">
        <v>1212</v>
      </c>
      <c r="I169" t="s">
        <v>22</v>
      </c>
      <c r="J169" t="s">
        <v>691</v>
      </c>
      <c r="K169" t="s">
        <v>24</v>
      </c>
      <c r="L169" t="s">
        <v>91</v>
      </c>
      <c r="M169" t="s">
        <v>26</v>
      </c>
      <c r="N169" t="s">
        <v>27</v>
      </c>
    </row>
    <row r="170" spans="1:14" x14ac:dyDescent="0.25">
      <c r="A170" t="s">
        <v>788</v>
      </c>
      <c r="B170" t="s">
        <v>789</v>
      </c>
      <c r="C170" t="s">
        <v>16</v>
      </c>
      <c r="D170" t="s">
        <v>790</v>
      </c>
      <c r="E170" t="s">
        <v>695</v>
      </c>
      <c r="F170" t="s">
        <v>1213</v>
      </c>
      <c r="G170" t="s">
        <v>1214</v>
      </c>
      <c r="H170" t="s">
        <v>1215</v>
      </c>
      <c r="I170" t="s">
        <v>34</v>
      </c>
      <c r="J170" t="s">
        <v>53</v>
      </c>
      <c r="K170" t="s">
        <v>24</v>
      </c>
      <c r="L170" t="s">
        <v>233</v>
      </c>
      <c r="M170" t="s">
        <v>1216</v>
      </c>
      <c r="N170" t="s">
        <v>46</v>
      </c>
    </row>
    <row r="171" spans="1:14" x14ac:dyDescent="0.25">
      <c r="A171" t="s">
        <v>908</v>
      </c>
      <c r="B171" t="s">
        <v>909</v>
      </c>
      <c r="C171" t="s">
        <v>76</v>
      </c>
      <c r="D171" t="s">
        <v>910</v>
      </c>
      <c r="E171" t="s">
        <v>695</v>
      </c>
      <c r="F171" t="s">
        <v>1217</v>
      </c>
      <c r="G171" t="s">
        <v>1218</v>
      </c>
      <c r="H171" t="s">
        <v>1219</v>
      </c>
      <c r="I171" t="s">
        <v>34</v>
      </c>
      <c r="J171" t="s">
        <v>1161</v>
      </c>
      <c r="K171" t="s">
        <v>24</v>
      </c>
      <c r="L171" t="s">
        <v>914</v>
      </c>
      <c r="M171" t="s">
        <v>26</v>
      </c>
      <c r="N171" t="s">
        <v>27</v>
      </c>
    </row>
    <row r="172" spans="1:14" x14ac:dyDescent="0.25">
      <c r="A172" t="s">
        <v>714</v>
      </c>
      <c r="B172" t="s">
        <v>715</v>
      </c>
      <c r="C172" t="s">
        <v>76</v>
      </c>
      <c r="D172" t="s">
        <v>716</v>
      </c>
      <c r="E172" t="s">
        <v>695</v>
      </c>
      <c r="F172" t="s">
        <v>1220</v>
      </c>
      <c r="G172" t="s">
        <v>1221</v>
      </c>
      <c r="H172" t="s">
        <v>1222</v>
      </c>
      <c r="I172" t="s">
        <v>34</v>
      </c>
      <c r="J172" t="s">
        <v>448</v>
      </c>
      <c r="K172" t="s">
        <v>24</v>
      </c>
      <c r="L172" t="s">
        <v>720</v>
      </c>
      <c r="M172" t="s">
        <v>26</v>
      </c>
      <c r="N172" t="s">
        <v>27</v>
      </c>
    </row>
    <row r="173" spans="1:14" x14ac:dyDescent="0.25">
      <c r="A173" t="s">
        <v>1223</v>
      </c>
      <c r="B173" t="s">
        <v>992</v>
      </c>
      <c r="C173" t="s">
        <v>16</v>
      </c>
      <c r="D173" t="s">
        <v>851</v>
      </c>
      <c r="E173" t="s">
        <v>695</v>
      </c>
      <c r="F173" t="s">
        <v>1224</v>
      </c>
      <c r="G173" t="s">
        <v>1225</v>
      </c>
      <c r="H173" t="s">
        <v>1226</v>
      </c>
      <c r="I173" t="s">
        <v>22</v>
      </c>
      <c r="J173" t="s">
        <v>1227</v>
      </c>
      <c r="K173" t="s">
        <v>24</v>
      </c>
      <c r="L173" t="s">
        <v>856</v>
      </c>
      <c r="M173" t="s">
        <v>26</v>
      </c>
      <c r="N173" t="s">
        <v>27</v>
      </c>
    </row>
    <row r="174" spans="1:14" x14ac:dyDescent="0.25">
      <c r="A174" t="s">
        <v>1228</v>
      </c>
      <c r="B174" t="s">
        <v>1090</v>
      </c>
      <c r="C174" t="s">
        <v>76</v>
      </c>
      <c r="E174" t="s">
        <v>695</v>
      </c>
      <c r="F174" t="s">
        <v>1229</v>
      </c>
      <c r="G174" t="s">
        <v>1230</v>
      </c>
      <c r="H174" t="s">
        <v>1231</v>
      </c>
      <c r="I174" t="s">
        <v>34</v>
      </c>
      <c r="J174" t="s">
        <v>691</v>
      </c>
      <c r="K174" t="s">
        <v>24</v>
      </c>
      <c r="L174" t="s">
        <v>1094</v>
      </c>
      <c r="M174" t="s">
        <v>26</v>
      </c>
      <c r="N174" t="s">
        <v>27</v>
      </c>
    </row>
    <row r="175" spans="1:14" x14ac:dyDescent="0.25">
      <c r="A175" t="s">
        <v>1235</v>
      </c>
      <c r="B175" t="s">
        <v>708</v>
      </c>
      <c r="C175" t="s">
        <v>16</v>
      </c>
      <c r="D175" t="s">
        <v>709</v>
      </c>
      <c r="E175" t="s">
        <v>695</v>
      </c>
      <c r="F175" t="s">
        <v>1236</v>
      </c>
      <c r="G175" t="s">
        <v>1237</v>
      </c>
      <c r="H175" t="s">
        <v>1238</v>
      </c>
      <c r="I175" t="s">
        <v>34</v>
      </c>
      <c r="J175" t="s">
        <v>98</v>
      </c>
      <c r="K175" t="s">
        <v>24</v>
      </c>
      <c r="L175" t="s">
        <v>713</v>
      </c>
      <c r="M175" t="s">
        <v>26</v>
      </c>
      <c r="N175" t="s">
        <v>27</v>
      </c>
    </row>
    <row r="176" spans="1:14" x14ac:dyDescent="0.25">
      <c r="A176" t="s">
        <v>806</v>
      </c>
      <c r="B176" t="s">
        <v>807</v>
      </c>
      <c r="C176" t="s">
        <v>16</v>
      </c>
      <c r="D176" t="s">
        <v>808</v>
      </c>
      <c r="E176" t="s">
        <v>695</v>
      </c>
      <c r="F176" t="s">
        <v>1243</v>
      </c>
      <c r="G176" t="s">
        <v>1244</v>
      </c>
      <c r="H176" t="s">
        <v>1245</v>
      </c>
      <c r="I176" t="s">
        <v>34</v>
      </c>
      <c r="J176" t="s">
        <v>987</v>
      </c>
      <c r="K176" t="s">
        <v>24</v>
      </c>
      <c r="L176" t="s">
        <v>82</v>
      </c>
      <c r="M176" t="s">
        <v>26</v>
      </c>
      <c r="N176" t="s">
        <v>27</v>
      </c>
    </row>
    <row r="177" spans="1:14" x14ac:dyDescent="0.25">
      <c r="A177" t="s">
        <v>1250</v>
      </c>
      <c r="B177" t="s">
        <v>1251</v>
      </c>
      <c r="C177" t="s">
        <v>16</v>
      </c>
      <c r="D177" t="s">
        <v>820</v>
      </c>
      <c r="E177" t="s">
        <v>695</v>
      </c>
      <c r="F177" t="s">
        <v>1252</v>
      </c>
      <c r="G177" t="s">
        <v>1253</v>
      </c>
      <c r="H177" t="s">
        <v>1254</v>
      </c>
      <c r="I177" t="s">
        <v>34</v>
      </c>
      <c r="J177" t="s">
        <v>134</v>
      </c>
      <c r="K177" t="s">
        <v>24</v>
      </c>
      <c r="L177" t="s">
        <v>82</v>
      </c>
      <c r="M177" t="s">
        <v>26</v>
      </c>
      <c r="N177" t="s">
        <v>27</v>
      </c>
    </row>
    <row r="178" spans="1:14" x14ac:dyDescent="0.25">
      <c r="A178" t="s">
        <v>714</v>
      </c>
      <c r="B178" t="s">
        <v>715</v>
      </c>
      <c r="C178" t="s">
        <v>76</v>
      </c>
      <c r="D178" t="s">
        <v>716</v>
      </c>
      <c r="E178" t="s">
        <v>695</v>
      </c>
      <c r="F178" t="s">
        <v>1255</v>
      </c>
      <c r="G178" t="s">
        <v>1256</v>
      </c>
      <c r="H178" t="s">
        <v>1257</v>
      </c>
      <c r="I178" t="s">
        <v>34</v>
      </c>
      <c r="J178" t="s">
        <v>178</v>
      </c>
      <c r="K178" t="s">
        <v>24</v>
      </c>
      <c r="L178" t="s">
        <v>720</v>
      </c>
      <c r="M178" t="s">
        <v>26</v>
      </c>
      <c r="N178" t="s">
        <v>27</v>
      </c>
    </row>
    <row r="179" spans="1:14" x14ac:dyDescent="0.25">
      <c r="A179" t="s">
        <v>806</v>
      </c>
      <c r="B179" t="s">
        <v>807</v>
      </c>
      <c r="C179" t="s">
        <v>16</v>
      </c>
      <c r="D179" t="s">
        <v>808</v>
      </c>
      <c r="E179" t="s">
        <v>695</v>
      </c>
      <c r="F179" t="s">
        <v>1276</v>
      </c>
      <c r="G179" t="s">
        <v>1277</v>
      </c>
      <c r="H179" t="s">
        <v>1278</v>
      </c>
      <c r="I179" t="s">
        <v>34</v>
      </c>
      <c r="J179" t="s">
        <v>1279</v>
      </c>
      <c r="K179" t="s">
        <v>24</v>
      </c>
      <c r="L179" t="s">
        <v>82</v>
      </c>
      <c r="M179" t="s">
        <v>26</v>
      </c>
      <c r="N179" t="s">
        <v>27</v>
      </c>
    </row>
    <row r="180" spans="1:14" x14ac:dyDescent="0.25">
      <c r="A180" t="s">
        <v>1285</v>
      </c>
      <c r="B180" t="s">
        <v>1286</v>
      </c>
      <c r="C180" t="s">
        <v>76</v>
      </c>
      <c r="D180" t="s">
        <v>694</v>
      </c>
      <c r="E180" t="s">
        <v>695</v>
      </c>
      <c r="F180" t="s">
        <v>1287</v>
      </c>
      <c r="G180" t="s">
        <v>1288</v>
      </c>
      <c r="H180" t="s">
        <v>1289</v>
      </c>
      <c r="I180" t="s">
        <v>34</v>
      </c>
      <c r="J180" t="s">
        <v>476</v>
      </c>
      <c r="K180" t="s">
        <v>24</v>
      </c>
      <c r="L180" t="s">
        <v>700</v>
      </c>
      <c r="M180" t="s">
        <v>26</v>
      </c>
      <c r="N180" t="s">
        <v>27</v>
      </c>
    </row>
    <row r="181" spans="1:14" x14ac:dyDescent="0.25">
      <c r="A181" t="s">
        <v>1290</v>
      </c>
      <c r="B181" t="s">
        <v>1291</v>
      </c>
      <c r="C181" t="s">
        <v>16</v>
      </c>
      <c r="D181" t="s">
        <v>875</v>
      </c>
      <c r="E181" t="s">
        <v>695</v>
      </c>
      <c r="F181" t="s">
        <v>1292</v>
      </c>
      <c r="G181" t="s">
        <v>1293</v>
      </c>
      <c r="H181" t="s">
        <v>1294</v>
      </c>
      <c r="I181" t="s">
        <v>22</v>
      </c>
      <c r="J181" t="s">
        <v>1295</v>
      </c>
      <c r="K181" t="s">
        <v>24</v>
      </c>
      <c r="L181" t="s">
        <v>91</v>
      </c>
      <c r="M181" t="s">
        <v>26</v>
      </c>
      <c r="N181" t="s">
        <v>27</v>
      </c>
    </row>
    <row r="182" spans="1:14" x14ac:dyDescent="0.25">
      <c r="A182" t="s">
        <v>1296</v>
      </c>
      <c r="B182" t="s">
        <v>784</v>
      </c>
      <c r="C182" t="s">
        <v>76</v>
      </c>
      <c r="D182" t="s">
        <v>67</v>
      </c>
      <c r="E182" t="s">
        <v>695</v>
      </c>
      <c r="F182" t="s">
        <v>1297</v>
      </c>
      <c r="G182" t="s">
        <v>1298</v>
      </c>
      <c r="H182" t="s">
        <v>1299</v>
      </c>
      <c r="I182" t="s">
        <v>34</v>
      </c>
      <c r="J182" t="s">
        <v>178</v>
      </c>
      <c r="K182" t="s">
        <v>24</v>
      </c>
      <c r="L182" t="s">
        <v>44</v>
      </c>
      <c r="M182" t="s">
        <v>26</v>
      </c>
      <c r="N182" t="s">
        <v>27</v>
      </c>
    </row>
    <row r="183" spans="1:14" x14ac:dyDescent="0.25">
      <c r="A183" t="s">
        <v>1280</v>
      </c>
      <c r="B183" t="s">
        <v>1300</v>
      </c>
      <c r="C183" t="s">
        <v>76</v>
      </c>
      <c r="D183" t="s">
        <v>1281</v>
      </c>
      <c r="E183" t="s">
        <v>695</v>
      </c>
      <c r="F183" t="s">
        <v>1301</v>
      </c>
      <c r="G183" t="s">
        <v>1302</v>
      </c>
      <c r="H183" t="s">
        <v>1303</v>
      </c>
      <c r="I183" t="s">
        <v>34</v>
      </c>
      <c r="J183" t="s">
        <v>514</v>
      </c>
      <c r="K183" t="s">
        <v>24</v>
      </c>
      <c r="L183" t="s">
        <v>82</v>
      </c>
      <c r="M183" t="s">
        <v>26</v>
      </c>
      <c r="N183" t="s">
        <v>27</v>
      </c>
    </row>
    <row r="184" spans="1:14" x14ac:dyDescent="0.25">
      <c r="A184" t="s">
        <v>1050</v>
      </c>
      <c r="B184" t="s">
        <v>1304</v>
      </c>
      <c r="C184" t="s">
        <v>16</v>
      </c>
      <c r="D184" t="s">
        <v>1052</v>
      </c>
      <c r="E184" t="s">
        <v>695</v>
      </c>
      <c r="F184" t="s">
        <v>1305</v>
      </c>
      <c r="G184" t="s">
        <v>1306</v>
      </c>
      <c r="H184" t="s">
        <v>1307</v>
      </c>
      <c r="I184" t="s">
        <v>34</v>
      </c>
      <c r="J184" t="s">
        <v>358</v>
      </c>
      <c r="K184" t="s">
        <v>24</v>
      </c>
      <c r="L184" t="s">
        <v>224</v>
      </c>
      <c r="M184" t="s">
        <v>1308</v>
      </c>
      <c r="N184" t="s">
        <v>46</v>
      </c>
    </row>
    <row r="185" spans="1:14" x14ac:dyDescent="0.25">
      <c r="A185" t="s">
        <v>1309</v>
      </c>
      <c r="B185" t="s">
        <v>1090</v>
      </c>
      <c r="C185" t="s">
        <v>76</v>
      </c>
      <c r="E185" t="s">
        <v>695</v>
      </c>
      <c r="F185" t="s">
        <v>1310</v>
      </c>
      <c r="G185" t="s">
        <v>1311</v>
      </c>
      <c r="H185" t="s">
        <v>1312</v>
      </c>
      <c r="I185" t="s">
        <v>34</v>
      </c>
      <c r="J185" t="s">
        <v>691</v>
      </c>
      <c r="K185" t="s">
        <v>24</v>
      </c>
      <c r="L185" t="s">
        <v>1094</v>
      </c>
      <c r="M185" t="s">
        <v>26</v>
      </c>
      <c r="N185" t="s">
        <v>27</v>
      </c>
    </row>
    <row r="186" spans="1:14" x14ac:dyDescent="0.25">
      <c r="A186" t="s">
        <v>1313</v>
      </c>
      <c r="B186" t="s">
        <v>1314</v>
      </c>
      <c r="C186" t="s">
        <v>16</v>
      </c>
      <c r="D186" t="s">
        <v>820</v>
      </c>
      <c r="E186" t="s">
        <v>18</v>
      </c>
      <c r="F186" t="s">
        <v>1315</v>
      </c>
      <c r="G186" t="s">
        <v>1316</v>
      </c>
      <c r="H186" t="s">
        <v>1317</v>
      </c>
      <c r="I186" t="s">
        <v>22</v>
      </c>
      <c r="J186" t="s">
        <v>1208</v>
      </c>
      <c r="K186" t="s">
        <v>24</v>
      </c>
      <c r="L186" t="s">
        <v>82</v>
      </c>
      <c r="M186" t="s">
        <v>26</v>
      </c>
      <c r="N186" t="s">
        <v>27</v>
      </c>
    </row>
    <row r="187" spans="1:14" x14ac:dyDescent="0.25">
      <c r="A187" t="s">
        <v>1318</v>
      </c>
      <c r="B187" t="s">
        <v>1319</v>
      </c>
      <c r="C187" t="s">
        <v>16</v>
      </c>
      <c r="D187" t="s">
        <v>1320</v>
      </c>
      <c r="E187" t="s">
        <v>18</v>
      </c>
      <c r="F187" t="s">
        <v>1321</v>
      </c>
      <c r="G187" t="s">
        <v>1322</v>
      </c>
      <c r="H187" t="s">
        <v>1323</v>
      </c>
      <c r="I187" t="s">
        <v>34</v>
      </c>
      <c r="J187" t="s">
        <v>98</v>
      </c>
      <c r="K187" t="s">
        <v>24</v>
      </c>
      <c r="L187" t="s">
        <v>1324</v>
      </c>
      <c r="M187" t="s">
        <v>26</v>
      </c>
      <c r="N187" t="s">
        <v>27</v>
      </c>
    </row>
    <row r="188" spans="1:14" x14ac:dyDescent="0.25">
      <c r="A188" t="s">
        <v>1325</v>
      </c>
      <c r="B188" t="s">
        <v>1326</v>
      </c>
      <c r="C188" t="s">
        <v>16</v>
      </c>
      <c r="D188" t="s">
        <v>1327</v>
      </c>
      <c r="E188" t="s">
        <v>18</v>
      </c>
      <c r="F188" t="s">
        <v>1328</v>
      </c>
      <c r="G188" t="s">
        <v>1329</v>
      </c>
      <c r="H188" t="s">
        <v>1330</v>
      </c>
      <c r="I188" t="s">
        <v>34</v>
      </c>
      <c r="J188" t="s">
        <v>43</v>
      </c>
      <c r="K188" t="s">
        <v>24</v>
      </c>
      <c r="L188" t="s">
        <v>1331</v>
      </c>
      <c r="M188" t="s">
        <v>1332</v>
      </c>
      <c r="N188" t="s">
        <v>46</v>
      </c>
    </row>
    <row r="189" spans="1:14" x14ac:dyDescent="0.25">
      <c r="A189" t="s">
        <v>1333</v>
      </c>
      <c r="B189" t="s">
        <v>1334</v>
      </c>
      <c r="C189" t="s">
        <v>76</v>
      </c>
      <c r="D189" t="s">
        <v>1335</v>
      </c>
      <c r="E189" t="s">
        <v>18</v>
      </c>
      <c r="F189" t="s">
        <v>1336</v>
      </c>
      <c r="G189" t="s">
        <v>1337</v>
      </c>
      <c r="H189" t="s">
        <v>1338</v>
      </c>
      <c r="I189" t="s">
        <v>34</v>
      </c>
      <c r="J189" t="s">
        <v>81</v>
      </c>
      <c r="K189" t="s">
        <v>24</v>
      </c>
      <c r="L189" t="s">
        <v>848</v>
      </c>
      <c r="M189" t="s">
        <v>1339</v>
      </c>
      <c r="N189" t="s">
        <v>46</v>
      </c>
    </row>
    <row r="190" spans="1:14" x14ac:dyDescent="0.25">
      <c r="A190" t="s">
        <v>1340</v>
      </c>
      <c r="B190" t="s">
        <v>1341</v>
      </c>
      <c r="C190" t="s">
        <v>16</v>
      </c>
      <c r="D190" t="s">
        <v>1342</v>
      </c>
      <c r="E190" t="s">
        <v>18</v>
      </c>
      <c r="F190" t="s">
        <v>1343</v>
      </c>
      <c r="G190" t="s">
        <v>1344</v>
      </c>
      <c r="H190" t="s">
        <v>1345</v>
      </c>
      <c r="I190" t="s">
        <v>34</v>
      </c>
      <c r="J190" t="s">
        <v>393</v>
      </c>
      <c r="K190" t="s">
        <v>24</v>
      </c>
      <c r="L190" t="s">
        <v>1346</v>
      </c>
      <c r="M190" t="s">
        <v>26</v>
      </c>
      <c r="N190" t="s">
        <v>27</v>
      </c>
    </row>
    <row r="191" spans="1:14" x14ac:dyDescent="0.25">
      <c r="A191" t="s">
        <v>496</v>
      </c>
      <c r="B191" t="s">
        <v>382</v>
      </c>
      <c r="C191" t="s">
        <v>76</v>
      </c>
      <c r="D191" t="s">
        <v>1347</v>
      </c>
      <c r="E191" t="s">
        <v>18</v>
      </c>
      <c r="F191" t="s">
        <v>1348</v>
      </c>
      <c r="G191" t="s">
        <v>1349</v>
      </c>
      <c r="H191" t="s">
        <v>1350</v>
      </c>
      <c r="I191" t="s">
        <v>34</v>
      </c>
      <c r="J191" t="s">
        <v>192</v>
      </c>
      <c r="K191" t="s">
        <v>24</v>
      </c>
      <c r="L191" t="s">
        <v>373</v>
      </c>
      <c r="M191" t="s">
        <v>1351</v>
      </c>
      <c r="N191" t="s">
        <v>46</v>
      </c>
    </row>
    <row r="192" spans="1:14" x14ac:dyDescent="0.25">
      <c r="A192" t="s">
        <v>1352</v>
      </c>
      <c r="B192" t="s">
        <v>1353</v>
      </c>
      <c r="C192" t="s">
        <v>16</v>
      </c>
      <c r="D192" t="s">
        <v>1354</v>
      </c>
      <c r="E192" t="s">
        <v>18</v>
      </c>
      <c r="F192" t="s">
        <v>1355</v>
      </c>
      <c r="G192" t="s">
        <v>1356</v>
      </c>
      <c r="H192" t="s">
        <v>1357</v>
      </c>
      <c r="I192" t="s">
        <v>34</v>
      </c>
      <c r="J192" t="s">
        <v>81</v>
      </c>
      <c r="K192" t="s">
        <v>24</v>
      </c>
      <c r="L192" t="s">
        <v>1358</v>
      </c>
      <c r="M192" t="s">
        <v>1359</v>
      </c>
      <c r="N192" t="s">
        <v>46</v>
      </c>
    </row>
    <row r="193" spans="1:14" x14ac:dyDescent="0.25">
      <c r="A193" t="s">
        <v>1360</v>
      </c>
      <c r="C193" t="s">
        <v>76</v>
      </c>
      <c r="D193" t="s">
        <v>1361</v>
      </c>
      <c r="E193" t="s">
        <v>18</v>
      </c>
      <c r="F193" t="s">
        <v>1362</v>
      </c>
      <c r="G193" t="s">
        <v>1363</v>
      </c>
      <c r="H193" t="s">
        <v>1364</v>
      </c>
      <c r="I193" t="s">
        <v>34</v>
      </c>
      <c r="J193" t="s">
        <v>589</v>
      </c>
      <c r="K193" t="s">
        <v>24</v>
      </c>
      <c r="L193" t="s">
        <v>63</v>
      </c>
      <c r="M193" t="s">
        <v>1365</v>
      </c>
      <c r="N193" t="s">
        <v>46</v>
      </c>
    </row>
    <row r="194" spans="1:14" x14ac:dyDescent="0.25">
      <c r="A194" t="s">
        <v>1366</v>
      </c>
      <c r="B194" t="s">
        <v>1367</v>
      </c>
      <c r="C194" t="s">
        <v>76</v>
      </c>
      <c r="D194" t="s">
        <v>1368</v>
      </c>
      <c r="E194" t="s">
        <v>18</v>
      </c>
      <c r="F194" t="s">
        <v>1369</v>
      </c>
      <c r="G194" t="s">
        <v>1370</v>
      </c>
      <c r="H194" t="s">
        <v>1371</v>
      </c>
      <c r="I194" t="s">
        <v>34</v>
      </c>
      <c r="J194" t="s">
        <v>1372</v>
      </c>
      <c r="K194" t="s">
        <v>24</v>
      </c>
      <c r="L194" t="s">
        <v>257</v>
      </c>
      <c r="M194" t="s">
        <v>1373</v>
      </c>
      <c r="N194" t="s">
        <v>46</v>
      </c>
    </row>
    <row r="195" spans="1:14" x14ac:dyDescent="0.25">
      <c r="A195" t="s">
        <v>1374</v>
      </c>
      <c r="B195" t="s">
        <v>1375</v>
      </c>
      <c r="C195" t="s">
        <v>76</v>
      </c>
      <c r="D195" t="s">
        <v>1376</v>
      </c>
      <c r="E195" t="s">
        <v>18</v>
      </c>
      <c r="F195" t="s">
        <v>1377</v>
      </c>
      <c r="G195" t="s">
        <v>1378</v>
      </c>
      <c r="H195" t="s">
        <v>1379</v>
      </c>
      <c r="I195" t="s">
        <v>34</v>
      </c>
      <c r="J195" t="s">
        <v>81</v>
      </c>
      <c r="K195" t="s">
        <v>24</v>
      </c>
      <c r="L195" t="s">
        <v>477</v>
      </c>
      <c r="M195" t="s">
        <v>1380</v>
      </c>
      <c r="N195" t="s">
        <v>46</v>
      </c>
    </row>
    <row r="196" spans="1:14" x14ac:dyDescent="0.25">
      <c r="A196" t="s">
        <v>1381</v>
      </c>
      <c r="B196" t="s">
        <v>101</v>
      </c>
      <c r="C196" t="s">
        <v>76</v>
      </c>
      <c r="D196" t="s">
        <v>102</v>
      </c>
      <c r="E196" t="s">
        <v>18</v>
      </c>
      <c r="F196" t="s">
        <v>1382</v>
      </c>
      <c r="G196" t="s">
        <v>1383</v>
      </c>
      <c r="H196" t="s">
        <v>1384</v>
      </c>
      <c r="I196" t="s">
        <v>34</v>
      </c>
      <c r="J196" t="s">
        <v>1385</v>
      </c>
      <c r="K196" t="s">
        <v>24</v>
      </c>
      <c r="L196" t="s">
        <v>82</v>
      </c>
      <c r="M196" t="s">
        <v>1386</v>
      </c>
      <c r="N196" t="s">
        <v>46</v>
      </c>
    </row>
    <row r="197" spans="1:14" x14ac:dyDescent="0.25">
      <c r="A197" t="s">
        <v>1387</v>
      </c>
      <c r="B197" t="s">
        <v>1388</v>
      </c>
      <c r="C197" t="s">
        <v>76</v>
      </c>
      <c r="D197" t="s">
        <v>1069</v>
      </c>
      <c r="E197" t="s">
        <v>18</v>
      </c>
      <c r="F197" t="s">
        <v>1389</v>
      </c>
      <c r="G197" t="s">
        <v>1390</v>
      </c>
      <c r="H197" t="s">
        <v>1391</v>
      </c>
      <c r="I197" t="s">
        <v>34</v>
      </c>
      <c r="J197" t="s">
        <v>276</v>
      </c>
      <c r="K197" t="s">
        <v>24</v>
      </c>
      <c r="L197" t="s">
        <v>82</v>
      </c>
      <c r="M197" t="s">
        <v>26</v>
      </c>
      <c r="N197" t="s">
        <v>27</v>
      </c>
    </row>
    <row r="198" spans="1:14" x14ac:dyDescent="0.25">
      <c r="A198" t="s">
        <v>1392</v>
      </c>
      <c r="B198" t="s">
        <v>1393</v>
      </c>
      <c r="C198" t="s">
        <v>16</v>
      </c>
      <c r="D198" t="s">
        <v>1394</v>
      </c>
      <c r="E198" t="s">
        <v>18</v>
      </c>
      <c r="F198" t="s">
        <v>1395</v>
      </c>
      <c r="G198" t="s">
        <v>1396</v>
      </c>
      <c r="H198" t="s">
        <v>1397</v>
      </c>
      <c r="I198" t="s">
        <v>34</v>
      </c>
      <c r="J198" t="s">
        <v>1398</v>
      </c>
      <c r="K198" t="s">
        <v>24</v>
      </c>
      <c r="L198" t="s">
        <v>257</v>
      </c>
      <c r="M198" t="s">
        <v>1399</v>
      </c>
      <c r="N198" t="s">
        <v>46</v>
      </c>
    </row>
    <row r="199" spans="1:14" x14ac:dyDescent="0.25">
      <c r="A199" t="s">
        <v>1400</v>
      </c>
      <c r="B199" t="s">
        <v>1401</v>
      </c>
      <c r="C199" t="s">
        <v>76</v>
      </c>
      <c r="D199" t="s">
        <v>1402</v>
      </c>
      <c r="E199" t="s">
        <v>18</v>
      </c>
      <c r="F199" t="s">
        <v>1403</v>
      </c>
      <c r="G199" t="s">
        <v>1404</v>
      </c>
      <c r="H199" t="s">
        <v>1405</v>
      </c>
      <c r="I199" t="s">
        <v>34</v>
      </c>
      <c r="J199" t="s">
        <v>626</v>
      </c>
      <c r="K199" t="s">
        <v>24</v>
      </c>
      <c r="L199" t="s">
        <v>44</v>
      </c>
      <c r="M199" t="s">
        <v>1406</v>
      </c>
      <c r="N199" t="s">
        <v>46</v>
      </c>
    </row>
    <row r="200" spans="1:14" x14ac:dyDescent="0.25">
      <c r="A200" t="s">
        <v>1407</v>
      </c>
      <c r="B200" t="s">
        <v>1408</v>
      </c>
      <c r="C200" t="s">
        <v>76</v>
      </c>
      <c r="D200" t="s">
        <v>1409</v>
      </c>
      <c r="E200" t="s">
        <v>18</v>
      </c>
      <c r="F200" t="s">
        <v>1410</v>
      </c>
      <c r="G200" t="s">
        <v>1411</v>
      </c>
      <c r="H200" t="s">
        <v>1412</v>
      </c>
      <c r="I200" t="s">
        <v>34</v>
      </c>
      <c r="J200" t="s">
        <v>1413</v>
      </c>
      <c r="K200" t="s">
        <v>24</v>
      </c>
      <c r="L200" t="s">
        <v>1414</v>
      </c>
      <c r="M200" t="s">
        <v>1415</v>
      </c>
      <c r="N200" t="s">
        <v>46</v>
      </c>
    </row>
    <row r="201" spans="1:14" x14ac:dyDescent="0.25">
      <c r="A201" t="s">
        <v>1416</v>
      </c>
      <c r="B201" t="s">
        <v>1417</v>
      </c>
      <c r="C201" t="s">
        <v>16</v>
      </c>
      <c r="D201" t="s">
        <v>1418</v>
      </c>
      <c r="E201" t="s">
        <v>18</v>
      </c>
      <c r="F201" t="s">
        <v>1419</v>
      </c>
      <c r="G201" t="s">
        <v>1420</v>
      </c>
      <c r="H201" t="s">
        <v>1421</v>
      </c>
      <c r="I201" t="s">
        <v>34</v>
      </c>
      <c r="J201" t="s">
        <v>217</v>
      </c>
      <c r="K201" t="s">
        <v>24</v>
      </c>
      <c r="L201" t="s">
        <v>1422</v>
      </c>
      <c r="M201" t="s">
        <v>26</v>
      </c>
      <c r="N201" t="s">
        <v>27</v>
      </c>
    </row>
    <row r="202" spans="1:14" x14ac:dyDescent="0.25">
      <c r="A202" t="s">
        <v>1423</v>
      </c>
      <c r="B202" t="s">
        <v>1424</v>
      </c>
      <c r="C202" t="s">
        <v>16</v>
      </c>
      <c r="D202" t="s">
        <v>110</v>
      </c>
      <c r="E202" t="s">
        <v>18</v>
      </c>
      <c r="F202" t="s">
        <v>1425</v>
      </c>
      <c r="G202" t="s">
        <v>1426</v>
      </c>
      <c r="H202" t="s">
        <v>1427</v>
      </c>
      <c r="I202" t="s">
        <v>34</v>
      </c>
      <c r="J202" t="s">
        <v>192</v>
      </c>
      <c r="K202" t="s">
        <v>24</v>
      </c>
      <c r="L202" t="s">
        <v>114</v>
      </c>
      <c r="M202" t="s">
        <v>1428</v>
      </c>
      <c r="N202" t="s">
        <v>46</v>
      </c>
    </row>
    <row r="203" spans="1:14" x14ac:dyDescent="0.25">
      <c r="A203" t="s">
        <v>1429</v>
      </c>
      <c r="B203" t="s">
        <v>1430</v>
      </c>
      <c r="C203" t="s">
        <v>76</v>
      </c>
      <c r="D203" t="s">
        <v>1431</v>
      </c>
      <c r="E203" t="s">
        <v>18</v>
      </c>
      <c r="F203" t="s">
        <v>1432</v>
      </c>
      <c r="G203" t="s">
        <v>1433</v>
      </c>
      <c r="H203" t="s">
        <v>1434</v>
      </c>
      <c r="I203" t="s">
        <v>34</v>
      </c>
      <c r="J203" t="s">
        <v>1435</v>
      </c>
      <c r="K203" t="s">
        <v>24</v>
      </c>
      <c r="L203" t="s">
        <v>224</v>
      </c>
      <c r="M203" t="s">
        <v>1436</v>
      </c>
      <c r="N203" t="s">
        <v>46</v>
      </c>
    </row>
    <row r="204" spans="1:14" x14ac:dyDescent="0.25">
      <c r="A204" t="s">
        <v>1437</v>
      </c>
      <c r="B204" t="s">
        <v>1438</v>
      </c>
      <c r="C204" t="s">
        <v>76</v>
      </c>
      <c r="D204" t="s">
        <v>1439</v>
      </c>
      <c r="E204" t="s">
        <v>18</v>
      </c>
      <c r="F204" t="s">
        <v>1440</v>
      </c>
      <c r="G204" t="s">
        <v>1441</v>
      </c>
      <c r="H204" t="s">
        <v>1442</v>
      </c>
      <c r="I204" t="s">
        <v>34</v>
      </c>
      <c r="J204" t="s">
        <v>81</v>
      </c>
      <c r="K204" t="s">
        <v>24</v>
      </c>
      <c r="L204" t="s">
        <v>82</v>
      </c>
      <c r="M204" t="s">
        <v>1443</v>
      </c>
      <c r="N204" t="s">
        <v>46</v>
      </c>
    </row>
    <row r="205" spans="1:14" x14ac:dyDescent="0.25">
      <c r="A205" t="s">
        <v>1444</v>
      </c>
      <c r="B205" t="s">
        <v>1445</v>
      </c>
      <c r="C205" t="s">
        <v>16</v>
      </c>
      <c r="D205" t="s">
        <v>1446</v>
      </c>
      <c r="E205" t="s">
        <v>18</v>
      </c>
      <c r="F205" t="s">
        <v>1447</v>
      </c>
      <c r="G205" t="s">
        <v>1448</v>
      </c>
      <c r="H205" t="s">
        <v>1449</v>
      </c>
      <c r="I205" t="s">
        <v>22</v>
      </c>
      <c r="J205" t="s">
        <v>256</v>
      </c>
      <c r="K205" t="s">
        <v>24</v>
      </c>
      <c r="L205" t="s">
        <v>91</v>
      </c>
      <c r="M205" t="s">
        <v>26</v>
      </c>
      <c r="N205" t="s">
        <v>27</v>
      </c>
    </row>
    <row r="206" spans="1:14" x14ac:dyDescent="0.25">
      <c r="A206" t="s">
        <v>1450</v>
      </c>
      <c r="C206" t="s">
        <v>16</v>
      </c>
      <c r="D206" t="s">
        <v>1451</v>
      </c>
      <c r="E206" t="s">
        <v>18</v>
      </c>
      <c r="F206" t="s">
        <v>1452</v>
      </c>
      <c r="G206" t="s">
        <v>1453</v>
      </c>
      <c r="H206" t="s">
        <v>1454</v>
      </c>
      <c r="I206" t="s">
        <v>34</v>
      </c>
      <c r="J206" t="s">
        <v>929</v>
      </c>
      <c r="K206" t="s">
        <v>24</v>
      </c>
      <c r="L206" t="s">
        <v>1455</v>
      </c>
      <c r="M206" t="s">
        <v>26</v>
      </c>
      <c r="N206" t="s">
        <v>27</v>
      </c>
    </row>
    <row r="207" spans="1:14" x14ac:dyDescent="0.25">
      <c r="A207" t="s">
        <v>1456</v>
      </c>
      <c r="B207" t="s">
        <v>1457</v>
      </c>
      <c r="C207" t="s">
        <v>76</v>
      </c>
      <c r="D207" t="s">
        <v>220</v>
      </c>
      <c r="E207" t="s">
        <v>18</v>
      </c>
      <c r="F207" t="s">
        <v>1458</v>
      </c>
      <c r="G207" t="s">
        <v>1459</v>
      </c>
      <c r="H207" t="s">
        <v>1460</v>
      </c>
      <c r="I207" t="s">
        <v>34</v>
      </c>
      <c r="J207" t="s">
        <v>256</v>
      </c>
      <c r="K207" t="s">
        <v>24</v>
      </c>
      <c r="L207" t="s">
        <v>1461</v>
      </c>
      <c r="M207" t="s">
        <v>26</v>
      </c>
      <c r="N207" t="s">
        <v>27</v>
      </c>
    </row>
    <row r="208" spans="1:14" x14ac:dyDescent="0.25">
      <c r="A208" t="s">
        <v>1462</v>
      </c>
      <c r="B208" t="s">
        <v>1463</v>
      </c>
      <c r="C208" t="s">
        <v>76</v>
      </c>
      <c r="D208" t="s">
        <v>1464</v>
      </c>
      <c r="E208" t="s">
        <v>18</v>
      </c>
      <c r="F208" t="s">
        <v>1465</v>
      </c>
      <c r="G208" t="s">
        <v>1466</v>
      </c>
      <c r="H208" t="s">
        <v>1467</v>
      </c>
      <c r="I208" t="s">
        <v>34</v>
      </c>
      <c r="J208" t="s">
        <v>1468</v>
      </c>
      <c r="K208" t="s">
        <v>24</v>
      </c>
      <c r="L208" t="s">
        <v>1469</v>
      </c>
      <c r="M208" t="s">
        <v>1470</v>
      </c>
      <c r="N208" t="s">
        <v>46</v>
      </c>
    </row>
    <row r="209" spans="1:14" x14ac:dyDescent="0.25">
      <c r="A209" t="s">
        <v>1471</v>
      </c>
      <c r="B209" t="s">
        <v>1472</v>
      </c>
      <c r="C209" t="s">
        <v>76</v>
      </c>
      <c r="D209" t="s">
        <v>638</v>
      </c>
      <c r="E209" t="s">
        <v>18</v>
      </c>
      <c r="F209" t="s">
        <v>1473</v>
      </c>
      <c r="G209" t="s">
        <v>1474</v>
      </c>
      <c r="H209" t="s">
        <v>1475</v>
      </c>
      <c r="I209" t="s">
        <v>34</v>
      </c>
      <c r="J209" t="s">
        <v>929</v>
      </c>
      <c r="K209" t="s">
        <v>24</v>
      </c>
      <c r="L209" t="s">
        <v>82</v>
      </c>
      <c r="M209" t="s">
        <v>26</v>
      </c>
      <c r="N209" t="s">
        <v>27</v>
      </c>
    </row>
    <row r="210" spans="1:14" x14ac:dyDescent="0.25">
      <c r="A210" t="s">
        <v>1476</v>
      </c>
      <c r="B210" t="s">
        <v>1477</v>
      </c>
      <c r="C210" t="s">
        <v>16</v>
      </c>
      <c r="D210" t="s">
        <v>1478</v>
      </c>
      <c r="E210" t="s">
        <v>18</v>
      </c>
      <c r="F210" t="s">
        <v>1479</v>
      </c>
      <c r="G210" t="s">
        <v>1480</v>
      </c>
      <c r="H210" t="s">
        <v>1481</v>
      </c>
      <c r="I210" t="s">
        <v>34</v>
      </c>
      <c r="J210" t="s">
        <v>1482</v>
      </c>
      <c r="K210" t="s">
        <v>24</v>
      </c>
      <c r="L210" t="s">
        <v>1483</v>
      </c>
      <c r="M210" t="s">
        <v>26</v>
      </c>
      <c r="N210" t="s">
        <v>27</v>
      </c>
    </row>
    <row r="211" spans="1:14" x14ac:dyDescent="0.25">
      <c r="A211" t="s">
        <v>1484</v>
      </c>
      <c r="B211" t="s">
        <v>101</v>
      </c>
      <c r="C211" t="s">
        <v>76</v>
      </c>
      <c r="D211" t="s">
        <v>102</v>
      </c>
      <c r="E211" t="s">
        <v>18</v>
      </c>
      <c r="F211" t="s">
        <v>1485</v>
      </c>
      <c r="G211" t="s">
        <v>1486</v>
      </c>
      <c r="H211" t="s">
        <v>1487</v>
      </c>
      <c r="I211" t="s">
        <v>34</v>
      </c>
      <c r="J211" t="s">
        <v>1488</v>
      </c>
      <c r="K211" t="s">
        <v>24</v>
      </c>
      <c r="L211" t="s">
        <v>82</v>
      </c>
      <c r="M211" t="s">
        <v>1489</v>
      </c>
      <c r="N211" t="s">
        <v>46</v>
      </c>
    </row>
    <row r="212" spans="1:14" x14ac:dyDescent="0.25">
      <c r="A212" t="s">
        <v>1490</v>
      </c>
      <c r="B212" t="s">
        <v>1491</v>
      </c>
      <c r="C212" t="s">
        <v>16</v>
      </c>
      <c r="D212" t="s">
        <v>1492</v>
      </c>
      <c r="E212" t="s">
        <v>18</v>
      </c>
      <c r="F212" t="s">
        <v>1493</v>
      </c>
      <c r="G212" t="s">
        <v>1494</v>
      </c>
      <c r="H212" t="s">
        <v>1495</v>
      </c>
      <c r="I212" t="s">
        <v>34</v>
      </c>
      <c r="J212" t="s">
        <v>412</v>
      </c>
      <c r="K212" t="s">
        <v>24</v>
      </c>
      <c r="L212" t="s">
        <v>114</v>
      </c>
      <c r="M212" t="s">
        <v>1496</v>
      </c>
      <c r="N212" t="s">
        <v>46</v>
      </c>
    </row>
    <row r="213" spans="1:14" x14ac:dyDescent="0.25">
      <c r="A213" t="s">
        <v>1497</v>
      </c>
      <c r="B213" t="s">
        <v>101</v>
      </c>
      <c r="C213" t="s">
        <v>16</v>
      </c>
      <c r="D213" t="s">
        <v>329</v>
      </c>
      <c r="E213" t="s">
        <v>18</v>
      </c>
      <c r="F213" t="s">
        <v>1498</v>
      </c>
      <c r="G213" t="s">
        <v>1499</v>
      </c>
      <c r="H213" t="s">
        <v>1500</v>
      </c>
      <c r="I213" t="s">
        <v>34</v>
      </c>
      <c r="J213" t="s">
        <v>1501</v>
      </c>
      <c r="K213" t="s">
        <v>24</v>
      </c>
      <c r="L213" t="s">
        <v>334</v>
      </c>
      <c r="M213" t="s">
        <v>1502</v>
      </c>
      <c r="N213" t="s">
        <v>46</v>
      </c>
    </row>
    <row r="214" spans="1:14" x14ac:dyDescent="0.25">
      <c r="A214" t="s">
        <v>1503</v>
      </c>
      <c r="B214" t="s">
        <v>1504</v>
      </c>
      <c r="C214" t="s">
        <v>76</v>
      </c>
      <c r="D214" t="s">
        <v>1505</v>
      </c>
      <c r="E214" t="s">
        <v>18</v>
      </c>
      <c r="F214" t="s">
        <v>1506</v>
      </c>
      <c r="G214" t="s">
        <v>1507</v>
      </c>
      <c r="H214" t="s">
        <v>1508</v>
      </c>
      <c r="I214" t="s">
        <v>314</v>
      </c>
      <c r="J214" t="s">
        <v>626</v>
      </c>
      <c r="K214" t="s">
        <v>24</v>
      </c>
      <c r="L214" t="s">
        <v>1509</v>
      </c>
      <c r="M214" t="s">
        <v>1510</v>
      </c>
      <c r="N214" t="s">
        <v>46</v>
      </c>
    </row>
    <row r="215" spans="1:14" x14ac:dyDescent="0.25">
      <c r="A215" t="s">
        <v>1511</v>
      </c>
      <c r="B215" t="s">
        <v>1512</v>
      </c>
      <c r="C215" t="s">
        <v>16</v>
      </c>
      <c r="D215" t="s">
        <v>1513</v>
      </c>
      <c r="E215" t="s">
        <v>18</v>
      </c>
      <c r="F215" t="s">
        <v>1514</v>
      </c>
      <c r="G215" t="s">
        <v>1515</v>
      </c>
      <c r="H215" t="s">
        <v>1516</v>
      </c>
      <c r="I215" t="s">
        <v>34</v>
      </c>
      <c r="J215" t="s">
        <v>1279</v>
      </c>
      <c r="K215" t="s">
        <v>24</v>
      </c>
      <c r="L215" t="s">
        <v>1517</v>
      </c>
      <c r="M215" t="s">
        <v>26</v>
      </c>
      <c r="N215" t="s">
        <v>27</v>
      </c>
    </row>
    <row r="216" spans="1:14" x14ac:dyDescent="0.25">
      <c r="A216" t="s">
        <v>1518</v>
      </c>
      <c r="B216" t="s">
        <v>1519</v>
      </c>
      <c r="C216" t="s">
        <v>16</v>
      </c>
      <c r="D216" t="s">
        <v>1520</v>
      </c>
      <c r="E216" t="s">
        <v>18</v>
      </c>
      <c r="F216" t="s">
        <v>1521</v>
      </c>
      <c r="G216" t="s">
        <v>1522</v>
      </c>
      <c r="H216" t="s">
        <v>1523</v>
      </c>
      <c r="I216" t="s">
        <v>22</v>
      </c>
      <c r="J216" t="s">
        <v>872</v>
      </c>
      <c r="K216" t="s">
        <v>24</v>
      </c>
      <c r="L216" t="s">
        <v>91</v>
      </c>
      <c r="M216" t="s">
        <v>26</v>
      </c>
      <c r="N216" t="s">
        <v>27</v>
      </c>
    </row>
    <row r="217" spans="1:14" x14ac:dyDescent="0.25">
      <c r="A217" t="s">
        <v>1524</v>
      </c>
      <c r="B217" t="s">
        <v>1525</v>
      </c>
      <c r="C217" t="s">
        <v>76</v>
      </c>
      <c r="D217" t="s">
        <v>1526</v>
      </c>
      <c r="E217" t="s">
        <v>18</v>
      </c>
      <c r="F217" t="s">
        <v>1527</v>
      </c>
      <c r="G217" t="s">
        <v>1528</v>
      </c>
      <c r="H217" t="s">
        <v>1529</v>
      </c>
      <c r="I217" t="s">
        <v>34</v>
      </c>
      <c r="J217" t="s">
        <v>358</v>
      </c>
      <c r="K217" t="s">
        <v>24</v>
      </c>
      <c r="L217" t="s">
        <v>1530</v>
      </c>
      <c r="M217" t="s">
        <v>1531</v>
      </c>
      <c r="N217" t="s">
        <v>46</v>
      </c>
    </row>
    <row r="218" spans="1:14" x14ac:dyDescent="0.25">
      <c r="A218" t="s">
        <v>1532</v>
      </c>
      <c r="B218" t="s">
        <v>205</v>
      </c>
      <c r="C218" t="s">
        <v>76</v>
      </c>
      <c r="D218" t="s">
        <v>102</v>
      </c>
      <c r="E218" t="s">
        <v>18</v>
      </c>
      <c r="F218" t="s">
        <v>1533</v>
      </c>
      <c r="G218" t="s">
        <v>1534</v>
      </c>
      <c r="H218" t="s">
        <v>1535</v>
      </c>
      <c r="I218" t="s">
        <v>34</v>
      </c>
      <c r="J218" t="s">
        <v>769</v>
      </c>
      <c r="K218" t="s">
        <v>24</v>
      </c>
      <c r="L218" t="s">
        <v>82</v>
      </c>
      <c r="M218" t="s">
        <v>1536</v>
      </c>
      <c r="N218" t="s">
        <v>46</v>
      </c>
    </row>
    <row r="219" spans="1:14" x14ac:dyDescent="0.25">
      <c r="A219" t="s">
        <v>1537</v>
      </c>
      <c r="B219" t="s">
        <v>1538</v>
      </c>
      <c r="C219" t="s">
        <v>16</v>
      </c>
      <c r="D219" t="s">
        <v>1539</v>
      </c>
      <c r="E219" t="s">
        <v>18</v>
      </c>
      <c r="F219" t="s">
        <v>1540</v>
      </c>
      <c r="G219" t="s">
        <v>1541</v>
      </c>
      <c r="H219" t="s">
        <v>1542</v>
      </c>
      <c r="I219" t="s">
        <v>34</v>
      </c>
      <c r="J219" t="s">
        <v>1543</v>
      </c>
      <c r="K219" t="s">
        <v>24</v>
      </c>
      <c r="L219" t="s">
        <v>224</v>
      </c>
      <c r="M219" t="s">
        <v>1544</v>
      </c>
      <c r="N219" t="s">
        <v>46</v>
      </c>
    </row>
    <row r="220" spans="1:14" x14ac:dyDescent="0.25">
      <c r="A220" t="s">
        <v>1545</v>
      </c>
      <c r="B220" t="s">
        <v>1546</v>
      </c>
      <c r="C220" t="s">
        <v>76</v>
      </c>
      <c r="D220" t="s">
        <v>49</v>
      </c>
      <c r="E220" t="s">
        <v>18</v>
      </c>
      <c r="F220" t="s">
        <v>1547</v>
      </c>
      <c r="G220" t="s">
        <v>1548</v>
      </c>
      <c r="H220" t="s">
        <v>1549</v>
      </c>
      <c r="I220" t="s">
        <v>34</v>
      </c>
      <c r="J220" t="s">
        <v>81</v>
      </c>
      <c r="K220" t="s">
        <v>24</v>
      </c>
      <c r="L220" t="s">
        <v>54</v>
      </c>
      <c r="M220" t="s">
        <v>1550</v>
      </c>
      <c r="N220" t="s">
        <v>46</v>
      </c>
    </row>
    <row r="221" spans="1:14" x14ac:dyDescent="0.25">
      <c r="A221" t="s">
        <v>1551</v>
      </c>
      <c r="B221" t="s">
        <v>1552</v>
      </c>
      <c r="C221" t="s">
        <v>76</v>
      </c>
      <c r="D221" t="s">
        <v>1553</v>
      </c>
      <c r="E221" t="s">
        <v>18</v>
      </c>
      <c r="F221" t="s">
        <v>1554</v>
      </c>
      <c r="G221" t="s">
        <v>1555</v>
      </c>
      <c r="H221" t="s">
        <v>1556</v>
      </c>
      <c r="I221" t="s">
        <v>34</v>
      </c>
      <c r="J221" t="s">
        <v>1557</v>
      </c>
      <c r="K221" t="s">
        <v>24</v>
      </c>
      <c r="L221" t="s">
        <v>82</v>
      </c>
      <c r="M221" t="s">
        <v>1558</v>
      </c>
      <c r="N221" t="s">
        <v>46</v>
      </c>
    </row>
    <row r="222" spans="1:14" x14ac:dyDescent="0.25">
      <c r="A222" t="s">
        <v>1559</v>
      </c>
      <c r="C222" t="s">
        <v>16</v>
      </c>
      <c r="D222" t="s">
        <v>1560</v>
      </c>
      <c r="E222" t="s">
        <v>18</v>
      </c>
      <c r="F222" t="s">
        <v>1561</v>
      </c>
      <c r="G222" t="s">
        <v>1562</v>
      </c>
      <c r="H222" t="s">
        <v>1563</v>
      </c>
      <c r="I222" t="s">
        <v>348</v>
      </c>
      <c r="J222" t="s">
        <v>284</v>
      </c>
      <c r="K222" t="s">
        <v>24</v>
      </c>
      <c r="L222" t="s">
        <v>394</v>
      </c>
      <c r="M222" t="s">
        <v>26</v>
      </c>
      <c r="N222" t="s">
        <v>27</v>
      </c>
    </row>
    <row r="223" spans="1:14" x14ac:dyDescent="0.25">
      <c r="A223" t="s">
        <v>1564</v>
      </c>
      <c r="C223" t="s">
        <v>76</v>
      </c>
      <c r="D223" t="s">
        <v>1565</v>
      </c>
      <c r="E223" t="s">
        <v>18</v>
      </c>
      <c r="F223" t="s">
        <v>1566</v>
      </c>
      <c r="G223" t="s">
        <v>1567</v>
      </c>
      <c r="H223" t="s">
        <v>1568</v>
      </c>
      <c r="I223" t="s">
        <v>22</v>
      </c>
      <c r="J223" t="s">
        <v>1569</v>
      </c>
      <c r="K223" t="s">
        <v>24</v>
      </c>
      <c r="L223" t="s">
        <v>91</v>
      </c>
      <c r="M223" t="s">
        <v>26</v>
      </c>
      <c r="N223" t="s">
        <v>27</v>
      </c>
    </row>
    <row r="224" spans="1:14" x14ac:dyDescent="0.25">
      <c r="A224" t="s">
        <v>1570</v>
      </c>
      <c r="B224" t="s">
        <v>1571</v>
      </c>
      <c r="C224" t="s">
        <v>1572</v>
      </c>
      <c r="D224" t="s">
        <v>1573</v>
      </c>
      <c r="E224" t="s">
        <v>18</v>
      </c>
      <c r="F224" t="s">
        <v>1574</v>
      </c>
      <c r="G224" t="s">
        <v>1575</v>
      </c>
      <c r="H224" t="s">
        <v>1576</v>
      </c>
      <c r="I224" t="s">
        <v>34</v>
      </c>
      <c r="J224" t="s">
        <v>463</v>
      </c>
      <c r="K224" t="s">
        <v>24</v>
      </c>
      <c r="L224" t="s">
        <v>1577</v>
      </c>
      <c r="M224" t="s">
        <v>1578</v>
      </c>
      <c r="N224" t="s">
        <v>46</v>
      </c>
    </row>
    <row r="225" spans="1:14" x14ac:dyDescent="0.25">
      <c r="A225" t="s">
        <v>1579</v>
      </c>
      <c r="C225" t="s">
        <v>76</v>
      </c>
      <c r="D225" t="s">
        <v>1580</v>
      </c>
      <c r="E225" t="s">
        <v>18</v>
      </c>
      <c r="F225" t="s">
        <v>1581</v>
      </c>
      <c r="G225" t="s">
        <v>1582</v>
      </c>
      <c r="H225" t="s">
        <v>1583</v>
      </c>
      <c r="I225" t="s">
        <v>348</v>
      </c>
      <c r="J225" t="s">
        <v>551</v>
      </c>
      <c r="K225" t="s">
        <v>24</v>
      </c>
      <c r="L225" t="s">
        <v>1584</v>
      </c>
      <c r="M225" t="s">
        <v>1585</v>
      </c>
      <c r="N225" t="s">
        <v>46</v>
      </c>
    </row>
    <row r="226" spans="1:14" x14ac:dyDescent="0.25">
      <c r="A226" t="s">
        <v>1586</v>
      </c>
      <c r="B226" t="s">
        <v>1587</v>
      </c>
      <c r="C226" t="s">
        <v>16</v>
      </c>
      <c r="D226" t="s">
        <v>472</v>
      </c>
      <c r="E226" t="s">
        <v>18</v>
      </c>
      <c r="F226" t="s">
        <v>1588</v>
      </c>
      <c r="G226" t="s">
        <v>1589</v>
      </c>
      <c r="H226" t="s">
        <v>1590</v>
      </c>
      <c r="I226" t="s">
        <v>34</v>
      </c>
      <c r="J226" t="s">
        <v>944</v>
      </c>
      <c r="K226" t="s">
        <v>24</v>
      </c>
      <c r="L226" t="s">
        <v>477</v>
      </c>
      <c r="M226" t="s">
        <v>26</v>
      </c>
      <c r="N226" t="s">
        <v>27</v>
      </c>
    </row>
    <row r="227" spans="1:14" x14ac:dyDescent="0.25">
      <c r="A227" t="s">
        <v>1591</v>
      </c>
      <c r="B227" t="s">
        <v>1592</v>
      </c>
      <c r="C227" t="s">
        <v>16</v>
      </c>
      <c r="D227" t="s">
        <v>1593</v>
      </c>
      <c r="E227" t="s">
        <v>18</v>
      </c>
      <c r="F227" t="s">
        <v>1594</v>
      </c>
      <c r="G227" t="s">
        <v>1595</v>
      </c>
      <c r="H227" t="s">
        <v>1596</v>
      </c>
      <c r="I227" t="s">
        <v>804</v>
      </c>
      <c r="J227" t="s">
        <v>276</v>
      </c>
      <c r="K227" t="s">
        <v>24</v>
      </c>
      <c r="L227" t="s">
        <v>1597</v>
      </c>
      <c r="M227" t="s">
        <v>26</v>
      </c>
      <c r="N227" t="s">
        <v>27</v>
      </c>
    </row>
    <row r="228" spans="1:14" x14ac:dyDescent="0.25">
      <c r="A228" t="s">
        <v>1598</v>
      </c>
      <c r="B228" t="s">
        <v>1599</v>
      </c>
      <c r="C228" t="s">
        <v>16</v>
      </c>
      <c r="D228" t="s">
        <v>1600</v>
      </c>
      <c r="E228" t="s">
        <v>18</v>
      </c>
      <c r="F228" t="s">
        <v>1601</v>
      </c>
      <c r="G228" t="s">
        <v>1602</v>
      </c>
      <c r="H228" t="s">
        <v>1603</v>
      </c>
      <c r="I228" t="s">
        <v>34</v>
      </c>
      <c r="J228" t="s">
        <v>1279</v>
      </c>
      <c r="K228" t="s">
        <v>24</v>
      </c>
      <c r="L228" t="s">
        <v>82</v>
      </c>
      <c r="M228" t="s">
        <v>26</v>
      </c>
      <c r="N228" t="s">
        <v>27</v>
      </c>
    </row>
    <row r="229" spans="1:14" x14ac:dyDescent="0.25">
      <c r="A229" t="s">
        <v>1604</v>
      </c>
      <c r="B229" t="s">
        <v>1605</v>
      </c>
      <c r="C229" t="s">
        <v>16</v>
      </c>
      <c r="D229" t="s">
        <v>1606</v>
      </c>
      <c r="E229" t="s">
        <v>18</v>
      </c>
      <c r="F229" t="s">
        <v>1607</v>
      </c>
      <c r="G229" t="s">
        <v>1608</v>
      </c>
      <c r="H229" t="s">
        <v>1609</v>
      </c>
      <c r="I229" t="s">
        <v>34</v>
      </c>
      <c r="J229" t="s">
        <v>1279</v>
      </c>
      <c r="K229" t="s">
        <v>24</v>
      </c>
      <c r="L229" t="s">
        <v>900</v>
      </c>
      <c r="M229" t="s">
        <v>26</v>
      </c>
      <c r="N229" t="s">
        <v>27</v>
      </c>
    </row>
    <row r="230" spans="1:14" x14ac:dyDescent="0.25">
      <c r="A230" t="s">
        <v>1610</v>
      </c>
      <c r="B230" t="s">
        <v>1611</v>
      </c>
      <c r="C230" t="s">
        <v>16</v>
      </c>
      <c r="D230" t="s">
        <v>1612</v>
      </c>
      <c r="E230" t="s">
        <v>18</v>
      </c>
      <c r="F230" t="s">
        <v>1613</v>
      </c>
      <c r="G230" t="s">
        <v>1614</v>
      </c>
      <c r="H230" t="s">
        <v>1615</v>
      </c>
      <c r="I230" t="s">
        <v>34</v>
      </c>
      <c r="J230" t="s">
        <v>1279</v>
      </c>
      <c r="K230" t="s">
        <v>24</v>
      </c>
      <c r="L230" t="s">
        <v>82</v>
      </c>
      <c r="M230" t="s">
        <v>26</v>
      </c>
      <c r="N230" t="s">
        <v>27</v>
      </c>
    </row>
    <row r="231" spans="1:14" x14ac:dyDescent="0.25">
      <c r="A231" t="s">
        <v>1616</v>
      </c>
      <c r="B231" t="s">
        <v>1617</v>
      </c>
      <c r="C231" t="s">
        <v>16</v>
      </c>
      <c r="D231" t="s">
        <v>631</v>
      </c>
      <c r="E231" t="s">
        <v>18</v>
      </c>
      <c r="F231" t="s">
        <v>1618</v>
      </c>
      <c r="G231" t="s">
        <v>1619</v>
      </c>
      <c r="H231" t="s">
        <v>1620</v>
      </c>
      <c r="I231" t="s">
        <v>34</v>
      </c>
      <c r="J231" t="s">
        <v>298</v>
      </c>
      <c r="K231" t="s">
        <v>24</v>
      </c>
      <c r="L231" t="s">
        <v>63</v>
      </c>
      <c r="M231" t="s">
        <v>1621</v>
      </c>
      <c r="N231" t="s">
        <v>46</v>
      </c>
    </row>
    <row r="232" spans="1:14" x14ac:dyDescent="0.25">
      <c r="A232" t="s">
        <v>1622</v>
      </c>
      <c r="B232" t="s">
        <v>1623</v>
      </c>
      <c r="C232" t="s">
        <v>16</v>
      </c>
      <c r="D232" t="s">
        <v>1624</v>
      </c>
      <c r="E232" t="s">
        <v>18</v>
      </c>
      <c r="F232" t="s">
        <v>1625</v>
      </c>
      <c r="G232" t="s">
        <v>1626</v>
      </c>
      <c r="H232" t="s">
        <v>1627</v>
      </c>
      <c r="I232" t="s">
        <v>348</v>
      </c>
      <c r="J232" t="s">
        <v>568</v>
      </c>
      <c r="K232" t="s">
        <v>24</v>
      </c>
      <c r="L232" t="s">
        <v>394</v>
      </c>
      <c r="M232" t="s">
        <v>1628</v>
      </c>
      <c r="N232" t="s">
        <v>46</v>
      </c>
    </row>
    <row r="233" spans="1:14" x14ac:dyDescent="0.25">
      <c r="A233" t="s">
        <v>1629</v>
      </c>
      <c r="B233" t="s">
        <v>1630</v>
      </c>
      <c r="C233" t="s">
        <v>76</v>
      </c>
      <c r="D233" t="s">
        <v>1631</v>
      </c>
      <c r="E233" t="s">
        <v>18</v>
      </c>
      <c r="F233" t="s">
        <v>1632</v>
      </c>
      <c r="G233" t="s">
        <v>1633</v>
      </c>
      <c r="H233" t="s">
        <v>1634</v>
      </c>
      <c r="I233" t="s">
        <v>34</v>
      </c>
      <c r="J233" t="s">
        <v>162</v>
      </c>
      <c r="K233" t="s">
        <v>24</v>
      </c>
      <c r="L233" t="s">
        <v>44</v>
      </c>
      <c r="M233" t="s">
        <v>1635</v>
      </c>
      <c r="N233" t="s">
        <v>46</v>
      </c>
    </row>
    <row r="234" spans="1:14" x14ac:dyDescent="0.25">
      <c r="A234" t="s">
        <v>1636</v>
      </c>
      <c r="B234" t="s">
        <v>1637</v>
      </c>
      <c r="C234" t="s">
        <v>16</v>
      </c>
      <c r="D234" t="s">
        <v>86</v>
      </c>
      <c r="E234" t="s">
        <v>18</v>
      </c>
      <c r="F234" t="s">
        <v>1638</v>
      </c>
      <c r="G234" t="s">
        <v>1639</v>
      </c>
      <c r="H234" t="s">
        <v>1640</v>
      </c>
      <c r="I234" t="s">
        <v>22</v>
      </c>
      <c r="J234" t="s">
        <v>170</v>
      </c>
      <c r="K234" t="s">
        <v>24</v>
      </c>
      <c r="L234" t="s">
        <v>91</v>
      </c>
      <c r="M234" t="s">
        <v>1641</v>
      </c>
      <c r="N234" t="s">
        <v>46</v>
      </c>
    </row>
    <row r="235" spans="1:14" x14ac:dyDescent="0.25">
      <c r="A235" t="s">
        <v>1642</v>
      </c>
      <c r="B235" t="s">
        <v>1643</v>
      </c>
      <c r="C235" t="s">
        <v>16</v>
      </c>
      <c r="D235" t="s">
        <v>1644</v>
      </c>
      <c r="E235" t="s">
        <v>18</v>
      </c>
      <c r="F235" t="s">
        <v>1645</v>
      </c>
      <c r="G235" t="s">
        <v>1646</v>
      </c>
      <c r="H235" t="s">
        <v>1647</v>
      </c>
      <c r="I235" t="s">
        <v>34</v>
      </c>
      <c r="J235" t="s">
        <v>1648</v>
      </c>
      <c r="K235" t="s">
        <v>24</v>
      </c>
      <c r="L235" t="s">
        <v>44</v>
      </c>
      <c r="M235" t="s">
        <v>26</v>
      </c>
      <c r="N235" t="s">
        <v>27</v>
      </c>
    </row>
    <row r="236" spans="1:14" x14ac:dyDescent="0.25">
      <c r="A236" t="s">
        <v>1649</v>
      </c>
      <c r="B236" t="s">
        <v>1650</v>
      </c>
      <c r="C236" t="s">
        <v>16</v>
      </c>
      <c r="D236" t="s">
        <v>1651</v>
      </c>
      <c r="E236" t="s">
        <v>18</v>
      </c>
      <c r="F236" t="s">
        <v>1652</v>
      </c>
      <c r="G236" t="s">
        <v>1653</v>
      </c>
      <c r="H236" t="s">
        <v>1654</v>
      </c>
      <c r="I236" t="s">
        <v>34</v>
      </c>
      <c r="J236" t="s">
        <v>589</v>
      </c>
      <c r="K236" t="s">
        <v>24</v>
      </c>
      <c r="L236" t="s">
        <v>1655</v>
      </c>
      <c r="M236" t="s">
        <v>1656</v>
      </c>
      <c r="N236" t="s">
        <v>46</v>
      </c>
    </row>
    <row r="237" spans="1:14" x14ac:dyDescent="0.25">
      <c r="A237" t="s">
        <v>1657</v>
      </c>
      <c r="B237" t="s">
        <v>1658</v>
      </c>
      <c r="C237" t="s">
        <v>76</v>
      </c>
      <c r="D237" t="s">
        <v>1659</v>
      </c>
      <c r="E237" t="s">
        <v>18</v>
      </c>
      <c r="F237" t="s">
        <v>1660</v>
      </c>
      <c r="G237" t="s">
        <v>1661</v>
      </c>
      <c r="H237" t="s">
        <v>1662</v>
      </c>
      <c r="I237" t="s">
        <v>34</v>
      </c>
      <c r="J237" t="s">
        <v>463</v>
      </c>
      <c r="K237" t="s">
        <v>24</v>
      </c>
      <c r="L237" t="s">
        <v>44</v>
      </c>
      <c r="M237" t="s">
        <v>1663</v>
      </c>
      <c r="N237" t="s">
        <v>46</v>
      </c>
    </row>
    <row r="238" spans="1:14" x14ac:dyDescent="0.25">
      <c r="A238" t="s">
        <v>1664</v>
      </c>
      <c r="B238" t="s">
        <v>1665</v>
      </c>
      <c r="C238" t="s">
        <v>16</v>
      </c>
      <c r="D238" t="s">
        <v>1666</v>
      </c>
      <c r="E238" t="s">
        <v>18</v>
      </c>
      <c r="F238" t="s">
        <v>1667</v>
      </c>
      <c r="G238" t="s">
        <v>1668</v>
      </c>
      <c r="H238" t="s">
        <v>1669</v>
      </c>
      <c r="I238" t="s">
        <v>1670</v>
      </c>
      <c r="J238" t="s">
        <v>284</v>
      </c>
      <c r="K238" t="s">
        <v>24</v>
      </c>
      <c r="L238" t="s">
        <v>1671</v>
      </c>
      <c r="M238" t="s">
        <v>26</v>
      </c>
      <c r="N238" t="s">
        <v>27</v>
      </c>
    </row>
    <row r="239" spans="1:14" x14ac:dyDescent="0.25">
      <c r="A239" t="s">
        <v>1672</v>
      </c>
      <c r="C239" t="s">
        <v>16</v>
      </c>
      <c r="D239" t="s">
        <v>1673</v>
      </c>
      <c r="E239" t="s">
        <v>18</v>
      </c>
      <c r="F239" t="s">
        <v>1674</v>
      </c>
      <c r="G239" t="s">
        <v>1675</v>
      </c>
      <c r="H239" t="s">
        <v>1676</v>
      </c>
      <c r="I239" t="s">
        <v>22</v>
      </c>
      <c r="J239" t="s">
        <v>1677</v>
      </c>
      <c r="K239" t="s">
        <v>24</v>
      </c>
      <c r="L239" t="s">
        <v>1678</v>
      </c>
      <c r="M239" t="s">
        <v>26</v>
      </c>
      <c r="N239" t="s">
        <v>27</v>
      </c>
    </row>
    <row r="240" spans="1:14" x14ac:dyDescent="0.25">
      <c r="A240" t="s">
        <v>1679</v>
      </c>
      <c r="B240" t="s">
        <v>1680</v>
      </c>
      <c r="C240" t="s">
        <v>600</v>
      </c>
      <c r="D240" t="s">
        <v>1681</v>
      </c>
      <c r="E240" t="s">
        <v>695</v>
      </c>
      <c r="F240" t="s">
        <v>1682</v>
      </c>
      <c r="G240" t="s">
        <v>1683</v>
      </c>
      <c r="H240" t="s">
        <v>1684</v>
      </c>
      <c r="I240" t="s">
        <v>34</v>
      </c>
      <c r="J240" t="s">
        <v>1677</v>
      </c>
      <c r="K240" t="s">
        <v>606</v>
      </c>
      <c r="L240" t="s">
        <v>82</v>
      </c>
      <c r="M240" t="s">
        <v>26</v>
      </c>
      <c r="N240" t="s">
        <v>27</v>
      </c>
    </row>
    <row r="241" spans="1:14" x14ac:dyDescent="0.25">
      <c r="A241" t="s">
        <v>1679</v>
      </c>
      <c r="B241" t="s">
        <v>1685</v>
      </c>
      <c r="C241" t="s">
        <v>600</v>
      </c>
      <c r="D241" t="s">
        <v>1681</v>
      </c>
      <c r="E241" t="s">
        <v>695</v>
      </c>
      <c r="F241" t="s">
        <v>1686</v>
      </c>
      <c r="G241" t="s">
        <v>1687</v>
      </c>
      <c r="H241" t="s">
        <v>1688</v>
      </c>
      <c r="I241" t="s">
        <v>34</v>
      </c>
      <c r="J241" t="s">
        <v>1689</v>
      </c>
      <c r="K241" t="s">
        <v>606</v>
      </c>
      <c r="L241" t="s">
        <v>82</v>
      </c>
      <c r="M241" t="s">
        <v>26</v>
      </c>
      <c r="N241" t="s">
        <v>27</v>
      </c>
    </row>
    <row r="242" spans="1:14" x14ac:dyDescent="0.25">
      <c r="A242" t="s">
        <v>1679</v>
      </c>
      <c r="B242" t="s">
        <v>1690</v>
      </c>
      <c r="C242" t="s">
        <v>600</v>
      </c>
      <c r="D242" t="s">
        <v>1681</v>
      </c>
      <c r="E242" t="s">
        <v>695</v>
      </c>
      <c r="F242" t="s">
        <v>1691</v>
      </c>
      <c r="G242" t="s">
        <v>1692</v>
      </c>
      <c r="H242" t="s">
        <v>1693</v>
      </c>
      <c r="I242" t="s">
        <v>34</v>
      </c>
      <c r="J242" t="s">
        <v>1134</v>
      </c>
      <c r="K242" t="s">
        <v>606</v>
      </c>
      <c r="L242" t="s">
        <v>82</v>
      </c>
      <c r="M242" t="s">
        <v>26</v>
      </c>
      <c r="N242" t="s">
        <v>27</v>
      </c>
    </row>
    <row r="243" spans="1:14" x14ac:dyDescent="0.25">
      <c r="A243" t="s">
        <v>1698</v>
      </c>
      <c r="B243" t="s">
        <v>1699</v>
      </c>
      <c r="C243" t="s">
        <v>1700</v>
      </c>
      <c r="D243" t="s">
        <v>820</v>
      </c>
      <c r="E243" t="s">
        <v>18</v>
      </c>
      <c r="F243" t="s">
        <v>1701</v>
      </c>
      <c r="G243" t="s">
        <v>1702</v>
      </c>
      <c r="H243" t="s">
        <v>1703</v>
      </c>
      <c r="I243" t="s">
        <v>34</v>
      </c>
      <c r="J243" t="s">
        <v>1704</v>
      </c>
      <c r="K243" t="s">
        <v>1705</v>
      </c>
      <c r="L243" t="s">
        <v>82</v>
      </c>
      <c r="M243" t="s">
        <v>26</v>
      </c>
      <c r="N243" t="s">
        <v>27</v>
      </c>
    </row>
    <row r="244" spans="1:14" x14ac:dyDescent="0.25">
      <c r="A244" t="s">
        <v>1706</v>
      </c>
      <c r="B244" t="s">
        <v>1707</v>
      </c>
      <c r="C244" t="s">
        <v>16</v>
      </c>
      <c r="D244" t="s">
        <v>1708</v>
      </c>
      <c r="E244" t="s">
        <v>18</v>
      </c>
      <c r="F244" t="s">
        <v>1709</v>
      </c>
      <c r="G244" t="s">
        <v>1710</v>
      </c>
      <c r="H244" t="s">
        <v>1711</v>
      </c>
      <c r="I244" t="s">
        <v>34</v>
      </c>
      <c r="J244" t="s">
        <v>691</v>
      </c>
      <c r="K244" t="s">
        <v>24</v>
      </c>
      <c r="L244" t="s">
        <v>1712</v>
      </c>
      <c r="M244" t="s">
        <v>26</v>
      </c>
      <c r="N244" t="s">
        <v>27</v>
      </c>
    </row>
    <row r="245" spans="1:14" x14ac:dyDescent="0.25">
      <c r="A245" t="s">
        <v>806</v>
      </c>
      <c r="B245" t="s">
        <v>807</v>
      </c>
      <c r="C245" t="s">
        <v>16</v>
      </c>
      <c r="D245" t="s">
        <v>808</v>
      </c>
      <c r="E245" t="s">
        <v>695</v>
      </c>
      <c r="F245" t="s">
        <v>1713</v>
      </c>
      <c r="G245" t="s">
        <v>1714</v>
      </c>
      <c r="H245" t="s">
        <v>1715</v>
      </c>
      <c r="I245" t="s">
        <v>34</v>
      </c>
      <c r="J245" t="s">
        <v>1066</v>
      </c>
      <c r="K245" t="s">
        <v>24</v>
      </c>
      <c r="L245" t="s">
        <v>82</v>
      </c>
      <c r="M245" t="s">
        <v>26</v>
      </c>
      <c r="N245" t="s">
        <v>27</v>
      </c>
    </row>
    <row r="246" spans="1:14" x14ac:dyDescent="0.25">
      <c r="A246" t="s">
        <v>1721</v>
      </c>
      <c r="B246" t="s">
        <v>1722</v>
      </c>
      <c r="C246" t="s">
        <v>16</v>
      </c>
      <c r="D246" t="s">
        <v>851</v>
      </c>
      <c r="E246" t="s">
        <v>695</v>
      </c>
      <c r="F246" t="s">
        <v>1723</v>
      </c>
      <c r="G246" t="s">
        <v>1724</v>
      </c>
      <c r="H246" t="s">
        <v>1725</v>
      </c>
      <c r="I246" t="s">
        <v>22</v>
      </c>
      <c r="J246" t="s">
        <v>1726</v>
      </c>
      <c r="K246" t="s">
        <v>24</v>
      </c>
      <c r="L246" t="s">
        <v>856</v>
      </c>
      <c r="M246" t="s">
        <v>26</v>
      </c>
      <c r="N246" t="s">
        <v>27</v>
      </c>
    </row>
    <row r="247" spans="1:14" x14ac:dyDescent="0.25">
      <c r="A247" t="s">
        <v>1727</v>
      </c>
      <c r="B247" t="s">
        <v>1077</v>
      </c>
      <c r="C247" t="s">
        <v>16</v>
      </c>
      <c r="D247" t="s">
        <v>1078</v>
      </c>
      <c r="E247" t="s">
        <v>695</v>
      </c>
      <c r="F247" t="s">
        <v>1728</v>
      </c>
      <c r="G247" t="s">
        <v>1729</v>
      </c>
      <c r="H247" t="s">
        <v>1730</v>
      </c>
      <c r="I247" t="s">
        <v>22</v>
      </c>
      <c r="J247" t="s">
        <v>448</v>
      </c>
      <c r="K247" t="s">
        <v>24</v>
      </c>
      <c r="L247" t="s">
        <v>1082</v>
      </c>
      <c r="M247" t="s">
        <v>26</v>
      </c>
      <c r="N247" t="s">
        <v>27</v>
      </c>
    </row>
    <row r="248" spans="1:14" x14ac:dyDescent="0.25">
      <c r="A248" t="s">
        <v>1731</v>
      </c>
      <c r="B248" t="s">
        <v>784</v>
      </c>
      <c r="C248" t="s">
        <v>76</v>
      </c>
      <c r="D248" t="s">
        <v>1732</v>
      </c>
      <c r="E248" t="s">
        <v>695</v>
      </c>
      <c r="F248" t="s">
        <v>1733</v>
      </c>
      <c r="G248" t="s">
        <v>1734</v>
      </c>
      <c r="H248" t="s">
        <v>1735</v>
      </c>
      <c r="I248" t="s">
        <v>34</v>
      </c>
      <c r="J248" t="s">
        <v>1648</v>
      </c>
      <c r="K248" t="s">
        <v>24</v>
      </c>
      <c r="L248" t="s">
        <v>44</v>
      </c>
      <c r="M248" t="s">
        <v>26</v>
      </c>
      <c r="N248" t="s">
        <v>27</v>
      </c>
    </row>
    <row r="249" spans="1:14" x14ac:dyDescent="0.25">
      <c r="A249" t="s">
        <v>1736</v>
      </c>
      <c r="B249" t="s">
        <v>752</v>
      </c>
      <c r="C249" t="s">
        <v>76</v>
      </c>
      <c r="D249" t="s">
        <v>753</v>
      </c>
      <c r="E249" t="s">
        <v>695</v>
      </c>
      <c r="F249" t="s">
        <v>1737</v>
      </c>
      <c r="G249" t="s">
        <v>1738</v>
      </c>
      <c r="H249" t="s">
        <v>1739</v>
      </c>
      <c r="I249" t="s">
        <v>34</v>
      </c>
      <c r="J249" t="s">
        <v>816</v>
      </c>
      <c r="K249" t="s">
        <v>24</v>
      </c>
      <c r="L249" t="s">
        <v>817</v>
      </c>
      <c r="M249" t="s">
        <v>26</v>
      </c>
      <c r="N249" t="s">
        <v>27</v>
      </c>
    </row>
    <row r="250" spans="1:14" x14ac:dyDescent="0.25">
      <c r="A250" t="s">
        <v>1095</v>
      </c>
      <c r="B250" t="s">
        <v>1740</v>
      </c>
      <c r="C250" t="s">
        <v>16</v>
      </c>
      <c r="D250" t="s">
        <v>437</v>
      </c>
      <c r="E250" t="s">
        <v>695</v>
      </c>
      <c r="F250" t="s">
        <v>1741</v>
      </c>
      <c r="G250" t="s">
        <v>1742</v>
      </c>
      <c r="H250" t="s">
        <v>1743</v>
      </c>
      <c r="I250" t="s">
        <v>34</v>
      </c>
      <c r="J250" t="s">
        <v>1744</v>
      </c>
      <c r="K250" t="s">
        <v>24</v>
      </c>
      <c r="L250" t="s">
        <v>441</v>
      </c>
      <c r="M250" t="s">
        <v>1745</v>
      </c>
      <c r="N250" t="s">
        <v>46</v>
      </c>
    </row>
    <row r="251" spans="1:14" x14ac:dyDescent="0.25">
      <c r="A251" t="s">
        <v>1050</v>
      </c>
      <c r="B251" t="s">
        <v>1051</v>
      </c>
      <c r="C251" t="s">
        <v>76</v>
      </c>
      <c r="D251" t="s">
        <v>1052</v>
      </c>
      <c r="E251" t="s">
        <v>695</v>
      </c>
      <c r="F251" t="s">
        <v>1746</v>
      </c>
      <c r="G251" t="s">
        <v>1747</v>
      </c>
      <c r="H251" t="s">
        <v>1748</v>
      </c>
      <c r="I251" t="s">
        <v>34</v>
      </c>
      <c r="J251" t="s">
        <v>1056</v>
      </c>
      <c r="K251" t="s">
        <v>24</v>
      </c>
      <c r="L251" t="s">
        <v>224</v>
      </c>
      <c r="M251" t="s">
        <v>1749</v>
      </c>
      <c r="N251" t="s">
        <v>46</v>
      </c>
    </row>
    <row r="252" spans="1:14" x14ac:dyDescent="0.25">
      <c r="A252" t="s">
        <v>757</v>
      </c>
      <c r="B252" t="s">
        <v>758</v>
      </c>
      <c r="C252" t="s">
        <v>16</v>
      </c>
      <c r="D252" t="s">
        <v>759</v>
      </c>
      <c r="E252" t="s">
        <v>695</v>
      </c>
      <c r="F252" t="s">
        <v>1750</v>
      </c>
      <c r="G252" t="s">
        <v>1751</v>
      </c>
      <c r="H252" t="s">
        <v>1752</v>
      </c>
      <c r="I252" t="s">
        <v>34</v>
      </c>
      <c r="J252" t="s">
        <v>269</v>
      </c>
      <c r="K252" t="s">
        <v>24</v>
      </c>
      <c r="L252" t="s">
        <v>82</v>
      </c>
      <c r="M252" t="s">
        <v>26</v>
      </c>
      <c r="N252" t="s">
        <v>27</v>
      </c>
    </row>
    <row r="253" spans="1:14" x14ac:dyDescent="0.25">
      <c r="A253" t="s">
        <v>1753</v>
      </c>
      <c r="B253" t="s">
        <v>752</v>
      </c>
      <c r="C253" t="s">
        <v>76</v>
      </c>
      <c r="D253" t="s">
        <v>753</v>
      </c>
      <c r="E253" t="s">
        <v>695</v>
      </c>
      <c r="F253" t="s">
        <v>1754</v>
      </c>
      <c r="G253" t="s">
        <v>1755</v>
      </c>
      <c r="H253" t="s">
        <v>1756</v>
      </c>
      <c r="I253" t="s">
        <v>34</v>
      </c>
      <c r="J253" t="s">
        <v>1757</v>
      </c>
      <c r="K253" t="s">
        <v>24</v>
      </c>
      <c r="L253" t="s">
        <v>114</v>
      </c>
      <c r="M253" t="s">
        <v>26</v>
      </c>
      <c r="N253" t="s">
        <v>27</v>
      </c>
    </row>
    <row r="254" spans="1:14" x14ac:dyDescent="0.25">
      <c r="A254" t="s">
        <v>1758</v>
      </c>
      <c r="B254" t="s">
        <v>992</v>
      </c>
      <c r="C254" t="s">
        <v>16</v>
      </c>
      <c r="D254" t="s">
        <v>851</v>
      </c>
      <c r="E254" t="s">
        <v>695</v>
      </c>
      <c r="F254" t="s">
        <v>1759</v>
      </c>
      <c r="G254" t="s">
        <v>1760</v>
      </c>
      <c r="H254" t="s">
        <v>1761</v>
      </c>
      <c r="I254" t="s">
        <v>22</v>
      </c>
      <c r="J254" t="s">
        <v>1762</v>
      </c>
      <c r="K254" t="s">
        <v>24</v>
      </c>
      <c r="L254" t="s">
        <v>856</v>
      </c>
      <c r="M254" t="s">
        <v>26</v>
      </c>
      <c r="N254" t="s">
        <v>27</v>
      </c>
    </row>
    <row r="255" spans="1:14" x14ac:dyDescent="0.25">
      <c r="A255" t="s">
        <v>1120</v>
      </c>
      <c r="B255" t="s">
        <v>1068</v>
      </c>
      <c r="C255" t="s">
        <v>16</v>
      </c>
      <c r="D255" t="s">
        <v>1069</v>
      </c>
      <c r="E255" t="s">
        <v>695</v>
      </c>
      <c r="F255" t="s">
        <v>1763</v>
      </c>
      <c r="G255" t="s">
        <v>1764</v>
      </c>
      <c r="H255" t="s">
        <v>1765</v>
      </c>
      <c r="I255" t="s">
        <v>34</v>
      </c>
      <c r="J255" t="s">
        <v>284</v>
      </c>
      <c r="K255" t="s">
        <v>24</v>
      </c>
      <c r="L255" t="s">
        <v>82</v>
      </c>
      <c r="M255" t="s">
        <v>26</v>
      </c>
      <c r="N255" t="s">
        <v>27</v>
      </c>
    </row>
    <row r="256" spans="1:14" x14ac:dyDescent="0.25">
      <c r="A256" t="s">
        <v>701</v>
      </c>
      <c r="C256" t="s">
        <v>16</v>
      </c>
      <c r="D256" t="s">
        <v>702</v>
      </c>
      <c r="E256" t="s">
        <v>695</v>
      </c>
      <c r="F256" t="s">
        <v>1766</v>
      </c>
      <c r="G256" t="s">
        <v>1767</v>
      </c>
      <c r="H256" t="s">
        <v>1768</v>
      </c>
      <c r="I256" t="s">
        <v>34</v>
      </c>
      <c r="J256" t="s">
        <v>1769</v>
      </c>
      <c r="K256" t="s">
        <v>24</v>
      </c>
      <c r="L256" t="s">
        <v>706</v>
      </c>
      <c r="M256" t="s">
        <v>26</v>
      </c>
      <c r="N256" t="s">
        <v>27</v>
      </c>
    </row>
    <row r="257" spans="1:14" x14ac:dyDescent="0.25">
      <c r="A257" t="s">
        <v>908</v>
      </c>
      <c r="B257" t="s">
        <v>909</v>
      </c>
      <c r="C257" t="s">
        <v>76</v>
      </c>
      <c r="D257" t="s">
        <v>910</v>
      </c>
      <c r="E257" t="s">
        <v>695</v>
      </c>
      <c r="F257" t="s">
        <v>1770</v>
      </c>
      <c r="G257" t="s">
        <v>1771</v>
      </c>
      <c r="H257" t="s">
        <v>1772</v>
      </c>
      <c r="I257" t="s">
        <v>34</v>
      </c>
      <c r="J257" t="s">
        <v>691</v>
      </c>
      <c r="K257" t="s">
        <v>24</v>
      </c>
      <c r="L257" t="s">
        <v>914</v>
      </c>
      <c r="M257" t="s">
        <v>26</v>
      </c>
      <c r="N257" t="s">
        <v>27</v>
      </c>
    </row>
    <row r="258" spans="1:14" x14ac:dyDescent="0.25">
      <c r="A258" t="s">
        <v>1773</v>
      </c>
      <c r="B258" t="s">
        <v>1774</v>
      </c>
      <c r="C258" t="s">
        <v>16</v>
      </c>
      <c r="D258" t="s">
        <v>875</v>
      </c>
      <c r="E258" t="s">
        <v>695</v>
      </c>
      <c r="F258" t="s">
        <v>1775</v>
      </c>
      <c r="G258" t="s">
        <v>1776</v>
      </c>
      <c r="H258" t="s">
        <v>1777</v>
      </c>
      <c r="I258" t="s">
        <v>22</v>
      </c>
      <c r="J258" t="s">
        <v>879</v>
      </c>
      <c r="K258" t="s">
        <v>24</v>
      </c>
      <c r="L258" t="s">
        <v>91</v>
      </c>
      <c r="M258" t="s">
        <v>26</v>
      </c>
      <c r="N258" t="s">
        <v>27</v>
      </c>
    </row>
    <row r="259" spans="1:14" x14ac:dyDescent="0.25">
      <c r="A259" t="s">
        <v>1778</v>
      </c>
      <c r="B259" t="s">
        <v>752</v>
      </c>
      <c r="C259" t="s">
        <v>76</v>
      </c>
      <c r="D259" t="s">
        <v>753</v>
      </c>
      <c r="E259" t="s">
        <v>695</v>
      </c>
      <c r="F259" t="s">
        <v>1779</v>
      </c>
      <c r="G259" t="s">
        <v>1780</v>
      </c>
      <c r="H259" t="s">
        <v>1781</v>
      </c>
      <c r="I259" t="s">
        <v>34</v>
      </c>
      <c r="J259" t="s">
        <v>816</v>
      </c>
      <c r="K259" t="s">
        <v>24</v>
      </c>
      <c r="L259" t="s">
        <v>817</v>
      </c>
      <c r="M259" t="s">
        <v>26</v>
      </c>
      <c r="N259" t="s">
        <v>27</v>
      </c>
    </row>
    <row r="260" spans="1:14" x14ac:dyDescent="0.25">
      <c r="A260" t="s">
        <v>1782</v>
      </c>
      <c r="B260" t="s">
        <v>1783</v>
      </c>
      <c r="C260" t="s">
        <v>76</v>
      </c>
      <c r="D260" t="s">
        <v>102</v>
      </c>
      <c r="E260" t="s">
        <v>695</v>
      </c>
      <c r="F260" t="s">
        <v>1784</v>
      </c>
      <c r="G260" t="s">
        <v>1785</v>
      </c>
      <c r="H260" t="s">
        <v>1786</v>
      </c>
      <c r="I260" t="s">
        <v>34</v>
      </c>
      <c r="J260" t="s">
        <v>53</v>
      </c>
      <c r="K260" t="s">
        <v>24</v>
      </c>
      <c r="L260" t="s">
        <v>202</v>
      </c>
      <c r="M260" t="s">
        <v>1787</v>
      </c>
      <c r="N260" t="s">
        <v>46</v>
      </c>
    </row>
    <row r="261" spans="1:14" x14ac:dyDescent="0.25">
      <c r="A261" t="s">
        <v>925</v>
      </c>
      <c r="B261" t="s">
        <v>735</v>
      </c>
      <c r="C261" t="s">
        <v>76</v>
      </c>
      <c r="D261" t="s">
        <v>723</v>
      </c>
      <c r="E261" t="s">
        <v>695</v>
      </c>
      <c r="F261" t="s">
        <v>1788</v>
      </c>
      <c r="G261" t="s">
        <v>1789</v>
      </c>
      <c r="H261" t="s">
        <v>1790</v>
      </c>
      <c r="I261" t="s">
        <v>34</v>
      </c>
      <c r="J261" t="s">
        <v>1569</v>
      </c>
      <c r="K261" t="s">
        <v>24</v>
      </c>
      <c r="L261" t="s">
        <v>727</v>
      </c>
      <c r="M261" t="s">
        <v>26</v>
      </c>
      <c r="N261" t="s">
        <v>27</v>
      </c>
    </row>
    <row r="262" spans="1:14" x14ac:dyDescent="0.25">
      <c r="A262" t="s">
        <v>1758</v>
      </c>
      <c r="B262" t="s">
        <v>1791</v>
      </c>
      <c r="C262" t="s">
        <v>16</v>
      </c>
      <c r="D262" t="s">
        <v>851</v>
      </c>
      <c r="E262" t="s">
        <v>695</v>
      </c>
      <c r="F262" t="s">
        <v>1792</v>
      </c>
      <c r="G262" t="s">
        <v>1793</v>
      </c>
      <c r="H262" t="s">
        <v>1794</v>
      </c>
      <c r="I262" t="s">
        <v>22</v>
      </c>
      <c r="J262" t="s">
        <v>1762</v>
      </c>
      <c r="K262" t="s">
        <v>24</v>
      </c>
      <c r="L262" t="s">
        <v>856</v>
      </c>
      <c r="M262" t="s">
        <v>26</v>
      </c>
      <c r="N262" t="s">
        <v>27</v>
      </c>
    </row>
    <row r="263" spans="1:14" x14ac:dyDescent="0.25">
      <c r="A263" t="s">
        <v>939</v>
      </c>
      <c r="B263" t="s">
        <v>940</v>
      </c>
      <c r="C263" t="s">
        <v>16</v>
      </c>
      <c r="D263" t="s">
        <v>404</v>
      </c>
      <c r="E263" t="s">
        <v>695</v>
      </c>
      <c r="F263" t="s">
        <v>1795</v>
      </c>
      <c r="G263" t="s">
        <v>1796</v>
      </c>
      <c r="H263" t="s">
        <v>1797</v>
      </c>
      <c r="I263" t="s">
        <v>34</v>
      </c>
      <c r="J263" t="s">
        <v>944</v>
      </c>
      <c r="K263" t="s">
        <v>24</v>
      </c>
      <c r="L263" t="s">
        <v>82</v>
      </c>
      <c r="M263" t="s">
        <v>26</v>
      </c>
      <c r="N263" t="s">
        <v>27</v>
      </c>
    </row>
    <row r="264" spans="1:14" x14ac:dyDescent="0.25">
      <c r="A264" t="s">
        <v>728</v>
      </c>
      <c r="B264" t="s">
        <v>729</v>
      </c>
      <c r="C264" t="s">
        <v>76</v>
      </c>
      <c r="D264" t="s">
        <v>730</v>
      </c>
      <c r="E264" t="s">
        <v>695</v>
      </c>
      <c r="F264" t="s">
        <v>1798</v>
      </c>
      <c r="G264" t="s">
        <v>1799</v>
      </c>
      <c r="H264" t="s">
        <v>1800</v>
      </c>
      <c r="I264" t="s">
        <v>34</v>
      </c>
      <c r="J264" t="s">
        <v>269</v>
      </c>
      <c r="K264" t="s">
        <v>24</v>
      </c>
      <c r="L264" t="s">
        <v>82</v>
      </c>
      <c r="M264" t="s">
        <v>26</v>
      </c>
      <c r="N264" t="s">
        <v>27</v>
      </c>
    </row>
    <row r="265" spans="1:14" x14ac:dyDescent="0.25">
      <c r="A265" t="s">
        <v>1801</v>
      </c>
      <c r="B265" t="s">
        <v>752</v>
      </c>
      <c r="C265" t="s">
        <v>76</v>
      </c>
      <c r="D265" t="s">
        <v>753</v>
      </c>
      <c r="E265" t="s">
        <v>695</v>
      </c>
      <c r="F265" t="s">
        <v>1802</v>
      </c>
      <c r="G265" t="s">
        <v>1803</v>
      </c>
      <c r="H265" t="s">
        <v>1804</v>
      </c>
      <c r="I265" t="s">
        <v>34</v>
      </c>
      <c r="J265" t="s">
        <v>699</v>
      </c>
      <c r="K265" t="s">
        <v>24</v>
      </c>
      <c r="L265" t="s">
        <v>114</v>
      </c>
      <c r="M265" t="s">
        <v>26</v>
      </c>
      <c r="N265" t="s">
        <v>27</v>
      </c>
    </row>
    <row r="266" spans="1:14" x14ac:dyDescent="0.25">
      <c r="A266" t="s">
        <v>806</v>
      </c>
      <c r="B266" t="s">
        <v>807</v>
      </c>
      <c r="C266" t="s">
        <v>16</v>
      </c>
      <c r="D266" t="s">
        <v>808</v>
      </c>
      <c r="E266" t="s">
        <v>695</v>
      </c>
      <c r="F266" t="s">
        <v>1805</v>
      </c>
      <c r="G266" t="s">
        <v>1806</v>
      </c>
      <c r="H266" t="s">
        <v>1807</v>
      </c>
      <c r="I266" t="s">
        <v>34</v>
      </c>
      <c r="J266" t="s">
        <v>1066</v>
      </c>
      <c r="K266" t="s">
        <v>24</v>
      </c>
      <c r="L266" t="s">
        <v>82</v>
      </c>
      <c r="M266" t="s">
        <v>26</v>
      </c>
      <c r="N266" t="s">
        <v>27</v>
      </c>
    </row>
    <row r="267" spans="1:14" x14ac:dyDescent="0.25">
      <c r="A267" t="s">
        <v>806</v>
      </c>
      <c r="B267" t="s">
        <v>807</v>
      </c>
      <c r="C267" t="s">
        <v>16</v>
      </c>
      <c r="D267" t="s">
        <v>808</v>
      </c>
      <c r="E267" t="s">
        <v>695</v>
      </c>
      <c r="F267" t="s">
        <v>1808</v>
      </c>
      <c r="G267" t="s">
        <v>1809</v>
      </c>
      <c r="H267" t="s">
        <v>1810</v>
      </c>
      <c r="I267" t="s">
        <v>34</v>
      </c>
      <c r="J267" t="s">
        <v>987</v>
      </c>
      <c r="K267" t="s">
        <v>24</v>
      </c>
      <c r="L267" t="s">
        <v>82</v>
      </c>
      <c r="M267" t="s">
        <v>26</v>
      </c>
      <c r="N267" t="s">
        <v>27</v>
      </c>
    </row>
    <row r="268" spans="1:14" x14ac:dyDescent="0.25">
      <c r="A268" t="s">
        <v>763</v>
      </c>
      <c r="B268" t="s">
        <v>764</v>
      </c>
      <c r="C268" t="s">
        <v>16</v>
      </c>
      <c r="D268" t="s">
        <v>931</v>
      </c>
      <c r="E268" t="s">
        <v>695</v>
      </c>
      <c r="F268" t="s">
        <v>1816</v>
      </c>
      <c r="G268" t="s">
        <v>1817</v>
      </c>
      <c r="H268" t="s">
        <v>1818</v>
      </c>
      <c r="I268" t="s">
        <v>34</v>
      </c>
      <c r="J268" t="s">
        <v>162</v>
      </c>
      <c r="K268" t="s">
        <v>24</v>
      </c>
      <c r="L268" t="s">
        <v>82</v>
      </c>
      <c r="M268" t="s">
        <v>1819</v>
      </c>
      <c r="N268" t="s">
        <v>46</v>
      </c>
    </row>
    <row r="269" spans="1:14" x14ac:dyDescent="0.25">
      <c r="A269" t="s">
        <v>1820</v>
      </c>
      <c r="B269" t="s">
        <v>752</v>
      </c>
      <c r="C269" t="s">
        <v>76</v>
      </c>
      <c r="D269" t="s">
        <v>753</v>
      </c>
      <c r="E269" t="s">
        <v>695</v>
      </c>
      <c r="F269" t="s">
        <v>1821</v>
      </c>
      <c r="G269" t="s">
        <v>1822</v>
      </c>
      <c r="H269" t="s">
        <v>1823</v>
      </c>
      <c r="I269" t="s">
        <v>34</v>
      </c>
      <c r="J269" t="s">
        <v>433</v>
      </c>
      <c r="K269" t="s">
        <v>24</v>
      </c>
      <c r="L269" t="s">
        <v>114</v>
      </c>
      <c r="M269" t="s">
        <v>26</v>
      </c>
      <c r="N269" t="s">
        <v>27</v>
      </c>
    </row>
    <row r="270" spans="1:14" x14ac:dyDescent="0.25">
      <c r="A270" t="s">
        <v>1824</v>
      </c>
      <c r="B270" t="s">
        <v>992</v>
      </c>
      <c r="C270" t="s">
        <v>16</v>
      </c>
      <c r="D270" t="s">
        <v>851</v>
      </c>
      <c r="E270" t="s">
        <v>695</v>
      </c>
      <c r="F270" t="s">
        <v>1825</v>
      </c>
      <c r="G270" t="s">
        <v>1826</v>
      </c>
      <c r="H270" t="s">
        <v>1827</v>
      </c>
      <c r="I270" t="s">
        <v>22</v>
      </c>
      <c r="J270" t="s">
        <v>1726</v>
      </c>
      <c r="K270" t="s">
        <v>24</v>
      </c>
      <c r="L270" t="s">
        <v>856</v>
      </c>
      <c r="M270" t="s">
        <v>26</v>
      </c>
      <c r="N270" t="s">
        <v>27</v>
      </c>
    </row>
    <row r="271" spans="1:14" x14ac:dyDescent="0.25">
      <c r="A271" t="s">
        <v>739</v>
      </c>
      <c r="B271" t="s">
        <v>740</v>
      </c>
      <c r="C271" t="s">
        <v>16</v>
      </c>
      <c r="D271" t="s">
        <v>741</v>
      </c>
      <c r="E271" t="s">
        <v>695</v>
      </c>
      <c r="F271" t="s">
        <v>1828</v>
      </c>
      <c r="G271" t="s">
        <v>1829</v>
      </c>
      <c r="H271" t="s">
        <v>1830</v>
      </c>
      <c r="I271" t="s">
        <v>34</v>
      </c>
      <c r="J271" t="s">
        <v>745</v>
      </c>
      <c r="K271" t="s">
        <v>24</v>
      </c>
      <c r="L271" t="s">
        <v>224</v>
      </c>
      <c r="M271" t="s">
        <v>26</v>
      </c>
      <c r="N271" t="s">
        <v>27</v>
      </c>
    </row>
    <row r="272" spans="1:14" x14ac:dyDescent="0.25">
      <c r="A272" t="s">
        <v>1837</v>
      </c>
      <c r="B272" t="s">
        <v>1838</v>
      </c>
      <c r="C272" t="s">
        <v>76</v>
      </c>
      <c r="D272" t="s">
        <v>67</v>
      </c>
      <c r="E272" t="s">
        <v>695</v>
      </c>
      <c r="F272" t="s">
        <v>1839</v>
      </c>
      <c r="G272" t="s">
        <v>1840</v>
      </c>
      <c r="H272" t="s">
        <v>1841</v>
      </c>
      <c r="I272" t="s">
        <v>34</v>
      </c>
      <c r="J272" t="s">
        <v>426</v>
      </c>
      <c r="K272" t="s">
        <v>24</v>
      </c>
      <c r="L272" t="s">
        <v>44</v>
      </c>
      <c r="M272" t="s">
        <v>26</v>
      </c>
      <c r="N272" t="s">
        <v>27</v>
      </c>
    </row>
    <row r="273" spans="1:14" x14ac:dyDescent="0.25">
      <c r="A273" t="s">
        <v>1128</v>
      </c>
      <c r="B273" t="s">
        <v>1129</v>
      </c>
      <c r="C273" t="s">
        <v>16</v>
      </c>
      <c r="D273" t="s">
        <v>1130</v>
      </c>
      <c r="E273" t="s">
        <v>695</v>
      </c>
      <c r="F273" t="s">
        <v>1842</v>
      </c>
      <c r="G273" t="s">
        <v>1843</v>
      </c>
      <c r="H273" t="s">
        <v>1844</v>
      </c>
      <c r="I273" t="s">
        <v>34</v>
      </c>
      <c r="J273" t="s">
        <v>1134</v>
      </c>
      <c r="K273" t="s">
        <v>24</v>
      </c>
      <c r="L273" t="s">
        <v>82</v>
      </c>
      <c r="M273" t="s">
        <v>26</v>
      </c>
      <c r="N273" t="s">
        <v>27</v>
      </c>
    </row>
    <row r="274" spans="1:14" x14ac:dyDescent="0.25">
      <c r="A274" t="s">
        <v>701</v>
      </c>
      <c r="C274" t="s">
        <v>16</v>
      </c>
      <c r="D274" t="s">
        <v>702</v>
      </c>
      <c r="E274" t="s">
        <v>695</v>
      </c>
      <c r="F274" t="s">
        <v>1845</v>
      </c>
      <c r="G274" t="s">
        <v>1846</v>
      </c>
      <c r="H274" t="s">
        <v>1847</v>
      </c>
      <c r="I274" t="s">
        <v>34</v>
      </c>
      <c r="J274" t="s">
        <v>256</v>
      </c>
      <c r="K274" t="s">
        <v>24</v>
      </c>
      <c r="L274" t="s">
        <v>1848</v>
      </c>
      <c r="M274" t="s">
        <v>26</v>
      </c>
      <c r="N274" t="s">
        <v>27</v>
      </c>
    </row>
    <row r="275" spans="1:14" x14ac:dyDescent="0.25">
      <c r="A275" t="s">
        <v>1849</v>
      </c>
      <c r="B275" t="s">
        <v>752</v>
      </c>
      <c r="C275" t="s">
        <v>76</v>
      </c>
      <c r="D275" t="s">
        <v>753</v>
      </c>
      <c r="E275" t="s">
        <v>695</v>
      </c>
      <c r="F275" t="s">
        <v>1850</v>
      </c>
      <c r="G275" t="s">
        <v>1851</v>
      </c>
      <c r="H275" t="s">
        <v>1852</v>
      </c>
      <c r="I275" t="s">
        <v>34</v>
      </c>
      <c r="J275" t="s">
        <v>987</v>
      </c>
      <c r="K275" t="s">
        <v>24</v>
      </c>
      <c r="L275" t="s">
        <v>114</v>
      </c>
      <c r="M275" t="s">
        <v>26</v>
      </c>
      <c r="N275" t="s">
        <v>27</v>
      </c>
    </row>
    <row r="276" spans="1:14" x14ac:dyDescent="0.25">
      <c r="A276" t="s">
        <v>806</v>
      </c>
      <c r="B276" t="s">
        <v>807</v>
      </c>
      <c r="C276" t="s">
        <v>16</v>
      </c>
      <c r="D276" t="s">
        <v>808</v>
      </c>
      <c r="E276" t="s">
        <v>695</v>
      </c>
      <c r="F276" t="s">
        <v>1853</v>
      </c>
      <c r="G276" t="s">
        <v>1854</v>
      </c>
      <c r="H276" t="s">
        <v>1855</v>
      </c>
      <c r="I276" t="s">
        <v>34</v>
      </c>
      <c r="J276" t="s">
        <v>98</v>
      </c>
      <c r="K276" t="s">
        <v>24</v>
      </c>
      <c r="L276" t="s">
        <v>82</v>
      </c>
      <c r="M276" t="s">
        <v>26</v>
      </c>
      <c r="N276" t="s">
        <v>27</v>
      </c>
    </row>
    <row r="277" spans="1:14" x14ac:dyDescent="0.25">
      <c r="A277" t="s">
        <v>925</v>
      </c>
      <c r="B277" t="s">
        <v>1856</v>
      </c>
      <c r="C277" t="s">
        <v>76</v>
      </c>
      <c r="D277" t="s">
        <v>723</v>
      </c>
      <c r="E277" t="s">
        <v>695</v>
      </c>
      <c r="F277" t="s">
        <v>1857</v>
      </c>
      <c r="G277" t="s">
        <v>1858</v>
      </c>
      <c r="H277" t="s">
        <v>1859</v>
      </c>
      <c r="I277" t="s">
        <v>34</v>
      </c>
      <c r="J277" t="s">
        <v>1860</v>
      </c>
      <c r="K277" t="s">
        <v>24</v>
      </c>
      <c r="L277" t="s">
        <v>727</v>
      </c>
      <c r="M277" t="s">
        <v>26</v>
      </c>
      <c r="N277" t="s">
        <v>27</v>
      </c>
    </row>
    <row r="278" spans="1:14" x14ac:dyDescent="0.25">
      <c r="A278" t="s">
        <v>1861</v>
      </c>
      <c r="B278" t="s">
        <v>1077</v>
      </c>
      <c r="C278" t="s">
        <v>16</v>
      </c>
      <c r="D278" t="s">
        <v>1078</v>
      </c>
      <c r="E278" t="s">
        <v>695</v>
      </c>
      <c r="F278" t="s">
        <v>1862</v>
      </c>
      <c r="G278" t="s">
        <v>1863</v>
      </c>
      <c r="H278" t="s">
        <v>1864</v>
      </c>
      <c r="I278" t="s">
        <v>22</v>
      </c>
      <c r="J278" t="s">
        <v>872</v>
      </c>
      <c r="K278" t="s">
        <v>24</v>
      </c>
      <c r="L278" t="s">
        <v>1082</v>
      </c>
      <c r="M278" t="s">
        <v>26</v>
      </c>
      <c r="N278" t="s">
        <v>27</v>
      </c>
    </row>
    <row r="279" spans="1:14" x14ac:dyDescent="0.25">
      <c r="A279" t="s">
        <v>721</v>
      </c>
      <c r="B279" t="s">
        <v>722</v>
      </c>
      <c r="C279" t="s">
        <v>76</v>
      </c>
      <c r="D279" t="s">
        <v>723</v>
      </c>
      <c r="E279" t="s">
        <v>695</v>
      </c>
      <c r="F279" t="s">
        <v>1872</v>
      </c>
      <c r="G279" t="s">
        <v>1873</v>
      </c>
      <c r="H279" t="s">
        <v>1874</v>
      </c>
      <c r="I279" t="s">
        <v>34</v>
      </c>
      <c r="J279" t="s">
        <v>426</v>
      </c>
      <c r="K279" t="s">
        <v>24</v>
      </c>
      <c r="L279" t="s">
        <v>727</v>
      </c>
      <c r="M279" t="s">
        <v>26</v>
      </c>
      <c r="N279" t="s">
        <v>27</v>
      </c>
    </row>
    <row r="280" spans="1:14" x14ac:dyDescent="0.25">
      <c r="A280" t="s">
        <v>701</v>
      </c>
      <c r="C280" t="s">
        <v>16</v>
      </c>
      <c r="D280" t="s">
        <v>1875</v>
      </c>
      <c r="E280" t="s">
        <v>695</v>
      </c>
      <c r="F280" t="s">
        <v>1876</v>
      </c>
      <c r="G280" t="s">
        <v>1877</v>
      </c>
      <c r="H280" t="s">
        <v>1878</v>
      </c>
      <c r="I280" t="s">
        <v>34</v>
      </c>
      <c r="J280" t="s">
        <v>217</v>
      </c>
      <c r="K280" t="s">
        <v>24</v>
      </c>
      <c r="L280" t="s">
        <v>1879</v>
      </c>
      <c r="M280" t="s">
        <v>26</v>
      </c>
      <c r="N280" t="s">
        <v>27</v>
      </c>
    </row>
    <row r="281" spans="1:14" x14ac:dyDescent="0.25">
      <c r="A281" t="s">
        <v>1884</v>
      </c>
      <c r="B281" t="s">
        <v>735</v>
      </c>
      <c r="C281" t="s">
        <v>16</v>
      </c>
      <c r="D281" t="s">
        <v>723</v>
      </c>
      <c r="E281" t="s">
        <v>695</v>
      </c>
      <c r="F281" t="s">
        <v>1885</v>
      </c>
      <c r="G281" t="s">
        <v>1886</v>
      </c>
      <c r="H281" t="s">
        <v>1887</v>
      </c>
      <c r="I281" t="s">
        <v>34</v>
      </c>
      <c r="J281" t="s">
        <v>1019</v>
      </c>
      <c r="K281" t="s">
        <v>24</v>
      </c>
      <c r="L281" t="s">
        <v>285</v>
      </c>
      <c r="M281" t="s">
        <v>26</v>
      </c>
      <c r="N281" t="s">
        <v>27</v>
      </c>
    </row>
    <row r="282" spans="1:14" x14ac:dyDescent="0.25">
      <c r="A282" t="s">
        <v>1892</v>
      </c>
      <c r="B282" t="s">
        <v>752</v>
      </c>
      <c r="C282" t="s">
        <v>76</v>
      </c>
      <c r="D282" t="s">
        <v>753</v>
      </c>
      <c r="E282" t="s">
        <v>695</v>
      </c>
      <c r="F282" t="s">
        <v>1893</v>
      </c>
      <c r="G282" t="s">
        <v>1894</v>
      </c>
      <c r="H282" t="s">
        <v>1895</v>
      </c>
      <c r="I282" t="s">
        <v>34</v>
      </c>
      <c r="J282" t="s">
        <v>816</v>
      </c>
      <c r="K282" t="s">
        <v>24</v>
      </c>
      <c r="L282" t="s">
        <v>817</v>
      </c>
      <c r="M282" t="s">
        <v>26</v>
      </c>
      <c r="N282" t="s">
        <v>27</v>
      </c>
    </row>
    <row r="283" spans="1:14" x14ac:dyDescent="0.25">
      <c r="A283" t="s">
        <v>1896</v>
      </c>
      <c r="B283" t="s">
        <v>752</v>
      </c>
      <c r="C283" t="s">
        <v>76</v>
      </c>
      <c r="D283" t="s">
        <v>753</v>
      </c>
      <c r="E283" t="s">
        <v>695</v>
      </c>
      <c r="F283" t="s">
        <v>1897</v>
      </c>
      <c r="G283" t="s">
        <v>1898</v>
      </c>
      <c r="H283" t="s">
        <v>1899</v>
      </c>
      <c r="I283" t="s">
        <v>34</v>
      </c>
      <c r="J283" t="s">
        <v>816</v>
      </c>
      <c r="K283" t="s">
        <v>24</v>
      </c>
      <c r="L283" t="s">
        <v>817</v>
      </c>
      <c r="M283" t="s">
        <v>26</v>
      </c>
      <c r="N283" t="s">
        <v>27</v>
      </c>
    </row>
    <row r="284" spans="1:14" x14ac:dyDescent="0.25">
      <c r="A284" t="s">
        <v>1166</v>
      </c>
      <c r="B284" t="s">
        <v>1167</v>
      </c>
      <c r="C284" t="s">
        <v>16</v>
      </c>
      <c r="D284" t="s">
        <v>1168</v>
      </c>
      <c r="E284" t="s">
        <v>695</v>
      </c>
      <c r="F284" t="s">
        <v>1900</v>
      </c>
      <c r="G284" t="s">
        <v>1901</v>
      </c>
      <c r="H284" t="s">
        <v>1902</v>
      </c>
      <c r="I284" t="s">
        <v>22</v>
      </c>
      <c r="J284" t="s">
        <v>691</v>
      </c>
      <c r="K284" t="s">
        <v>24</v>
      </c>
      <c r="L284" t="s">
        <v>91</v>
      </c>
      <c r="M284" t="s">
        <v>26</v>
      </c>
      <c r="N284" t="s">
        <v>27</v>
      </c>
    </row>
    <row r="285" spans="1:14" x14ac:dyDescent="0.25">
      <c r="A285" t="s">
        <v>843</v>
      </c>
      <c r="B285" t="s">
        <v>844</v>
      </c>
      <c r="C285" t="s">
        <v>76</v>
      </c>
      <c r="D285" t="s">
        <v>220</v>
      </c>
      <c r="E285" t="s">
        <v>695</v>
      </c>
      <c r="F285" t="s">
        <v>1903</v>
      </c>
      <c r="G285" t="s">
        <v>1904</v>
      </c>
      <c r="H285" t="s">
        <v>1905</v>
      </c>
      <c r="I285" t="s">
        <v>34</v>
      </c>
      <c r="J285" t="s">
        <v>691</v>
      </c>
      <c r="K285" t="s">
        <v>24</v>
      </c>
      <c r="L285" t="s">
        <v>848</v>
      </c>
      <c r="M285" t="s">
        <v>26</v>
      </c>
      <c r="N285" t="s">
        <v>27</v>
      </c>
    </row>
    <row r="286" spans="1:14" x14ac:dyDescent="0.25">
      <c r="A286" t="s">
        <v>1758</v>
      </c>
      <c r="B286" t="s">
        <v>1791</v>
      </c>
      <c r="C286" t="s">
        <v>16</v>
      </c>
      <c r="D286" t="s">
        <v>851</v>
      </c>
      <c r="E286" t="s">
        <v>695</v>
      </c>
      <c r="F286" t="s">
        <v>1909</v>
      </c>
      <c r="G286" t="s">
        <v>1910</v>
      </c>
      <c r="H286" t="s">
        <v>1911</v>
      </c>
      <c r="I286" t="s">
        <v>22</v>
      </c>
      <c r="J286" t="s">
        <v>1227</v>
      </c>
      <c r="K286" t="s">
        <v>24</v>
      </c>
      <c r="L286" t="s">
        <v>1912</v>
      </c>
      <c r="M286" t="s">
        <v>26</v>
      </c>
      <c r="N286" t="s">
        <v>27</v>
      </c>
    </row>
    <row r="287" spans="1:14" x14ac:dyDescent="0.25">
      <c r="A287" t="s">
        <v>1913</v>
      </c>
      <c r="B287" t="s">
        <v>1181</v>
      </c>
      <c r="C287" t="s">
        <v>76</v>
      </c>
      <c r="D287" t="s">
        <v>917</v>
      </c>
      <c r="E287" t="s">
        <v>695</v>
      </c>
      <c r="F287" t="s">
        <v>1914</v>
      </c>
      <c r="G287" t="s">
        <v>1915</v>
      </c>
      <c r="H287" t="s">
        <v>1916</v>
      </c>
      <c r="I287" t="s">
        <v>34</v>
      </c>
      <c r="J287" t="s">
        <v>1836</v>
      </c>
      <c r="K287" t="s">
        <v>24</v>
      </c>
      <c r="L287" t="s">
        <v>82</v>
      </c>
      <c r="M287" t="s">
        <v>1917</v>
      </c>
      <c r="N287" t="s">
        <v>46</v>
      </c>
    </row>
    <row r="288" spans="1:14" x14ac:dyDescent="0.25">
      <c r="A288" t="s">
        <v>908</v>
      </c>
      <c r="B288" t="s">
        <v>909</v>
      </c>
      <c r="C288" t="s">
        <v>76</v>
      </c>
      <c r="D288" t="s">
        <v>910</v>
      </c>
      <c r="E288" t="s">
        <v>695</v>
      </c>
      <c r="F288" t="s">
        <v>1922</v>
      </c>
      <c r="G288" t="s">
        <v>1923</v>
      </c>
      <c r="H288" t="s">
        <v>1924</v>
      </c>
      <c r="I288" t="s">
        <v>34</v>
      </c>
      <c r="J288" t="s">
        <v>134</v>
      </c>
      <c r="K288" t="s">
        <v>24</v>
      </c>
      <c r="L288" t="s">
        <v>914</v>
      </c>
      <c r="M288" t="s">
        <v>26</v>
      </c>
      <c r="N288" t="s">
        <v>27</v>
      </c>
    </row>
    <row r="289" spans="1:14" x14ac:dyDescent="0.25">
      <c r="A289" t="s">
        <v>728</v>
      </c>
      <c r="B289" t="s">
        <v>729</v>
      </c>
      <c r="C289" t="s">
        <v>76</v>
      </c>
      <c r="D289" t="s">
        <v>730</v>
      </c>
      <c r="E289" t="s">
        <v>695</v>
      </c>
      <c r="F289" t="s">
        <v>1925</v>
      </c>
      <c r="G289" t="s">
        <v>1926</v>
      </c>
      <c r="H289" t="s">
        <v>1927</v>
      </c>
      <c r="I289" t="s">
        <v>34</v>
      </c>
      <c r="J289" t="s">
        <v>448</v>
      </c>
      <c r="K289" t="s">
        <v>24</v>
      </c>
      <c r="L289" t="s">
        <v>82</v>
      </c>
      <c r="M289" t="s">
        <v>26</v>
      </c>
      <c r="N289" t="s">
        <v>27</v>
      </c>
    </row>
    <row r="290" spans="1:14" x14ac:dyDescent="0.25">
      <c r="A290" t="s">
        <v>1166</v>
      </c>
      <c r="B290" t="s">
        <v>1167</v>
      </c>
      <c r="C290" t="s">
        <v>16</v>
      </c>
      <c r="D290" t="s">
        <v>1168</v>
      </c>
      <c r="E290" t="s">
        <v>695</v>
      </c>
      <c r="F290" t="s">
        <v>1928</v>
      </c>
      <c r="G290" t="s">
        <v>1929</v>
      </c>
      <c r="H290" t="s">
        <v>1930</v>
      </c>
      <c r="I290" t="s">
        <v>22</v>
      </c>
      <c r="J290" t="s">
        <v>691</v>
      </c>
      <c r="K290" t="s">
        <v>24</v>
      </c>
      <c r="L290" t="s">
        <v>91</v>
      </c>
      <c r="M290" t="s">
        <v>26</v>
      </c>
      <c r="N290" t="s">
        <v>27</v>
      </c>
    </row>
    <row r="291" spans="1:14" x14ac:dyDescent="0.25">
      <c r="A291" t="s">
        <v>1931</v>
      </c>
      <c r="B291" t="s">
        <v>784</v>
      </c>
      <c r="C291" t="s">
        <v>76</v>
      </c>
      <c r="D291" t="s">
        <v>1932</v>
      </c>
      <c r="E291" t="s">
        <v>695</v>
      </c>
      <c r="F291" t="s">
        <v>1933</v>
      </c>
      <c r="G291" t="s">
        <v>1934</v>
      </c>
      <c r="H291" t="s">
        <v>1935</v>
      </c>
      <c r="I291" t="s">
        <v>34</v>
      </c>
      <c r="J291" t="s">
        <v>147</v>
      </c>
      <c r="K291" t="s">
        <v>24</v>
      </c>
      <c r="L291" t="s">
        <v>1936</v>
      </c>
      <c r="M291" t="s">
        <v>26</v>
      </c>
      <c r="N291" t="s">
        <v>27</v>
      </c>
    </row>
    <row r="292" spans="1:14" x14ac:dyDescent="0.25">
      <c r="A292" t="s">
        <v>1937</v>
      </c>
      <c r="B292" t="s">
        <v>1270</v>
      </c>
      <c r="C292" t="s">
        <v>76</v>
      </c>
      <c r="D292" t="s">
        <v>1271</v>
      </c>
      <c r="E292" t="s">
        <v>695</v>
      </c>
      <c r="F292" t="s">
        <v>1938</v>
      </c>
      <c r="G292" t="s">
        <v>1939</v>
      </c>
      <c r="H292" t="s">
        <v>1940</v>
      </c>
      <c r="I292" t="s">
        <v>22</v>
      </c>
      <c r="J292" t="s">
        <v>1275</v>
      </c>
      <c r="K292" t="s">
        <v>24</v>
      </c>
      <c r="L292" t="s">
        <v>91</v>
      </c>
      <c r="M292" t="s">
        <v>26</v>
      </c>
      <c r="N292" t="s">
        <v>27</v>
      </c>
    </row>
    <row r="293" spans="1:14" x14ac:dyDescent="0.25">
      <c r="A293" t="s">
        <v>1941</v>
      </c>
      <c r="B293" t="s">
        <v>752</v>
      </c>
      <c r="C293" t="s">
        <v>76</v>
      </c>
      <c r="D293" t="s">
        <v>753</v>
      </c>
      <c r="E293" t="s">
        <v>695</v>
      </c>
      <c r="F293" t="s">
        <v>1942</v>
      </c>
      <c r="G293" t="s">
        <v>1943</v>
      </c>
      <c r="H293" t="s">
        <v>1944</v>
      </c>
      <c r="I293" t="s">
        <v>34</v>
      </c>
      <c r="J293" t="s">
        <v>98</v>
      </c>
      <c r="K293" t="s">
        <v>24</v>
      </c>
      <c r="L293" t="s">
        <v>114</v>
      </c>
      <c r="M293" t="s">
        <v>26</v>
      </c>
      <c r="N293" t="s">
        <v>27</v>
      </c>
    </row>
    <row r="294" spans="1:14" x14ac:dyDescent="0.25">
      <c r="A294" t="s">
        <v>1945</v>
      </c>
      <c r="B294" t="s">
        <v>752</v>
      </c>
      <c r="C294" t="s">
        <v>76</v>
      </c>
      <c r="D294" t="s">
        <v>753</v>
      </c>
      <c r="E294" t="s">
        <v>695</v>
      </c>
      <c r="F294" t="s">
        <v>1946</v>
      </c>
      <c r="G294" t="s">
        <v>1947</v>
      </c>
      <c r="H294" t="s">
        <v>1948</v>
      </c>
      <c r="I294" t="s">
        <v>34</v>
      </c>
      <c r="J294" t="s">
        <v>816</v>
      </c>
      <c r="K294" t="s">
        <v>24</v>
      </c>
      <c r="L294" t="s">
        <v>817</v>
      </c>
      <c r="M294" t="s">
        <v>26</v>
      </c>
      <c r="N294" t="s">
        <v>27</v>
      </c>
    </row>
    <row r="295" spans="1:14" x14ac:dyDescent="0.25">
      <c r="A295" t="s">
        <v>757</v>
      </c>
      <c r="B295" t="s">
        <v>758</v>
      </c>
      <c r="C295" t="s">
        <v>16</v>
      </c>
      <c r="D295" t="s">
        <v>759</v>
      </c>
      <c r="E295" t="s">
        <v>695</v>
      </c>
      <c r="F295" t="s">
        <v>1949</v>
      </c>
      <c r="G295" t="s">
        <v>1950</v>
      </c>
      <c r="H295" t="s">
        <v>1951</v>
      </c>
      <c r="I295" t="s">
        <v>34</v>
      </c>
      <c r="J295" t="s">
        <v>178</v>
      </c>
      <c r="K295" t="s">
        <v>24</v>
      </c>
      <c r="L295" t="s">
        <v>82</v>
      </c>
      <c r="M295" t="s">
        <v>26</v>
      </c>
      <c r="N295" t="s">
        <v>27</v>
      </c>
    </row>
    <row r="296" spans="1:14" x14ac:dyDescent="0.25">
      <c r="A296" t="s">
        <v>925</v>
      </c>
      <c r="B296" t="s">
        <v>1856</v>
      </c>
      <c r="C296" t="s">
        <v>76</v>
      </c>
      <c r="D296" t="s">
        <v>723</v>
      </c>
      <c r="E296" t="s">
        <v>695</v>
      </c>
      <c r="F296" t="s">
        <v>1952</v>
      </c>
      <c r="G296" t="s">
        <v>1953</v>
      </c>
      <c r="H296" t="s">
        <v>1954</v>
      </c>
      <c r="I296" t="s">
        <v>34</v>
      </c>
      <c r="J296" t="s">
        <v>1482</v>
      </c>
      <c r="K296" t="s">
        <v>24</v>
      </c>
      <c r="L296" t="s">
        <v>727</v>
      </c>
      <c r="M296" t="s">
        <v>26</v>
      </c>
      <c r="N296" t="s">
        <v>27</v>
      </c>
    </row>
    <row r="297" spans="1:14" x14ac:dyDescent="0.25">
      <c r="A297" t="s">
        <v>1046</v>
      </c>
      <c r="B297" t="s">
        <v>982</v>
      </c>
      <c r="C297" t="s">
        <v>16</v>
      </c>
      <c r="D297" t="s">
        <v>983</v>
      </c>
      <c r="E297" t="s">
        <v>695</v>
      </c>
      <c r="F297" t="s">
        <v>1955</v>
      </c>
      <c r="G297" t="s">
        <v>1956</v>
      </c>
      <c r="H297" t="s">
        <v>1957</v>
      </c>
      <c r="I297" t="s">
        <v>34</v>
      </c>
      <c r="J297" t="s">
        <v>987</v>
      </c>
      <c r="K297" t="s">
        <v>24</v>
      </c>
      <c r="L297" t="s">
        <v>44</v>
      </c>
      <c r="M297" t="s">
        <v>26</v>
      </c>
      <c r="N297" t="s">
        <v>27</v>
      </c>
    </row>
    <row r="298" spans="1:14" x14ac:dyDescent="0.25">
      <c r="A298" t="s">
        <v>1967</v>
      </c>
      <c r="B298" t="s">
        <v>1968</v>
      </c>
      <c r="C298" t="s">
        <v>1700</v>
      </c>
      <c r="D298" t="s">
        <v>1969</v>
      </c>
      <c r="E298" t="s">
        <v>18</v>
      </c>
      <c r="F298" t="s">
        <v>1970</v>
      </c>
      <c r="G298" t="s">
        <v>1971</v>
      </c>
      <c r="H298" t="s">
        <v>1972</v>
      </c>
      <c r="I298" t="s">
        <v>34</v>
      </c>
      <c r="J298" t="s">
        <v>605</v>
      </c>
      <c r="K298" t="s">
        <v>1705</v>
      </c>
      <c r="L298" t="s">
        <v>848</v>
      </c>
      <c r="M298" t="s">
        <v>26</v>
      </c>
      <c r="N298" t="s">
        <v>27</v>
      </c>
    </row>
    <row r="299" spans="1:14" x14ac:dyDescent="0.25">
      <c r="A299" t="s">
        <v>1973</v>
      </c>
      <c r="B299" t="s">
        <v>1974</v>
      </c>
      <c r="C299" t="s">
        <v>1700</v>
      </c>
      <c r="D299" t="s">
        <v>1975</v>
      </c>
      <c r="E299" t="s">
        <v>695</v>
      </c>
      <c r="F299" t="s">
        <v>1976</v>
      </c>
      <c r="G299" t="s">
        <v>1977</v>
      </c>
      <c r="H299" t="s">
        <v>1978</v>
      </c>
      <c r="I299" t="s">
        <v>34</v>
      </c>
      <c r="J299" t="s">
        <v>1704</v>
      </c>
      <c r="K299" t="s">
        <v>1705</v>
      </c>
      <c r="L299" t="s">
        <v>193</v>
      </c>
      <c r="M299" t="s">
        <v>26</v>
      </c>
      <c r="N299" t="s">
        <v>27</v>
      </c>
    </row>
    <row r="300" spans="1:14" x14ac:dyDescent="0.25">
      <c r="A300" t="s">
        <v>1979</v>
      </c>
      <c r="B300" t="s">
        <v>1959</v>
      </c>
      <c r="C300" t="s">
        <v>1960</v>
      </c>
      <c r="D300" t="s">
        <v>1961</v>
      </c>
      <c r="E300" t="s">
        <v>695</v>
      </c>
      <c r="F300" t="s">
        <v>1980</v>
      </c>
      <c r="G300" t="s">
        <v>1981</v>
      </c>
      <c r="H300" t="s">
        <v>1982</v>
      </c>
      <c r="I300" t="s">
        <v>34</v>
      </c>
      <c r="J300" t="s">
        <v>1965</v>
      </c>
      <c r="K300" t="s">
        <v>1705</v>
      </c>
      <c r="L300" t="s">
        <v>1966</v>
      </c>
      <c r="M300" t="s">
        <v>26</v>
      </c>
      <c r="N300" t="s">
        <v>27</v>
      </c>
    </row>
    <row r="301" spans="1:14" x14ac:dyDescent="0.25">
      <c r="A301" t="s">
        <v>1983</v>
      </c>
      <c r="C301" t="s">
        <v>600</v>
      </c>
      <c r="D301" t="s">
        <v>1984</v>
      </c>
      <c r="E301" t="s">
        <v>18</v>
      </c>
      <c r="F301" t="s">
        <v>1985</v>
      </c>
      <c r="G301" t="s">
        <v>1986</v>
      </c>
      <c r="H301" t="s">
        <v>1987</v>
      </c>
      <c r="I301" t="s">
        <v>34</v>
      </c>
      <c r="J301" t="s">
        <v>1988</v>
      </c>
      <c r="K301" t="s">
        <v>606</v>
      </c>
      <c r="L301" t="s">
        <v>44</v>
      </c>
      <c r="M301" t="s">
        <v>1989</v>
      </c>
      <c r="N301" t="s">
        <v>46</v>
      </c>
    </row>
    <row r="302" spans="1:14" x14ac:dyDescent="0.25">
      <c r="A302" t="s">
        <v>1990</v>
      </c>
      <c r="C302" t="s">
        <v>1991</v>
      </c>
      <c r="D302" t="s">
        <v>1992</v>
      </c>
      <c r="E302" t="s">
        <v>18</v>
      </c>
      <c r="F302" t="s">
        <v>1993</v>
      </c>
      <c r="G302" t="s">
        <v>1994</v>
      </c>
      <c r="H302" t="s">
        <v>1995</v>
      </c>
      <c r="I302" t="s">
        <v>34</v>
      </c>
      <c r="J302" t="s">
        <v>1996</v>
      </c>
      <c r="K302" t="s">
        <v>1705</v>
      </c>
      <c r="L302" t="s">
        <v>36</v>
      </c>
      <c r="M302" t="s">
        <v>26</v>
      </c>
      <c r="N302" t="s">
        <v>27</v>
      </c>
    </row>
    <row r="303" spans="1:14" x14ac:dyDescent="0.25">
      <c r="A303" t="s">
        <v>2004</v>
      </c>
      <c r="B303" t="s">
        <v>2005</v>
      </c>
      <c r="C303" t="s">
        <v>2006</v>
      </c>
      <c r="D303" t="s">
        <v>2007</v>
      </c>
      <c r="E303" t="s">
        <v>18</v>
      </c>
      <c r="F303" t="s">
        <v>2008</v>
      </c>
      <c r="G303" t="s">
        <v>2009</v>
      </c>
      <c r="H303" t="s">
        <v>2010</v>
      </c>
      <c r="I303" t="s">
        <v>34</v>
      </c>
      <c r="J303" t="s">
        <v>2011</v>
      </c>
      <c r="K303" t="s">
        <v>1705</v>
      </c>
      <c r="L303" t="s">
        <v>2012</v>
      </c>
      <c r="M303" t="s">
        <v>26</v>
      </c>
      <c r="N303" t="s">
        <v>27</v>
      </c>
    </row>
    <row r="304" spans="1:14" x14ac:dyDescent="0.25">
      <c r="A304" t="s">
        <v>1997</v>
      </c>
      <c r="B304" t="s">
        <v>599</v>
      </c>
      <c r="C304" t="s">
        <v>1700</v>
      </c>
      <c r="D304" t="s">
        <v>1999</v>
      </c>
      <c r="E304" t="s">
        <v>695</v>
      </c>
      <c r="F304" t="s">
        <v>2013</v>
      </c>
      <c r="G304" t="s">
        <v>2014</v>
      </c>
      <c r="H304" t="s">
        <v>2015</v>
      </c>
      <c r="I304" t="s">
        <v>34</v>
      </c>
      <c r="J304" t="s">
        <v>1988</v>
      </c>
      <c r="K304" t="s">
        <v>1705</v>
      </c>
      <c r="L304" t="s">
        <v>2003</v>
      </c>
      <c r="M304" t="s">
        <v>26</v>
      </c>
      <c r="N304" t="s">
        <v>27</v>
      </c>
    </row>
    <row r="305" spans="1:14" x14ac:dyDescent="0.25">
      <c r="A305" t="s">
        <v>2016</v>
      </c>
      <c r="B305" t="s">
        <v>2017</v>
      </c>
      <c r="C305" t="s">
        <v>2018</v>
      </c>
      <c r="D305" t="s">
        <v>2019</v>
      </c>
      <c r="E305" t="s">
        <v>18</v>
      </c>
      <c r="F305" t="s">
        <v>2020</v>
      </c>
      <c r="G305" t="s">
        <v>2021</v>
      </c>
      <c r="H305" t="s">
        <v>2022</v>
      </c>
      <c r="I305" t="s">
        <v>34</v>
      </c>
      <c r="J305" t="s">
        <v>2023</v>
      </c>
      <c r="K305" t="s">
        <v>1705</v>
      </c>
      <c r="L305" t="s">
        <v>44</v>
      </c>
      <c r="M305" t="s">
        <v>26</v>
      </c>
      <c r="N305" t="s">
        <v>27</v>
      </c>
    </row>
    <row r="306" spans="1:14" x14ac:dyDescent="0.25">
      <c r="A306" t="s">
        <v>2031</v>
      </c>
      <c r="B306" t="s">
        <v>2032</v>
      </c>
      <c r="C306" t="s">
        <v>600</v>
      </c>
      <c r="D306" t="s">
        <v>2033</v>
      </c>
      <c r="E306" t="s">
        <v>695</v>
      </c>
      <c r="F306" t="s">
        <v>2034</v>
      </c>
      <c r="G306" t="s">
        <v>2035</v>
      </c>
      <c r="H306" t="s">
        <v>2036</v>
      </c>
      <c r="I306" t="s">
        <v>34</v>
      </c>
      <c r="J306" t="s">
        <v>1689</v>
      </c>
      <c r="K306" t="s">
        <v>606</v>
      </c>
      <c r="L306" t="s">
        <v>477</v>
      </c>
      <c r="M306" t="s">
        <v>26</v>
      </c>
      <c r="N306" t="s">
        <v>27</v>
      </c>
    </row>
    <row r="307" spans="1:14" x14ac:dyDescent="0.25">
      <c r="A307" t="s">
        <v>2037</v>
      </c>
      <c r="B307" t="s">
        <v>2025</v>
      </c>
      <c r="C307" t="s">
        <v>2026</v>
      </c>
      <c r="D307" t="s">
        <v>2027</v>
      </c>
      <c r="E307" t="s">
        <v>695</v>
      </c>
      <c r="F307" t="s">
        <v>2038</v>
      </c>
      <c r="G307" t="s">
        <v>2039</v>
      </c>
      <c r="H307" t="s">
        <v>2040</v>
      </c>
      <c r="I307" t="s">
        <v>34</v>
      </c>
      <c r="J307" t="s">
        <v>1965</v>
      </c>
      <c r="K307" t="s">
        <v>1705</v>
      </c>
      <c r="L307" t="s">
        <v>342</v>
      </c>
      <c r="M307" t="s">
        <v>26</v>
      </c>
      <c r="N307" t="s">
        <v>27</v>
      </c>
    </row>
    <row r="308" spans="1:14" x14ac:dyDescent="0.25">
      <c r="A308" t="s">
        <v>2041</v>
      </c>
      <c r="C308" t="s">
        <v>2042</v>
      </c>
      <c r="D308" t="s">
        <v>2019</v>
      </c>
      <c r="E308" t="s">
        <v>18</v>
      </c>
      <c r="F308" t="s">
        <v>2043</v>
      </c>
      <c r="G308" t="s">
        <v>2044</v>
      </c>
      <c r="H308" t="s">
        <v>2045</v>
      </c>
      <c r="I308" t="s">
        <v>34</v>
      </c>
      <c r="J308" t="s">
        <v>1161</v>
      </c>
      <c r="K308" t="s">
        <v>1705</v>
      </c>
      <c r="L308" t="s">
        <v>44</v>
      </c>
      <c r="M308" t="s">
        <v>26</v>
      </c>
      <c r="N308" t="s">
        <v>27</v>
      </c>
    </row>
    <row r="309" spans="1:14" x14ac:dyDescent="0.25">
      <c r="A309" t="s">
        <v>2052</v>
      </c>
      <c r="B309" t="s">
        <v>2053</v>
      </c>
      <c r="C309" t="s">
        <v>2054</v>
      </c>
      <c r="D309" t="s">
        <v>2055</v>
      </c>
      <c r="E309" t="s">
        <v>18</v>
      </c>
      <c r="F309" t="s">
        <v>2056</v>
      </c>
      <c r="G309" t="s">
        <v>2057</v>
      </c>
      <c r="H309" t="s">
        <v>2058</v>
      </c>
      <c r="I309" t="s">
        <v>34</v>
      </c>
      <c r="J309" t="s">
        <v>1965</v>
      </c>
      <c r="K309" t="s">
        <v>1705</v>
      </c>
      <c r="L309" t="s">
        <v>82</v>
      </c>
      <c r="M309" t="s">
        <v>26</v>
      </c>
      <c r="N309" t="s">
        <v>27</v>
      </c>
    </row>
    <row r="310" spans="1:14" x14ac:dyDescent="0.25">
      <c r="A310" t="s">
        <v>2037</v>
      </c>
      <c r="B310" t="s">
        <v>2025</v>
      </c>
      <c r="C310" t="s">
        <v>2026</v>
      </c>
      <c r="D310" t="s">
        <v>2027</v>
      </c>
      <c r="E310" t="s">
        <v>695</v>
      </c>
      <c r="F310" t="s">
        <v>2059</v>
      </c>
      <c r="G310" t="s">
        <v>2060</v>
      </c>
      <c r="H310" t="s">
        <v>2061</v>
      </c>
      <c r="I310" t="s">
        <v>34</v>
      </c>
      <c r="J310" t="s">
        <v>2062</v>
      </c>
      <c r="K310" t="s">
        <v>1705</v>
      </c>
      <c r="L310" t="s">
        <v>342</v>
      </c>
      <c r="M310" t="s">
        <v>26</v>
      </c>
      <c r="N310" t="s">
        <v>27</v>
      </c>
    </row>
    <row r="311" spans="1:14" x14ac:dyDescent="0.25">
      <c r="A311" t="s">
        <v>1997</v>
      </c>
      <c r="B311" t="s">
        <v>2063</v>
      </c>
      <c r="C311" t="s">
        <v>1700</v>
      </c>
      <c r="D311" t="s">
        <v>1612</v>
      </c>
      <c r="E311" t="s">
        <v>695</v>
      </c>
      <c r="F311" t="s">
        <v>2064</v>
      </c>
      <c r="G311" t="s">
        <v>2065</v>
      </c>
      <c r="H311" t="s">
        <v>2066</v>
      </c>
      <c r="I311" t="s">
        <v>34</v>
      </c>
      <c r="J311" t="s">
        <v>1860</v>
      </c>
      <c r="K311" t="s">
        <v>606</v>
      </c>
      <c r="L311" t="s">
        <v>82</v>
      </c>
      <c r="M311" t="s">
        <v>26</v>
      </c>
      <c r="N311" t="s">
        <v>27</v>
      </c>
    </row>
    <row r="312" spans="1:14" x14ac:dyDescent="0.25">
      <c r="A312" t="s">
        <v>2067</v>
      </c>
      <c r="B312" t="s">
        <v>2068</v>
      </c>
      <c r="C312" t="s">
        <v>16</v>
      </c>
      <c r="D312" t="s">
        <v>49</v>
      </c>
      <c r="E312" t="s">
        <v>18</v>
      </c>
      <c r="F312" t="s">
        <v>2069</v>
      </c>
      <c r="G312" t="s">
        <v>2070</v>
      </c>
      <c r="H312" t="s">
        <v>2071</v>
      </c>
      <c r="I312" t="s">
        <v>34</v>
      </c>
      <c r="J312" t="s">
        <v>626</v>
      </c>
      <c r="K312" t="s">
        <v>24</v>
      </c>
      <c r="L312" t="s">
        <v>54</v>
      </c>
      <c r="M312" t="s">
        <v>2072</v>
      </c>
      <c r="N312" t="s">
        <v>46</v>
      </c>
    </row>
    <row r="313" spans="1:14" x14ac:dyDescent="0.25">
      <c r="A313" t="s">
        <v>2073</v>
      </c>
      <c r="C313" t="s">
        <v>2074</v>
      </c>
      <c r="D313" t="s">
        <v>2075</v>
      </c>
      <c r="E313" t="s">
        <v>18</v>
      </c>
      <c r="F313" t="s">
        <v>2076</v>
      </c>
      <c r="G313" t="s">
        <v>2077</v>
      </c>
      <c r="H313" t="s">
        <v>2078</v>
      </c>
      <c r="I313" t="s">
        <v>34</v>
      </c>
      <c r="J313" t="s">
        <v>2079</v>
      </c>
      <c r="K313" t="s">
        <v>606</v>
      </c>
      <c r="L313" t="s">
        <v>36</v>
      </c>
      <c r="M313" t="s">
        <v>26</v>
      </c>
      <c r="N313" t="s">
        <v>27</v>
      </c>
    </row>
    <row r="314" spans="1:14" x14ac:dyDescent="0.25">
      <c r="A314" t="s">
        <v>2080</v>
      </c>
      <c r="B314" t="s">
        <v>29</v>
      </c>
      <c r="C314" t="s">
        <v>600</v>
      </c>
      <c r="D314" t="s">
        <v>2081</v>
      </c>
      <c r="E314" t="s">
        <v>18</v>
      </c>
      <c r="F314" t="s">
        <v>2082</v>
      </c>
      <c r="G314" t="s">
        <v>2083</v>
      </c>
      <c r="H314" t="s">
        <v>2084</v>
      </c>
      <c r="I314" t="s">
        <v>34</v>
      </c>
      <c r="J314" t="s">
        <v>1704</v>
      </c>
      <c r="K314" t="s">
        <v>2085</v>
      </c>
      <c r="L314" t="s">
        <v>36</v>
      </c>
      <c r="M314" t="s">
        <v>26</v>
      </c>
      <c r="N314" t="s">
        <v>27</v>
      </c>
    </row>
    <row r="315" spans="1:14" x14ac:dyDescent="0.25">
      <c r="A315" t="s">
        <v>2086</v>
      </c>
      <c r="B315" t="s">
        <v>2087</v>
      </c>
      <c r="C315" t="s">
        <v>1991</v>
      </c>
      <c r="D315" t="s">
        <v>2088</v>
      </c>
      <c r="E315" t="s">
        <v>18</v>
      </c>
      <c r="F315" t="s">
        <v>2089</v>
      </c>
      <c r="G315" t="s">
        <v>2090</v>
      </c>
      <c r="H315" t="s">
        <v>2091</v>
      </c>
      <c r="I315" t="s">
        <v>34</v>
      </c>
      <c r="J315" t="s">
        <v>2092</v>
      </c>
      <c r="K315" t="s">
        <v>606</v>
      </c>
      <c r="L315" t="s">
        <v>2093</v>
      </c>
      <c r="M315" t="s">
        <v>26</v>
      </c>
      <c r="N315" t="s">
        <v>27</v>
      </c>
    </row>
    <row r="316" spans="1:14" x14ac:dyDescent="0.25">
      <c r="A316" t="s">
        <v>2094</v>
      </c>
      <c r="B316" t="s">
        <v>2095</v>
      </c>
      <c r="C316" t="s">
        <v>2054</v>
      </c>
      <c r="D316" t="s">
        <v>673</v>
      </c>
      <c r="E316" t="s">
        <v>18</v>
      </c>
      <c r="F316" t="s">
        <v>2096</v>
      </c>
      <c r="G316" t="s">
        <v>2097</v>
      </c>
      <c r="H316" t="s">
        <v>2098</v>
      </c>
      <c r="I316" t="s">
        <v>34</v>
      </c>
      <c r="J316" t="s">
        <v>2023</v>
      </c>
      <c r="K316" t="s">
        <v>1705</v>
      </c>
      <c r="L316" t="s">
        <v>2099</v>
      </c>
      <c r="M316" t="s">
        <v>26</v>
      </c>
      <c r="N316" t="s">
        <v>27</v>
      </c>
    </row>
    <row r="317" spans="1:14" x14ac:dyDescent="0.25">
      <c r="A317" t="s">
        <v>2100</v>
      </c>
      <c r="B317" t="s">
        <v>2101</v>
      </c>
      <c r="C317" t="s">
        <v>76</v>
      </c>
      <c r="D317" t="s">
        <v>1354</v>
      </c>
      <c r="E317" t="s">
        <v>18</v>
      </c>
      <c r="F317" t="s">
        <v>2102</v>
      </c>
      <c r="G317" t="s">
        <v>2103</v>
      </c>
      <c r="H317" t="s">
        <v>2104</v>
      </c>
      <c r="I317" t="s">
        <v>34</v>
      </c>
      <c r="J317" t="s">
        <v>1468</v>
      </c>
      <c r="K317" t="s">
        <v>24</v>
      </c>
      <c r="L317" t="s">
        <v>2105</v>
      </c>
      <c r="M317" t="s">
        <v>2106</v>
      </c>
      <c r="N317" t="s">
        <v>46</v>
      </c>
    </row>
    <row r="318" spans="1:14" x14ac:dyDescent="0.25">
      <c r="A318" t="s">
        <v>2107</v>
      </c>
      <c r="B318" t="s">
        <v>2108</v>
      </c>
      <c r="C318" t="s">
        <v>16</v>
      </c>
      <c r="D318" t="s">
        <v>2109</v>
      </c>
      <c r="E318" t="s">
        <v>18</v>
      </c>
      <c r="F318" t="s">
        <v>2110</v>
      </c>
      <c r="G318" t="s">
        <v>2111</v>
      </c>
      <c r="H318" t="s">
        <v>2112</v>
      </c>
      <c r="I318" t="s">
        <v>34</v>
      </c>
      <c r="J318" t="s">
        <v>43</v>
      </c>
      <c r="K318" t="s">
        <v>24</v>
      </c>
      <c r="L318" t="s">
        <v>2113</v>
      </c>
      <c r="M318" t="s">
        <v>2114</v>
      </c>
      <c r="N318" t="s">
        <v>46</v>
      </c>
    </row>
    <row r="319" spans="1:14" x14ac:dyDescent="0.25">
      <c r="A319" t="s">
        <v>1973</v>
      </c>
      <c r="B319" t="s">
        <v>1974</v>
      </c>
      <c r="C319" t="s">
        <v>1700</v>
      </c>
      <c r="D319" t="s">
        <v>1975</v>
      </c>
      <c r="E319" t="s">
        <v>695</v>
      </c>
      <c r="F319" t="s">
        <v>2115</v>
      </c>
      <c r="G319" t="s">
        <v>2116</v>
      </c>
      <c r="H319" t="s">
        <v>2117</v>
      </c>
      <c r="I319" t="s">
        <v>34</v>
      </c>
      <c r="J319" t="s">
        <v>691</v>
      </c>
      <c r="K319" t="s">
        <v>1705</v>
      </c>
      <c r="L319" t="s">
        <v>2118</v>
      </c>
      <c r="M319" t="s">
        <v>26</v>
      </c>
      <c r="N319" t="s">
        <v>27</v>
      </c>
    </row>
    <row r="320" spans="1:14" x14ac:dyDescent="0.25">
      <c r="A320" t="s">
        <v>1973</v>
      </c>
      <c r="B320" t="s">
        <v>1974</v>
      </c>
      <c r="C320" t="s">
        <v>1700</v>
      </c>
      <c r="D320" t="s">
        <v>1975</v>
      </c>
      <c r="E320" t="s">
        <v>695</v>
      </c>
      <c r="F320" t="s">
        <v>2119</v>
      </c>
      <c r="G320" t="s">
        <v>2120</v>
      </c>
      <c r="H320" t="s">
        <v>2121</v>
      </c>
      <c r="I320" t="s">
        <v>34</v>
      </c>
      <c r="J320" t="s">
        <v>426</v>
      </c>
      <c r="K320" t="s">
        <v>1705</v>
      </c>
      <c r="L320" t="s">
        <v>193</v>
      </c>
      <c r="M320" t="s">
        <v>26</v>
      </c>
      <c r="N320" t="s">
        <v>27</v>
      </c>
    </row>
    <row r="321" spans="1:14" x14ac:dyDescent="0.25">
      <c r="A321" t="s">
        <v>1973</v>
      </c>
      <c r="B321" t="s">
        <v>1974</v>
      </c>
      <c r="C321" t="s">
        <v>1991</v>
      </c>
      <c r="D321" t="s">
        <v>1975</v>
      </c>
      <c r="E321" t="s">
        <v>695</v>
      </c>
      <c r="F321" t="s">
        <v>2122</v>
      </c>
      <c r="G321" t="s">
        <v>2123</v>
      </c>
      <c r="H321" t="s">
        <v>2124</v>
      </c>
      <c r="I321" t="s">
        <v>34</v>
      </c>
      <c r="J321" t="s">
        <v>134</v>
      </c>
      <c r="K321" t="s">
        <v>606</v>
      </c>
      <c r="L321" t="s">
        <v>193</v>
      </c>
      <c r="M321" t="s">
        <v>26</v>
      </c>
      <c r="N321" t="s">
        <v>27</v>
      </c>
    </row>
    <row r="322" spans="1:14" x14ac:dyDescent="0.25">
      <c r="A322" t="s">
        <v>1973</v>
      </c>
      <c r="B322" t="s">
        <v>1974</v>
      </c>
      <c r="C322" t="s">
        <v>1991</v>
      </c>
      <c r="D322" t="s">
        <v>1975</v>
      </c>
      <c r="E322" t="s">
        <v>695</v>
      </c>
      <c r="F322" t="s">
        <v>2125</v>
      </c>
      <c r="G322" t="s">
        <v>2126</v>
      </c>
      <c r="H322" t="s">
        <v>2127</v>
      </c>
      <c r="I322" t="s">
        <v>34</v>
      </c>
      <c r="J322" t="s">
        <v>605</v>
      </c>
      <c r="K322" t="s">
        <v>606</v>
      </c>
      <c r="L322" t="s">
        <v>193</v>
      </c>
      <c r="M322" t="s">
        <v>26</v>
      </c>
      <c r="N322" t="s">
        <v>27</v>
      </c>
    </row>
    <row r="323" spans="1:14" x14ac:dyDescent="0.25">
      <c r="A323" t="s">
        <v>1973</v>
      </c>
      <c r="B323" t="s">
        <v>1974</v>
      </c>
      <c r="C323" t="s">
        <v>1700</v>
      </c>
      <c r="D323" t="s">
        <v>1975</v>
      </c>
      <c r="E323" t="s">
        <v>695</v>
      </c>
      <c r="F323" t="s">
        <v>2131</v>
      </c>
      <c r="G323" t="s">
        <v>2132</v>
      </c>
      <c r="H323" t="s">
        <v>2133</v>
      </c>
      <c r="I323" t="s">
        <v>34</v>
      </c>
      <c r="J323" t="s">
        <v>782</v>
      </c>
      <c r="K323" t="s">
        <v>1705</v>
      </c>
      <c r="L323" t="s">
        <v>193</v>
      </c>
      <c r="M323" t="s">
        <v>26</v>
      </c>
      <c r="N323" t="s">
        <v>27</v>
      </c>
    </row>
    <row r="324" spans="1:14" x14ac:dyDescent="0.25">
      <c r="A324" t="s">
        <v>1973</v>
      </c>
      <c r="B324" t="s">
        <v>1974</v>
      </c>
      <c r="C324" t="s">
        <v>1991</v>
      </c>
      <c r="D324" t="s">
        <v>1975</v>
      </c>
      <c r="E324" t="s">
        <v>695</v>
      </c>
      <c r="F324" t="s">
        <v>2134</v>
      </c>
      <c r="G324" t="s">
        <v>2135</v>
      </c>
      <c r="H324" t="s">
        <v>2136</v>
      </c>
      <c r="I324" t="s">
        <v>34</v>
      </c>
      <c r="J324" t="s">
        <v>1704</v>
      </c>
      <c r="K324" t="s">
        <v>606</v>
      </c>
      <c r="L324" t="s">
        <v>193</v>
      </c>
      <c r="M324" t="s">
        <v>26</v>
      </c>
      <c r="N324" t="s">
        <v>27</v>
      </c>
    </row>
    <row r="325" spans="1:14" x14ac:dyDescent="0.25">
      <c r="A325" t="s">
        <v>1973</v>
      </c>
      <c r="B325" t="s">
        <v>1974</v>
      </c>
      <c r="C325" t="s">
        <v>1700</v>
      </c>
      <c r="D325" t="s">
        <v>1975</v>
      </c>
      <c r="E325" t="s">
        <v>695</v>
      </c>
      <c r="F325" t="s">
        <v>2137</v>
      </c>
      <c r="G325" t="s">
        <v>2138</v>
      </c>
      <c r="H325" t="s">
        <v>2139</v>
      </c>
      <c r="I325" t="s">
        <v>34</v>
      </c>
      <c r="J325" t="s">
        <v>448</v>
      </c>
      <c r="K325" t="s">
        <v>1705</v>
      </c>
      <c r="L325" t="s">
        <v>193</v>
      </c>
      <c r="M325" t="s">
        <v>26</v>
      </c>
      <c r="N325" t="s">
        <v>27</v>
      </c>
    </row>
    <row r="326" spans="1:14" x14ac:dyDescent="0.25">
      <c r="A326" t="s">
        <v>1973</v>
      </c>
      <c r="B326" t="s">
        <v>1974</v>
      </c>
      <c r="C326" t="s">
        <v>1700</v>
      </c>
      <c r="D326" t="s">
        <v>1975</v>
      </c>
      <c r="E326" t="s">
        <v>695</v>
      </c>
      <c r="F326" t="s">
        <v>2140</v>
      </c>
      <c r="G326" t="s">
        <v>2141</v>
      </c>
      <c r="H326" t="s">
        <v>2142</v>
      </c>
      <c r="I326" t="s">
        <v>34</v>
      </c>
      <c r="J326" t="s">
        <v>691</v>
      </c>
      <c r="K326" t="s">
        <v>1705</v>
      </c>
      <c r="L326" t="s">
        <v>193</v>
      </c>
      <c r="M326" t="s">
        <v>26</v>
      </c>
      <c r="N326" t="s">
        <v>27</v>
      </c>
    </row>
    <row r="327" spans="1:14" x14ac:dyDescent="0.25">
      <c r="A327" t="s">
        <v>2143</v>
      </c>
      <c r="B327" t="s">
        <v>2144</v>
      </c>
      <c r="C327" t="s">
        <v>76</v>
      </c>
      <c r="D327" t="s">
        <v>102</v>
      </c>
      <c r="E327" t="s">
        <v>18</v>
      </c>
      <c r="F327" t="s">
        <v>2145</v>
      </c>
      <c r="G327" t="s">
        <v>2146</v>
      </c>
      <c r="H327" t="s">
        <v>2147</v>
      </c>
      <c r="I327" t="s">
        <v>34</v>
      </c>
      <c r="J327" t="s">
        <v>155</v>
      </c>
      <c r="K327" t="s">
        <v>24</v>
      </c>
      <c r="L327" t="s">
        <v>202</v>
      </c>
      <c r="M327" t="s">
        <v>2148</v>
      </c>
      <c r="N327" t="s">
        <v>46</v>
      </c>
    </row>
    <row r="328" spans="1:14" x14ac:dyDescent="0.25">
      <c r="A328" t="s">
        <v>2149</v>
      </c>
      <c r="B328" t="s">
        <v>2150</v>
      </c>
      <c r="C328" t="s">
        <v>16</v>
      </c>
      <c r="D328" t="s">
        <v>2151</v>
      </c>
      <c r="E328" t="s">
        <v>18</v>
      </c>
      <c r="F328" t="s">
        <v>2152</v>
      </c>
      <c r="G328" t="s">
        <v>2153</v>
      </c>
      <c r="H328" t="s">
        <v>2154</v>
      </c>
      <c r="I328" t="s">
        <v>34</v>
      </c>
      <c r="J328" t="s">
        <v>536</v>
      </c>
      <c r="K328" t="s">
        <v>24</v>
      </c>
      <c r="L328" t="s">
        <v>224</v>
      </c>
      <c r="M328" t="s">
        <v>2155</v>
      </c>
      <c r="N328" t="s">
        <v>46</v>
      </c>
    </row>
    <row r="329" spans="1:14" x14ac:dyDescent="0.25">
      <c r="A329" t="s">
        <v>2156</v>
      </c>
      <c r="C329" t="s">
        <v>16</v>
      </c>
      <c r="D329" t="s">
        <v>2157</v>
      </c>
      <c r="E329" t="s">
        <v>18</v>
      </c>
      <c r="F329" t="s">
        <v>2158</v>
      </c>
      <c r="G329" t="s">
        <v>2159</v>
      </c>
      <c r="H329" t="s">
        <v>2160</v>
      </c>
      <c r="I329" t="s">
        <v>34</v>
      </c>
      <c r="J329" t="s">
        <v>307</v>
      </c>
      <c r="K329" t="s">
        <v>24</v>
      </c>
      <c r="L329" t="s">
        <v>193</v>
      </c>
      <c r="M329" t="s">
        <v>26</v>
      </c>
      <c r="N329" t="s">
        <v>27</v>
      </c>
    </row>
    <row r="330" spans="1:14" x14ac:dyDescent="0.25">
      <c r="A330" t="s">
        <v>1973</v>
      </c>
      <c r="B330" t="s">
        <v>1974</v>
      </c>
      <c r="C330" t="s">
        <v>1991</v>
      </c>
      <c r="D330" t="s">
        <v>1975</v>
      </c>
      <c r="E330" t="s">
        <v>695</v>
      </c>
      <c r="F330" t="s">
        <v>2165</v>
      </c>
      <c r="G330" t="s">
        <v>2166</v>
      </c>
      <c r="H330" t="s">
        <v>2167</v>
      </c>
      <c r="I330" t="s">
        <v>34</v>
      </c>
      <c r="J330" t="s">
        <v>2079</v>
      </c>
      <c r="K330" t="s">
        <v>606</v>
      </c>
      <c r="L330" t="s">
        <v>193</v>
      </c>
      <c r="M330" t="s">
        <v>26</v>
      </c>
      <c r="N330" t="s">
        <v>27</v>
      </c>
    </row>
    <row r="331" spans="1:14" x14ac:dyDescent="0.25">
      <c r="A331" t="s">
        <v>1973</v>
      </c>
      <c r="B331" t="s">
        <v>1974</v>
      </c>
      <c r="C331" t="s">
        <v>1991</v>
      </c>
      <c r="D331" t="s">
        <v>1975</v>
      </c>
      <c r="E331" t="s">
        <v>695</v>
      </c>
      <c r="F331" t="s">
        <v>2168</v>
      </c>
      <c r="G331" t="s">
        <v>2169</v>
      </c>
      <c r="H331" t="s">
        <v>2170</v>
      </c>
      <c r="I331" t="s">
        <v>34</v>
      </c>
      <c r="J331" t="s">
        <v>2079</v>
      </c>
      <c r="K331" t="s">
        <v>606</v>
      </c>
      <c r="L331" t="s">
        <v>193</v>
      </c>
      <c r="M331" t="s">
        <v>26</v>
      </c>
      <c r="N331" t="s">
        <v>27</v>
      </c>
    </row>
    <row r="332" spans="1:14" x14ac:dyDescent="0.25">
      <c r="A332" t="s">
        <v>1973</v>
      </c>
      <c r="B332" t="s">
        <v>1974</v>
      </c>
      <c r="C332" t="s">
        <v>1700</v>
      </c>
      <c r="D332" t="s">
        <v>1975</v>
      </c>
      <c r="E332" t="s">
        <v>695</v>
      </c>
      <c r="F332" t="s">
        <v>2171</v>
      </c>
      <c r="G332" t="s">
        <v>2172</v>
      </c>
      <c r="H332" t="s">
        <v>2173</v>
      </c>
      <c r="I332" t="s">
        <v>34</v>
      </c>
      <c r="J332" t="s">
        <v>142</v>
      </c>
      <c r="K332" t="s">
        <v>1705</v>
      </c>
      <c r="L332" t="s">
        <v>193</v>
      </c>
      <c r="M332" t="s">
        <v>26</v>
      </c>
      <c r="N332" t="s">
        <v>27</v>
      </c>
    </row>
    <row r="333" spans="1:14" x14ac:dyDescent="0.25">
      <c r="A333" t="s">
        <v>1973</v>
      </c>
      <c r="B333" t="s">
        <v>1974</v>
      </c>
      <c r="C333" t="s">
        <v>1991</v>
      </c>
      <c r="D333" t="s">
        <v>1975</v>
      </c>
      <c r="E333" t="s">
        <v>695</v>
      </c>
      <c r="F333" t="s">
        <v>2174</v>
      </c>
      <c r="G333" t="s">
        <v>2175</v>
      </c>
      <c r="H333" t="s">
        <v>2176</v>
      </c>
      <c r="I333" t="s">
        <v>34</v>
      </c>
      <c r="J333" t="s">
        <v>1965</v>
      </c>
      <c r="K333" t="s">
        <v>606</v>
      </c>
      <c r="L333" t="s">
        <v>193</v>
      </c>
      <c r="M333" t="s">
        <v>26</v>
      </c>
      <c r="N333" t="s">
        <v>27</v>
      </c>
    </row>
    <row r="334" spans="1:14" x14ac:dyDescent="0.25">
      <c r="A334" t="s">
        <v>1973</v>
      </c>
      <c r="B334" t="s">
        <v>1974</v>
      </c>
      <c r="C334" t="s">
        <v>1991</v>
      </c>
      <c r="D334" t="s">
        <v>1975</v>
      </c>
      <c r="E334" t="s">
        <v>695</v>
      </c>
      <c r="F334" t="s">
        <v>2177</v>
      </c>
      <c r="G334" t="s">
        <v>2178</v>
      </c>
      <c r="H334" t="s">
        <v>2179</v>
      </c>
      <c r="I334" t="s">
        <v>34</v>
      </c>
      <c r="J334" t="s">
        <v>872</v>
      </c>
      <c r="K334" t="s">
        <v>606</v>
      </c>
      <c r="L334" t="s">
        <v>193</v>
      </c>
      <c r="M334" t="s">
        <v>26</v>
      </c>
      <c r="N334" t="s">
        <v>27</v>
      </c>
    </row>
    <row r="335" spans="1:14" x14ac:dyDescent="0.25">
      <c r="A335" t="s">
        <v>1973</v>
      </c>
      <c r="B335" t="s">
        <v>1974</v>
      </c>
      <c r="C335" t="s">
        <v>1700</v>
      </c>
      <c r="D335" t="s">
        <v>1975</v>
      </c>
      <c r="E335" t="s">
        <v>695</v>
      </c>
      <c r="F335" t="s">
        <v>2180</v>
      </c>
      <c r="G335" t="s">
        <v>2181</v>
      </c>
      <c r="H335" t="s">
        <v>2182</v>
      </c>
      <c r="I335" t="s">
        <v>34</v>
      </c>
      <c r="J335" t="s">
        <v>269</v>
      </c>
      <c r="K335" t="s">
        <v>1705</v>
      </c>
      <c r="L335" t="s">
        <v>193</v>
      </c>
      <c r="M335" t="s">
        <v>26</v>
      </c>
      <c r="N335" t="s">
        <v>27</v>
      </c>
    </row>
    <row r="336" spans="1:14" x14ac:dyDescent="0.25">
      <c r="A336" t="s">
        <v>1973</v>
      </c>
      <c r="B336" t="s">
        <v>1974</v>
      </c>
      <c r="C336" t="s">
        <v>1700</v>
      </c>
      <c r="D336" t="s">
        <v>2157</v>
      </c>
      <c r="E336" t="s">
        <v>695</v>
      </c>
      <c r="F336" t="s">
        <v>2183</v>
      </c>
      <c r="G336" t="s">
        <v>2184</v>
      </c>
      <c r="H336" t="s">
        <v>2185</v>
      </c>
      <c r="I336" t="s">
        <v>34</v>
      </c>
      <c r="J336" t="s">
        <v>1860</v>
      </c>
      <c r="K336" t="s">
        <v>1705</v>
      </c>
      <c r="L336" t="s">
        <v>193</v>
      </c>
      <c r="M336" t="s">
        <v>26</v>
      </c>
      <c r="N336" t="s">
        <v>27</v>
      </c>
    </row>
    <row r="337" spans="1:14" x14ac:dyDescent="0.25">
      <c r="A337" t="s">
        <v>1973</v>
      </c>
      <c r="B337" t="s">
        <v>1974</v>
      </c>
      <c r="C337" t="s">
        <v>1991</v>
      </c>
      <c r="D337" t="s">
        <v>1975</v>
      </c>
      <c r="E337" t="s">
        <v>695</v>
      </c>
      <c r="F337" t="s">
        <v>2186</v>
      </c>
      <c r="G337" t="s">
        <v>2187</v>
      </c>
      <c r="H337" t="s">
        <v>2188</v>
      </c>
      <c r="I337" t="s">
        <v>34</v>
      </c>
      <c r="J337" t="s">
        <v>1988</v>
      </c>
      <c r="K337" t="s">
        <v>606</v>
      </c>
      <c r="L337" t="s">
        <v>193</v>
      </c>
      <c r="M337" t="s">
        <v>26</v>
      </c>
      <c r="N337" t="s">
        <v>27</v>
      </c>
    </row>
    <row r="338" spans="1:14" x14ac:dyDescent="0.25">
      <c r="A338" t="s">
        <v>1973</v>
      </c>
      <c r="B338" t="s">
        <v>1974</v>
      </c>
      <c r="C338" t="s">
        <v>1700</v>
      </c>
      <c r="D338" t="s">
        <v>2157</v>
      </c>
      <c r="E338" t="s">
        <v>695</v>
      </c>
      <c r="F338" t="s">
        <v>2189</v>
      </c>
      <c r="G338" t="s">
        <v>2190</v>
      </c>
      <c r="H338" t="s">
        <v>2191</v>
      </c>
      <c r="I338" t="s">
        <v>34</v>
      </c>
      <c r="J338" t="s">
        <v>1648</v>
      </c>
      <c r="K338" t="s">
        <v>1705</v>
      </c>
      <c r="L338" t="s">
        <v>193</v>
      </c>
      <c r="M338" t="s">
        <v>26</v>
      </c>
      <c r="N338" t="s">
        <v>27</v>
      </c>
    </row>
    <row r="339" spans="1:14" x14ac:dyDescent="0.25">
      <c r="A339" t="s">
        <v>1973</v>
      </c>
      <c r="B339" t="s">
        <v>1974</v>
      </c>
      <c r="C339" t="s">
        <v>1700</v>
      </c>
      <c r="D339" t="s">
        <v>1975</v>
      </c>
      <c r="E339" t="s">
        <v>695</v>
      </c>
      <c r="F339" t="s">
        <v>2192</v>
      </c>
      <c r="G339" t="s">
        <v>2193</v>
      </c>
      <c r="H339" t="s">
        <v>2194</v>
      </c>
      <c r="I339" t="s">
        <v>34</v>
      </c>
      <c r="J339" t="s">
        <v>1161</v>
      </c>
      <c r="K339" t="s">
        <v>1705</v>
      </c>
      <c r="L339" t="s">
        <v>193</v>
      </c>
      <c r="M339" t="s">
        <v>26</v>
      </c>
      <c r="N339" t="s">
        <v>27</v>
      </c>
    </row>
    <row r="340" spans="1:14" x14ac:dyDescent="0.25">
      <c r="A340" t="s">
        <v>1973</v>
      </c>
      <c r="B340" t="s">
        <v>1974</v>
      </c>
      <c r="C340" t="s">
        <v>1991</v>
      </c>
      <c r="D340" t="s">
        <v>1975</v>
      </c>
      <c r="E340" t="s">
        <v>695</v>
      </c>
      <c r="F340" t="s">
        <v>2195</v>
      </c>
      <c r="G340" t="s">
        <v>2196</v>
      </c>
      <c r="H340" t="s">
        <v>2197</v>
      </c>
      <c r="I340" t="s">
        <v>34</v>
      </c>
      <c r="J340" t="s">
        <v>1988</v>
      </c>
      <c r="K340" t="s">
        <v>606</v>
      </c>
      <c r="L340" t="s">
        <v>193</v>
      </c>
      <c r="M340" t="s">
        <v>26</v>
      </c>
      <c r="N340" t="s">
        <v>27</v>
      </c>
    </row>
    <row r="341" spans="1:14" x14ac:dyDescent="0.25">
      <c r="A341" t="s">
        <v>1973</v>
      </c>
      <c r="B341" t="s">
        <v>1974</v>
      </c>
      <c r="C341" t="s">
        <v>1700</v>
      </c>
      <c r="D341" t="s">
        <v>1975</v>
      </c>
      <c r="E341" t="s">
        <v>695</v>
      </c>
      <c r="F341" t="s">
        <v>2198</v>
      </c>
      <c r="G341" t="s">
        <v>2199</v>
      </c>
      <c r="H341" t="s">
        <v>2200</v>
      </c>
      <c r="I341" t="s">
        <v>34</v>
      </c>
      <c r="J341" t="s">
        <v>142</v>
      </c>
      <c r="K341" t="s">
        <v>1705</v>
      </c>
      <c r="L341" t="s">
        <v>193</v>
      </c>
      <c r="M341" t="s">
        <v>26</v>
      </c>
      <c r="N341" t="s">
        <v>27</v>
      </c>
    </row>
    <row r="342" spans="1:14" x14ac:dyDescent="0.25">
      <c r="A342" t="s">
        <v>1973</v>
      </c>
      <c r="B342" t="s">
        <v>1974</v>
      </c>
      <c r="C342" t="s">
        <v>1991</v>
      </c>
      <c r="D342" t="s">
        <v>1975</v>
      </c>
      <c r="E342" t="s">
        <v>695</v>
      </c>
      <c r="F342" t="s">
        <v>2201</v>
      </c>
      <c r="G342" t="s">
        <v>2202</v>
      </c>
      <c r="H342" t="s">
        <v>2203</v>
      </c>
      <c r="I342" t="s">
        <v>34</v>
      </c>
      <c r="J342" t="s">
        <v>2023</v>
      </c>
      <c r="K342" t="s">
        <v>606</v>
      </c>
      <c r="L342" t="s">
        <v>193</v>
      </c>
      <c r="M342" t="s">
        <v>26</v>
      </c>
      <c r="N342" t="s">
        <v>27</v>
      </c>
    </row>
    <row r="343" spans="1:14" x14ac:dyDescent="0.25">
      <c r="A343" t="s">
        <v>2204</v>
      </c>
      <c r="B343" t="s">
        <v>599</v>
      </c>
      <c r="C343" t="s">
        <v>1998</v>
      </c>
      <c r="D343" t="s">
        <v>1612</v>
      </c>
      <c r="E343" t="s">
        <v>695</v>
      </c>
      <c r="F343" t="s">
        <v>2205</v>
      </c>
      <c r="G343" t="s">
        <v>2206</v>
      </c>
      <c r="H343" t="s">
        <v>2207</v>
      </c>
      <c r="I343" t="s">
        <v>34</v>
      </c>
      <c r="J343" t="s">
        <v>929</v>
      </c>
      <c r="K343" t="s">
        <v>24</v>
      </c>
      <c r="L343" t="s">
        <v>82</v>
      </c>
      <c r="M343" t="s">
        <v>26</v>
      </c>
      <c r="N343" t="s">
        <v>27</v>
      </c>
    </row>
    <row r="344" spans="1:14" x14ac:dyDescent="0.25">
      <c r="A344" t="s">
        <v>2161</v>
      </c>
      <c r="B344" t="s">
        <v>599</v>
      </c>
      <c r="C344" t="s">
        <v>1998</v>
      </c>
      <c r="D344" t="s">
        <v>1612</v>
      </c>
      <c r="E344" t="s">
        <v>695</v>
      </c>
      <c r="F344" t="s">
        <v>2212</v>
      </c>
      <c r="G344" t="s">
        <v>2213</v>
      </c>
      <c r="H344" t="s">
        <v>2214</v>
      </c>
      <c r="I344" t="s">
        <v>34</v>
      </c>
      <c r="J344" t="s">
        <v>269</v>
      </c>
      <c r="K344" t="s">
        <v>24</v>
      </c>
      <c r="L344" t="s">
        <v>82</v>
      </c>
      <c r="M344" t="s">
        <v>26</v>
      </c>
      <c r="N344" t="s">
        <v>27</v>
      </c>
    </row>
    <row r="345" spans="1:14" x14ac:dyDescent="0.25">
      <c r="A345" t="s">
        <v>2208</v>
      </c>
      <c r="B345" t="s">
        <v>599</v>
      </c>
      <c r="C345" t="s">
        <v>1998</v>
      </c>
      <c r="D345" t="s">
        <v>1612</v>
      </c>
      <c r="E345" t="s">
        <v>695</v>
      </c>
      <c r="F345" t="s">
        <v>2215</v>
      </c>
      <c r="G345" t="s">
        <v>2216</v>
      </c>
      <c r="H345" t="s">
        <v>2217</v>
      </c>
      <c r="I345" t="s">
        <v>34</v>
      </c>
      <c r="J345" t="s">
        <v>426</v>
      </c>
      <c r="K345" t="s">
        <v>24</v>
      </c>
      <c r="L345" t="s">
        <v>82</v>
      </c>
      <c r="M345" t="s">
        <v>26</v>
      </c>
      <c r="N345" t="s">
        <v>27</v>
      </c>
    </row>
    <row r="346" spans="1:14" x14ac:dyDescent="0.25">
      <c r="A346" t="s">
        <v>2218</v>
      </c>
      <c r="B346" t="s">
        <v>1021</v>
      </c>
      <c r="C346" t="s">
        <v>16</v>
      </c>
      <c r="D346" t="s">
        <v>2219</v>
      </c>
      <c r="E346" t="s">
        <v>18</v>
      </c>
      <c r="F346" t="s">
        <v>2220</v>
      </c>
      <c r="G346" t="s">
        <v>2221</v>
      </c>
      <c r="H346" t="s">
        <v>2222</v>
      </c>
      <c r="I346" t="s">
        <v>34</v>
      </c>
      <c r="J346" t="s">
        <v>2223</v>
      </c>
      <c r="K346" t="s">
        <v>24</v>
      </c>
      <c r="L346" t="s">
        <v>82</v>
      </c>
      <c r="M346" t="s">
        <v>26</v>
      </c>
      <c r="N346" t="s">
        <v>27</v>
      </c>
    </row>
    <row r="347" spans="1:14" x14ac:dyDescent="0.25">
      <c r="A347" t="s">
        <v>2224</v>
      </c>
      <c r="B347" t="s">
        <v>428</v>
      </c>
      <c r="C347" t="s">
        <v>16</v>
      </c>
      <c r="D347" t="s">
        <v>2225</v>
      </c>
      <c r="E347" t="s">
        <v>18</v>
      </c>
      <c r="F347" t="s">
        <v>2226</v>
      </c>
      <c r="G347" t="s">
        <v>2227</v>
      </c>
      <c r="H347" t="s">
        <v>2228</v>
      </c>
      <c r="I347" t="s">
        <v>34</v>
      </c>
      <c r="J347" t="s">
        <v>178</v>
      </c>
      <c r="K347" t="s">
        <v>24</v>
      </c>
      <c r="L347" t="s">
        <v>842</v>
      </c>
      <c r="M347" t="s">
        <v>26</v>
      </c>
      <c r="N347" t="s">
        <v>27</v>
      </c>
    </row>
    <row r="348" spans="1:14" x14ac:dyDescent="0.25">
      <c r="A348" t="s">
        <v>2229</v>
      </c>
      <c r="B348" t="s">
        <v>2230</v>
      </c>
      <c r="C348" t="s">
        <v>76</v>
      </c>
      <c r="D348" t="s">
        <v>2231</v>
      </c>
      <c r="E348" t="s">
        <v>18</v>
      </c>
      <c r="F348" t="s">
        <v>2232</v>
      </c>
      <c r="G348" t="s">
        <v>2233</v>
      </c>
      <c r="H348" t="s">
        <v>2234</v>
      </c>
      <c r="I348" t="s">
        <v>34</v>
      </c>
      <c r="J348" t="s">
        <v>2235</v>
      </c>
      <c r="K348" t="s">
        <v>24</v>
      </c>
      <c r="L348" t="s">
        <v>2236</v>
      </c>
      <c r="M348" t="s">
        <v>2237</v>
      </c>
      <c r="N348" t="s">
        <v>46</v>
      </c>
    </row>
    <row r="349" spans="1:14" x14ac:dyDescent="0.25">
      <c r="A349" t="s">
        <v>2238</v>
      </c>
      <c r="B349" t="s">
        <v>2239</v>
      </c>
      <c r="C349" t="s">
        <v>16</v>
      </c>
      <c r="D349" t="s">
        <v>2240</v>
      </c>
      <c r="E349" t="s">
        <v>18</v>
      </c>
      <c r="F349" t="s">
        <v>2241</v>
      </c>
      <c r="G349" t="s">
        <v>2242</v>
      </c>
      <c r="H349" t="s">
        <v>2243</v>
      </c>
      <c r="I349" t="s">
        <v>34</v>
      </c>
      <c r="J349" t="s">
        <v>2244</v>
      </c>
      <c r="K349" t="s">
        <v>24</v>
      </c>
      <c r="L349" t="s">
        <v>848</v>
      </c>
      <c r="M349" t="s">
        <v>2245</v>
      </c>
      <c r="N349" t="s">
        <v>46</v>
      </c>
    </row>
    <row r="350" spans="1:14" x14ac:dyDescent="0.25">
      <c r="A350" t="s">
        <v>2246</v>
      </c>
      <c r="B350" t="s">
        <v>2247</v>
      </c>
      <c r="C350" t="s">
        <v>76</v>
      </c>
      <c r="D350" t="s">
        <v>616</v>
      </c>
      <c r="E350" t="s">
        <v>18</v>
      </c>
      <c r="F350" t="s">
        <v>2248</v>
      </c>
      <c r="G350" t="s">
        <v>2249</v>
      </c>
      <c r="H350" t="s">
        <v>2250</v>
      </c>
      <c r="I350" t="s">
        <v>34</v>
      </c>
      <c r="J350" t="s">
        <v>1066</v>
      </c>
      <c r="K350" t="s">
        <v>24</v>
      </c>
      <c r="L350" t="s">
        <v>2251</v>
      </c>
      <c r="M350" t="s">
        <v>26</v>
      </c>
      <c r="N350" t="s">
        <v>27</v>
      </c>
    </row>
    <row r="351" spans="1:14" x14ac:dyDescent="0.25">
      <c r="A351" t="s">
        <v>2252</v>
      </c>
      <c r="B351" t="s">
        <v>2253</v>
      </c>
      <c r="C351" t="s">
        <v>76</v>
      </c>
      <c r="D351" t="s">
        <v>472</v>
      </c>
      <c r="E351" t="s">
        <v>18</v>
      </c>
      <c r="F351" t="s">
        <v>2254</v>
      </c>
      <c r="G351" t="s">
        <v>2255</v>
      </c>
      <c r="H351" t="s">
        <v>2256</v>
      </c>
      <c r="I351" t="s">
        <v>34</v>
      </c>
      <c r="J351" t="s">
        <v>816</v>
      </c>
      <c r="K351" t="s">
        <v>24</v>
      </c>
      <c r="L351" t="s">
        <v>477</v>
      </c>
      <c r="M351" t="s">
        <v>26</v>
      </c>
      <c r="N351" t="s">
        <v>27</v>
      </c>
    </row>
    <row r="352" spans="1:14" x14ac:dyDescent="0.25">
      <c r="A352" t="s">
        <v>2257</v>
      </c>
      <c r="B352" t="s">
        <v>2258</v>
      </c>
      <c r="C352" t="s">
        <v>76</v>
      </c>
      <c r="D352" t="s">
        <v>616</v>
      </c>
      <c r="E352" t="s">
        <v>18</v>
      </c>
      <c r="F352" t="s">
        <v>2259</v>
      </c>
      <c r="G352" t="s">
        <v>2260</v>
      </c>
      <c r="H352" t="s">
        <v>2261</v>
      </c>
      <c r="I352" t="s">
        <v>34</v>
      </c>
      <c r="J352" t="s">
        <v>98</v>
      </c>
      <c r="K352" t="s">
        <v>24</v>
      </c>
      <c r="L352" t="s">
        <v>2251</v>
      </c>
      <c r="M352" t="s">
        <v>26</v>
      </c>
      <c r="N352" t="s">
        <v>27</v>
      </c>
    </row>
    <row r="353" spans="1:14" x14ac:dyDescent="0.25">
      <c r="A353" t="s">
        <v>2262</v>
      </c>
      <c r="B353" t="s">
        <v>2263</v>
      </c>
      <c r="C353" t="s">
        <v>76</v>
      </c>
      <c r="D353" t="s">
        <v>2264</v>
      </c>
      <c r="E353" t="s">
        <v>18</v>
      </c>
      <c r="F353" t="s">
        <v>2265</v>
      </c>
      <c r="G353" t="s">
        <v>2266</v>
      </c>
      <c r="H353" t="s">
        <v>2267</v>
      </c>
      <c r="I353" t="s">
        <v>34</v>
      </c>
      <c r="J353" t="s">
        <v>1056</v>
      </c>
      <c r="K353" t="s">
        <v>24</v>
      </c>
      <c r="L353" t="s">
        <v>224</v>
      </c>
      <c r="M353" t="s">
        <v>2268</v>
      </c>
      <c r="N353" t="s">
        <v>46</v>
      </c>
    </row>
    <row r="354" spans="1:14" x14ac:dyDescent="0.25">
      <c r="A354" t="s">
        <v>2269</v>
      </c>
      <c r="C354" t="s">
        <v>16</v>
      </c>
      <c r="E354" t="s">
        <v>18</v>
      </c>
      <c r="F354" t="s">
        <v>2270</v>
      </c>
      <c r="G354" t="s">
        <v>2271</v>
      </c>
      <c r="H354" t="s">
        <v>2272</v>
      </c>
      <c r="I354" t="s">
        <v>1670</v>
      </c>
      <c r="J354" t="s">
        <v>276</v>
      </c>
      <c r="K354" t="s">
        <v>24</v>
      </c>
      <c r="L354" t="s">
        <v>184</v>
      </c>
      <c r="M354" t="s">
        <v>26</v>
      </c>
      <c r="N354" t="s">
        <v>27</v>
      </c>
    </row>
    <row r="355" spans="1:14" x14ac:dyDescent="0.25">
      <c r="A355" t="s">
        <v>2273</v>
      </c>
      <c r="B355" t="s">
        <v>403</v>
      </c>
      <c r="C355" t="s">
        <v>16</v>
      </c>
      <c r="D355" t="s">
        <v>397</v>
      </c>
      <c r="E355" t="s">
        <v>18</v>
      </c>
      <c r="F355" t="s">
        <v>2274</v>
      </c>
      <c r="G355" t="s">
        <v>2275</v>
      </c>
      <c r="H355" t="s">
        <v>2276</v>
      </c>
      <c r="I355" t="s">
        <v>34</v>
      </c>
      <c r="J355" t="s">
        <v>1860</v>
      </c>
      <c r="K355" t="s">
        <v>24</v>
      </c>
      <c r="L355" t="s">
        <v>401</v>
      </c>
      <c r="M355" t="s">
        <v>26</v>
      </c>
      <c r="N355" t="s">
        <v>27</v>
      </c>
    </row>
    <row r="356" spans="1:14" x14ac:dyDescent="0.25">
      <c r="A356" t="s">
        <v>2277</v>
      </c>
      <c r="B356" t="s">
        <v>2278</v>
      </c>
      <c r="C356" t="s">
        <v>16</v>
      </c>
      <c r="D356" t="s">
        <v>2279</v>
      </c>
      <c r="E356" t="s">
        <v>18</v>
      </c>
      <c r="F356" t="s">
        <v>2280</v>
      </c>
      <c r="G356" t="s">
        <v>2281</v>
      </c>
      <c r="H356" t="s">
        <v>2282</v>
      </c>
      <c r="I356" t="s">
        <v>34</v>
      </c>
      <c r="J356" t="s">
        <v>2283</v>
      </c>
      <c r="K356" t="s">
        <v>24</v>
      </c>
      <c r="L356" t="s">
        <v>900</v>
      </c>
      <c r="M356" t="s">
        <v>2284</v>
      </c>
      <c r="N356" t="s">
        <v>46</v>
      </c>
    </row>
    <row r="357" spans="1:14" x14ac:dyDescent="0.25">
      <c r="A357" t="s">
        <v>2285</v>
      </c>
      <c r="C357" t="s">
        <v>16</v>
      </c>
      <c r="D357" t="s">
        <v>2286</v>
      </c>
      <c r="E357" t="s">
        <v>18</v>
      </c>
      <c r="F357" t="s">
        <v>2287</v>
      </c>
      <c r="G357" t="s">
        <v>2288</v>
      </c>
      <c r="H357" t="s">
        <v>2289</v>
      </c>
      <c r="I357" t="s">
        <v>34</v>
      </c>
      <c r="J357" t="s">
        <v>1557</v>
      </c>
      <c r="K357" t="s">
        <v>24</v>
      </c>
      <c r="L357" t="s">
        <v>63</v>
      </c>
      <c r="M357" t="s">
        <v>2290</v>
      </c>
      <c r="N357" t="s">
        <v>46</v>
      </c>
    </row>
    <row r="358" spans="1:14" x14ac:dyDescent="0.25">
      <c r="A358" t="s">
        <v>2291</v>
      </c>
      <c r="C358" t="s">
        <v>16</v>
      </c>
      <c r="D358" t="s">
        <v>1052</v>
      </c>
      <c r="E358" t="s">
        <v>18</v>
      </c>
      <c r="F358" t="s">
        <v>2292</v>
      </c>
      <c r="G358" t="s">
        <v>2293</v>
      </c>
      <c r="H358" t="s">
        <v>2294</v>
      </c>
      <c r="I358" t="s">
        <v>34</v>
      </c>
      <c r="J358" t="s">
        <v>745</v>
      </c>
      <c r="K358" t="s">
        <v>24</v>
      </c>
      <c r="L358" t="s">
        <v>224</v>
      </c>
      <c r="M358" t="s">
        <v>26</v>
      </c>
      <c r="N358" t="s">
        <v>27</v>
      </c>
    </row>
    <row r="359" spans="1:14" x14ac:dyDescent="0.25">
      <c r="A359" t="s">
        <v>2295</v>
      </c>
      <c r="B359" t="s">
        <v>212</v>
      </c>
      <c r="C359" t="s">
        <v>16</v>
      </c>
      <c r="D359" t="s">
        <v>547</v>
      </c>
      <c r="E359" t="s">
        <v>18</v>
      </c>
      <c r="F359" t="s">
        <v>2296</v>
      </c>
      <c r="G359" t="s">
        <v>2297</v>
      </c>
      <c r="H359" t="s">
        <v>2298</v>
      </c>
      <c r="I359" t="s">
        <v>34</v>
      </c>
      <c r="J359" t="s">
        <v>661</v>
      </c>
      <c r="K359" t="s">
        <v>24</v>
      </c>
      <c r="L359" t="s">
        <v>552</v>
      </c>
      <c r="M359" t="s">
        <v>26</v>
      </c>
      <c r="N359" t="s">
        <v>27</v>
      </c>
    </row>
    <row r="360" spans="1:14" x14ac:dyDescent="0.25">
      <c r="A360" t="s">
        <v>2299</v>
      </c>
      <c r="B360" t="s">
        <v>2300</v>
      </c>
      <c r="C360" t="s">
        <v>76</v>
      </c>
      <c r="D360" t="s">
        <v>2301</v>
      </c>
      <c r="E360" t="s">
        <v>18</v>
      </c>
      <c r="F360" t="s">
        <v>2302</v>
      </c>
      <c r="G360" t="s">
        <v>2303</v>
      </c>
      <c r="H360" t="s">
        <v>2304</v>
      </c>
      <c r="I360" t="s">
        <v>34</v>
      </c>
      <c r="J360" t="s">
        <v>1385</v>
      </c>
      <c r="K360" t="s">
        <v>24</v>
      </c>
      <c r="L360" t="s">
        <v>224</v>
      </c>
      <c r="M360" t="s">
        <v>2305</v>
      </c>
      <c r="N360" t="s">
        <v>46</v>
      </c>
    </row>
    <row r="361" spans="1:14" x14ac:dyDescent="0.25">
      <c r="A361" t="s">
        <v>2306</v>
      </c>
      <c r="B361" t="s">
        <v>2307</v>
      </c>
      <c r="C361" t="s">
        <v>16</v>
      </c>
      <c r="D361" t="s">
        <v>547</v>
      </c>
      <c r="E361" t="s">
        <v>18</v>
      </c>
      <c r="F361" t="s">
        <v>2308</v>
      </c>
      <c r="G361" t="s">
        <v>2309</v>
      </c>
      <c r="H361" t="s">
        <v>2310</v>
      </c>
      <c r="I361" t="s">
        <v>34</v>
      </c>
      <c r="J361" t="s">
        <v>551</v>
      </c>
      <c r="K361" t="s">
        <v>24</v>
      </c>
      <c r="L361" t="s">
        <v>552</v>
      </c>
      <c r="M361" t="s">
        <v>2311</v>
      </c>
      <c r="N361" t="s">
        <v>46</v>
      </c>
    </row>
    <row r="362" spans="1:14" x14ac:dyDescent="0.25">
      <c r="A362" t="s">
        <v>2312</v>
      </c>
      <c r="B362" t="s">
        <v>2313</v>
      </c>
      <c r="C362" t="s">
        <v>76</v>
      </c>
      <c r="D362" t="s">
        <v>2314</v>
      </c>
      <c r="E362" t="s">
        <v>18</v>
      </c>
      <c r="F362" t="s">
        <v>2315</v>
      </c>
      <c r="G362" t="s">
        <v>2316</v>
      </c>
      <c r="H362" t="s">
        <v>2317</v>
      </c>
      <c r="I362" t="s">
        <v>34</v>
      </c>
      <c r="J362" t="s">
        <v>324</v>
      </c>
      <c r="K362" t="s">
        <v>24</v>
      </c>
      <c r="L362" t="s">
        <v>441</v>
      </c>
      <c r="M362" t="s">
        <v>2318</v>
      </c>
      <c r="N362" t="s">
        <v>46</v>
      </c>
    </row>
    <row r="363" spans="1:14" x14ac:dyDescent="0.25">
      <c r="A363" t="s">
        <v>2319</v>
      </c>
      <c r="B363" t="s">
        <v>2320</v>
      </c>
      <c r="C363" t="s">
        <v>76</v>
      </c>
      <c r="D363" t="s">
        <v>2321</v>
      </c>
      <c r="E363" t="s">
        <v>18</v>
      </c>
      <c r="F363" t="s">
        <v>2322</v>
      </c>
      <c r="G363" t="s">
        <v>2323</v>
      </c>
      <c r="H363" t="s">
        <v>2324</v>
      </c>
      <c r="I363" t="s">
        <v>34</v>
      </c>
      <c r="J363" t="s">
        <v>1275</v>
      </c>
      <c r="K363" t="s">
        <v>24</v>
      </c>
      <c r="L363" t="s">
        <v>2325</v>
      </c>
      <c r="M363" t="s">
        <v>26</v>
      </c>
      <c r="N363" t="s">
        <v>27</v>
      </c>
    </row>
    <row r="364" spans="1:14" x14ac:dyDescent="0.25">
      <c r="A364" t="s">
        <v>2326</v>
      </c>
      <c r="B364" t="s">
        <v>2327</v>
      </c>
      <c r="C364" t="s">
        <v>16</v>
      </c>
      <c r="D364" t="s">
        <v>2328</v>
      </c>
      <c r="E364" t="s">
        <v>18</v>
      </c>
      <c r="F364" t="s">
        <v>2329</v>
      </c>
      <c r="G364" t="s">
        <v>2330</v>
      </c>
      <c r="H364" t="s">
        <v>2331</v>
      </c>
      <c r="I364" t="s">
        <v>34</v>
      </c>
      <c r="J364" t="s">
        <v>2223</v>
      </c>
      <c r="K364" t="s">
        <v>24</v>
      </c>
      <c r="L364" t="s">
        <v>44</v>
      </c>
      <c r="M364" t="s">
        <v>26</v>
      </c>
      <c r="N364" t="s">
        <v>27</v>
      </c>
    </row>
    <row r="365" spans="1:14" x14ac:dyDescent="0.25">
      <c r="A365" t="s">
        <v>2332</v>
      </c>
      <c r="B365" t="s">
        <v>2333</v>
      </c>
      <c r="C365" t="s">
        <v>16</v>
      </c>
      <c r="D365" t="s">
        <v>2334</v>
      </c>
      <c r="E365" t="s">
        <v>18</v>
      </c>
      <c r="F365" t="s">
        <v>2335</v>
      </c>
      <c r="G365" t="s">
        <v>2336</v>
      </c>
      <c r="H365" t="s">
        <v>2337</v>
      </c>
      <c r="I365" t="s">
        <v>34</v>
      </c>
      <c r="J365" t="s">
        <v>551</v>
      </c>
      <c r="K365" t="s">
        <v>24</v>
      </c>
      <c r="L365" t="s">
        <v>82</v>
      </c>
      <c r="M365" t="s">
        <v>2338</v>
      </c>
      <c r="N365" t="s">
        <v>46</v>
      </c>
    </row>
    <row r="366" spans="1:14" x14ac:dyDescent="0.25">
      <c r="A366" t="s">
        <v>2339</v>
      </c>
      <c r="C366" t="s">
        <v>16</v>
      </c>
      <c r="E366" t="s">
        <v>18</v>
      </c>
      <c r="F366" t="s">
        <v>2340</v>
      </c>
      <c r="G366" t="s">
        <v>2341</v>
      </c>
      <c r="H366" t="s">
        <v>2342</v>
      </c>
      <c r="I366" t="s">
        <v>34</v>
      </c>
      <c r="J366" t="s">
        <v>276</v>
      </c>
      <c r="K366" t="s">
        <v>24</v>
      </c>
      <c r="L366" t="s">
        <v>184</v>
      </c>
      <c r="M366" t="s">
        <v>26</v>
      </c>
      <c r="N366" t="s">
        <v>27</v>
      </c>
    </row>
    <row r="367" spans="1:14" x14ac:dyDescent="0.25">
      <c r="A367" t="s">
        <v>2343</v>
      </c>
      <c r="B367" t="s">
        <v>2344</v>
      </c>
      <c r="C367" t="s">
        <v>16</v>
      </c>
      <c r="D367" t="s">
        <v>2345</v>
      </c>
      <c r="E367" t="s">
        <v>18</v>
      </c>
      <c r="F367" t="s">
        <v>2346</v>
      </c>
      <c r="G367" t="s">
        <v>2347</v>
      </c>
      <c r="H367" t="s">
        <v>2348</v>
      </c>
      <c r="I367" t="s">
        <v>34</v>
      </c>
      <c r="J367" t="s">
        <v>35</v>
      </c>
      <c r="K367" t="s">
        <v>24</v>
      </c>
      <c r="L367" t="s">
        <v>224</v>
      </c>
      <c r="M367" t="s">
        <v>26</v>
      </c>
      <c r="N367" t="s">
        <v>27</v>
      </c>
    </row>
    <row r="368" spans="1:14" x14ac:dyDescent="0.25">
      <c r="A368" t="s">
        <v>2349</v>
      </c>
      <c r="C368" t="s">
        <v>76</v>
      </c>
      <c r="D368" t="s">
        <v>472</v>
      </c>
      <c r="E368" t="s">
        <v>18</v>
      </c>
      <c r="F368" t="s">
        <v>2350</v>
      </c>
      <c r="G368" t="s">
        <v>2351</v>
      </c>
      <c r="H368" t="s">
        <v>2352</v>
      </c>
      <c r="I368" t="s">
        <v>34</v>
      </c>
      <c r="J368" t="s">
        <v>476</v>
      </c>
      <c r="K368" t="s">
        <v>24</v>
      </c>
      <c r="L368" t="s">
        <v>477</v>
      </c>
      <c r="M368" t="s">
        <v>26</v>
      </c>
      <c r="N368" t="s">
        <v>27</v>
      </c>
    </row>
    <row r="369" spans="1:14" x14ac:dyDescent="0.25">
      <c r="A369" t="s">
        <v>2353</v>
      </c>
      <c r="B369" t="s">
        <v>2354</v>
      </c>
      <c r="C369" t="s">
        <v>16</v>
      </c>
      <c r="D369" t="s">
        <v>2355</v>
      </c>
      <c r="E369" t="s">
        <v>18</v>
      </c>
      <c r="F369" t="s">
        <v>2356</v>
      </c>
      <c r="G369" t="s">
        <v>2357</v>
      </c>
      <c r="H369" t="s">
        <v>2358</v>
      </c>
      <c r="I369" t="s">
        <v>34</v>
      </c>
      <c r="J369" t="s">
        <v>1372</v>
      </c>
      <c r="K369" t="s">
        <v>24</v>
      </c>
      <c r="L369" t="s">
        <v>224</v>
      </c>
      <c r="M369" t="s">
        <v>2359</v>
      </c>
      <c r="N369" t="s">
        <v>46</v>
      </c>
    </row>
    <row r="370" spans="1:14" x14ac:dyDescent="0.25">
      <c r="A370" t="s">
        <v>2360</v>
      </c>
      <c r="B370" t="s">
        <v>2361</v>
      </c>
      <c r="C370" t="s">
        <v>16</v>
      </c>
      <c r="D370" t="s">
        <v>2328</v>
      </c>
      <c r="E370" t="s">
        <v>18</v>
      </c>
      <c r="F370" t="s">
        <v>2362</v>
      </c>
      <c r="G370" t="s">
        <v>2363</v>
      </c>
      <c r="H370" t="s">
        <v>2364</v>
      </c>
      <c r="I370" t="s">
        <v>34</v>
      </c>
      <c r="J370" t="s">
        <v>170</v>
      </c>
      <c r="K370" t="s">
        <v>24</v>
      </c>
      <c r="L370" t="s">
        <v>44</v>
      </c>
      <c r="M370" t="s">
        <v>2365</v>
      </c>
      <c r="N370" t="s">
        <v>46</v>
      </c>
    </row>
    <row r="371" spans="1:14" x14ac:dyDescent="0.25">
      <c r="A371" t="s">
        <v>2366</v>
      </c>
      <c r="B371" t="s">
        <v>2367</v>
      </c>
      <c r="C371" t="s">
        <v>16</v>
      </c>
      <c r="D371" t="s">
        <v>2368</v>
      </c>
      <c r="E371" t="s">
        <v>18</v>
      </c>
      <c r="F371" t="s">
        <v>2369</v>
      </c>
      <c r="G371" t="s">
        <v>2370</v>
      </c>
      <c r="H371" t="s">
        <v>2371</v>
      </c>
      <c r="I371" t="s">
        <v>34</v>
      </c>
      <c r="J371" t="s">
        <v>393</v>
      </c>
      <c r="K371" t="s">
        <v>24</v>
      </c>
      <c r="L371" t="s">
        <v>224</v>
      </c>
      <c r="M371" t="s">
        <v>26</v>
      </c>
      <c r="N371" t="s">
        <v>27</v>
      </c>
    </row>
    <row r="372" spans="1:14" x14ac:dyDescent="0.25">
      <c r="A372" t="s">
        <v>2372</v>
      </c>
      <c r="B372" t="s">
        <v>2373</v>
      </c>
      <c r="C372" t="s">
        <v>16</v>
      </c>
      <c r="D372" t="s">
        <v>329</v>
      </c>
      <c r="E372" t="s">
        <v>18</v>
      </c>
      <c r="F372" t="s">
        <v>2374</v>
      </c>
      <c r="G372" t="s">
        <v>2375</v>
      </c>
      <c r="H372" t="s">
        <v>2376</v>
      </c>
      <c r="I372" t="s">
        <v>34</v>
      </c>
      <c r="J372" t="s">
        <v>794</v>
      </c>
      <c r="K372" t="s">
        <v>24</v>
      </c>
      <c r="L372" t="s">
        <v>334</v>
      </c>
      <c r="M372" t="s">
        <v>2377</v>
      </c>
      <c r="N372" t="s">
        <v>46</v>
      </c>
    </row>
    <row r="373" spans="1:14" x14ac:dyDescent="0.25">
      <c r="A373" t="s">
        <v>2378</v>
      </c>
      <c r="B373" t="s">
        <v>2379</v>
      </c>
      <c r="C373" t="s">
        <v>16</v>
      </c>
      <c r="D373" t="s">
        <v>2380</v>
      </c>
      <c r="E373" t="s">
        <v>18</v>
      </c>
      <c r="F373" t="s">
        <v>2381</v>
      </c>
      <c r="G373" t="s">
        <v>2382</v>
      </c>
      <c r="H373" t="s">
        <v>2383</v>
      </c>
      <c r="I373" t="s">
        <v>34</v>
      </c>
      <c r="J373" t="s">
        <v>419</v>
      </c>
      <c r="K373" t="s">
        <v>24</v>
      </c>
      <c r="L373" t="s">
        <v>2384</v>
      </c>
      <c r="M373" t="s">
        <v>2385</v>
      </c>
      <c r="N373" t="s">
        <v>46</v>
      </c>
    </row>
    <row r="374" spans="1:14" x14ac:dyDescent="0.25">
      <c r="A374" t="s">
        <v>2386</v>
      </c>
      <c r="B374" t="s">
        <v>2387</v>
      </c>
      <c r="C374" t="s">
        <v>16</v>
      </c>
      <c r="D374" t="s">
        <v>220</v>
      </c>
      <c r="E374" t="s">
        <v>18</v>
      </c>
      <c r="F374" t="s">
        <v>2388</v>
      </c>
      <c r="G374" t="s">
        <v>2389</v>
      </c>
      <c r="H374" t="s">
        <v>2390</v>
      </c>
      <c r="I374" t="s">
        <v>34</v>
      </c>
      <c r="J374" t="s">
        <v>2391</v>
      </c>
      <c r="K374" t="s">
        <v>24</v>
      </c>
      <c r="L374" t="s">
        <v>224</v>
      </c>
      <c r="M374" t="s">
        <v>26</v>
      </c>
      <c r="N374" t="s">
        <v>27</v>
      </c>
    </row>
    <row r="375" spans="1:14" x14ac:dyDescent="0.25">
      <c r="A375" t="s">
        <v>2392</v>
      </c>
      <c r="B375" t="s">
        <v>1424</v>
      </c>
      <c r="C375" t="s">
        <v>16</v>
      </c>
      <c r="D375" t="s">
        <v>288</v>
      </c>
      <c r="E375" t="s">
        <v>18</v>
      </c>
      <c r="F375" t="s">
        <v>2393</v>
      </c>
      <c r="G375" t="s">
        <v>2394</v>
      </c>
      <c r="H375" t="s">
        <v>2395</v>
      </c>
      <c r="I375" t="s">
        <v>34</v>
      </c>
      <c r="J375" t="s">
        <v>412</v>
      </c>
      <c r="K375" t="s">
        <v>24</v>
      </c>
      <c r="L375" t="s">
        <v>224</v>
      </c>
      <c r="M375" t="s">
        <v>2396</v>
      </c>
      <c r="N375" t="s">
        <v>46</v>
      </c>
    </row>
    <row r="376" spans="1:14" x14ac:dyDescent="0.25">
      <c r="A376" t="s">
        <v>2397</v>
      </c>
      <c r="B376" t="s">
        <v>2398</v>
      </c>
      <c r="C376" t="s">
        <v>16</v>
      </c>
      <c r="D376" t="s">
        <v>102</v>
      </c>
      <c r="E376" t="s">
        <v>18</v>
      </c>
      <c r="F376" t="s">
        <v>2399</v>
      </c>
      <c r="G376" t="s">
        <v>2400</v>
      </c>
      <c r="H376" t="s">
        <v>2401</v>
      </c>
      <c r="I376" t="s">
        <v>34</v>
      </c>
      <c r="J376" t="s">
        <v>155</v>
      </c>
      <c r="K376" t="s">
        <v>24</v>
      </c>
      <c r="L376" t="s">
        <v>82</v>
      </c>
      <c r="M376" t="s">
        <v>2402</v>
      </c>
      <c r="N376" t="s">
        <v>46</v>
      </c>
    </row>
    <row r="377" spans="1:14" x14ac:dyDescent="0.25">
      <c r="A377" t="s">
        <v>2403</v>
      </c>
      <c r="C377" t="s">
        <v>16</v>
      </c>
      <c r="D377" t="s">
        <v>2240</v>
      </c>
      <c r="E377" t="s">
        <v>18</v>
      </c>
      <c r="F377" t="s">
        <v>2404</v>
      </c>
      <c r="G377" t="s">
        <v>2405</v>
      </c>
      <c r="H377" t="s">
        <v>2406</v>
      </c>
      <c r="I377" t="s">
        <v>34</v>
      </c>
      <c r="J377" t="s">
        <v>2391</v>
      </c>
      <c r="K377" t="s">
        <v>24</v>
      </c>
      <c r="L377" t="s">
        <v>82</v>
      </c>
      <c r="M377" t="s">
        <v>26</v>
      </c>
      <c r="N377" t="s">
        <v>27</v>
      </c>
    </row>
    <row r="378" spans="1:14" x14ac:dyDescent="0.25">
      <c r="A378" t="s">
        <v>2407</v>
      </c>
      <c r="B378" t="s">
        <v>2408</v>
      </c>
      <c r="C378" t="s">
        <v>76</v>
      </c>
      <c r="D378" t="s">
        <v>197</v>
      </c>
      <c r="E378" t="s">
        <v>18</v>
      </c>
      <c r="F378" t="s">
        <v>2409</v>
      </c>
      <c r="G378" t="s">
        <v>2410</v>
      </c>
      <c r="H378" t="s">
        <v>2411</v>
      </c>
      <c r="I378" t="s">
        <v>34</v>
      </c>
      <c r="J378" t="s">
        <v>536</v>
      </c>
      <c r="K378" t="s">
        <v>24</v>
      </c>
      <c r="L378" t="s">
        <v>373</v>
      </c>
      <c r="M378" t="s">
        <v>2412</v>
      </c>
      <c r="N378" t="s">
        <v>46</v>
      </c>
    </row>
    <row r="379" spans="1:14" x14ac:dyDescent="0.25">
      <c r="A379" t="s">
        <v>2413</v>
      </c>
      <c r="B379" t="s">
        <v>2414</v>
      </c>
      <c r="C379" t="s">
        <v>76</v>
      </c>
      <c r="D379" t="s">
        <v>2415</v>
      </c>
      <c r="E379" t="s">
        <v>18</v>
      </c>
      <c r="F379" t="s">
        <v>2416</v>
      </c>
      <c r="G379" t="s">
        <v>2417</v>
      </c>
      <c r="H379" t="s">
        <v>2418</v>
      </c>
      <c r="I379" t="s">
        <v>34</v>
      </c>
      <c r="J379" t="s">
        <v>1557</v>
      </c>
      <c r="K379" t="s">
        <v>24</v>
      </c>
      <c r="L379" t="s">
        <v>1577</v>
      </c>
      <c r="M379" t="s">
        <v>2419</v>
      </c>
      <c r="N379" t="s">
        <v>46</v>
      </c>
    </row>
    <row r="380" spans="1:14" x14ac:dyDescent="0.25">
      <c r="A380" t="s">
        <v>2420</v>
      </c>
      <c r="B380" t="s">
        <v>2421</v>
      </c>
      <c r="C380" t="s">
        <v>16</v>
      </c>
      <c r="D380" t="s">
        <v>1354</v>
      </c>
      <c r="E380" t="s">
        <v>18</v>
      </c>
      <c r="F380" t="s">
        <v>2422</v>
      </c>
      <c r="G380" t="s">
        <v>2423</v>
      </c>
      <c r="H380" t="s">
        <v>2424</v>
      </c>
      <c r="I380" t="s">
        <v>34</v>
      </c>
      <c r="J380" t="s">
        <v>635</v>
      </c>
      <c r="K380" t="s">
        <v>24</v>
      </c>
      <c r="L380" t="s">
        <v>1358</v>
      </c>
      <c r="M380" t="s">
        <v>2425</v>
      </c>
      <c r="N380" t="s">
        <v>46</v>
      </c>
    </row>
    <row r="381" spans="1:14" x14ac:dyDescent="0.25">
      <c r="A381" t="s">
        <v>2426</v>
      </c>
      <c r="B381" t="s">
        <v>1880</v>
      </c>
      <c r="C381" t="s">
        <v>76</v>
      </c>
      <c r="D381" t="s">
        <v>2427</v>
      </c>
      <c r="E381" t="s">
        <v>18</v>
      </c>
      <c r="F381" t="s">
        <v>2428</v>
      </c>
      <c r="G381" t="s">
        <v>2429</v>
      </c>
      <c r="H381" t="s">
        <v>2430</v>
      </c>
      <c r="I381" t="s">
        <v>34</v>
      </c>
      <c r="J381" t="s">
        <v>661</v>
      </c>
      <c r="K381" t="s">
        <v>24</v>
      </c>
      <c r="L381" t="s">
        <v>193</v>
      </c>
      <c r="M381" t="s">
        <v>26</v>
      </c>
      <c r="N381" t="s">
        <v>27</v>
      </c>
    </row>
    <row r="382" spans="1:14" x14ac:dyDescent="0.25">
      <c r="A382" t="s">
        <v>2431</v>
      </c>
      <c r="B382" t="s">
        <v>1546</v>
      </c>
      <c r="C382" t="s">
        <v>76</v>
      </c>
      <c r="D382" t="s">
        <v>49</v>
      </c>
      <c r="E382" t="s">
        <v>18</v>
      </c>
      <c r="F382" t="s">
        <v>2432</v>
      </c>
      <c r="G382" t="s">
        <v>2433</v>
      </c>
      <c r="H382" t="s">
        <v>2434</v>
      </c>
      <c r="I382" t="s">
        <v>34</v>
      </c>
      <c r="J382" t="s">
        <v>589</v>
      </c>
      <c r="K382" t="s">
        <v>24</v>
      </c>
      <c r="L382" t="s">
        <v>54</v>
      </c>
      <c r="M382" t="s">
        <v>2435</v>
      </c>
      <c r="N382" t="s">
        <v>46</v>
      </c>
    </row>
    <row r="383" spans="1:14" x14ac:dyDescent="0.25">
      <c r="A383" t="s">
        <v>2436</v>
      </c>
      <c r="B383" t="s">
        <v>2437</v>
      </c>
      <c r="C383" t="s">
        <v>16</v>
      </c>
      <c r="D383" t="s">
        <v>2438</v>
      </c>
      <c r="E383" t="s">
        <v>18</v>
      </c>
      <c r="F383" t="s">
        <v>2439</v>
      </c>
      <c r="G383" t="s">
        <v>2440</v>
      </c>
      <c r="H383" t="s">
        <v>2441</v>
      </c>
      <c r="I383" t="s">
        <v>34</v>
      </c>
      <c r="J383" t="s">
        <v>1275</v>
      </c>
      <c r="K383" t="s">
        <v>24</v>
      </c>
      <c r="L383" t="s">
        <v>2442</v>
      </c>
      <c r="M383" t="s">
        <v>26</v>
      </c>
      <c r="N383" t="s">
        <v>27</v>
      </c>
    </row>
    <row r="384" spans="1:14" x14ac:dyDescent="0.25">
      <c r="A384" t="s">
        <v>2443</v>
      </c>
      <c r="C384" t="s">
        <v>16</v>
      </c>
      <c r="D384" t="s">
        <v>2444</v>
      </c>
      <c r="E384" t="s">
        <v>18</v>
      </c>
      <c r="F384" t="s">
        <v>2445</v>
      </c>
      <c r="G384" t="s">
        <v>2446</v>
      </c>
      <c r="H384" t="s">
        <v>2447</v>
      </c>
      <c r="I384" t="s">
        <v>34</v>
      </c>
      <c r="J384" t="s">
        <v>276</v>
      </c>
      <c r="K384" t="s">
        <v>24</v>
      </c>
      <c r="L384" t="s">
        <v>1414</v>
      </c>
      <c r="M384" t="s">
        <v>26</v>
      </c>
      <c r="N384" t="s">
        <v>27</v>
      </c>
    </row>
    <row r="385" spans="1:14" x14ac:dyDescent="0.25">
      <c r="A385" t="s">
        <v>136</v>
      </c>
      <c r="C385" t="s">
        <v>16</v>
      </c>
      <c r="D385" t="s">
        <v>138</v>
      </c>
      <c r="E385" t="s">
        <v>18</v>
      </c>
      <c r="F385" t="s">
        <v>2448</v>
      </c>
      <c r="G385" t="s">
        <v>2449</v>
      </c>
      <c r="H385" t="s">
        <v>2450</v>
      </c>
      <c r="I385" t="s">
        <v>34</v>
      </c>
      <c r="J385" t="s">
        <v>1891</v>
      </c>
      <c r="K385" t="s">
        <v>24</v>
      </c>
      <c r="L385" t="s">
        <v>82</v>
      </c>
      <c r="M385" t="s">
        <v>26</v>
      </c>
      <c r="N385" t="s">
        <v>27</v>
      </c>
    </row>
    <row r="386" spans="1:14" x14ac:dyDescent="0.25">
      <c r="A386" t="s">
        <v>2451</v>
      </c>
      <c r="B386" t="s">
        <v>2452</v>
      </c>
      <c r="C386" t="s">
        <v>16</v>
      </c>
      <c r="E386" t="s">
        <v>18</v>
      </c>
      <c r="F386" t="s">
        <v>2453</v>
      </c>
      <c r="G386" t="s">
        <v>2454</v>
      </c>
      <c r="H386" t="s">
        <v>2455</v>
      </c>
      <c r="I386" t="s">
        <v>34</v>
      </c>
      <c r="J386" t="s">
        <v>1569</v>
      </c>
      <c r="K386" t="s">
        <v>24</v>
      </c>
      <c r="L386" t="s">
        <v>184</v>
      </c>
      <c r="M386" t="s">
        <v>26</v>
      </c>
      <c r="N386" t="s">
        <v>27</v>
      </c>
    </row>
    <row r="387" spans="1:14" x14ac:dyDescent="0.25">
      <c r="A387" t="s">
        <v>2456</v>
      </c>
      <c r="B387" t="s">
        <v>158</v>
      </c>
      <c r="C387" t="s">
        <v>76</v>
      </c>
      <c r="D387" t="s">
        <v>102</v>
      </c>
      <c r="E387" t="s">
        <v>18</v>
      </c>
      <c r="F387" t="s">
        <v>2457</v>
      </c>
      <c r="G387" t="s">
        <v>2458</v>
      </c>
      <c r="H387" t="s">
        <v>2459</v>
      </c>
      <c r="I387" t="s">
        <v>34</v>
      </c>
      <c r="J387" t="s">
        <v>575</v>
      </c>
      <c r="K387" t="s">
        <v>24</v>
      </c>
      <c r="L387" t="s">
        <v>82</v>
      </c>
      <c r="M387" t="s">
        <v>2460</v>
      </c>
      <c r="N387" t="s">
        <v>46</v>
      </c>
    </row>
    <row r="388" spans="1:14" x14ac:dyDescent="0.25">
      <c r="A388" t="s">
        <v>2461</v>
      </c>
      <c r="B388" t="s">
        <v>2462</v>
      </c>
      <c r="C388" t="s">
        <v>76</v>
      </c>
      <c r="D388" t="s">
        <v>2463</v>
      </c>
      <c r="E388" t="s">
        <v>18</v>
      </c>
      <c r="F388" t="s">
        <v>2464</v>
      </c>
      <c r="G388" t="s">
        <v>2465</v>
      </c>
      <c r="H388" t="s">
        <v>2466</v>
      </c>
      <c r="I388" t="s">
        <v>34</v>
      </c>
      <c r="J388" t="s">
        <v>372</v>
      </c>
      <c r="K388" t="s">
        <v>24</v>
      </c>
      <c r="L388" t="s">
        <v>2467</v>
      </c>
      <c r="M388" t="s">
        <v>2468</v>
      </c>
      <c r="N388" t="s">
        <v>46</v>
      </c>
    </row>
    <row r="389" spans="1:14" x14ac:dyDescent="0.25">
      <c r="A389" t="s">
        <v>2469</v>
      </c>
      <c r="B389" t="s">
        <v>2470</v>
      </c>
      <c r="C389" t="s">
        <v>16</v>
      </c>
      <c r="D389" t="s">
        <v>741</v>
      </c>
      <c r="E389" t="s">
        <v>18</v>
      </c>
      <c r="F389" t="s">
        <v>2471</v>
      </c>
      <c r="G389" t="s">
        <v>2472</v>
      </c>
      <c r="H389" t="s">
        <v>2473</v>
      </c>
      <c r="I389" t="s">
        <v>34</v>
      </c>
      <c r="J389" t="s">
        <v>232</v>
      </c>
      <c r="K389" t="s">
        <v>24</v>
      </c>
      <c r="L389" t="s">
        <v>224</v>
      </c>
      <c r="M389" t="s">
        <v>26</v>
      </c>
      <c r="N389" t="s">
        <v>27</v>
      </c>
    </row>
    <row r="390" spans="1:14" x14ac:dyDescent="0.25">
      <c r="A390" t="s">
        <v>2474</v>
      </c>
      <c r="B390" t="s">
        <v>2475</v>
      </c>
      <c r="C390" t="s">
        <v>16</v>
      </c>
      <c r="D390" t="s">
        <v>1368</v>
      </c>
      <c r="E390" t="s">
        <v>18</v>
      </c>
      <c r="F390" t="s">
        <v>2476</v>
      </c>
      <c r="G390" t="s">
        <v>2477</v>
      </c>
      <c r="H390" t="s">
        <v>2478</v>
      </c>
      <c r="I390" t="s">
        <v>34</v>
      </c>
      <c r="J390" t="s">
        <v>35</v>
      </c>
      <c r="K390" t="s">
        <v>24</v>
      </c>
      <c r="L390" t="s">
        <v>257</v>
      </c>
      <c r="M390" t="s">
        <v>26</v>
      </c>
      <c r="N390" t="s">
        <v>27</v>
      </c>
    </row>
    <row r="391" spans="1:14" x14ac:dyDescent="0.25">
      <c r="A391" t="s">
        <v>2479</v>
      </c>
      <c r="B391" t="s">
        <v>952</v>
      </c>
      <c r="C391" t="s">
        <v>16</v>
      </c>
      <c r="D391" t="s">
        <v>2480</v>
      </c>
      <c r="E391" t="s">
        <v>18</v>
      </c>
      <c r="F391" t="s">
        <v>2481</v>
      </c>
      <c r="G391" t="s">
        <v>2482</v>
      </c>
      <c r="H391" t="s">
        <v>2483</v>
      </c>
      <c r="I391" t="s">
        <v>34</v>
      </c>
      <c r="J391" t="s">
        <v>521</v>
      </c>
      <c r="K391" t="s">
        <v>24</v>
      </c>
      <c r="L391" t="s">
        <v>44</v>
      </c>
      <c r="M391" t="s">
        <v>26</v>
      </c>
      <c r="N391" t="s">
        <v>27</v>
      </c>
    </row>
    <row r="392" spans="1:14" x14ac:dyDescent="0.25">
      <c r="A392" t="s">
        <v>2484</v>
      </c>
      <c r="B392" t="s">
        <v>2485</v>
      </c>
      <c r="C392" t="s">
        <v>16</v>
      </c>
      <c r="D392" t="s">
        <v>579</v>
      </c>
      <c r="E392" t="s">
        <v>18</v>
      </c>
      <c r="F392" t="s">
        <v>2486</v>
      </c>
      <c r="G392" t="s">
        <v>2487</v>
      </c>
      <c r="H392" t="s">
        <v>2488</v>
      </c>
      <c r="I392" t="s">
        <v>2489</v>
      </c>
      <c r="J392" t="s">
        <v>2490</v>
      </c>
      <c r="K392" t="s">
        <v>24</v>
      </c>
      <c r="L392" t="s">
        <v>193</v>
      </c>
      <c r="M392" t="s">
        <v>26</v>
      </c>
      <c r="N392" t="s">
        <v>27</v>
      </c>
    </row>
    <row r="393" spans="1:14" x14ac:dyDescent="0.25">
      <c r="A393" t="s">
        <v>2491</v>
      </c>
      <c r="B393" t="s">
        <v>2492</v>
      </c>
      <c r="C393" t="s">
        <v>16</v>
      </c>
      <c r="D393" t="s">
        <v>820</v>
      </c>
      <c r="E393" t="s">
        <v>18</v>
      </c>
      <c r="F393" t="s">
        <v>2493</v>
      </c>
      <c r="G393" t="s">
        <v>2494</v>
      </c>
      <c r="H393" t="s">
        <v>2495</v>
      </c>
      <c r="I393" t="s">
        <v>22</v>
      </c>
      <c r="J393" t="s">
        <v>23</v>
      </c>
      <c r="K393" t="s">
        <v>24</v>
      </c>
      <c r="L393" t="s">
        <v>82</v>
      </c>
      <c r="M393" t="s">
        <v>26</v>
      </c>
      <c r="N393" t="s">
        <v>27</v>
      </c>
    </row>
    <row r="394" spans="1:14" x14ac:dyDescent="0.25">
      <c r="A394" t="s">
        <v>2496</v>
      </c>
      <c r="B394" t="s">
        <v>2497</v>
      </c>
      <c r="C394" t="s">
        <v>76</v>
      </c>
      <c r="D394" t="s">
        <v>2498</v>
      </c>
      <c r="E394" t="s">
        <v>18</v>
      </c>
      <c r="F394" t="s">
        <v>2499</v>
      </c>
      <c r="G394" t="s">
        <v>2500</v>
      </c>
      <c r="H394" t="s">
        <v>2501</v>
      </c>
      <c r="I394" t="s">
        <v>34</v>
      </c>
      <c r="J394" t="s">
        <v>2502</v>
      </c>
      <c r="K394" t="s">
        <v>24</v>
      </c>
      <c r="L394" t="s">
        <v>1483</v>
      </c>
      <c r="M394" t="s">
        <v>2503</v>
      </c>
      <c r="N394" t="s">
        <v>46</v>
      </c>
    </row>
    <row r="395" spans="1:14" x14ac:dyDescent="0.25">
      <c r="A395" t="s">
        <v>2504</v>
      </c>
      <c r="B395" t="s">
        <v>2505</v>
      </c>
      <c r="C395" t="s">
        <v>16</v>
      </c>
      <c r="D395" t="s">
        <v>2506</v>
      </c>
      <c r="E395" t="s">
        <v>18</v>
      </c>
      <c r="F395" t="s">
        <v>2507</v>
      </c>
      <c r="G395" t="s">
        <v>2508</v>
      </c>
      <c r="H395" t="s">
        <v>2509</v>
      </c>
      <c r="I395" t="s">
        <v>2510</v>
      </c>
      <c r="J395" t="s">
        <v>349</v>
      </c>
      <c r="K395" t="s">
        <v>24</v>
      </c>
      <c r="L395" t="s">
        <v>2511</v>
      </c>
      <c r="M395" t="s">
        <v>2512</v>
      </c>
      <c r="N395" t="s">
        <v>46</v>
      </c>
    </row>
    <row r="396" spans="1:14" x14ac:dyDescent="0.25">
      <c r="A396" t="s">
        <v>2513</v>
      </c>
      <c r="B396" t="s">
        <v>2514</v>
      </c>
      <c r="C396" t="s">
        <v>16</v>
      </c>
      <c r="D396" t="s">
        <v>2515</v>
      </c>
      <c r="E396" t="s">
        <v>18</v>
      </c>
      <c r="F396" t="s">
        <v>2516</v>
      </c>
      <c r="G396" t="s">
        <v>2517</v>
      </c>
      <c r="H396" t="s">
        <v>2518</v>
      </c>
      <c r="I396" t="s">
        <v>34</v>
      </c>
      <c r="J396" t="s">
        <v>2244</v>
      </c>
      <c r="K396" t="s">
        <v>24</v>
      </c>
      <c r="L396" t="s">
        <v>44</v>
      </c>
      <c r="M396" t="s">
        <v>2519</v>
      </c>
      <c r="N396" t="s">
        <v>46</v>
      </c>
    </row>
    <row r="397" spans="1:14" x14ac:dyDescent="0.25">
      <c r="A397" t="s">
        <v>2520</v>
      </c>
      <c r="B397" t="s">
        <v>428</v>
      </c>
      <c r="C397" t="s">
        <v>16</v>
      </c>
      <c r="D397" t="s">
        <v>2521</v>
      </c>
      <c r="E397" t="s">
        <v>18</v>
      </c>
      <c r="F397" t="s">
        <v>2522</v>
      </c>
      <c r="G397" t="s">
        <v>2523</v>
      </c>
      <c r="H397" t="s">
        <v>2524</v>
      </c>
      <c r="I397" t="s">
        <v>34</v>
      </c>
      <c r="J397" t="s">
        <v>98</v>
      </c>
      <c r="K397" t="s">
        <v>24</v>
      </c>
      <c r="L397" t="s">
        <v>193</v>
      </c>
      <c r="M397" t="s">
        <v>26</v>
      </c>
      <c r="N397" t="s">
        <v>27</v>
      </c>
    </row>
    <row r="398" spans="1:14" x14ac:dyDescent="0.25">
      <c r="A398" t="s">
        <v>2525</v>
      </c>
      <c r="B398" t="s">
        <v>2526</v>
      </c>
      <c r="C398" t="s">
        <v>16</v>
      </c>
      <c r="D398" t="s">
        <v>2527</v>
      </c>
      <c r="E398" t="s">
        <v>18</v>
      </c>
      <c r="F398" t="s">
        <v>2528</v>
      </c>
      <c r="G398" t="s">
        <v>2529</v>
      </c>
      <c r="H398" t="s">
        <v>2530</v>
      </c>
      <c r="I398" t="s">
        <v>34</v>
      </c>
      <c r="J398" t="s">
        <v>521</v>
      </c>
      <c r="K398" t="s">
        <v>24</v>
      </c>
      <c r="L398" t="s">
        <v>82</v>
      </c>
      <c r="M398" t="s">
        <v>26</v>
      </c>
      <c r="N398" t="s">
        <v>27</v>
      </c>
    </row>
    <row r="399" spans="1:14" x14ac:dyDescent="0.25">
      <c r="A399" t="s">
        <v>2531</v>
      </c>
      <c r="B399" t="s">
        <v>2532</v>
      </c>
      <c r="C399" t="s">
        <v>16</v>
      </c>
      <c r="D399" t="s">
        <v>2533</v>
      </c>
      <c r="E399" t="s">
        <v>18</v>
      </c>
      <c r="F399" t="s">
        <v>2534</v>
      </c>
      <c r="G399" t="s">
        <v>2535</v>
      </c>
      <c r="H399" t="s">
        <v>2536</v>
      </c>
      <c r="I399" t="s">
        <v>34</v>
      </c>
      <c r="J399" t="s">
        <v>178</v>
      </c>
      <c r="K399" t="s">
        <v>24</v>
      </c>
      <c r="L399" t="s">
        <v>257</v>
      </c>
      <c r="M399" t="s">
        <v>26</v>
      </c>
      <c r="N399" t="s">
        <v>27</v>
      </c>
    </row>
    <row r="400" spans="1:14" x14ac:dyDescent="0.25">
      <c r="A400" t="s">
        <v>2537</v>
      </c>
      <c r="B400" t="s">
        <v>486</v>
      </c>
      <c r="C400" t="s">
        <v>76</v>
      </c>
      <c r="D400" t="s">
        <v>102</v>
      </c>
      <c r="E400" t="s">
        <v>18</v>
      </c>
      <c r="F400" t="s">
        <v>2538</v>
      </c>
      <c r="G400" t="s">
        <v>2539</v>
      </c>
      <c r="H400" t="s">
        <v>2540</v>
      </c>
      <c r="I400" t="s">
        <v>34</v>
      </c>
      <c r="J400" t="s">
        <v>490</v>
      </c>
      <c r="K400" t="s">
        <v>24</v>
      </c>
      <c r="L400" t="s">
        <v>82</v>
      </c>
      <c r="M400" t="s">
        <v>2541</v>
      </c>
      <c r="N400" t="s">
        <v>46</v>
      </c>
    </row>
    <row r="401" spans="1:14" x14ac:dyDescent="0.25">
      <c r="A401" t="s">
        <v>2542</v>
      </c>
      <c r="B401" t="s">
        <v>2543</v>
      </c>
      <c r="C401" t="s">
        <v>76</v>
      </c>
      <c r="D401" t="s">
        <v>2544</v>
      </c>
      <c r="E401" t="s">
        <v>18</v>
      </c>
      <c r="F401" t="s">
        <v>2545</v>
      </c>
      <c r="G401" t="s">
        <v>2546</v>
      </c>
      <c r="H401" t="s">
        <v>2547</v>
      </c>
      <c r="I401" t="s">
        <v>34</v>
      </c>
      <c r="J401" t="s">
        <v>648</v>
      </c>
      <c r="K401" t="s">
        <v>24</v>
      </c>
      <c r="L401" t="s">
        <v>334</v>
      </c>
      <c r="M401" t="s">
        <v>2548</v>
      </c>
      <c r="N401" t="s">
        <v>46</v>
      </c>
    </row>
    <row r="402" spans="1:14" x14ac:dyDescent="0.25">
      <c r="A402" t="s">
        <v>2549</v>
      </c>
      <c r="C402" t="s">
        <v>76</v>
      </c>
      <c r="D402" t="s">
        <v>2550</v>
      </c>
      <c r="E402" t="s">
        <v>18</v>
      </c>
      <c r="F402" t="s">
        <v>2551</v>
      </c>
      <c r="G402" t="s">
        <v>2552</v>
      </c>
      <c r="H402" t="s">
        <v>2553</v>
      </c>
      <c r="I402" t="s">
        <v>22</v>
      </c>
      <c r="J402" t="s">
        <v>929</v>
      </c>
      <c r="K402" t="s">
        <v>24</v>
      </c>
      <c r="L402" t="s">
        <v>91</v>
      </c>
      <c r="M402" t="s">
        <v>26</v>
      </c>
      <c r="N402" t="s">
        <v>27</v>
      </c>
    </row>
    <row r="403" spans="1:14" x14ac:dyDescent="0.25">
      <c r="A403" t="s">
        <v>2554</v>
      </c>
      <c r="B403" t="s">
        <v>2555</v>
      </c>
      <c r="C403" t="s">
        <v>16</v>
      </c>
      <c r="D403" t="s">
        <v>2556</v>
      </c>
      <c r="E403" t="s">
        <v>18</v>
      </c>
      <c r="F403" t="s">
        <v>2557</v>
      </c>
      <c r="G403" t="s">
        <v>2558</v>
      </c>
      <c r="H403" t="s">
        <v>2559</v>
      </c>
      <c r="I403" t="s">
        <v>34</v>
      </c>
      <c r="J403" t="s">
        <v>1488</v>
      </c>
      <c r="K403" t="s">
        <v>24</v>
      </c>
      <c r="L403" t="s">
        <v>44</v>
      </c>
      <c r="M403" t="s">
        <v>2560</v>
      </c>
      <c r="N403" t="s">
        <v>46</v>
      </c>
    </row>
    <row r="404" spans="1:14" x14ac:dyDescent="0.25">
      <c r="A404" t="s">
        <v>2561</v>
      </c>
      <c r="B404" t="s">
        <v>2562</v>
      </c>
      <c r="C404" t="s">
        <v>16</v>
      </c>
      <c r="D404" t="s">
        <v>2563</v>
      </c>
      <c r="E404" t="s">
        <v>18</v>
      </c>
      <c r="F404" t="s">
        <v>2564</v>
      </c>
      <c r="G404" t="s">
        <v>2565</v>
      </c>
      <c r="H404" t="s">
        <v>2566</v>
      </c>
      <c r="I404" t="s">
        <v>34</v>
      </c>
      <c r="J404" t="s">
        <v>1385</v>
      </c>
      <c r="K404" t="s">
        <v>24</v>
      </c>
      <c r="L404" t="s">
        <v>224</v>
      </c>
      <c r="M404" t="s">
        <v>2567</v>
      </c>
      <c r="N404" t="s">
        <v>46</v>
      </c>
    </row>
    <row r="405" spans="1:14" x14ac:dyDescent="0.25">
      <c r="A405" t="s">
        <v>496</v>
      </c>
      <c r="B405" t="s">
        <v>382</v>
      </c>
      <c r="C405" t="s">
        <v>76</v>
      </c>
      <c r="D405" t="s">
        <v>197</v>
      </c>
      <c r="E405" t="s">
        <v>18</v>
      </c>
      <c r="F405" t="s">
        <v>2568</v>
      </c>
      <c r="G405" t="s">
        <v>2569</v>
      </c>
      <c r="H405" t="s">
        <v>2570</v>
      </c>
      <c r="I405" t="s">
        <v>34</v>
      </c>
      <c r="J405" t="s">
        <v>372</v>
      </c>
      <c r="K405" t="s">
        <v>24</v>
      </c>
      <c r="L405" t="s">
        <v>202</v>
      </c>
      <c r="M405" t="s">
        <v>2571</v>
      </c>
      <c r="N405" t="s">
        <v>46</v>
      </c>
    </row>
    <row r="406" spans="1:14" x14ac:dyDescent="0.25">
      <c r="A406" t="s">
        <v>2572</v>
      </c>
      <c r="B406" t="s">
        <v>2573</v>
      </c>
      <c r="C406" t="s">
        <v>76</v>
      </c>
      <c r="D406" t="s">
        <v>2574</v>
      </c>
      <c r="E406" t="s">
        <v>18</v>
      </c>
      <c r="F406" t="s">
        <v>2575</v>
      </c>
      <c r="G406" t="s">
        <v>2576</v>
      </c>
      <c r="H406" t="s">
        <v>2577</v>
      </c>
      <c r="I406" t="s">
        <v>34</v>
      </c>
      <c r="J406" t="s">
        <v>2578</v>
      </c>
      <c r="K406" t="s">
        <v>24</v>
      </c>
      <c r="L406" t="s">
        <v>477</v>
      </c>
      <c r="M406" t="s">
        <v>26</v>
      </c>
      <c r="N406" t="s">
        <v>27</v>
      </c>
    </row>
    <row r="407" spans="1:14" x14ac:dyDescent="0.25">
      <c r="A407" t="s">
        <v>2579</v>
      </c>
      <c r="C407" t="s">
        <v>76</v>
      </c>
      <c r="D407" t="s">
        <v>2580</v>
      </c>
      <c r="E407" t="s">
        <v>18</v>
      </c>
      <c r="F407" t="s">
        <v>2581</v>
      </c>
      <c r="G407" t="s">
        <v>2582</v>
      </c>
      <c r="H407" t="s">
        <v>2583</v>
      </c>
      <c r="I407" t="s">
        <v>348</v>
      </c>
      <c r="J407" t="s">
        <v>23</v>
      </c>
      <c r="K407" t="s">
        <v>24</v>
      </c>
      <c r="L407" t="s">
        <v>394</v>
      </c>
      <c r="M407" t="s">
        <v>26</v>
      </c>
      <c r="N407" t="s">
        <v>27</v>
      </c>
    </row>
    <row r="408" spans="1:14" x14ac:dyDescent="0.25">
      <c r="A408" t="s">
        <v>2584</v>
      </c>
      <c r="B408" t="s">
        <v>101</v>
      </c>
      <c r="C408" t="s">
        <v>76</v>
      </c>
      <c r="D408" t="s">
        <v>102</v>
      </c>
      <c r="E408" t="s">
        <v>18</v>
      </c>
      <c r="F408" t="s">
        <v>2585</v>
      </c>
      <c r="G408" t="s">
        <v>2586</v>
      </c>
      <c r="H408" t="s">
        <v>2587</v>
      </c>
      <c r="I408" t="s">
        <v>34</v>
      </c>
      <c r="J408" t="s">
        <v>162</v>
      </c>
      <c r="K408" t="s">
        <v>24</v>
      </c>
      <c r="L408" t="s">
        <v>82</v>
      </c>
      <c r="M408" t="s">
        <v>2588</v>
      </c>
      <c r="N408" t="s">
        <v>46</v>
      </c>
    </row>
    <row r="409" spans="1:14" x14ac:dyDescent="0.25">
      <c r="A409" t="s">
        <v>2589</v>
      </c>
      <c r="B409" t="s">
        <v>2590</v>
      </c>
      <c r="C409" t="s">
        <v>76</v>
      </c>
      <c r="D409" t="s">
        <v>503</v>
      </c>
      <c r="E409" t="s">
        <v>18</v>
      </c>
      <c r="F409" t="s">
        <v>2591</v>
      </c>
      <c r="G409" t="s">
        <v>2592</v>
      </c>
      <c r="H409" t="s">
        <v>2593</v>
      </c>
      <c r="I409" t="s">
        <v>34</v>
      </c>
      <c r="J409" t="s">
        <v>2594</v>
      </c>
      <c r="K409" t="s">
        <v>24</v>
      </c>
      <c r="L409" t="s">
        <v>224</v>
      </c>
      <c r="M409" t="s">
        <v>2595</v>
      </c>
      <c r="N409" t="s">
        <v>46</v>
      </c>
    </row>
    <row r="410" spans="1:14" x14ac:dyDescent="0.25">
      <c r="A410" t="s">
        <v>2596</v>
      </c>
      <c r="B410" t="s">
        <v>2597</v>
      </c>
      <c r="C410" t="s">
        <v>76</v>
      </c>
      <c r="D410" t="s">
        <v>1327</v>
      </c>
      <c r="E410" t="s">
        <v>18</v>
      </c>
      <c r="F410" t="s">
        <v>2598</v>
      </c>
      <c r="G410" t="s">
        <v>2599</v>
      </c>
      <c r="H410" t="s">
        <v>2600</v>
      </c>
      <c r="I410" t="s">
        <v>34</v>
      </c>
      <c r="J410" t="s">
        <v>43</v>
      </c>
      <c r="K410" t="s">
        <v>24</v>
      </c>
      <c r="L410" t="s">
        <v>1331</v>
      </c>
      <c r="M410" t="s">
        <v>2601</v>
      </c>
      <c r="N410" t="s">
        <v>46</v>
      </c>
    </row>
    <row r="411" spans="1:14" x14ac:dyDescent="0.25">
      <c r="A411" t="s">
        <v>2602</v>
      </c>
      <c r="B411" t="s">
        <v>2603</v>
      </c>
      <c r="C411" t="s">
        <v>16</v>
      </c>
      <c r="D411" t="s">
        <v>2604</v>
      </c>
      <c r="E411" t="s">
        <v>18</v>
      </c>
      <c r="F411" t="s">
        <v>2605</v>
      </c>
      <c r="G411" t="s">
        <v>2606</v>
      </c>
      <c r="H411" t="s">
        <v>2607</v>
      </c>
      <c r="I411" t="s">
        <v>34</v>
      </c>
      <c r="J411" t="s">
        <v>528</v>
      </c>
      <c r="K411" t="s">
        <v>24</v>
      </c>
      <c r="L411" t="s">
        <v>2608</v>
      </c>
      <c r="M411" t="s">
        <v>2609</v>
      </c>
      <c r="N411" t="s">
        <v>46</v>
      </c>
    </row>
    <row r="412" spans="1:14" x14ac:dyDescent="0.25">
      <c r="A412" t="s">
        <v>2610</v>
      </c>
      <c r="B412" t="s">
        <v>2611</v>
      </c>
      <c r="C412" t="s">
        <v>76</v>
      </c>
      <c r="D412" t="s">
        <v>2612</v>
      </c>
      <c r="E412" t="s">
        <v>18</v>
      </c>
      <c r="F412" t="s">
        <v>2613</v>
      </c>
      <c r="G412" t="s">
        <v>2614</v>
      </c>
      <c r="H412" t="s">
        <v>2615</v>
      </c>
      <c r="I412" t="s">
        <v>34</v>
      </c>
      <c r="J412" t="s">
        <v>90</v>
      </c>
      <c r="K412" t="s">
        <v>24</v>
      </c>
      <c r="L412" t="s">
        <v>63</v>
      </c>
      <c r="M412" t="s">
        <v>2616</v>
      </c>
      <c r="N412" t="s">
        <v>46</v>
      </c>
    </row>
    <row r="413" spans="1:14" x14ac:dyDescent="0.25">
      <c r="A413" t="s">
        <v>485</v>
      </c>
      <c r="B413" t="s">
        <v>101</v>
      </c>
      <c r="C413" t="s">
        <v>76</v>
      </c>
      <c r="D413" t="s">
        <v>102</v>
      </c>
      <c r="E413" t="s">
        <v>18</v>
      </c>
      <c r="F413" t="s">
        <v>2617</v>
      </c>
      <c r="G413" t="s">
        <v>2618</v>
      </c>
      <c r="H413" t="s">
        <v>2619</v>
      </c>
      <c r="I413" t="s">
        <v>34</v>
      </c>
      <c r="J413" t="s">
        <v>53</v>
      </c>
      <c r="K413" t="s">
        <v>24</v>
      </c>
      <c r="L413" t="s">
        <v>82</v>
      </c>
      <c r="M413" t="s">
        <v>2620</v>
      </c>
      <c r="N413" t="s">
        <v>46</v>
      </c>
    </row>
    <row r="414" spans="1:14" x14ac:dyDescent="0.25">
      <c r="A414" t="s">
        <v>2621</v>
      </c>
      <c r="B414" t="s">
        <v>2622</v>
      </c>
      <c r="C414" t="s">
        <v>76</v>
      </c>
      <c r="D414" t="s">
        <v>2623</v>
      </c>
      <c r="E414" t="s">
        <v>18</v>
      </c>
      <c r="F414" t="s">
        <v>2624</v>
      </c>
      <c r="G414" t="s">
        <v>2625</v>
      </c>
      <c r="H414" t="s">
        <v>2626</v>
      </c>
      <c r="I414" t="s">
        <v>34</v>
      </c>
      <c r="J414" t="s">
        <v>1744</v>
      </c>
      <c r="K414" t="s">
        <v>24</v>
      </c>
      <c r="L414" t="s">
        <v>44</v>
      </c>
      <c r="M414" t="s">
        <v>2627</v>
      </c>
      <c r="N414" t="s">
        <v>46</v>
      </c>
    </row>
    <row r="415" spans="1:14" x14ac:dyDescent="0.25">
      <c r="A415" t="s">
        <v>2628</v>
      </c>
      <c r="B415" t="s">
        <v>2629</v>
      </c>
      <c r="C415" t="s">
        <v>76</v>
      </c>
      <c r="D415" t="s">
        <v>49</v>
      </c>
      <c r="E415" t="s">
        <v>18</v>
      </c>
      <c r="F415" t="s">
        <v>2630</v>
      </c>
      <c r="G415" t="s">
        <v>2631</v>
      </c>
      <c r="H415" t="s">
        <v>2632</v>
      </c>
      <c r="I415" t="s">
        <v>34</v>
      </c>
      <c r="J415" t="s">
        <v>635</v>
      </c>
      <c r="K415" t="s">
        <v>24</v>
      </c>
      <c r="L415" t="s">
        <v>54</v>
      </c>
      <c r="M415" t="s">
        <v>2633</v>
      </c>
      <c r="N415" t="s">
        <v>46</v>
      </c>
    </row>
    <row r="416" spans="1:14" x14ac:dyDescent="0.25">
      <c r="A416" t="s">
        <v>2634</v>
      </c>
      <c r="C416" t="s">
        <v>16</v>
      </c>
      <c r="D416" t="s">
        <v>1539</v>
      </c>
      <c r="E416" t="s">
        <v>18</v>
      </c>
      <c r="F416" t="s">
        <v>2635</v>
      </c>
      <c r="G416" t="s">
        <v>2636</v>
      </c>
      <c r="H416" t="s">
        <v>2637</v>
      </c>
      <c r="I416" t="s">
        <v>34</v>
      </c>
      <c r="J416" t="s">
        <v>575</v>
      </c>
      <c r="K416" t="s">
        <v>24</v>
      </c>
      <c r="L416" t="s">
        <v>224</v>
      </c>
      <c r="M416" t="s">
        <v>2638</v>
      </c>
      <c r="N416" t="s">
        <v>46</v>
      </c>
    </row>
    <row r="417" spans="1:14" x14ac:dyDescent="0.25">
      <c r="A417" t="s">
        <v>2639</v>
      </c>
      <c r="B417" t="s">
        <v>2640</v>
      </c>
      <c r="C417" t="s">
        <v>76</v>
      </c>
      <c r="D417" t="s">
        <v>49</v>
      </c>
      <c r="E417" t="s">
        <v>18</v>
      </c>
      <c r="F417" t="s">
        <v>2641</v>
      </c>
      <c r="G417" t="s">
        <v>2642</v>
      </c>
      <c r="H417" t="s">
        <v>2643</v>
      </c>
      <c r="I417" t="s">
        <v>34</v>
      </c>
      <c r="J417" t="s">
        <v>635</v>
      </c>
      <c r="K417" t="s">
        <v>24</v>
      </c>
      <c r="L417" t="s">
        <v>54</v>
      </c>
      <c r="M417" t="s">
        <v>2644</v>
      </c>
      <c r="N417" t="s">
        <v>46</v>
      </c>
    </row>
    <row r="418" spans="1:14" x14ac:dyDescent="0.25">
      <c r="A418" t="s">
        <v>2645</v>
      </c>
      <c r="B418" t="s">
        <v>2646</v>
      </c>
      <c r="C418" t="s">
        <v>16</v>
      </c>
      <c r="D418" t="s">
        <v>2647</v>
      </c>
      <c r="E418" t="s">
        <v>18</v>
      </c>
      <c r="F418" t="s">
        <v>2648</v>
      </c>
      <c r="G418" t="s">
        <v>2649</v>
      </c>
      <c r="H418" t="s">
        <v>2650</v>
      </c>
      <c r="I418" t="s">
        <v>34</v>
      </c>
      <c r="J418" t="s">
        <v>589</v>
      </c>
      <c r="K418" t="s">
        <v>24</v>
      </c>
      <c r="L418" t="s">
        <v>2651</v>
      </c>
      <c r="M418" t="s">
        <v>2652</v>
      </c>
      <c r="N418" t="s">
        <v>46</v>
      </c>
    </row>
    <row r="419" spans="1:14" x14ac:dyDescent="0.25">
      <c r="A419" t="s">
        <v>2653</v>
      </c>
      <c r="B419" t="s">
        <v>2654</v>
      </c>
      <c r="C419" t="s">
        <v>16</v>
      </c>
      <c r="D419" t="s">
        <v>49</v>
      </c>
      <c r="E419" t="s">
        <v>18</v>
      </c>
      <c r="F419" t="s">
        <v>2655</v>
      </c>
      <c r="G419" t="s">
        <v>2656</v>
      </c>
      <c r="H419" t="s">
        <v>2657</v>
      </c>
      <c r="I419" t="s">
        <v>34</v>
      </c>
      <c r="J419" t="s">
        <v>2658</v>
      </c>
      <c r="K419" t="s">
        <v>24</v>
      </c>
      <c r="L419" t="s">
        <v>54</v>
      </c>
      <c r="M419" t="s">
        <v>2659</v>
      </c>
      <c r="N419" t="s">
        <v>46</v>
      </c>
    </row>
    <row r="420" spans="1:14" x14ac:dyDescent="0.25">
      <c r="A420" t="s">
        <v>2660</v>
      </c>
      <c r="B420" t="s">
        <v>2661</v>
      </c>
      <c r="C420" t="s">
        <v>16</v>
      </c>
      <c r="D420" t="s">
        <v>2580</v>
      </c>
      <c r="E420" t="s">
        <v>18</v>
      </c>
      <c r="F420" t="s">
        <v>2662</v>
      </c>
      <c r="G420" t="s">
        <v>2663</v>
      </c>
      <c r="H420" t="s">
        <v>2664</v>
      </c>
      <c r="I420" t="s">
        <v>348</v>
      </c>
      <c r="J420" t="s">
        <v>1019</v>
      </c>
      <c r="K420" t="s">
        <v>24</v>
      </c>
      <c r="L420" t="s">
        <v>394</v>
      </c>
      <c r="M420" t="s">
        <v>26</v>
      </c>
      <c r="N420" t="s">
        <v>27</v>
      </c>
    </row>
    <row r="421" spans="1:14" x14ac:dyDescent="0.25">
      <c r="A421" t="s">
        <v>2665</v>
      </c>
      <c r="B421" t="s">
        <v>2666</v>
      </c>
      <c r="C421" t="s">
        <v>16</v>
      </c>
      <c r="D421" t="s">
        <v>2667</v>
      </c>
      <c r="E421" t="s">
        <v>18</v>
      </c>
      <c r="F421" t="s">
        <v>2668</v>
      </c>
      <c r="G421" t="s">
        <v>2669</v>
      </c>
      <c r="H421" t="s">
        <v>2670</v>
      </c>
      <c r="I421" t="s">
        <v>34</v>
      </c>
      <c r="J421" t="s">
        <v>1482</v>
      </c>
      <c r="K421" t="s">
        <v>24</v>
      </c>
      <c r="L421" t="s">
        <v>848</v>
      </c>
      <c r="M421" t="s">
        <v>26</v>
      </c>
      <c r="N421" t="s">
        <v>27</v>
      </c>
    </row>
    <row r="422" spans="1:14" x14ac:dyDescent="0.25">
      <c r="A422" t="s">
        <v>2671</v>
      </c>
      <c r="B422" t="s">
        <v>2672</v>
      </c>
      <c r="C422" t="s">
        <v>76</v>
      </c>
      <c r="D422" t="s">
        <v>2673</v>
      </c>
      <c r="E422" t="s">
        <v>18</v>
      </c>
      <c r="F422" t="s">
        <v>2674</v>
      </c>
      <c r="G422" t="s">
        <v>2675</v>
      </c>
      <c r="H422" t="s">
        <v>2676</v>
      </c>
      <c r="I422" t="s">
        <v>34</v>
      </c>
      <c r="J422" t="s">
        <v>247</v>
      </c>
      <c r="K422" t="s">
        <v>24</v>
      </c>
      <c r="L422" t="s">
        <v>82</v>
      </c>
      <c r="M422" t="s">
        <v>2677</v>
      </c>
      <c r="N422" t="s">
        <v>46</v>
      </c>
    </row>
    <row r="423" spans="1:14" x14ac:dyDescent="0.25">
      <c r="A423" t="s">
        <v>2678</v>
      </c>
      <c r="B423" t="s">
        <v>2679</v>
      </c>
      <c r="C423" t="s">
        <v>16</v>
      </c>
      <c r="D423" t="s">
        <v>102</v>
      </c>
      <c r="E423" t="s">
        <v>18</v>
      </c>
      <c r="F423" t="s">
        <v>2680</v>
      </c>
      <c r="G423" t="s">
        <v>2681</v>
      </c>
      <c r="H423" t="s">
        <v>2682</v>
      </c>
      <c r="I423" t="s">
        <v>34</v>
      </c>
      <c r="J423" t="s">
        <v>1468</v>
      </c>
      <c r="K423" t="s">
        <v>24</v>
      </c>
      <c r="L423" t="s">
        <v>82</v>
      </c>
      <c r="M423" t="s">
        <v>2683</v>
      </c>
      <c r="N423" t="s">
        <v>46</v>
      </c>
    </row>
    <row r="424" spans="1:14" x14ac:dyDescent="0.25">
      <c r="A424" t="s">
        <v>2684</v>
      </c>
      <c r="C424" t="s">
        <v>16</v>
      </c>
      <c r="D424" t="s">
        <v>2685</v>
      </c>
      <c r="E424" t="s">
        <v>18</v>
      </c>
      <c r="F424" t="s">
        <v>2686</v>
      </c>
      <c r="G424" t="s">
        <v>2687</v>
      </c>
      <c r="H424" t="s">
        <v>2688</v>
      </c>
      <c r="I424" t="s">
        <v>34</v>
      </c>
      <c r="J424" t="s">
        <v>2490</v>
      </c>
      <c r="K424" t="s">
        <v>24</v>
      </c>
      <c r="L424" t="s">
        <v>299</v>
      </c>
      <c r="M424" t="s">
        <v>26</v>
      </c>
      <c r="N424" t="s">
        <v>27</v>
      </c>
    </row>
    <row r="425" spans="1:14" x14ac:dyDescent="0.25">
      <c r="A425" t="s">
        <v>2689</v>
      </c>
      <c r="B425" t="s">
        <v>2690</v>
      </c>
      <c r="C425" t="s">
        <v>16</v>
      </c>
      <c r="D425" t="s">
        <v>2691</v>
      </c>
      <c r="E425" t="s">
        <v>18</v>
      </c>
      <c r="F425" t="s">
        <v>2692</v>
      </c>
      <c r="G425" t="s">
        <v>2693</v>
      </c>
      <c r="H425" t="s">
        <v>2694</v>
      </c>
      <c r="I425" t="s">
        <v>34</v>
      </c>
      <c r="J425" t="s">
        <v>201</v>
      </c>
      <c r="K425" t="s">
        <v>24</v>
      </c>
      <c r="L425" t="s">
        <v>224</v>
      </c>
      <c r="M425" t="s">
        <v>2695</v>
      </c>
      <c r="N425" t="s">
        <v>46</v>
      </c>
    </row>
    <row r="426" spans="1:14" x14ac:dyDescent="0.25">
      <c r="A426" t="s">
        <v>2696</v>
      </c>
      <c r="B426" t="s">
        <v>2697</v>
      </c>
      <c r="C426" t="s">
        <v>16</v>
      </c>
      <c r="D426" t="s">
        <v>288</v>
      </c>
      <c r="E426" t="s">
        <v>18</v>
      </c>
      <c r="F426" t="s">
        <v>2698</v>
      </c>
      <c r="G426" t="s">
        <v>2699</v>
      </c>
      <c r="H426" t="s">
        <v>2700</v>
      </c>
      <c r="I426" t="s">
        <v>34</v>
      </c>
      <c r="J426" t="s">
        <v>35</v>
      </c>
      <c r="K426" t="s">
        <v>24</v>
      </c>
      <c r="L426" t="s">
        <v>224</v>
      </c>
      <c r="M426" t="s">
        <v>26</v>
      </c>
      <c r="N426" t="s">
        <v>27</v>
      </c>
    </row>
    <row r="427" spans="1:14" x14ac:dyDescent="0.25">
      <c r="A427" t="s">
        <v>2701</v>
      </c>
      <c r="B427" t="s">
        <v>2702</v>
      </c>
      <c r="C427" t="s">
        <v>16</v>
      </c>
      <c r="D427" t="s">
        <v>2703</v>
      </c>
      <c r="E427" t="s">
        <v>18</v>
      </c>
      <c r="F427" t="s">
        <v>2704</v>
      </c>
      <c r="G427" t="s">
        <v>2705</v>
      </c>
      <c r="H427" t="s">
        <v>2706</v>
      </c>
      <c r="I427" t="s">
        <v>34</v>
      </c>
      <c r="J427" t="s">
        <v>635</v>
      </c>
      <c r="K427" t="s">
        <v>24</v>
      </c>
      <c r="L427" t="s">
        <v>63</v>
      </c>
      <c r="M427" t="s">
        <v>2707</v>
      </c>
      <c r="N427" t="s">
        <v>46</v>
      </c>
    </row>
    <row r="428" spans="1:14" x14ac:dyDescent="0.25">
      <c r="A428" t="s">
        <v>2708</v>
      </c>
      <c r="C428" t="s">
        <v>16</v>
      </c>
      <c r="D428" t="s">
        <v>2709</v>
      </c>
      <c r="E428" t="s">
        <v>18</v>
      </c>
      <c r="F428" t="s">
        <v>2710</v>
      </c>
      <c r="G428" t="s">
        <v>2711</v>
      </c>
      <c r="H428" t="s">
        <v>2712</v>
      </c>
      <c r="I428" t="s">
        <v>348</v>
      </c>
      <c r="J428" t="s">
        <v>551</v>
      </c>
      <c r="K428" t="s">
        <v>24</v>
      </c>
      <c r="L428" t="s">
        <v>394</v>
      </c>
      <c r="M428" t="s">
        <v>2713</v>
      </c>
      <c r="N428" t="s">
        <v>46</v>
      </c>
    </row>
    <row r="429" spans="1:14" x14ac:dyDescent="0.25">
      <c r="A429" t="s">
        <v>2714</v>
      </c>
      <c r="B429" t="s">
        <v>2715</v>
      </c>
      <c r="C429" t="s">
        <v>76</v>
      </c>
      <c r="E429" t="s">
        <v>18</v>
      </c>
      <c r="F429" t="s">
        <v>2716</v>
      </c>
      <c r="G429" t="s">
        <v>2717</v>
      </c>
      <c r="H429" t="s">
        <v>2718</v>
      </c>
      <c r="I429" t="s">
        <v>34</v>
      </c>
      <c r="J429" t="s">
        <v>551</v>
      </c>
      <c r="K429" t="s">
        <v>24</v>
      </c>
      <c r="L429" t="s">
        <v>184</v>
      </c>
      <c r="M429" t="s">
        <v>2719</v>
      </c>
      <c r="N429" t="s">
        <v>46</v>
      </c>
    </row>
    <row r="430" spans="1:14" x14ac:dyDescent="0.25">
      <c r="A430" t="s">
        <v>2720</v>
      </c>
      <c r="B430" t="s">
        <v>2721</v>
      </c>
      <c r="C430" t="s">
        <v>16</v>
      </c>
      <c r="D430" t="s">
        <v>2722</v>
      </c>
      <c r="E430" t="s">
        <v>18</v>
      </c>
      <c r="F430" t="s">
        <v>2723</v>
      </c>
      <c r="G430" t="s">
        <v>2724</v>
      </c>
      <c r="H430" t="s">
        <v>2725</v>
      </c>
      <c r="I430" t="s">
        <v>34</v>
      </c>
      <c r="J430" t="s">
        <v>240</v>
      </c>
      <c r="K430" t="s">
        <v>24</v>
      </c>
      <c r="L430" t="s">
        <v>477</v>
      </c>
      <c r="M430" t="s">
        <v>26</v>
      </c>
      <c r="N430" t="s">
        <v>27</v>
      </c>
    </row>
    <row r="431" spans="1:14" x14ac:dyDescent="0.25">
      <c r="A431" t="s">
        <v>1484</v>
      </c>
      <c r="B431" t="s">
        <v>101</v>
      </c>
      <c r="C431" t="s">
        <v>76</v>
      </c>
      <c r="D431" t="s">
        <v>102</v>
      </c>
      <c r="E431" t="s">
        <v>18</v>
      </c>
      <c r="F431" t="s">
        <v>2726</v>
      </c>
      <c r="G431" t="s">
        <v>2727</v>
      </c>
      <c r="H431" t="s">
        <v>2728</v>
      </c>
      <c r="I431" t="s">
        <v>34</v>
      </c>
      <c r="J431" t="s">
        <v>463</v>
      </c>
      <c r="K431" t="s">
        <v>24</v>
      </c>
      <c r="L431" t="s">
        <v>202</v>
      </c>
      <c r="M431" t="s">
        <v>2729</v>
      </c>
      <c r="N431" t="s">
        <v>46</v>
      </c>
    </row>
    <row r="432" spans="1:14" x14ac:dyDescent="0.25">
      <c r="A432" t="s">
        <v>2730</v>
      </c>
      <c r="B432" t="s">
        <v>2731</v>
      </c>
      <c r="C432" t="s">
        <v>16</v>
      </c>
      <c r="D432" t="s">
        <v>2732</v>
      </c>
      <c r="E432" t="s">
        <v>18</v>
      </c>
      <c r="F432" t="s">
        <v>2733</v>
      </c>
      <c r="G432" t="s">
        <v>2734</v>
      </c>
      <c r="H432" t="s">
        <v>2735</v>
      </c>
      <c r="I432" t="s">
        <v>34</v>
      </c>
      <c r="J432" t="s">
        <v>162</v>
      </c>
      <c r="K432" t="s">
        <v>24</v>
      </c>
      <c r="L432" t="s">
        <v>2736</v>
      </c>
      <c r="M432" t="s">
        <v>2737</v>
      </c>
      <c r="N432" t="s">
        <v>46</v>
      </c>
    </row>
    <row r="433" spans="1:14" x14ac:dyDescent="0.25">
      <c r="A433" t="s">
        <v>2738</v>
      </c>
      <c r="B433" t="s">
        <v>2739</v>
      </c>
      <c r="C433" t="s">
        <v>16</v>
      </c>
      <c r="D433" t="s">
        <v>2740</v>
      </c>
      <c r="E433" t="s">
        <v>18</v>
      </c>
      <c r="F433" t="s">
        <v>2741</v>
      </c>
      <c r="G433" t="s">
        <v>2742</v>
      </c>
      <c r="H433" t="s">
        <v>2743</v>
      </c>
      <c r="I433" t="s">
        <v>22</v>
      </c>
      <c r="J433" t="s">
        <v>106</v>
      </c>
      <c r="K433" t="s">
        <v>24</v>
      </c>
      <c r="L433" t="s">
        <v>2744</v>
      </c>
      <c r="M433" t="s">
        <v>2745</v>
      </c>
      <c r="N433" t="s">
        <v>46</v>
      </c>
    </row>
    <row r="434" spans="1:14" x14ac:dyDescent="0.25">
      <c r="A434" t="s">
        <v>2746</v>
      </c>
      <c r="B434" t="s">
        <v>722</v>
      </c>
      <c r="C434" t="s">
        <v>76</v>
      </c>
      <c r="D434" t="s">
        <v>2747</v>
      </c>
      <c r="E434" t="s">
        <v>18</v>
      </c>
      <c r="F434" t="s">
        <v>2748</v>
      </c>
      <c r="G434" t="s">
        <v>2749</v>
      </c>
      <c r="H434" t="s">
        <v>2750</v>
      </c>
      <c r="I434" t="s">
        <v>34</v>
      </c>
      <c r="J434" t="s">
        <v>1208</v>
      </c>
      <c r="K434" t="s">
        <v>24</v>
      </c>
      <c r="L434" t="s">
        <v>2751</v>
      </c>
      <c r="M434" t="s">
        <v>26</v>
      </c>
      <c r="N434" t="s">
        <v>27</v>
      </c>
    </row>
    <row r="435" spans="1:14" x14ac:dyDescent="0.25">
      <c r="A435" t="s">
        <v>2752</v>
      </c>
      <c r="B435" t="s">
        <v>2753</v>
      </c>
      <c r="C435" t="s">
        <v>16</v>
      </c>
      <c r="D435" t="s">
        <v>472</v>
      </c>
      <c r="E435" t="s">
        <v>18</v>
      </c>
      <c r="F435" t="s">
        <v>2754</v>
      </c>
      <c r="G435" t="s">
        <v>2755</v>
      </c>
      <c r="H435" t="s">
        <v>2756</v>
      </c>
      <c r="I435" t="s">
        <v>34</v>
      </c>
      <c r="J435" t="s">
        <v>2757</v>
      </c>
      <c r="K435" t="s">
        <v>24</v>
      </c>
      <c r="L435" t="s">
        <v>477</v>
      </c>
      <c r="M435" t="s">
        <v>26</v>
      </c>
      <c r="N435" t="s">
        <v>27</v>
      </c>
    </row>
    <row r="436" spans="1:14" x14ac:dyDescent="0.25">
      <c r="A436" t="s">
        <v>2758</v>
      </c>
      <c r="B436" t="s">
        <v>2759</v>
      </c>
      <c r="C436" t="s">
        <v>16</v>
      </c>
      <c r="D436" t="s">
        <v>2760</v>
      </c>
      <c r="E436" t="s">
        <v>18</v>
      </c>
      <c r="F436" t="s">
        <v>2761</v>
      </c>
      <c r="G436" t="s">
        <v>2762</v>
      </c>
      <c r="H436" t="s">
        <v>2763</v>
      </c>
      <c r="I436" t="s">
        <v>34</v>
      </c>
      <c r="J436" t="s">
        <v>90</v>
      </c>
      <c r="K436" t="s">
        <v>24</v>
      </c>
      <c r="L436" t="s">
        <v>82</v>
      </c>
      <c r="M436" t="s">
        <v>2764</v>
      </c>
      <c r="N436" t="s">
        <v>46</v>
      </c>
    </row>
    <row r="437" spans="1:14" x14ac:dyDescent="0.25">
      <c r="A437" t="s">
        <v>2765</v>
      </c>
      <c r="B437" t="s">
        <v>2766</v>
      </c>
      <c r="C437" t="s">
        <v>76</v>
      </c>
      <c r="D437" t="s">
        <v>564</v>
      </c>
      <c r="E437" t="s">
        <v>18</v>
      </c>
      <c r="F437" t="s">
        <v>2767</v>
      </c>
      <c r="G437" t="s">
        <v>2768</v>
      </c>
      <c r="H437" t="s">
        <v>2769</v>
      </c>
      <c r="I437" t="s">
        <v>34</v>
      </c>
      <c r="J437" t="s">
        <v>315</v>
      </c>
      <c r="K437" t="s">
        <v>24</v>
      </c>
      <c r="L437" t="s">
        <v>224</v>
      </c>
      <c r="M437" t="s">
        <v>2770</v>
      </c>
      <c r="N437" t="s">
        <v>46</v>
      </c>
    </row>
    <row r="438" spans="1:14" x14ac:dyDescent="0.25">
      <c r="A438" t="s">
        <v>2771</v>
      </c>
      <c r="B438" t="s">
        <v>2772</v>
      </c>
      <c r="C438" t="s">
        <v>16</v>
      </c>
      <c r="D438" t="s">
        <v>2773</v>
      </c>
      <c r="E438" t="s">
        <v>18</v>
      </c>
      <c r="F438" t="s">
        <v>2774</v>
      </c>
      <c r="G438" t="s">
        <v>2775</v>
      </c>
      <c r="H438" t="s">
        <v>2776</v>
      </c>
      <c r="I438" t="s">
        <v>34</v>
      </c>
      <c r="J438" t="s">
        <v>23</v>
      </c>
      <c r="K438" t="s">
        <v>24</v>
      </c>
      <c r="L438" t="s">
        <v>2777</v>
      </c>
      <c r="M438" t="s">
        <v>26</v>
      </c>
      <c r="N438" t="s">
        <v>27</v>
      </c>
    </row>
    <row r="439" spans="1:14" x14ac:dyDescent="0.25">
      <c r="A439" t="s">
        <v>2778</v>
      </c>
      <c r="B439" t="s">
        <v>2779</v>
      </c>
      <c r="C439" t="s">
        <v>76</v>
      </c>
      <c r="D439" t="s">
        <v>102</v>
      </c>
      <c r="E439" t="s">
        <v>18</v>
      </c>
      <c r="F439" t="s">
        <v>2780</v>
      </c>
      <c r="G439" t="s">
        <v>2781</v>
      </c>
      <c r="H439" t="s">
        <v>2782</v>
      </c>
      <c r="I439" t="s">
        <v>34</v>
      </c>
      <c r="J439" t="s">
        <v>2783</v>
      </c>
      <c r="K439" t="s">
        <v>24</v>
      </c>
      <c r="L439" t="s">
        <v>82</v>
      </c>
      <c r="M439" t="s">
        <v>2784</v>
      </c>
      <c r="N439" t="s">
        <v>46</v>
      </c>
    </row>
    <row r="440" spans="1:14" x14ac:dyDescent="0.25">
      <c r="A440" t="s">
        <v>2785</v>
      </c>
      <c r="B440" t="s">
        <v>2786</v>
      </c>
      <c r="C440" t="s">
        <v>16</v>
      </c>
      <c r="D440" t="s">
        <v>2787</v>
      </c>
      <c r="E440" t="s">
        <v>18</v>
      </c>
      <c r="F440" t="s">
        <v>2788</v>
      </c>
      <c r="G440" t="s">
        <v>2789</v>
      </c>
      <c r="H440" t="s">
        <v>2790</v>
      </c>
      <c r="I440" t="s">
        <v>34</v>
      </c>
      <c r="J440" t="s">
        <v>2283</v>
      </c>
      <c r="K440" t="s">
        <v>24</v>
      </c>
      <c r="L440" t="s">
        <v>44</v>
      </c>
      <c r="M440" t="s">
        <v>2791</v>
      </c>
      <c r="N440" t="s">
        <v>46</v>
      </c>
    </row>
    <row r="441" spans="1:14" x14ac:dyDescent="0.25">
      <c r="A441" t="s">
        <v>2792</v>
      </c>
      <c r="B441" t="s">
        <v>1286</v>
      </c>
      <c r="C441" t="s">
        <v>76</v>
      </c>
      <c r="D441" t="s">
        <v>694</v>
      </c>
      <c r="E441" t="s">
        <v>18</v>
      </c>
      <c r="F441" t="s">
        <v>2793</v>
      </c>
      <c r="G441" t="s">
        <v>2794</v>
      </c>
      <c r="H441" t="s">
        <v>2795</v>
      </c>
      <c r="I441" t="s">
        <v>34</v>
      </c>
      <c r="J441" t="s">
        <v>1279</v>
      </c>
      <c r="K441" t="s">
        <v>24</v>
      </c>
      <c r="L441" t="s">
        <v>700</v>
      </c>
      <c r="M441" t="s">
        <v>26</v>
      </c>
      <c r="N441" t="s">
        <v>27</v>
      </c>
    </row>
    <row r="442" spans="1:14" x14ac:dyDescent="0.25">
      <c r="A442" t="s">
        <v>2796</v>
      </c>
      <c r="B442" t="s">
        <v>2797</v>
      </c>
      <c r="C442" t="s">
        <v>16</v>
      </c>
      <c r="D442" t="s">
        <v>571</v>
      </c>
      <c r="E442" t="s">
        <v>18</v>
      </c>
      <c r="F442" t="s">
        <v>2798</v>
      </c>
      <c r="G442" t="s">
        <v>2799</v>
      </c>
      <c r="H442" t="s">
        <v>2800</v>
      </c>
      <c r="I442" t="s">
        <v>34</v>
      </c>
      <c r="J442" t="s">
        <v>1056</v>
      </c>
      <c r="K442" t="s">
        <v>24</v>
      </c>
      <c r="L442" t="s">
        <v>662</v>
      </c>
      <c r="M442" t="s">
        <v>2801</v>
      </c>
      <c r="N442" t="s">
        <v>46</v>
      </c>
    </row>
    <row r="443" spans="1:14" x14ac:dyDescent="0.25">
      <c r="A443" t="s">
        <v>2802</v>
      </c>
      <c r="B443" t="s">
        <v>2803</v>
      </c>
      <c r="C443" t="s">
        <v>16</v>
      </c>
      <c r="D443" t="s">
        <v>2368</v>
      </c>
      <c r="E443" t="s">
        <v>18</v>
      </c>
      <c r="F443" t="s">
        <v>2804</v>
      </c>
      <c r="G443" t="s">
        <v>2805</v>
      </c>
      <c r="H443" t="s">
        <v>2806</v>
      </c>
      <c r="I443" t="s">
        <v>34</v>
      </c>
      <c r="J443" t="s">
        <v>551</v>
      </c>
      <c r="K443" t="s">
        <v>24</v>
      </c>
      <c r="L443" t="s">
        <v>224</v>
      </c>
      <c r="M443" t="s">
        <v>2807</v>
      </c>
      <c r="N443" t="s">
        <v>46</v>
      </c>
    </row>
    <row r="444" spans="1:14" x14ac:dyDescent="0.25">
      <c r="A444" t="s">
        <v>2808</v>
      </c>
      <c r="B444" t="s">
        <v>2809</v>
      </c>
      <c r="C444" t="s">
        <v>16</v>
      </c>
      <c r="D444" t="s">
        <v>753</v>
      </c>
      <c r="E444" t="s">
        <v>18</v>
      </c>
      <c r="F444" t="s">
        <v>2810</v>
      </c>
      <c r="G444" t="s">
        <v>2811</v>
      </c>
      <c r="H444" t="s">
        <v>2812</v>
      </c>
      <c r="I444" t="s">
        <v>34</v>
      </c>
      <c r="J444" t="s">
        <v>521</v>
      </c>
      <c r="K444" t="s">
        <v>24</v>
      </c>
      <c r="L444" t="s">
        <v>2813</v>
      </c>
      <c r="M444" t="s">
        <v>26</v>
      </c>
      <c r="N444" t="s">
        <v>27</v>
      </c>
    </row>
    <row r="445" spans="1:14" x14ac:dyDescent="0.25">
      <c r="A445" t="s">
        <v>2814</v>
      </c>
      <c r="B445" t="s">
        <v>2815</v>
      </c>
      <c r="C445" t="s">
        <v>16</v>
      </c>
      <c r="D445" t="s">
        <v>2703</v>
      </c>
      <c r="E445" t="s">
        <v>18</v>
      </c>
      <c r="F445" t="s">
        <v>2816</v>
      </c>
      <c r="G445" t="s">
        <v>2817</v>
      </c>
      <c r="H445" t="s">
        <v>2818</v>
      </c>
      <c r="I445" t="s">
        <v>34</v>
      </c>
      <c r="J445" t="s">
        <v>1557</v>
      </c>
      <c r="K445" t="s">
        <v>24</v>
      </c>
      <c r="L445" t="s">
        <v>63</v>
      </c>
      <c r="M445" t="s">
        <v>2819</v>
      </c>
      <c r="N445" t="s">
        <v>46</v>
      </c>
    </row>
    <row r="446" spans="1:14" x14ac:dyDescent="0.25">
      <c r="A446" t="s">
        <v>2820</v>
      </c>
      <c r="B446" t="s">
        <v>2821</v>
      </c>
      <c r="C446" t="s">
        <v>16</v>
      </c>
      <c r="D446" t="s">
        <v>2822</v>
      </c>
      <c r="E446" t="s">
        <v>18</v>
      </c>
      <c r="F446" t="s">
        <v>2823</v>
      </c>
      <c r="G446" t="s">
        <v>2824</v>
      </c>
      <c r="H446" t="s">
        <v>2825</v>
      </c>
      <c r="I446" t="s">
        <v>34</v>
      </c>
      <c r="J446" t="s">
        <v>201</v>
      </c>
      <c r="K446" t="s">
        <v>24</v>
      </c>
      <c r="L446" t="s">
        <v>248</v>
      </c>
      <c r="M446" t="s">
        <v>2826</v>
      </c>
      <c r="N446" t="s">
        <v>46</v>
      </c>
    </row>
    <row r="447" spans="1:14" x14ac:dyDescent="0.25">
      <c r="A447" t="s">
        <v>2827</v>
      </c>
      <c r="B447" t="s">
        <v>2828</v>
      </c>
      <c r="C447" t="s">
        <v>16</v>
      </c>
      <c r="D447" t="s">
        <v>2829</v>
      </c>
      <c r="E447" t="s">
        <v>18</v>
      </c>
      <c r="F447" t="s">
        <v>2830</v>
      </c>
      <c r="G447" t="s">
        <v>2831</v>
      </c>
      <c r="H447" t="s">
        <v>2832</v>
      </c>
      <c r="I447" t="s">
        <v>348</v>
      </c>
      <c r="J447" t="s">
        <v>127</v>
      </c>
      <c r="K447" t="s">
        <v>24</v>
      </c>
      <c r="L447" t="s">
        <v>394</v>
      </c>
      <c r="M447" t="s">
        <v>2833</v>
      </c>
      <c r="N447" t="s">
        <v>46</v>
      </c>
    </row>
    <row r="448" spans="1:14" x14ac:dyDescent="0.25">
      <c r="A448" t="s">
        <v>2834</v>
      </c>
      <c r="B448" t="s">
        <v>2835</v>
      </c>
      <c r="C448" t="s">
        <v>76</v>
      </c>
      <c r="D448" t="s">
        <v>2264</v>
      </c>
      <c r="E448" t="s">
        <v>18</v>
      </c>
      <c r="F448" t="s">
        <v>2836</v>
      </c>
      <c r="G448" t="s">
        <v>2837</v>
      </c>
      <c r="H448" t="s">
        <v>2838</v>
      </c>
      <c r="I448" t="s">
        <v>34</v>
      </c>
      <c r="J448" t="s">
        <v>162</v>
      </c>
      <c r="K448" t="s">
        <v>24</v>
      </c>
      <c r="L448" t="s">
        <v>224</v>
      </c>
      <c r="M448" t="s">
        <v>2839</v>
      </c>
      <c r="N448" t="s">
        <v>46</v>
      </c>
    </row>
    <row r="449" spans="1:14" x14ac:dyDescent="0.25">
      <c r="A449" t="s">
        <v>2840</v>
      </c>
      <c r="B449" t="s">
        <v>403</v>
      </c>
      <c r="C449" t="s">
        <v>16</v>
      </c>
      <c r="D449" t="s">
        <v>2841</v>
      </c>
      <c r="E449" t="s">
        <v>18</v>
      </c>
      <c r="F449" t="s">
        <v>2842</v>
      </c>
      <c r="G449" t="s">
        <v>2843</v>
      </c>
      <c r="H449" t="s">
        <v>2844</v>
      </c>
      <c r="I449" t="s">
        <v>34</v>
      </c>
      <c r="J449" t="s">
        <v>433</v>
      </c>
      <c r="K449" t="s">
        <v>24</v>
      </c>
      <c r="L449" t="s">
        <v>82</v>
      </c>
      <c r="M449" t="s">
        <v>26</v>
      </c>
      <c r="N449" t="s">
        <v>27</v>
      </c>
    </row>
    <row r="450" spans="1:14" x14ac:dyDescent="0.25">
      <c r="A450" t="s">
        <v>2845</v>
      </c>
      <c r="B450" t="s">
        <v>2846</v>
      </c>
      <c r="C450" t="s">
        <v>76</v>
      </c>
      <c r="D450" t="s">
        <v>2847</v>
      </c>
      <c r="E450" t="s">
        <v>18</v>
      </c>
      <c r="F450" t="s">
        <v>2848</v>
      </c>
      <c r="G450" t="s">
        <v>2849</v>
      </c>
      <c r="H450" t="s">
        <v>2850</v>
      </c>
      <c r="I450" t="s">
        <v>34</v>
      </c>
      <c r="J450" t="s">
        <v>2283</v>
      </c>
      <c r="K450" t="s">
        <v>24</v>
      </c>
      <c r="L450" t="s">
        <v>82</v>
      </c>
      <c r="M450" t="s">
        <v>2851</v>
      </c>
      <c r="N450" t="s">
        <v>46</v>
      </c>
    </row>
    <row r="451" spans="1:14" x14ac:dyDescent="0.25">
      <c r="A451" t="s">
        <v>2852</v>
      </c>
      <c r="B451" t="s">
        <v>2779</v>
      </c>
      <c r="C451" t="s">
        <v>76</v>
      </c>
      <c r="D451" t="s">
        <v>102</v>
      </c>
      <c r="E451" t="s">
        <v>18</v>
      </c>
      <c r="F451" t="s">
        <v>2853</v>
      </c>
      <c r="G451" t="s">
        <v>2854</v>
      </c>
      <c r="H451" t="s">
        <v>2855</v>
      </c>
      <c r="I451" t="s">
        <v>34</v>
      </c>
      <c r="J451" t="s">
        <v>528</v>
      </c>
      <c r="K451" t="s">
        <v>24</v>
      </c>
      <c r="L451" t="s">
        <v>82</v>
      </c>
      <c r="M451" t="s">
        <v>2856</v>
      </c>
      <c r="N451" t="s">
        <v>46</v>
      </c>
    </row>
    <row r="452" spans="1:14" x14ac:dyDescent="0.25">
      <c r="A452" t="s">
        <v>2857</v>
      </c>
      <c r="B452" t="s">
        <v>2858</v>
      </c>
      <c r="C452" t="s">
        <v>16</v>
      </c>
      <c r="D452" t="s">
        <v>2859</v>
      </c>
      <c r="E452" t="s">
        <v>18</v>
      </c>
      <c r="F452" t="s">
        <v>2860</v>
      </c>
      <c r="G452" t="s">
        <v>2861</v>
      </c>
      <c r="H452" t="s">
        <v>2862</v>
      </c>
      <c r="I452" t="s">
        <v>34</v>
      </c>
      <c r="J452" t="s">
        <v>626</v>
      </c>
      <c r="K452" t="s">
        <v>24</v>
      </c>
      <c r="L452" t="s">
        <v>2863</v>
      </c>
      <c r="M452" t="s">
        <v>2864</v>
      </c>
      <c r="N452" t="s">
        <v>46</v>
      </c>
    </row>
    <row r="453" spans="1:14" x14ac:dyDescent="0.25">
      <c r="A453" t="s">
        <v>2865</v>
      </c>
      <c r="B453" t="s">
        <v>2866</v>
      </c>
      <c r="C453" t="s">
        <v>76</v>
      </c>
      <c r="D453" t="s">
        <v>1376</v>
      </c>
      <c r="E453" t="s">
        <v>18</v>
      </c>
      <c r="F453" t="s">
        <v>2867</v>
      </c>
      <c r="G453" t="s">
        <v>2868</v>
      </c>
      <c r="H453" t="s">
        <v>2869</v>
      </c>
      <c r="I453" t="s">
        <v>34</v>
      </c>
      <c r="J453" t="s">
        <v>201</v>
      </c>
      <c r="K453" t="s">
        <v>24</v>
      </c>
      <c r="L453" t="s">
        <v>477</v>
      </c>
      <c r="M453" t="s">
        <v>2870</v>
      </c>
      <c r="N453" t="s">
        <v>46</v>
      </c>
    </row>
    <row r="454" spans="1:14" x14ac:dyDescent="0.25">
      <c r="A454" t="s">
        <v>2871</v>
      </c>
      <c r="B454" t="s">
        <v>2872</v>
      </c>
      <c r="C454" t="s">
        <v>76</v>
      </c>
      <c r="D454" t="s">
        <v>2873</v>
      </c>
      <c r="E454" t="s">
        <v>695</v>
      </c>
      <c r="F454" t="s">
        <v>2874</v>
      </c>
      <c r="G454" t="s">
        <v>2875</v>
      </c>
      <c r="H454" t="s">
        <v>2876</v>
      </c>
      <c r="I454" t="s">
        <v>22</v>
      </c>
      <c r="J454" t="s">
        <v>269</v>
      </c>
      <c r="K454" t="s">
        <v>24</v>
      </c>
      <c r="L454" t="s">
        <v>2877</v>
      </c>
      <c r="M454" t="s">
        <v>26</v>
      </c>
      <c r="N454" t="s">
        <v>27</v>
      </c>
    </row>
    <row r="455" spans="1:14" x14ac:dyDescent="0.25">
      <c r="A455" t="s">
        <v>2878</v>
      </c>
      <c r="B455" t="s">
        <v>2879</v>
      </c>
      <c r="C455" t="s">
        <v>76</v>
      </c>
      <c r="D455" t="s">
        <v>102</v>
      </c>
      <c r="E455" t="s">
        <v>695</v>
      </c>
      <c r="F455" t="s">
        <v>2880</v>
      </c>
      <c r="G455" t="s">
        <v>2881</v>
      </c>
      <c r="H455" t="s">
        <v>2882</v>
      </c>
      <c r="I455" t="s">
        <v>34</v>
      </c>
      <c r="J455" t="s">
        <v>333</v>
      </c>
      <c r="K455" t="s">
        <v>24</v>
      </c>
      <c r="L455" t="s">
        <v>82</v>
      </c>
      <c r="M455" t="s">
        <v>2883</v>
      </c>
      <c r="N455" t="s">
        <v>46</v>
      </c>
    </row>
    <row r="456" spans="1:14" x14ac:dyDescent="0.25">
      <c r="A456" t="s">
        <v>2884</v>
      </c>
      <c r="B456" t="s">
        <v>2885</v>
      </c>
      <c r="C456" t="s">
        <v>16</v>
      </c>
      <c r="D456" t="s">
        <v>102</v>
      </c>
      <c r="E456" t="s">
        <v>695</v>
      </c>
      <c r="F456" t="s">
        <v>2886</v>
      </c>
      <c r="G456" t="s">
        <v>2887</v>
      </c>
      <c r="H456" t="s">
        <v>2888</v>
      </c>
      <c r="I456" t="s">
        <v>34</v>
      </c>
      <c r="J456" t="s">
        <v>1435</v>
      </c>
      <c r="K456" t="s">
        <v>24</v>
      </c>
      <c r="L456" t="s">
        <v>82</v>
      </c>
      <c r="M456" t="s">
        <v>2889</v>
      </c>
      <c r="N456" t="s">
        <v>46</v>
      </c>
    </row>
    <row r="457" spans="1:14" x14ac:dyDescent="0.25">
      <c r="A457" t="s">
        <v>2896</v>
      </c>
      <c r="B457" t="s">
        <v>2897</v>
      </c>
      <c r="C457" t="s">
        <v>16</v>
      </c>
      <c r="D457" t="s">
        <v>2898</v>
      </c>
      <c r="E457" t="s">
        <v>695</v>
      </c>
      <c r="F457" t="s">
        <v>2899</v>
      </c>
      <c r="G457" t="s">
        <v>2900</v>
      </c>
      <c r="H457" t="s">
        <v>2901</v>
      </c>
      <c r="I457" t="s">
        <v>34</v>
      </c>
      <c r="J457" t="s">
        <v>514</v>
      </c>
      <c r="K457" t="s">
        <v>24</v>
      </c>
      <c r="L457" t="s">
        <v>36</v>
      </c>
      <c r="M457" t="s">
        <v>26</v>
      </c>
      <c r="N457" t="s">
        <v>27</v>
      </c>
    </row>
    <row r="458" spans="1:14" x14ac:dyDescent="0.25">
      <c r="A458" t="s">
        <v>2907</v>
      </c>
      <c r="C458" t="s">
        <v>76</v>
      </c>
      <c r="D458" t="s">
        <v>2908</v>
      </c>
      <c r="E458" t="s">
        <v>695</v>
      </c>
      <c r="F458" t="s">
        <v>2909</v>
      </c>
      <c r="G458" t="s">
        <v>2910</v>
      </c>
      <c r="H458" t="s">
        <v>2911</v>
      </c>
      <c r="I458" t="s">
        <v>34</v>
      </c>
      <c r="J458" t="s">
        <v>626</v>
      </c>
      <c r="K458" t="s">
        <v>24</v>
      </c>
      <c r="L458" t="s">
        <v>2912</v>
      </c>
      <c r="M458" t="s">
        <v>2913</v>
      </c>
      <c r="N458" t="s">
        <v>46</v>
      </c>
    </row>
    <row r="459" spans="1:14" x14ac:dyDescent="0.25">
      <c r="A459" t="s">
        <v>2902</v>
      </c>
      <c r="B459" t="s">
        <v>2914</v>
      </c>
      <c r="C459" t="s">
        <v>16</v>
      </c>
      <c r="D459" t="s">
        <v>102</v>
      </c>
      <c r="E459" t="s">
        <v>695</v>
      </c>
      <c r="F459" t="s">
        <v>2915</v>
      </c>
      <c r="G459" t="s">
        <v>2916</v>
      </c>
      <c r="H459" t="s">
        <v>2917</v>
      </c>
      <c r="I459" t="s">
        <v>34</v>
      </c>
      <c r="J459" t="s">
        <v>575</v>
      </c>
      <c r="K459" t="s">
        <v>24</v>
      </c>
      <c r="L459" t="s">
        <v>82</v>
      </c>
      <c r="M459" t="s">
        <v>2918</v>
      </c>
      <c r="N459" t="s">
        <v>46</v>
      </c>
    </row>
    <row r="460" spans="1:14" x14ac:dyDescent="0.25">
      <c r="A460" t="s">
        <v>2919</v>
      </c>
      <c r="B460" t="s">
        <v>2920</v>
      </c>
      <c r="C460" t="s">
        <v>76</v>
      </c>
      <c r="D460" t="s">
        <v>2921</v>
      </c>
      <c r="E460" t="s">
        <v>695</v>
      </c>
      <c r="F460" t="s">
        <v>2922</v>
      </c>
      <c r="G460" t="s">
        <v>2923</v>
      </c>
      <c r="H460" t="s">
        <v>2924</v>
      </c>
      <c r="I460" t="s">
        <v>34</v>
      </c>
      <c r="J460" t="s">
        <v>43</v>
      </c>
      <c r="K460" t="s">
        <v>24</v>
      </c>
      <c r="L460" t="s">
        <v>233</v>
      </c>
      <c r="M460" t="s">
        <v>2925</v>
      </c>
      <c r="N460" t="s">
        <v>46</v>
      </c>
    </row>
    <row r="461" spans="1:14" x14ac:dyDescent="0.25">
      <c r="A461" t="s">
        <v>2926</v>
      </c>
      <c r="B461" t="s">
        <v>2927</v>
      </c>
      <c r="C461" t="s">
        <v>16</v>
      </c>
      <c r="D461" t="s">
        <v>2928</v>
      </c>
      <c r="E461" t="s">
        <v>695</v>
      </c>
      <c r="F461" t="s">
        <v>2929</v>
      </c>
      <c r="G461" t="s">
        <v>2930</v>
      </c>
      <c r="H461" t="s">
        <v>2931</v>
      </c>
      <c r="I461" t="s">
        <v>34</v>
      </c>
      <c r="J461" t="s">
        <v>134</v>
      </c>
      <c r="K461" t="s">
        <v>24</v>
      </c>
      <c r="L461" t="s">
        <v>248</v>
      </c>
      <c r="M461" t="s">
        <v>26</v>
      </c>
      <c r="N461" t="s">
        <v>27</v>
      </c>
    </row>
    <row r="462" spans="1:14" x14ac:dyDescent="0.25">
      <c r="A462" t="s">
        <v>2939</v>
      </c>
      <c r="B462" t="s">
        <v>1974</v>
      </c>
      <c r="C462" t="s">
        <v>76</v>
      </c>
      <c r="D462" t="s">
        <v>2940</v>
      </c>
      <c r="E462" t="s">
        <v>695</v>
      </c>
      <c r="F462" t="s">
        <v>2941</v>
      </c>
      <c r="G462" t="s">
        <v>2942</v>
      </c>
      <c r="H462" t="s">
        <v>2943</v>
      </c>
      <c r="I462" t="s">
        <v>34</v>
      </c>
      <c r="J462" t="s">
        <v>1689</v>
      </c>
      <c r="K462" t="s">
        <v>24</v>
      </c>
      <c r="L462" t="s">
        <v>2944</v>
      </c>
      <c r="M462" t="s">
        <v>26</v>
      </c>
      <c r="N462" t="s">
        <v>27</v>
      </c>
    </row>
    <row r="463" spans="1:14" x14ac:dyDescent="0.25">
      <c r="A463" t="s">
        <v>2945</v>
      </c>
      <c r="B463" t="s">
        <v>2946</v>
      </c>
      <c r="C463" t="s">
        <v>16</v>
      </c>
      <c r="D463" t="s">
        <v>2947</v>
      </c>
      <c r="E463" t="s">
        <v>695</v>
      </c>
      <c r="F463" t="s">
        <v>2948</v>
      </c>
      <c r="G463" t="s">
        <v>2949</v>
      </c>
      <c r="H463" t="s">
        <v>2950</v>
      </c>
      <c r="I463" t="s">
        <v>34</v>
      </c>
      <c r="J463" t="s">
        <v>448</v>
      </c>
      <c r="K463" t="s">
        <v>24</v>
      </c>
      <c r="L463" t="s">
        <v>2951</v>
      </c>
      <c r="M463" t="s">
        <v>26</v>
      </c>
      <c r="N463" t="s">
        <v>27</v>
      </c>
    </row>
    <row r="464" spans="1:14" x14ac:dyDescent="0.25">
      <c r="A464" t="s">
        <v>2952</v>
      </c>
      <c r="B464" t="s">
        <v>2953</v>
      </c>
      <c r="C464" t="s">
        <v>76</v>
      </c>
      <c r="D464" t="s">
        <v>2954</v>
      </c>
      <c r="E464" t="s">
        <v>695</v>
      </c>
      <c r="F464" t="s">
        <v>2955</v>
      </c>
      <c r="G464" t="s">
        <v>2956</v>
      </c>
      <c r="H464" t="s">
        <v>2957</v>
      </c>
      <c r="I464" t="s">
        <v>34</v>
      </c>
      <c r="J464" t="s">
        <v>1279</v>
      </c>
      <c r="K464" t="s">
        <v>24</v>
      </c>
      <c r="L464" t="s">
        <v>537</v>
      </c>
      <c r="M464" t="s">
        <v>26</v>
      </c>
      <c r="N464" t="s">
        <v>27</v>
      </c>
    </row>
    <row r="465" spans="1:14" x14ac:dyDescent="0.25">
      <c r="A465" t="s">
        <v>2958</v>
      </c>
      <c r="B465" t="s">
        <v>2959</v>
      </c>
      <c r="C465" t="s">
        <v>76</v>
      </c>
      <c r="D465" t="s">
        <v>2960</v>
      </c>
      <c r="E465" t="s">
        <v>695</v>
      </c>
      <c r="F465" t="s">
        <v>2961</v>
      </c>
      <c r="G465" t="s">
        <v>2962</v>
      </c>
      <c r="H465" t="s">
        <v>2963</v>
      </c>
      <c r="I465" t="s">
        <v>34</v>
      </c>
      <c r="J465" t="s">
        <v>889</v>
      </c>
      <c r="K465" t="s">
        <v>24</v>
      </c>
      <c r="L465" t="s">
        <v>2964</v>
      </c>
      <c r="M465" t="s">
        <v>26</v>
      </c>
      <c r="N465" t="s">
        <v>27</v>
      </c>
    </row>
    <row r="466" spans="1:14" x14ac:dyDescent="0.25">
      <c r="A466" t="s">
        <v>2965</v>
      </c>
      <c r="B466" t="s">
        <v>2966</v>
      </c>
      <c r="C466" t="s">
        <v>16</v>
      </c>
      <c r="D466" t="s">
        <v>1612</v>
      </c>
      <c r="E466" t="s">
        <v>695</v>
      </c>
      <c r="F466" t="s">
        <v>2967</v>
      </c>
      <c r="G466" t="s">
        <v>2968</v>
      </c>
      <c r="H466" t="s">
        <v>2969</v>
      </c>
      <c r="I466" t="s">
        <v>34</v>
      </c>
      <c r="J466" t="s">
        <v>240</v>
      </c>
      <c r="K466" t="s">
        <v>24</v>
      </c>
      <c r="L466" t="s">
        <v>82</v>
      </c>
      <c r="M466" t="s">
        <v>26</v>
      </c>
      <c r="N466" t="s">
        <v>27</v>
      </c>
    </row>
    <row r="467" spans="1:14" x14ac:dyDescent="0.25">
      <c r="A467" t="s">
        <v>2907</v>
      </c>
      <c r="C467" t="s">
        <v>76</v>
      </c>
      <c r="D467" t="s">
        <v>2908</v>
      </c>
      <c r="E467" t="s">
        <v>695</v>
      </c>
      <c r="F467" t="s">
        <v>2970</v>
      </c>
      <c r="G467" t="s">
        <v>2971</v>
      </c>
      <c r="H467" t="s">
        <v>2972</v>
      </c>
      <c r="I467" t="s">
        <v>34</v>
      </c>
      <c r="J467" t="s">
        <v>626</v>
      </c>
      <c r="K467" t="s">
        <v>24</v>
      </c>
      <c r="L467" t="s">
        <v>2912</v>
      </c>
      <c r="M467" t="s">
        <v>2973</v>
      </c>
      <c r="N467" t="s">
        <v>46</v>
      </c>
    </row>
    <row r="468" spans="1:14" x14ac:dyDescent="0.25">
      <c r="A468" t="s">
        <v>2980</v>
      </c>
      <c r="B468" t="s">
        <v>2981</v>
      </c>
      <c r="C468" t="s">
        <v>16</v>
      </c>
      <c r="D468" t="s">
        <v>2982</v>
      </c>
      <c r="E468" t="s">
        <v>695</v>
      </c>
      <c r="F468" t="s">
        <v>2983</v>
      </c>
      <c r="G468" t="s">
        <v>2984</v>
      </c>
      <c r="H468" t="s">
        <v>2985</v>
      </c>
      <c r="I468" t="s">
        <v>348</v>
      </c>
      <c r="J468" t="s">
        <v>889</v>
      </c>
      <c r="K468" t="s">
        <v>24</v>
      </c>
      <c r="L468" t="s">
        <v>394</v>
      </c>
      <c r="M468" t="s">
        <v>26</v>
      </c>
      <c r="N468" t="s">
        <v>27</v>
      </c>
    </row>
    <row r="469" spans="1:14" x14ac:dyDescent="0.25">
      <c r="A469" t="s">
        <v>2986</v>
      </c>
      <c r="B469" t="s">
        <v>752</v>
      </c>
      <c r="C469" t="s">
        <v>76</v>
      </c>
      <c r="D469" t="s">
        <v>753</v>
      </c>
      <c r="E469" t="s">
        <v>695</v>
      </c>
      <c r="F469" t="s">
        <v>2987</v>
      </c>
      <c r="G469" t="s">
        <v>2988</v>
      </c>
      <c r="H469" t="s">
        <v>2989</v>
      </c>
      <c r="I469" t="s">
        <v>34</v>
      </c>
      <c r="J469" t="s">
        <v>551</v>
      </c>
      <c r="K469" t="s">
        <v>24</v>
      </c>
      <c r="L469" t="s">
        <v>82</v>
      </c>
      <c r="M469" t="s">
        <v>2990</v>
      </c>
      <c r="N469" t="s">
        <v>46</v>
      </c>
    </row>
    <row r="470" spans="1:14" x14ac:dyDescent="0.25">
      <c r="A470" t="s">
        <v>2991</v>
      </c>
      <c r="B470" t="s">
        <v>101</v>
      </c>
      <c r="C470" t="s">
        <v>16</v>
      </c>
      <c r="D470" t="s">
        <v>102</v>
      </c>
      <c r="E470" t="s">
        <v>695</v>
      </c>
      <c r="F470" t="s">
        <v>2992</v>
      </c>
      <c r="G470" t="s">
        <v>2993</v>
      </c>
      <c r="H470" t="s">
        <v>2994</v>
      </c>
      <c r="I470" t="s">
        <v>34</v>
      </c>
      <c r="J470" t="s">
        <v>490</v>
      </c>
      <c r="K470" t="s">
        <v>24</v>
      </c>
      <c r="L470" t="s">
        <v>82</v>
      </c>
      <c r="M470" t="s">
        <v>2995</v>
      </c>
      <c r="N470" t="s">
        <v>46</v>
      </c>
    </row>
    <row r="471" spans="1:14" x14ac:dyDescent="0.25">
      <c r="A471" t="s">
        <v>3000</v>
      </c>
      <c r="B471" t="s">
        <v>3001</v>
      </c>
      <c r="C471" t="s">
        <v>76</v>
      </c>
      <c r="D471" t="s">
        <v>1354</v>
      </c>
      <c r="E471" t="s">
        <v>695</v>
      </c>
      <c r="F471" t="s">
        <v>3002</v>
      </c>
      <c r="G471" t="s">
        <v>3003</v>
      </c>
      <c r="H471" t="s">
        <v>3004</v>
      </c>
      <c r="I471" t="s">
        <v>34</v>
      </c>
      <c r="J471" t="s">
        <v>536</v>
      </c>
      <c r="K471" t="s">
        <v>24</v>
      </c>
      <c r="L471" t="s">
        <v>1358</v>
      </c>
      <c r="M471" t="s">
        <v>3005</v>
      </c>
      <c r="N471" t="s">
        <v>46</v>
      </c>
    </row>
    <row r="472" spans="1:14" x14ac:dyDescent="0.25">
      <c r="A472" t="s">
        <v>3006</v>
      </c>
      <c r="B472" t="s">
        <v>3007</v>
      </c>
      <c r="C472" t="s">
        <v>76</v>
      </c>
      <c r="D472" t="s">
        <v>3008</v>
      </c>
      <c r="E472" t="s">
        <v>695</v>
      </c>
      <c r="F472" t="s">
        <v>3009</v>
      </c>
      <c r="G472" t="s">
        <v>3010</v>
      </c>
      <c r="H472" t="s">
        <v>3011</v>
      </c>
      <c r="I472" t="s">
        <v>34</v>
      </c>
      <c r="J472" t="s">
        <v>3012</v>
      </c>
      <c r="K472" t="s">
        <v>24</v>
      </c>
      <c r="L472" t="s">
        <v>3013</v>
      </c>
      <c r="M472" t="s">
        <v>3014</v>
      </c>
      <c r="N472" t="s">
        <v>46</v>
      </c>
    </row>
    <row r="473" spans="1:14" x14ac:dyDescent="0.25">
      <c r="A473" t="s">
        <v>3015</v>
      </c>
      <c r="B473" t="s">
        <v>2981</v>
      </c>
      <c r="C473" t="s">
        <v>16</v>
      </c>
      <c r="D473" t="s">
        <v>2982</v>
      </c>
      <c r="E473" t="s">
        <v>695</v>
      </c>
      <c r="F473" t="s">
        <v>3016</v>
      </c>
      <c r="G473" t="s">
        <v>3017</v>
      </c>
      <c r="H473" t="s">
        <v>3018</v>
      </c>
      <c r="I473" t="s">
        <v>348</v>
      </c>
      <c r="J473" t="s">
        <v>307</v>
      </c>
      <c r="K473" t="s">
        <v>24</v>
      </c>
      <c r="L473" t="s">
        <v>394</v>
      </c>
      <c r="M473" t="s">
        <v>26</v>
      </c>
      <c r="N473" t="s">
        <v>27</v>
      </c>
    </row>
    <row r="474" spans="1:14" x14ac:dyDescent="0.25">
      <c r="A474" t="s">
        <v>3025</v>
      </c>
      <c r="B474" t="s">
        <v>101</v>
      </c>
      <c r="C474" t="s">
        <v>16</v>
      </c>
      <c r="D474" t="s">
        <v>102</v>
      </c>
      <c r="E474" t="s">
        <v>695</v>
      </c>
      <c r="F474" t="s">
        <v>3026</v>
      </c>
      <c r="G474" t="s">
        <v>3027</v>
      </c>
      <c r="H474" t="s">
        <v>3028</v>
      </c>
      <c r="I474" t="s">
        <v>34</v>
      </c>
      <c r="J474" t="s">
        <v>53</v>
      </c>
      <c r="K474" t="s">
        <v>24</v>
      </c>
      <c r="L474" t="s">
        <v>202</v>
      </c>
      <c r="M474" t="s">
        <v>3029</v>
      </c>
      <c r="N474" t="s">
        <v>46</v>
      </c>
    </row>
    <row r="475" spans="1:14" x14ac:dyDescent="0.25">
      <c r="A475" t="s">
        <v>3030</v>
      </c>
      <c r="B475" t="s">
        <v>735</v>
      </c>
      <c r="C475" t="s">
        <v>16</v>
      </c>
      <c r="D475" t="s">
        <v>1069</v>
      </c>
      <c r="E475" t="s">
        <v>695</v>
      </c>
      <c r="F475" t="s">
        <v>3031</v>
      </c>
      <c r="G475" t="s">
        <v>3032</v>
      </c>
      <c r="H475" t="s">
        <v>3033</v>
      </c>
      <c r="I475" t="s">
        <v>34</v>
      </c>
      <c r="J475" t="s">
        <v>134</v>
      </c>
      <c r="K475" t="s">
        <v>24</v>
      </c>
      <c r="L475" t="s">
        <v>82</v>
      </c>
      <c r="M475" t="s">
        <v>26</v>
      </c>
      <c r="N475" t="s">
        <v>27</v>
      </c>
    </row>
    <row r="476" spans="1:14" x14ac:dyDescent="0.25">
      <c r="A476" t="s">
        <v>3034</v>
      </c>
      <c r="B476" t="s">
        <v>3035</v>
      </c>
      <c r="C476" t="s">
        <v>16</v>
      </c>
      <c r="D476" t="s">
        <v>3036</v>
      </c>
      <c r="E476" t="s">
        <v>695</v>
      </c>
      <c r="F476" t="s">
        <v>3037</v>
      </c>
      <c r="G476" t="s">
        <v>3038</v>
      </c>
      <c r="H476" t="s">
        <v>3039</v>
      </c>
      <c r="I476" t="s">
        <v>348</v>
      </c>
      <c r="J476" t="s">
        <v>81</v>
      </c>
      <c r="K476" t="s">
        <v>24</v>
      </c>
      <c r="L476" t="s">
        <v>394</v>
      </c>
      <c r="M476" t="s">
        <v>3040</v>
      </c>
      <c r="N476" t="s">
        <v>46</v>
      </c>
    </row>
    <row r="477" spans="1:14" x14ac:dyDescent="0.25">
      <c r="A477" t="s">
        <v>3053</v>
      </c>
      <c r="B477" t="s">
        <v>101</v>
      </c>
      <c r="C477" t="s">
        <v>16</v>
      </c>
      <c r="D477" t="s">
        <v>102</v>
      </c>
      <c r="E477" t="s">
        <v>695</v>
      </c>
      <c r="F477" t="s">
        <v>3054</v>
      </c>
      <c r="G477" t="s">
        <v>3055</v>
      </c>
      <c r="H477" t="s">
        <v>3056</v>
      </c>
      <c r="I477" t="s">
        <v>34</v>
      </c>
      <c r="J477" t="s">
        <v>53</v>
      </c>
      <c r="K477" t="s">
        <v>24</v>
      </c>
      <c r="L477" t="s">
        <v>202</v>
      </c>
      <c r="M477" t="s">
        <v>3057</v>
      </c>
      <c r="N477" t="s">
        <v>46</v>
      </c>
    </row>
    <row r="478" spans="1:14" x14ac:dyDescent="0.25">
      <c r="A478" t="s">
        <v>3058</v>
      </c>
      <c r="B478" t="s">
        <v>3059</v>
      </c>
      <c r="C478" t="s">
        <v>76</v>
      </c>
      <c r="D478" t="s">
        <v>3060</v>
      </c>
      <c r="E478" t="s">
        <v>695</v>
      </c>
      <c r="F478" t="s">
        <v>3061</v>
      </c>
      <c r="G478" t="s">
        <v>3062</v>
      </c>
      <c r="H478" t="s">
        <v>3063</v>
      </c>
      <c r="I478" t="s">
        <v>34</v>
      </c>
      <c r="J478" t="s">
        <v>1468</v>
      </c>
      <c r="K478" t="s">
        <v>24</v>
      </c>
      <c r="L478" t="s">
        <v>224</v>
      </c>
      <c r="M478" t="s">
        <v>3064</v>
      </c>
      <c r="N478" t="s">
        <v>46</v>
      </c>
    </row>
    <row r="479" spans="1:14" x14ac:dyDescent="0.25">
      <c r="A479" t="s">
        <v>3065</v>
      </c>
      <c r="B479" t="s">
        <v>2933</v>
      </c>
      <c r="C479" t="s">
        <v>76</v>
      </c>
      <c r="D479" t="s">
        <v>2934</v>
      </c>
      <c r="E479" t="s">
        <v>695</v>
      </c>
      <c r="F479" t="s">
        <v>3066</v>
      </c>
      <c r="G479" t="s">
        <v>3067</v>
      </c>
      <c r="H479" t="s">
        <v>3068</v>
      </c>
      <c r="I479" t="s">
        <v>34</v>
      </c>
      <c r="J479" t="s">
        <v>2502</v>
      </c>
      <c r="K479" t="s">
        <v>24</v>
      </c>
      <c r="L479" t="s">
        <v>2938</v>
      </c>
      <c r="M479" t="s">
        <v>3069</v>
      </c>
      <c r="N479" t="s">
        <v>46</v>
      </c>
    </row>
    <row r="480" spans="1:14" x14ac:dyDescent="0.25">
      <c r="A480" t="s">
        <v>2896</v>
      </c>
      <c r="B480" t="s">
        <v>2897</v>
      </c>
      <c r="C480" t="s">
        <v>16</v>
      </c>
      <c r="D480" t="s">
        <v>2898</v>
      </c>
      <c r="E480" t="s">
        <v>695</v>
      </c>
      <c r="F480" t="s">
        <v>3070</v>
      </c>
      <c r="G480" t="s">
        <v>3071</v>
      </c>
      <c r="H480" t="s">
        <v>3072</v>
      </c>
      <c r="I480" t="s">
        <v>34</v>
      </c>
      <c r="J480" t="s">
        <v>1482</v>
      </c>
      <c r="K480" t="s">
        <v>24</v>
      </c>
      <c r="L480" t="s">
        <v>36</v>
      </c>
      <c r="M480" t="s">
        <v>26</v>
      </c>
      <c r="N480" t="s">
        <v>27</v>
      </c>
    </row>
    <row r="481" spans="1:14" x14ac:dyDescent="0.25">
      <c r="A481" t="s">
        <v>3073</v>
      </c>
      <c r="B481" t="s">
        <v>2891</v>
      </c>
      <c r="C481" t="s">
        <v>16</v>
      </c>
      <c r="D481" t="s">
        <v>2892</v>
      </c>
      <c r="E481" t="s">
        <v>695</v>
      </c>
      <c r="F481" t="s">
        <v>3074</v>
      </c>
      <c r="G481" t="s">
        <v>3075</v>
      </c>
      <c r="H481" t="s">
        <v>3076</v>
      </c>
      <c r="I481" t="s">
        <v>22</v>
      </c>
      <c r="J481" t="s">
        <v>426</v>
      </c>
      <c r="K481" t="s">
        <v>24</v>
      </c>
      <c r="L481" t="s">
        <v>91</v>
      </c>
      <c r="M481" t="s">
        <v>26</v>
      </c>
      <c r="N481" t="s">
        <v>27</v>
      </c>
    </row>
    <row r="482" spans="1:14" x14ac:dyDescent="0.25">
      <c r="A482" t="s">
        <v>3082</v>
      </c>
      <c r="B482" t="s">
        <v>2981</v>
      </c>
      <c r="C482" t="s">
        <v>16</v>
      </c>
      <c r="D482" t="s">
        <v>2982</v>
      </c>
      <c r="E482" t="s">
        <v>695</v>
      </c>
      <c r="F482" t="s">
        <v>3083</v>
      </c>
      <c r="G482" t="s">
        <v>3084</v>
      </c>
      <c r="H482" t="s">
        <v>3085</v>
      </c>
      <c r="I482" t="s">
        <v>348</v>
      </c>
      <c r="J482" t="s">
        <v>276</v>
      </c>
      <c r="K482" t="s">
        <v>24</v>
      </c>
      <c r="L482" t="s">
        <v>394</v>
      </c>
      <c r="M482" t="s">
        <v>26</v>
      </c>
      <c r="N482" t="s">
        <v>27</v>
      </c>
    </row>
    <row r="483" spans="1:14" x14ac:dyDescent="0.25">
      <c r="A483" t="s">
        <v>3086</v>
      </c>
      <c r="B483" t="s">
        <v>3087</v>
      </c>
      <c r="C483" t="s">
        <v>76</v>
      </c>
      <c r="D483" t="s">
        <v>3048</v>
      </c>
      <c r="E483" t="s">
        <v>695</v>
      </c>
      <c r="F483" t="s">
        <v>3088</v>
      </c>
      <c r="G483" t="s">
        <v>3089</v>
      </c>
      <c r="H483" t="s">
        <v>3090</v>
      </c>
      <c r="I483" t="s">
        <v>34</v>
      </c>
      <c r="J483" t="s">
        <v>816</v>
      </c>
      <c r="K483" t="s">
        <v>24</v>
      </c>
      <c r="L483" t="s">
        <v>3052</v>
      </c>
      <c r="M483" t="s">
        <v>26</v>
      </c>
      <c r="N483" t="s">
        <v>27</v>
      </c>
    </row>
    <row r="484" spans="1:14" x14ac:dyDescent="0.25">
      <c r="A484" t="s">
        <v>3097</v>
      </c>
      <c r="B484" t="s">
        <v>3098</v>
      </c>
      <c r="C484" t="s">
        <v>16</v>
      </c>
      <c r="D484" t="s">
        <v>3099</v>
      </c>
      <c r="E484" t="s">
        <v>695</v>
      </c>
      <c r="F484" t="s">
        <v>3100</v>
      </c>
      <c r="G484" t="s">
        <v>3101</v>
      </c>
      <c r="H484" t="s">
        <v>3102</v>
      </c>
      <c r="I484" t="s">
        <v>34</v>
      </c>
      <c r="J484" t="s">
        <v>393</v>
      </c>
      <c r="K484" t="s">
        <v>24</v>
      </c>
      <c r="L484" t="s">
        <v>3103</v>
      </c>
      <c r="M484" t="s">
        <v>26</v>
      </c>
      <c r="N484" t="s">
        <v>27</v>
      </c>
    </row>
    <row r="485" spans="1:14" x14ac:dyDescent="0.25">
      <c r="A485" t="s">
        <v>2896</v>
      </c>
      <c r="B485" t="s">
        <v>2897</v>
      </c>
      <c r="C485" t="s">
        <v>16</v>
      </c>
      <c r="D485" t="s">
        <v>2898</v>
      </c>
      <c r="E485" t="s">
        <v>695</v>
      </c>
      <c r="F485" t="s">
        <v>3111</v>
      </c>
      <c r="G485" t="s">
        <v>3112</v>
      </c>
      <c r="H485" t="s">
        <v>3113</v>
      </c>
      <c r="I485" t="s">
        <v>34</v>
      </c>
      <c r="J485" t="s">
        <v>1482</v>
      </c>
      <c r="K485" t="s">
        <v>24</v>
      </c>
      <c r="L485" t="s">
        <v>36</v>
      </c>
      <c r="M485" t="s">
        <v>26</v>
      </c>
      <c r="N485" t="s">
        <v>27</v>
      </c>
    </row>
    <row r="486" spans="1:14" x14ac:dyDescent="0.25">
      <c r="A486" t="s">
        <v>3114</v>
      </c>
      <c r="B486" t="s">
        <v>3115</v>
      </c>
      <c r="C486" t="s">
        <v>16</v>
      </c>
      <c r="D486" t="s">
        <v>1612</v>
      </c>
      <c r="E486" t="s">
        <v>695</v>
      </c>
      <c r="F486" t="s">
        <v>3116</v>
      </c>
      <c r="G486" t="s">
        <v>3117</v>
      </c>
      <c r="H486" t="s">
        <v>3118</v>
      </c>
      <c r="I486" t="s">
        <v>34</v>
      </c>
      <c r="J486" t="s">
        <v>178</v>
      </c>
      <c r="K486" t="s">
        <v>24</v>
      </c>
      <c r="L486" t="s">
        <v>82</v>
      </c>
      <c r="M486" t="s">
        <v>26</v>
      </c>
      <c r="N486" t="s">
        <v>27</v>
      </c>
    </row>
    <row r="487" spans="1:14" x14ac:dyDescent="0.25">
      <c r="A487" t="s">
        <v>3119</v>
      </c>
      <c r="B487" t="s">
        <v>3035</v>
      </c>
      <c r="C487" t="s">
        <v>16</v>
      </c>
      <c r="D487" t="s">
        <v>3036</v>
      </c>
      <c r="E487" t="s">
        <v>695</v>
      </c>
      <c r="F487" t="s">
        <v>3120</v>
      </c>
      <c r="G487" t="s">
        <v>3121</v>
      </c>
      <c r="H487" t="s">
        <v>3122</v>
      </c>
      <c r="I487" t="s">
        <v>348</v>
      </c>
      <c r="J487" t="s">
        <v>201</v>
      </c>
      <c r="K487" t="s">
        <v>24</v>
      </c>
      <c r="L487" t="s">
        <v>394</v>
      </c>
      <c r="M487" t="s">
        <v>3123</v>
      </c>
      <c r="N487" t="s">
        <v>46</v>
      </c>
    </row>
    <row r="488" spans="1:14" x14ac:dyDescent="0.25">
      <c r="A488" t="s">
        <v>3124</v>
      </c>
      <c r="B488" t="s">
        <v>1051</v>
      </c>
      <c r="C488" t="s">
        <v>76</v>
      </c>
      <c r="D488" t="s">
        <v>1052</v>
      </c>
      <c r="E488" t="s">
        <v>695</v>
      </c>
      <c r="F488" t="s">
        <v>3125</v>
      </c>
      <c r="G488" t="s">
        <v>3126</v>
      </c>
      <c r="H488" t="s">
        <v>3127</v>
      </c>
      <c r="I488" t="s">
        <v>34</v>
      </c>
      <c r="J488" t="s">
        <v>162</v>
      </c>
      <c r="K488" t="s">
        <v>24</v>
      </c>
      <c r="L488" t="s">
        <v>224</v>
      </c>
      <c r="M488" t="s">
        <v>3128</v>
      </c>
      <c r="N488" t="s">
        <v>46</v>
      </c>
    </row>
    <row r="489" spans="1:14" x14ac:dyDescent="0.25">
      <c r="A489" t="s">
        <v>3034</v>
      </c>
      <c r="B489" t="s">
        <v>3035</v>
      </c>
      <c r="C489" t="s">
        <v>16</v>
      </c>
      <c r="D489" t="s">
        <v>3036</v>
      </c>
      <c r="E489" t="s">
        <v>695</v>
      </c>
      <c r="F489" t="s">
        <v>3132</v>
      </c>
      <c r="G489" t="s">
        <v>3133</v>
      </c>
      <c r="H489" t="s">
        <v>3134</v>
      </c>
      <c r="I489" t="s">
        <v>348</v>
      </c>
      <c r="J489" t="s">
        <v>81</v>
      </c>
      <c r="K489" t="s">
        <v>24</v>
      </c>
      <c r="L489" t="s">
        <v>394</v>
      </c>
      <c r="M489" t="s">
        <v>3135</v>
      </c>
      <c r="N489" t="s">
        <v>46</v>
      </c>
    </row>
    <row r="490" spans="1:14" x14ac:dyDescent="0.25">
      <c r="A490" t="s">
        <v>3136</v>
      </c>
      <c r="B490" t="s">
        <v>2981</v>
      </c>
      <c r="C490" t="s">
        <v>16</v>
      </c>
      <c r="D490" t="s">
        <v>2982</v>
      </c>
      <c r="E490" t="s">
        <v>695</v>
      </c>
      <c r="F490" t="s">
        <v>3137</v>
      </c>
      <c r="G490" t="s">
        <v>3138</v>
      </c>
      <c r="H490" t="s">
        <v>3139</v>
      </c>
      <c r="I490" t="s">
        <v>348</v>
      </c>
      <c r="J490" t="s">
        <v>889</v>
      </c>
      <c r="K490" t="s">
        <v>24</v>
      </c>
      <c r="L490" t="s">
        <v>394</v>
      </c>
      <c r="M490" t="s">
        <v>26</v>
      </c>
      <c r="N490" t="s">
        <v>27</v>
      </c>
    </row>
    <row r="491" spans="1:14" x14ac:dyDescent="0.25">
      <c r="A491" t="s">
        <v>3161</v>
      </c>
      <c r="B491" t="s">
        <v>3162</v>
      </c>
      <c r="C491" t="s">
        <v>76</v>
      </c>
      <c r="D491" t="s">
        <v>3163</v>
      </c>
      <c r="E491" t="s">
        <v>695</v>
      </c>
      <c r="F491" t="s">
        <v>3164</v>
      </c>
      <c r="G491" t="s">
        <v>3165</v>
      </c>
      <c r="H491" t="s">
        <v>3166</v>
      </c>
      <c r="I491" t="s">
        <v>34</v>
      </c>
      <c r="J491" t="s">
        <v>2283</v>
      </c>
      <c r="K491" t="s">
        <v>24</v>
      </c>
      <c r="L491" t="s">
        <v>82</v>
      </c>
      <c r="M491" t="s">
        <v>3167</v>
      </c>
      <c r="N491" t="s">
        <v>46</v>
      </c>
    </row>
    <row r="492" spans="1:14" x14ac:dyDescent="0.25">
      <c r="A492" t="s">
        <v>3168</v>
      </c>
      <c r="B492" t="s">
        <v>2981</v>
      </c>
      <c r="C492" t="s">
        <v>16</v>
      </c>
      <c r="D492" t="s">
        <v>2982</v>
      </c>
      <c r="E492" t="s">
        <v>695</v>
      </c>
      <c r="F492" t="s">
        <v>3169</v>
      </c>
      <c r="G492" t="s">
        <v>3170</v>
      </c>
      <c r="H492" t="s">
        <v>3171</v>
      </c>
      <c r="I492" t="s">
        <v>348</v>
      </c>
      <c r="J492" t="s">
        <v>889</v>
      </c>
      <c r="K492" t="s">
        <v>24</v>
      </c>
      <c r="L492" t="s">
        <v>394</v>
      </c>
      <c r="M492" t="s">
        <v>26</v>
      </c>
      <c r="N492" t="s">
        <v>27</v>
      </c>
    </row>
    <row r="493" spans="1:14" x14ac:dyDescent="0.25">
      <c r="A493" t="s">
        <v>3172</v>
      </c>
      <c r="B493" t="s">
        <v>2879</v>
      </c>
      <c r="C493" t="s">
        <v>76</v>
      </c>
      <c r="D493" t="s">
        <v>102</v>
      </c>
      <c r="E493" t="s">
        <v>695</v>
      </c>
      <c r="F493" t="s">
        <v>3173</v>
      </c>
      <c r="G493" t="s">
        <v>3174</v>
      </c>
      <c r="H493" t="s">
        <v>3175</v>
      </c>
      <c r="I493" t="s">
        <v>34</v>
      </c>
      <c r="J493" t="s">
        <v>333</v>
      </c>
      <c r="K493" t="s">
        <v>24</v>
      </c>
      <c r="L493" t="s">
        <v>82</v>
      </c>
      <c r="M493" t="s">
        <v>3176</v>
      </c>
      <c r="N493" t="s">
        <v>46</v>
      </c>
    </row>
    <row r="494" spans="1:14" x14ac:dyDescent="0.25">
      <c r="A494" t="s">
        <v>3190</v>
      </c>
      <c r="B494" t="s">
        <v>3191</v>
      </c>
      <c r="C494" t="s">
        <v>16</v>
      </c>
      <c r="D494" t="s">
        <v>3021</v>
      </c>
      <c r="E494" t="s">
        <v>695</v>
      </c>
      <c r="F494" t="s">
        <v>3192</v>
      </c>
      <c r="G494" t="s">
        <v>3193</v>
      </c>
      <c r="H494" t="s">
        <v>3194</v>
      </c>
      <c r="I494" t="s">
        <v>22</v>
      </c>
      <c r="J494" t="s">
        <v>307</v>
      </c>
      <c r="K494" t="s">
        <v>24</v>
      </c>
      <c r="L494" t="s">
        <v>91</v>
      </c>
      <c r="M494" t="s">
        <v>26</v>
      </c>
      <c r="N494" t="s">
        <v>27</v>
      </c>
    </row>
    <row r="495" spans="1:14" x14ac:dyDescent="0.25">
      <c r="A495" t="s">
        <v>3201</v>
      </c>
      <c r="B495" t="s">
        <v>3202</v>
      </c>
      <c r="C495" t="s">
        <v>76</v>
      </c>
      <c r="D495" t="s">
        <v>1052</v>
      </c>
      <c r="E495" t="s">
        <v>695</v>
      </c>
      <c r="F495" t="s">
        <v>3203</v>
      </c>
      <c r="G495" t="s">
        <v>3204</v>
      </c>
      <c r="H495" t="s">
        <v>3205</v>
      </c>
      <c r="I495" t="s">
        <v>34</v>
      </c>
      <c r="J495" t="s">
        <v>1056</v>
      </c>
      <c r="K495" t="s">
        <v>24</v>
      </c>
      <c r="L495" t="s">
        <v>224</v>
      </c>
      <c r="M495" t="s">
        <v>3206</v>
      </c>
      <c r="N495" t="s">
        <v>46</v>
      </c>
    </row>
    <row r="496" spans="1:14" x14ac:dyDescent="0.25">
      <c r="A496" t="s">
        <v>3181</v>
      </c>
      <c r="B496" t="s">
        <v>3182</v>
      </c>
      <c r="C496" t="s">
        <v>76</v>
      </c>
      <c r="D496" t="s">
        <v>3207</v>
      </c>
      <c r="E496" t="s">
        <v>695</v>
      </c>
      <c r="F496" t="s">
        <v>3208</v>
      </c>
      <c r="G496" t="s">
        <v>3209</v>
      </c>
      <c r="H496" t="s">
        <v>3210</v>
      </c>
      <c r="I496" t="s">
        <v>348</v>
      </c>
      <c r="J496" t="s">
        <v>53</v>
      </c>
      <c r="K496" t="s">
        <v>24</v>
      </c>
      <c r="L496" t="s">
        <v>394</v>
      </c>
      <c r="M496" t="s">
        <v>3211</v>
      </c>
      <c r="N496" t="s">
        <v>46</v>
      </c>
    </row>
    <row r="497" spans="1:14" x14ac:dyDescent="0.25">
      <c r="A497" t="s">
        <v>3212</v>
      </c>
      <c r="B497" t="s">
        <v>3007</v>
      </c>
      <c r="C497" t="s">
        <v>76</v>
      </c>
      <c r="D497" t="s">
        <v>3008</v>
      </c>
      <c r="E497" t="s">
        <v>695</v>
      </c>
      <c r="F497" t="s">
        <v>3213</v>
      </c>
      <c r="G497" t="s">
        <v>3214</v>
      </c>
      <c r="H497" t="s">
        <v>3215</v>
      </c>
      <c r="I497" t="s">
        <v>34</v>
      </c>
      <c r="J497" t="s">
        <v>315</v>
      </c>
      <c r="K497" t="s">
        <v>24</v>
      </c>
      <c r="L497" t="s">
        <v>3013</v>
      </c>
      <c r="M497" t="s">
        <v>3216</v>
      </c>
      <c r="N497" t="s">
        <v>46</v>
      </c>
    </row>
    <row r="498" spans="1:14" x14ac:dyDescent="0.25">
      <c r="A498" t="s">
        <v>3217</v>
      </c>
      <c r="B498" t="s">
        <v>3218</v>
      </c>
      <c r="C498" t="s">
        <v>76</v>
      </c>
      <c r="E498" t="s">
        <v>695</v>
      </c>
      <c r="F498" t="s">
        <v>3219</v>
      </c>
      <c r="G498" t="s">
        <v>3220</v>
      </c>
      <c r="H498" t="s">
        <v>3221</v>
      </c>
      <c r="I498" t="s">
        <v>34</v>
      </c>
      <c r="J498" t="s">
        <v>648</v>
      </c>
      <c r="K498" t="s">
        <v>24</v>
      </c>
      <c r="M498" t="s">
        <v>3222</v>
      </c>
      <c r="N498" t="s">
        <v>46</v>
      </c>
    </row>
    <row r="499" spans="1:14" x14ac:dyDescent="0.25">
      <c r="A499" t="s">
        <v>3223</v>
      </c>
      <c r="B499" t="s">
        <v>3218</v>
      </c>
      <c r="C499" t="s">
        <v>76</v>
      </c>
      <c r="E499" t="s">
        <v>695</v>
      </c>
      <c r="F499" t="s">
        <v>3224</v>
      </c>
      <c r="G499" t="s">
        <v>3225</v>
      </c>
      <c r="H499" t="s">
        <v>3226</v>
      </c>
      <c r="I499" t="s">
        <v>34</v>
      </c>
      <c r="J499" t="s">
        <v>2594</v>
      </c>
      <c r="K499" t="s">
        <v>24</v>
      </c>
      <c r="M499" t="s">
        <v>3227</v>
      </c>
      <c r="N499" t="s">
        <v>46</v>
      </c>
    </row>
    <row r="500" spans="1:14" x14ac:dyDescent="0.25">
      <c r="A500" t="s">
        <v>3228</v>
      </c>
      <c r="B500" t="s">
        <v>3229</v>
      </c>
      <c r="C500" t="s">
        <v>76</v>
      </c>
      <c r="D500" t="s">
        <v>220</v>
      </c>
      <c r="E500" t="s">
        <v>695</v>
      </c>
      <c r="F500" t="s">
        <v>3230</v>
      </c>
      <c r="G500" t="s">
        <v>3231</v>
      </c>
      <c r="H500" t="s">
        <v>3232</v>
      </c>
      <c r="I500" t="s">
        <v>34</v>
      </c>
      <c r="J500" t="s">
        <v>256</v>
      </c>
      <c r="K500" t="s">
        <v>24</v>
      </c>
      <c r="L500" t="s">
        <v>224</v>
      </c>
      <c r="M500" t="s">
        <v>26</v>
      </c>
      <c r="N500" t="s">
        <v>27</v>
      </c>
    </row>
    <row r="501" spans="1:14" x14ac:dyDescent="0.25">
      <c r="A501" t="s">
        <v>3233</v>
      </c>
      <c r="B501" t="s">
        <v>3234</v>
      </c>
      <c r="C501" t="s">
        <v>76</v>
      </c>
      <c r="D501" t="s">
        <v>3235</v>
      </c>
      <c r="E501" t="s">
        <v>695</v>
      </c>
      <c r="F501" t="s">
        <v>3236</v>
      </c>
      <c r="G501" t="s">
        <v>3237</v>
      </c>
      <c r="H501" t="s">
        <v>3238</v>
      </c>
      <c r="I501" t="s">
        <v>34</v>
      </c>
      <c r="J501" t="s">
        <v>90</v>
      </c>
      <c r="K501" t="s">
        <v>24</v>
      </c>
      <c r="L501" t="s">
        <v>3239</v>
      </c>
      <c r="M501" t="s">
        <v>3240</v>
      </c>
      <c r="N501" t="s">
        <v>46</v>
      </c>
    </row>
    <row r="502" spans="1:14" x14ac:dyDescent="0.25">
      <c r="A502" t="s">
        <v>3246</v>
      </c>
      <c r="B502" t="s">
        <v>2981</v>
      </c>
      <c r="C502" t="s">
        <v>16</v>
      </c>
      <c r="D502" t="s">
        <v>2982</v>
      </c>
      <c r="E502" t="s">
        <v>695</v>
      </c>
      <c r="F502" t="s">
        <v>3247</v>
      </c>
      <c r="G502" t="s">
        <v>3248</v>
      </c>
      <c r="H502" t="s">
        <v>3249</v>
      </c>
      <c r="I502" t="s">
        <v>348</v>
      </c>
      <c r="J502" t="s">
        <v>276</v>
      </c>
      <c r="K502" t="s">
        <v>24</v>
      </c>
      <c r="L502" t="s">
        <v>394</v>
      </c>
      <c r="M502" t="s">
        <v>26</v>
      </c>
      <c r="N502" t="s">
        <v>27</v>
      </c>
    </row>
    <row r="503" spans="1:14" x14ac:dyDescent="0.25">
      <c r="A503" t="s">
        <v>3250</v>
      </c>
      <c r="C503" t="s">
        <v>16</v>
      </c>
      <c r="D503" t="s">
        <v>3251</v>
      </c>
      <c r="E503" t="s">
        <v>695</v>
      </c>
      <c r="F503" t="s">
        <v>3252</v>
      </c>
      <c r="G503" t="s">
        <v>3253</v>
      </c>
      <c r="H503" t="s">
        <v>3254</v>
      </c>
      <c r="I503" t="s">
        <v>34</v>
      </c>
      <c r="J503" t="s">
        <v>2062</v>
      </c>
      <c r="K503" t="s">
        <v>24</v>
      </c>
      <c r="L503" t="s">
        <v>257</v>
      </c>
      <c r="M503" t="s">
        <v>26</v>
      </c>
      <c r="N503" t="s">
        <v>27</v>
      </c>
    </row>
    <row r="504" spans="1:14" x14ac:dyDescent="0.25">
      <c r="A504" t="s">
        <v>2902</v>
      </c>
      <c r="B504" t="s">
        <v>2903</v>
      </c>
      <c r="C504" t="s">
        <v>16</v>
      </c>
      <c r="D504" t="s">
        <v>102</v>
      </c>
      <c r="E504" t="s">
        <v>695</v>
      </c>
      <c r="F504" t="s">
        <v>3255</v>
      </c>
      <c r="G504" t="s">
        <v>3256</v>
      </c>
      <c r="H504" t="s">
        <v>3257</v>
      </c>
      <c r="I504" t="s">
        <v>34</v>
      </c>
      <c r="J504" t="s">
        <v>1056</v>
      </c>
      <c r="K504" t="s">
        <v>24</v>
      </c>
      <c r="L504" t="s">
        <v>82</v>
      </c>
      <c r="M504" t="s">
        <v>3258</v>
      </c>
      <c r="N504" t="s">
        <v>46</v>
      </c>
    </row>
    <row r="505" spans="1:14" x14ac:dyDescent="0.25">
      <c r="A505" t="s">
        <v>3259</v>
      </c>
      <c r="B505" t="s">
        <v>3196</v>
      </c>
      <c r="C505" t="s">
        <v>76</v>
      </c>
      <c r="D505" t="s">
        <v>3260</v>
      </c>
      <c r="E505" t="s">
        <v>695</v>
      </c>
      <c r="F505" t="s">
        <v>3261</v>
      </c>
      <c r="G505" t="s">
        <v>3262</v>
      </c>
      <c r="H505" t="s">
        <v>3263</v>
      </c>
      <c r="I505" t="s">
        <v>34</v>
      </c>
      <c r="J505" t="s">
        <v>1769</v>
      </c>
      <c r="K505" t="s">
        <v>24</v>
      </c>
      <c r="L505" t="s">
        <v>82</v>
      </c>
      <c r="M505" t="s">
        <v>26</v>
      </c>
      <c r="N505" t="s">
        <v>27</v>
      </c>
    </row>
    <row r="506" spans="1:14" x14ac:dyDescent="0.25">
      <c r="A506" t="s">
        <v>2945</v>
      </c>
      <c r="B506" t="s">
        <v>2946</v>
      </c>
      <c r="C506" t="s">
        <v>16</v>
      </c>
      <c r="D506" t="s">
        <v>2947</v>
      </c>
      <c r="E506" t="s">
        <v>695</v>
      </c>
      <c r="F506" t="s">
        <v>3264</v>
      </c>
      <c r="G506" t="s">
        <v>3265</v>
      </c>
      <c r="H506" t="s">
        <v>3266</v>
      </c>
      <c r="I506" t="s">
        <v>34</v>
      </c>
      <c r="J506" t="s">
        <v>134</v>
      </c>
      <c r="K506" t="s">
        <v>24</v>
      </c>
      <c r="L506" t="s">
        <v>2951</v>
      </c>
      <c r="M506" t="s">
        <v>26</v>
      </c>
      <c r="N506" t="s">
        <v>27</v>
      </c>
    </row>
    <row r="507" spans="1:14" x14ac:dyDescent="0.25">
      <c r="A507" t="s">
        <v>3267</v>
      </c>
      <c r="B507" t="s">
        <v>2981</v>
      </c>
      <c r="C507" t="s">
        <v>16</v>
      </c>
      <c r="D507" t="s">
        <v>2982</v>
      </c>
      <c r="E507" t="s">
        <v>695</v>
      </c>
      <c r="F507" t="s">
        <v>3268</v>
      </c>
      <c r="G507" t="s">
        <v>3269</v>
      </c>
      <c r="H507" t="s">
        <v>3270</v>
      </c>
      <c r="I507" t="s">
        <v>348</v>
      </c>
      <c r="J507" t="s">
        <v>276</v>
      </c>
      <c r="K507" t="s">
        <v>24</v>
      </c>
      <c r="L507" t="s">
        <v>394</v>
      </c>
      <c r="M507" t="s">
        <v>26</v>
      </c>
      <c r="N507" t="s">
        <v>27</v>
      </c>
    </row>
    <row r="508" spans="1:14" x14ac:dyDescent="0.25">
      <c r="A508" t="s">
        <v>3280</v>
      </c>
      <c r="B508" t="s">
        <v>3281</v>
      </c>
      <c r="C508" t="s">
        <v>76</v>
      </c>
      <c r="D508" t="s">
        <v>3282</v>
      </c>
      <c r="E508" t="s">
        <v>695</v>
      </c>
      <c r="F508" t="s">
        <v>3283</v>
      </c>
      <c r="G508" t="s">
        <v>3284</v>
      </c>
      <c r="H508" t="s">
        <v>3285</v>
      </c>
      <c r="I508" t="s">
        <v>348</v>
      </c>
      <c r="J508" t="s">
        <v>23</v>
      </c>
      <c r="K508" t="s">
        <v>24</v>
      </c>
      <c r="L508" t="s">
        <v>394</v>
      </c>
      <c r="M508" t="s">
        <v>26</v>
      </c>
      <c r="N508" t="s">
        <v>27</v>
      </c>
    </row>
    <row r="509" spans="1:14" x14ac:dyDescent="0.25">
      <c r="A509" t="s">
        <v>3286</v>
      </c>
      <c r="B509" t="s">
        <v>3007</v>
      </c>
      <c r="C509" t="s">
        <v>76</v>
      </c>
      <c r="D509" t="s">
        <v>3008</v>
      </c>
      <c r="E509" t="s">
        <v>695</v>
      </c>
      <c r="F509" t="s">
        <v>3287</v>
      </c>
      <c r="G509" t="s">
        <v>3288</v>
      </c>
      <c r="H509" t="s">
        <v>3289</v>
      </c>
      <c r="I509" t="s">
        <v>34</v>
      </c>
      <c r="J509" t="s">
        <v>315</v>
      </c>
      <c r="K509" t="s">
        <v>24</v>
      </c>
      <c r="L509" t="s">
        <v>3013</v>
      </c>
      <c r="M509" t="s">
        <v>3290</v>
      </c>
      <c r="N509" t="s">
        <v>46</v>
      </c>
    </row>
    <row r="510" spans="1:14" x14ac:dyDescent="0.25">
      <c r="A510" t="s">
        <v>3291</v>
      </c>
      <c r="B510" t="s">
        <v>3292</v>
      </c>
      <c r="C510" t="s">
        <v>16</v>
      </c>
      <c r="D510" t="s">
        <v>3260</v>
      </c>
      <c r="E510" t="s">
        <v>695</v>
      </c>
      <c r="F510" t="s">
        <v>3293</v>
      </c>
      <c r="G510" t="s">
        <v>3294</v>
      </c>
      <c r="H510" t="s">
        <v>3295</v>
      </c>
      <c r="I510" t="s">
        <v>34</v>
      </c>
      <c r="J510" t="s">
        <v>476</v>
      </c>
      <c r="K510" t="s">
        <v>24</v>
      </c>
      <c r="L510" t="s">
        <v>82</v>
      </c>
      <c r="M510" t="s">
        <v>26</v>
      </c>
      <c r="N510" t="s">
        <v>27</v>
      </c>
    </row>
    <row r="511" spans="1:14" x14ac:dyDescent="0.25">
      <c r="A511" t="s">
        <v>3296</v>
      </c>
      <c r="B511" t="s">
        <v>3157</v>
      </c>
      <c r="C511" t="s">
        <v>16</v>
      </c>
      <c r="D511" t="s">
        <v>1006</v>
      </c>
      <c r="E511" t="s">
        <v>695</v>
      </c>
      <c r="F511" t="s">
        <v>3297</v>
      </c>
      <c r="G511" t="s">
        <v>3298</v>
      </c>
      <c r="H511" t="s">
        <v>3299</v>
      </c>
      <c r="I511" t="s">
        <v>34</v>
      </c>
      <c r="J511" t="s">
        <v>669</v>
      </c>
      <c r="K511" t="s">
        <v>24</v>
      </c>
      <c r="L511" t="s">
        <v>848</v>
      </c>
      <c r="M511" t="s">
        <v>3300</v>
      </c>
      <c r="N511" t="s">
        <v>46</v>
      </c>
    </row>
    <row r="512" spans="1:14" x14ac:dyDescent="0.25">
      <c r="A512" t="s">
        <v>3301</v>
      </c>
      <c r="B512" t="s">
        <v>3302</v>
      </c>
      <c r="C512" t="s">
        <v>600</v>
      </c>
      <c r="D512" t="s">
        <v>3303</v>
      </c>
      <c r="E512" t="s">
        <v>695</v>
      </c>
      <c r="F512" t="s">
        <v>3304</v>
      </c>
      <c r="G512" t="s">
        <v>3305</v>
      </c>
      <c r="H512" t="s">
        <v>3306</v>
      </c>
      <c r="I512" t="s">
        <v>34</v>
      </c>
      <c r="J512" t="s">
        <v>2079</v>
      </c>
      <c r="K512" t="s">
        <v>606</v>
      </c>
      <c r="L512" t="s">
        <v>82</v>
      </c>
      <c r="M512" t="s">
        <v>26</v>
      </c>
      <c r="N512" t="s">
        <v>27</v>
      </c>
    </row>
    <row r="513" spans="1:14" x14ac:dyDescent="0.25">
      <c r="A513" t="s">
        <v>3307</v>
      </c>
      <c r="B513" t="s">
        <v>3308</v>
      </c>
      <c r="C513" t="s">
        <v>600</v>
      </c>
      <c r="D513" t="s">
        <v>3309</v>
      </c>
      <c r="E513" t="s">
        <v>18</v>
      </c>
      <c r="F513" t="s">
        <v>3310</v>
      </c>
      <c r="G513" t="s">
        <v>3311</v>
      </c>
      <c r="H513" t="s">
        <v>3312</v>
      </c>
      <c r="I513" t="s">
        <v>3313</v>
      </c>
      <c r="J513" t="s">
        <v>3314</v>
      </c>
      <c r="K513" t="s">
        <v>606</v>
      </c>
      <c r="L513" t="s">
        <v>3315</v>
      </c>
      <c r="M513" t="s">
        <v>3316</v>
      </c>
      <c r="N513" t="s">
        <v>46</v>
      </c>
    </row>
    <row r="514" spans="1:14" x14ac:dyDescent="0.25">
      <c r="A514" t="s">
        <v>3317</v>
      </c>
      <c r="B514" t="s">
        <v>29</v>
      </c>
      <c r="C514" t="s">
        <v>600</v>
      </c>
      <c r="D514" t="s">
        <v>3318</v>
      </c>
      <c r="E514" t="s">
        <v>18</v>
      </c>
      <c r="F514" t="s">
        <v>3319</v>
      </c>
      <c r="G514" t="s">
        <v>3320</v>
      </c>
      <c r="H514" t="s">
        <v>3321</v>
      </c>
      <c r="I514" t="s">
        <v>34</v>
      </c>
      <c r="J514" t="s">
        <v>3322</v>
      </c>
      <c r="K514" t="s">
        <v>606</v>
      </c>
      <c r="L514" t="s">
        <v>842</v>
      </c>
      <c r="M514" t="s">
        <v>26</v>
      </c>
      <c r="N514" t="s">
        <v>27</v>
      </c>
    </row>
    <row r="515" spans="1:14" x14ac:dyDescent="0.25">
      <c r="A515" t="s">
        <v>3323</v>
      </c>
      <c r="B515" t="s">
        <v>29</v>
      </c>
      <c r="C515" t="s">
        <v>2074</v>
      </c>
      <c r="D515" t="s">
        <v>429</v>
      </c>
      <c r="E515" t="s">
        <v>18</v>
      </c>
      <c r="F515" t="s">
        <v>3324</v>
      </c>
      <c r="G515" t="s">
        <v>3325</v>
      </c>
      <c r="H515" t="s">
        <v>3326</v>
      </c>
      <c r="I515" t="s">
        <v>34</v>
      </c>
      <c r="J515" t="s">
        <v>1295</v>
      </c>
      <c r="K515" t="s">
        <v>606</v>
      </c>
      <c r="L515" t="s">
        <v>434</v>
      </c>
      <c r="M515" t="s">
        <v>26</v>
      </c>
      <c r="N515" t="s">
        <v>27</v>
      </c>
    </row>
    <row r="516" spans="1:14" x14ac:dyDescent="0.25">
      <c r="A516" t="s">
        <v>3327</v>
      </c>
      <c r="C516" t="s">
        <v>600</v>
      </c>
      <c r="D516" t="s">
        <v>3328</v>
      </c>
      <c r="E516" t="s">
        <v>18</v>
      </c>
      <c r="F516" t="s">
        <v>3329</v>
      </c>
      <c r="G516" t="s">
        <v>3330</v>
      </c>
      <c r="H516" t="s">
        <v>3331</v>
      </c>
      <c r="I516" t="s">
        <v>22</v>
      </c>
      <c r="J516" t="s">
        <v>1965</v>
      </c>
      <c r="K516" t="s">
        <v>606</v>
      </c>
      <c r="L516" t="s">
        <v>560</v>
      </c>
      <c r="M516" t="s">
        <v>26</v>
      </c>
      <c r="N516" t="s">
        <v>27</v>
      </c>
    </row>
    <row r="517" spans="1:14" x14ac:dyDescent="0.25">
      <c r="A517" t="s">
        <v>3332</v>
      </c>
      <c r="B517" t="s">
        <v>3333</v>
      </c>
      <c r="C517" t="s">
        <v>2054</v>
      </c>
      <c r="D517" t="s">
        <v>2533</v>
      </c>
      <c r="E517" t="s">
        <v>18</v>
      </c>
      <c r="F517" t="s">
        <v>3334</v>
      </c>
      <c r="G517" t="s">
        <v>3335</v>
      </c>
      <c r="H517" t="s">
        <v>3336</v>
      </c>
      <c r="I517" t="s">
        <v>34</v>
      </c>
      <c r="J517" t="s">
        <v>1161</v>
      </c>
      <c r="K517" t="s">
        <v>1705</v>
      </c>
      <c r="L517" t="s">
        <v>257</v>
      </c>
      <c r="M517" t="s">
        <v>26</v>
      </c>
      <c r="N517" t="s">
        <v>27</v>
      </c>
    </row>
    <row r="518" spans="1:14" x14ac:dyDescent="0.25">
      <c r="A518" t="s">
        <v>3337</v>
      </c>
      <c r="B518" t="s">
        <v>1129</v>
      </c>
      <c r="C518" t="s">
        <v>600</v>
      </c>
      <c r="D518" t="s">
        <v>3338</v>
      </c>
      <c r="E518" t="s">
        <v>695</v>
      </c>
      <c r="F518" t="s">
        <v>3339</v>
      </c>
      <c r="G518" t="s">
        <v>3340</v>
      </c>
      <c r="H518" t="s">
        <v>3341</v>
      </c>
      <c r="I518" t="s">
        <v>2489</v>
      </c>
      <c r="J518" t="s">
        <v>2092</v>
      </c>
      <c r="K518" t="s">
        <v>606</v>
      </c>
      <c r="L518" t="s">
        <v>3342</v>
      </c>
      <c r="M518" t="s">
        <v>26</v>
      </c>
      <c r="N518" t="s">
        <v>27</v>
      </c>
    </row>
    <row r="519" spans="1:14" x14ac:dyDescent="0.25">
      <c r="A519" t="s">
        <v>3343</v>
      </c>
      <c r="B519" t="s">
        <v>1129</v>
      </c>
      <c r="C519" t="s">
        <v>600</v>
      </c>
      <c r="E519" t="s">
        <v>695</v>
      </c>
      <c r="F519" t="s">
        <v>3344</v>
      </c>
      <c r="G519" t="s">
        <v>3345</v>
      </c>
      <c r="H519" t="s">
        <v>3346</v>
      </c>
      <c r="I519" t="s">
        <v>2489</v>
      </c>
      <c r="J519" t="s">
        <v>2092</v>
      </c>
      <c r="K519" t="s">
        <v>606</v>
      </c>
      <c r="L519" t="s">
        <v>3347</v>
      </c>
      <c r="M519" t="s">
        <v>26</v>
      </c>
      <c r="N519" t="s">
        <v>27</v>
      </c>
    </row>
    <row r="520" spans="1:14" x14ac:dyDescent="0.25">
      <c r="A520" t="s">
        <v>3348</v>
      </c>
      <c r="B520" t="s">
        <v>1129</v>
      </c>
      <c r="C520" t="s">
        <v>600</v>
      </c>
      <c r="D520" t="s">
        <v>3349</v>
      </c>
      <c r="E520" t="s">
        <v>695</v>
      </c>
      <c r="F520" t="s">
        <v>3350</v>
      </c>
      <c r="G520" t="s">
        <v>3351</v>
      </c>
      <c r="H520" t="s">
        <v>3352</v>
      </c>
      <c r="I520" t="s">
        <v>2489</v>
      </c>
      <c r="J520" t="s">
        <v>2092</v>
      </c>
      <c r="K520" t="s">
        <v>606</v>
      </c>
      <c r="L520" t="s">
        <v>3353</v>
      </c>
      <c r="M520" t="s">
        <v>26</v>
      </c>
      <c r="N520" t="s">
        <v>27</v>
      </c>
    </row>
    <row r="521" spans="1:14" x14ac:dyDescent="0.25">
      <c r="A521" t="s">
        <v>3354</v>
      </c>
      <c r="B521" t="s">
        <v>1129</v>
      </c>
      <c r="C521" t="s">
        <v>600</v>
      </c>
      <c r="E521" t="s">
        <v>695</v>
      </c>
      <c r="F521" t="s">
        <v>3355</v>
      </c>
      <c r="G521" t="s">
        <v>3356</v>
      </c>
      <c r="H521" t="s">
        <v>3357</v>
      </c>
      <c r="I521" t="s">
        <v>2489</v>
      </c>
      <c r="J521" t="s">
        <v>2092</v>
      </c>
      <c r="K521" t="s">
        <v>606</v>
      </c>
      <c r="L521" t="s">
        <v>3347</v>
      </c>
      <c r="M521" t="s">
        <v>26</v>
      </c>
      <c r="N521" t="s">
        <v>27</v>
      </c>
    </row>
    <row r="522" spans="1:14" x14ac:dyDescent="0.25">
      <c r="A522" t="s">
        <v>3364</v>
      </c>
      <c r="B522" t="s">
        <v>3365</v>
      </c>
      <c r="C522" t="s">
        <v>3366</v>
      </c>
      <c r="D522" t="s">
        <v>3367</v>
      </c>
      <c r="E522" t="s">
        <v>18</v>
      </c>
      <c r="F522" t="s">
        <v>3368</v>
      </c>
      <c r="G522" t="s">
        <v>3369</v>
      </c>
      <c r="H522" t="s">
        <v>3370</v>
      </c>
      <c r="I522" t="s">
        <v>34</v>
      </c>
      <c r="J522" t="s">
        <v>1161</v>
      </c>
      <c r="K522" t="s">
        <v>1705</v>
      </c>
      <c r="L522" t="s">
        <v>44</v>
      </c>
      <c r="M522" t="s">
        <v>26</v>
      </c>
      <c r="N522" t="s">
        <v>27</v>
      </c>
    </row>
    <row r="523" spans="1:14" x14ac:dyDescent="0.25">
      <c r="A523" t="s">
        <v>3371</v>
      </c>
      <c r="B523" t="s">
        <v>29</v>
      </c>
      <c r="C523" t="s">
        <v>2054</v>
      </c>
      <c r="E523" t="s">
        <v>18</v>
      </c>
      <c r="F523" t="s">
        <v>3372</v>
      </c>
      <c r="G523" t="s">
        <v>3373</v>
      </c>
      <c r="H523" t="s">
        <v>3374</v>
      </c>
      <c r="I523" t="s">
        <v>34</v>
      </c>
      <c r="J523" t="s">
        <v>1295</v>
      </c>
      <c r="K523" t="s">
        <v>1705</v>
      </c>
      <c r="L523" t="s">
        <v>135</v>
      </c>
      <c r="M523" t="s">
        <v>26</v>
      </c>
      <c r="N523" t="s">
        <v>27</v>
      </c>
    </row>
    <row r="524" spans="1:14" x14ac:dyDescent="0.25">
      <c r="A524" t="s">
        <v>3375</v>
      </c>
      <c r="B524" t="s">
        <v>3376</v>
      </c>
      <c r="C524" t="s">
        <v>1700</v>
      </c>
      <c r="D524" t="s">
        <v>3377</v>
      </c>
      <c r="E524" t="s">
        <v>18</v>
      </c>
      <c r="F524" t="s">
        <v>3378</v>
      </c>
      <c r="G524" t="s">
        <v>3379</v>
      </c>
      <c r="H524" t="s">
        <v>3380</v>
      </c>
      <c r="I524" t="s">
        <v>34</v>
      </c>
      <c r="J524" t="s">
        <v>3381</v>
      </c>
      <c r="K524" t="s">
        <v>1705</v>
      </c>
      <c r="L524" t="s">
        <v>848</v>
      </c>
      <c r="M524" t="s">
        <v>26</v>
      </c>
      <c r="N524" t="s">
        <v>27</v>
      </c>
    </row>
    <row r="525" spans="1:14" x14ac:dyDescent="0.25">
      <c r="A525" t="s">
        <v>3382</v>
      </c>
      <c r="B525" t="s">
        <v>3383</v>
      </c>
      <c r="C525" t="s">
        <v>2018</v>
      </c>
      <c r="D525" t="s">
        <v>3384</v>
      </c>
      <c r="E525" t="s">
        <v>18</v>
      </c>
      <c r="F525" t="s">
        <v>3385</v>
      </c>
      <c r="G525" t="s">
        <v>3386</v>
      </c>
      <c r="H525" t="s">
        <v>3387</v>
      </c>
      <c r="I525" t="s">
        <v>34</v>
      </c>
      <c r="J525" t="s">
        <v>3388</v>
      </c>
      <c r="K525" t="s">
        <v>1705</v>
      </c>
      <c r="L525" t="s">
        <v>82</v>
      </c>
      <c r="M525" t="s">
        <v>26</v>
      </c>
      <c r="N525" t="s">
        <v>27</v>
      </c>
    </row>
    <row r="526" spans="1:14" x14ac:dyDescent="0.25">
      <c r="A526" t="s">
        <v>3389</v>
      </c>
      <c r="B526" t="s">
        <v>3390</v>
      </c>
      <c r="C526" t="s">
        <v>1991</v>
      </c>
      <c r="E526" t="s">
        <v>18</v>
      </c>
      <c r="F526" t="s">
        <v>3391</v>
      </c>
      <c r="G526" t="s">
        <v>3392</v>
      </c>
      <c r="H526" t="s">
        <v>3393</v>
      </c>
      <c r="I526" t="s">
        <v>34</v>
      </c>
      <c r="J526" t="s">
        <v>1295</v>
      </c>
      <c r="K526" t="s">
        <v>606</v>
      </c>
      <c r="L526" t="s">
        <v>184</v>
      </c>
      <c r="M526" t="s">
        <v>26</v>
      </c>
      <c r="N526" t="s">
        <v>27</v>
      </c>
    </row>
    <row r="527" spans="1:14" x14ac:dyDescent="0.25">
      <c r="A527" t="s">
        <v>3394</v>
      </c>
      <c r="B527" t="s">
        <v>3395</v>
      </c>
      <c r="C527" t="s">
        <v>2018</v>
      </c>
      <c r="D527" t="s">
        <v>3396</v>
      </c>
      <c r="E527" t="s">
        <v>18</v>
      </c>
      <c r="F527" t="s">
        <v>3397</v>
      </c>
      <c r="G527" t="s">
        <v>3398</v>
      </c>
      <c r="H527" t="s">
        <v>3399</v>
      </c>
      <c r="I527" t="s">
        <v>34</v>
      </c>
      <c r="J527" t="s">
        <v>855</v>
      </c>
      <c r="K527" t="s">
        <v>1705</v>
      </c>
      <c r="L527" t="s">
        <v>477</v>
      </c>
      <c r="M527" t="s">
        <v>26</v>
      </c>
      <c r="N527" t="s">
        <v>27</v>
      </c>
    </row>
    <row r="528" spans="1:14" x14ac:dyDescent="0.25">
      <c r="A528" t="s">
        <v>3119</v>
      </c>
      <c r="B528" t="s">
        <v>3035</v>
      </c>
      <c r="C528" t="s">
        <v>16</v>
      </c>
      <c r="D528" t="s">
        <v>3036</v>
      </c>
      <c r="E528" t="s">
        <v>695</v>
      </c>
      <c r="F528" t="s">
        <v>3400</v>
      </c>
      <c r="G528" t="s">
        <v>3401</v>
      </c>
      <c r="H528" t="s">
        <v>3402</v>
      </c>
      <c r="I528" t="s">
        <v>348</v>
      </c>
      <c r="J528" t="s">
        <v>315</v>
      </c>
      <c r="K528" t="s">
        <v>24</v>
      </c>
      <c r="L528" t="s">
        <v>394</v>
      </c>
      <c r="M528" t="s">
        <v>3403</v>
      </c>
      <c r="N528" t="s">
        <v>46</v>
      </c>
    </row>
    <row r="529" spans="1:14" x14ac:dyDescent="0.25">
      <c r="A529" t="s">
        <v>3404</v>
      </c>
      <c r="B529" t="s">
        <v>3059</v>
      </c>
      <c r="C529" t="s">
        <v>76</v>
      </c>
      <c r="D529" t="s">
        <v>3060</v>
      </c>
      <c r="E529" t="s">
        <v>695</v>
      </c>
      <c r="F529" t="s">
        <v>3405</v>
      </c>
      <c r="G529" t="s">
        <v>3406</v>
      </c>
      <c r="H529" t="s">
        <v>3407</v>
      </c>
      <c r="I529" t="s">
        <v>34</v>
      </c>
      <c r="J529" t="s">
        <v>2658</v>
      </c>
      <c r="K529" t="s">
        <v>24</v>
      </c>
      <c r="L529" t="s">
        <v>224</v>
      </c>
      <c r="M529" t="s">
        <v>3408</v>
      </c>
      <c r="N529" t="s">
        <v>46</v>
      </c>
    </row>
    <row r="530" spans="1:14" x14ac:dyDescent="0.25">
      <c r="A530" t="s">
        <v>2939</v>
      </c>
      <c r="B530" t="s">
        <v>1974</v>
      </c>
      <c r="C530" t="s">
        <v>76</v>
      </c>
      <c r="D530" t="s">
        <v>2940</v>
      </c>
      <c r="E530" t="s">
        <v>695</v>
      </c>
      <c r="F530" t="s">
        <v>3417</v>
      </c>
      <c r="G530" t="s">
        <v>3418</v>
      </c>
      <c r="H530" t="s">
        <v>3419</v>
      </c>
      <c r="I530" t="s">
        <v>22</v>
      </c>
      <c r="J530" t="s">
        <v>3420</v>
      </c>
      <c r="K530" t="s">
        <v>24</v>
      </c>
      <c r="L530" t="s">
        <v>2944</v>
      </c>
      <c r="M530" t="s">
        <v>26</v>
      </c>
      <c r="N530" t="s">
        <v>27</v>
      </c>
    </row>
    <row r="531" spans="1:14" x14ac:dyDescent="0.25">
      <c r="A531" t="s">
        <v>3119</v>
      </c>
      <c r="B531" t="s">
        <v>3035</v>
      </c>
      <c r="C531" t="s">
        <v>16</v>
      </c>
      <c r="D531" t="s">
        <v>3036</v>
      </c>
      <c r="E531" t="s">
        <v>695</v>
      </c>
      <c r="F531" t="s">
        <v>3421</v>
      </c>
      <c r="G531" t="s">
        <v>3422</v>
      </c>
      <c r="H531" t="s">
        <v>3423</v>
      </c>
      <c r="I531" t="s">
        <v>348</v>
      </c>
      <c r="J531" t="s">
        <v>201</v>
      </c>
      <c r="K531" t="s">
        <v>24</v>
      </c>
      <c r="L531" t="s">
        <v>394</v>
      </c>
      <c r="M531" t="s">
        <v>3424</v>
      </c>
      <c r="N531" t="s">
        <v>46</v>
      </c>
    </row>
    <row r="532" spans="1:14" x14ac:dyDescent="0.25">
      <c r="A532" t="s">
        <v>3425</v>
      </c>
      <c r="C532" t="s">
        <v>16</v>
      </c>
      <c r="D532" t="s">
        <v>2975</v>
      </c>
      <c r="E532" t="s">
        <v>695</v>
      </c>
      <c r="F532" t="s">
        <v>3426</v>
      </c>
      <c r="G532" t="s">
        <v>3427</v>
      </c>
      <c r="H532" t="s">
        <v>3428</v>
      </c>
      <c r="I532" t="s">
        <v>348</v>
      </c>
      <c r="J532" t="s">
        <v>372</v>
      </c>
      <c r="K532" t="s">
        <v>24</v>
      </c>
      <c r="L532" t="s">
        <v>2979</v>
      </c>
      <c r="M532" t="s">
        <v>3429</v>
      </c>
      <c r="N532" t="s">
        <v>46</v>
      </c>
    </row>
    <row r="533" spans="1:14" x14ac:dyDescent="0.25">
      <c r="A533" t="s">
        <v>3430</v>
      </c>
      <c r="B533" t="s">
        <v>752</v>
      </c>
      <c r="C533" t="s">
        <v>76</v>
      </c>
      <c r="D533" t="s">
        <v>753</v>
      </c>
      <c r="E533" t="s">
        <v>695</v>
      </c>
      <c r="F533" t="s">
        <v>3431</v>
      </c>
      <c r="G533" t="s">
        <v>3432</v>
      </c>
      <c r="H533" t="s">
        <v>3433</v>
      </c>
      <c r="I533" t="s">
        <v>34</v>
      </c>
      <c r="J533" t="s">
        <v>551</v>
      </c>
      <c r="K533" t="s">
        <v>24</v>
      </c>
      <c r="L533" t="s">
        <v>82</v>
      </c>
      <c r="M533" t="s">
        <v>3434</v>
      </c>
      <c r="N533" t="s">
        <v>46</v>
      </c>
    </row>
    <row r="534" spans="1:14" x14ac:dyDescent="0.25">
      <c r="A534" t="s">
        <v>3439</v>
      </c>
      <c r="B534" t="s">
        <v>3440</v>
      </c>
      <c r="C534" t="s">
        <v>16</v>
      </c>
      <c r="D534" t="s">
        <v>3441</v>
      </c>
      <c r="E534" t="s">
        <v>695</v>
      </c>
      <c r="F534" t="s">
        <v>3442</v>
      </c>
      <c r="G534" t="s">
        <v>3443</v>
      </c>
      <c r="H534" t="s">
        <v>3444</v>
      </c>
      <c r="I534" t="s">
        <v>34</v>
      </c>
      <c r="J534" t="s">
        <v>551</v>
      </c>
      <c r="K534" t="s">
        <v>24</v>
      </c>
      <c r="L534" t="s">
        <v>224</v>
      </c>
      <c r="M534" t="s">
        <v>3445</v>
      </c>
      <c r="N534" t="s">
        <v>46</v>
      </c>
    </row>
    <row r="535" spans="1:14" x14ac:dyDescent="0.25">
      <c r="A535" t="s">
        <v>3446</v>
      </c>
      <c r="B535" t="s">
        <v>3447</v>
      </c>
      <c r="C535" t="s">
        <v>76</v>
      </c>
      <c r="D535" t="s">
        <v>3448</v>
      </c>
      <c r="E535" t="s">
        <v>695</v>
      </c>
      <c r="F535" t="s">
        <v>3449</v>
      </c>
      <c r="G535" t="s">
        <v>3450</v>
      </c>
      <c r="H535" t="s">
        <v>3451</v>
      </c>
      <c r="I535" t="s">
        <v>34</v>
      </c>
      <c r="J535" t="s">
        <v>1295</v>
      </c>
      <c r="K535" t="s">
        <v>24</v>
      </c>
      <c r="L535" t="s">
        <v>483</v>
      </c>
      <c r="M535" t="s">
        <v>26</v>
      </c>
      <c r="N535" t="s">
        <v>27</v>
      </c>
    </row>
    <row r="536" spans="1:14" x14ac:dyDescent="0.25">
      <c r="A536" t="s">
        <v>3086</v>
      </c>
      <c r="B536" t="s">
        <v>3452</v>
      </c>
      <c r="C536" t="s">
        <v>76</v>
      </c>
      <c r="D536" t="s">
        <v>3048</v>
      </c>
      <c r="E536" t="s">
        <v>695</v>
      </c>
      <c r="F536" t="s">
        <v>3453</v>
      </c>
      <c r="G536" t="s">
        <v>3454</v>
      </c>
      <c r="H536" t="s">
        <v>3455</v>
      </c>
      <c r="I536" t="s">
        <v>34</v>
      </c>
      <c r="J536" t="s">
        <v>816</v>
      </c>
      <c r="K536" t="s">
        <v>24</v>
      </c>
      <c r="L536" t="s">
        <v>3052</v>
      </c>
      <c r="M536" t="s">
        <v>26</v>
      </c>
      <c r="N536" t="s">
        <v>27</v>
      </c>
    </row>
    <row r="537" spans="1:14" x14ac:dyDescent="0.25">
      <c r="A537" t="s">
        <v>2965</v>
      </c>
      <c r="B537" t="s">
        <v>3456</v>
      </c>
      <c r="C537" t="s">
        <v>16</v>
      </c>
      <c r="D537" t="s">
        <v>1612</v>
      </c>
      <c r="E537" t="s">
        <v>695</v>
      </c>
      <c r="F537" t="s">
        <v>3457</v>
      </c>
      <c r="G537" t="s">
        <v>3458</v>
      </c>
      <c r="H537" t="s">
        <v>3459</v>
      </c>
      <c r="I537" t="s">
        <v>34</v>
      </c>
      <c r="J537" t="s">
        <v>1019</v>
      </c>
      <c r="K537" t="s">
        <v>24</v>
      </c>
      <c r="L537" t="s">
        <v>82</v>
      </c>
      <c r="M537" t="s">
        <v>26</v>
      </c>
      <c r="N537" t="s">
        <v>27</v>
      </c>
    </row>
    <row r="538" spans="1:14" x14ac:dyDescent="0.25">
      <c r="A538" t="s">
        <v>2939</v>
      </c>
      <c r="B538" t="s">
        <v>1974</v>
      </c>
      <c r="C538" t="s">
        <v>76</v>
      </c>
      <c r="D538" t="s">
        <v>2940</v>
      </c>
      <c r="E538" t="s">
        <v>695</v>
      </c>
      <c r="F538" t="s">
        <v>3460</v>
      </c>
      <c r="G538" t="s">
        <v>3461</v>
      </c>
      <c r="H538" t="s">
        <v>3462</v>
      </c>
      <c r="I538" t="s">
        <v>22</v>
      </c>
      <c r="J538" t="s">
        <v>1677</v>
      </c>
      <c r="K538" t="s">
        <v>24</v>
      </c>
      <c r="L538" t="s">
        <v>2944</v>
      </c>
      <c r="M538" t="s">
        <v>26</v>
      </c>
      <c r="N538" t="s">
        <v>27</v>
      </c>
    </row>
    <row r="539" spans="1:14" x14ac:dyDescent="0.25">
      <c r="A539" t="s">
        <v>3463</v>
      </c>
      <c r="B539" t="s">
        <v>1051</v>
      </c>
      <c r="C539" t="s">
        <v>76</v>
      </c>
      <c r="D539" t="s">
        <v>1052</v>
      </c>
      <c r="E539" t="s">
        <v>695</v>
      </c>
      <c r="F539" t="s">
        <v>3464</v>
      </c>
      <c r="G539" t="s">
        <v>3465</v>
      </c>
      <c r="H539" t="s">
        <v>3466</v>
      </c>
      <c r="I539" t="s">
        <v>34</v>
      </c>
      <c r="J539" t="s">
        <v>1056</v>
      </c>
      <c r="K539" t="s">
        <v>24</v>
      </c>
      <c r="L539" t="s">
        <v>224</v>
      </c>
      <c r="M539" t="s">
        <v>3467</v>
      </c>
      <c r="N539" t="s">
        <v>46</v>
      </c>
    </row>
    <row r="540" spans="1:14" x14ac:dyDescent="0.25">
      <c r="A540" t="s">
        <v>3474</v>
      </c>
      <c r="B540" t="s">
        <v>2981</v>
      </c>
      <c r="C540" t="s">
        <v>16</v>
      </c>
      <c r="D540" t="s">
        <v>2982</v>
      </c>
      <c r="E540" t="s">
        <v>695</v>
      </c>
      <c r="F540" t="s">
        <v>3475</v>
      </c>
      <c r="G540" t="s">
        <v>3476</v>
      </c>
      <c r="H540" t="s">
        <v>3477</v>
      </c>
      <c r="I540" t="s">
        <v>348</v>
      </c>
      <c r="J540" t="s">
        <v>889</v>
      </c>
      <c r="K540" t="s">
        <v>24</v>
      </c>
      <c r="L540" t="s">
        <v>394</v>
      </c>
      <c r="M540" t="s">
        <v>26</v>
      </c>
      <c r="N540" t="s">
        <v>27</v>
      </c>
    </row>
    <row r="541" spans="1:14" x14ac:dyDescent="0.25">
      <c r="A541" t="s">
        <v>3478</v>
      </c>
      <c r="B541" t="s">
        <v>2981</v>
      </c>
      <c r="C541" t="s">
        <v>16</v>
      </c>
      <c r="D541" t="s">
        <v>2982</v>
      </c>
      <c r="E541" t="s">
        <v>695</v>
      </c>
      <c r="F541" t="s">
        <v>3479</v>
      </c>
      <c r="G541" t="s">
        <v>3480</v>
      </c>
      <c r="H541" t="s">
        <v>3481</v>
      </c>
      <c r="I541" t="s">
        <v>348</v>
      </c>
      <c r="J541" t="s">
        <v>889</v>
      </c>
      <c r="K541" t="s">
        <v>24</v>
      </c>
      <c r="L541" t="s">
        <v>394</v>
      </c>
      <c r="M541" t="s">
        <v>26</v>
      </c>
      <c r="N541" t="s">
        <v>27</v>
      </c>
    </row>
    <row r="542" spans="1:14" x14ac:dyDescent="0.25">
      <c r="A542" t="s">
        <v>2896</v>
      </c>
      <c r="B542" t="s">
        <v>2897</v>
      </c>
      <c r="C542" t="s">
        <v>16</v>
      </c>
      <c r="D542" t="s">
        <v>2898</v>
      </c>
      <c r="E542" t="s">
        <v>695</v>
      </c>
      <c r="F542" t="s">
        <v>3482</v>
      </c>
      <c r="G542" t="s">
        <v>3483</v>
      </c>
      <c r="H542" t="s">
        <v>3484</v>
      </c>
      <c r="I542" t="s">
        <v>34</v>
      </c>
      <c r="J542" t="s">
        <v>1482</v>
      </c>
      <c r="K542" t="s">
        <v>24</v>
      </c>
      <c r="L542" t="s">
        <v>36</v>
      </c>
      <c r="M542" t="s">
        <v>26</v>
      </c>
      <c r="N542" t="s">
        <v>27</v>
      </c>
    </row>
    <row r="543" spans="1:14" x14ac:dyDescent="0.25">
      <c r="A543" t="s">
        <v>3485</v>
      </c>
      <c r="B543" t="s">
        <v>2981</v>
      </c>
      <c r="C543" t="s">
        <v>16</v>
      </c>
      <c r="D543" t="s">
        <v>2982</v>
      </c>
      <c r="E543" t="s">
        <v>695</v>
      </c>
      <c r="F543" t="s">
        <v>3486</v>
      </c>
      <c r="G543" t="s">
        <v>3487</v>
      </c>
      <c r="H543" t="s">
        <v>3488</v>
      </c>
      <c r="I543" t="s">
        <v>348</v>
      </c>
      <c r="J543" t="s">
        <v>307</v>
      </c>
      <c r="K543" t="s">
        <v>24</v>
      </c>
      <c r="L543" t="s">
        <v>394</v>
      </c>
      <c r="M543" t="s">
        <v>26</v>
      </c>
      <c r="N543" t="s">
        <v>27</v>
      </c>
    </row>
    <row r="544" spans="1:14" x14ac:dyDescent="0.25">
      <c r="A544" t="s">
        <v>3489</v>
      </c>
      <c r="B544" t="s">
        <v>2981</v>
      </c>
      <c r="C544" t="s">
        <v>16</v>
      </c>
      <c r="D544" t="s">
        <v>2982</v>
      </c>
      <c r="E544" t="s">
        <v>695</v>
      </c>
      <c r="F544" t="s">
        <v>3490</v>
      </c>
      <c r="G544" t="s">
        <v>3491</v>
      </c>
      <c r="H544" t="s">
        <v>3492</v>
      </c>
      <c r="I544" t="s">
        <v>348</v>
      </c>
      <c r="J544" t="s">
        <v>256</v>
      </c>
      <c r="K544" t="s">
        <v>24</v>
      </c>
      <c r="L544" t="s">
        <v>394</v>
      </c>
      <c r="M544" t="s">
        <v>26</v>
      </c>
      <c r="N544" t="s">
        <v>27</v>
      </c>
    </row>
    <row r="545" spans="1:14" x14ac:dyDescent="0.25">
      <c r="A545" t="s">
        <v>3119</v>
      </c>
      <c r="B545" t="s">
        <v>3035</v>
      </c>
      <c r="C545" t="s">
        <v>16</v>
      </c>
      <c r="D545" t="s">
        <v>3036</v>
      </c>
      <c r="E545" t="s">
        <v>695</v>
      </c>
      <c r="F545" t="s">
        <v>3493</v>
      </c>
      <c r="G545" t="s">
        <v>3494</v>
      </c>
      <c r="H545" t="s">
        <v>3495</v>
      </c>
      <c r="I545" t="s">
        <v>348</v>
      </c>
      <c r="J545" t="s">
        <v>201</v>
      </c>
      <c r="K545" t="s">
        <v>24</v>
      </c>
      <c r="L545" t="s">
        <v>394</v>
      </c>
      <c r="M545" t="s">
        <v>3496</v>
      </c>
      <c r="N545" t="s">
        <v>46</v>
      </c>
    </row>
    <row r="546" spans="1:14" x14ac:dyDescent="0.25">
      <c r="A546" t="s">
        <v>2939</v>
      </c>
      <c r="B546" t="s">
        <v>1974</v>
      </c>
      <c r="C546" t="s">
        <v>76</v>
      </c>
      <c r="D546" t="s">
        <v>2940</v>
      </c>
      <c r="E546" t="s">
        <v>695</v>
      </c>
      <c r="F546" t="s">
        <v>3510</v>
      </c>
      <c r="G546" t="s">
        <v>3511</v>
      </c>
      <c r="H546" t="s">
        <v>3512</v>
      </c>
      <c r="I546" t="s">
        <v>22</v>
      </c>
      <c r="J546" t="s">
        <v>3322</v>
      </c>
      <c r="K546" t="s">
        <v>24</v>
      </c>
      <c r="L546" t="s">
        <v>2944</v>
      </c>
      <c r="M546" t="s">
        <v>26</v>
      </c>
      <c r="N546" t="s">
        <v>27</v>
      </c>
    </row>
    <row r="547" spans="1:14" x14ac:dyDescent="0.25">
      <c r="A547" t="s">
        <v>2958</v>
      </c>
      <c r="B547" t="s">
        <v>2959</v>
      </c>
      <c r="C547" t="s">
        <v>76</v>
      </c>
      <c r="D547" t="s">
        <v>2960</v>
      </c>
      <c r="E547" t="s">
        <v>695</v>
      </c>
      <c r="F547" t="s">
        <v>3522</v>
      </c>
      <c r="G547" t="s">
        <v>3523</v>
      </c>
      <c r="H547" t="s">
        <v>3524</v>
      </c>
      <c r="I547" t="s">
        <v>34</v>
      </c>
      <c r="J547" t="s">
        <v>889</v>
      </c>
      <c r="K547" t="s">
        <v>24</v>
      </c>
      <c r="L547" t="s">
        <v>2964</v>
      </c>
      <c r="M547" t="s">
        <v>26</v>
      </c>
      <c r="N547" t="s">
        <v>27</v>
      </c>
    </row>
    <row r="548" spans="1:14" x14ac:dyDescent="0.25">
      <c r="A548" t="s">
        <v>3525</v>
      </c>
      <c r="B548" t="s">
        <v>3042</v>
      </c>
      <c r="C548" t="s">
        <v>76</v>
      </c>
      <c r="D548" t="s">
        <v>102</v>
      </c>
      <c r="E548" t="s">
        <v>695</v>
      </c>
      <c r="F548" t="s">
        <v>3526</v>
      </c>
      <c r="G548" t="s">
        <v>3527</v>
      </c>
      <c r="H548" t="s">
        <v>3528</v>
      </c>
      <c r="I548" t="s">
        <v>34</v>
      </c>
      <c r="J548" t="s">
        <v>106</v>
      </c>
      <c r="K548" t="s">
        <v>24</v>
      </c>
      <c r="L548" t="s">
        <v>82</v>
      </c>
      <c r="M548" t="s">
        <v>3529</v>
      </c>
      <c r="N548" t="s">
        <v>46</v>
      </c>
    </row>
    <row r="549" spans="1:14" x14ac:dyDescent="0.25">
      <c r="A549" t="s">
        <v>2945</v>
      </c>
      <c r="B549" t="s">
        <v>2946</v>
      </c>
      <c r="C549" t="s">
        <v>16</v>
      </c>
      <c r="D549" t="s">
        <v>2947</v>
      </c>
      <c r="E549" t="s">
        <v>695</v>
      </c>
      <c r="F549" t="s">
        <v>3530</v>
      </c>
      <c r="G549" t="s">
        <v>3531</v>
      </c>
      <c r="H549" t="s">
        <v>3532</v>
      </c>
      <c r="I549" t="s">
        <v>34</v>
      </c>
      <c r="J549" t="s">
        <v>142</v>
      </c>
      <c r="K549" t="s">
        <v>24</v>
      </c>
      <c r="L549" t="s">
        <v>2951</v>
      </c>
      <c r="M549" t="s">
        <v>26</v>
      </c>
      <c r="N549" t="s">
        <v>27</v>
      </c>
    </row>
    <row r="550" spans="1:14" x14ac:dyDescent="0.25">
      <c r="A550" t="s">
        <v>3537</v>
      </c>
      <c r="B550" t="s">
        <v>1319</v>
      </c>
      <c r="C550" t="s">
        <v>76</v>
      </c>
      <c r="D550" t="s">
        <v>3147</v>
      </c>
      <c r="E550" t="s">
        <v>695</v>
      </c>
      <c r="F550" t="s">
        <v>3538</v>
      </c>
      <c r="G550" t="s">
        <v>3539</v>
      </c>
      <c r="H550" t="s">
        <v>3540</v>
      </c>
      <c r="I550" t="s">
        <v>34</v>
      </c>
      <c r="J550" t="s">
        <v>1066</v>
      </c>
      <c r="K550" t="s">
        <v>24</v>
      </c>
      <c r="L550" t="s">
        <v>3151</v>
      </c>
      <c r="M550" t="s">
        <v>26</v>
      </c>
      <c r="N550" t="s">
        <v>27</v>
      </c>
    </row>
    <row r="551" spans="1:14" x14ac:dyDescent="0.25">
      <c r="A551" t="s">
        <v>3541</v>
      </c>
      <c r="B551" t="s">
        <v>3542</v>
      </c>
      <c r="C551" t="s">
        <v>600</v>
      </c>
      <c r="D551" t="s">
        <v>3303</v>
      </c>
      <c r="E551" t="s">
        <v>695</v>
      </c>
      <c r="F551" t="s">
        <v>3543</v>
      </c>
      <c r="G551" t="s">
        <v>3544</v>
      </c>
      <c r="H551" t="s">
        <v>3545</v>
      </c>
      <c r="I551" t="s">
        <v>34</v>
      </c>
      <c r="J551" t="s">
        <v>2578</v>
      </c>
      <c r="K551" t="s">
        <v>606</v>
      </c>
      <c r="L551" t="s">
        <v>82</v>
      </c>
      <c r="M551" t="s">
        <v>26</v>
      </c>
      <c r="N551" t="s">
        <v>27</v>
      </c>
    </row>
    <row r="552" spans="1:14" x14ac:dyDescent="0.25">
      <c r="A552" t="s">
        <v>3550</v>
      </c>
      <c r="B552" t="s">
        <v>3551</v>
      </c>
      <c r="C552" t="s">
        <v>1991</v>
      </c>
      <c r="D552" t="s">
        <v>3552</v>
      </c>
      <c r="E552" t="s">
        <v>18</v>
      </c>
      <c r="F552" t="s">
        <v>3553</v>
      </c>
      <c r="G552" t="s">
        <v>3554</v>
      </c>
      <c r="H552" t="s">
        <v>3555</v>
      </c>
      <c r="I552" t="s">
        <v>22</v>
      </c>
      <c r="J552" t="s">
        <v>3556</v>
      </c>
      <c r="K552" t="s">
        <v>606</v>
      </c>
      <c r="L552" t="s">
        <v>3557</v>
      </c>
      <c r="M552" t="s">
        <v>26</v>
      </c>
      <c r="N552" t="s">
        <v>27</v>
      </c>
    </row>
    <row r="553" spans="1:14" x14ac:dyDescent="0.25">
      <c r="A553" t="s">
        <v>2884</v>
      </c>
      <c r="B553" t="s">
        <v>2885</v>
      </c>
      <c r="C553" t="s">
        <v>16</v>
      </c>
      <c r="D553" t="s">
        <v>102</v>
      </c>
      <c r="E553" t="s">
        <v>695</v>
      </c>
      <c r="F553" t="s">
        <v>3558</v>
      </c>
      <c r="G553" t="s">
        <v>3559</v>
      </c>
      <c r="H553" t="s">
        <v>3560</v>
      </c>
      <c r="I553" t="s">
        <v>34</v>
      </c>
      <c r="J553" t="s">
        <v>1435</v>
      </c>
      <c r="K553" t="s">
        <v>24</v>
      </c>
      <c r="L553" t="s">
        <v>82</v>
      </c>
      <c r="M553" t="s">
        <v>3561</v>
      </c>
      <c r="N553" t="s">
        <v>46</v>
      </c>
    </row>
    <row r="554" spans="1:14" x14ac:dyDescent="0.25">
      <c r="A554" t="s">
        <v>3562</v>
      </c>
      <c r="B554" t="s">
        <v>3563</v>
      </c>
      <c r="C554" t="s">
        <v>16</v>
      </c>
      <c r="D554" t="s">
        <v>579</v>
      </c>
      <c r="E554" t="s">
        <v>695</v>
      </c>
      <c r="F554" t="s">
        <v>3564</v>
      </c>
      <c r="G554" t="s">
        <v>3565</v>
      </c>
      <c r="H554" t="s">
        <v>3566</v>
      </c>
      <c r="I554" t="s">
        <v>34</v>
      </c>
      <c r="J554" t="s">
        <v>2757</v>
      </c>
      <c r="K554" t="s">
        <v>24</v>
      </c>
      <c r="L554" t="s">
        <v>193</v>
      </c>
      <c r="M554" t="s">
        <v>26</v>
      </c>
      <c r="N554" t="s">
        <v>27</v>
      </c>
    </row>
    <row r="555" spans="1:14" x14ac:dyDescent="0.25">
      <c r="A555" t="s">
        <v>3114</v>
      </c>
      <c r="B555" t="s">
        <v>3115</v>
      </c>
      <c r="C555" t="s">
        <v>16</v>
      </c>
      <c r="D555" t="s">
        <v>1612</v>
      </c>
      <c r="E555" t="s">
        <v>695</v>
      </c>
      <c r="F555" t="s">
        <v>3567</v>
      </c>
      <c r="G555" t="s">
        <v>3568</v>
      </c>
      <c r="H555" t="s">
        <v>3569</v>
      </c>
      <c r="I555" t="s">
        <v>34</v>
      </c>
      <c r="J555" t="s">
        <v>178</v>
      </c>
      <c r="K555" t="s">
        <v>24</v>
      </c>
      <c r="L555" t="s">
        <v>82</v>
      </c>
      <c r="M555" t="s">
        <v>26</v>
      </c>
      <c r="N555" t="s">
        <v>27</v>
      </c>
    </row>
    <row r="556" spans="1:14" x14ac:dyDescent="0.25">
      <c r="A556" t="s">
        <v>3570</v>
      </c>
      <c r="B556" t="s">
        <v>3571</v>
      </c>
      <c r="C556" t="s">
        <v>16</v>
      </c>
      <c r="D556" t="s">
        <v>3572</v>
      </c>
      <c r="E556" t="s">
        <v>695</v>
      </c>
      <c r="F556" t="s">
        <v>3573</v>
      </c>
      <c r="G556" t="s">
        <v>3574</v>
      </c>
      <c r="H556" t="s">
        <v>3575</v>
      </c>
      <c r="I556" t="s">
        <v>22</v>
      </c>
      <c r="J556" t="s">
        <v>1295</v>
      </c>
      <c r="K556" t="s">
        <v>24</v>
      </c>
      <c r="L556" t="s">
        <v>91</v>
      </c>
      <c r="M556" t="s">
        <v>26</v>
      </c>
      <c r="N556" t="s">
        <v>27</v>
      </c>
    </row>
    <row r="557" spans="1:14" x14ac:dyDescent="0.25">
      <c r="A557" t="s">
        <v>3583</v>
      </c>
      <c r="B557" t="s">
        <v>2981</v>
      </c>
      <c r="C557" t="s">
        <v>16</v>
      </c>
      <c r="D557" t="s">
        <v>2982</v>
      </c>
      <c r="E557" t="s">
        <v>695</v>
      </c>
      <c r="F557" t="s">
        <v>3584</v>
      </c>
      <c r="G557" t="s">
        <v>3585</v>
      </c>
      <c r="H557" t="s">
        <v>3586</v>
      </c>
      <c r="I557" t="s">
        <v>348</v>
      </c>
      <c r="J557" t="s">
        <v>393</v>
      </c>
      <c r="K557" t="s">
        <v>24</v>
      </c>
      <c r="L557" t="s">
        <v>394</v>
      </c>
      <c r="M557" t="s">
        <v>26</v>
      </c>
      <c r="N557" t="s">
        <v>27</v>
      </c>
    </row>
    <row r="558" spans="1:14" x14ac:dyDescent="0.25">
      <c r="A558" t="s">
        <v>3587</v>
      </c>
      <c r="B558" t="s">
        <v>3105</v>
      </c>
      <c r="C558" t="s">
        <v>16</v>
      </c>
      <c r="D558" t="s">
        <v>3106</v>
      </c>
      <c r="E558" t="s">
        <v>695</v>
      </c>
      <c r="F558" t="s">
        <v>3588</v>
      </c>
      <c r="G558" t="s">
        <v>3589</v>
      </c>
      <c r="H558" t="s">
        <v>3590</v>
      </c>
      <c r="I558" t="s">
        <v>34</v>
      </c>
      <c r="J558" t="s">
        <v>372</v>
      </c>
      <c r="K558" t="s">
        <v>24</v>
      </c>
      <c r="L558" t="s">
        <v>3591</v>
      </c>
      <c r="M558" t="s">
        <v>3592</v>
      </c>
      <c r="N558" t="s">
        <v>46</v>
      </c>
    </row>
    <row r="559" spans="1:14" x14ac:dyDescent="0.25">
      <c r="A559" t="s">
        <v>3593</v>
      </c>
      <c r="B559" t="s">
        <v>3594</v>
      </c>
      <c r="C559" t="s">
        <v>16</v>
      </c>
      <c r="D559" t="s">
        <v>3595</v>
      </c>
      <c r="E559" t="s">
        <v>695</v>
      </c>
      <c r="F559" t="s">
        <v>3596</v>
      </c>
      <c r="G559" t="s">
        <v>3597</v>
      </c>
      <c r="H559" t="s">
        <v>3598</v>
      </c>
      <c r="I559" t="s">
        <v>34</v>
      </c>
      <c r="J559" t="s">
        <v>240</v>
      </c>
      <c r="K559" t="s">
        <v>24</v>
      </c>
      <c r="L559" t="s">
        <v>36</v>
      </c>
      <c r="M559" t="s">
        <v>26</v>
      </c>
      <c r="N559" t="s">
        <v>27</v>
      </c>
    </row>
    <row r="560" spans="1:14" x14ac:dyDescent="0.25">
      <c r="A560" t="s">
        <v>3602</v>
      </c>
      <c r="B560" t="s">
        <v>3440</v>
      </c>
      <c r="C560" t="s">
        <v>16</v>
      </c>
      <c r="D560" t="s">
        <v>3441</v>
      </c>
      <c r="E560" t="s">
        <v>695</v>
      </c>
      <c r="F560" t="s">
        <v>3603</v>
      </c>
      <c r="G560" t="s">
        <v>3604</v>
      </c>
      <c r="H560" t="s">
        <v>3605</v>
      </c>
      <c r="I560" t="s">
        <v>34</v>
      </c>
      <c r="J560" t="s">
        <v>551</v>
      </c>
      <c r="K560" t="s">
        <v>24</v>
      </c>
      <c r="L560" t="s">
        <v>224</v>
      </c>
      <c r="M560" t="s">
        <v>3606</v>
      </c>
      <c r="N560" t="s">
        <v>46</v>
      </c>
    </row>
    <row r="561" spans="1:14" x14ac:dyDescent="0.25">
      <c r="A561" t="s">
        <v>3607</v>
      </c>
      <c r="B561" t="s">
        <v>3092</v>
      </c>
      <c r="C561" t="s">
        <v>16</v>
      </c>
      <c r="D561" t="s">
        <v>3093</v>
      </c>
      <c r="E561" t="s">
        <v>695</v>
      </c>
      <c r="F561" t="s">
        <v>3608</v>
      </c>
      <c r="G561" t="s">
        <v>3609</v>
      </c>
      <c r="H561" t="s">
        <v>3610</v>
      </c>
      <c r="I561" t="s">
        <v>34</v>
      </c>
      <c r="J561" t="s">
        <v>307</v>
      </c>
      <c r="K561" t="s">
        <v>24</v>
      </c>
      <c r="L561" t="s">
        <v>477</v>
      </c>
      <c r="M561" t="s">
        <v>26</v>
      </c>
      <c r="N561" t="s">
        <v>27</v>
      </c>
    </row>
    <row r="562" spans="1:14" x14ac:dyDescent="0.25">
      <c r="A562" t="s">
        <v>3611</v>
      </c>
      <c r="B562" t="s">
        <v>3275</v>
      </c>
      <c r="C562" t="s">
        <v>76</v>
      </c>
      <c r="D562" t="s">
        <v>3276</v>
      </c>
      <c r="E562" t="s">
        <v>695</v>
      </c>
      <c r="F562" t="s">
        <v>3612</v>
      </c>
      <c r="G562" t="s">
        <v>3613</v>
      </c>
      <c r="H562" t="s">
        <v>3614</v>
      </c>
      <c r="I562" t="s">
        <v>22</v>
      </c>
      <c r="J562" t="s">
        <v>162</v>
      </c>
      <c r="K562" t="s">
        <v>24</v>
      </c>
      <c r="L562" t="s">
        <v>91</v>
      </c>
      <c r="M562" t="s">
        <v>3615</v>
      </c>
      <c r="N562" t="s">
        <v>46</v>
      </c>
    </row>
    <row r="563" spans="1:14" x14ac:dyDescent="0.25">
      <c r="A563" t="s">
        <v>3073</v>
      </c>
      <c r="B563" t="s">
        <v>2891</v>
      </c>
      <c r="C563" t="s">
        <v>16</v>
      </c>
      <c r="D563" t="s">
        <v>2892</v>
      </c>
      <c r="E563" t="s">
        <v>695</v>
      </c>
      <c r="F563" t="s">
        <v>3620</v>
      </c>
      <c r="G563" t="s">
        <v>3621</v>
      </c>
      <c r="H563" t="s">
        <v>3622</v>
      </c>
      <c r="I563" t="s">
        <v>22</v>
      </c>
      <c r="J563" t="s">
        <v>426</v>
      </c>
      <c r="K563" t="s">
        <v>24</v>
      </c>
      <c r="L563" t="s">
        <v>91</v>
      </c>
      <c r="M563" t="s">
        <v>26</v>
      </c>
      <c r="N563" t="s">
        <v>27</v>
      </c>
    </row>
    <row r="564" spans="1:14" x14ac:dyDescent="0.25">
      <c r="A564" t="s">
        <v>2939</v>
      </c>
      <c r="B564" t="s">
        <v>1974</v>
      </c>
      <c r="C564" t="s">
        <v>76</v>
      </c>
      <c r="D564" t="s">
        <v>2940</v>
      </c>
      <c r="E564" t="s">
        <v>695</v>
      </c>
      <c r="F564" t="s">
        <v>3623</v>
      </c>
      <c r="G564" t="s">
        <v>3624</v>
      </c>
      <c r="H564" t="s">
        <v>3625</v>
      </c>
      <c r="I564" t="s">
        <v>22</v>
      </c>
      <c r="J564" t="s">
        <v>2023</v>
      </c>
      <c r="K564" t="s">
        <v>24</v>
      </c>
      <c r="L564" t="s">
        <v>2944</v>
      </c>
      <c r="M564" t="s">
        <v>26</v>
      </c>
      <c r="N564" t="s">
        <v>27</v>
      </c>
    </row>
    <row r="565" spans="1:14" x14ac:dyDescent="0.25">
      <c r="A565" t="s">
        <v>2945</v>
      </c>
      <c r="B565" t="s">
        <v>715</v>
      </c>
      <c r="C565" t="s">
        <v>16</v>
      </c>
      <c r="D565" t="s">
        <v>2947</v>
      </c>
      <c r="E565" t="s">
        <v>695</v>
      </c>
      <c r="F565" t="s">
        <v>3626</v>
      </c>
      <c r="G565" t="s">
        <v>3627</v>
      </c>
      <c r="H565" t="s">
        <v>3628</v>
      </c>
      <c r="I565" t="s">
        <v>34</v>
      </c>
      <c r="J565" t="s">
        <v>178</v>
      </c>
      <c r="K565" t="s">
        <v>24</v>
      </c>
      <c r="L565" t="s">
        <v>2951</v>
      </c>
      <c r="M565" t="s">
        <v>26</v>
      </c>
      <c r="N565" t="s">
        <v>27</v>
      </c>
    </row>
    <row r="566" spans="1:14" x14ac:dyDescent="0.25">
      <c r="A566" t="s">
        <v>3629</v>
      </c>
      <c r="B566" t="s">
        <v>3196</v>
      </c>
      <c r="C566" t="s">
        <v>16</v>
      </c>
      <c r="D566" t="s">
        <v>3197</v>
      </c>
      <c r="E566" t="s">
        <v>695</v>
      </c>
      <c r="F566" t="s">
        <v>3630</v>
      </c>
      <c r="G566" t="s">
        <v>3631</v>
      </c>
      <c r="H566" t="s">
        <v>3632</v>
      </c>
      <c r="I566" t="s">
        <v>34</v>
      </c>
      <c r="J566" t="s">
        <v>256</v>
      </c>
      <c r="K566" t="s">
        <v>24</v>
      </c>
      <c r="L566" t="s">
        <v>82</v>
      </c>
      <c r="M566" t="s">
        <v>26</v>
      </c>
      <c r="N566" t="s">
        <v>27</v>
      </c>
    </row>
    <row r="567" spans="1:14" x14ac:dyDescent="0.25">
      <c r="A567" t="s">
        <v>2896</v>
      </c>
      <c r="B567" t="s">
        <v>2897</v>
      </c>
      <c r="C567" t="s">
        <v>16</v>
      </c>
      <c r="D567" t="s">
        <v>2898</v>
      </c>
      <c r="E567" t="s">
        <v>695</v>
      </c>
      <c r="F567" t="s">
        <v>3633</v>
      </c>
      <c r="G567" t="s">
        <v>3634</v>
      </c>
      <c r="H567" t="s">
        <v>3635</v>
      </c>
      <c r="I567" t="s">
        <v>34</v>
      </c>
      <c r="J567" t="s">
        <v>1482</v>
      </c>
      <c r="K567" t="s">
        <v>24</v>
      </c>
      <c r="L567" t="s">
        <v>36</v>
      </c>
      <c r="M567" t="s">
        <v>26</v>
      </c>
      <c r="N567" t="s">
        <v>27</v>
      </c>
    </row>
    <row r="568" spans="1:14" x14ac:dyDescent="0.25">
      <c r="A568" t="s">
        <v>3636</v>
      </c>
      <c r="B568" t="s">
        <v>3637</v>
      </c>
      <c r="C568" t="s">
        <v>16</v>
      </c>
      <c r="D568" t="s">
        <v>3093</v>
      </c>
      <c r="E568" t="s">
        <v>695</v>
      </c>
      <c r="F568" t="s">
        <v>3638</v>
      </c>
      <c r="G568" t="s">
        <v>3639</v>
      </c>
      <c r="H568" t="s">
        <v>3640</v>
      </c>
      <c r="I568" t="s">
        <v>34</v>
      </c>
      <c r="J568" t="s">
        <v>307</v>
      </c>
      <c r="K568" t="s">
        <v>24</v>
      </c>
      <c r="L568" t="s">
        <v>477</v>
      </c>
      <c r="M568" t="s">
        <v>26</v>
      </c>
      <c r="N568" t="s">
        <v>27</v>
      </c>
    </row>
    <row r="569" spans="1:14" x14ac:dyDescent="0.25">
      <c r="A569" t="s">
        <v>3641</v>
      </c>
      <c r="B569" t="s">
        <v>1051</v>
      </c>
      <c r="C569" t="s">
        <v>76</v>
      </c>
      <c r="D569" t="s">
        <v>1052</v>
      </c>
      <c r="E569" t="s">
        <v>695</v>
      </c>
      <c r="F569" t="s">
        <v>3642</v>
      </c>
      <c r="G569" t="s">
        <v>3643</v>
      </c>
      <c r="H569" t="s">
        <v>3644</v>
      </c>
      <c r="I569" t="s">
        <v>34</v>
      </c>
      <c r="J569" t="s">
        <v>162</v>
      </c>
      <c r="K569" t="s">
        <v>24</v>
      </c>
      <c r="L569" t="s">
        <v>224</v>
      </c>
      <c r="M569" t="s">
        <v>3645</v>
      </c>
      <c r="N569" t="s">
        <v>46</v>
      </c>
    </row>
    <row r="570" spans="1:14" x14ac:dyDescent="0.25">
      <c r="A570" t="s">
        <v>3646</v>
      </c>
      <c r="B570" t="s">
        <v>1525</v>
      </c>
      <c r="C570" t="s">
        <v>16</v>
      </c>
      <c r="D570" t="s">
        <v>2673</v>
      </c>
      <c r="E570" t="s">
        <v>695</v>
      </c>
      <c r="F570" t="s">
        <v>3647</v>
      </c>
      <c r="G570" t="s">
        <v>3648</v>
      </c>
      <c r="H570" t="s">
        <v>3649</v>
      </c>
      <c r="I570" t="s">
        <v>34</v>
      </c>
      <c r="J570" t="s">
        <v>412</v>
      </c>
      <c r="K570" t="s">
        <v>24</v>
      </c>
      <c r="L570" t="s">
        <v>82</v>
      </c>
      <c r="M570" t="s">
        <v>3650</v>
      </c>
      <c r="N570" t="s">
        <v>46</v>
      </c>
    </row>
    <row r="571" spans="1:14" x14ac:dyDescent="0.25">
      <c r="A571" t="s">
        <v>3651</v>
      </c>
      <c r="B571" t="s">
        <v>3563</v>
      </c>
      <c r="C571" t="s">
        <v>16</v>
      </c>
      <c r="D571" t="s">
        <v>579</v>
      </c>
      <c r="E571" t="s">
        <v>695</v>
      </c>
      <c r="F571" t="s">
        <v>3652</v>
      </c>
      <c r="G571" t="s">
        <v>3653</v>
      </c>
      <c r="H571" t="s">
        <v>3654</v>
      </c>
      <c r="I571" t="s">
        <v>34</v>
      </c>
      <c r="J571" t="s">
        <v>2757</v>
      </c>
      <c r="K571" t="s">
        <v>24</v>
      </c>
      <c r="L571" t="s">
        <v>193</v>
      </c>
      <c r="M571" t="s">
        <v>26</v>
      </c>
      <c r="N571" t="s">
        <v>27</v>
      </c>
    </row>
    <row r="572" spans="1:14" x14ac:dyDescent="0.25">
      <c r="A572" t="s">
        <v>3291</v>
      </c>
      <c r="B572" t="s">
        <v>3659</v>
      </c>
      <c r="C572" t="s">
        <v>76</v>
      </c>
      <c r="D572" t="s">
        <v>3197</v>
      </c>
      <c r="E572" t="s">
        <v>695</v>
      </c>
      <c r="F572" t="s">
        <v>3660</v>
      </c>
      <c r="G572" t="s">
        <v>3661</v>
      </c>
      <c r="H572" t="s">
        <v>3662</v>
      </c>
      <c r="I572" t="s">
        <v>34</v>
      </c>
      <c r="J572" t="s">
        <v>1648</v>
      </c>
      <c r="K572" t="s">
        <v>24</v>
      </c>
      <c r="L572" t="s">
        <v>82</v>
      </c>
      <c r="M572" t="s">
        <v>26</v>
      </c>
      <c r="N572" t="s">
        <v>27</v>
      </c>
    </row>
    <row r="573" spans="1:14" x14ac:dyDescent="0.25">
      <c r="A573" t="s">
        <v>3671</v>
      </c>
      <c r="B573" t="s">
        <v>3672</v>
      </c>
      <c r="C573" t="s">
        <v>16</v>
      </c>
      <c r="D573" t="s">
        <v>3673</v>
      </c>
      <c r="E573" t="s">
        <v>18</v>
      </c>
      <c r="F573" t="s">
        <v>3674</v>
      </c>
      <c r="G573" t="s">
        <v>3675</v>
      </c>
      <c r="H573" t="s">
        <v>3676</v>
      </c>
      <c r="I573" t="s">
        <v>34</v>
      </c>
      <c r="J573" t="s">
        <v>217</v>
      </c>
      <c r="K573" t="s">
        <v>24</v>
      </c>
      <c r="L573" t="s">
        <v>82</v>
      </c>
      <c r="M573" t="s">
        <v>26</v>
      </c>
      <c r="N573" t="s">
        <v>27</v>
      </c>
    </row>
    <row r="574" spans="1:14" x14ac:dyDescent="0.25">
      <c r="A574" t="s">
        <v>3677</v>
      </c>
      <c r="B574" t="s">
        <v>3678</v>
      </c>
      <c r="C574" t="s">
        <v>76</v>
      </c>
      <c r="D574" t="s">
        <v>228</v>
      </c>
      <c r="E574" t="s">
        <v>18</v>
      </c>
      <c r="F574" t="s">
        <v>3679</v>
      </c>
      <c r="G574" t="s">
        <v>3680</v>
      </c>
      <c r="H574" t="s">
        <v>3681</v>
      </c>
      <c r="I574" t="s">
        <v>34</v>
      </c>
      <c r="J574" t="s">
        <v>412</v>
      </c>
      <c r="K574" t="s">
        <v>24</v>
      </c>
      <c r="L574" t="s">
        <v>82</v>
      </c>
      <c r="M574" t="s">
        <v>3682</v>
      </c>
      <c r="N574" t="s">
        <v>46</v>
      </c>
    </row>
    <row r="575" spans="1:14" x14ac:dyDescent="0.25">
      <c r="A575" t="s">
        <v>3683</v>
      </c>
      <c r="B575" t="s">
        <v>2505</v>
      </c>
      <c r="C575" t="s">
        <v>16</v>
      </c>
      <c r="D575" t="s">
        <v>3684</v>
      </c>
      <c r="E575" t="s">
        <v>18</v>
      </c>
      <c r="F575" t="s">
        <v>3685</v>
      </c>
      <c r="G575" t="s">
        <v>3686</v>
      </c>
      <c r="H575" t="s">
        <v>3687</v>
      </c>
      <c r="I575" t="s">
        <v>34</v>
      </c>
      <c r="J575" t="s">
        <v>2757</v>
      </c>
      <c r="K575" t="s">
        <v>24</v>
      </c>
      <c r="L575" t="s">
        <v>3688</v>
      </c>
      <c r="M575" t="s">
        <v>26</v>
      </c>
      <c r="N575" t="s">
        <v>27</v>
      </c>
    </row>
    <row r="576" spans="1:14" x14ac:dyDescent="0.25">
      <c r="A576" t="s">
        <v>3689</v>
      </c>
      <c r="B576" t="s">
        <v>3690</v>
      </c>
      <c r="C576" t="s">
        <v>76</v>
      </c>
      <c r="D576" t="s">
        <v>3691</v>
      </c>
      <c r="E576" t="s">
        <v>18</v>
      </c>
      <c r="F576" t="s">
        <v>3692</v>
      </c>
      <c r="G576" t="s">
        <v>3693</v>
      </c>
      <c r="H576" t="s">
        <v>3694</v>
      </c>
      <c r="I576" t="s">
        <v>34</v>
      </c>
      <c r="J576" t="s">
        <v>315</v>
      </c>
      <c r="K576" t="s">
        <v>24</v>
      </c>
      <c r="L576" t="s">
        <v>82</v>
      </c>
      <c r="M576" t="s">
        <v>3695</v>
      </c>
      <c r="N576" t="s">
        <v>46</v>
      </c>
    </row>
    <row r="577" spans="1:14" x14ac:dyDescent="0.25">
      <c r="A577" t="s">
        <v>3696</v>
      </c>
      <c r="B577" t="s">
        <v>3697</v>
      </c>
      <c r="C577" t="s">
        <v>16</v>
      </c>
      <c r="D577" t="s">
        <v>3698</v>
      </c>
      <c r="E577" t="s">
        <v>18</v>
      </c>
      <c r="F577" t="s">
        <v>3699</v>
      </c>
      <c r="G577" t="s">
        <v>3700</v>
      </c>
      <c r="H577" t="s">
        <v>3701</v>
      </c>
      <c r="I577" t="s">
        <v>34</v>
      </c>
      <c r="J577" t="s">
        <v>81</v>
      </c>
      <c r="K577" t="s">
        <v>24</v>
      </c>
      <c r="L577" t="s">
        <v>3702</v>
      </c>
      <c r="M577" t="s">
        <v>3703</v>
      </c>
      <c r="N577" t="s">
        <v>46</v>
      </c>
    </row>
    <row r="578" spans="1:14" x14ac:dyDescent="0.25">
      <c r="A578" t="s">
        <v>3704</v>
      </c>
      <c r="B578" t="s">
        <v>3705</v>
      </c>
      <c r="C578" t="s">
        <v>76</v>
      </c>
      <c r="D578" t="s">
        <v>1069</v>
      </c>
      <c r="E578" t="s">
        <v>18</v>
      </c>
      <c r="F578" t="s">
        <v>3706</v>
      </c>
      <c r="G578" t="s">
        <v>3707</v>
      </c>
      <c r="H578" t="s">
        <v>3708</v>
      </c>
      <c r="I578" t="s">
        <v>34</v>
      </c>
      <c r="J578" t="s">
        <v>1836</v>
      </c>
      <c r="K578" t="s">
        <v>24</v>
      </c>
      <c r="L578" t="s">
        <v>36</v>
      </c>
      <c r="M578" t="s">
        <v>3709</v>
      </c>
      <c r="N578" t="s">
        <v>46</v>
      </c>
    </row>
    <row r="579" spans="1:14" x14ac:dyDescent="0.25">
      <c r="A579" t="s">
        <v>3710</v>
      </c>
      <c r="B579" t="s">
        <v>3711</v>
      </c>
      <c r="C579" t="s">
        <v>16</v>
      </c>
      <c r="D579" t="s">
        <v>3712</v>
      </c>
      <c r="E579" t="s">
        <v>18</v>
      </c>
      <c r="F579" t="s">
        <v>3713</v>
      </c>
      <c r="G579" t="s">
        <v>3714</v>
      </c>
      <c r="H579" t="s">
        <v>3715</v>
      </c>
      <c r="I579" t="s">
        <v>22</v>
      </c>
      <c r="J579" t="s">
        <v>142</v>
      </c>
      <c r="K579" t="s">
        <v>24</v>
      </c>
      <c r="L579" t="s">
        <v>91</v>
      </c>
      <c r="M579" t="s">
        <v>26</v>
      </c>
      <c r="N579" t="s">
        <v>27</v>
      </c>
    </row>
    <row r="580" spans="1:14" x14ac:dyDescent="0.25">
      <c r="A580" t="s">
        <v>3716</v>
      </c>
      <c r="B580" t="s">
        <v>3717</v>
      </c>
      <c r="C580" t="s">
        <v>16</v>
      </c>
      <c r="D580" t="s">
        <v>3718</v>
      </c>
      <c r="E580" t="s">
        <v>18</v>
      </c>
      <c r="F580" t="s">
        <v>3719</v>
      </c>
      <c r="G580" t="s">
        <v>3720</v>
      </c>
      <c r="H580" t="s">
        <v>3721</v>
      </c>
      <c r="I580" t="s">
        <v>34</v>
      </c>
      <c r="J580" t="s">
        <v>393</v>
      </c>
      <c r="K580" t="s">
        <v>24</v>
      </c>
      <c r="L580" t="s">
        <v>3722</v>
      </c>
      <c r="M580" t="s">
        <v>26</v>
      </c>
      <c r="N580" t="s">
        <v>27</v>
      </c>
    </row>
    <row r="581" spans="1:14" x14ac:dyDescent="0.25">
      <c r="A581" t="s">
        <v>3723</v>
      </c>
      <c r="B581" t="s">
        <v>2753</v>
      </c>
      <c r="C581" t="s">
        <v>76</v>
      </c>
      <c r="D581" t="s">
        <v>472</v>
      </c>
      <c r="E581" t="s">
        <v>18</v>
      </c>
      <c r="F581" t="s">
        <v>3724</v>
      </c>
      <c r="G581" t="s">
        <v>3725</v>
      </c>
      <c r="H581" t="s">
        <v>3726</v>
      </c>
      <c r="I581" t="s">
        <v>34</v>
      </c>
      <c r="J581" t="s">
        <v>240</v>
      </c>
      <c r="K581" t="s">
        <v>24</v>
      </c>
      <c r="L581" t="s">
        <v>477</v>
      </c>
      <c r="M581" t="s">
        <v>26</v>
      </c>
      <c r="N581" t="s">
        <v>27</v>
      </c>
    </row>
    <row r="582" spans="1:14" x14ac:dyDescent="0.25">
      <c r="A582" t="s">
        <v>3727</v>
      </c>
      <c r="B582" t="s">
        <v>3728</v>
      </c>
      <c r="C582" t="s">
        <v>16</v>
      </c>
      <c r="D582" t="s">
        <v>94</v>
      </c>
      <c r="E582" t="s">
        <v>18</v>
      </c>
      <c r="F582" t="s">
        <v>3729</v>
      </c>
      <c r="G582" t="s">
        <v>3730</v>
      </c>
      <c r="H582" t="s">
        <v>3731</v>
      </c>
      <c r="I582" t="s">
        <v>34</v>
      </c>
      <c r="J582" t="s">
        <v>433</v>
      </c>
      <c r="K582" t="s">
        <v>24</v>
      </c>
      <c r="L582" t="s">
        <v>3732</v>
      </c>
      <c r="M582" t="s">
        <v>26</v>
      </c>
      <c r="N582" t="s">
        <v>27</v>
      </c>
    </row>
    <row r="583" spans="1:14" x14ac:dyDescent="0.25">
      <c r="A583" t="s">
        <v>3733</v>
      </c>
      <c r="B583" t="s">
        <v>101</v>
      </c>
      <c r="C583" t="s">
        <v>76</v>
      </c>
      <c r="D583" t="s">
        <v>102</v>
      </c>
      <c r="E583" t="s">
        <v>18</v>
      </c>
      <c r="F583" t="s">
        <v>3734</v>
      </c>
      <c r="G583" t="s">
        <v>3735</v>
      </c>
      <c r="H583" t="s">
        <v>3736</v>
      </c>
      <c r="I583" t="s">
        <v>34</v>
      </c>
      <c r="J583" t="s">
        <v>1488</v>
      </c>
      <c r="K583" t="s">
        <v>24</v>
      </c>
      <c r="L583" t="s">
        <v>82</v>
      </c>
      <c r="M583" t="s">
        <v>3737</v>
      </c>
      <c r="N583" t="s">
        <v>46</v>
      </c>
    </row>
    <row r="584" spans="1:14" x14ac:dyDescent="0.25">
      <c r="A584" t="s">
        <v>3738</v>
      </c>
      <c r="B584" t="s">
        <v>672</v>
      </c>
      <c r="C584" t="s">
        <v>16</v>
      </c>
      <c r="D584" t="s">
        <v>472</v>
      </c>
      <c r="E584" t="s">
        <v>18</v>
      </c>
      <c r="F584" t="s">
        <v>3739</v>
      </c>
      <c r="G584" t="s">
        <v>3740</v>
      </c>
      <c r="H584" t="s">
        <v>3741</v>
      </c>
      <c r="I584" t="s">
        <v>34</v>
      </c>
      <c r="J584" t="s">
        <v>1860</v>
      </c>
      <c r="K584" t="s">
        <v>24</v>
      </c>
      <c r="L584" t="s">
        <v>848</v>
      </c>
      <c r="M584" t="s">
        <v>26</v>
      </c>
      <c r="N584" t="s">
        <v>27</v>
      </c>
    </row>
    <row r="585" spans="1:14" x14ac:dyDescent="0.25">
      <c r="A585" t="s">
        <v>3742</v>
      </c>
      <c r="B585" t="s">
        <v>3743</v>
      </c>
      <c r="C585" t="s">
        <v>76</v>
      </c>
      <c r="D585" t="s">
        <v>2157</v>
      </c>
      <c r="E585" t="s">
        <v>18</v>
      </c>
      <c r="F585" t="s">
        <v>3744</v>
      </c>
      <c r="G585" t="s">
        <v>3745</v>
      </c>
      <c r="H585" t="s">
        <v>3746</v>
      </c>
      <c r="I585" t="s">
        <v>34</v>
      </c>
      <c r="J585" t="s">
        <v>120</v>
      </c>
      <c r="K585" t="s">
        <v>24</v>
      </c>
      <c r="L585" t="s">
        <v>193</v>
      </c>
      <c r="M585" t="s">
        <v>3747</v>
      </c>
      <c r="N585" t="s">
        <v>46</v>
      </c>
    </row>
    <row r="586" spans="1:14" x14ac:dyDescent="0.25">
      <c r="A586" t="s">
        <v>3748</v>
      </c>
      <c r="B586" t="s">
        <v>287</v>
      </c>
      <c r="C586" t="s">
        <v>16</v>
      </c>
      <c r="D586" t="s">
        <v>759</v>
      </c>
      <c r="E586" t="s">
        <v>18</v>
      </c>
      <c r="F586" t="s">
        <v>3749</v>
      </c>
      <c r="G586" t="s">
        <v>3750</v>
      </c>
      <c r="H586" t="s">
        <v>3751</v>
      </c>
      <c r="I586" t="s">
        <v>34</v>
      </c>
      <c r="J586" t="s">
        <v>626</v>
      </c>
      <c r="K586" t="s">
        <v>24</v>
      </c>
      <c r="L586" t="s">
        <v>224</v>
      </c>
      <c r="M586" t="s">
        <v>3752</v>
      </c>
      <c r="N586" t="s">
        <v>46</v>
      </c>
    </row>
    <row r="587" spans="1:14" x14ac:dyDescent="0.25">
      <c r="A587" t="s">
        <v>3753</v>
      </c>
      <c r="B587" t="s">
        <v>2505</v>
      </c>
      <c r="C587" t="s">
        <v>16</v>
      </c>
      <c r="D587" t="s">
        <v>3754</v>
      </c>
      <c r="E587" t="s">
        <v>18</v>
      </c>
      <c r="F587" t="s">
        <v>3755</v>
      </c>
      <c r="G587" t="s">
        <v>3756</v>
      </c>
      <c r="H587" t="s">
        <v>3757</v>
      </c>
      <c r="I587" t="s">
        <v>3758</v>
      </c>
      <c r="J587" t="s">
        <v>448</v>
      </c>
      <c r="K587" t="s">
        <v>24</v>
      </c>
      <c r="L587" t="s">
        <v>3759</v>
      </c>
      <c r="M587" t="s">
        <v>26</v>
      </c>
      <c r="N587" t="s">
        <v>27</v>
      </c>
    </row>
    <row r="588" spans="1:14" x14ac:dyDescent="0.25">
      <c r="A588" t="s">
        <v>3760</v>
      </c>
      <c r="B588" t="s">
        <v>3761</v>
      </c>
      <c r="C588" t="s">
        <v>76</v>
      </c>
      <c r="D588" t="s">
        <v>631</v>
      </c>
      <c r="E588" t="s">
        <v>18</v>
      </c>
      <c r="F588" t="s">
        <v>3762</v>
      </c>
      <c r="G588" t="s">
        <v>3763</v>
      </c>
      <c r="H588" t="s">
        <v>3764</v>
      </c>
      <c r="I588" t="s">
        <v>34</v>
      </c>
      <c r="J588" t="s">
        <v>62</v>
      </c>
      <c r="K588" t="s">
        <v>24</v>
      </c>
      <c r="L588" t="s">
        <v>3765</v>
      </c>
      <c r="M588" t="s">
        <v>3766</v>
      </c>
      <c r="N588" t="s">
        <v>46</v>
      </c>
    </row>
    <row r="589" spans="1:14" x14ac:dyDescent="0.25">
      <c r="A589" t="s">
        <v>3767</v>
      </c>
      <c r="B589" t="s">
        <v>3768</v>
      </c>
      <c r="C589" t="s">
        <v>76</v>
      </c>
      <c r="D589" t="s">
        <v>3769</v>
      </c>
      <c r="E589" t="s">
        <v>18</v>
      </c>
      <c r="F589" t="s">
        <v>3770</v>
      </c>
      <c r="G589" t="s">
        <v>3771</v>
      </c>
      <c r="H589" t="s">
        <v>3772</v>
      </c>
      <c r="I589" t="s">
        <v>34</v>
      </c>
      <c r="J589" t="s">
        <v>192</v>
      </c>
      <c r="K589" t="s">
        <v>24</v>
      </c>
      <c r="L589" t="s">
        <v>3773</v>
      </c>
      <c r="M589" t="s">
        <v>3774</v>
      </c>
      <c r="N589" t="s">
        <v>46</v>
      </c>
    </row>
    <row r="590" spans="1:14" x14ac:dyDescent="0.25">
      <c r="A590" t="s">
        <v>3775</v>
      </c>
      <c r="C590" t="s">
        <v>76</v>
      </c>
      <c r="D590" t="s">
        <v>362</v>
      </c>
      <c r="E590" t="s">
        <v>18</v>
      </c>
      <c r="F590" t="s">
        <v>3776</v>
      </c>
      <c r="G590" t="s">
        <v>3777</v>
      </c>
      <c r="H590" t="s">
        <v>3778</v>
      </c>
      <c r="I590" t="s">
        <v>34</v>
      </c>
      <c r="J590" t="s">
        <v>635</v>
      </c>
      <c r="K590" t="s">
        <v>24</v>
      </c>
      <c r="L590" t="s">
        <v>3779</v>
      </c>
      <c r="M590" t="s">
        <v>3780</v>
      </c>
      <c r="N590" t="s">
        <v>46</v>
      </c>
    </row>
    <row r="591" spans="1:14" x14ac:dyDescent="0.25">
      <c r="A591" t="s">
        <v>1381</v>
      </c>
      <c r="B591" t="s">
        <v>101</v>
      </c>
      <c r="C591" t="s">
        <v>76</v>
      </c>
      <c r="D591" t="s">
        <v>102</v>
      </c>
      <c r="E591" t="s">
        <v>18</v>
      </c>
      <c r="F591" t="s">
        <v>3781</v>
      </c>
      <c r="G591" t="s">
        <v>3782</v>
      </c>
      <c r="H591" t="s">
        <v>3783</v>
      </c>
      <c r="I591" t="s">
        <v>34</v>
      </c>
      <c r="J591" t="s">
        <v>192</v>
      </c>
      <c r="K591" t="s">
        <v>24</v>
      </c>
      <c r="L591" t="s">
        <v>82</v>
      </c>
      <c r="M591" t="s">
        <v>3784</v>
      </c>
      <c r="N591" t="s">
        <v>46</v>
      </c>
    </row>
    <row r="592" spans="1:14" x14ac:dyDescent="0.25">
      <c r="A592" t="s">
        <v>3785</v>
      </c>
      <c r="B592" t="s">
        <v>3786</v>
      </c>
      <c r="C592" t="s">
        <v>16</v>
      </c>
      <c r="D592" t="s">
        <v>1327</v>
      </c>
      <c r="E592" t="s">
        <v>18</v>
      </c>
      <c r="F592" t="s">
        <v>3787</v>
      </c>
      <c r="G592" t="s">
        <v>3788</v>
      </c>
      <c r="H592" t="s">
        <v>3789</v>
      </c>
      <c r="I592" t="s">
        <v>34</v>
      </c>
      <c r="J592" t="s">
        <v>589</v>
      </c>
      <c r="K592" t="s">
        <v>24</v>
      </c>
      <c r="L592" t="s">
        <v>3790</v>
      </c>
      <c r="M592" t="s">
        <v>3791</v>
      </c>
      <c r="N592" t="s">
        <v>46</v>
      </c>
    </row>
    <row r="593" spans="1:14" x14ac:dyDescent="0.25">
      <c r="A593" t="s">
        <v>3792</v>
      </c>
      <c r="B593" t="s">
        <v>3793</v>
      </c>
      <c r="C593" t="s">
        <v>16</v>
      </c>
      <c r="E593" t="s">
        <v>18</v>
      </c>
      <c r="F593" t="s">
        <v>3794</v>
      </c>
      <c r="G593" t="s">
        <v>3795</v>
      </c>
      <c r="H593" t="s">
        <v>3796</v>
      </c>
      <c r="I593" t="s">
        <v>34</v>
      </c>
      <c r="J593" t="s">
        <v>433</v>
      </c>
      <c r="K593" t="s">
        <v>24</v>
      </c>
      <c r="M593" t="s">
        <v>26</v>
      </c>
      <c r="N593" t="s">
        <v>27</v>
      </c>
    </row>
    <row r="594" spans="1:14" x14ac:dyDescent="0.25">
      <c r="A594" t="s">
        <v>3797</v>
      </c>
      <c r="B594" t="s">
        <v>3798</v>
      </c>
      <c r="C594" t="s">
        <v>16</v>
      </c>
      <c r="D594" t="s">
        <v>3799</v>
      </c>
      <c r="E594" t="s">
        <v>18</v>
      </c>
      <c r="F594" t="s">
        <v>3800</v>
      </c>
      <c r="G594" t="s">
        <v>3801</v>
      </c>
      <c r="H594" t="s">
        <v>3802</v>
      </c>
      <c r="I594" t="s">
        <v>34</v>
      </c>
      <c r="J594" t="s">
        <v>2757</v>
      </c>
      <c r="K594" t="s">
        <v>24</v>
      </c>
      <c r="L594" t="s">
        <v>82</v>
      </c>
      <c r="M594" t="s">
        <v>26</v>
      </c>
      <c r="N594" t="s">
        <v>27</v>
      </c>
    </row>
    <row r="595" spans="1:14" x14ac:dyDescent="0.25">
      <c r="A595" t="s">
        <v>3803</v>
      </c>
      <c r="B595" t="s">
        <v>3804</v>
      </c>
      <c r="C595" t="s">
        <v>76</v>
      </c>
      <c r="D595" t="s">
        <v>3805</v>
      </c>
      <c r="E595" t="s">
        <v>18</v>
      </c>
      <c r="F595" t="s">
        <v>3806</v>
      </c>
      <c r="G595" t="s">
        <v>3807</v>
      </c>
      <c r="H595" t="s">
        <v>3808</v>
      </c>
      <c r="I595" t="s">
        <v>34</v>
      </c>
      <c r="J595" t="s">
        <v>106</v>
      </c>
      <c r="K595" t="s">
        <v>24</v>
      </c>
      <c r="L595" t="s">
        <v>3809</v>
      </c>
      <c r="M595" t="s">
        <v>3810</v>
      </c>
      <c r="N595" t="s">
        <v>46</v>
      </c>
    </row>
    <row r="596" spans="1:14" x14ac:dyDescent="0.25">
      <c r="A596" t="s">
        <v>3811</v>
      </c>
      <c r="C596" t="s">
        <v>76</v>
      </c>
      <c r="D596" t="s">
        <v>3812</v>
      </c>
      <c r="E596" t="s">
        <v>18</v>
      </c>
      <c r="F596" t="s">
        <v>3813</v>
      </c>
      <c r="G596" t="s">
        <v>3814</v>
      </c>
      <c r="H596" t="s">
        <v>3815</v>
      </c>
      <c r="I596" t="s">
        <v>34</v>
      </c>
      <c r="J596" t="s">
        <v>1468</v>
      </c>
      <c r="K596" t="s">
        <v>24</v>
      </c>
      <c r="L596" t="s">
        <v>3816</v>
      </c>
      <c r="M596" t="s">
        <v>3817</v>
      </c>
      <c r="N596" t="s">
        <v>46</v>
      </c>
    </row>
    <row r="597" spans="1:14" x14ac:dyDescent="0.25">
      <c r="A597" t="s">
        <v>28</v>
      </c>
      <c r="B597" t="s">
        <v>428</v>
      </c>
      <c r="C597" t="s">
        <v>76</v>
      </c>
      <c r="D597" t="s">
        <v>3818</v>
      </c>
      <c r="E597" t="s">
        <v>18</v>
      </c>
      <c r="F597" t="s">
        <v>3819</v>
      </c>
      <c r="G597" t="s">
        <v>3820</v>
      </c>
      <c r="H597" t="s">
        <v>3821</v>
      </c>
      <c r="I597" t="s">
        <v>34</v>
      </c>
      <c r="J597" t="s">
        <v>2757</v>
      </c>
      <c r="K597" t="s">
        <v>24</v>
      </c>
      <c r="L597" t="s">
        <v>36</v>
      </c>
      <c r="M597" t="s">
        <v>26</v>
      </c>
      <c r="N597" t="s">
        <v>27</v>
      </c>
    </row>
    <row r="598" spans="1:14" x14ac:dyDescent="0.25">
      <c r="A598" t="s">
        <v>3822</v>
      </c>
      <c r="B598" t="s">
        <v>3823</v>
      </c>
      <c r="C598" t="s">
        <v>16</v>
      </c>
      <c r="D598" t="s">
        <v>3824</v>
      </c>
      <c r="E598" t="s">
        <v>18</v>
      </c>
      <c r="F598" t="s">
        <v>3825</v>
      </c>
      <c r="G598" t="s">
        <v>3826</v>
      </c>
      <c r="H598" t="s">
        <v>3827</v>
      </c>
      <c r="I598" t="s">
        <v>34</v>
      </c>
      <c r="J598" t="s">
        <v>536</v>
      </c>
      <c r="K598" t="s">
        <v>24</v>
      </c>
      <c r="L598" t="s">
        <v>3828</v>
      </c>
      <c r="M598" t="s">
        <v>3829</v>
      </c>
      <c r="N598" t="s">
        <v>46</v>
      </c>
    </row>
    <row r="599" spans="1:14" x14ac:dyDescent="0.25">
      <c r="A599" t="s">
        <v>3830</v>
      </c>
      <c r="B599" t="s">
        <v>3831</v>
      </c>
      <c r="C599" t="s">
        <v>16</v>
      </c>
      <c r="D599" t="s">
        <v>3093</v>
      </c>
      <c r="E599" t="s">
        <v>18</v>
      </c>
      <c r="F599" t="s">
        <v>3832</v>
      </c>
      <c r="G599" t="s">
        <v>3833</v>
      </c>
      <c r="H599" t="s">
        <v>3834</v>
      </c>
      <c r="I599" t="s">
        <v>34</v>
      </c>
      <c r="J599" t="s">
        <v>3835</v>
      </c>
      <c r="K599" t="s">
        <v>3836</v>
      </c>
      <c r="L599" t="s">
        <v>477</v>
      </c>
      <c r="M599" t="s">
        <v>26</v>
      </c>
      <c r="N599" t="s">
        <v>27</v>
      </c>
    </row>
    <row r="600" spans="1:14" x14ac:dyDescent="0.25">
      <c r="A600" t="s">
        <v>583</v>
      </c>
      <c r="B600" t="s">
        <v>584</v>
      </c>
      <c r="C600" t="s">
        <v>76</v>
      </c>
      <c r="D600" t="s">
        <v>3837</v>
      </c>
      <c r="E600" t="s">
        <v>18</v>
      </c>
      <c r="F600" t="s">
        <v>3838</v>
      </c>
      <c r="G600" t="s">
        <v>3839</v>
      </c>
      <c r="H600" t="s">
        <v>3840</v>
      </c>
      <c r="I600" t="s">
        <v>34</v>
      </c>
      <c r="J600" t="s">
        <v>1056</v>
      </c>
      <c r="K600" t="s">
        <v>24</v>
      </c>
      <c r="L600" t="s">
        <v>590</v>
      </c>
      <c r="M600" t="s">
        <v>3841</v>
      </c>
      <c r="N600" t="s">
        <v>46</v>
      </c>
    </row>
    <row r="601" spans="1:14" x14ac:dyDescent="0.25">
      <c r="A601" t="s">
        <v>3842</v>
      </c>
      <c r="B601" t="s">
        <v>3843</v>
      </c>
      <c r="C601" t="s">
        <v>76</v>
      </c>
      <c r="D601" t="s">
        <v>3844</v>
      </c>
      <c r="E601" t="s">
        <v>18</v>
      </c>
      <c r="F601" t="s">
        <v>3845</v>
      </c>
      <c r="G601" t="s">
        <v>3846</v>
      </c>
      <c r="H601" t="s">
        <v>3847</v>
      </c>
      <c r="I601" t="s">
        <v>3848</v>
      </c>
      <c r="J601" t="s">
        <v>256</v>
      </c>
      <c r="K601" t="s">
        <v>24</v>
      </c>
      <c r="L601" t="s">
        <v>3849</v>
      </c>
      <c r="M601" t="s">
        <v>26</v>
      </c>
      <c r="N601" t="s">
        <v>27</v>
      </c>
    </row>
    <row r="602" spans="1:14" x14ac:dyDescent="0.25">
      <c r="A602" t="s">
        <v>3850</v>
      </c>
      <c r="B602" t="s">
        <v>3851</v>
      </c>
      <c r="C602" t="s">
        <v>16</v>
      </c>
      <c r="D602" t="s">
        <v>3852</v>
      </c>
      <c r="E602" t="s">
        <v>18</v>
      </c>
      <c r="F602" t="s">
        <v>3853</v>
      </c>
      <c r="G602" t="s">
        <v>3854</v>
      </c>
      <c r="H602" t="s">
        <v>3855</v>
      </c>
      <c r="I602" t="s">
        <v>22</v>
      </c>
      <c r="J602" t="s">
        <v>1860</v>
      </c>
      <c r="K602" t="s">
        <v>24</v>
      </c>
      <c r="L602" t="s">
        <v>91</v>
      </c>
      <c r="M602" t="s">
        <v>26</v>
      </c>
      <c r="N602" t="s">
        <v>27</v>
      </c>
    </row>
    <row r="603" spans="1:14" x14ac:dyDescent="0.25">
      <c r="A603" t="s">
        <v>3856</v>
      </c>
      <c r="B603" t="s">
        <v>3857</v>
      </c>
      <c r="C603" t="s">
        <v>16</v>
      </c>
      <c r="D603" t="s">
        <v>2444</v>
      </c>
      <c r="E603" t="s">
        <v>18</v>
      </c>
      <c r="F603" t="s">
        <v>3858</v>
      </c>
      <c r="G603" t="s">
        <v>3859</v>
      </c>
      <c r="H603" t="s">
        <v>3860</v>
      </c>
      <c r="I603" t="s">
        <v>34</v>
      </c>
      <c r="J603" t="s">
        <v>426</v>
      </c>
      <c r="K603" t="s">
        <v>24</v>
      </c>
      <c r="L603" t="s">
        <v>3861</v>
      </c>
      <c r="M603" t="s">
        <v>26</v>
      </c>
      <c r="N603" t="s">
        <v>27</v>
      </c>
    </row>
    <row r="604" spans="1:14" x14ac:dyDescent="0.25">
      <c r="A604" t="s">
        <v>3862</v>
      </c>
      <c r="B604" t="s">
        <v>3863</v>
      </c>
      <c r="C604" t="s">
        <v>76</v>
      </c>
      <c r="D604" t="s">
        <v>3864</v>
      </c>
      <c r="E604" t="s">
        <v>18</v>
      </c>
      <c r="F604" t="s">
        <v>3865</v>
      </c>
      <c r="G604" t="s">
        <v>3866</v>
      </c>
      <c r="H604" t="s">
        <v>3867</v>
      </c>
      <c r="I604" t="s">
        <v>348</v>
      </c>
      <c r="J604" t="s">
        <v>1372</v>
      </c>
      <c r="K604" t="s">
        <v>24</v>
      </c>
      <c r="L604" t="s">
        <v>3868</v>
      </c>
      <c r="M604" t="s">
        <v>3869</v>
      </c>
      <c r="N604" t="s">
        <v>46</v>
      </c>
    </row>
    <row r="605" spans="1:14" x14ac:dyDescent="0.25">
      <c r="A605" t="s">
        <v>3870</v>
      </c>
      <c r="C605" t="s">
        <v>76</v>
      </c>
      <c r="D605" t="s">
        <v>3871</v>
      </c>
      <c r="E605" t="s">
        <v>18</v>
      </c>
      <c r="F605" t="s">
        <v>3872</v>
      </c>
      <c r="G605" t="s">
        <v>3873</v>
      </c>
      <c r="H605" t="s">
        <v>3874</v>
      </c>
      <c r="I605" t="s">
        <v>34</v>
      </c>
      <c r="J605" t="s">
        <v>1208</v>
      </c>
      <c r="K605" t="s">
        <v>24</v>
      </c>
      <c r="L605" t="s">
        <v>277</v>
      </c>
      <c r="M605" t="s">
        <v>26</v>
      </c>
      <c r="N605" t="s">
        <v>27</v>
      </c>
    </row>
    <row r="606" spans="1:14" x14ac:dyDescent="0.25">
      <c r="A606" t="s">
        <v>3875</v>
      </c>
      <c r="B606" t="s">
        <v>235</v>
      </c>
      <c r="C606" t="s">
        <v>76</v>
      </c>
      <c r="D606" t="s">
        <v>3876</v>
      </c>
      <c r="E606" t="s">
        <v>18</v>
      </c>
      <c r="F606" t="s">
        <v>3877</v>
      </c>
      <c r="G606" t="s">
        <v>3878</v>
      </c>
      <c r="H606" t="s">
        <v>3879</v>
      </c>
      <c r="I606" t="s">
        <v>34</v>
      </c>
      <c r="J606" t="s">
        <v>307</v>
      </c>
      <c r="K606" t="s">
        <v>24</v>
      </c>
      <c r="L606" t="s">
        <v>3880</v>
      </c>
      <c r="M606" t="s">
        <v>26</v>
      </c>
      <c r="N606" t="s">
        <v>27</v>
      </c>
    </row>
    <row r="607" spans="1:14" x14ac:dyDescent="0.25">
      <c r="A607" t="s">
        <v>3881</v>
      </c>
      <c r="B607" t="s">
        <v>3882</v>
      </c>
      <c r="C607" t="s">
        <v>76</v>
      </c>
      <c r="D607" t="s">
        <v>86</v>
      </c>
      <c r="E607" t="s">
        <v>18</v>
      </c>
      <c r="F607" t="s">
        <v>3883</v>
      </c>
      <c r="G607" t="s">
        <v>3884</v>
      </c>
      <c r="H607" t="s">
        <v>3885</v>
      </c>
      <c r="I607" t="s">
        <v>22</v>
      </c>
      <c r="J607" t="s">
        <v>2502</v>
      </c>
      <c r="K607" t="s">
        <v>24</v>
      </c>
      <c r="L607" t="s">
        <v>91</v>
      </c>
      <c r="M607" t="s">
        <v>3886</v>
      </c>
      <c r="N607" t="s">
        <v>46</v>
      </c>
    </row>
    <row r="608" spans="1:14" x14ac:dyDescent="0.25">
      <c r="A608" t="s">
        <v>3887</v>
      </c>
      <c r="B608" t="s">
        <v>3888</v>
      </c>
      <c r="C608" t="s">
        <v>76</v>
      </c>
      <c r="D608" t="s">
        <v>3889</v>
      </c>
      <c r="E608" t="s">
        <v>18</v>
      </c>
      <c r="F608" t="s">
        <v>3890</v>
      </c>
      <c r="G608" t="s">
        <v>3891</v>
      </c>
      <c r="H608" t="s">
        <v>3892</v>
      </c>
      <c r="I608" t="s">
        <v>34</v>
      </c>
      <c r="J608" t="s">
        <v>745</v>
      </c>
      <c r="K608" t="s">
        <v>24</v>
      </c>
      <c r="L608" t="s">
        <v>44</v>
      </c>
      <c r="M608" t="s">
        <v>26</v>
      </c>
      <c r="N608" t="s">
        <v>27</v>
      </c>
    </row>
    <row r="609" spans="1:14" x14ac:dyDescent="0.25">
      <c r="A609" t="s">
        <v>3893</v>
      </c>
      <c r="B609" t="s">
        <v>3894</v>
      </c>
      <c r="C609" t="s">
        <v>76</v>
      </c>
      <c r="D609" t="s">
        <v>3895</v>
      </c>
      <c r="E609" t="s">
        <v>18</v>
      </c>
      <c r="F609" t="s">
        <v>3896</v>
      </c>
      <c r="G609" t="s">
        <v>3897</v>
      </c>
      <c r="H609" t="s">
        <v>3898</v>
      </c>
      <c r="I609" t="s">
        <v>22</v>
      </c>
      <c r="J609" t="s">
        <v>3899</v>
      </c>
      <c r="K609" t="s">
        <v>24</v>
      </c>
      <c r="L609" t="s">
        <v>3900</v>
      </c>
      <c r="M609" t="s">
        <v>26</v>
      </c>
      <c r="N609" t="s">
        <v>27</v>
      </c>
    </row>
    <row r="610" spans="1:14" x14ac:dyDescent="0.25">
      <c r="A610" t="s">
        <v>3901</v>
      </c>
      <c r="B610" t="s">
        <v>3902</v>
      </c>
      <c r="C610" t="s">
        <v>16</v>
      </c>
      <c r="D610" t="s">
        <v>2240</v>
      </c>
      <c r="E610" t="s">
        <v>18</v>
      </c>
      <c r="F610" t="s">
        <v>3903</v>
      </c>
      <c r="G610" t="s">
        <v>3904</v>
      </c>
      <c r="H610" t="s">
        <v>3905</v>
      </c>
      <c r="I610" t="s">
        <v>34</v>
      </c>
      <c r="J610" t="s">
        <v>661</v>
      </c>
      <c r="K610" t="s">
        <v>24</v>
      </c>
      <c r="L610" t="s">
        <v>82</v>
      </c>
      <c r="M610" t="s">
        <v>26</v>
      </c>
      <c r="N610" t="s">
        <v>27</v>
      </c>
    </row>
    <row r="611" spans="1:14" x14ac:dyDescent="0.25">
      <c r="A611" t="s">
        <v>3906</v>
      </c>
      <c r="B611" t="s">
        <v>3907</v>
      </c>
      <c r="C611" t="s">
        <v>16</v>
      </c>
      <c r="D611" t="s">
        <v>1526</v>
      </c>
      <c r="E611" t="s">
        <v>18</v>
      </c>
      <c r="F611" t="s">
        <v>3908</v>
      </c>
      <c r="G611" t="s">
        <v>3909</v>
      </c>
      <c r="H611" t="s">
        <v>3910</v>
      </c>
      <c r="I611" t="s">
        <v>34</v>
      </c>
      <c r="J611" t="s">
        <v>276</v>
      </c>
      <c r="K611" t="s">
        <v>24</v>
      </c>
      <c r="L611" t="s">
        <v>1530</v>
      </c>
      <c r="M611" t="s">
        <v>26</v>
      </c>
      <c r="N611" t="s">
        <v>27</v>
      </c>
    </row>
    <row r="612" spans="1:14" x14ac:dyDescent="0.25">
      <c r="A612" t="s">
        <v>3911</v>
      </c>
      <c r="B612" t="s">
        <v>3912</v>
      </c>
      <c r="C612" t="s">
        <v>76</v>
      </c>
      <c r="D612" t="s">
        <v>3913</v>
      </c>
      <c r="E612" t="s">
        <v>18</v>
      </c>
      <c r="F612" t="s">
        <v>3914</v>
      </c>
      <c r="G612" t="s">
        <v>3915</v>
      </c>
      <c r="H612" t="s">
        <v>3916</v>
      </c>
      <c r="I612" t="s">
        <v>34</v>
      </c>
      <c r="J612" t="s">
        <v>782</v>
      </c>
      <c r="K612" t="s">
        <v>24</v>
      </c>
      <c r="L612" t="s">
        <v>44</v>
      </c>
      <c r="M612" t="s">
        <v>26</v>
      </c>
      <c r="N612" t="s">
        <v>27</v>
      </c>
    </row>
    <row r="613" spans="1:14" x14ac:dyDescent="0.25">
      <c r="A613" t="s">
        <v>3917</v>
      </c>
      <c r="B613" t="s">
        <v>1341</v>
      </c>
      <c r="C613" t="s">
        <v>16</v>
      </c>
      <c r="D613" t="s">
        <v>1006</v>
      </c>
      <c r="E613" t="s">
        <v>18</v>
      </c>
      <c r="F613" t="s">
        <v>3918</v>
      </c>
      <c r="G613" t="s">
        <v>3919</v>
      </c>
      <c r="H613" t="s">
        <v>3920</v>
      </c>
      <c r="I613" t="s">
        <v>34</v>
      </c>
      <c r="J613" t="s">
        <v>816</v>
      </c>
      <c r="K613" t="s">
        <v>24</v>
      </c>
      <c r="L613" t="s">
        <v>848</v>
      </c>
      <c r="M613" t="s">
        <v>26</v>
      </c>
      <c r="N613" t="s">
        <v>27</v>
      </c>
    </row>
    <row r="614" spans="1:14" x14ac:dyDescent="0.25">
      <c r="A614" t="s">
        <v>3921</v>
      </c>
      <c r="C614" t="s">
        <v>16</v>
      </c>
      <c r="D614" t="s">
        <v>631</v>
      </c>
      <c r="E614" t="s">
        <v>18</v>
      </c>
      <c r="F614" t="s">
        <v>3922</v>
      </c>
      <c r="G614" t="s">
        <v>3923</v>
      </c>
      <c r="H614" t="s">
        <v>3924</v>
      </c>
      <c r="I614" t="s">
        <v>34</v>
      </c>
      <c r="J614" t="s">
        <v>635</v>
      </c>
      <c r="K614" t="s">
        <v>24</v>
      </c>
      <c r="L614" t="s">
        <v>63</v>
      </c>
      <c r="M614" t="s">
        <v>3925</v>
      </c>
      <c r="N614" t="s">
        <v>46</v>
      </c>
    </row>
    <row r="615" spans="1:14" x14ac:dyDescent="0.25">
      <c r="A615" t="s">
        <v>3926</v>
      </c>
      <c r="B615" t="s">
        <v>2263</v>
      </c>
      <c r="C615" t="s">
        <v>16</v>
      </c>
      <c r="D615" t="s">
        <v>532</v>
      </c>
      <c r="E615" t="s">
        <v>18</v>
      </c>
      <c r="F615" t="s">
        <v>3927</v>
      </c>
      <c r="G615" t="s">
        <v>3928</v>
      </c>
      <c r="H615" t="s">
        <v>3929</v>
      </c>
      <c r="I615" t="s">
        <v>34</v>
      </c>
      <c r="J615" t="s">
        <v>162</v>
      </c>
      <c r="K615" t="s">
        <v>24</v>
      </c>
      <c r="L615" t="s">
        <v>537</v>
      </c>
      <c r="M615" t="s">
        <v>3930</v>
      </c>
      <c r="N615" t="s">
        <v>46</v>
      </c>
    </row>
    <row r="616" spans="1:14" x14ac:dyDescent="0.25">
      <c r="A616" t="s">
        <v>3931</v>
      </c>
      <c r="B616" t="s">
        <v>3932</v>
      </c>
      <c r="C616" t="s">
        <v>76</v>
      </c>
      <c r="D616" t="s">
        <v>2847</v>
      </c>
      <c r="E616" t="s">
        <v>18</v>
      </c>
      <c r="F616" t="s">
        <v>3933</v>
      </c>
      <c r="G616" t="s">
        <v>3934</v>
      </c>
      <c r="H616" t="s">
        <v>3935</v>
      </c>
      <c r="I616" t="s">
        <v>34</v>
      </c>
      <c r="J616" t="s">
        <v>2283</v>
      </c>
      <c r="K616" t="s">
        <v>24</v>
      </c>
      <c r="L616" t="s">
        <v>82</v>
      </c>
      <c r="M616" t="s">
        <v>3936</v>
      </c>
      <c r="N616" t="s">
        <v>46</v>
      </c>
    </row>
    <row r="617" spans="1:14" x14ac:dyDescent="0.25">
      <c r="A617" t="s">
        <v>3946</v>
      </c>
      <c r="B617" t="s">
        <v>3007</v>
      </c>
      <c r="C617" t="s">
        <v>76</v>
      </c>
      <c r="D617" t="s">
        <v>3008</v>
      </c>
      <c r="E617" t="s">
        <v>695</v>
      </c>
      <c r="F617" t="s">
        <v>3947</v>
      </c>
      <c r="G617" t="s">
        <v>3948</v>
      </c>
      <c r="H617" t="s">
        <v>3949</v>
      </c>
      <c r="I617" t="s">
        <v>34</v>
      </c>
      <c r="J617" t="s">
        <v>315</v>
      </c>
      <c r="K617" t="s">
        <v>24</v>
      </c>
      <c r="L617" t="s">
        <v>3013</v>
      </c>
      <c r="M617" t="s">
        <v>3950</v>
      </c>
      <c r="N617" t="s">
        <v>46</v>
      </c>
    </row>
    <row r="618" spans="1:14" x14ac:dyDescent="0.25">
      <c r="A618" t="s">
        <v>3940</v>
      </c>
      <c r="B618" t="s">
        <v>3941</v>
      </c>
      <c r="C618" t="s">
        <v>16</v>
      </c>
      <c r="D618" t="s">
        <v>3942</v>
      </c>
      <c r="E618" t="s">
        <v>695</v>
      </c>
      <c r="F618" t="s">
        <v>3951</v>
      </c>
      <c r="G618" t="s">
        <v>3952</v>
      </c>
      <c r="H618" t="s">
        <v>3953</v>
      </c>
      <c r="I618" t="s">
        <v>34</v>
      </c>
      <c r="J618" t="s">
        <v>1161</v>
      </c>
      <c r="K618" t="s">
        <v>24</v>
      </c>
      <c r="L618" t="s">
        <v>2442</v>
      </c>
      <c r="M618" t="s">
        <v>26</v>
      </c>
      <c r="N618" t="s">
        <v>27</v>
      </c>
    </row>
    <row r="619" spans="1:14" x14ac:dyDescent="0.25">
      <c r="A619" t="s">
        <v>3611</v>
      </c>
      <c r="B619" t="s">
        <v>3275</v>
      </c>
      <c r="C619" t="s">
        <v>76</v>
      </c>
      <c r="D619" t="s">
        <v>86</v>
      </c>
      <c r="E619" t="s">
        <v>695</v>
      </c>
      <c r="F619" t="s">
        <v>3961</v>
      </c>
      <c r="G619" t="s">
        <v>3962</v>
      </c>
      <c r="H619" t="s">
        <v>3963</v>
      </c>
      <c r="I619" t="s">
        <v>22</v>
      </c>
      <c r="J619" t="s">
        <v>162</v>
      </c>
      <c r="K619" t="s">
        <v>24</v>
      </c>
      <c r="L619" t="s">
        <v>91</v>
      </c>
      <c r="M619" t="s">
        <v>3964</v>
      </c>
      <c r="N619" t="s">
        <v>46</v>
      </c>
    </row>
    <row r="620" spans="1:14" x14ac:dyDescent="0.25">
      <c r="A620" t="s">
        <v>3965</v>
      </c>
      <c r="B620" t="s">
        <v>3007</v>
      </c>
      <c r="C620" t="s">
        <v>76</v>
      </c>
      <c r="D620" t="s">
        <v>3008</v>
      </c>
      <c r="E620" t="s">
        <v>695</v>
      </c>
      <c r="F620" t="s">
        <v>3966</v>
      </c>
      <c r="G620" t="s">
        <v>3967</v>
      </c>
      <c r="H620" t="s">
        <v>3968</v>
      </c>
      <c r="I620" t="s">
        <v>34</v>
      </c>
      <c r="J620" t="s">
        <v>81</v>
      </c>
      <c r="K620" t="s">
        <v>24</v>
      </c>
      <c r="L620" t="s">
        <v>3969</v>
      </c>
      <c r="M620" t="s">
        <v>3970</v>
      </c>
      <c r="N620" t="s">
        <v>46</v>
      </c>
    </row>
    <row r="621" spans="1:14" x14ac:dyDescent="0.25">
      <c r="A621" t="s">
        <v>3982</v>
      </c>
      <c r="B621" t="s">
        <v>3983</v>
      </c>
      <c r="C621" t="s">
        <v>76</v>
      </c>
      <c r="D621" t="s">
        <v>3147</v>
      </c>
      <c r="E621" t="s">
        <v>695</v>
      </c>
      <c r="F621" t="s">
        <v>3984</v>
      </c>
      <c r="G621" t="s">
        <v>3985</v>
      </c>
      <c r="H621" t="s">
        <v>3986</v>
      </c>
      <c r="I621" t="s">
        <v>34</v>
      </c>
      <c r="J621" t="s">
        <v>1066</v>
      </c>
      <c r="K621" t="s">
        <v>24</v>
      </c>
      <c r="L621" t="s">
        <v>3151</v>
      </c>
      <c r="M621" t="s">
        <v>26</v>
      </c>
      <c r="N621" t="s">
        <v>27</v>
      </c>
    </row>
    <row r="622" spans="1:14" x14ac:dyDescent="0.25">
      <c r="A622" t="s">
        <v>3177</v>
      </c>
      <c r="B622" t="s">
        <v>735</v>
      </c>
      <c r="C622" t="s">
        <v>16</v>
      </c>
      <c r="D622" t="s">
        <v>1069</v>
      </c>
      <c r="E622" t="s">
        <v>695</v>
      </c>
      <c r="F622" t="s">
        <v>3991</v>
      </c>
      <c r="G622" t="s">
        <v>3992</v>
      </c>
      <c r="H622" t="s">
        <v>3993</v>
      </c>
      <c r="I622" t="s">
        <v>34</v>
      </c>
      <c r="J622" t="s">
        <v>691</v>
      </c>
      <c r="K622" t="s">
        <v>24</v>
      </c>
      <c r="L622" t="s">
        <v>82</v>
      </c>
      <c r="M622" t="s">
        <v>26</v>
      </c>
      <c r="N622" t="s">
        <v>27</v>
      </c>
    </row>
    <row r="623" spans="1:14" x14ac:dyDescent="0.25">
      <c r="A623" t="s">
        <v>3994</v>
      </c>
      <c r="B623" t="s">
        <v>3995</v>
      </c>
      <c r="C623" t="s">
        <v>16</v>
      </c>
      <c r="D623" t="s">
        <v>1006</v>
      </c>
      <c r="E623" t="s">
        <v>695</v>
      </c>
      <c r="F623" t="s">
        <v>3996</v>
      </c>
      <c r="G623" t="s">
        <v>3997</v>
      </c>
      <c r="H623" t="s">
        <v>3998</v>
      </c>
      <c r="I623" t="s">
        <v>34</v>
      </c>
      <c r="J623" t="s">
        <v>669</v>
      </c>
      <c r="K623" t="s">
        <v>24</v>
      </c>
      <c r="L623" t="s">
        <v>848</v>
      </c>
      <c r="M623" t="s">
        <v>3999</v>
      </c>
      <c r="N623" t="s">
        <v>46</v>
      </c>
    </row>
    <row r="624" spans="1:14" x14ac:dyDescent="0.25">
      <c r="A624" t="s">
        <v>3646</v>
      </c>
      <c r="B624" t="s">
        <v>1525</v>
      </c>
      <c r="C624" t="s">
        <v>16</v>
      </c>
      <c r="D624" t="s">
        <v>2673</v>
      </c>
      <c r="E624" t="s">
        <v>695</v>
      </c>
      <c r="F624" t="s">
        <v>4000</v>
      </c>
      <c r="G624" t="s">
        <v>4001</v>
      </c>
      <c r="H624" t="s">
        <v>4002</v>
      </c>
      <c r="I624" t="s">
        <v>34</v>
      </c>
      <c r="J624" t="s">
        <v>568</v>
      </c>
      <c r="K624" t="s">
        <v>24</v>
      </c>
      <c r="L624" t="s">
        <v>82</v>
      </c>
      <c r="M624" t="s">
        <v>4003</v>
      </c>
      <c r="N624" t="s">
        <v>46</v>
      </c>
    </row>
    <row r="625" spans="1:14" x14ac:dyDescent="0.25">
      <c r="A625" t="s">
        <v>4008</v>
      </c>
      <c r="B625" t="s">
        <v>2981</v>
      </c>
      <c r="C625" t="s">
        <v>16</v>
      </c>
      <c r="D625" t="s">
        <v>2982</v>
      </c>
      <c r="E625" t="s">
        <v>695</v>
      </c>
      <c r="F625" t="s">
        <v>4009</v>
      </c>
      <c r="G625" t="s">
        <v>4010</v>
      </c>
      <c r="H625" t="s">
        <v>4011</v>
      </c>
      <c r="I625" t="s">
        <v>348</v>
      </c>
      <c r="J625" t="s">
        <v>889</v>
      </c>
      <c r="K625" t="s">
        <v>24</v>
      </c>
      <c r="L625" t="s">
        <v>394</v>
      </c>
      <c r="M625" t="s">
        <v>26</v>
      </c>
      <c r="N625" t="s">
        <v>27</v>
      </c>
    </row>
    <row r="626" spans="1:14" x14ac:dyDescent="0.25">
      <c r="A626" t="s">
        <v>4016</v>
      </c>
      <c r="B626" t="s">
        <v>4017</v>
      </c>
      <c r="C626" t="s">
        <v>600</v>
      </c>
      <c r="D626" t="s">
        <v>3844</v>
      </c>
      <c r="E626" t="s">
        <v>695</v>
      </c>
      <c r="F626" t="s">
        <v>4018</v>
      </c>
      <c r="G626" t="s">
        <v>4019</v>
      </c>
      <c r="H626" t="s">
        <v>4020</v>
      </c>
      <c r="I626" t="s">
        <v>34</v>
      </c>
      <c r="J626" t="s">
        <v>1965</v>
      </c>
      <c r="K626" t="s">
        <v>606</v>
      </c>
      <c r="L626" t="s">
        <v>4021</v>
      </c>
      <c r="M626" t="s">
        <v>26</v>
      </c>
      <c r="N626" t="s">
        <v>27</v>
      </c>
    </row>
    <row r="627" spans="1:14" x14ac:dyDescent="0.25">
      <c r="A627" t="s">
        <v>4022</v>
      </c>
      <c r="B627" t="s">
        <v>4023</v>
      </c>
      <c r="C627" t="s">
        <v>600</v>
      </c>
      <c r="D627" t="s">
        <v>1130</v>
      </c>
      <c r="E627" t="s">
        <v>695</v>
      </c>
      <c r="F627" t="s">
        <v>4024</v>
      </c>
      <c r="G627" t="s">
        <v>4025</v>
      </c>
      <c r="H627" t="s">
        <v>4026</v>
      </c>
      <c r="I627" t="s">
        <v>34</v>
      </c>
      <c r="J627" t="s">
        <v>4027</v>
      </c>
      <c r="K627" t="s">
        <v>606</v>
      </c>
      <c r="L627" t="s">
        <v>82</v>
      </c>
      <c r="M627" t="s">
        <v>26</v>
      </c>
      <c r="N627" t="s">
        <v>27</v>
      </c>
    </row>
    <row r="628" spans="1:14" x14ac:dyDescent="0.25">
      <c r="A628" t="s">
        <v>4028</v>
      </c>
      <c r="B628" t="s">
        <v>4023</v>
      </c>
      <c r="C628" t="s">
        <v>600</v>
      </c>
      <c r="D628" t="s">
        <v>1130</v>
      </c>
      <c r="E628" t="s">
        <v>695</v>
      </c>
      <c r="F628" t="s">
        <v>4029</v>
      </c>
      <c r="G628" t="s">
        <v>4030</v>
      </c>
      <c r="H628" t="s">
        <v>4031</v>
      </c>
      <c r="I628" t="s">
        <v>34</v>
      </c>
      <c r="J628" t="s">
        <v>1689</v>
      </c>
      <c r="K628" t="s">
        <v>606</v>
      </c>
      <c r="L628" t="s">
        <v>82</v>
      </c>
      <c r="M628" t="s">
        <v>26</v>
      </c>
      <c r="N628" t="s">
        <v>27</v>
      </c>
    </row>
    <row r="629" spans="1:14" x14ac:dyDescent="0.25">
      <c r="A629" t="s">
        <v>4041</v>
      </c>
      <c r="B629" t="s">
        <v>4042</v>
      </c>
      <c r="C629" t="s">
        <v>16</v>
      </c>
      <c r="D629" t="s">
        <v>4043</v>
      </c>
      <c r="E629" t="s">
        <v>18</v>
      </c>
      <c r="F629" t="s">
        <v>4044</v>
      </c>
      <c r="G629" t="s">
        <v>4045</v>
      </c>
      <c r="H629" t="s">
        <v>4046</v>
      </c>
      <c r="I629" t="s">
        <v>34</v>
      </c>
      <c r="J629" t="s">
        <v>1744</v>
      </c>
      <c r="K629" t="s">
        <v>24</v>
      </c>
      <c r="L629" t="s">
        <v>82</v>
      </c>
      <c r="M629" t="s">
        <v>4047</v>
      </c>
      <c r="N629" t="s">
        <v>46</v>
      </c>
    </row>
    <row r="630" spans="1:14" x14ac:dyDescent="0.25">
      <c r="A630" t="s">
        <v>4048</v>
      </c>
      <c r="C630" t="s">
        <v>1572</v>
      </c>
      <c r="D630" t="s">
        <v>631</v>
      </c>
      <c r="E630" t="s">
        <v>18</v>
      </c>
      <c r="F630" t="s">
        <v>4049</v>
      </c>
      <c r="G630" t="s">
        <v>4050</v>
      </c>
      <c r="H630" t="s">
        <v>4051</v>
      </c>
      <c r="I630" t="s">
        <v>34</v>
      </c>
      <c r="J630" t="s">
        <v>1557</v>
      </c>
      <c r="K630" t="s">
        <v>24</v>
      </c>
      <c r="L630" t="s">
        <v>63</v>
      </c>
      <c r="M630" t="s">
        <v>4052</v>
      </c>
      <c r="N630" t="s">
        <v>46</v>
      </c>
    </row>
    <row r="631" spans="1:14" x14ac:dyDescent="0.25">
      <c r="A631" t="s">
        <v>4053</v>
      </c>
      <c r="C631" t="s">
        <v>16</v>
      </c>
      <c r="D631" t="s">
        <v>4054</v>
      </c>
      <c r="E631" t="s">
        <v>18</v>
      </c>
      <c r="F631" t="s">
        <v>4055</v>
      </c>
      <c r="G631" t="s">
        <v>4056</v>
      </c>
      <c r="H631" t="s">
        <v>4057</v>
      </c>
      <c r="I631" t="s">
        <v>34</v>
      </c>
      <c r="J631" t="s">
        <v>514</v>
      </c>
      <c r="K631" t="s">
        <v>24</v>
      </c>
      <c r="L631" t="s">
        <v>224</v>
      </c>
      <c r="M631" t="s">
        <v>26</v>
      </c>
      <c r="N631" t="s">
        <v>27</v>
      </c>
    </row>
    <row r="632" spans="1:14" x14ac:dyDescent="0.25">
      <c r="A632" t="s">
        <v>4058</v>
      </c>
      <c r="B632" t="s">
        <v>3162</v>
      </c>
      <c r="C632" t="s">
        <v>76</v>
      </c>
      <c r="D632" t="s">
        <v>3163</v>
      </c>
      <c r="E632" t="s">
        <v>18</v>
      </c>
      <c r="F632" t="s">
        <v>4059</v>
      </c>
      <c r="G632" t="s">
        <v>4060</v>
      </c>
      <c r="H632" t="s">
        <v>4061</v>
      </c>
      <c r="I632" t="s">
        <v>34</v>
      </c>
      <c r="J632" t="s">
        <v>2283</v>
      </c>
      <c r="K632" t="s">
        <v>24</v>
      </c>
      <c r="L632" t="s">
        <v>82</v>
      </c>
      <c r="M632" t="s">
        <v>4062</v>
      </c>
      <c r="N632" t="s">
        <v>46</v>
      </c>
    </row>
    <row r="633" spans="1:14" x14ac:dyDescent="0.25">
      <c r="A633" t="s">
        <v>4063</v>
      </c>
      <c r="B633" t="s">
        <v>4064</v>
      </c>
      <c r="C633" t="s">
        <v>16</v>
      </c>
      <c r="D633" t="s">
        <v>404</v>
      </c>
      <c r="E633" t="s">
        <v>18</v>
      </c>
      <c r="F633" t="s">
        <v>4065</v>
      </c>
      <c r="G633" t="s">
        <v>4066</v>
      </c>
      <c r="H633" t="s">
        <v>4067</v>
      </c>
      <c r="I633" t="s">
        <v>34</v>
      </c>
      <c r="J633" t="s">
        <v>232</v>
      </c>
      <c r="K633" t="s">
        <v>24</v>
      </c>
      <c r="L633" t="s">
        <v>82</v>
      </c>
      <c r="M633" t="s">
        <v>26</v>
      </c>
      <c r="N633" t="s">
        <v>27</v>
      </c>
    </row>
    <row r="634" spans="1:14" x14ac:dyDescent="0.25">
      <c r="A634" t="s">
        <v>4068</v>
      </c>
      <c r="C634" t="s">
        <v>76</v>
      </c>
      <c r="D634" t="s">
        <v>4069</v>
      </c>
      <c r="E634" t="s">
        <v>18</v>
      </c>
      <c r="F634" t="s">
        <v>4070</v>
      </c>
      <c r="G634" t="s">
        <v>4071</v>
      </c>
      <c r="H634" t="s">
        <v>4072</v>
      </c>
      <c r="I634" t="s">
        <v>22</v>
      </c>
      <c r="J634" t="s">
        <v>90</v>
      </c>
      <c r="K634" t="s">
        <v>24</v>
      </c>
      <c r="L634" t="s">
        <v>4073</v>
      </c>
      <c r="M634" t="s">
        <v>4074</v>
      </c>
      <c r="N634" t="s">
        <v>46</v>
      </c>
    </row>
    <row r="635" spans="1:14" x14ac:dyDescent="0.25">
      <c r="A635" t="s">
        <v>4075</v>
      </c>
      <c r="B635" t="s">
        <v>4076</v>
      </c>
      <c r="C635" t="s">
        <v>76</v>
      </c>
      <c r="D635" t="s">
        <v>524</v>
      </c>
      <c r="E635" t="s">
        <v>18</v>
      </c>
      <c r="F635" t="s">
        <v>4077</v>
      </c>
      <c r="G635" t="s">
        <v>4078</v>
      </c>
      <c r="H635" t="s">
        <v>4079</v>
      </c>
      <c r="I635" t="s">
        <v>34</v>
      </c>
      <c r="J635" t="s">
        <v>419</v>
      </c>
      <c r="K635" t="s">
        <v>24</v>
      </c>
      <c r="L635" t="s">
        <v>224</v>
      </c>
      <c r="M635" t="s">
        <v>4080</v>
      </c>
      <c r="N635" t="s">
        <v>46</v>
      </c>
    </row>
    <row r="636" spans="1:14" x14ac:dyDescent="0.25">
      <c r="A636" t="s">
        <v>4081</v>
      </c>
      <c r="B636" t="s">
        <v>29</v>
      </c>
      <c r="C636" t="s">
        <v>16</v>
      </c>
      <c r="D636" t="s">
        <v>429</v>
      </c>
      <c r="E636" t="s">
        <v>18</v>
      </c>
      <c r="F636" t="s">
        <v>4082</v>
      </c>
      <c r="G636" t="s">
        <v>4083</v>
      </c>
      <c r="H636" t="s">
        <v>4084</v>
      </c>
      <c r="I636" t="s">
        <v>34</v>
      </c>
      <c r="J636" t="s">
        <v>2757</v>
      </c>
      <c r="K636" t="s">
        <v>24</v>
      </c>
      <c r="L636" t="s">
        <v>434</v>
      </c>
      <c r="M636" t="s">
        <v>26</v>
      </c>
      <c r="N636" t="s">
        <v>27</v>
      </c>
    </row>
    <row r="637" spans="1:14" x14ac:dyDescent="0.25">
      <c r="A637" t="s">
        <v>4085</v>
      </c>
      <c r="B637" t="s">
        <v>4086</v>
      </c>
      <c r="C637" t="s">
        <v>16</v>
      </c>
      <c r="D637" t="s">
        <v>4087</v>
      </c>
      <c r="E637" t="s">
        <v>18</v>
      </c>
      <c r="F637" t="s">
        <v>4088</v>
      </c>
      <c r="G637" t="s">
        <v>4089</v>
      </c>
      <c r="H637" t="s">
        <v>4090</v>
      </c>
      <c r="I637" t="s">
        <v>348</v>
      </c>
      <c r="J637" t="s">
        <v>2283</v>
      </c>
      <c r="K637" t="s">
        <v>24</v>
      </c>
      <c r="L637" t="s">
        <v>3868</v>
      </c>
      <c r="M637" t="s">
        <v>4091</v>
      </c>
      <c r="N637" t="s">
        <v>46</v>
      </c>
    </row>
    <row r="638" spans="1:14" x14ac:dyDescent="0.25">
      <c r="A638" t="s">
        <v>4092</v>
      </c>
      <c r="B638" t="s">
        <v>4093</v>
      </c>
      <c r="C638" t="s">
        <v>1572</v>
      </c>
      <c r="D638" t="s">
        <v>631</v>
      </c>
      <c r="E638" t="s">
        <v>18</v>
      </c>
      <c r="F638" t="s">
        <v>4094</v>
      </c>
      <c r="G638" t="s">
        <v>4095</v>
      </c>
      <c r="H638" t="s">
        <v>4096</v>
      </c>
      <c r="I638" t="s">
        <v>34</v>
      </c>
      <c r="J638" t="s">
        <v>315</v>
      </c>
      <c r="K638" t="s">
        <v>24</v>
      </c>
      <c r="L638" t="s">
        <v>2467</v>
      </c>
      <c r="M638" t="s">
        <v>4097</v>
      </c>
      <c r="N638" t="s">
        <v>46</v>
      </c>
    </row>
    <row r="639" spans="1:14" x14ac:dyDescent="0.25">
      <c r="A639" t="s">
        <v>4098</v>
      </c>
      <c r="C639" t="s">
        <v>16</v>
      </c>
      <c r="D639" t="s">
        <v>397</v>
      </c>
      <c r="E639" t="s">
        <v>18</v>
      </c>
      <c r="F639" t="s">
        <v>4099</v>
      </c>
      <c r="G639" t="s">
        <v>4100</v>
      </c>
      <c r="H639" t="s">
        <v>4101</v>
      </c>
      <c r="I639" t="s">
        <v>34</v>
      </c>
      <c r="J639" t="s">
        <v>284</v>
      </c>
      <c r="K639" t="s">
        <v>24</v>
      </c>
      <c r="L639" t="s">
        <v>401</v>
      </c>
      <c r="M639" t="s">
        <v>26</v>
      </c>
      <c r="N639" t="s">
        <v>27</v>
      </c>
    </row>
    <row r="640" spans="1:14" x14ac:dyDescent="0.25">
      <c r="A640" t="s">
        <v>4102</v>
      </c>
      <c r="B640" t="s">
        <v>403</v>
      </c>
      <c r="C640" t="s">
        <v>16</v>
      </c>
      <c r="D640" t="s">
        <v>397</v>
      </c>
      <c r="E640" t="s">
        <v>18</v>
      </c>
      <c r="F640" t="s">
        <v>4103</v>
      </c>
      <c r="G640" t="s">
        <v>4104</v>
      </c>
      <c r="H640" t="s">
        <v>4105</v>
      </c>
      <c r="I640" t="s">
        <v>34</v>
      </c>
      <c r="J640" t="s">
        <v>929</v>
      </c>
      <c r="K640" t="s">
        <v>24</v>
      </c>
      <c r="L640" t="s">
        <v>401</v>
      </c>
      <c r="M640" t="s">
        <v>26</v>
      </c>
      <c r="N640" t="s">
        <v>27</v>
      </c>
    </row>
    <row r="641" spans="1:14" x14ac:dyDescent="0.25">
      <c r="A641" t="s">
        <v>4106</v>
      </c>
      <c r="B641" t="s">
        <v>4107</v>
      </c>
      <c r="C641" t="s">
        <v>76</v>
      </c>
      <c r="D641" t="s">
        <v>4108</v>
      </c>
      <c r="E641" t="s">
        <v>18</v>
      </c>
      <c r="F641" t="s">
        <v>4109</v>
      </c>
      <c r="G641" t="s">
        <v>4110</v>
      </c>
      <c r="H641" t="s">
        <v>4111</v>
      </c>
      <c r="I641" t="s">
        <v>22</v>
      </c>
      <c r="J641" t="s">
        <v>1488</v>
      </c>
      <c r="K641" t="s">
        <v>24</v>
      </c>
      <c r="L641" t="s">
        <v>91</v>
      </c>
      <c r="M641" t="s">
        <v>4112</v>
      </c>
      <c r="N641" t="s">
        <v>46</v>
      </c>
    </row>
    <row r="642" spans="1:14" x14ac:dyDescent="0.25">
      <c r="A642" t="s">
        <v>4113</v>
      </c>
      <c r="C642" t="s">
        <v>76</v>
      </c>
      <c r="D642" t="s">
        <v>4114</v>
      </c>
      <c r="E642" t="s">
        <v>18</v>
      </c>
      <c r="F642" t="s">
        <v>4115</v>
      </c>
      <c r="G642" t="s">
        <v>4116</v>
      </c>
      <c r="H642" t="s">
        <v>4117</v>
      </c>
      <c r="I642" t="s">
        <v>34</v>
      </c>
      <c r="J642" t="s">
        <v>1056</v>
      </c>
      <c r="K642" t="s">
        <v>24</v>
      </c>
      <c r="L642" t="s">
        <v>1455</v>
      </c>
      <c r="M642" t="s">
        <v>4118</v>
      </c>
      <c r="N642" t="s">
        <v>46</v>
      </c>
    </row>
    <row r="643" spans="1:14" x14ac:dyDescent="0.25">
      <c r="A643" t="s">
        <v>4119</v>
      </c>
      <c r="B643" t="s">
        <v>4120</v>
      </c>
      <c r="C643" t="s">
        <v>76</v>
      </c>
      <c r="D643" t="s">
        <v>1327</v>
      </c>
      <c r="E643" t="s">
        <v>18</v>
      </c>
      <c r="F643" t="s">
        <v>4121</v>
      </c>
      <c r="G643" t="s">
        <v>4122</v>
      </c>
      <c r="H643" t="s">
        <v>4123</v>
      </c>
      <c r="I643" t="s">
        <v>34</v>
      </c>
      <c r="J643" t="s">
        <v>201</v>
      </c>
      <c r="K643" t="s">
        <v>24</v>
      </c>
      <c r="L643" t="s">
        <v>1331</v>
      </c>
      <c r="M643" t="s">
        <v>4124</v>
      </c>
      <c r="N643" t="s">
        <v>46</v>
      </c>
    </row>
    <row r="644" spans="1:14" x14ac:dyDescent="0.25">
      <c r="A644" t="s">
        <v>4125</v>
      </c>
      <c r="B644" t="s">
        <v>4126</v>
      </c>
      <c r="C644" t="s">
        <v>16</v>
      </c>
      <c r="D644" t="s">
        <v>2027</v>
      </c>
      <c r="E644" t="s">
        <v>18</v>
      </c>
      <c r="F644" t="s">
        <v>4127</v>
      </c>
      <c r="G644" t="s">
        <v>4128</v>
      </c>
      <c r="H644" t="s">
        <v>4129</v>
      </c>
      <c r="I644" t="s">
        <v>34</v>
      </c>
      <c r="J644" t="s">
        <v>43</v>
      </c>
      <c r="K644" t="s">
        <v>24</v>
      </c>
      <c r="L644" t="s">
        <v>82</v>
      </c>
      <c r="M644" t="s">
        <v>4130</v>
      </c>
      <c r="N644" t="s">
        <v>46</v>
      </c>
    </row>
    <row r="645" spans="1:14" x14ac:dyDescent="0.25">
      <c r="A645" t="s">
        <v>4131</v>
      </c>
      <c r="B645" t="s">
        <v>4132</v>
      </c>
      <c r="C645" t="s">
        <v>16</v>
      </c>
      <c r="D645" t="s">
        <v>4133</v>
      </c>
      <c r="E645" t="s">
        <v>18</v>
      </c>
      <c r="F645" t="s">
        <v>4134</v>
      </c>
      <c r="G645" t="s">
        <v>4135</v>
      </c>
      <c r="H645" t="s">
        <v>4136</v>
      </c>
      <c r="I645" t="s">
        <v>34</v>
      </c>
      <c r="J645" t="s">
        <v>476</v>
      </c>
      <c r="K645" t="s">
        <v>24</v>
      </c>
      <c r="L645" t="s">
        <v>193</v>
      </c>
      <c r="M645" t="s">
        <v>26</v>
      </c>
      <c r="N645" t="s">
        <v>27</v>
      </c>
    </row>
    <row r="646" spans="1:14" x14ac:dyDescent="0.25">
      <c r="A646" t="s">
        <v>4137</v>
      </c>
      <c r="B646" t="s">
        <v>4138</v>
      </c>
      <c r="C646" t="s">
        <v>16</v>
      </c>
      <c r="D646" t="s">
        <v>4139</v>
      </c>
      <c r="E646" t="s">
        <v>18</v>
      </c>
      <c r="F646" t="s">
        <v>4140</v>
      </c>
      <c r="G646" t="s">
        <v>4141</v>
      </c>
      <c r="H646" t="s">
        <v>4142</v>
      </c>
      <c r="I646" t="s">
        <v>34</v>
      </c>
      <c r="J646" t="s">
        <v>426</v>
      </c>
      <c r="K646" t="s">
        <v>24</v>
      </c>
      <c r="L646" t="s">
        <v>4143</v>
      </c>
      <c r="M646" t="s">
        <v>26</v>
      </c>
      <c r="N646" t="s">
        <v>27</v>
      </c>
    </row>
    <row r="647" spans="1:14" x14ac:dyDescent="0.25">
      <c r="A647" t="s">
        <v>4144</v>
      </c>
      <c r="B647" t="s">
        <v>4145</v>
      </c>
      <c r="C647" t="s">
        <v>16</v>
      </c>
      <c r="D647" t="s">
        <v>2264</v>
      </c>
      <c r="E647" t="s">
        <v>18</v>
      </c>
      <c r="F647" t="s">
        <v>4146</v>
      </c>
      <c r="G647" t="s">
        <v>4147</v>
      </c>
      <c r="H647" t="s">
        <v>4148</v>
      </c>
      <c r="I647" t="s">
        <v>34</v>
      </c>
      <c r="J647" t="s">
        <v>769</v>
      </c>
      <c r="K647" t="s">
        <v>24</v>
      </c>
      <c r="L647" t="s">
        <v>224</v>
      </c>
      <c r="M647" t="s">
        <v>4149</v>
      </c>
      <c r="N647" t="s">
        <v>46</v>
      </c>
    </row>
    <row r="648" spans="1:14" x14ac:dyDescent="0.25">
      <c r="A648" t="s">
        <v>4150</v>
      </c>
      <c r="B648" t="s">
        <v>4151</v>
      </c>
      <c r="C648" t="s">
        <v>76</v>
      </c>
      <c r="D648" t="s">
        <v>4152</v>
      </c>
      <c r="E648" t="s">
        <v>18</v>
      </c>
      <c r="F648" t="s">
        <v>4153</v>
      </c>
      <c r="G648" t="s">
        <v>4154</v>
      </c>
      <c r="H648" t="s">
        <v>4155</v>
      </c>
      <c r="I648" t="s">
        <v>34</v>
      </c>
      <c r="J648" t="s">
        <v>433</v>
      </c>
      <c r="K648" t="s">
        <v>24</v>
      </c>
      <c r="L648" t="s">
        <v>44</v>
      </c>
      <c r="M648" t="s">
        <v>26</v>
      </c>
      <c r="N648" t="s">
        <v>27</v>
      </c>
    </row>
    <row r="649" spans="1:14" x14ac:dyDescent="0.25">
      <c r="A649" t="s">
        <v>4156</v>
      </c>
      <c r="B649" t="s">
        <v>4157</v>
      </c>
      <c r="C649" t="s">
        <v>76</v>
      </c>
      <c r="D649" t="s">
        <v>4158</v>
      </c>
      <c r="E649" t="s">
        <v>18</v>
      </c>
      <c r="F649" t="s">
        <v>4159</v>
      </c>
      <c r="G649" t="s">
        <v>4160</v>
      </c>
      <c r="H649" t="s">
        <v>4161</v>
      </c>
      <c r="I649" t="s">
        <v>34</v>
      </c>
      <c r="J649" t="s">
        <v>201</v>
      </c>
      <c r="K649" t="s">
        <v>24</v>
      </c>
      <c r="L649" t="s">
        <v>233</v>
      </c>
      <c r="M649" t="s">
        <v>4162</v>
      </c>
      <c r="N649" t="s">
        <v>46</v>
      </c>
    </row>
    <row r="650" spans="1:14" x14ac:dyDescent="0.25">
      <c r="A650" t="s">
        <v>4163</v>
      </c>
      <c r="C650" t="s">
        <v>16</v>
      </c>
      <c r="D650" t="s">
        <v>4164</v>
      </c>
      <c r="E650" t="s">
        <v>18</v>
      </c>
      <c r="F650" t="s">
        <v>4165</v>
      </c>
      <c r="G650" t="s">
        <v>4166</v>
      </c>
      <c r="H650" t="s">
        <v>4167</v>
      </c>
      <c r="I650" t="s">
        <v>34</v>
      </c>
      <c r="J650" t="s">
        <v>256</v>
      </c>
      <c r="K650" t="s">
        <v>24</v>
      </c>
      <c r="L650" t="s">
        <v>720</v>
      </c>
      <c r="M650" t="s">
        <v>26</v>
      </c>
      <c r="N650" t="s">
        <v>27</v>
      </c>
    </row>
    <row r="651" spans="1:14" x14ac:dyDescent="0.25">
      <c r="A651" t="s">
        <v>4168</v>
      </c>
      <c r="B651" t="s">
        <v>4169</v>
      </c>
      <c r="C651" t="s">
        <v>16</v>
      </c>
      <c r="D651" t="s">
        <v>86</v>
      </c>
      <c r="E651" t="s">
        <v>18</v>
      </c>
      <c r="F651" t="s">
        <v>4170</v>
      </c>
      <c r="G651" t="s">
        <v>4171</v>
      </c>
      <c r="H651" t="s">
        <v>4172</v>
      </c>
      <c r="I651" t="s">
        <v>22</v>
      </c>
      <c r="J651" t="s">
        <v>635</v>
      </c>
      <c r="K651" t="s">
        <v>24</v>
      </c>
      <c r="L651" t="s">
        <v>91</v>
      </c>
      <c r="M651" t="s">
        <v>4173</v>
      </c>
      <c r="N651" t="s">
        <v>46</v>
      </c>
    </row>
    <row r="652" spans="1:14" x14ac:dyDescent="0.25">
      <c r="A652" t="s">
        <v>4174</v>
      </c>
      <c r="B652" t="s">
        <v>4175</v>
      </c>
      <c r="C652" t="s">
        <v>76</v>
      </c>
      <c r="D652" t="s">
        <v>4176</v>
      </c>
      <c r="E652" t="s">
        <v>18</v>
      </c>
      <c r="F652" t="s">
        <v>4177</v>
      </c>
      <c r="G652" t="s">
        <v>4178</v>
      </c>
      <c r="H652" t="s">
        <v>4179</v>
      </c>
      <c r="I652" t="s">
        <v>34</v>
      </c>
      <c r="J652" t="s">
        <v>43</v>
      </c>
      <c r="K652" t="s">
        <v>24</v>
      </c>
      <c r="L652" t="s">
        <v>4180</v>
      </c>
      <c r="M652" t="s">
        <v>4181</v>
      </c>
      <c r="N652" t="s">
        <v>46</v>
      </c>
    </row>
    <row r="653" spans="1:14" x14ac:dyDescent="0.25">
      <c r="A653" t="s">
        <v>4182</v>
      </c>
      <c r="B653" t="s">
        <v>4183</v>
      </c>
      <c r="C653" t="s">
        <v>16</v>
      </c>
      <c r="D653" t="s">
        <v>4184</v>
      </c>
      <c r="E653" t="s">
        <v>18</v>
      </c>
      <c r="F653" t="s">
        <v>4185</v>
      </c>
      <c r="G653" t="s">
        <v>4186</v>
      </c>
      <c r="H653" t="s">
        <v>4187</v>
      </c>
      <c r="I653" t="s">
        <v>348</v>
      </c>
      <c r="J653" t="s">
        <v>1543</v>
      </c>
      <c r="K653" t="s">
        <v>24</v>
      </c>
      <c r="L653" t="s">
        <v>394</v>
      </c>
      <c r="M653" t="s">
        <v>4188</v>
      </c>
      <c r="N653" t="s">
        <v>46</v>
      </c>
    </row>
    <row r="654" spans="1:14" x14ac:dyDescent="0.25">
      <c r="A654" t="s">
        <v>4189</v>
      </c>
      <c r="B654" t="s">
        <v>4190</v>
      </c>
      <c r="C654" t="s">
        <v>16</v>
      </c>
      <c r="D654" t="s">
        <v>2691</v>
      </c>
      <c r="E654" t="s">
        <v>18</v>
      </c>
      <c r="F654" t="s">
        <v>4191</v>
      </c>
      <c r="G654" t="s">
        <v>4192</v>
      </c>
      <c r="H654" t="s">
        <v>4193</v>
      </c>
      <c r="I654" t="s">
        <v>34</v>
      </c>
      <c r="J654" t="s">
        <v>81</v>
      </c>
      <c r="K654" t="s">
        <v>24</v>
      </c>
      <c r="L654" t="s">
        <v>224</v>
      </c>
      <c r="M654" t="s">
        <v>4194</v>
      </c>
      <c r="N654" t="s">
        <v>46</v>
      </c>
    </row>
    <row r="655" spans="1:14" x14ac:dyDescent="0.25">
      <c r="A655" t="s">
        <v>4195</v>
      </c>
      <c r="B655" t="s">
        <v>4196</v>
      </c>
      <c r="C655" t="s">
        <v>16</v>
      </c>
      <c r="D655" t="s">
        <v>4197</v>
      </c>
      <c r="E655" t="s">
        <v>18</v>
      </c>
      <c r="F655" t="s">
        <v>4198</v>
      </c>
      <c r="G655" t="s">
        <v>4199</v>
      </c>
      <c r="H655" t="s">
        <v>4200</v>
      </c>
      <c r="I655" t="s">
        <v>34</v>
      </c>
      <c r="J655" t="s">
        <v>648</v>
      </c>
      <c r="K655" t="s">
        <v>24</v>
      </c>
      <c r="L655" t="s">
        <v>4201</v>
      </c>
      <c r="M655" t="s">
        <v>4202</v>
      </c>
      <c r="N655" t="s">
        <v>46</v>
      </c>
    </row>
    <row r="656" spans="1:14" x14ac:dyDescent="0.25">
      <c r="A656" t="s">
        <v>4203</v>
      </c>
      <c r="B656" t="s">
        <v>1304</v>
      </c>
      <c r="C656" t="s">
        <v>16</v>
      </c>
      <c r="D656" t="s">
        <v>1052</v>
      </c>
      <c r="E656" t="s">
        <v>18</v>
      </c>
      <c r="F656" t="s">
        <v>4204</v>
      </c>
      <c r="G656" t="s">
        <v>4205</v>
      </c>
      <c r="H656" t="s">
        <v>4206</v>
      </c>
      <c r="I656" t="s">
        <v>34</v>
      </c>
      <c r="J656" t="s">
        <v>1836</v>
      </c>
      <c r="K656" t="s">
        <v>24</v>
      </c>
      <c r="L656" t="s">
        <v>224</v>
      </c>
      <c r="M656" t="s">
        <v>4207</v>
      </c>
      <c r="N656" t="s">
        <v>46</v>
      </c>
    </row>
    <row r="657" spans="1:14" x14ac:dyDescent="0.25">
      <c r="A657" t="s">
        <v>485</v>
      </c>
      <c r="B657" t="s">
        <v>101</v>
      </c>
      <c r="C657" t="s">
        <v>76</v>
      </c>
      <c r="D657" t="s">
        <v>102</v>
      </c>
      <c r="E657" t="s">
        <v>18</v>
      </c>
      <c r="F657" t="s">
        <v>4208</v>
      </c>
      <c r="G657" t="s">
        <v>4209</v>
      </c>
      <c r="H657" t="s">
        <v>4210</v>
      </c>
      <c r="I657" t="s">
        <v>34</v>
      </c>
      <c r="J657" t="s">
        <v>1385</v>
      </c>
      <c r="K657" t="s">
        <v>24</v>
      </c>
      <c r="L657" t="s">
        <v>82</v>
      </c>
      <c r="M657" t="s">
        <v>4211</v>
      </c>
      <c r="N657" t="s">
        <v>46</v>
      </c>
    </row>
    <row r="658" spans="1:14" x14ac:dyDescent="0.25">
      <c r="A658" t="s">
        <v>4212</v>
      </c>
      <c r="B658" t="s">
        <v>4213</v>
      </c>
      <c r="C658" t="s">
        <v>16</v>
      </c>
      <c r="D658" t="s">
        <v>4214</v>
      </c>
      <c r="E658" t="s">
        <v>18</v>
      </c>
      <c r="F658" t="s">
        <v>4215</v>
      </c>
      <c r="G658" t="s">
        <v>4216</v>
      </c>
      <c r="H658" t="s">
        <v>4217</v>
      </c>
      <c r="I658" t="s">
        <v>34</v>
      </c>
      <c r="J658" t="s">
        <v>412</v>
      </c>
      <c r="K658" t="s">
        <v>24</v>
      </c>
      <c r="L658" t="s">
        <v>285</v>
      </c>
      <c r="M658" t="s">
        <v>4218</v>
      </c>
      <c r="N658" t="s">
        <v>46</v>
      </c>
    </row>
    <row r="659" spans="1:14" x14ac:dyDescent="0.25">
      <c r="A659" t="s">
        <v>4219</v>
      </c>
      <c r="B659" t="s">
        <v>4220</v>
      </c>
      <c r="C659" t="s">
        <v>16</v>
      </c>
      <c r="D659" t="s">
        <v>1085</v>
      </c>
      <c r="E659" t="s">
        <v>18</v>
      </c>
      <c r="F659" t="s">
        <v>4221</v>
      </c>
      <c r="G659" t="s">
        <v>4222</v>
      </c>
      <c r="H659" t="s">
        <v>4223</v>
      </c>
      <c r="I659" t="s">
        <v>34</v>
      </c>
      <c r="J659" t="s">
        <v>23</v>
      </c>
      <c r="K659" t="s">
        <v>24</v>
      </c>
      <c r="L659" t="s">
        <v>82</v>
      </c>
      <c r="M659" t="s">
        <v>26</v>
      </c>
      <c r="N659" t="s">
        <v>27</v>
      </c>
    </row>
    <row r="660" spans="1:14" x14ac:dyDescent="0.25">
      <c r="A660" t="s">
        <v>4224</v>
      </c>
      <c r="C660" t="s">
        <v>16</v>
      </c>
      <c r="D660" t="s">
        <v>631</v>
      </c>
      <c r="E660" t="s">
        <v>18</v>
      </c>
      <c r="F660" t="s">
        <v>4225</v>
      </c>
      <c r="G660" t="s">
        <v>4226</v>
      </c>
      <c r="H660" t="s">
        <v>4227</v>
      </c>
      <c r="I660" t="s">
        <v>34</v>
      </c>
      <c r="J660" t="s">
        <v>81</v>
      </c>
      <c r="K660" t="s">
        <v>24</v>
      </c>
      <c r="L660" t="s">
        <v>63</v>
      </c>
      <c r="M660" t="s">
        <v>4228</v>
      </c>
      <c r="N660" t="s">
        <v>46</v>
      </c>
    </row>
    <row r="661" spans="1:14" x14ac:dyDescent="0.25">
      <c r="A661" t="s">
        <v>4229</v>
      </c>
      <c r="B661" t="s">
        <v>4230</v>
      </c>
      <c r="C661" t="s">
        <v>76</v>
      </c>
      <c r="D661" t="s">
        <v>4231</v>
      </c>
      <c r="E661" t="s">
        <v>18</v>
      </c>
      <c r="F661" t="s">
        <v>4232</v>
      </c>
      <c r="G661" t="s">
        <v>4233</v>
      </c>
      <c r="H661" t="s">
        <v>4234</v>
      </c>
      <c r="I661" t="s">
        <v>34</v>
      </c>
      <c r="J661" t="s">
        <v>2391</v>
      </c>
      <c r="K661" t="s">
        <v>24</v>
      </c>
      <c r="L661" t="s">
        <v>477</v>
      </c>
      <c r="M661" t="s">
        <v>26</v>
      </c>
      <c r="N661" t="s">
        <v>27</v>
      </c>
    </row>
    <row r="662" spans="1:14" x14ac:dyDescent="0.25">
      <c r="A662" t="s">
        <v>4235</v>
      </c>
      <c r="C662" t="s">
        <v>76</v>
      </c>
      <c r="D662" t="s">
        <v>4236</v>
      </c>
      <c r="E662" t="s">
        <v>18</v>
      </c>
      <c r="F662" t="s">
        <v>4237</v>
      </c>
      <c r="G662" t="s">
        <v>4238</v>
      </c>
      <c r="H662" t="s">
        <v>4239</v>
      </c>
      <c r="I662" t="s">
        <v>34</v>
      </c>
      <c r="J662" t="s">
        <v>463</v>
      </c>
      <c r="K662" t="s">
        <v>24</v>
      </c>
      <c r="L662" t="s">
        <v>4240</v>
      </c>
      <c r="M662" t="s">
        <v>4241</v>
      </c>
      <c r="N662" t="s">
        <v>46</v>
      </c>
    </row>
    <row r="663" spans="1:14" x14ac:dyDescent="0.25">
      <c r="A663" t="s">
        <v>4242</v>
      </c>
      <c r="B663" t="s">
        <v>227</v>
      </c>
      <c r="C663" t="s">
        <v>16</v>
      </c>
      <c r="D663" t="s">
        <v>571</v>
      </c>
      <c r="E663" t="s">
        <v>18</v>
      </c>
      <c r="F663" t="s">
        <v>4243</v>
      </c>
      <c r="G663" t="s">
        <v>4244</v>
      </c>
      <c r="H663" t="s">
        <v>4245</v>
      </c>
      <c r="I663" t="s">
        <v>34</v>
      </c>
      <c r="J663" t="s">
        <v>575</v>
      </c>
      <c r="K663" t="s">
        <v>24</v>
      </c>
      <c r="L663" t="s">
        <v>4246</v>
      </c>
      <c r="M663" t="s">
        <v>4247</v>
      </c>
      <c r="N663" t="s">
        <v>46</v>
      </c>
    </row>
    <row r="664" spans="1:14" x14ac:dyDescent="0.25">
      <c r="A664" t="s">
        <v>4248</v>
      </c>
      <c r="B664" t="s">
        <v>4249</v>
      </c>
      <c r="C664" t="s">
        <v>76</v>
      </c>
      <c r="D664" t="s">
        <v>4250</v>
      </c>
      <c r="E664" t="s">
        <v>18</v>
      </c>
      <c r="F664" t="s">
        <v>4251</v>
      </c>
      <c r="G664" t="s">
        <v>4252</v>
      </c>
      <c r="H664" t="s">
        <v>4253</v>
      </c>
      <c r="I664" t="s">
        <v>34</v>
      </c>
      <c r="J664" t="s">
        <v>1413</v>
      </c>
      <c r="K664" t="s">
        <v>24</v>
      </c>
      <c r="L664" t="s">
        <v>114</v>
      </c>
      <c r="M664" t="s">
        <v>4254</v>
      </c>
      <c r="N664" t="s">
        <v>46</v>
      </c>
    </row>
    <row r="665" spans="1:14" x14ac:dyDescent="0.25">
      <c r="A665" t="s">
        <v>4255</v>
      </c>
      <c r="B665" t="s">
        <v>1424</v>
      </c>
      <c r="C665" t="s">
        <v>16</v>
      </c>
      <c r="D665" t="s">
        <v>288</v>
      </c>
      <c r="E665" t="s">
        <v>18</v>
      </c>
      <c r="F665" t="s">
        <v>4256</v>
      </c>
      <c r="G665" t="s">
        <v>4257</v>
      </c>
      <c r="H665" t="s">
        <v>4258</v>
      </c>
      <c r="I665" t="s">
        <v>34</v>
      </c>
      <c r="J665" t="s">
        <v>217</v>
      </c>
      <c r="K665" t="s">
        <v>24</v>
      </c>
      <c r="L665" t="s">
        <v>224</v>
      </c>
      <c r="M665" t="s">
        <v>26</v>
      </c>
      <c r="N665" t="s">
        <v>27</v>
      </c>
    </row>
    <row r="666" spans="1:14" x14ac:dyDescent="0.25">
      <c r="A666" t="s">
        <v>4259</v>
      </c>
      <c r="B666" t="s">
        <v>101</v>
      </c>
      <c r="C666" t="s">
        <v>76</v>
      </c>
      <c r="D666" t="s">
        <v>102</v>
      </c>
      <c r="E666" t="s">
        <v>18</v>
      </c>
      <c r="F666" t="s">
        <v>4260</v>
      </c>
      <c r="G666" t="s">
        <v>4261</v>
      </c>
      <c r="H666" t="s">
        <v>4262</v>
      </c>
      <c r="I666" t="s">
        <v>34</v>
      </c>
      <c r="J666" t="s">
        <v>776</v>
      </c>
      <c r="K666" t="s">
        <v>24</v>
      </c>
      <c r="L666" t="s">
        <v>82</v>
      </c>
      <c r="M666" t="s">
        <v>4263</v>
      </c>
      <c r="N666" t="s">
        <v>46</v>
      </c>
    </row>
    <row r="667" spans="1:14" x14ac:dyDescent="0.25">
      <c r="A667" t="s">
        <v>4264</v>
      </c>
      <c r="C667" t="s">
        <v>76</v>
      </c>
      <c r="D667" t="s">
        <v>472</v>
      </c>
      <c r="E667" t="s">
        <v>18</v>
      </c>
      <c r="F667" t="s">
        <v>4265</v>
      </c>
      <c r="G667" t="s">
        <v>4266</v>
      </c>
      <c r="H667" t="s">
        <v>4267</v>
      </c>
      <c r="I667" t="s">
        <v>34</v>
      </c>
      <c r="J667" t="s">
        <v>476</v>
      </c>
      <c r="K667" t="s">
        <v>24</v>
      </c>
      <c r="L667" t="s">
        <v>477</v>
      </c>
      <c r="M667" t="s">
        <v>26</v>
      </c>
      <c r="N667" t="s">
        <v>27</v>
      </c>
    </row>
    <row r="668" spans="1:14" x14ac:dyDescent="0.25">
      <c r="A668" t="s">
        <v>4268</v>
      </c>
      <c r="B668" t="s">
        <v>4269</v>
      </c>
      <c r="C668" t="s">
        <v>16</v>
      </c>
      <c r="D668" t="s">
        <v>437</v>
      </c>
      <c r="E668" t="s">
        <v>18</v>
      </c>
      <c r="F668" t="s">
        <v>4270</v>
      </c>
      <c r="G668" t="s">
        <v>4271</v>
      </c>
      <c r="H668" t="s">
        <v>4272</v>
      </c>
      <c r="I668" t="s">
        <v>34</v>
      </c>
      <c r="J668" t="s">
        <v>794</v>
      </c>
      <c r="K668" t="s">
        <v>24</v>
      </c>
      <c r="L668" t="s">
        <v>441</v>
      </c>
      <c r="M668" t="s">
        <v>4273</v>
      </c>
      <c r="N668" t="s">
        <v>46</v>
      </c>
    </row>
    <row r="669" spans="1:14" x14ac:dyDescent="0.25">
      <c r="A669" t="s">
        <v>4274</v>
      </c>
      <c r="B669" t="s">
        <v>4275</v>
      </c>
      <c r="C669" t="s">
        <v>16</v>
      </c>
      <c r="D669" t="s">
        <v>437</v>
      </c>
      <c r="E669" t="s">
        <v>18</v>
      </c>
      <c r="F669" t="s">
        <v>4276</v>
      </c>
      <c r="G669" t="s">
        <v>4277</v>
      </c>
      <c r="H669" t="s">
        <v>4278</v>
      </c>
      <c r="I669" t="s">
        <v>34</v>
      </c>
      <c r="J669" t="s">
        <v>120</v>
      </c>
      <c r="K669" t="s">
        <v>24</v>
      </c>
      <c r="L669" t="s">
        <v>441</v>
      </c>
      <c r="M669" t="s">
        <v>4279</v>
      </c>
      <c r="N669" t="s">
        <v>46</v>
      </c>
    </row>
    <row r="670" spans="1:14" x14ac:dyDescent="0.25">
      <c r="A670" t="s">
        <v>4280</v>
      </c>
      <c r="C670" t="s">
        <v>76</v>
      </c>
      <c r="D670" t="s">
        <v>4281</v>
      </c>
      <c r="E670" t="s">
        <v>18</v>
      </c>
      <c r="F670" t="s">
        <v>4282</v>
      </c>
      <c r="G670" t="s">
        <v>4283</v>
      </c>
      <c r="H670" t="s">
        <v>4284</v>
      </c>
      <c r="I670" t="s">
        <v>34</v>
      </c>
      <c r="J670" t="s">
        <v>691</v>
      </c>
      <c r="K670" t="s">
        <v>24</v>
      </c>
      <c r="L670" t="s">
        <v>2093</v>
      </c>
      <c r="M670" t="s">
        <v>26</v>
      </c>
      <c r="N670" t="s">
        <v>27</v>
      </c>
    </row>
    <row r="671" spans="1:14" x14ac:dyDescent="0.25">
      <c r="A671" t="s">
        <v>4285</v>
      </c>
      <c r="C671" t="s">
        <v>16</v>
      </c>
      <c r="D671" t="s">
        <v>665</v>
      </c>
      <c r="E671" t="s">
        <v>18</v>
      </c>
      <c r="F671" t="s">
        <v>4286</v>
      </c>
      <c r="G671" t="s">
        <v>4287</v>
      </c>
      <c r="H671" t="s">
        <v>4288</v>
      </c>
      <c r="I671" t="s">
        <v>34</v>
      </c>
      <c r="J671" t="s">
        <v>1769</v>
      </c>
      <c r="K671" t="s">
        <v>24</v>
      </c>
      <c r="L671" t="s">
        <v>44</v>
      </c>
      <c r="M671" t="s">
        <v>26</v>
      </c>
      <c r="N671" t="s">
        <v>27</v>
      </c>
    </row>
    <row r="672" spans="1:14" x14ac:dyDescent="0.25">
      <c r="A672" t="s">
        <v>4289</v>
      </c>
      <c r="B672" t="s">
        <v>4290</v>
      </c>
      <c r="C672" t="s">
        <v>76</v>
      </c>
      <c r="D672" t="s">
        <v>102</v>
      </c>
      <c r="E672" t="s">
        <v>18</v>
      </c>
      <c r="F672" t="s">
        <v>4291</v>
      </c>
      <c r="G672" t="s">
        <v>4292</v>
      </c>
      <c r="H672" t="s">
        <v>4293</v>
      </c>
      <c r="I672" t="s">
        <v>34</v>
      </c>
      <c r="J672" t="s">
        <v>127</v>
      </c>
      <c r="K672" t="s">
        <v>24</v>
      </c>
      <c r="L672" t="s">
        <v>82</v>
      </c>
      <c r="M672" t="s">
        <v>4294</v>
      </c>
      <c r="N672" t="s">
        <v>46</v>
      </c>
    </row>
    <row r="673" spans="1:14" x14ac:dyDescent="0.25">
      <c r="A673" t="s">
        <v>4295</v>
      </c>
      <c r="B673" t="s">
        <v>4296</v>
      </c>
      <c r="C673" t="s">
        <v>16</v>
      </c>
      <c r="D673" t="s">
        <v>4231</v>
      </c>
      <c r="E673" t="s">
        <v>18</v>
      </c>
      <c r="F673" t="s">
        <v>4297</v>
      </c>
      <c r="G673" t="s">
        <v>4298</v>
      </c>
      <c r="H673" t="s">
        <v>4299</v>
      </c>
      <c r="I673" t="s">
        <v>34</v>
      </c>
      <c r="J673" t="s">
        <v>71</v>
      </c>
      <c r="K673" t="s">
        <v>24</v>
      </c>
      <c r="L673" t="s">
        <v>477</v>
      </c>
      <c r="M673" t="s">
        <v>4300</v>
      </c>
      <c r="N673" t="s">
        <v>46</v>
      </c>
    </row>
    <row r="674" spans="1:14" x14ac:dyDescent="0.25">
      <c r="A674" t="s">
        <v>4301</v>
      </c>
      <c r="B674" t="s">
        <v>546</v>
      </c>
      <c r="C674" t="s">
        <v>76</v>
      </c>
      <c r="D674" t="s">
        <v>547</v>
      </c>
      <c r="E674" t="s">
        <v>18</v>
      </c>
      <c r="F674" t="s">
        <v>4302</v>
      </c>
      <c r="G674" t="s">
        <v>4303</v>
      </c>
      <c r="H674" t="s">
        <v>4304</v>
      </c>
      <c r="I674" t="s">
        <v>34</v>
      </c>
      <c r="J674" t="s">
        <v>412</v>
      </c>
      <c r="K674" t="s">
        <v>24</v>
      </c>
      <c r="L674" t="s">
        <v>552</v>
      </c>
      <c r="M674" t="s">
        <v>4305</v>
      </c>
      <c r="N674" t="s">
        <v>46</v>
      </c>
    </row>
    <row r="675" spans="1:14" x14ac:dyDescent="0.25">
      <c r="A675" t="s">
        <v>4306</v>
      </c>
      <c r="C675" t="s">
        <v>16</v>
      </c>
      <c r="D675" t="s">
        <v>4307</v>
      </c>
      <c r="E675" t="s">
        <v>18</v>
      </c>
      <c r="F675" t="s">
        <v>4308</v>
      </c>
      <c r="G675" t="s">
        <v>4309</v>
      </c>
      <c r="H675" t="s">
        <v>4310</v>
      </c>
      <c r="I675" t="s">
        <v>348</v>
      </c>
      <c r="J675" t="s">
        <v>232</v>
      </c>
      <c r="K675" t="s">
        <v>24</v>
      </c>
      <c r="L675" t="s">
        <v>394</v>
      </c>
      <c r="M675" t="s">
        <v>26</v>
      </c>
      <c r="N675" t="s">
        <v>27</v>
      </c>
    </row>
    <row r="676" spans="1:14" x14ac:dyDescent="0.25">
      <c r="A676" t="s">
        <v>4311</v>
      </c>
      <c r="B676" t="s">
        <v>4312</v>
      </c>
      <c r="C676" t="s">
        <v>16</v>
      </c>
      <c r="D676" t="s">
        <v>4313</v>
      </c>
      <c r="E676" t="s">
        <v>18</v>
      </c>
      <c r="F676" t="s">
        <v>4314</v>
      </c>
      <c r="G676" t="s">
        <v>4315</v>
      </c>
      <c r="H676" t="s">
        <v>4316</v>
      </c>
      <c r="I676" t="s">
        <v>34</v>
      </c>
      <c r="J676" t="s">
        <v>315</v>
      </c>
      <c r="K676" t="s">
        <v>24</v>
      </c>
      <c r="L676" t="s">
        <v>36</v>
      </c>
      <c r="M676" t="s">
        <v>4317</v>
      </c>
      <c r="N676" t="s">
        <v>46</v>
      </c>
    </row>
    <row r="677" spans="1:14" x14ac:dyDescent="0.25">
      <c r="A677" t="s">
        <v>4318</v>
      </c>
      <c r="B677" t="s">
        <v>4319</v>
      </c>
      <c r="C677" t="s">
        <v>76</v>
      </c>
      <c r="D677" t="s">
        <v>4320</v>
      </c>
      <c r="E677" t="s">
        <v>18</v>
      </c>
      <c r="F677" t="s">
        <v>4321</v>
      </c>
      <c r="G677" t="s">
        <v>4322</v>
      </c>
      <c r="H677" t="s">
        <v>4323</v>
      </c>
      <c r="I677" t="s">
        <v>34</v>
      </c>
      <c r="J677" t="s">
        <v>2490</v>
      </c>
      <c r="K677" t="s">
        <v>24</v>
      </c>
      <c r="L677" t="s">
        <v>4324</v>
      </c>
      <c r="M677" t="s">
        <v>26</v>
      </c>
      <c r="N677" t="s">
        <v>27</v>
      </c>
    </row>
    <row r="678" spans="1:14" x14ac:dyDescent="0.25">
      <c r="A678" t="s">
        <v>4325</v>
      </c>
      <c r="B678" t="s">
        <v>4326</v>
      </c>
      <c r="C678" t="s">
        <v>16</v>
      </c>
      <c r="D678" t="s">
        <v>2027</v>
      </c>
      <c r="E678" t="s">
        <v>18</v>
      </c>
      <c r="F678" t="s">
        <v>4327</v>
      </c>
      <c r="G678" t="s">
        <v>4328</v>
      </c>
      <c r="H678" t="s">
        <v>4329</v>
      </c>
      <c r="I678" t="s">
        <v>34</v>
      </c>
      <c r="J678" t="s">
        <v>178</v>
      </c>
      <c r="K678" t="s">
        <v>24</v>
      </c>
      <c r="L678" t="s">
        <v>342</v>
      </c>
      <c r="M678" t="s">
        <v>26</v>
      </c>
      <c r="N678" t="s">
        <v>27</v>
      </c>
    </row>
    <row r="679" spans="1:14" x14ac:dyDescent="0.25">
      <c r="A679" t="s">
        <v>100</v>
      </c>
      <c r="B679" t="s">
        <v>101</v>
      </c>
      <c r="C679" t="s">
        <v>76</v>
      </c>
      <c r="D679" t="s">
        <v>102</v>
      </c>
      <c r="E679" t="s">
        <v>18</v>
      </c>
      <c r="F679" t="s">
        <v>4330</v>
      </c>
      <c r="G679" t="s">
        <v>4331</v>
      </c>
      <c r="H679" t="s">
        <v>4332</v>
      </c>
      <c r="I679" t="s">
        <v>34</v>
      </c>
      <c r="J679" t="s">
        <v>1385</v>
      </c>
      <c r="K679" t="s">
        <v>24</v>
      </c>
      <c r="L679" t="s">
        <v>82</v>
      </c>
      <c r="M679" t="s">
        <v>4333</v>
      </c>
      <c r="N679" t="s">
        <v>46</v>
      </c>
    </row>
    <row r="680" spans="1:14" x14ac:dyDescent="0.25">
      <c r="A680" t="s">
        <v>28</v>
      </c>
      <c r="B680" t="s">
        <v>4334</v>
      </c>
      <c r="C680" t="s">
        <v>16</v>
      </c>
      <c r="D680" t="s">
        <v>638</v>
      </c>
      <c r="E680" t="s">
        <v>18</v>
      </c>
      <c r="F680" t="s">
        <v>4335</v>
      </c>
      <c r="G680" t="s">
        <v>4336</v>
      </c>
      <c r="H680" t="s">
        <v>4337</v>
      </c>
      <c r="I680" t="s">
        <v>34</v>
      </c>
      <c r="J680" t="s">
        <v>476</v>
      </c>
      <c r="K680" t="s">
        <v>24</v>
      </c>
      <c r="L680" t="s">
        <v>82</v>
      </c>
      <c r="M680" t="s">
        <v>26</v>
      </c>
      <c r="N680" t="s">
        <v>27</v>
      </c>
    </row>
    <row r="681" spans="1:14" x14ac:dyDescent="0.25">
      <c r="A681" t="s">
        <v>4338</v>
      </c>
      <c r="B681" t="s">
        <v>4339</v>
      </c>
      <c r="C681" t="s">
        <v>76</v>
      </c>
      <c r="D681" t="s">
        <v>4340</v>
      </c>
      <c r="E681" t="s">
        <v>18</v>
      </c>
      <c r="F681" t="s">
        <v>4341</v>
      </c>
      <c r="G681" t="s">
        <v>4342</v>
      </c>
      <c r="H681" t="s">
        <v>4343</v>
      </c>
      <c r="I681" t="s">
        <v>34</v>
      </c>
      <c r="J681" t="s">
        <v>448</v>
      </c>
      <c r="K681" t="s">
        <v>24</v>
      </c>
      <c r="L681" t="s">
        <v>224</v>
      </c>
      <c r="M681" t="s">
        <v>26</v>
      </c>
      <c r="N681" t="s">
        <v>27</v>
      </c>
    </row>
    <row r="682" spans="1:14" x14ac:dyDescent="0.25">
      <c r="A682" t="s">
        <v>4344</v>
      </c>
      <c r="B682" t="s">
        <v>4345</v>
      </c>
      <c r="C682" t="s">
        <v>76</v>
      </c>
      <c r="D682" t="s">
        <v>94</v>
      </c>
      <c r="E682" t="s">
        <v>18</v>
      </c>
      <c r="F682" t="s">
        <v>4346</v>
      </c>
      <c r="G682" t="s">
        <v>4347</v>
      </c>
      <c r="H682" t="s">
        <v>4348</v>
      </c>
      <c r="I682" t="s">
        <v>34</v>
      </c>
      <c r="J682" t="s">
        <v>276</v>
      </c>
      <c r="K682" t="s">
        <v>24</v>
      </c>
      <c r="L682" t="s">
        <v>3732</v>
      </c>
      <c r="M682" t="s">
        <v>26</v>
      </c>
      <c r="N682" t="s">
        <v>27</v>
      </c>
    </row>
    <row r="683" spans="1:14" x14ac:dyDescent="0.25">
      <c r="A683" t="s">
        <v>4349</v>
      </c>
      <c r="C683" t="s">
        <v>16</v>
      </c>
      <c r="D683" t="s">
        <v>3060</v>
      </c>
      <c r="E683" t="s">
        <v>18</v>
      </c>
      <c r="F683" t="s">
        <v>4350</v>
      </c>
      <c r="G683" t="s">
        <v>4351</v>
      </c>
      <c r="H683" t="s">
        <v>4352</v>
      </c>
      <c r="I683" t="s">
        <v>34</v>
      </c>
      <c r="J683" t="s">
        <v>298</v>
      </c>
      <c r="K683" t="s">
        <v>24</v>
      </c>
      <c r="L683" t="s">
        <v>224</v>
      </c>
      <c r="M683" t="s">
        <v>4353</v>
      </c>
      <c r="N683" t="s">
        <v>46</v>
      </c>
    </row>
    <row r="684" spans="1:14" x14ac:dyDescent="0.25">
      <c r="A684" t="s">
        <v>4354</v>
      </c>
      <c r="B684" t="s">
        <v>4355</v>
      </c>
      <c r="C684" t="s">
        <v>16</v>
      </c>
      <c r="D684" t="s">
        <v>4356</v>
      </c>
      <c r="E684" t="s">
        <v>18</v>
      </c>
      <c r="F684" t="s">
        <v>4357</v>
      </c>
      <c r="G684" t="s">
        <v>4358</v>
      </c>
      <c r="H684" t="s">
        <v>4359</v>
      </c>
      <c r="I684" t="s">
        <v>34</v>
      </c>
      <c r="J684" t="s">
        <v>1056</v>
      </c>
      <c r="K684" t="s">
        <v>24</v>
      </c>
      <c r="L684" t="s">
        <v>4360</v>
      </c>
      <c r="M684" t="s">
        <v>4361</v>
      </c>
      <c r="N684" t="s">
        <v>46</v>
      </c>
    </row>
    <row r="685" spans="1:14" x14ac:dyDescent="0.25">
      <c r="A685" t="s">
        <v>4362</v>
      </c>
      <c r="B685" t="s">
        <v>4363</v>
      </c>
      <c r="C685" t="s">
        <v>76</v>
      </c>
      <c r="D685" t="s">
        <v>3805</v>
      </c>
      <c r="E685" t="s">
        <v>18</v>
      </c>
      <c r="F685" t="s">
        <v>4364</v>
      </c>
      <c r="G685" t="s">
        <v>4365</v>
      </c>
      <c r="H685" t="s">
        <v>4366</v>
      </c>
      <c r="I685" t="s">
        <v>34</v>
      </c>
      <c r="J685" t="s">
        <v>2658</v>
      </c>
      <c r="K685" t="s">
        <v>24</v>
      </c>
      <c r="L685" t="s">
        <v>3809</v>
      </c>
      <c r="M685" t="s">
        <v>4367</v>
      </c>
      <c r="N685" t="s">
        <v>46</v>
      </c>
    </row>
    <row r="686" spans="1:14" x14ac:dyDescent="0.25">
      <c r="A686" t="s">
        <v>4368</v>
      </c>
      <c r="B686" t="s">
        <v>4369</v>
      </c>
      <c r="C686" t="s">
        <v>76</v>
      </c>
      <c r="D686" t="s">
        <v>800</v>
      </c>
      <c r="E686" t="s">
        <v>18</v>
      </c>
      <c r="F686" t="s">
        <v>4370</v>
      </c>
      <c r="G686" t="s">
        <v>4371</v>
      </c>
      <c r="H686" t="s">
        <v>4372</v>
      </c>
      <c r="I686" t="s">
        <v>34</v>
      </c>
      <c r="J686" t="s">
        <v>349</v>
      </c>
      <c r="K686" t="s">
        <v>24</v>
      </c>
      <c r="L686" t="s">
        <v>900</v>
      </c>
      <c r="M686" t="s">
        <v>4373</v>
      </c>
      <c r="N686" t="s">
        <v>46</v>
      </c>
    </row>
    <row r="687" spans="1:14" x14ac:dyDescent="0.25">
      <c r="A687" t="s">
        <v>4374</v>
      </c>
      <c r="C687" t="s">
        <v>16</v>
      </c>
      <c r="D687" t="s">
        <v>4375</v>
      </c>
      <c r="E687" t="s">
        <v>18</v>
      </c>
      <c r="F687" t="s">
        <v>4376</v>
      </c>
      <c r="G687" t="s">
        <v>4377</v>
      </c>
      <c r="H687" t="s">
        <v>4378</v>
      </c>
      <c r="I687" t="s">
        <v>22</v>
      </c>
      <c r="J687" t="s">
        <v>476</v>
      </c>
      <c r="K687" t="s">
        <v>24</v>
      </c>
      <c r="L687" t="s">
        <v>184</v>
      </c>
      <c r="M687" t="s">
        <v>26</v>
      </c>
      <c r="N687" t="s">
        <v>27</v>
      </c>
    </row>
    <row r="688" spans="1:14" x14ac:dyDescent="0.25">
      <c r="A688" t="s">
        <v>4379</v>
      </c>
      <c r="B688" t="s">
        <v>4380</v>
      </c>
      <c r="C688" t="s">
        <v>76</v>
      </c>
      <c r="D688" t="s">
        <v>102</v>
      </c>
      <c r="E688" t="s">
        <v>18</v>
      </c>
      <c r="F688" t="s">
        <v>4381</v>
      </c>
      <c r="G688" t="s">
        <v>4382</v>
      </c>
      <c r="H688" t="s">
        <v>4383</v>
      </c>
      <c r="I688" t="s">
        <v>34</v>
      </c>
      <c r="J688" t="s">
        <v>769</v>
      </c>
      <c r="K688" t="s">
        <v>24</v>
      </c>
      <c r="L688" t="s">
        <v>82</v>
      </c>
      <c r="M688" t="s">
        <v>4384</v>
      </c>
      <c r="N688" t="s">
        <v>46</v>
      </c>
    </row>
    <row r="689" spans="1:14" x14ac:dyDescent="0.25">
      <c r="A689" t="s">
        <v>4385</v>
      </c>
      <c r="B689" t="s">
        <v>382</v>
      </c>
      <c r="C689" t="s">
        <v>76</v>
      </c>
      <c r="D689" t="s">
        <v>1347</v>
      </c>
      <c r="E689" t="s">
        <v>18</v>
      </c>
      <c r="F689" t="s">
        <v>4386</v>
      </c>
      <c r="G689" t="s">
        <v>4387</v>
      </c>
      <c r="H689" t="s">
        <v>4388</v>
      </c>
      <c r="I689" t="s">
        <v>34</v>
      </c>
      <c r="J689" t="s">
        <v>1372</v>
      </c>
      <c r="K689" t="s">
        <v>24</v>
      </c>
      <c r="L689" t="s">
        <v>202</v>
      </c>
      <c r="M689" t="s">
        <v>4389</v>
      </c>
      <c r="N689" t="s">
        <v>46</v>
      </c>
    </row>
    <row r="690" spans="1:14" x14ac:dyDescent="0.25">
      <c r="A690" t="s">
        <v>4390</v>
      </c>
      <c r="B690" t="s">
        <v>4132</v>
      </c>
      <c r="C690" t="s">
        <v>16</v>
      </c>
      <c r="D690" t="s">
        <v>429</v>
      </c>
      <c r="E690" t="s">
        <v>18</v>
      </c>
      <c r="F690" t="s">
        <v>4391</v>
      </c>
      <c r="G690" t="s">
        <v>4392</v>
      </c>
      <c r="H690" t="s">
        <v>4393</v>
      </c>
      <c r="I690" t="s">
        <v>34</v>
      </c>
      <c r="J690" t="s">
        <v>1019</v>
      </c>
      <c r="K690" t="s">
        <v>24</v>
      </c>
      <c r="L690" t="s">
        <v>434</v>
      </c>
      <c r="M690" t="s">
        <v>26</v>
      </c>
      <c r="N690" t="s">
        <v>27</v>
      </c>
    </row>
    <row r="691" spans="1:14" x14ac:dyDescent="0.25">
      <c r="A691" t="s">
        <v>4394</v>
      </c>
      <c r="B691" t="s">
        <v>4395</v>
      </c>
      <c r="C691" t="s">
        <v>16</v>
      </c>
      <c r="D691" t="s">
        <v>4396</v>
      </c>
      <c r="E691" t="s">
        <v>18</v>
      </c>
      <c r="F691" t="s">
        <v>4397</v>
      </c>
      <c r="G691" t="s">
        <v>4398</v>
      </c>
      <c r="H691" t="s">
        <v>4399</v>
      </c>
      <c r="I691" t="s">
        <v>22</v>
      </c>
      <c r="J691" t="s">
        <v>2023</v>
      </c>
      <c r="K691" t="s">
        <v>24</v>
      </c>
      <c r="L691" t="s">
        <v>91</v>
      </c>
      <c r="M691" t="s">
        <v>26</v>
      </c>
      <c r="N691" t="s">
        <v>27</v>
      </c>
    </row>
    <row r="692" spans="1:14" x14ac:dyDescent="0.25">
      <c r="A692" t="s">
        <v>4400</v>
      </c>
      <c r="B692" t="s">
        <v>4401</v>
      </c>
      <c r="C692" t="s">
        <v>16</v>
      </c>
      <c r="D692" t="s">
        <v>2691</v>
      </c>
      <c r="E692" t="s">
        <v>18</v>
      </c>
      <c r="F692" t="s">
        <v>4402</v>
      </c>
      <c r="G692" t="s">
        <v>4403</v>
      </c>
      <c r="H692" t="s">
        <v>4404</v>
      </c>
      <c r="I692" t="s">
        <v>34</v>
      </c>
      <c r="J692" t="s">
        <v>372</v>
      </c>
      <c r="K692" t="s">
        <v>24</v>
      </c>
      <c r="L692" t="s">
        <v>224</v>
      </c>
      <c r="M692" t="s">
        <v>4405</v>
      </c>
      <c r="N692" t="s">
        <v>46</v>
      </c>
    </row>
    <row r="693" spans="1:14" x14ac:dyDescent="0.25">
      <c r="A693" t="s">
        <v>4406</v>
      </c>
      <c r="B693" t="s">
        <v>4407</v>
      </c>
      <c r="C693" t="s">
        <v>16</v>
      </c>
      <c r="D693" t="s">
        <v>4408</v>
      </c>
      <c r="E693" t="s">
        <v>18</v>
      </c>
      <c r="F693" t="s">
        <v>4409</v>
      </c>
      <c r="G693" t="s">
        <v>4410</v>
      </c>
      <c r="H693" t="s">
        <v>4411</v>
      </c>
      <c r="I693" t="s">
        <v>34</v>
      </c>
      <c r="J693" t="s">
        <v>315</v>
      </c>
      <c r="K693" t="s">
        <v>24</v>
      </c>
      <c r="L693" t="s">
        <v>233</v>
      </c>
      <c r="M693" t="s">
        <v>4412</v>
      </c>
      <c r="N693" t="s">
        <v>46</v>
      </c>
    </row>
    <row r="694" spans="1:14" x14ac:dyDescent="0.25">
      <c r="A694" t="s">
        <v>4413</v>
      </c>
      <c r="B694" t="s">
        <v>4414</v>
      </c>
      <c r="C694" t="s">
        <v>16</v>
      </c>
      <c r="D694" t="s">
        <v>1446</v>
      </c>
      <c r="E694" t="s">
        <v>18</v>
      </c>
      <c r="F694" t="s">
        <v>4415</v>
      </c>
      <c r="G694" t="s">
        <v>4416</v>
      </c>
      <c r="H694" t="s">
        <v>4417</v>
      </c>
      <c r="I694" t="s">
        <v>22</v>
      </c>
      <c r="J694" t="s">
        <v>575</v>
      </c>
      <c r="K694" t="s">
        <v>24</v>
      </c>
      <c r="L694" t="s">
        <v>91</v>
      </c>
      <c r="M694" t="s">
        <v>4418</v>
      </c>
      <c r="N694" t="s">
        <v>46</v>
      </c>
    </row>
    <row r="695" spans="1:14" x14ac:dyDescent="0.25">
      <c r="A695" t="s">
        <v>4419</v>
      </c>
      <c r="B695" t="s">
        <v>4420</v>
      </c>
      <c r="C695" t="s">
        <v>16</v>
      </c>
      <c r="D695" t="s">
        <v>4421</v>
      </c>
      <c r="E695" t="s">
        <v>18</v>
      </c>
      <c r="F695" t="s">
        <v>4422</v>
      </c>
      <c r="G695" t="s">
        <v>4423</v>
      </c>
      <c r="H695" t="s">
        <v>4424</v>
      </c>
      <c r="I695" t="s">
        <v>34</v>
      </c>
      <c r="J695" t="s">
        <v>81</v>
      </c>
      <c r="K695" t="s">
        <v>24</v>
      </c>
      <c r="L695" t="s">
        <v>224</v>
      </c>
      <c r="M695" t="s">
        <v>4425</v>
      </c>
      <c r="N695" t="s">
        <v>46</v>
      </c>
    </row>
    <row r="696" spans="1:14" x14ac:dyDescent="0.25">
      <c r="A696" t="s">
        <v>4426</v>
      </c>
      <c r="B696" t="s">
        <v>227</v>
      </c>
      <c r="C696" t="s">
        <v>16</v>
      </c>
      <c r="D696" t="s">
        <v>1451</v>
      </c>
      <c r="E696" t="s">
        <v>18</v>
      </c>
      <c r="F696" t="s">
        <v>4427</v>
      </c>
      <c r="G696" t="s">
        <v>4428</v>
      </c>
      <c r="H696" t="s">
        <v>4429</v>
      </c>
      <c r="I696" t="s">
        <v>34</v>
      </c>
      <c r="J696" t="s">
        <v>987</v>
      </c>
      <c r="K696" t="s">
        <v>24</v>
      </c>
      <c r="L696" t="s">
        <v>1455</v>
      </c>
      <c r="M696" t="s">
        <v>26</v>
      </c>
      <c r="N696" t="s">
        <v>27</v>
      </c>
    </row>
    <row r="697" spans="1:14" x14ac:dyDescent="0.25">
      <c r="A697" t="s">
        <v>4430</v>
      </c>
      <c r="B697" t="s">
        <v>158</v>
      </c>
      <c r="C697" t="s">
        <v>1572</v>
      </c>
      <c r="D697" t="s">
        <v>102</v>
      </c>
      <c r="E697" t="s">
        <v>18</v>
      </c>
      <c r="F697" t="s">
        <v>4431</v>
      </c>
      <c r="G697" t="s">
        <v>4432</v>
      </c>
      <c r="H697" t="s">
        <v>4433</v>
      </c>
      <c r="I697" t="s">
        <v>34</v>
      </c>
      <c r="J697" t="s">
        <v>1056</v>
      </c>
      <c r="K697" t="s">
        <v>24</v>
      </c>
      <c r="L697" t="s">
        <v>82</v>
      </c>
      <c r="M697" t="s">
        <v>4434</v>
      </c>
      <c r="N697" t="s">
        <v>46</v>
      </c>
    </row>
    <row r="698" spans="1:14" x14ac:dyDescent="0.25">
      <c r="A698" t="s">
        <v>4435</v>
      </c>
      <c r="B698" t="s">
        <v>4436</v>
      </c>
      <c r="C698" t="s">
        <v>16</v>
      </c>
      <c r="D698" t="s">
        <v>2368</v>
      </c>
      <c r="E698" t="s">
        <v>18</v>
      </c>
      <c r="F698" t="s">
        <v>4437</v>
      </c>
      <c r="G698" t="s">
        <v>4438</v>
      </c>
      <c r="H698" t="s">
        <v>4439</v>
      </c>
      <c r="I698" t="s">
        <v>34</v>
      </c>
      <c r="J698" t="s">
        <v>575</v>
      </c>
      <c r="K698" t="s">
        <v>24</v>
      </c>
      <c r="L698" t="s">
        <v>224</v>
      </c>
      <c r="M698" t="s">
        <v>4440</v>
      </c>
      <c r="N698" t="s">
        <v>46</v>
      </c>
    </row>
    <row r="699" spans="1:14" x14ac:dyDescent="0.25">
      <c r="A699" t="s">
        <v>4441</v>
      </c>
      <c r="B699" t="s">
        <v>4442</v>
      </c>
      <c r="C699" t="s">
        <v>16</v>
      </c>
      <c r="D699" t="s">
        <v>4443</v>
      </c>
      <c r="E699" t="s">
        <v>18</v>
      </c>
      <c r="F699" t="s">
        <v>4444</v>
      </c>
      <c r="G699" t="s">
        <v>4445</v>
      </c>
      <c r="H699" t="s">
        <v>4446</v>
      </c>
      <c r="I699" t="s">
        <v>34</v>
      </c>
      <c r="J699" t="s">
        <v>256</v>
      </c>
      <c r="K699" t="s">
        <v>24</v>
      </c>
      <c r="L699" t="s">
        <v>4447</v>
      </c>
      <c r="M699" t="s">
        <v>26</v>
      </c>
      <c r="N699" t="s">
        <v>27</v>
      </c>
    </row>
    <row r="700" spans="1:14" x14ac:dyDescent="0.25">
      <c r="A700" t="s">
        <v>4448</v>
      </c>
      <c r="B700" t="s">
        <v>4449</v>
      </c>
      <c r="C700" t="s">
        <v>16</v>
      </c>
      <c r="D700" t="s">
        <v>4450</v>
      </c>
      <c r="E700" t="s">
        <v>18</v>
      </c>
      <c r="F700" t="s">
        <v>4451</v>
      </c>
      <c r="G700" t="s">
        <v>4452</v>
      </c>
      <c r="H700" t="s">
        <v>4453</v>
      </c>
      <c r="I700" t="s">
        <v>34</v>
      </c>
      <c r="J700" t="s">
        <v>412</v>
      </c>
      <c r="K700" t="s">
        <v>24</v>
      </c>
      <c r="L700" t="s">
        <v>82</v>
      </c>
      <c r="M700" t="s">
        <v>4454</v>
      </c>
      <c r="N700" t="s">
        <v>46</v>
      </c>
    </row>
    <row r="701" spans="1:14" x14ac:dyDescent="0.25">
      <c r="A701" t="s">
        <v>4455</v>
      </c>
      <c r="B701" t="s">
        <v>227</v>
      </c>
      <c r="C701" t="s">
        <v>16</v>
      </c>
      <c r="D701" t="s">
        <v>4456</v>
      </c>
      <c r="E701" t="s">
        <v>18</v>
      </c>
      <c r="F701" t="s">
        <v>4457</v>
      </c>
      <c r="G701" t="s">
        <v>4458</v>
      </c>
      <c r="H701" t="s">
        <v>4459</v>
      </c>
      <c r="I701" t="s">
        <v>34</v>
      </c>
      <c r="J701" t="s">
        <v>669</v>
      </c>
      <c r="K701" t="s">
        <v>24</v>
      </c>
      <c r="L701" t="s">
        <v>4460</v>
      </c>
      <c r="M701" t="s">
        <v>4461</v>
      </c>
      <c r="N701" t="s">
        <v>46</v>
      </c>
    </row>
    <row r="702" spans="1:14" x14ac:dyDescent="0.25">
      <c r="A702" t="s">
        <v>4462</v>
      </c>
      <c r="B702" t="s">
        <v>4463</v>
      </c>
      <c r="C702" t="s">
        <v>76</v>
      </c>
      <c r="D702" t="s">
        <v>4464</v>
      </c>
      <c r="E702" t="s">
        <v>18</v>
      </c>
      <c r="F702" t="s">
        <v>4465</v>
      </c>
      <c r="G702" t="s">
        <v>4466</v>
      </c>
      <c r="H702" t="s">
        <v>4467</v>
      </c>
      <c r="I702" t="s">
        <v>34</v>
      </c>
      <c r="J702" t="s">
        <v>4468</v>
      </c>
      <c r="K702" t="s">
        <v>24</v>
      </c>
      <c r="L702" t="s">
        <v>224</v>
      </c>
      <c r="M702" t="s">
        <v>4469</v>
      </c>
      <c r="N702" t="s">
        <v>46</v>
      </c>
    </row>
    <row r="703" spans="1:14" x14ac:dyDescent="0.25">
      <c r="A703" t="s">
        <v>4470</v>
      </c>
      <c r="B703" t="s">
        <v>4471</v>
      </c>
      <c r="C703" t="s">
        <v>16</v>
      </c>
      <c r="D703" t="s">
        <v>102</v>
      </c>
      <c r="E703" t="s">
        <v>18</v>
      </c>
      <c r="F703" t="s">
        <v>4472</v>
      </c>
      <c r="G703" t="s">
        <v>4473</v>
      </c>
      <c r="H703" t="s">
        <v>4474</v>
      </c>
      <c r="I703" t="s">
        <v>34</v>
      </c>
      <c r="J703" t="s">
        <v>127</v>
      </c>
      <c r="K703" t="s">
        <v>24</v>
      </c>
      <c r="L703" t="s">
        <v>82</v>
      </c>
      <c r="M703" t="s">
        <v>4475</v>
      </c>
      <c r="N703" t="s">
        <v>46</v>
      </c>
    </row>
    <row r="704" spans="1:14" x14ac:dyDescent="0.25">
      <c r="A704" t="s">
        <v>4476</v>
      </c>
      <c r="B704" t="s">
        <v>4477</v>
      </c>
      <c r="C704" t="s">
        <v>16</v>
      </c>
      <c r="D704" t="s">
        <v>1394</v>
      </c>
      <c r="E704" t="s">
        <v>18</v>
      </c>
      <c r="F704" t="s">
        <v>4478</v>
      </c>
      <c r="G704" t="s">
        <v>4479</v>
      </c>
      <c r="H704" t="s">
        <v>4480</v>
      </c>
      <c r="I704" t="s">
        <v>34</v>
      </c>
      <c r="J704" t="s">
        <v>35</v>
      </c>
      <c r="K704" t="s">
        <v>24</v>
      </c>
      <c r="L704" t="s">
        <v>257</v>
      </c>
      <c r="M704" t="s">
        <v>26</v>
      </c>
      <c r="N704" t="s">
        <v>27</v>
      </c>
    </row>
    <row r="705" spans="1:14" x14ac:dyDescent="0.25">
      <c r="A705" t="s">
        <v>4481</v>
      </c>
      <c r="C705" t="s">
        <v>16</v>
      </c>
      <c r="D705" t="s">
        <v>547</v>
      </c>
      <c r="E705" t="s">
        <v>18</v>
      </c>
      <c r="F705" t="s">
        <v>4482</v>
      </c>
      <c r="G705" t="s">
        <v>4483</v>
      </c>
      <c r="H705" t="s">
        <v>4484</v>
      </c>
      <c r="I705" t="s">
        <v>34</v>
      </c>
      <c r="J705" t="s">
        <v>393</v>
      </c>
      <c r="K705" t="s">
        <v>24</v>
      </c>
      <c r="L705" t="s">
        <v>552</v>
      </c>
      <c r="M705" t="s">
        <v>26</v>
      </c>
      <c r="N705" t="s">
        <v>27</v>
      </c>
    </row>
    <row r="706" spans="1:14" x14ac:dyDescent="0.25">
      <c r="A706" t="s">
        <v>4485</v>
      </c>
      <c r="B706" t="s">
        <v>4486</v>
      </c>
      <c r="C706" t="s">
        <v>76</v>
      </c>
      <c r="D706" t="s">
        <v>67</v>
      </c>
      <c r="E706" t="s">
        <v>18</v>
      </c>
      <c r="F706" t="s">
        <v>4487</v>
      </c>
      <c r="G706" t="s">
        <v>4488</v>
      </c>
      <c r="H706" t="s">
        <v>4489</v>
      </c>
      <c r="I706" t="s">
        <v>34</v>
      </c>
      <c r="J706" t="s">
        <v>315</v>
      </c>
      <c r="K706" t="s">
        <v>24</v>
      </c>
      <c r="L706" t="s">
        <v>4490</v>
      </c>
      <c r="M706" t="s">
        <v>4491</v>
      </c>
      <c r="N706" t="s">
        <v>46</v>
      </c>
    </row>
    <row r="707" spans="1:14" x14ac:dyDescent="0.25">
      <c r="A707" t="s">
        <v>4492</v>
      </c>
      <c r="B707" t="s">
        <v>4493</v>
      </c>
      <c r="C707" t="s">
        <v>76</v>
      </c>
      <c r="D707" t="s">
        <v>4494</v>
      </c>
      <c r="E707" t="s">
        <v>18</v>
      </c>
      <c r="F707" t="s">
        <v>4495</v>
      </c>
      <c r="G707" t="s">
        <v>4496</v>
      </c>
      <c r="H707" t="s">
        <v>4497</v>
      </c>
      <c r="I707" t="s">
        <v>34</v>
      </c>
      <c r="J707" t="s">
        <v>358</v>
      </c>
      <c r="K707" t="s">
        <v>24</v>
      </c>
      <c r="L707" t="s">
        <v>4498</v>
      </c>
      <c r="M707" t="s">
        <v>4499</v>
      </c>
      <c r="N707" t="s">
        <v>46</v>
      </c>
    </row>
    <row r="708" spans="1:14" x14ac:dyDescent="0.25">
      <c r="A708" t="s">
        <v>4500</v>
      </c>
      <c r="B708" t="s">
        <v>4157</v>
      </c>
      <c r="C708" t="s">
        <v>76</v>
      </c>
      <c r="D708" t="s">
        <v>4158</v>
      </c>
      <c r="E708" t="s">
        <v>18</v>
      </c>
      <c r="F708" t="s">
        <v>4501</v>
      </c>
      <c r="G708" t="s">
        <v>4502</v>
      </c>
      <c r="H708" t="s">
        <v>4503</v>
      </c>
      <c r="I708" t="s">
        <v>34</v>
      </c>
      <c r="J708" t="s">
        <v>1398</v>
      </c>
      <c r="K708" t="s">
        <v>24</v>
      </c>
      <c r="L708" t="s">
        <v>233</v>
      </c>
      <c r="M708" t="s">
        <v>4504</v>
      </c>
      <c r="N708" t="s">
        <v>46</v>
      </c>
    </row>
    <row r="709" spans="1:14" x14ac:dyDescent="0.25">
      <c r="A709" t="s">
        <v>4505</v>
      </c>
      <c r="B709" t="s">
        <v>4506</v>
      </c>
      <c r="C709" t="s">
        <v>76</v>
      </c>
      <c r="D709" t="s">
        <v>49</v>
      </c>
      <c r="E709" t="s">
        <v>18</v>
      </c>
      <c r="F709" t="s">
        <v>4507</v>
      </c>
      <c r="G709" t="s">
        <v>4508</v>
      </c>
      <c r="H709" t="s">
        <v>4509</v>
      </c>
      <c r="I709" t="s">
        <v>34</v>
      </c>
      <c r="J709" t="s">
        <v>1557</v>
      </c>
      <c r="K709" t="s">
        <v>24</v>
      </c>
      <c r="L709" t="s">
        <v>54</v>
      </c>
      <c r="M709" t="s">
        <v>4510</v>
      </c>
      <c r="N709" t="s">
        <v>46</v>
      </c>
    </row>
    <row r="710" spans="1:14" x14ac:dyDescent="0.25">
      <c r="A710" t="s">
        <v>4511</v>
      </c>
      <c r="B710" t="s">
        <v>4512</v>
      </c>
      <c r="C710" t="s">
        <v>16</v>
      </c>
      <c r="D710" t="s">
        <v>4513</v>
      </c>
      <c r="E710" t="s">
        <v>18</v>
      </c>
      <c r="F710" t="s">
        <v>4514</v>
      </c>
      <c r="G710" t="s">
        <v>4515</v>
      </c>
      <c r="H710" t="s">
        <v>4516</v>
      </c>
      <c r="I710" t="s">
        <v>34</v>
      </c>
      <c r="J710" t="s">
        <v>463</v>
      </c>
      <c r="K710" t="s">
        <v>24</v>
      </c>
      <c r="L710" t="s">
        <v>224</v>
      </c>
      <c r="M710" t="s">
        <v>26</v>
      </c>
      <c r="N710" t="s">
        <v>27</v>
      </c>
    </row>
    <row r="711" spans="1:14" x14ac:dyDescent="0.25">
      <c r="A711" t="s">
        <v>4517</v>
      </c>
      <c r="C711" t="s">
        <v>16</v>
      </c>
      <c r="D711" t="s">
        <v>4518</v>
      </c>
      <c r="E711" t="s">
        <v>18</v>
      </c>
      <c r="F711" t="s">
        <v>4519</v>
      </c>
      <c r="G711" t="s">
        <v>4520</v>
      </c>
      <c r="H711" t="s">
        <v>4521</v>
      </c>
      <c r="I711" t="s">
        <v>34</v>
      </c>
      <c r="J711" t="s">
        <v>1279</v>
      </c>
      <c r="K711" t="s">
        <v>24</v>
      </c>
      <c r="L711" t="s">
        <v>4522</v>
      </c>
      <c r="M711" t="s">
        <v>26</v>
      </c>
      <c r="N711" t="s">
        <v>27</v>
      </c>
    </row>
    <row r="712" spans="1:14" x14ac:dyDescent="0.25">
      <c r="A712" t="s">
        <v>4523</v>
      </c>
      <c r="B712" t="s">
        <v>2470</v>
      </c>
      <c r="C712" t="s">
        <v>16</v>
      </c>
      <c r="D712" t="s">
        <v>579</v>
      </c>
      <c r="E712" t="s">
        <v>18</v>
      </c>
      <c r="F712" t="s">
        <v>4524</v>
      </c>
      <c r="G712" t="s">
        <v>4525</v>
      </c>
      <c r="H712" t="s">
        <v>4526</v>
      </c>
      <c r="I712" t="s">
        <v>34</v>
      </c>
      <c r="J712" t="s">
        <v>232</v>
      </c>
      <c r="K712" t="s">
        <v>24</v>
      </c>
      <c r="L712" t="s">
        <v>193</v>
      </c>
      <c r="M712" t="s">
        <v>26</v>
      </c>
      <c r="N712" t="s">
        <v>27</v>
      </c>
    </row>
    <row r="713" spans="1:14" x14ac:dyDescent="0.25">
      <c r="A713" t="s">
        <v>4527</v>
      </c>
      <c r="B713" t="s">
        <v>4528</v>
      </c>
      <c r="C713" t="s">
        <v>16</v>
      </c>
      <c r="D713" t="s">
        <v>2847</v>
      </c>
      <c r="E713" t="s">
        <v>18</v>
      </c>
      <c r="F713" t="s">
        <v>4529</v>
      </c>
      <c r="G713" t="s">
        <v>4530</v>
      </c>
      <c r="H713" t="s">
        <v>4531</v>
      </c>
      <c r="I713" t="s">
        <v>34</v>
      </c>
      <c r="J713" t="s">
        <v>81</v>
      </c>
      <c r="K713" t="s">
        <v>24</v>
      </c>
      <c r="L713" t="s">
        <v>82</v>
      </c>
      <c r="M713" t="s">
        <v>4532</v>
      </c>
      <c r="N713" t="s">
        <v>46</v>
      </c>
    </row>
    <row r="714" spans="1:14" x14ac:dyDescent="0.25">
      <c r="A714" t="s">
        <v>4533</v>
      </c>
      <c r="B714" t="s">
        <v>4534</v>
      </c>
      <c r="C714" t="s">
        <v>16</v>
      </c>
      <c r="D714" t="s">
        <v>4535</v>
      </c>
      <c r="E714" t="s">
        <v>18</v>
      </c>
      <c r="F714" t="s">
        <v>4536</v>
      </c>
      <c r="G714" t="s">
        <v>4537</v>
      </c>
      <c r="H714" t="s">
        <v>4538</v>
      </c>
      <c r="I714" t="s">
        <v>34</v>
      </c>
      <c r="J714" t="s">
        <v>90</v>
      </c>
      <c r="K714" t="s">
        <v>24</v>
      </c>
      <c r="L714" t="s">
        <v>193</v>
      </c>
      <c r="M714" t="s">
        <v>4539</v>
      </c>
      <c r="N714" t="s">
        <v>46</v>
      </c>
    </row>
    <row r="715" spans="1:14" x14ac:dyDescent="0.25">
      <c r="A715" t="s">
        <v>4540</v>
      </c>
      <c r="B715" t="s">
        <v>4541</v>
      </c>
      <c r="C715" t="s">
        <v>76</v>
      </c>
      <c r="D715" t="s">
        <v>4542</v>
      </c>
      <c r="E715" t="s">
        <v>18</v>
      </c>
      <c r="F715" t="s">
        <v>4543</v>
      </c>
      <c r="G715" t="s">
        <v>4544</v>
      </c>
      <c r="H715" t="s">
        <v>4545</v>
      </c>
      <c r="I715" t="s">
        <v>34</v>
      </c>
      <c r="J715" t="s">
        <v>333</v>
      </c>
      <c r="K715" t="s">
        <v>24</v>
      </c>
      <c r="L715" t="s">
        <v>224</v>
      </c>
      <c r="M715" t="s">
        <v>4546</v>
      </c>
      <c r="N715" t="s">
        <v>46</v>
      </c>
    </row>
    <row r="716" spans="1:14" x14ac:dyDescent="0.25">
      <c r="A716" t="s">
        <v>4547</v>
      </c>
      <c r="B716" t="s">
        <v>4548</v>
      </c>
      <c r="C716" t="s">
        <v>16</v>
      </c>
      <c r="D716" t="s">
        <v>1327</v>
      </c>
      <c r="E716" t="s">
        <v>18</v>
      </c>
      <c r="F716" t="s">
        <v>4549</v>
      </c>
      <c r="G716" t="s">
        <v>4550</v>
      </c>
      <c r="H716" t="s">
        <v>4551</v>
      </c>
      <c r="I716" t="s">
        <v>34</v>
      </c>
      <c r="J716" t="s">
        <v>1744</v>
      </c>
      <c r="K716" t="s">
        <v>24</v>
      </c>
      <c r="L716" t="s">
        <v>1331</v>
      </c>
      <c r="M716" t="s">
        <v>4552</v>
      </c>
      <c r="N716" t="s">
        <v>46</v>
      </c>
    </row>
    <row r="717" spans="1:14" x14ac:dyDescent="0.25">
      <c r="A717" t="s">
        <v>28</v>
      </c>
      <c r="B717" t="s">
        <v>29</v>
      </c>
      <c r="C717" t="s">
        <v>76</v>
      </c>
      <c r="D717" t="s">
        <v>429</v>
      </c>
      <c r="E717" t="s">
        <v>18</v>
      </c>
      <c r="F717" t="s">
        <v>4553</v>
      </c>
      <c r="G717" t="s">
        <v>4554</v>
      </c>
      <c r="H717" t="s">
        <v>4555</v>
      </c>
      <c r="I717" t="s">
        <v>34</v>
      </c>
      <c r="J717" t="s">
        <v>2757</v>
      </c>
      <c r="K717" t="s">
        <v>24</v>
      </c>
      <c r="L717" t="s">
        <v>434</v>
      </c>
      <c r="M717" t="s">
        <v>26</v>
      </c>
      <c r="N717" t="s">
        <v>27</v>
      </c>
    </row>
    <row r="718" spans="1:14" x14ac:dyDescent="0.25">
      <c r="A718" t="s">
        <v>28</v>
      </c>
      <c r="B718" t="s">
        <v>4556</v>
      </c>
      <c r="C718" t="s">
        <v>16</v>
      </c>
      <c r="D718" t="s">
        <v>4557</v>
      </c>
      <c r="E718" t="s">
        <v>18</v>
      </c>
      <c r="F718" t="s">
        <v>4558</v>
      </c>
      <c r="G718" t="s">
        <v>4559</v>
      </c>
      <c r="H718" t="s">
        <v>4560</v>
      </c>
      <c r="I718" t="s">
        <v>34</v>
      </c>
      <c r="J718" t="s">
        <v>217</v>
      </c>
      <c r="K718" t="s">
        <v>24</v>
      </c>
      <c r="L718" t="s">
        <v>4561</v>
      </c>
      <c r="M718" t="s">
        <v>26</v>
      </c>
      <c r="N718" t="s">
        <v>27</v>
      </c>
    </row>
    <row r="719" spans="1:14" x14ac:dyDescent="0.25">
      <c r="A719" t="s">
        <v>4562</v>
      </c>
      <c r="B719" t="s">
        <v>4563</v>
      </c>
      <c r="C719" t="s">
        <v>76</v>
      </c>
      <c r="D719" t="s">
        <v>3060</v>
      </c>
      <c r="E719" t="s">
        <v>18</v>
      </c>
      <c r="F719" t="s">
        <v>4564</v>
      </c>
      <c r="G719" t="s">
        <v>4565</v>
      </c>
      <c r="H719" t="s">
        <v>4566</v>
      </c>
      <c r="I719" t="s">
        <v>34</v>
      </c>
      <c r="J719" t="s">
        <v>1372</v>
      </c>
      <c r="K719" t="s">
        <v>24</v>
      </c>
      <c r="L719" t="s">
        <v>224</v>
      </c>
      <c r="M719" t="s">
        <v>4567</v>
      </c>
      <c r="N719" t="s">
        <v>46</v>
      </c>
    </row>
    <row r="720" spans="1:14" x14ac:dyDescent="0.25">
      <c r="A720" t="s">
        <v>4568</v>
      </c>
      <c r="C720" t="s">
        <v>16</v>
      </c>
      <c r="D720" t="s">
        <v>1539</v>
      </c>
      <c r="E720" t="s">
        <v>18</v>
      </c>
      <c r="F720" t="s">
        <v>4569</v>
      </c>
      <c r="G720" t="s">
        <v>4570</v>
      </c>
      <c r="H720" t="s">
        <v>4571</v>
      </c>
      <c r="I720" t="s">
        <v>34</v>
      </c>
      <c r="J720" t="s">
        <v>1413</v>
      </c>
      <c r="K720" t="s">
        <v>24</v>
      </c>
      <c r="L720" t="s">
        <v>224</v>
      </c>
      <c r="M720" t="s">
        <v>4572</v>
      </c>
      <c r="N720" t="s">
        <v>46</v>
      </c>
    </row>
    <row r="721" spans="1:14" x14ac:dyDescent="0.25">
      <c r="A721" t="s">
        <v>4573</v>
      </c>
      <c r="B721" t="s">
        <v>4380</v>
      </c>
      <c r="C721" t="s">
        <v>76</v>
      </c>
      <c r="D721" t="s">
        <v>102</v>
      </c>
      <c r="E721" t="s">
        <v>18</v>
      </c>
      <c r="F721" t="s">
        <v>4574</v>
      </c>
      <c r="G721" t="s">
        <v>4575</v>
      </c>
      <c r="H721" t="s">
        <v>4576</v>
      </c>
      <c r="I721" t="s">
        <v>34</v>
      </c>
      <c r="J721" t="s">
        <v>155</v>
      </c>
      <c r="K721" t="s">
        <v>24</v>
      </c>
      <c r="L721" t="s">
        <v>82</v>
      </c>
      <c r="M721" t="s">
        <v>4577</v>
      </c>
      <c r="N721" t="s">
        <v>46</v>
      </c>
    </row>
    <row r="722" spans="1:14" x14ac:dyDescent="0.25">
      <c r="A722" t="s">
        <v>4578</v>
      </c>
      <c r="C722" t="s">
        <v>16</v>
      </c>
      <c r="D722" t="s">
        <v>2703</v>
      </c>
      <c r="E722" t="s">
        <v>18</v>
      </c>
      <c r="F722" t="s">
        <v>4579</v>
      </c>
      <c r="G722" t="s">
        <v>4580</v>
      </c>
      <c r="H722" t="s">
        <v>4581</v>
      </c>
      <c r="I722" t="s">
        <v>34</v>
      </c>
      <c r="J722" t="s">
        <v>2283</v>
      </c>
      <c r="K722" t="s">
        <v>24</v>
      </c>
      <c r="L722" t="s">
        <v>2467</v>
      </c>
      <c r="M722" t="s">
        <v>4582</v>
      </c>
      <c r="N722" t="s">
        <v>46</v>
      </c>
    </row>
    <row r="723" spans="1:14" x14ac:dyDescent="0.25">
      <c r="A723" t="s">
        <v>4583</v>
      </c>
      <c r="B723" t="s">
        <v>4584</v>
      </c>
      <c r="C723" t="s">
        <v>16</v>
      </c>
      <c r="D723" t="s">
        <v>4585</v>
      </c>
      <c r="E723" t="s">
        <v>18</v>
      </c>
      <c r="F723" t="s">
        <v>4586</v>
      </c>
      <c r="G723" t="s">
        <v>4587</v>
      </c>
      <c r="H723" t="s">
        <v>4588</v>
      </c>
      <c r="I723" t="s">
        <v>22</v>
      </c>
      <c r="J723" t="s">
        <v>162</v>
      </c>
      <c r="K723" t="s">
        <v>24</v>
      </c>
      <c r="L723" t="s">
        <v>4589</v>
      </c>
      <c r="M723" t="s">
        <v>4590</v>
      </c>
      <c r="N723" t="s">
        <v>46</v>
      </c>
    </row>
    <row r="724" spans="1:14" x14ac:dyDescent="0.25">
      <c r="A724" t="s">
        <v>4591</v>
      </c>
      <c r="B724" t="s">
        <v>952</v>
      </c>
      <c r="C724" t="s">
        <v>76</v>
      </c>
      <c r="D724" t="s">
        <v>4592</v>
      </c>
      <c r="E724" t="s">
        <v>18</v>
      </c>
      <c r="F724" t="s">
        <v>4593</v>
      </c>
      <c r="G724" t="s">
        <v>4594</v>
      </c>
      <c r="H724" t="s">
        <v>4595</v>
      </c>
      <c r="I724" t="s">
        <v>22</v>
      </c>
      <c r="J724" t="s">
        <v>1066</v>
      </c>
      <c r="K724" t="s">
        <v>24</v>
      </c>
      <c r="L724" t="s">
        <v>4596</v>
      </c>
      <c r="M724" t="s">
        <v>26</v>
      </c>
      <c r="N724" t="s">
        <v>27</v>
      </c>
    </row>
    <row r="725" spans="1:14" x14ac:dyDescent="0.25">
      <c r="A725" t="s">
        <v>4597</v>
      </c>
      <c r="B725" t="s">
        <v>4598</v>
      </c>
      <c r="C725" t="s">
        <v>76</v>
      </c>
      <c r="D725" t="s">
        <v>665</v>
      </c>
      <c r="E725" t="s">
        <v>18</v>
      </c>
      <c r="F725" t="s">
        <v>4599</v>
      </c>
      <c r="G725" t="s">
        <v>4600</v>
      </c>
      <c r="H725" t="s">
        <v>4601</v>
      </c>
      <c r="I725" t="s">
        <v>34</v>
      </c>
      <c r="J725" t="s">
        <v>256</v>
      </c>
      <c r="K725" t="s">
        <v>24</v>
      </c>
      <c r="L725" t="s">
        <v>44</v>
      </c>
      <c r="M725" t="s">
        <v>26</v>
      </c>
      <c r="N725" t="s">
        <v>27</v>
      </c>
    </row>
    <row r="726" spans="1:14" x14ac:dyDescent="0.25">
      <c r="A726" t="s">
        <v>4602</v>
      </c>
      <c r="B726" t="s">
        <v>4603</v>
      </c>
      <c r="C726" t="s">
        <v>16</v>
      </c>
      <c r="D726" t="s">
        <v>4604</v>
      </c>
      <c r="E726" t="s">
        <v>695</v>
      </c>
      <c r="F726" t="s">
        <v>4605</v>
      </c>
      <c r="G726" t="s">
        <v>4606</v>
      </c>
      <c r="H726" t="s">
        <v>4607</v>
      </c>
      <c r="I726" t="s">
        <v>34</v>
      </c>
      <c r="J726" t="s">
        <v>4027</v>
      </c>
      <c r="K726" t="s">
        <v>24</v>
      </c>
      <c r="L726" t="s">
        <v>82</v>
      </c>
      <c r="M726" t="s">
        <v>26</v>
      </c>
      <c r="N726" t="s">
        <v>27</v>
      </c>
    </row>
    <row r="727" spans="1:14" x14ac:dyDescent="0.25">
      <c r="A727" t="s">
        <v>4608</v>
      </c>
      <c r="B727" t="s">
        <v>4609</v>
      </c>
      <c r="C727" t="s">
        <v>76</v>
      </c>
      <c r="D727" t="s">
        <v>437</v>
      </c>
      <c r="E727" t="s">
        <v>695</v>
      </c>
      <c r="F727" t="s">
        <v>4610</v>
      </c>
      <c r="G727" t="s">
        <v>4611</v>
      </c>
      <c r="H727" t="s">
        <v>4612</v>
      </c>
      <c r="I727" t="s">
        <v>34</v>
      </c>
      <c r="J727" t="s">
        <v>1435</v>
      </c>
      <c r="K727" t="s">
        <v>24</v>
      </c>
      <c r="L727" t="s">
        <v>441</v>
      </c>
      <c r="M727" t="s">
        <v>4613</v>
      </c>
      <c r="N727" t="s">
        <v>46</v>
      </c>
    </row>
    <row r="728" spans="1:14" x14ac:dyDescent="0.25">
      <c r="A728" t="s">
        <v>4614</v>
      </c>
      <c r="B728" t="s">
        <v>4615</v>
      </c>
      <c r="C728" t="s">
        <v>76</v>
      </c>
      <c r="D728" t="s">
        <v>4616</v>
      </c>
      <c r="E728" t="s">
        <v>695</v>
      </c>
      <c r="F728" t="s">
        <v>4617</v>
      </c>
      <c r="G728" t="s">
        <v>4618</v>
      </c>
      <c r="H728" t="s">
        <v>4619</v>
      </c>
      <c r="I728" t="s">
        <v>34</v>
      </c>
      <c r="J728" t="s">
        <v>1648</v>
      </c>
      <c r="K728" t="s">
        <v>24</v>
      </c>
      <c r="L728" t="s">
        <v>36</v>
      </c>
      <c r="M728" t="s">
        <v>26</v>
      </c>
      <c r="N728" t="s">
        <v>27</v>
      </c>
    </row>
    <row r="729" spans="1:14" x14ac:dyDescent="0.25">
      <c r="A729" t="s">
        <v>4623</v>
      </c>
      <c r="B729" t="s">
        <v>4624</v>
      </c>
      <c r="C729" t="s">
        <v>16</v>
      </c>
      <c r="D729" t="s">
        <v>3889</v>
      </c>
      <c r="E729" t="s">
        <v>695</v>
      </c>
      <c r="F729" t="s">
        <v>4625</v>
      </c>
      <c r="G729" t="s">
        <v>4626</v>
      </c>
      <c r="H729" t="s">
        <v>4627</v>
      </c>
      <c r="I729" t="s">
        <v>34</v>
      </c>
      <c r="J729" t="s">
        <v>256</v>
      </c>
      <c r="K729" t="s">
        <v>24</v>
      </c>
      <c r="L729" t="s">
        <v>44</v>
      </c>
      <c r="M729" t="s">
        <v>26</v>
      </c>
      <c r="N729" t="s">
        <v>27</v>
      </c>
    </row>
    <row r="730" spans="1:14" x14ac:dyDescent="0.25">
      <c r="A730" t="s">
        <v>4628</v>
      </c>
      <c r="B730" t="s">
        <v>4629</v>
      </c>
      <c r="C730" t="s">
        <v>76</v>
      </c>
      <c r="D730" t="s">
        <v>4630</v>
      </c>
      <c r="E730" t="s">
        <v>695</v>
      </c>
      <c r="F730" t="s">
        <v>4631</v>
      </c>
      <c r="G730" t="s">
        <v>4632</v>
      </c>
      <c r="H730" t="s">
        <v>4633</v>
      </c>
      <c r="I730" t="s">
        <v>34</v>
      </c>
      <c r="J730" t="s">
        <v>4634</v>
      </c>
      <c r="K730" t="s">
        <v>24</v>
      </c>
      <c r="L730" t="s">
        <v>4635</v>
      </c>
      <c r="M730" t="s">
        <v>4636</v>
      </c>
      <c r="N730" t="s">
        <v>46</v>
      </c>
    </row>
    <row r="731" spans="1:14" x14ac:dyDescent="0.25">
      <c r="A731" t="s">
        <v>4637</v>
      </c>
      <c r="B731" t="s">
        <v>4638</v>
      </c>
      <c r="C731" t="s">
        <v>16</v>
      </c>
      <c r="D731" t="s">
        <v>4639</v>
      </c>
      <c r="E731" t="s">
        <v>695</v>
      </c>
      <c r="F731" t="s">
        <v>4640</v>
      </c>
      <c r="G731" t="s">
        <v>4641</v>
      </c>
      <c r="H731" t="s">
        <v>4642</v>
      </c>
      <c r="I731" t="s">
        <v>22</v>
      </c>
      <c r="J731" t="s">
        <v>1689</v>
      </c>
      <c r="K731" t="s">
        <v>24</v>
      </c>
      <c r="L731" t="s">
        <v>4643</v>
      </c>
      <c r="M731" t="s">
        <v>26</v>
      </c>
      <c r="N731" t="s">
        <v>27</v>
      </c>
    </row>
    <row r="732" spans="1:14" x14ac:dyDescent="0.25">
      <c r="A732" t="s">
        <v>4644</v>
      </c>
      <c r="B732" t="s">
        <v>4645</v>
      </c>
      <c r="C732" t="s">
        <v>16</v>
      </c>
      <c r="E732" t="s">
        <v>695</v>
      </c>
      <c r="F732" t="s">
        <v>4646</v>
      </c>
      <c r="G732" t="s">
        <v>4647</v>
      </c>
      <c r="H732" t="s">
        <v>4648</v>
      </c>
      <c r="I732" t="s">
        <v>22</v>
      </c>
      <c r="J732" t="s">
        <v>4649</v>
      </c>
      <c r="K732" t="s">
        <v>24</v>
      </c>
      <c r="M732" t="s">
        <v>26</v>
      </c>
      <c r="N732" t="s">
        <v>27</v>
      </c>
    </row>
    <row r="733" spans="1:14" x14ac:dyDescent="0.25">
      <c r="A733" t="s">
        <v>4656</v>
      </c>
      <c r="B733" t="s">
        <v>4657</v>
      </c>
      <c r="C733" t="s">
        <v>76</v>
      </c>
      <c r="D733" t="s">
        <v>4658</v>
      </c>
      <c r="E733" t="s">
        <v>695</v>
      </c>
      <c r="F733" t="s">
        <v>4659</v>
      </c>
      <c r="G733" t="s">
        <v>4660</v>
      </c>
      <c r="H733" t="s">
        <v>4661</v>
      </c>
      <c r="I733" t="s">
        <v>34</v>
      </c>
      <c r="J733" t="s">
        <v>155</v>
      </c>
      <c r="K733" t="s">
        <v>24</v>
      </c>
      <c r="L733" t="s">
        <v>44</v>
      </c>
      <c r="M733" t="s">
        <v>4662</v>
      </c>
      <c r="N733" t="s">
        <v>46</v>
      </c>
    </row>
    <row r="734" spans="1:14" x14ac:dyDescent="0.25">
      <c r="A734" t="s">
        <v>4675</v>
      </c>
      <c r="B734" t="s">
        <v>2690</v>
      </c>
      <c r="C734" t="s">
        <v>16</v>
      </c>
      <c r="D734" t="s">
        <v>39</v>
      </c>
      <c r="E734" t="s">
        <v>695</v>
      </c>
      <c r="F734" t="s">
        <v>4676</v>
      </c>
      <c r="G734" t="s">
        <v>4677</v>
      </c>
      <c r="H734" t="s">
        <v>4678</v>
      </c>
      <c r="I734" t="s">
        <v>34</v>
      </c>
      <c r="J734" t="s">
        <v>315</v>
      </c>
      <c r="K734" t="s">
        <v>24</v>
      </c>
      <c r="L734" t="s">
        <v>4679</v>
      </c>
      <c r="M734" t="s">
        <v>4680</v>
      </c>
      <c r="N734" t="s">
        <v>46</v>
      </c>
    </row>
    <row r="735" spans="1:14" x14ac:dyDescent="0.25">
      <c r="A735" t="s">
        <v>4628</v>
      </c>
      <c r="B735" t="s">
        <v>4686</v>
      </c>
      <c r="C735" t="s">
        <v>16</v>
      </c>
      <c r="D735" t="s">
        <v>4687</v>
      </c>
      <c r="E735" t="s">
        <v>695</v>
      </c>
      <c r="F735" t="s">
        <v>4688</v>
      </c>
      <c r="G735" t="s">
        <v>4689</v>
      </c>
      <c r="H735" t="s">
        <v>4690</v>
      </c>
      <c r="I735" t="s">
        <v>34</v>
      </c>
      <c r="J735" t="s">
        <v>456</v>
      </c>
      <c r="K735" t="s">
        <v>24</v>
      </c>
      <c r="L735" t="s">
        <v>4635</v>
      </c>
      <c r="M735" t="s">
        <v>4691</v>
      </c>
      <c r="N735" t="s">
        <v>46</v>
      </c>
    </row>
    <row r="736" spans="1:14" x14ac:dyDescent="0.25">
      <c r="A736" t="s">
        <v>4692</v>
      </c>
      <c r="B736" t="s">
        <v>4126</v>
      </c>
      <c r="C736" t="s">
        <v>76</v>
      </c>
      <c r="D736" t="s">
        <v>2027</v>
      </c>
      <c r="E736" t="s">
        <v>695</v>
      </c>
      <c r="F736" t="s">
        <v>4693</v>
      </c>
      <c r="G736" t="s">
        <v>4694</v>
      </c>
      <c r="H736" t="s">
        <v>4695</v>
      </c>
      <c r="I736" t="s">
        <v>34</v>
      </c>
      <c r="J736" t="s">
        <v>192</v>
      </c>
      <c r="K736" t="s">
        <v>24</v>
      </c>
      <c r="L736" t="s">
        <v>82</v>
      </c>
      <c r="M736" t="s">
        <v>4696</v>
      </c>
      <c r="N736" t="s">
        <v>46</v>
      </c>
    </row>
    <row r="737" spans="1:14" x14ac:dyDescent="0.25">
      <c r="A737" t="s">
        <v>4697</v>
      </c>
      <c r="B737" t="s">
        <v>4698</v>
      </c>
      <c r="C737" t="s">
        <v>16</v>
      </c>
      <c r="D737" t="s">
        <v>2667</v>
      </c>
      <c r="E737" t="s">
        <v>695</v>
      </c>
      <c r="F737" t="s">
        <v>4699</v>
      </c>
      <c r="G737" t="s">
        <v>4700</v>
      </c>
      <c r="H737" t="s">
        <v>4701</v>
      </c>
      <c r="I737" t="s">
        <v>34</v>
      </c>
      <c r="J737" t="s">
        <v>448</v>
      </c>
      <c r="K737" t="s">
        <v>24</v>
      </c>
      <c r="L737" t="s">
        <v>4702</v>
      </c>
      <c r="M737" t="s">
        <v>26</v>
      </c>
      <c r="N737" t="s">
        <v>27</v>
      </c>
    </row>
    <row r="738" spans="1:14" x14ac:dyDescent="0.25">
      <c r="A738" t="s">
        <v>4715</v>
      </c>
      <c r="B738" t="s">
        <v>4682</v>
      </c>
      <c r="C738" t="s">
        <v>76</v>
      </c>
      <c r="D738" t="s">
        <v>1612</v>
      </c>
      <c r="E738" t="s">
        <v>695</v>
      </c>
      <c r="F738" t="s">
        <v>4716</v>
      </c>
      <c r="G738" t="s">
        <v>4717</v>
      </c>
      <c r="H738" t="s">
        <v>4718</v>
      </c>
      <c r="I738" t="s">
        <v>34</v>
      </c>
      <c r="J738" t="s">
        <v>1066</v>
      </c>
      <c r="K738" t="s">
        <v>24</v>
      </c>
      <c r="L738" t="s">
        <v>82</v>
      </c>
      <c r="M738" t="s">
        <v>26</v>
      </c>
      <c r="N738" t="s">
        <v>27</v>
      </c>
    </row>
    <row r="739" spans="1:14" x14ac:dyDescent="0.25">
      <c r="A739" t="s">
        <v>4719</v>
      </c>
      <c r="B739" t="s">
        <v>4720</v>
      </c>
      <c r="C739" t="s">
        <v>16</v>
      </c>
      <c r="D739" t="s">
        <v>2667</v>
      </c>
      <c r="E739" t="s">
        <v>695</v>
      </c>
      <c r="F739" t="s">
        <v>4721</v>
      </c>
      <c r="G739" t="s">
        <v>4722</v>
      </c>
      <c r="H739" t="s">
        <v>4723</v>
      </c>
      <c r="I739" t="s">
        <v>34</v>
      </c>
      <c r="J739" t="s">
        <v>284</v>
      </c>
      <c r="K739" t="s">
        <v>24</v>
      </c>
      <c r="L739" t="s">
        <v>848</v>
      </c>
      <c r="M739" t="s">
        <v>26</v>
      </c>
      <c r="N739" t="s">
        <v>27</v>
      </c>
    </row>
    <row r="740" spans="1:14" x14ac:dyDescent="0.25">
      <c r="A740" t="s">
        <v>3611</v>
      </c>
      <c r="B740" t="s">
        <v>3275</v>
      </c>
      <c r="C740" t="s">
        <v>76</v>
      </c>
      <c r="D740" t="s">
        <v>4724</v>
      </c>
      <c r="E740" t="s">
        <v>695</v>
      </c>
      <c r="F740" t="s">
        <v>4725</v>
      </c>
      <c r="G740" t="s">
        <v>4726</v>
      </c>
      <c r="H740" t="s">
        <v>4727</v>
      </c>
      <c r="I740" t="s">
        <v>22</v>
      </c>
      <c r="J740" t="s">
        <v>162</v>
      </c>
      <c r="K740" t="s">
        <v>24</v>
      </c>
      <c r="L740" t="s">
        <v>91</v>
      </c>
      <c r="M740" t="s">
        <v>4728</v>
      </c>
      <c r="N740" t="s">
        <v>46</v>
      </c>
    </row>
    <row r="741" spans="1:14" x14ac:dyDescent="0.25">
      <c r="A741" t="s">
        <v>4729</v>
      </c>
      <c r="B741" t="s">
        <v>4682</v>
      </c>
      <c r="C741" t="s">
        <v>76</v>
      </c>
      <c r="D741" t="s">
        <v>1612</v>
      </c>
      <c r="E741" t="s">
        <v>695</v>
      </c>
      <c r="F741" t="s">
        <v>4730</v>
      </c>
      <c r="G741" t="s">
        <v>4731</v>
      </c>
      <c r="H741" t="s">
        <v>4732</v>
      </c>
      <c r="I741" t="s">
        <v>34</v>
      </c>
      <c r="J741" t="s">
        <v>699</v>
      </c>
      <c r="K741" t="s">
        <v>24</v>
      </c>
      <c r="L741" t="s">
        <v>82</v>
      </c>
      <c r="M741" t="s">
        <v>26</v>
      </c>
      <c r="N741" t="s">
        <v>27</v>
      </c>
    </row>
    <row r="742" spans="1:14" x14ac:dyDescent="0.25">
      <c r="A742" t="s">
        <v>4733</v>
      </c>
      <c r="B742" t="s">
        <v>4734</v>
      </c>
      <c r="C742" t="s">
        <v>76</v>
      </c>
      <c r="D742" t="s">
        <v>4671</v>
      </c>
      <c r="E742" t="s">
        <v>695</v>
      </c>
      <c r="F742" t="s">
        <v>4735</v>
      </c>
      <c r="G742" t="s">
        <v>4736</v>
      </c>
      <c r="H742" t="s">
        <v>4737</v>
      </c>
      <c r="I742" t="s">
        <v>34</v>
      </c>
      <c r="J742" t="s">
        <v>178</v>
      </c>
      <c r="K742" t="s">
        <v>24</v>
      </c>
      <c r="L742" t="s">
        <v>1455</v>
      </c>
      <c r="M742" t="s">
        <v>26</v>
      </c>
      <c r="N742" t="s">
        <v>27</v>
      </c>
    </row>
    <row r="743" spans="1:14" x14ac:dyDescent="0.25">
      <c r="A743" t="s">
        <v>4738</v>
      </c>
      <c r="B743" t="s">
        <v>4739</v>
      </c>
      <c r="C743" t="s">
        <v>16</v>
      </c>
      <c r="D743" t="s">
        <v>102</v>
      </c>
      <c r="E743" t="s">
        <v>695</v>
      </c>
      <c r="F743" t="s">
        <v>4740</v>
      </c>
      <c r="G743" t="s">
        <v>4741</v>
      </c>
      <c r="H743" t="s">
        <v>4742</v>
      </c>
      <c r="I743" t="s">
        <v>34</v>
      </c>
      <c r="J743" t="s">
        <v>1468</v>
      </c>
      <c r="K743" t="s">
        <v>24</v>
      </c>
      <c r="L743" t="s">
        <v>82</v>
      </c>
      <c r="M743" t="s">
        <v>4743</v>
      </c>
      <c r="N743" t="s">
        <v>46</v>
      </c>
    </row>
    <row r="744" spans="1:14" x14ac:dyDescent="0.25">
      <c r="A744" t="s">
        <v>4748</v>
      </c>
      <c r="B744" t="s">
        <v>4682</v>
      </c>
      <c r="C744" t="s">
        <v>76</v>
      </c>
      <c r="D744" t="s">
        <v>1612</v>
      </c>
      <c r="E744" t="s">
        <v>695</v>
      </c>
      <c r="F744" t="s">
        <v>4749</v>
      </c>
      <c r="G744" t="s">
        <v>4750</v>
      </c>
      <c r="H744" t="s">
        <v>4751</v>
      </c>
      <c r="I744" t="s">
        <v>34</v>
      </c>
      <c r="J744" t="s">
        <v>433</v>
      </c>
      <c r="K744" t="s">
        <v>24</v>
      </c>
      <c r="L744" t="s">
        <v>82</v>
      </c>
      <c r="M744" t="s">
        <v>26</v>
      </c>
      <c r="N744" t="s">
        <v>27</v>
      </c>
    </row>
    <row r="745" spans="1:14" x14ac:dyDescent="0.25">
      <c r="A745" t="s">
        <v>4752</v>
      </c>
      <c r="C745" t="s">
        <v>16</v>
      </c>
      <c r="D745" t="s">
        <v>4753</v>
      </c>
      <c r="E745" t="s">
        <v>695</v>
      </c>
      <c r="F745" t="s">
        <v>4754</v>
      </c>
      <c r="G745" t="s">
        <v>4755</v>
      </c>
      <c r="H745" t="s">
        <v>4756</v>
      </c>
      <c r="I745" t="s">
        <v>22</v>
      </c>
      <c r="J745" t="s">
        <v>476</v>
      </c>
      <c r="K745" t="s">
        <v>24</v>
      </c>
      <c r="L745" t="s">
        <v>91</v>
      </c>
      <c r="M745" t="s">
        <v>26</v>
      </c>
      <c r="N745" t="s">
        <v>27</v>
      </c>
    </row>
    <row r="746" spans="1:14" x14ac:dyDescent="0.25">
      <c r="A746" t="s">
        <v>4757</v>
      </c>
      <c r="B746" t="s">
        <v>4758</v>
      </c>
      <c r="C746" t="s">
        <v>76</v>
      </c>
      <c r="D746" t="s">
        <v>4759</v>
      </c>
      <c r="E746" t="s">
        <v>695</v>
      </c>
      <c r="F746" t="s">
        <v>4760</v>
      </c>
      <c r="G746" t="s">
        <v>4761</v>
      </c>
      <c r="H746" t="s">
        <v>4762</v>
      </c>
      <c r="I746" t="s">
        <v>34</v>
      </c>
      <c r="J746" t="s">
        <v>1208</v>
      </c>
      <c r="K746" t="s">
        <v>24</v>
      </c>
      <c r="L746" t="s">
        <v>82</v>
      </c>
      <c r="M746" t="s">
        <v>26</v>
      </c>
      <c r="N746" t="s">
        <v>27</v>
      </c>
    </row>
    <row r="747" spans="1:14" x14ac:dyDescent="0.25">
      <c r="A747" t="s">
        <v>4763</v>
      </c>
      <c r="B747" t="s">
        <v>4764</v>
      </c>
      <c r="C747" t="s">
        <v>16</v>
      </c>
      <c r="D747" t="s">
        <v>4759</v>
      </c>
      <c r="E747" t="s">
        <v>695</v>
      </c>
      <c r="F747" t="s">
        <v>4765</v>
      </c>
      <c r="G747" t="s">
        <v>4766</v>
      </c>
      <c r="H747" t="s">
        <v>4767</v>
      </c>
      <c r="I747" t="s">
        <v>34</v>
      </c>
      <c r="J747" t="s">
        <v>691</v>
      </c>
      <c r="K747" t="s">
        <v>24</v>
      </c>
      <c r="L747" t="s">
        <v>82</v>
      </c>
      <c r="M747" t="s">
        <v>26</v>
      </c>
      <c r="N747" t="s">
        <v>27</v>
      </c>
    </row>
    <row r="748" spans="1:14" x14ac:dyDescent="0.25">
      <c r="A748" t="s">
        <v>4628</v>
      </c>
      <c r="B748" t="s">
        <v>4768</v>
      </c>
      <c r="C748" t="s">
        <v>76</v>
      </c>
      <c r="D748" t="s">
        <v>4769</v>
      </c>
      <c r="E748" t="s">
        <v>695</v>
      </c>
      <c r="F748" t="s">
        <v>4770</v>
      </c>
      <c r="G748" t="s">
        <v>4771</v>
      </c>
      <c r="H748" t="s">
        <v>4772</v>
      </c>
      <c r="I748" t="s">
        <v>34</v>
      </c>
      <c r="J748" t="s">
        <v>4634</v>
      </c>
      <c r="K748" t="s">
        <v>24</v>
      </c>
      <c r="L748" t="s">
        <v>4635</v>
      </c>
      <c r="M748" t="s">
        <v>4773</v>
      </c>
      <c r="N748" t="s">
        <v>46</v>
      </c>
    </row>
    <row r="749" spans="1:14" x14ac:dyDescent="0.25">
      <c r="A749" t="s">
        <v>4774</v>
      </c>
      <c r="B749" t="s">
        <v>4758</v>
      </c>
      <c r="C749" t="s">
        <v>76</v>
      </c>
      <c r="D749" t="s">
        <v>4759</v>
      </c>
      <c r="E749" t="s">
        <v>695</v>
      </c>
      <c r="F749" t="s">
        <v>4775</v>
      </c>
      <c r="G749" t="s">
        <v>4776</v>
      </c>
      <c r="H749" t="s">
        <v>4777</v>
      </c>
      <c r="I749" t="s">
        <v>34</v>
      </c>
      <c r="J749" t="s">
        <v>1208</v>
      </c>
      <c r="K749" t="s">
        <v>24</v>
      </c>
      <c r="L749" t="s">
        <v>82</v>
      </c>
      <c r="M749" t="s">
        <v>26</v>
      </c>
      <c r="N749" t="s">
        <v>27</v>
      </c>
    </row>
    <row r="750" spans="1:14" x14ac:dyDescent="0.25">
      <c r="A750" t="s">
        <v>4784</v>
      </c>
      <c r="B750" t="s">
        <v>4785</v>
      </c>
      <c r="C750" t="s">
        <v>76</v>
      </c>
      <c r="D750" t="s">
        <v>4786</v>
      </c>
      <c r="E750" t="s">
        <v>695</v>
      </c>
      <c r="F750" t="s">
        <v>4787</v>
      </c>
      <c r="G750" t="s">
        <v>4788</v>
      </c>
      <c r="H750" t="s">
        <v>4789</v>
      </c>
      <c r="I750" t="s">
        <v>34</v>
      </c>
      <c r="J750" t="s">
        <v>2391</v>
      </c>
      <c r="K750" t="s">
        <v>24</v>
      </c>
      <c r="L750" t="s">
        <v>4790</v>
      </c>
      <c r="M750" t="s">
        <v>26</v>
      </c>
      <c r="N750" t="s">
        <v>27</v>
      </c>
    </row>
    <row r="751" spans="1:14" x14ac:dyDescent="0.25">
      <c r="A751" t="s">
        <v>4791</v>
      </c>
      <c r="B751" t="s">
        <v>708</v>
      </c>
      <c r="C751" t="s">
        <v>16</v>
      </c>
      <c r="D751" t="s">
        <v>4792</v>
      </c>
      <c r="E751" t="s">
        <v>695</v>
      </c>
      <c r="F751" t="s">
        <v>4793</v>
      </c>
      <c r="G751" t="s">
        <v>4794</v>
      </c>
      <c r="H751" t="s">
        <v>4795</v>
      </c>
      <c r="I751" t="s">
        <v>34</v>
      </c>
      <c r="J751" t="s">
        <v>872</v>
      </c>
      <c r="K751" t="s">
        <v>24</v>
      </c>
      <c r="L751" t="s">
        <v>914</v>
      </c>
      <c r="M751" t="s">
        <v>26</v>
      </c>
      <c r="N751" t="s">
        <v>27</v>
      </c>
    </row>
    <row r="752" spans="1:14" x14ac:dyDescent="0.25">
      <c r="A752" t="s">
        <v>4628</v>
      </c>
      <c r="B752" t="s">
        <v>101</v>
      </c>
      <c r="C752" t="s">
        <v>76</v>
      </c>
      <c r="D752" t="s">
        <v>4687</v>
      </c>
      <c r="E752" t="s">
        <v>695</v>
      </c>
      <c r="F752" t="s">
        <v>4802</v>
      </c>
      <c r="G752" t="s">
        <v>4803</v>
      </c>
      <c r="H752" t="s">
        <v>4804</v>
      </c>
      <c r="I752" t="s">
        <v>34</v>
      </c>
      <c r="J752" t="s">
        <v>358</v>
      </c>
      <c r="K752" t="s">
        <v>24</v>
      </c>
      <c r="L752" t="s">
        <v>4635</v>
      </c>
      <c r="M752" t="s">
        <v>4805</v>
      </c>
      <c r="N752" t="s">
        <v>46</v>
      </c>
    </row>
    <row r="753" spans="1:14" x14ac:dyDescent="0.25">
      <c r="A753" t="s">
        <v>4806</v>
      </c>
      <c r="B753" t="s">
        <v>4807</v>
      </c>
      <c r="C753" t="s">
        <v>76</v>
      </c>
      <c r="D753" t="s">
        <v>4808</v>
      </c>
      <c r="E753" t="s">
        <v>695</v>
      </c>
      <c r="F753" t="s">
        <v>4809</v>
      </c>
      <c r="G753" t="s">
        <v>4810</v>
      </c>
      <c r="H753" t="s">
        <v>4811</v>
      </c>
      <c r="I753" t="s">
        <v>34</v>
      </c>
      <c r="J753" t="s">
        <v>120</v>
      </c>
      <c r="K753" t="s">
        <v>24</v>
      </c>
      <c r="L753" t="s">
        <v>1414</v>
      </c>
      <c r="M753" t="s">
        <v>4812</v>
      </c>
      <c r="N753" t="s">
        <v>46</v>
      </c>
    </row>
    <row r="754" spans="1:14" x14ac:dyDescent="0.25">
      <c r="A754" t="s">
        <v>4813</v>
      </c>
      <c r="B754" t="s">
        <v>4698</v>
      </c>
      <c r="C754" t="s">
        <v>16</v>
      </c>
      <c r="D754" t="s">
        <v>2667</v>
      </c>
      <c r="E754" t="s">
        <v>695</v>
      </c>
      <c r="F754" t="s">
        <v>4814</v>
      </c>
      <c r="G754" t="s">
        <v>4815</v>
      </c>
      <c r="H754" t="s">
        <v>4816</v>
      </c>
      <c r="I754" t="s">
        <v>34</v>
      </c>
      <c r="J754" t="s">
        <v>448</v>
      </c>
      <c r="K754" t="s">
        <v>24</v>
      </c>
      <c r="L754" t="s">
        <v>4714</v>
      </c>
      <c r="M754" t="s">
        <v>26</v>
      </c>
      <c r="N754" t="s">
        <v>27</v>
      </c>
    </row>
    <row r="755" spans="1:14" x14ac:dyDescent="0.25">
      <c r="A755" t="s">
        <v>4817</v>
      </c>
      <c r="B755" t="s">
        <v>4651</v>
      </c>
      <c r="C755" t="s">
        <v>16</v>
      </c>
      <c r="D755" t="s">
        <v>4652</v>
      </c>
      <c r="E755" t="s">
        <v>695</v>
      </c>
      <c r="F755" t="s">
        <v>4818</v>
      </c>
      <c r="G755" t="s">
        <v>4819</v>
      </c>
      <c r="H755" t="s">
        <v>4820</v>
      </c>
      <c r="I755" t="s">
        <v>34</v>
      </c>
      <c r="J755" t="s">
        <v>1066</v>
      </c>
      <c r="K755" t="s">
        <v>24</v>
      </c>
      <c r="L755" t="s">
        <v>2777</v>
      </c>
      <c r="M755" t="s">
        <v>26</v>
      </c>
      <c r="N755" t="s">
        <v>27</v>
      </c>
    </row>
    <row r="756" spans="1:14" x14ac:dyDescent="0.25">
      <c r="A756" t="s">
        <v>4821</v>
      </c>
      <c r="B756" t="s">
        <v>4682</v>
      </c>
      <c r="C756" t="s">
        <v>76</v>
      </c>
      <c r="D756" t="s">
        <v>1612</v>
      </c>
      <c r="E756" t="s">
        <v>695</v>
      </c>
      <c r="F756" t="s">
        <v>4822</v>
      </c>
      <c r="G756" t="s">
        <v>4823</v>
      </c>
      <c r="H756" t="s">
        <v>4824</v>
      </c>
      <c r="I756" t="s">
        <v>34</v>
      </c>
      <c r="J756" t="s">
        <v>745</v>
      </c>
      <c r="K756" t="s">
        <v>24</v>
      </c>
      <c r="L756" t="s">
        <v>82</v>
      </c>
      <c r="M756" t="s">
        <v>26</v>
      </c>
      <c r="N756" t="s">
        <v>27</v>
      </c>
    </row>
    <row r="757" spans="1:14" x14ac:dyDescent="0.25">
      <c r="A757" t="s">
        <v>4825</v>
      </c>
      <c r="B757" t="s">
        <v>4826</v>
      </c>
      <c r="C757" t="s">
        <v>76</v>
      </c>
      <c r="D757" t="s">
        <v>4616</v>
      </c>
      <c r="E757" t="s">
        <v>695</v>
      </c>
      <c r="F757" t="s">
        <v>4827</v>
      </c>
      <c r="G757" t="s">
        <v>4828</v>
      </c>
      <c r="H757" t="s">
        <v>4829</v>
      </c>
      <c r="I757" t="s">
        <v>34</v>
      </c>
      <c r="J757" t="s">
        <v>1648</v>
      </c>
      <c r="K757" t="s">
        <v>24</v>
      </c>
      <c r="L757" t="s">
        <v>36</v>
      </c>
      <c r="M757" t="s">
        <v>26</v>
      </c>
      <c r="N757" t="s">
        <v>27</v>
      </c>
    </row>
    <row r="758" spans="1:14" x14ac:dyDescent="0.25">
      <c r="A758" t="s">
        <v>4806</v>
      </c>
      <c r="B758" t="s">
        <v>4807</v>
      </c>
      <c r="C758" t="s">
        <v>76</v>
      </c>
      <c r="D758" t="s">
        <v>4808</v>
      </c>
      <c r="E758" t="s">
        <v>695</v>
      </c>
      <c r="F758" t="s">
        <v>4830</v>
      </c>
      <c r="G758" t="s">
        <v>4831</v>
      </c>
      <c r="H758" t="s">
        <v>4832</v>
      </c>
      <c r="I758" t="s">
        <v>34</v>
      </c>
      <c r="J758" t="s">
        <v>528</v>
      </c>
      <c r="K758" t="s">
        <v>24</v>
      </c>
      <c r="L758" t="s">
        <v>1414</v>
      </c>
      <c r="M758" t="s">
        <v>4833</v>
      </c>
      <c r="N758" t="s">
        <v>46</v>
      </c>
    </row>
    <row r="759" spans="1:14" x14ac:dyDescent="0.25">
      <c r="A759" t="s">
        <v>4838</v>
      </c>
      <c r="B759" t="s">
        <v>4779</v>
      </c>
      <c r="C759" t="s">
        <v>76</v>
      </c>
      <c r="D759" t="s">
        <v>197</v>
      </c>
      <c r="E759" t="s">
        <v>695</v>
      </c>
      <c r="F759" t="s">
        <v>4839</v>
      </c>
      <c r="G759" t="s">
        <v>4840</v>
      </c>
      <c r="H759" t="s">
        <v>4841</v>
      </c>
      <c r="I759" t="s">
        <v>34</v>
      </c>
      <c r="J759" t="s">
        <v>4783</v>
      </c>
      <c r="K759" t="s">
        <v>24</v>
      </c>
      <c r="L759" t="s">
        <v>373</v>
      </c>
      <c r="M759" t="s">
        <v>4842</v>
      </c>
      <c r="N759" t="s">
        <v>46</v>
      </c>
    </row>
    <row r="760" spans="1:14" x14ac:dyDescent="0.25">
      <c r="A760" t="s">
        <v>4843</v>
      </c>
      <c r="B760" t="s">
        <v>4779</v>
      </c>
      <c r="C760" t="s">
        <v>76</v>
      </c>
      <c r="D760" t="s">
        <v>197</v>
      </c>
      <c r="E760" t="s">
        <v>695</v>
      </c>
      <c r="F760" t="s">
        <v>4844</v>
      </c>
      <c r="G760" t="s">
        <v>4845</v>
      </c>
      <c r="H760" t="s">
        <v>4846</v>
      </c>
      <c r="I760" t="s">
        <v>34</v>
      </c>
      <c r="J760" t="s">
        <v>315</v>
      </c>
      <c r="K760" t="s">
        <v>24</v>
      </c>
      <c r="L760" t="s">
        <v>202</v>
      </c>
      <c r="M760" t="s">
        <v>4847</v>
      </c>
      <c r="N760" t="s">
        <v>46</v>
      </c>
    </row>
    <row r="761" spans="1:14" x14ac:dyDescent="0.25">
      <c r="A761" t="s">
        <v>4752</v>
      </c>
      <c r="C761" t="s">
        <v>16</v>
      </c>
      <c r="D761" t="s">
        <v>4753</v>
      </c>
      <c r="E761" t="s">
        <v>695</v>
      </c>
      <c r="F761" t="s">
        <v>4848</v>
      </c>
      <c r="G761" t="s">
        <v>4849</v>
      </c>
      <c r="H761" t="s">
        <v>4850</v>
      </c>
      <c r="I761" t="s">
        <v>22</v>
      </c>
      <c r="J761" t="s">
        <v>476</v>
      </c>
      <c r="K761" t="s">
        <v>24</v>
      </c>
      <c r="L761" t="s">
        <v>91</v>
      </c>
      <c r="M761" t="s">
        <v>26</v>
      </c>
      <c r="N761" t="s">
        <v>27</v>
      </c>
    </row>
    <row r="762" spans="1:14" x14ac:dyDescent="0.25">
      <c r="A762" t="s">
        <v>4851</v>
      </c>
      <c r="B762" t="s">
        <v>2953</v>
      </c>
      <c r="C762" t="s">
        <v>76</v>
      </c>
      <c r="D762" t="s">
        <v>2954</v>
      </c>
      <c r="E762" t="s">
        <v>695</v>
      </c>
      <c r="F762" t="s">
        <v>4852</v>
      </c>
      <c r="G762" t="s">
        <v>4853</v>
      </c>
      <c r="H762" t="s">
        <v>4854</v>
      </c>
      <c r="I762" t="s">
        <v>34</v>
      </c>
      <c r="J762" t="s">
        <v>433</v>
      </c>
      <c r="K762" t="s">
        <v>24</v>
      </c>
      <c r="L762" t="s">
        <v>537</v>
      </c>
      <c r="M762" t="s">
        <v>26</v>
      </c>
      <c r="N762" t="s">
        <v>27</v>
      </c>
    </row>
    <row r="763" spans="1:14" x14ac:dyDescent="0.25">
      <c r="A763" t="s">
        <v>4628</v>
      </c>
      <c r="B763" t="s">
        <v>4855</v>
      </c>
      <c r="C763" t="s">
        <v>16</v>
      </c>
      <c r="D763" t="s">
        <v>4687</v>
      </c>
      <c r="E763" t="s">
        <v>695</v>
      </c>
      <c r="F763" t="s">
        <v>4856</v>
      </c>
      <c r="G763" t="s">
        <v>4857</v>
      </c>
      <c r="H763" t="s">
        <v>4858</v>
      </c>
      <c r="I763" t="s">
        <v>34</v>
      </c>
      <c r="J763" t="s">
        <v>575</v>
      </c>
      <c r="K763" t="s">
        <v>24</v>
      </c>
      <c r="L763" t="s">
        <v>4635</v>
      </c>
      <c r="M763" t="s">
        <v>4859</v>
      </c>
      <c r="N763" t="s">
        <v>46</v>
      </c>
    </row>
    <row r="764" spans="1:14" x14ac:dyDescent="0.25">
      <c r="A764" t="s">
        <v>4860</v>
      </c>
      <c r="B764" t="s">
        <v>4861</v>
      </c>
      <c r="C764" t="s">
        <v>76</v>
      </c>
      <c r="D764" t="s">
        <v>1612</v>
      </c>
      <c r="E764" t="s">
        <v>695</v>
      </c>
      <c r="F764" t="s">
        <v>4862</v>
      </c>
      <c r="G764" t="s">
        <v>4863</v>
      </c>
      <c r="H764" t="s">
        <v>4864</v>
      </c>
      <c r="I764" t="s">
        <v>34</v>
      </c>
      <c r="J764" t="s">
        <v>1279</v>
      </c>
      <c r="K764" t="s">
        <v>24</v>
      </c>
      <c r="L764" t="s">
        <v>82</v>
      </c>
      <c r="M764" t="s">
        <v>26</v>
      </c>
      <c r="N764" t="s">
        <v>27</v>
      </c>
    </row>
    <row r="765" spans="1:14" x14ac:dyDescent="0.25">
      <c r="A765" t="s">
        <v>4865</v>
      </c>
      <c r="B765" t="s">
        <v>4866</v>
      </c>
      <c r="C765" t="s">
        <v>76</v>
      </c>
      <c r="D765" t="s">
        <v>4867</v>
      </c>
      <c r="E765" t="s">
        <v>695</v>
      </c>
      <c r="F765" t="s">
        <v>4868</v>
      </c>
      <c r="G765" t="s">
        <v>4869</v>
      </c>
      <c r="H765" t="s">
        <v>4870</v>
      </c>
      <c r="I765" t="s">
        <v>34</v>
      </c>
      <c r="J765" t="s">
        <v>4871</v>
      </c>
      <c r="K765" t="s">
        <v>24</v>
      </c>
      <c r="L765" t="s">
        <v>4872</v>
      </c>
      <c r="M765" t="s">
        <v>4873</v>
      </c>
      <c r="N765" t="s">
        <v>46</v>
      </c>
    </row>
    <row r="766" spans="1:14" x14ac:dyDescent="0.25">
      <c r="A766" t="s">
        <v>3611</v>
      </c>
      <c r="B766" t="s">
        <v>3275</v>
      </c>
      <c r="C766" t="s">
        <v>76</v>
      </c>
      <c r="D766" t="s">
        <v>4724</v>
      </c>
      <c r="E766" t="s">
        <v>695</v>
      </c>
      <c r="F766" t="s">
        <v>4880</v>
      </c>
      <c r="G766" t="s">
        <v>4881</v>
      </c>
      <c r="H766" t="s">
        <v>4882</v>
      </c>
      <c r="I766" t="s">
        <v>22</v>
      </c>
      <c r="J766" t="s">
        <v>162</v>
      </c>
      <c r="K766" t="s">
        <v>24</v>
      </c>
      <c r="L766" t="s">
        <v>91</v>
      </c>
      <c r="M766" t="s">
        <v>4883</v>
      </c>
      <c r="N766" t="s">
        <v>46</v>
      </c>
    </row>
    <row r="767" spans="1:14" x14ac:dyDescent="0.25">
      <c r="A767" t="s">
        <v>4887</v>
      </c>
      <c r="B767" t="s">
        <v>4682</v>
      </c>
      <c r="C767" t="s">
        <v>76</v>
      </c>
      <c r="D767" t="s">
        <v>1612</v>
      </c>
      <c r="E767" t="s">
        <v>695</v>
      </c>
      <c r="F767" t="s">
        <v>4888</v>
      </c>
      <c r="G767" t="s">
        <v>4889</v>
      </c>
      <c r="H767" t="s">
        <v>4890</v>
      </c>
      <c r="I767" t="s">
        <v>34</v>
      </c>
      <c r="J767" t="s">
        <v>433</v>
      </c>
      <c r="K767" t="s">
        <v>24</v>
      </c>
      <c r="L767" t="s">
        <v>82</v>
      </c>
      <c r="M767" t="s">
        <v>26</v>
      </c>
      <c r="N767" t="s">
        <v>27</v>
      </c>
    </row>
    <row r="768" spans="1:14" x14ac:dyDescent="0.25">
      <c r="A768" t="s">
        <v>4900</v>
      </c>
      <c r="B768" t="s">
        <v>992</v>
      </c>
      <c r="C768" t="s">
        <v>16</v>
      </c>
      <c r="D768" t="s">
        <v>3396</v>
      </c>
      <c r="E768" t="s">
        <v>695</v>
      </c>
      <c r="F768" t="s">
        <v>4901</v>
      </c>
      <c r="G768" t="s">
        <v>4902</v>
      </c>
      <c r="H768" t="s">
        <v>4903</v>
      </c>
      <c r="I768" t="s">
        <v>34</v>
      </c>
      <c r="J768" t="s">
        <v>4904</v>
      </c>
      <c r="K768" t="s">
        <v>24</v>
      </c>
      <c r="L768" t="s">
        <v>4905</v>
      </c>
      <c r="M768" t="s">
        <v>26</v>
      </c>
      <c r="N768" t="s">
        <v>27</v>
      </c>
    </row>
    <row r="769" spans="1:14" x14ac:dyDescent="0.25">
      <c r="A769" t="s">
        <v>4906</v>
      </c>
      <c r="B769" t="s">
        <v>722</v>
      </c>
      <c r="C769" t="s">
        <v>76</v>
      </c>
      <c r="D769" t="s">
        <v>4896</v>
      </c>
      <c r="E769" t="s">
        <v>695</v>
      </c>
      <c r="F769" t="s">
        <v>4907</v>
      </c>
      <c r="G769" t="s">
        <v>4908</v>
      </c>
      <c r="H769" t="s">
        <v>4909</v>
      </c>
      <c r="I769" t="s">
        <v>34</v>
      </c>
      <c r="J769" t="s">
        <v>691</v>
      </c>
      <c r="K769" t="s">
        <v>24</v>
      </c>
      <c r="L769" t="s">
        <v>2751</v>
      </c>
      <c r="M769" t="s">
        <v>26</v>
      </c>
      <c r="N769" t="s">
        <v>27</v>
      </c>
    </row>
    <row r="770" spans="1:14" x14ac:dyDescent="0.25">
      <c r="A770" t="s">
        <v>4910</v>
      </c>
      <c r="B770" t="s">
        <v>4704</v>
      </c>
      <c r="C770" t="s">
        <v>76</v>
      </c>
      <c r="D770" t="s">
        <v>3673</v>
      </c>
      <c r="E770" t="s">
        <v>695</v>
      </c>
      <c r="F770" t="s">
        <v>4911</v>
      </c>
      <c r="G770" t="s">
        <v>4912</v>
      </c>
      <c r="H770" t="s">
        <v>4913</v>
      </c>
      <c r="I770" t="s">
        <v>34</v>
      </c>
      <c r="J770" t="s">
        <v>669</v>
      </c>
      <c r="K770" t="s">
        <v>24</v>
      </c>
      <c r="L770" t="s">
        <v>82</v>
      </c>
      <c r="M770" t="s">
        <v>4914</v>
      </c>
      <c r="N770" t="s">
        <v>46</v>
      </c>
    </row>
    <row r="771" spans="1:14" x14ac:dyDescent="0.25">
      <c r="A771" t="s">
        <v>4752</v>
      </c>
      <c r="C771" t="s">
        <v>16</v>
      </c>
      <c r="D771" t="s">
        <v>4753</v>
      </c>
      <c r="E771" t="s">
        <v>695</v>
      </c>
      <c r="F771" t="s">
        <v>4915</v>
      </c>
      <c r="G771" t="s">
        <v>4916</v>
      </c>
      <c r="H771" t="s">
        <v>4917</v>
      </c>
      <c r="I771" t="s">
        <v>22</v>
      </c>
      <c r="J771" t="s">
        <v>476</v>
      </c>
      <c r="K771" t="s">
        <v>24</v>
      </c>
      <c r="L771" t="s">
        <v>91</v>
      </c>
      <c r="M771" t="s">
        <v>26</v>
      </c>
      <c r="N771" t="s">
        <v>27</v>
      </c>
    </row>
    <row r="772" spans="1:14" x14ac:dyDescent="0.25">
      <c r="A772" t="s">
        <v>4918</v>
      </c>
      <c r="B772" t="s">
        <v>4919</v>
      </c>
      <c r="C772" t="s">
        <v>76</v>
      </c>
      <c r="D772" t="s">
        <v>1612</v>
      </c>
      <c r="E772" t="s">
        <v>695</v>
      </c>
      <c r="F772" t="s">
        <v>4920</v>
      </c>
      <c r="G772" t="s">
        <v>4921</v>
      </c>
      <c r="H772" t="s">
        <v>4922</v>
      </c>
      <c r="I772" t="s">
        <v>34</v>
      </c>
      <c r="J772" t="s">
        <v>699</v>
      </c>
      <c r="K772" t="s">
        <v>24</v>
      </c>
      <c r="L772" t="s">
        <v>82</v>
      </c>
      <c r="M772" t="s">
        <v>26</v>
      </c>
      <c r="N772" t="s">
        <v>27</v>
      </c>
    </row>
    <row r="773" spans="1:14" x14ac:dyDescent="0.25">
      <c r="A773" t="s">
        <v>4923</v>
      </c>
      <c r="B773" t="s">
        <v>4126</v>
      </c>
      <c r="C773" t="s">
        <v>76</v>
      </c>
      <c r="D773" t="s">
        <v>2027</v>
      </c>
      <c r="E773" t="s">
        <v>695</v>
      </c>
      <c r="F773" t="s">
        <v>4924</v>
      </c>
      <c r="G773" t="s">
        <v>4925</v>
      </c>
      <c r="H773" t="s">
        <v>4926</v>
      </c>
      <c r="I773" t="s">
        <v>34</v>
      </c>
      <c r="J773" t="s">
        <v>201</v>
      </c>
      <c r="K773" t="s">
        <v>24</v>
      </c>
      <c r="L773" t="s">
        <v>82</v>
      </c>
      <c r="M773" t="s">
        <v>4927</v>
      </c>
      <c r="N773" t="s">
        <v>46</v>
      </c>
    </row>
    <row r="774" spans="1:14" x14ac:dyDescent="0.25">
      <c r="A774" t="s">
        <v>4928</v>
      </c>
      <c r="B774" t="s">
        <v>884</v>
      </c>
      <c r="C774" t="s">
        <v>16</v>
      </c>
      <c r="D774" t="s">
        <v>3769</v>
      </c>
      <c r="E774" t="s">
        <v>695</v>
      </c>
      <c r="F774" t="s">
        <v>4929</v>
      </c>
      <c r="G774" t="s">
        <v>4930</v>
      </c>
      <c r="H774" t="s">
        <v>4931</v>
      </c>
      <c r="I774" t="s">
        <v>34</v>
      </c>
      <c r="J774" t="s">
        <v>1010</v>
      </c>
      <c r="K774" t="s">
        <v>24</v>
      </c>
      <c r="L774" t="s">
        <v>44</v>
      </c>
      <c r="M774" t="s">
        <v>26</v>
      </c>
      <c r="N774" t="s">
        <v>27</v>
      </c>
    </row>
    <row r="775" spans="1:14" x14ac:dyDescent="0.25">
      <c r="A775" t="s">
        <v>4932</v>
      </c>
      <c r="C775" t="s">
        <v>16</v>
      </c>
      <c r="D775" t="s">
        <v>4933</v>
      </c>
      <c r="E775" t="s">
        <v>695</v>
      </c>
      <c r="F775" t="s">
        <v>4934</v>
      </c>
      <c r="G775" t="s">
        <v>4935</v>
      </c>
      <c r="H775" t="s">
        <v>4936</v>
      </c>
      <c r="I775" t="s">
        <v>34</v>
      </c>
      <c r="J775" t="s">
        <v>1860</v>
      </c>
      <c r="K775" t="s">
        <v>24</v>
      </c>
      <c r="L775" t="s">
        <v>248</v>
      </c>
      <c r="M775" t="s">
        <v>26</v>
      </c>
      <c r="N775" t="s">
        <v>27</v>
      </c>
    </row>
    <row r="776" spans="1:14" x14ac:dyDescent="0.25">
      <c r="A776" t="s">
        <v>4942</v>
      </c>
      <c r="B776" t="s">
        <v>4943</v>
      </c>
      <c r="C776" t="s">
        <v>76</v>
      </c>
      <c r="D776" t="s">
        <v>4944</v>
      </c>
      <c r="E776" t="s">
        <v>695</v>
      </c>
      <c r="F776" t="s">
        <v>4945</v>
      </c>
      <c r="G776" t="s">
        <v>4946</v>
      </c>
      <c r="H776" t="s">
        <v>4947</v>
      </c>
      <c r="I776" t="s">
        <v>34</v>
      </c>
      <c r="J776" t="s">
        <v>43</v>
      </c>
      <c r="K776" t="s">
        <v>24</v>
      </c>
      <c r="L776" t="s">
        <v>82</v>
      </c>
      <c r="M776" t="s">
        <v>4948</v>
      </c>
      <c r="N776" t="s">
        <v>46</v>
      </c>
    </row>
    <row r="777" spans="1:14" x14ac:dyDescent="0.25">
      <c r="A777" t="s">
        <v>4791</v>
      </c>
      <c r="B777" t="s">
        <v>708</v>
      </c>
      <c r="C777" t="s">
        <v>16</v>
      </c>
      <c r="D777" t="s">
        <v>4792</v>
      </c>
      <c r="E777" t="s">
        <v>695</v>
      </c>
      <c r="F777" t="s">
        <v>4949</v>
      </c>
      <c r="G777" t="s">
        <v>4950</v>
      </c>
      <c r="H777" t="s">
        <v>4951</v>
      </c>
      <c r="I777" t="s">
        <v>34</v>
      </c>
      <c r="J777" t="s">
        <v>872</v>
      </c>
      <c r="K777" t="s">
        <v>24</v>
      </c>
      <c r="L777" t="s">
        <v>914</v>
      </c>
      <c r="M777" t="s">
        <v>26</v>
      </c>
      <c r="N777" t="s">
        <v>27</v>
      </c>
    </row>
    <row r="778" spans="1:14" x14ac:dyDescent="0.25">
      <c r="A778" t="s">
        <v>4628</v>
      </c>
      <c r="B778" t="s">
        <v>4952</v>
      </c>
      <c r="C778" t="s">
        <v>76</v>
      </c>
      <c r="D778" t="s">
        <v>4687</v>
      </c>
      <c r="E778" t="s">
        <v>695</v>
      </c>
      <c r="F778" t="s">
        <v>4953</v>
      </c>
      <c r="G778" t="s">
        <v>4954</v>
      </c>
      <c r="H778" t="s">
        <v>4955</v>
      </c>
      <c r="I778" t="s">
        <v>34</v>
      </c>
      <c r="J778" t="s">
        <v>155</v>
      </c>
      <c r="K778" t="s">
        <v>24</v>
      </c>
      <c r="L778" t="s">
        <v>4635</v>
      </c>
      <c r="M778" t="s">
        <v>4956</v>
      </c>
      <c r="N778" t="s">
        <v>46</v>
      </c>
    </row>
    <row r="779" spans="1:14" x14ac:dyDescent="0.25">
      <c r="A779" t="s">
        <v>4623</v>
      </c>
      <c r="B779" t="s">
        <v>4624</v>
      </c>
      <c r="C779" t="s">
        <v>76</v>
      </c>
      <c r="D779" t="s">
        <v>3889</v>
      </c>
      <c r="E779" t="s">
        <v>695</v>
      </c>
      <c r="F779" t="s">
        <v>4957</v>
      </c>
      <c r="G779" t="s">
        <v>4958</v>
      </c>
      <c r="H779" t="s">
        <v>4959</v>
      </c>
      <c r="I779" t="s">
        <v>34</v>
      </c>
      <c r="J779" t="s">
        <v>1757</v>
      </c>
      <c r="K779" t="s">
        <v>24</v>
      </c>
      <c r="L779" t="s">
        <v>44</v>
      </c>
      <c r="M779" t="s">
        <v>26</v>
      </c>
      <c r="N779" t="s">
        <v>27</v>
      </c>
    </row>
    <row r="780" spans="1:14" x14ac:dyDescent="0.25">
      <c r="A780" t="s">
        <v>4960</v>
      </c>
      <c r="C780" t="s">
        <v>16</v>
      </c>
      <c r="D780" t="s">
        <v>4961</v>
      </c>
      <c r="E780" t="s">
        <v>695</v>
      </c>
      <c r="F780" t="s">
        <v>4962</v>
      </c>
      <c r="G780" t="s">
        <v>4963</v>
      </c>
      <c r="H780" t="s">
        <v>4964</v>
      </c>
      <c r="I780" t="s">
        <v>34</v>
      </c>
      <c r="J780" t="s">
        <v>256</v>
      </c>
      <c r="K780" t="s">
        <v>24</v>
      </c>
      <c r="L780" t="s">
        <v>4965</v>
      </c>
      <c r="M780" t="s">
        <v>26</v>
      </c>
      <c r="N780" t="s">
        <v>27</v>
      </c>
    </row>
    <row r="781" spans="1:14" x14ac:dyDescent="0.25">
      <c r="A781" t="s">
        <v>4973</v>
      </c>
      <c r="B781" t="s">
        <v>4739</v>
      </c>
      <c r="C781" t="s">
        <v>16</v>
      </c>
      <c r="D781" t="s">
        <v>102</v>
      </c>
      <c r="E781" t="s">
        <v>695</v>
      </c>
      <c r="F781" t="s">
        <v>4974</v>
      </c>
      <c r="G781" t="s">
        <v>4975</v>
      </c>
      <c r="H781" t="s">
        <v>4976</v>
      </c>
      <c r="I781" t="s">
        <v>34</v>
      </c>
      <c r="J781" t="s">
        <v>1468</v>
      </c>
      <c r="K781" t="s">
        <v>24</v>
      </c>
      <c r="L781" t="s">
        <v>82</v>
      </c>
      <c r="M781" t="s">
        <v>4977</v>
      </c>
      <c r="N781" t="s">
        <v>46</v>
      </c>
    </row>
    <row r="782" spans="1:14" x14ac:dyDescent="0.25">
      <c r="A782" t="s">
        <v>4628</v>
      </c>
      <c r="B782" t="s">
        <v>4978</v>
      </c>
      <c r="C782" t="s">
        <v>76</v>
      </c>
      <c r="D782" t="s">
        <v>4687</v>
      </c>
      <c r="E782" t="s">
        <v>695</v>
      </c>
      <c r="F782" t="s">
        <v>4979</v>
      </c>
      <c r="G782" t="s">
        <v>4980</v>
      </c>
      <c r="H782" t="s">
        <v>4981</v>
      </c>
      <c r="I782" t="s">
        <v>34</v>
      </c>
      <c r="J782" t="s">
        <v>120</v>
      </c>
      <c r="K782" t="s">
        <v>24</v>
      </c>
      <c r="L782" t="s">
        <v>4635</v>
      </c>
      <c r="M782" t="s">
        <v>4982</v>
      </c>
      <c r="N782" t="s">
        <v>46</v>
      </c>
    </row>
    <row r="783" spans="1:14" x14ac:dyDescent="0.25">
      <c r="A783" t="s">
        <v>4752</v>
      </c>
      <c r="C783" t="s">
        <v>16</v>
      </c>
      <c r="D783" t="s">
        <v>4753</v>
      </c>
      <c r="E783" t="s">
        <v>695</v>
      </c>
      <c r="F783" t="s">
        <v>4983</v>
      </c>
      <c r="G783" t="s">
        <v>4984</v>
      </c>
      <c r="H783" t="s">
        <v>4985</v>
      </c>
      <c r="I783" t="s">
        <v>22</v>
      </c>
      <c r="J783" t="s">
        <v>476</v>
      </c>
      <c r="K783" t="s">
        <v>24</v>
      </c>
      <c r="L783" t="s">
        <v>91</v>
      </c>
      <c r="M783" t="s">
        <v>26</v>
      </c>
      <c r="N783" t="s">
        <v>27</v>
      </c>
    </row>
    <row r="784" spans="1:14" x14ac:dyDescent="0.25">
      <c r="A784" t="s">
        <v>4986</v>
      </c>
      <c r="B784" t="s">
        <v>4987</v>
      </c>
      <c r="C784" t="s">
        <v>16</v>
      </c>
      <c r="D784" t="s">
        <v>4988</v>
      </c>
      <c r="E784" t="s">
        <v>695</v>
      </c>
      <c r="F784" t="s">
        <v>4989</v>
      </c>
      <c r="G784" t="s">
        <v>4990</v>
      </c>
      <c r="H784" t="s">
        <v>4991</v>
      </c>
      <c r="I784" t="s">
        <v>34</v>
      </c>
      <c r="J784" t="s">
        <v>551</v>
      </c>
      <c r="K784" t="s">
        <v>24</v>
      </c>
      <c r="L784" t="s">
        <v>4992</v>
      </c>
      <c r="M784" t="s">
        <v>4993</v>
      </c>
      <c r="N784" t="s">
        <v>46</v>
      </c>
    </row>
    <row r="785" spans="1:14" x14ac:dyDescent="0.25">
      <c r="A785" t="s">
        <v>4994</v>
      </c>
      <c r="B785" t="s">
        <v>4704</v>
      </c>
      <c r="C785" t="s">
        <v>76</v>
      </c>
      <c r="D785" t="s">
        <v>3673</v>
      </c>
      <c r="E785" t="s">
        <v>695</v>
      </c>
      <c r="F785" t="s">
        <v>4995</v>
      </c>
      <c r="G785" t="s">
        <v>4996</v>
      </c>
      <c r="H785" t="s">
        <v>4997</v>
      </c>
      <c r="I785" t="s">
        <v>34</v>
      </c>
      <c r="J785" t="s">
        <v>35</v>
      </c>
      <c r="K785" t="s">
        <v>24</v>
      </c>
      <c r="L785" t="s">
        <v>82</v>
      </c>
      <c r="M785" t="s">
        <v>26</v>
      </c>
      <c r="N785" t="s">
        <v>27</v>
      </c>
    </row>
    <row r="786" spans="1:14" x14ac:dyDescent="0.25">
      <c r="A786" t="s">
        <v>5003</v>
      </c>
      <c r="B786" t="s">
        <v>4664</v>
      </c>
      <c r="C786" t="s">
        <v>76</v>
      </c>
      <c r="E786" t="s">
        <v>695</v>
      </c>
      <c r="F786" t="s">
        <v>5004</v>
      </c>
      <c r="G786" t="s">
        <v>5005</v>
      </c>
      <c r="H786" t="s">
        <v>5006</v>
      </c>
      <c r="I786" t="s">
        <v>34</v>
      </c>
      <c r="J786" t="s">
        <v>745</v>
      </c>
      <c r="K786" t="s">
        <v>24</v>
      </c>
      <c r="M786" t="s">
        <v>26</v>
      </c>
      <c r="N786" t="s">
        <v>27</v>
      </c>
    </row>
    <row r="787" spans="1:14" x14ac:dyDescent="0.25">
      <c r="A787" t="s">
        <v>5011</v>
      </c>
      <c r="B787" t="s">
        <v>4664</v>
      </c>
      <c r="C787" t="s">
        <v>76</v>
      </c>
      <c r="E787" t="s">
        <v>695</v>
      </c>
      <c r="F787" t="s">
        <v>5012</v>
      </c>
      <c r="G787" t="s">
        <v>5013</v>
      </c>
      <c r="H787" t="s">
        <v>5014</v>
      </c>
      <c r="I787" t="s">
        <v>34</v>
      </c>
      <c r="J787" t="s">
        <v>1757</v>
      </c>
      <c r="K787" t="s">
        <v>24</v>
      </c>
      <c r="M787" t="s">
        <v>26</v>
      </c>
      <c r="N787" t="s">
        <v>27</v>
      </c>
    </row>
    <row r="788" spans="1:14" x14ac:dyDescent="0.25">
      <c r="A788" t="s">
        <v>4628</v>
      </c>
      <c r="B788" t="s">
        <v>5015</v>
      </c>
      <c r="C788" t="s">
        <v>76</v>
      </c>
      <c r="D788" t="s">
        <v>4687</v>
      </c>
      <c r="E788" t="s">
        <v>695</v>
      </c>
      <c r="F788" t="s">
        <v>5016</v>
      </c>
      <c r="G788" t="s">
        <v>5017</v>
      </c>
      <c r="H788" t="s">
        <v>5018</v>
      </c>
      <c r="I788" t="s">
        <v>34</v>
      </c>
      <c r="J788" t="s">
        <v>333</v>
      </c>
      <c r="K788" t="s">
        <v>24</v>
      </c>
      <c r="L788" t="s">
        <v>4635</v>
      </c>
      <c r="M788" t="s">
        <v>5019</v>
      </c>
      <c r="N788" t="s">
        <v>46</v>
      </c>
    </row>
    <row r="789" spans="1:14" x14ac:dyDescent="0.25">
      <c r="A789" t="s">
        <v>2513</v>
      </c>
      <c r="B789" t="s">
        <v>5025</v>
      </c>
      <c r="C789" t="s">
        <v>76</v>
      </c>
      <c r="D789" t="s">
        <v>4535</v>
      </c>
      <c r="E789" t="s">
        <v>695</v>
      </c>
      <c r="F789" t="s">
        <v>5026</v>
      </c>
      <c r="G789" t="s">
        <v>5027</v>
      </c>
      <c r="H789" t="s">
        <v>5028</v>
      </c>
      <c r="I789" t="s">
        <v>34</v>
      </c>
      <c r="J789" t="s">
        <v>4634</v>
      </c>
      <c r="K789" t="s">
        <v>24</v>
      </c>
      <c r="L789" t="s">
        <v>193</v>
      </c>
      <c r="M789" t="s">
        <v>5029</v>
      </c>
      <c r="N789" t="s">
        <v>46</v>
      </c>
    </row>
    <row r="790" spans="1:14" x14ac:dyDescent="0.25">
      <c r="A790" t="s">
        <v>5030</v>
      </c>
      <c r="B790" t="s">
        <v>101</v>
      </c>
      <c r="C790" t="s">
        <v>16</v>
      </c>
      <c r="D790" t="s">
        <v>329</v>
      </c>
      <c r="E790" t="s">
        <v>695</v>
      </c>
      <c r="F790" t="s">
        <v>5031</v>
      </c>
      <c r="G790" t="s">
        <v>5032</v>
      </c>
      <c r="H790" t="s">
        <v>5033</v>
      </c>
      <c r="I790" t="s">
        <v>34</v>
      </c>
      <c r="J790" t="s">
        <v>1413</v>
      </c>
      <c r="K790" t="s">
        <v>24</v>
      </c>
      <c r="L790" t="s">
        <v>334</v>
      </c>
      <c r="M790" t="s">
        <v>5034</v>
      </c>
      <c r="N790" t="s">
        <v>46</v>
      </c>
    </row>
    <row r="791" spans="1:14" x14ac:dyDescent="0.25">
      <c r="A791" t="s">
        <v>5035</v>
      </c>
      <c r="B791" t="s">
        <v>5036</v>
      </c>
      <c r="C791" t="s">
        <v>16</v>
      </c>
      <c r="D791" t="s">
        <v>102</v>
      </c>
      <c r="E791" t="s">
        <v>695</v>
      </c>
      <c r="F791" t="s">
        <v>5037</v>
      </c>
      <c r="G791" t="s">
        <v>5038</v>
      </c>
      <c r="H791" t="s">
        <v>5039</v>
      </c>
      <c r="I791" t="s">
        <v>34</v>
      </c>
      <c r="J791" t="s">
        <v>1543</v>
      </c>
      <c r="K791" t="s">
        <v>24</v>
      </c>
      <c r="L791" t="s">
        <v>82</v>
      </c>
      <c r="M791" t="s">
        <v>5040</v>
      </c>
      <c r="N791" t="s">
        <v>46</v>
      </c>
    </row>
    <row r="792" spans="1:14" x14ac:dyDescent="0.25">
      <c r="A792" t="s">
        <v>4791</v>
      </c>
      <c r="B792" t="s">
        <v>5041</v>
      </c>
      <c r="C792" t="s">
        <v>16</v>
      </c>
      <c r="D792" t="s">
        <v>5042</v>
      </c>
      <c r="E792" t="s">
        <v>695</v>
      </c>
      <c r="F792" t="s">
        <v>5043</v>
      </c>
      <c r="G792" t="s">
        <v>5044</v>
      </c>
      <c r="H792" t="s">
        <v>5045</v>
      </c>
      <c r="I792" t="s">
        <v>22</v>
      </c>
      <c r="J792" t="s">
        <v>178</v>
      </c>
      <c r="K792" t="s">
        <v>24</v>
      </c>
      <c r="L792" t="s">
        <v>914</v>
      </c>
      <c r="M792" t="s">
        <v>26</v>
      </c>
      <c r="N792" t="s">
        <v>27</v>
      </c>
    </row>
    <row r="793" spans="1:14" x14ac:dyDescent="0.25">
      <c r="A793" t="s">
        <v>5046</v>
      </c>
      <c r="B793" t="s">
        <v>5047</v>
      </c>
      <c r="C793" t="s">
        <v>16</v>
      </c>
      <c r="D793" t="s">
        <v>4798</v>
      </c>
      <c r="E793" t="s">
        <v>695</v>
      </c>
      <c r="F793" t="s">
        <v>5048</v>
      </c>
      <c r="G793" t="s">
        <v>5049</v>
      </c>
      <c r="H793" t="s">
        <v>5050</v>
      </c>
      <c r="I793" t="s">
        <v>22</v>
      </c>
      <c r="J793" t="s">
        <v>699</v>
      </c>
      <c r="K793" t="s">
        <v>24</v>
      </c>
      <c r="L793" t="s">
        <v>91</v>
      </c>
      <c r="M793" t="s">
        <v>26</v>
      </c>
      <c r="N793" t="s">
        <v>27</v>
      </c>
    </row>
    <row r="794" spans="1:14" x14ac:dyDescent="0.25">
      <c r="A794" t="s">
        <v>4791</v>
      </c>
      <c r="B794" t="s">
        <v>708</v>
      </c>
      <c r="C794" t="s">
        <v>16</v>
      </c>
      <c r="D794" t="s">
        <v>4792</v>
      </c>
      <c r="E794" t="s">
        <v>695</v>
      </c>
      <c r="F794" t="s">
        <v>5051</v>
      </c>
      <c r="G794" t="s">
        <v>5052</v>
      </c>
      <c r="H794" t="s">
        <v>5053</v>
      </c>
      <c r="I794" t="s">
        <v>34</v>
      </c>
      <c r="J794" t="s">
        <v>872</v>
      </c>
      <c r="K794" t="s">
        <v>24</v>
      </c>
      <c r="L794" t="s">
        <v>914</v>
      </c>
      <c r="M794" t="s">
        <v>26</v>
      </c>
      <c r="N794" t="s">
        <v>27</v>
      </c>
    </row>
    <row r="795" spans="1:14" x14ac:dyDescent="0.25">
      <c r="A795" t="s">
        <v>4623</v>
      </c>
      <c r="B795" t="s">
        <v>4624</v>
      </c>
      <c r="C795" t="s">
        <v>76</v>
      </c>
      <c r="D795" t="s">
        <v>3889</v>
      </c>
      <c r="E795" t="s">
        <v>695</v>
      </c>
      <c r="F795" t="s">
        <v>5054</v>
      </c>
      <c r="G795" t="s">
        <v>5055</v>
      </c>
      <c r="H795" t="s">
        <v>5056</v>
      </c>
      <c r="I795" t="s">
        <v>34</v>
      </c>
      <c r="J795" t="s">
        <v>1757</v>
      </c>
      <c r="K795" t="s">
        <v>24</v>
      </c>
      <c r="L795" t="s">
        <v>44</v>
      </c>
      <c r="M795" t="s">
        <v>26</v>
      </c>
      <c r="N795" t="s">
        <v>27</v>
      </c>
    </row>
    <row r="796" spans="1:14" x14ac:dyDescent="0.25">
      <c r="A796" t="s">
        <v>5057</v>
      </c>
      <c r="B796" t="s">
        <v>4704</v>
      </c>
      <c r="C796" t="s">
        <v>76</v>
      </c>
      <c r="D796" t="s">
        <v>3673</v>
      </c>
      <c r="E796" t="s">
        <v>695</v>
      </c>
      <c r="F796" t="s">
        <v>5058</v>
      </c>
      <c r="G796" t="s">
        <v>5059</v>
      </c>
      <c r="H796" t="s">
        <v>5060</v>
      </c>
      <c r="I796" t="s">
        <v>34</v>
      </c>
      <c r="J796" t="s">
        <v>4708</v>
      </c>
      <c r="K796" t="s">
        <v>24</v>
      </c>
      <c r="L796" t="s">
        <v>82</v>
      </c>
      <c r="M796" t="s">
        <v>26</v>
      </c>
      <c r="N796" t="s">
        <v>27</v>
      </c>
    </row>
    <row r="797" spans="1:14" x14ac:dyDescent="0.25">
      <c r="A797" t="s">
        <v>5061</v>
      </c>
      <c r="B797" t="s">
        <v>4785</v>
      </c>
      <c r="C797" t="s">
        <v>76</v>
      </c>
      <c r="D797" t="s">
        <v>4786</v>
      </c>
      <c r="E797" t="s">
        <v>695</v>
      </c>
      <c r="F797" t="s">
        <v>5062</v>
      </c>
      <c r="G797" t="s">
        <v>5063</v>
      </c>
      <c r="H797" t="s">
        <v>5064</v>
      </c>
      <c r="I797" t="s">
        <v>34</v>
      </c>
      <c r="J797" t="s">
        <v>35</v>
      </c>
      <c r="K797" t="s">
        <v>24</v>
      </c>
      <c r="L797" t="s">
        <v>4790</v>
      </c>
      <c r="M797" t="s">
        <v>26</v>
      </c>
      <c r="N797" t="s">
        <v>27</v>
      </c>
    </row>
    <row r="798" spans="1:14" x14ac:dyDescent="0.25">
      <c r="A798" t="s">
        <v>5065</v>
      </c>
      <c r="B798" t="s">
        <v>5025</v>
      </c>
      <c r="C798" t="s">
        <v>76</v>
      </c>
      <c r="D798" t="s">
        <v>4535</v>
      </c>
      <c r="E798" t="s">
        <v>695</v>
      </c>
      <c r="F798" t="s">
        <v>5066</v>
      </c>
      <c r="G798" t="s">
        <v>5067</v>
      </c>
      <c r="H798" t="s">
        <v>5068</v>
      </c>
      <c r="I798" t="s">
        <v>34</v>
      </c>
      <c r="J798" t="s">
        <v>4634</v>
      </c>
      <c r="K798" t="s">
        <v>24</v>
      </c>
      <c r="L798" t="s">
        <v>193</v>
      </c>
      <c r="M798" t="s">
        <v>5069</v>
      </c>
      <c r="N798" t="s">
        <v>46</v>
      </c>
    </row>
    <row r="799" spans="1:14" x14ac:dyDescent="0.25">
      <c r="A799" t="s">
        <v>5070</v>
      </c>
      <c r="B799" t="s">
        <v>2953</v>
      </c>
      <c r="C799" t="s">
        <v>76</v>
      </c>
      <c r="D799" t="s">
        <v>2954</v>
      </c>
      <c r="E799" t="s">
        <v>695</v>
      </c>
      <c r="F799" t="s">
        <v>5071</v>
      </c>
      <c r="G799" t="s">
        <v>5072</v>
      </c>
      <c r="H799" t="s">
        <v>5073</v>
      </c>
      <c r="I799" t="s">
        <v>34</v>
      </c>
      <c r="J799" t="s">
        <v>433</v>
      </c>
      <c r="K799" t="s">
        <v>24</v>
      </c>
      <c r="L799" t="s">
        <v>537</v>
      </c>
      <c r="M799" t="s">
        <v>26</v>
      </c>
      <c r="N799" t="s">
        <v>27</v>
      </c>
    </row>
    <row r="800" spans="1:14" x14ac:dyDescent="0.25">
      <c r="A800" t="s">
        <v>4791</v>
      </c>
      <c r="B800" t="s">
        <v>708</v>
      </c>
      <c r="C800" t="s">
        <v>16</v>
      </c>
      <c r="D800" t="s">
        <v>4792</v>
      </c>
      <c r="E800" t="s">
        <v>695</v>
      </c>
      <c r="F800" t="s">
        <v>5074</v>
      </c>
      <c r="G800" t="s">
        <v>5075</v>
      </c>
      <c r="H800" t="s">
        <v>5076</v>
      </c>
      <c r="I800" t="s">
        <v>34</v>
      </c>
      <c r="J800" t="s">
        <v>2062</v>
      </c>
      <c r="K800" t="s">
        <v>24</v>
      </c>
      <c r="L800" t="s">
        <v>914</v>
      </c>
      <c r="M800" t="s">
        <v>26</v>
      </c>
      <c r="N800" t="s">
        <v>27</v>
      </c>
    </row>
    <row r="801" spans="1:14" x14ac:dyDescent="0.25">
      <c r="A801" t="s">
        <v>5077</v>
      </c>
      <c r="B801" t="s">
        <v>5078</v>
      </c>
      <c r="C801" t="s">
        <v>76</v>
      </c>
      <c r="D801" t="s">
        <v>5079</v>
      </c>
      <c r="E801" t="s">
        <v>695</v>
      </c>
      <c r="F801" t="s">
        <v>5080</v>
      </c>
      <c r="G801" t="s">
        <v>5081</v>
      </c>
      <c r="H801" t="s">
        <v>5082</v>
      </c>
      <c r="I801" t="s">
        <v>34</v>
      </c>
      <c r="J801" t="s">
        <v>162</v>
      </c>
      <c r="K801" t="s">
        <v>24</v>
      </c>
      <c r="L801" t="s">
        <v>4992</v>
      </c>
      <c r="M801" t="s">
        <v>5083</v>
      </c>
      <c r="N801" t="s">
        <v>46</v>
      </c>
    </row>
    <row r="802" spans="1:14" x14ac:dyDescent="0.25">
      <c r="A802" t="s">
        <v>5084</v>
      </c>
      <c r="B802" t="s">
        <v>4682</v>
      </c>
      <c r="C802" t="s">
        <v>76</v>
      </c>
      <c r="D802" t="s">
        <v>1612</v>
      </c>
      <c r="E802" t="s">
        <v>695</v>
      </c>
      <c r="F802" t="s">
        <v>5085</v>
      </c>
      <c r="G802" t="s">
        <v>5086</v>
      </c>
      <c r="H802" t="s">
        <v>5087</v>
      </c>
      <c r="I802" t="s">
        <v>34</v>
      </c>
      <c r="J802" t="s">
        <v>816</v>
      </c>
      <c r="K802" t="s">
        <v>24</v>
      </c>
      <c r="L802" t="s">
        <v>82</v>
      </c>
      <c r="M802" t="s">
        <v>26</v>
      </c>
      <c r="N802" t="s">
        <v>27</v>
      </c>
    </row>
    <row r="803" spans="1:14" x14ac:dyDescent="0.25">
      <c r="A803" t="s">
        <v>4602</v>
      </c>
      <c r="B803" t="s">
        <v>5088</v>
      </c>
      <c r="C803" t="s">
        <v>16</v>
      </c>
      <c r="D803" t="s">
        <v>4604</v>
      </c>
      <c r="E803" t="s">
        <v>695</v>
      </c>
      <c r="F803" t="s">
        <v>5089</v>
      </c>
      <c r="G803" t="s">
        <v>5090</v>
      </c>
      <c r="H803" t="s">
        <v>5091</v>
      </c>
      <c r="I803" t="s">
        <v>34</v>
      </c>
      <c r="J803" t="s">
        <v>3381</v>
      </c>
      <c r="K803" t="s">
        <v>24</v>
      </c>
      <c r="L803" t="s">
        <v>82</v>
      </c>
      <c r="M803" t="s">
        <v>26</v>
      </c>
      <c r="N803" t="s">
        <v>27</v>
      </c>
    </row>
    <row r="804" spans="1:14" x14ac:dyDescent="0.25">
      <c r="A804" t="s">
        <v>4669</v>
      </c>
      <c r="B804" t="s">
        <v>4734</v>
      </c>
      <c r="C804" t="s">
        <v>76</v>
      </c>
      <c r="D804" t="s">
        <v>5092</v>
      </c>
      <c r="E804" t="s">
        <v>695</v>
      </c>
      <c r="F804" t="s">
        <v>5093</v>
      </c>
      <c r="G804" t="s">
        <v>5094</v>
      </c>
      <c r="H804" t="s">
        <v>5095</v>
      </c>
      <c r="I804" t="s">
        <v>34</v>
      </c>
      <c r="J804" t="s">
        <v>269</v>
      </c>
      <c r="K804" t="s">
        <v>24</v>
      </c>
      <c r="L804" t="s">
        <v>5096</v>
      </c>
      <c r="M804" t="s">
        <v>26</v>
      </c>
      <c r="N804" t="s">
        <v>27</v>
      </c>
    </row>
    <row r="805" spans="1:14" x14ac:dyDescent="0.25">
      <c r="A805" t="s">
        <v>5097</v>
      </c>
      <c r="B805" t="s">
        <v>3563</v>
      </c>
      <c r="C805" t="s">
        <v>16</v>
      </c>
      <c r="D805" t="s">
        <v>579</v>
      </c>
      <c r="E805" t="s">
        <v>695</v>
      </c>
      <c r="F805" t="s">
        <v>5098</v>
      </c>
      <c r="G805" t="s">
        <v>5099</v>
      </c>
      <c r="H805" t="s">
        <v>5100</v>
      </c>
      <c r="I805" t="s">
        <v>34</v>
      </c>
      <c r="J805" t="s">
        <v>661</v>
      </c>
      <c r="K805" t="s">
        <v>24</v>
      </c>
      <c r="L805" t="s">
        <v>193</v>
      </c>
      <c r="M805" t="s">
        <v>26</v>
      </c>
      <c r="N805" t="s">
        <v>27</v>
      </c>
    </row>
    <row r="806" spans="1:14" x14ac:dyDescent="0.25">
      <c r="A806" t="s">
        <v>5101</v>
      </c>
      <c r="B806" t="s">
        <v>3302</v>
      </c>
      <c r="C806" t="s">
        <v>1572</v>
      </c>
      <c r="D806" t="s">
        <v>3303</v>
      </c>
      <c r="E806" t="s">
        <v>695</v>
      </c>
      <c r="F806" t="s">
        <v>5102</v>
      </c>
      <c r="G806" t="s">
        <v>5103</v>
      </c>
      <c r="H806" t="s">
        <v>5104</v>
      </c>
      <c r="I806" t="s">
        <v>34</v>
      </c>
      <c r="J806" t="s">
        <v>5105</v>
      </c>
      <c r="K806" t="s">
        <v>24</v>
      </c>
      <c r="L806" t="s">
        <v>82</v>
      </c>
      <c r="M806" t="s">
        <v>26</v>
      </c>
      <c r="N806" t="s">
        <v>27</v>
      </c>
    </row>
    <row r="807" spans="1:14" x14ac:dyDescent="0.25">
      <c r="A807" t="s">
        <v>5115</v>
      </c>
      <c r="B807" t="s">
        <v>4651</v>
      </c>
      <c r="C807" t="s">
        <v>16</v>
      </c>
      <c r="D807" t="s">
        <v>4652</v>
      </c>
      <c r="E807" t="s">
        <v>695</v>
      </c>
      <c r="F807" t="s">
        <v>5116</v>
      </c>
      <c r="G807" t="s">
        <v>5117</v>
      </c>
      <c r="H807" t="s">
        <v>5118</v>
      </c>
      <c r="I807" t="s">
        <v>34</v>
      </c>
      <c r="J807" t="s">
        <v>1066</v>
      </c>
      <c r="K807" t="s">
        <v>24</v>
      </c>
      <c r="L807" t="s">
        <v>2777</v>
      </c>
      <c r="M807" t="s">
        <v>26</v>
      </c>
      <c r="N807" t="s">
        <v>27</v>
      </c>
    </row>
    <row r="808" spans="1:14" x14ac:dyDescent="0.25">
      <c r="A808" t="s">
        <v>5030</v>
      </c>
      <c r="B808" t="s">
        <v>5119</v>
      </c>
      <c r="C808" t="s">
        <v>16</v>
      </c>
      <c r="D808" t="s">
        <v>329</v>
      </c>
      <c r="E808" t="s">
        <v>695</v>
      </c>
      <c r="F808" t="s">
        <v>5120</v>
      </c>
      <c r="G808" t="s">
        <v>5121</v>
      </c>
      <c r="H808" t="s">
        <v>5122</v>
      </c>
      <c r="I808" t="s">
        <v>34</v>
      </c>
      <c r="J808" t="s">
        <v>1435</v>
      </c>
      <c r="K808" t="s">
        <v>24</v>
      </c>
      <c r="L808" t="s">
        <v>334</v>
      </c>
      <c r="M808" t="s">
        <v>5123</v>
      </c>
      <c r="N808" t="s">
        <v>46</v>
      </c>
    </row>
    <row r="809" spans="1:14" x14ac:dyDescent="0.25">
      <c r="A809" t="s">
        <v>5115</v>
      </c>
      <c r="B809" t="s">
        <v>4651</v>
      </c>
      <c r="C809" t="s">
        <v>16</v>
      </c>
      <c r="D809" t="s">
        <v>4652</v>
      </c>
      <c r="E809" t="s">
        <v>695</v>
      </c>
      <c r="F809" t="s">
        <v>5135</v>
      </c>
      <c r="G809" t="s">
        <v>5136</v>
      </c>
      <c r="H809" t="s">
        <v>5137</v>
      </c>
      <c r="I809" t="s">
        <v>34</v>
      </c>
      <c r="J809" t="s">
        <v>1066</v>
      </c>
      <c r="K809" t="s">
        <v>24</v>
      </c>
      <c r="L809" t="s">
        <v>2777</v>
      </c>
      <c r="M809" t="s">
        <v>26</v>
      </c>
      <c r="N809" t="s">
        <v>27</v>
      </c>
    </row>
    <row r="810" spans="1:14" x14ac:dyDescent="0.25">
      <c r="A810" t="s">
        <v>4628</v>
      </c>
      <c r="B810" t="s">
        <v>4978</v>
      </c>
      <c r="C810" t="s">
        <v>76</v>
      </c>
      <c r="D810" t="s">
        <v>4687</v>
      </c>
      <c r="E810" t="s">
        <v>695</v>
      </c>
      <c r="F810" t="s">
        <v>5138</v>
      </c>
      <c r="G810" t="s">
        <v>5139</v>
      </c>
      <c r="H810" t="s">
        <v>5140</v>
      </c>
      <c r="I810" t="s">
        <v>34</v>
      </c>
      <c r="J810" t="s">
        <v>358</v>
      </c>
      <c r="K810" t="s">
        <v>24</v>
      </c>
      <c r="L810" t="s">
        <v>4635</v>
      </c>
      <c r="M810" t="s">
        <v>5141</v>
      </c>
      <c r="N810" t="s">
        <v>46</v>
      </c>
    </row>
    <row r="811" spans="1:14" x14ac:dyDescent="0.25">
      <c r="A811" t="s">
        <v>5142</v>
      </c>
      <c r="C811" t="s">
        <v>76</v>
      </c>
      <c r="D811" t="s">
        <v>5143</v>
      </c>
      <c r="E811" t="s">
        <v>695</v>
      </c>
      <c r="F811" t="s">
        <v>5144</v>
      </c>
      <c r="G811" t="s">
        <v>5145</v>
      </c>
      <c r="H811" t="s">
        <v>5146</v>
      </c>
      <c r="I811" t="s">
        <v>34</v>
      </c>
      <c r="J811" t="s">
        <v>201</v>
      </c>
      <c r="K811" t="s">
        <v>24</v>
      </c>
      <c r="L811" t="s">
        <v>5147</v>
      </c>
      <c r="M811" t="s">
        <v>5148</v>
      </c>
      <c r="N811" t="s">
        <v>46</v>
      </c>
    </row>
    <row r="812" spans="1:14" x14ac:dyDescent="0.25">
      <c r="A812" t="s">
        <v>5149</v>
      </c>
      <c r="B812" t="s">
        <v>5150</v>
      </c>
      <c r="C812" t="s">
        <v>16</v>
      </c>
      <c r="D812" t="s">
        <v>579</v>
      </c>
      <c r="E812" t="s">
        <v>695</v>
      </c>
      <c r="F812" t="s">
        <v>5151</v>
      </c>
      <c r="G812" t="s">
        <v>5152</v>
      </c>
      <c r="H812" t="s">
        <v>5153</v>
      </c>
      <c r="I812" t="s">
        <v>34</v>
      </c>
      <c r="J812" t="s">
        <v>256</v>
      </c>
      <c r="K812" t="s">
        <v>24</v>
      </c>
      <c r="L812" t="s">
        <v>193</v>
      </c>
      <c r="M812" t="s">
        <v>26</v>
      </c>
      <c r="N812" t="s">
        <v>27</v>
      </c>
    </row>
    <row r="813" spans="1:14" x14ac:dyDescent="0.25">
      <c r="A813" t="s">
        <v>5154</v>
      </c>
      <c r="B813" t="s">
        <v>5155</v>
      </c>
      <c r="C813" t="s">
        <v>76</v>
      </c>
      <c r="D813" t="s">
        <v>5156</v>
      </c>
      <c r="E813" t="s">
        <v>695</v>
      </c>
      <c r="F813" t="s">
        <v>5157</v>
      </c>
      <c r="G813" t="s">
        <v>5158</v>
      </c>
      <c r="H813" t="s">
        <v>5159</v>
      </c>
      <c r="I813" t="s">
        <v>34</v>
      </c>
      <c r="J813" t="s">
        <v>178</v>
      </c>
      <c r="K813" t="s">
        <v>24</v>
      </c>
      <c r="L813" t="s">
        <v>5160</v>
      </c>
      <c r="M813" t="s">
        <v>26</v>
      </c>
      <c r="N813" t="s">
        <v>27</v>
      </c>
    </row>
    <row r="814" spans="1:14" x14ac:dyDescent="0.25">
      <c r="A814" t="s">
        <v>4752</v>
      </c>
      <c r="C814" t="s">
        <v>16</v>
      </c>
      <c r="D814" t="s">
        <v>4753</v>
      </c>
      <c r="E814" t="s">
        <v>695</v>
      </c>
      <c r="F814" t="s">
        <v>5161</v>
      </c>
      <c r="G814" t="s">
        <v>5162</v>
      </c>
      <c r="H814" t="s">
        <v>5163</v>
      </c>
      <c r="I814" t="s">
        <v>22</v>
      </c>
      <c r="J814" t="s">
        <v>476</v>
      </c>
      <c r="K814" t="s">
        <v>24</v>
      </c>
      <c r="L814" t="s">
        <v>91</v>
      </c>
      <c r="M814" t="s">
        <v>26</v>
      </c>
      <c r="N814" t="s">
        <v>27</v>
      </c>
    </row>
    <row r="815" spans="1:14" x14ac:dyDescent="0.25">
      <c r="A815" t="s">
        <v>4942</v>
      </c>
      <c r="B815" t="s">
        <v>5164</v>
      </c>
      <c r="C815" t="s">
        <v>76</v>
      </c>
      <c r="D815" t="s">
        <v>4944</v>
      </c>
      <c r="E815" t="s">
        <v>695</v>
      </c>
      <c r="F815" t="s">
        <v>5165</v>
      </c>
      <c r="G815" t="s">
        <v>5166</v>
      </c>
      <c r="H815" t="s">
        <v>5167</v>
      </c>
      <c r="I815" t="s">
        <v>34</v>
      </c>
      <c r="J815" t="s">
        <v>372</v>
      </c>
      <c r="K815" t="s">
        <v>24</v>
      </c>
      <c r="L815" t="s">
        <v>82</v>
      </c>
      <c r="M815" t="s">
        <v>5168</v>
      </c>
      <c r="N815" t="s">
        <v>46</v>
      </c>
    </row>
    <row r="816" spans="1:14" x14ac:dyDescent="0.25">
      <c r="A816" t="s">
        <v>4932</v>
      </c>
      <c r="C816" t="s">
        <v>16</v>
      </c>
      <c r="D816" t="s">
        <v>4933</v>
      </c>
      <c r="E816" t="s">
        <v>695</v>
      </c>
      <c r="F816" t="s">
        <v>5169</v>
      </c>
      <c r="G816" t="s">
        <v>5170</v>
      </c>
      <c r="H816" t="s">
        <v>5171</v>
      </c>
      <c r="I816" t="s">
        <v>34</v>
      </c>
      <c r="J816" t="s">
        <v>1860</v>
      </c>
      <c r="K816" t="s">
        <v>24</v>
      </c>
      <c r="L816" t="s">
        <v>248</v>
      </c>
      <c r="M816" t="s">
        <v>26</v>
      </c>
      <c r="N816" t="s">
        <v>27</v>
      </c>
    </row>
    <row r="817" spans="1:14" x14ac:dyDescent="0.25">
      <c r="A817" t="s">
        <v>5172</v>
      </c>
      <c r="B817" t="s">
        <v>4698</v>
      </c>
      <c r="C817" t="s">
        <v>16</v>
      </c>
      <c r="D817" t="s">
        <v>2667</v>
      </c>
      <c r="E817" t="s">
        <v>695</v>
      </c>
      <c r="F817" t="s">
        <v>5173</v>
      </c>
      <c r="G817" t="s">
        <v>5174</v>
      </c>
      <c r="H817" t="s">
        <v>5175</v>
      </c>
      <c r="I817" t="s">
        <v>34</v>
      </c>
      <c r="J817" t="s">
        <v>448</v>
      </c>
      <c r="K817" t="s">
        <v>24</v>
      </c>
      <c r="L817" t="s">
        <v>4702</v>
      </c>
      <c r="M817" t="s">
        <v>26</v>
      </c>
      <c r="N817" t="s">
        <v>27</v>
      </c>
    </row>
    <row r="818" spans="1:14" x14ac:dyDescent="0.25">
      <c r="A818" t="s">
        <v>5176</v>
      </c>
      <c r="B818" t="s">
        <v>4682</v>
      </c>
      <c r="C818" t="s">
        <v>76</v>
      </c>
      <c r="D818" t="s">
        <v>1612</v>
      </c>
      <c r="E818" t="s">
        <v>695</v>
      </c>
      <c r="F818" t="s">
        <v>5177</v>
      </c>
      <c r="G818" t="s">
        <v>5178</v>
      </c>
      <c r="H818" t="s">
        <v>5179</v>
      </c>
      <c r="I818" t="s">
        <v>34</v>
      </c>
      <c r="J818" t="s">
        <v>987</v>
      </c>
      <c r="K818" t="s">
        <v>24</v>
      </c>
      <c r="L818" t="s">
        <v>82</v>
      </c>
      <c r="M818" t="s">
        <v>26</v>
      </c>
      <c r="N818" t="s">
        <v>27</v>
      </c>
    </row>
    <row r="819" spans="1:14" x14ac:dyDescent="0.25">
      <c r="A819" t="s">
        <v>5185</v>
      </c>
      <c r="B819" t="s">
        <v>4967</v>
      </c>
      <c r="C819" t="s">
        <v>76</v>
      </c>
      <c r="D819" t="s">
        <v>4968</v>
      </c>
      <c r="E819" t="s">
        <v>695</v>
      </c>
      <c r="F819" t="s">
        <v>5186</v>
      </c>
      <c r="G819" t="s">
        <v>5187</v>
      </c>
      <c r="H819" t="s">
        <v>5188</v>
      </c>
      <c r="I819" t="s">
        <v>34</v>
      </c>
      <c r="J819" t="s">
        <v>1275</v>
      </c>
      <c r="K819" t="s">
        <v>24</v>
      </c>
      <c r="L819" t="s">
        <v>4972</v>
      </c>
      <c r="M819" t="s">
        <v>26</v>
      </c>
      <c r="N819" t="s">
        <v>27</v>
      </c>
    </row>
    <row r="820" spans="1:14" x14ac:dyDescent="0.25">
      <c r="A820" t="s">
        <v>5189</v>
      </c>
      <c r="B820" t="s">
        <v>5190</v>
      </c>
      <c r="C820" t="s">
        <v>16</v>
      </c>
      <c r="D820" t="s">
        <v>579</v>
      </c>
      <c r="E820" t="s">
        <v>695</v>
      </c>
      <c r="F820" t="s">
        <v>5191</v>
      </c>
      <c r="G820" t="s">
        <v>5192</v>
      </c>
      <c r="H820" t="s">
        <v>5193</v>
      </c>
      <c r="I820" t="s">
        <v>34</v>
      </c>
      <c r="J820" t="s">
        <v>661</v>
      </c>
      <c r="K820" t="s">
        <v>24</v>
      </c>
      <c r="L820" t="s">
        <v>193</v>
      </c>
      <c r="M820" t="s">
        <v>26</v>
      </c>
      <c r="N820" t="s">
        <v>27</v>
      </c>
    </row>
    <row r="821" spans="1:14" x14ac:dyDescent="0.25">
      <c r="A821" t="s">
        <v>4623</v>
      </c>
      <c r="B821" t="s">
        <v>4624</v>
      </c>
      <c r="C821" t="s">
        <v>16</v>
      </c>
      <c r="D821" t="s">
        <v>3889</v>
      </c>
      <c r="E821" t="s">
        <v>695</v>
      </c>
      <c r="F821" t="s">
        <v>5194</v>
      </c>
      <c r="G821" t="s">
        <v>5195</v>
      </c>
      <c r="H821" t="s">
        <v>5196</v>
      </c>
      <c r="I821" t="s">
        <v>34</v>
      </c>
      <c r="J821" t="s">
        <v>98</v>
      </c>
      <c r="K821" t="s">
        <v>24</v>
      </c>
      <c r="L821" t="s">
        <v>44</v>
      </c>
      <c r="M821" t="s">
        <v>26</v>
      </c>
      <c r="N821" t="s">
        <v>27</v>
      </c>
    </row>
    <row r="822" spans="1:14" x14ac:dyDescent="0.25">
      <c r="A822" t="s">
        <v>5130</v>
      </c>
      <c r="B822" t="s">
        <v>5131</v>
      </c>
      <c r="C822" t="s">
        <v>16</v>
      </c>
      <c r="D822" t="s">
        <v>3303</v>
      </c>
      <c r="E822" t="s">
        <v>695</v>
      </c>
      <c r="F822" t="s">
        <v>5210</v>
      </c>
      <c r="G822" t="s">
        <v>5211</v>
      </c>
      <c r="H822" t="s">
        <v>5212</v>
      </c>
      <c r="I822" t="s">
        <v>34</v>
      </c>
      <c r="J822" t="s">
        <v>2079</v>
      </c>
      <c r="K822" t="s">
        <v>24</v>
      </c>
      <c r="L822" t="s">
        <v>82</v>
      </c>
      <c r="M822" t="s">
        <v>26</v>
      </c>
      <c r="N822" t="s">
        <v>27</v>
      </c>
    </row>
    <row r="823" spans="1:14" x14ac:dyDescent="0.25">
      <c r="A823" t="s">
        <v>5217</v>
      </c>
      <c r="B823" t="s">
        <v>4826</v>
      </c>
      <c r="C823" t="s">
        <v>76</v>
      </c>
      <c r="D823" t="s">
        <v>4616</v>
      </c>
      <c r="E823" t="s">
        <v>695</v>
      </c>
      <c r="F823" t="s">
        <v>5218</v>
      </c>
      <c r="G823" t="s">
        <v>5219</v>
      </c>
      <c r="H823" t="s">
        <v>5220</v>
      </c>
      <c r="I823" t="s">
        <v>34</v>
      </c>
      <c r="J823" t="s">
        <v>1648</v>
      </c>
      <c r="K823" t="s">
        <v>24</v>
      </c>
      <c r="L823" t="s">
        <v>36</v>
      </c>
      <c r="M823" t="s">
        <v>26</v>
      </c>
      <c r="N823" t="s">
        <v>27</v>
      </c>
    </row>
    <row r="824" spans="1:14" x14ac:dyDescent="0.25">
      <c r="A824" t="s">
        <v>5221</v>
      </c>
      <c r="B824" t="s">
        <v>4698</v>
      </c>
      <c r="C824" t="s">
        <v>16</v>
      </c>
      <c r="D824" t="s">
        <v>2667</v>
      </c>
      <c r="E824" t="s">
        <v>695</v>
      </c>
      <c r="F824" t="s">
        <v>5222</v>
      </c>
      <c r="G824" t="s">
        <v>5223</v>
      </c>
      <c r="H824" t="s">
        <v>5224</v>
      </c>
      <c r="I824" t="s">
        <v>34</v>
      </c>
      <c r="J824" t="s">
        <v>448</v>
      </c>
      <c r="K824" t="s">
        <v>24</v>
      </c>
      <c r="L824" t="s">
        <v>4714</v>
      </c>
      <c r="M824" t="s">
        <v>26</v>
      </c>
      <c r="N824" t="s">
        <v>27</v>
      </c>
    </row>
    <row r="825" spans="1:14" x14ac:dyDescent="0.25">
      <c r="A825" t="s">
        <v>5231</v>
      </c>
      <c r="B825" t="s">
        <v>5232</v>
      </c>
      <c r="C825" t="s">
        <v>76</v>
      </c>
      <c r="D825" t="s">
        <v>437</v>
      </c>
      <c r="E825" t="s">
        <v>695</v>
      </c>
      <c r="F825" t="s">
        <v>5233</v>
      </c>
      <c r="G825" t="s">
        <v>5234</v>
      </c>
      <c r="H825" t="s">
        <v>5235</v>
      </c>
      <c r="I825" t="s">
        <v>34</v>
      </c>
      <c r="J825" t="s">
        <v>170</v>
      </c>
      <c r="K825" t="s">
        <v>24</v>
      </c>
      <c r="L825" t="s">
        <v>441</v>
      </c>
      <c r="M825" t="s">
        <v>5236</v>
      </c>
      <c r="N825" t="s">
        <v>46</v>
      </c>
    </row>
    <row r="826" spans="1:14" x14ac:dyDescent="0.25">
      <c r="A826" t="s">
        <v>4791</v>
      </c>
      <c r="B826" t="s">
        <v>708</v>
      </c>
      <c r="C826" t="s">
        <v>16</v>
      </c>
      <c r="D826" t="s">
        <v>4792</v>
      </c>
      <c r="E826" t="s">
        <v>695</v>
      </c>
      <c r="F826" t="s">
        <v>5237</v>
      </c>
      <c r="G826" t="s">
        <v>5238</v>
      </c>
      <c r="H826" t="s">
        <v>5239</v>
      </c>
      <c r="I826" t="s">
        <v>34</v>
      </c>
      <c r="J826" t="s">
        <v>605</v>
      </c>
      <c r="K826" t="s">
        <v>24</v>
      </c>
      <c r="L826" t="s">
        <v>914</v>
      </c>
      <c r="M826" t="s">
        <v>26</v>
      </c>
      <c r="N826" t="s">
        <v>27</v>
      </c>
    </row>
    <row r="827" spans="1:14" x14ac:dyDescent="0.25">
      <c r="A827" t="s">
        <v>5240</v>
      </c>
      <c r="B827" t="s">
        <v>5206</v>
      </c>
      <c r="C827" t="s">
        <v>16</v>
      </c>
      <c r="D827" t="s">
        <v>4988</v>
      </c>
      <c r="E827" t="s">
        <v>695</v>
      </c>
      <c r="F827" t="s">
        <v>5241</v>
      </c>
      <c r="G827" t="s">
        <v>5242</v>
      </c>
      <c r="H827" t="s">
        <v>5243</v>
      </c>
      <c r="I827" t="s">
        <v>34</v>
      </c>
      <c r="J827" t="s">
        <v>551</v>
      </c>
      <c r="K827" t="s">
        <v>24</v>
      </c>
      <c r="L827" t="s">
        <v>4992</v>
      </c>
      <c r="M827" t="s">
        <v>5244</v>
      </c>
      <c r="N827" t="s">
        <v>46</v>
      </c>
    </row>
    <row r="828" spans="1:14" x14ac:dyDescent="0.25">
      <c r="A828" t="s">
        <v>4906</v>
      </c>
      <c r="B828" t="s">
        <v>722</v>
      </c>
      <c r="C828" t="s">
        <v>76</v>
      </c>
      <c r="D828" t="s">
        <v>4896</v>
      </c>
      <c r="E828" t="s">
        <v>695</v>
      </c>
      <c r="F828" t="s">
        <v>5245</v>
      </c>
      <c r="G828" t="s">
        <v>5246</v>
      </c>
      <c r="H828" t="s">
        <v>5247</v>
      </c>
      <c r="I828" t="s">
        <v>34</v>
      </c>
      <c r="J828" t="s">
        <v>691</v>
      </c>
      <c r="K828" t="s">
        <v>24</v>
      </c>
      <c r="L828" t="s">
        <v>2751</v>
      </c>
      <c r="M828" t="s">
        <v>26</v>
      </c>
      <c r="N828" t="s">
        <v>27</v>
      </c>
    </row>
    <row r="829" spans="1:14" x14ac:dyDescent="0.25">
      <c r="A829" t="s">
        <v>5248</v>
      </c>
      <c r="B829" t="s">
        <v>2779</v>
      </c>
      <c r="C829" t="s">
        <v>76</v>
      </c>
      <c r="D829" t="s">
        <v>102</v>
      </c>
      <c r="E829" t="s">
        <v>18</v>
      </c>
      <c r="F829" t="s">
        <v>5249</v>
      </c>
      <c r="G829" t="s">
        <v>5250</v>
      </c>
      <c r="H829" t="s">
        <v>5251</v>
      </c>
      <c r="I829" t="s">
        <v>34</v>
      </c>
      <c r="J829" t="s">
        <v>71</v>
      </c>
      <c r="K829" t="s">
        <v>24</v>
      </c>
      <c r="L829" t="s">
        <v>82</v>
      </c>
      <c r="M829" t="s">
        <v>5252</v>
      </c>
      <c r="N829" t="s">
        <v>46</v>
      </c>
    </row>
    <row r="830" spans="1:14" x14ac:dyDescent="0.25">
      <c r="A830" t="s">
        <v>2431</v>
      </c>
      <c r="B830" t="s">
        <v>1546</v>
      </c>
      <c r="C830" t="s">
        <v>76</v>
      </c>
      <c r="D830" t="s">
        <v>49</v>
      </c>
      <c r="E830" t="s">
        <v>18</v>
      </c>
      <c r="F830" t="s">
        <v>5253</v>
      </c>
      <c r="G830" t="s">
        <v>5254</v>
      </c>
      <c r="H830" t="s">
        <v>5255</v>
      </c>
      <c r="I830" t="s">
        <v>34</v>
      </c>
      <c r="J830" t="s">
        <v>1543</v>
      </c>
      <c r="K830" t="s">
        <v>24</v>
      </c>
      <c r="L830" t="s">
        <v>54</v>
      </c>
      <c r="M830" t="s">
        <v>5256</v>
      </c>
      <c r="N830" t="s">
        <v>46</v>
      </c>
    </row>
    <row r="831" spans="1:14" x14ac:dyDescent="0.25">
      <c r="A831" t="s">
        <v>5257</v>
      </c>
      <c r="B831" t="s">
        <v>5258</v>
      </c>
      <c r="C831" t="s">
        <v>76</v>
      </c>
      <c r="E831" t="s">
        <v>18</v>
      </c>
      <c r="F831" t="s">
        <v>5259</v>
      </c>
      <c r="G831" t="s">
        <v>5260</v>
      </c>
      <c r="H831" t="s">
        <v>5261</v>
      </c>
      <c r="I831" t="s">
        <v>34</v>
      </c>
      <c r="J831" t="s">
        <v>635</v>
      </c>
      <c r="K831" t="s">
        <v>24</v>
      </c>
      <c r="L831" t="s">
        <v>5262</v>
      </c>
      <c r="M831" t="s">
        <v>5263</v>
      </c>
      <c r="N831" t="s">
        <v>46</v>
      </c>
    </row>
    <row r="832" spans="1:14" x14ac:dyDescent="0.25">
      <c r="A832" t="s">
        <v>5264</v>
      </c>
      <c r="B832" t="s">
        <v>4449</v>
      </c>
      <c r="C832" t="s">
        <v>16</v>
      </c>
      <c r="D832" t="s">
        <v>5265</v>
      </c>
      <c r="E832" t="s">
        <v>18</v>
      </c>
      <c r="F832" t="s">
        <v>5266</v>
      </c>
      <c r="G832" t="s">
        <v>5267</v>
      </c>
      <c r="H832" t="s">
        <v>5268</v>
      </c>
      <c r="I832" t="s">
        <v>34</v>
      </c>
      <c r="J832" t="s">
        <v>1836</v>
      </c>
      <c r="K832" t="s">
        <v>24</v>
      </c>
      <c r="L832" t="s">
        <v>299</v>
      </c>
      <c r="M832" t="s">
        <v>5269</v>
      </c>
      <c r="N832" t="s">
        <v>46</v>
      </c>
    </row>
    <row r="833" spans="1:14" x14ac:dyDescent="0.25">
      <c r="A833" t="s">
        <v>5270</v>
      </c>
      <c r="B833" t="s">
        <v>1491</v>
      </c>
      <c r="C833" t="s">
        <v>76</v>
      </c>
      <c r="D833" t="s">
        <v>1492</v>
      </c>
      <c r="E833" t="s">
        <v>18</v>
      </c>
      <c r="F833" t="s">
        <v>5271</v>
      </c>
      <c r="G833" t="s">
        <v>5272</v>
      </c>
      <c r="H833" t="s">
        <v>5273</v>
      </c>
      <c r="I833" t="s">
        <v>34</v>
      </c>
      <c r="J833" t="s">
        <v>412</v>
      </c>
      <c r="K833" t="s">
        <v>24</v>
      </c>
      <c r="L833" t="s">
        <v>114</v>
      </c>
      <c r="M833" t="s">
        <v>5274</v>
      </c>
      <c r="N833" t="s">
        <v>46</v>
      </c>
    </row>
    <row r="834" spans="1:14" x14ac:dyDescent="0.25">
      <c r="A834" t="s">
        <v>5275</v>
      </c>
      <c r="B834" t="s">
        <v>101</v>
      </c>
      <c r="C834" t="s">
        <v>76</v>
      </c>
      <c r="D834" t="s">
        <v>102</v>
      </c>
      <c r="E834" t="s">
        <v>18</v>
      </c>
      <c r="F834" t="s">
        <v>5276</v>
      </c>
      <c r="G834" t="s">
        <v>5277</v>
      </c>
      <c r="H834" t="s">
        <v>5278</v>
      </c>
      <c r="I834" t="s">
        <v>34</v>
      </c>
      <c r="J834" t="s">
        <v>324</v>
      </c>
      <c r="K834" t="s">
        <v>24</v>
      </c>
      <c r="L834" t="s">
        <v>82</v>
      </c>
      <c r="M834" t="s">
        <v>5279</v>
      </c>
      <c r="N834" t="s">
        <v>46</v>
      </c>
    </row>
    <row r="835" spans="1:14" x14ac:dyDescent="0.25">
      <c r="A835" t="s">
        <v>5280</v>
      </c>
      <c r="B835" t="s">
        <v>2803</v>
      </c>
      <c r="C835" t="s">
        <v>76</v>
      </c>
      <c r="D835" t="s">
        <v>5281</v>
      </c>
      <c r="E835" t="s">
        <v>18</v>
      </c>
      <c r="F835" t="s">
        <v>5282</v>
      </c>
      <c r="G835" t="s">
        <v>5283</v>
      </c>
      <c r="H835" t="s">
        <v>5284</v>
      </c>
      <c r="I835" t="s">
        <v>34</v>
      </c>
      <c r="J835" t="s">
        <v>162</v>
      </c>
      <c r="K835" t="s">
        <v>24</v>
      </c>
      <c r="L835" t="s">
        <v>224</v>
      </c>
      <c r="M835" t="s">
        <v>5285</v>
      </c>
      <c r="N835" t="s">
        <v>46</v>
      </c>
    </row>
    <row r="836" spans="1:14" x14ac:dyDescent="0.25">
      <c r="A836" t="s">
        <v>5286</v>
      </c>
      <c r="B836" t="s">
        <v>5287</v>
      </c>
      <c r="C836" t="s">
        <v>16</v>
      </c>
      <c r="D836" t="s">
        <v>2691</v>
      </c>
      <c r="E836" t="s">
        <v>18</v>
      </c>
      <c r="F836" t="s">
        <v>5288</v>
      </c>
      <c r="G836" t="s">
        <v>5289</v>
      </c>
      <c r="H836" t="s">
        <v>5290</v>
      </c>
      <c r="I836" t="s">
        <v>34</v>
      </c>
      <c r="J836" t="s">
        <v>5291</v>
      </c>
      <c r="K836" t="s">
        <v>24</v>
      </c>
      <c r="L836" t="s">
        <v>63</v>
      </c>
      <c r="M836" t="s">
        <v>5292</v>
      </c>
      <c r="N836" t="s">
        <v>46</v>
      </c>
    </row>
    <row r="837" spans="1:14" x14ac:dyDescent="0.25">
      <c r="A837" t="s">
        <v>5293</v>
      </c>
      <c r="B837" t="s">
        <v>5294</v>
      </c>
      <c r="C837" t="s">
        <v>76</v>
      </c>
      <c r="D837" t="s">
        <v>5295</v>
      </c>
      <c r="E837" t="s">
        <v>18</v>
      </c>
      <c r="F837" t="s">
        <v>5296</v>
      </c>
      <c r="G837" t="s">
        <v>5297</v>
      </c>
      <c r="H837" t="s">
        <v>5298</v>
      </c>
      <c r="I837" t="s">
        <v>34</v>
      </c>
      <c r="J837" t="s">
        <v>1757</v>
      </c>
      <c r="K837" t="s">
        <v>24</v>
      </c>
      <c r="L837" t="s">
        <v>4447</v>
      </c>
      <c r="M837" t="s">
        <v>26</v>
      </c>
      <c r="N837" t="s">
        <v>27</v>
      </c>
    </row>
    <row r="838" spans="1:14" x14ac:dyDescent="0.25">
      <c r="A838" t="s">
        <v>5299</v>
      </c>
      <c r="B838" t="s">
        <v>5300</v>
      </c>
      <c r="C838" t="s">
        <v>16</v>
      </c>
      <c r="D838" t="s">
        <v>5301</v>
      </c>
      <c r="E838" t="s">
        <v>18</v>
      </c>
      <c r="F838" t="s">
        <v>5302</v>
      </c>
      <c r="G838" t="s">
        <v>5303</v>
      </c>
      <c r="H838" t="s">
        <v>5304</v>
      </c>
      <c r="I838" t="s">
        <v>34</v>
      </c>
      <c r="J838" t="s">
        <v>81</v>
      </c>
      <c r="K838" t="s">
        <v>24</v>
      </c>
      <c r="L838" t="s">
        <v>114</v>
      </c>
      <c r="M838" t="s">
        <v>5305</v>
      </c>
      <c r="N838" t="s">
        <v>46</v>
      </c>
    </row>
    <row r="839" spans="1:14" x14ac:dyDescent="0.25">
      <c r="A839" t="s">
        <v>5306</v>
      </c>
      <c r="B839" t="s">
        <v>5307</v>
      </c>
      <c r="C839" t="s">
        <v>16</v>
      </c>
      <c r="D839" t="s">
        <v>166</v>
      </c>
      <c r="E839" t="s">
        <v>18</v>
      </c>
      <c r="F839" t="s">
        <v>5308</v>
      </c>
      <c r="G839" t="s">
        <v>5309</v>
      </c>
      <c r="H839" t="s">
        <v>5310</v>
      </c>
      <c r="I839" t="s">
        <v>34</v>
      </c>
      <c r="J839" t="s">
        <v>372</v>
      </c>
      <c r="K839" t="s">
        <v>24</v>
      </c>
      <c r="L839" t="s">
        <v>114</v>
      </c>
      <c r="M839" t="s">
        <v>5311</v>
      </c>
      <c r="N839" t="s">
        <v>46</v>
      </c>
    </row>
    <row r="840" spans="1:14" x14ac:dyDescent="0.25">
      <c r="A840" t="s">
        <v>5312</v>
      </c>
      <c r="B840" t="s">
        <v>3768</v>
      </c>
      <c r="C840" t="s">
        <v>76</v>
      </c>
      <c r="D840" t="s">
        <v>5313</v>
      </c>
      <c r="E840" t="s">
        <v>18</v>
      </c>
      <c r="F840" t="s">
        <v>5314</v>
      </c>
      <c r="G840" t="s">
        <v>5315</v>
      </c>
      <c r="H840" t="s">
        <v>5316</v>
      </c>
      <c r="I840" t="s">
        <v>34</v>
      </c>
      <c r="J840" t="s">
        <v>349</v>
      </c>
      <c r="K840" t="s">
        <v>24</v>
      </c>
      <c r="L840" t="s">
        <v>44</v>
      </c>
      <c r="M840" t="s">
        <v>5317</v>
      </c>
      <c r="N840" t="s">
        <v>46</v>
      </c>
    </row>
    <row r="841" spans="1:14" x14ac:dyDescent="0.25">
      <c r="A841" t="s">
        <v>5318</v>
      </c>
      <c r="B841" t="s">
        <v>5319</v>
      </c>
      <c r="C841" t="s">
        <v>76</v>
      </c>
      <c r="D841" t="s">
        <v>197</v>
      </c>
      <c r="E841" t="s">
        <v>18</v>
      </c>
      <c r="F841" t="s">
        <v>5320</v>
      </c>
      <c r="G841" t="s">
        <v>5321</v>
      </c>
      <c r="H841" t="s">
        <v>5322</v>
      </c>
      <c r="I841" t="s">
        <v>34</v>
      </c>
      <c r="J841" t="s">
        <v>372</v>
      </c>
      <c r="K841" t="s">
        <v>24</v>
      </c>
      <c r="L841" t="s">
        <v>373</v>
      </c>
      <c r="M841" t="s">
        <v>5323</v>
      </c>
      <c r="N841" t="s">
        <v>46</v>
      </c>
    </row>
    <row r="842" spans="1:14" x14ac:dyDescent="0.25">
      <c r="A842" t="s">
        <v>5324</v>
      </c>
      <c r="C842" t="s">
        <v>76</v>
      </c>
      <c r="D842" t="s">
        <v>472</v>
      </c>
      <c r="E842" t="s">
        <v>18</v>
      </c>
      <c r="F842" t="s">
        <v>5325</v>
      </c>
      <c r="G842" t="s">
        <v>5326</v>
      </c>
      <c r="H842" t="s">
        <v>5327</v>
      </c>
      <c r="I842" t="s">
        <v>34</v>
      </c>
      <c r="J842" t="s">
        <v>284</v>
      </c>
      <c r="K842" t="s">
        <v>24</v>
      </c>
      <c r="L842" t="s">
        <v>477</v>
      </c>
      <c r="M842" t="s">
        <v>26</v>
      </c>
      <c r="N842" t="s">
        <v>27</v>
      </c>
    </row>
    <row r="843" spans="1:14" x14ac:dyDescent="0.25">
      <c r="A843" t="s">
        <v>1471</v>
      </c>
      <c r="B843" t="s">
        <v>1472</v>
      </c>
      <c r="C843" t="s">
        <v>76</v>
      </c>
      <c r="D843" t="s">
        <v>638</v>
      </c>
      <c r="E843" t="s">
        <v>18</v>
      </c>
      <c r="F843" t="s">
        <v>5328</v>
      </c>
      <c r="G843" t="s">
        <v>5329</v>
      </c>
      <c r="H843" t="s">
        <v>5330</v>
      </c>
      <c r="I843" t="s">
        <v>34</v>
      </c>
      <c r="J843" t="s">
        <v>889</v>
      </c>
      <c r="K843" t="s">
        <v>24</v>
      </c>
      <c r="L843" t="s">
        <v>82</v>
      </c>
      <c r="M843" t="s">
        <v>26</v>
      </c>
      <c r="N843" t="s">
        <v>27</v>
      </c>
    </row>
    <row r="844" spans="1:14" x14ac:dyDescent="0.25">
      <c r="A844" t="s">
        <v>5331</v>
      </c>
      <c r="B844" t="s">
        <v>5332</v>
      </c>
      <c r="C844" t="s">
        <v>16</v>
      </c>
      <c r="D844" t="s">
        <v>404</v>
      </c>
      <c r="E844" t="s">
        <v>18</v>
      </c>
      <c r="F844" t="s">
        <v>5333</v>
      </c>
      <c r="G844" t="s">
        <v>5334</v>
      </c>
      <c r="H844" t="s">
        <v>5335</v>
      </c>
      <c r="I844" t="s">
        <v>34</v>
      </c>
      <c r="J844" t="s">
        <v>1066</v>
      </c>
      <c r="K844" t="s">
        <v>24</v>
      </c>
      <c r="L844" t="s">
        <v>82</v>
      </c>
      <c r="M844" t="s">
        <v>26</v>
      </c>
      <c r="N844" t="s">
        <v>27</v>
      </c>
    </row>
    <row r="845" spans="1:14" x14ac:dyDescent="0.25">
      <c r="A845" t="s">
        <v>5336</v>
      </c>
      <c r="B845" t="s">
        <v>5337</v>
      </c>
      <c r="C845" t="s">
        <v>16</v>
      </c>
      <c r="D845" t="s">
        <v>197</v>
      </c>
      <c r="E845" t="s">
        <v>18</v>
      </c>
      <c r="F845" t="s">
        <v>5338</v>
      </c>
      <c r="G845" t="s">
        <v>5339</v>
      </c>
      <c r="H845" t="s">
        <v>5340</v>
      </c>
      <c r="I845" t="s">
        <v>34</v>
      </c>
      <c r="J845" t="s">
        <v>315</v>
      </c>
      <c r="K845" t="s">
        <v>24</v>
      </c>
      <c r="L845" t="s">
        <v>3702</v>
      </c>
      <c r="M845" t="s">
        <v>5341</v>
      </c>
      <c r="N845" t="s">
        <v>46</v>
      </c>
    </row>
    <row r="846" spans="1:14" x14ac:dyDescent="0.25">
      <c r="A846" t="s">
        <v>1471</v>
      </c>
      <c r="B846" t="s">
        <v>1472</v>
      </c>
      <c r="C846" t="s">
        <v>76</v>
      </c>
      <c r="D846" t="s">
        <v>638</v>
      </c>
      <c r="E846" t="s">
        <v>18</v>
      </c>
      <c r="F846" t="s">
        <v>5342</v>
      </c>
      <c r="G846" t="s">
        <v>5343</v>
      </c>
      <c r="H846" t="s">
        <v>5344</v>
      </c>
      <c r="I846" t="s">
        <v>34</v>
      </c>
      <c r="J846" t="s">
        <v>276</v>
      </c>
      <c r="K846" t="s">
        <v>24</v>
      </c>
      <c r="L846" t="s">
        <v>82</v>
      </c>
      <c r="M846" t="s">
        <v>26</v>
      </c>
      <c r="N846" t="s">
        <v>27</v>
      </c>
    </row>
    <row r="847" spans="1:14" x14ac:dyDescent="0.25">
      <c r="A847" t="s">
        <v>5345</v>
      </c>
      <c r="B847" t="s">
        <v>5346</v>
      </c>
      <c r="C847" t="s">
        <v>16</v>
      </c>
      <c r="D847" t="s">
        <v>5347</v>
      </c>
      <c r="E847" t="s">
        <v>18</v>
      </c>
      <c r="F847" t="s">
        <v>5348</v>
      </c>
      <c r="G847" t="s">
        <v>5349</v>
      </c>
      <c r="H847" t="s">
        <v>5350</v>
      </c>
      <c r="I847" t="s">
        <v>34</v>
      </c>
      <c r="J847" t="s">
        <v>256</v>
      </c>
      <c r="K847" t="s">
        <v>24</v>
      </c>
      <c r="L847" t="s">
        <v>224</v>
      </c>
      <c r="M847" t="s">
        <v>26</v>
      </c>
      <c r="N847" t="s">
        <v>27</v>
      </c>
    </row>
    <row r="848" spans="1:14" x14ac:dyDescent="0.25">
      <c r="A848" t="s">
        <v>5351</v>
      </c>
      <c r="B848" t="s">
        <v>5352</v>
      </c>
      <c r="C848" t="s">
        <v>16</v>
      </c>
      <c r="D848" t="s">
        <v>3769</v>
      </c>
      <c r="E848" t="s">
        <v>18</v>
      </c>
      <c r="F848" t="s">
        <v>5353</v>
      </c>
      <c r="G848" t="s">
        <v>5354</v>
      </c>
      <c r="H848" t="s">
        <v>5355</v>
      </c>
      <c r="I848" t="s">
        <v>34</v>
      </c>
      <c r="J848" t="s">
        <v>192</v>
      </c>
      <c r="K848" t="s">
        <v>24</v>
      </c>
      <c r="L848" t="s">
        <v>114</v>
      </c>
      <c r="M848" t="s">
        <v>5356</v>
      </c>
      <c r="N848" t="s">
        <v>46</v>
      </c>
    </row>
    <row r="849" spans="1:14" x14ac:dyDescent="0.25">
      <c r="A849" t="s">
        <v>5357</v>
      </c>
      <c r="B849" t="s">
        <v>5358</v>
      </c>
      <c r="C849" t="s">
        <v>76</v>
      </c>
      <c r="D849" t="s">
        <v>5359</v>
      </c>
      <c r="E849" t="s">
        <v>18</v>
      </c>
      <c r="F849" t="s">
        <v>5360</v>
      </c>
      <c r="G849" t="s">
        <v>5361</v>
      </c>
      <c r="H849" t="s">
        <v>5362</v>
      </c>
      <c r="I849" t="s">
        <v>34</v>
      </c>
      <c r="J849" t="s">
        <v>307</v>
      </c>
      <c r="K849" t="s">
        <v>24</v>
      </c>
      <c r="L849" t="s">
        <v>248</v>
      </c>
      <c r="M849" t="s">
        <v>26</v>
      </c>
      <c r="N849" t="s">
        <v>27</v>
      </c>
    </row>
    <row r="850" spans="1:14" x14ac:dyDescent="0.25">
      <c r="A850" t="s">
        <v>1586</v>
      </c>
      <c r="B850" t="s">
        <v>1587</v>
      </c>
      <c r="C850" t="s">
        <v>16</v>
      </c>
      <c r="D850" t="s">
        <v>472</v>
      </c>
      <c r="E850" t="s">
        <v>18</v>
      </c>
      <c r="F850" t="s">
        <v>5363</v>
      </c>
      <c r="G850" t="s">
        <v>5364</v>
      </c>
      <c r="H850" t="s">
        <v>5365</v>
      </c>
      <c r="I850" t="s">
        <v>34</v>
      </c>
      <c r="J850" t="s">
        <v>699</v>
      </c>
      <c r="K850" t="s">
        <v>24</v>
      </c>
      <c r="L850" t="s">
        <v>477</v>
      </c>
      <c r="M850" t="s">
        <v>26</v>
      </c>
      <c r="N850" t="s">
        <v>27</v>
      </c>
    </row>
    <row r="851" spans="1:14" x14ac:dyDescent="0.25">
      <c r="A851" t="s">
        <v>5366</v>
      </c>
      <c r="B851" t="s">
        <v>5367</v>
      </c>
      <c r="C851" t="s">
        <v>76</v>
      </c>
      <c r="D851" t="s">
        <v>5368</v>
      </c>
      <c r="E851" t="s">
        <v>18</v>
      </c>
      <c r="F851" t="s">
        <v>5369</v>
      </c>
      <c r="G851" t="s">
        <v>5370</v>
      </c>
      <c r="H851" t="s">
        <v>5371</v>
      </c>
      <c r="I851" t="s">
        <v>34</v>
      </c>
      <c r="J851" t="s">
        <v>1398</v>
      </c>
      <c r="K851" t="s">
        <v>24</v>
      </c>
      <c r="L851" t="s">
        <v>700</v>
      </c>
      <c r="M851" t="s">
        <v>5372</v>
      </c>
      <c r="N851" t="s">
        <v>46</v>
      </c>
    </row>
    <row r="852" spans="1:14" x14ac:dyDescent="0.25">
      <c r="A852" t="s">
        <v>5373</v>
      </c>
      <c r="B852" t="s">
        <v>5374</v>
      </c>
      <c r="C852" t="s">
        <v>16</v>
      </c>
      <c r="D852" t="s">
        <v>220</v>
      </c>
      <c r="E852" t="s">
        <v>18</v>
      </c>
      <c r="F852" t="s">
        <v>5375</v>
      </c>
      <c r="G852" t="s">
        <v>5376</v>
      </c>
      <c r="H852" t="s">
        <v>5377</v>
      </c>
      <c r="I852" t="s">
        <v>34</v>
      </c>
      <c r="J852" t="s">
        <v>2223</v>
      </c>
      <c r="K852" t="s">
        <v>24</v>
      </c>
      <c r="L852" t="s">
        <v>224</v>
      </c>
      <c r="M852" t="s">
        <v>26</v>
      </c>
      <c r="N852" t="s">
        <v>27</v>
      </c>
    </row>
    <row r="853" spans="1:14" x14ac:dyDescent="0.25">
      <c r="A853" t="s">
        <v>5378</v>
      </c>
      <c r="B853" t="s">
        <v>5379</v>
      </c>
      <c r="C853" t="s">
        <v>1572</v>
      </c>
      <c r="D853" t="s">
        <v>5380</v>
      </c>
      <c r="E853" t="s">
        <v>18</v>
      </c>
      <c r="F853" t="s">
        <v>5381</v>
      </c>
      <c r="G853" t="s">
        <v>5382</v>
      </c>
      <c r="H853" t="s">
        <v>5383</v>
      </c>
      <c r="I853" t="s">
        <v>34</v>
      </c>
      <c r="J853" t="s">
        <v>1557</v>
      </c>
      <c r="K853" t="s">
        <v>24</v>
      </c>
      <c r="L853" t="s">
        <v>224</v>
      </c>
      <c r="M853" t="s">
        <v>5384</v>
      </c>
      <c r="N853" t="s">
        <v>46</v>
      </c>
    </row>
    <row r="854" spans="1:14" x14ac:dyDescent="0.25">
      <c r="A854" t="s">
        <v>5385</v>
      </c>
      <c r="B854" t="s">
        <v>5386</v>
      </c>
      <c r="C854" t="s">
        <v>16</v>
      </c>
      <c r="D854" t="s">
        <v>5387</v>
      </c>
      <c r="E854" t="s">
        <v>18</v>
      </c>
      <c r="F854" t="s">
        <v>5388</v>
      </c>
      <c r="G854" t="s">
        <v>5389</v>
      </c>
      <c r="H854" t="s">
        <v>5390</v>
      </c>
      <c r="I854" t="s">
        <v>34</v>
      </c>
      <c r="J854" t="s">
        <v>635</v>
      </c>
      <c r="K854" t="s">
        <v>24</v>
      </c>
      <c r="L854" t="s">
        <v>44</v>
      </c>
      <c r="M854" t="s">
        <v>5391</v>
      </c>
      <c r="N854" t="s">
        <v>46</v>
      </c>
    </row>
    <row r="855" spans="1:14" x14ac:dyDescent="0.25">
      <c r="A855" t="s">
        <v>5392</v>
      </c>
      <c r="B855" t="s">
        <v>5393</v>
      </c>
      <c r="C855" t="s">
        <v>16</v>
      </c>
      <c r="D855" t="s">
        <v>2847</v>
      </c>
      <c r="E855" t="s">
        <v>18</v>
      </c>
      <c r="F855" t="s">
        <v>5394</v>
      </c>
      <c r="G855" t="s">
        <v>5395</v>
      </c>
      <c r="H855" t="s">
        <v>5396</v>
      </c>
      <c r="I855" t="s">
        <v>34</v>
      </c>
      <c r="J855" t="s">
        <v>536</v>
      </c>
      <c r="K855" t="s">
        <v>24</v>
      </c>
      <c r="L855" t="s">
        <v>82</v>
      </c>
      <c r="M855" t="s">
        <v>5397</v>
      </c>
      <c r="N855" t="s">
        <v>46</v>
      </c>
    </row>
    <row r="856" spans="1:14" x14ac:dyDescent="0.25">
      <c r="A856" t="s">
        <v>5398</v>
      </c>
      <c r="B856" t="s">
        <v>5399</v>
      </c>
      <c r="C856" t="s">
        <v>16</v>
      </c>
      <c r="D856" t="s">
        <v>5400</v>
      </c>
      <c r="E856" t="s">
        <v>18</v>
      </c>
      <c r="F856" t="s">
        <v>5401</v>
      </c>
      <c r="G856" t="s">
        <v>5402</v>
      </c>
      <c r="H856" t="s">
        <v>5403</v>
      </c>
      <c r="I856" t="s">
        <v>34</v>
      </c>
      <c r="J856" t="s">
        <v>691</v>
      </c>
      <c r="K856" t="s">
        <v>24</v>
      </c>
      <c r="L856" t="s">
        <v>248</v>
      </c>
      <c r="M856" t="s">
        <v>26</v>
      </c>
      <c r="N856" t="s">
        <v>27</v>
      </c>
    </row>
    <row r="857" spans="1:14" x14ac:dyDescent="0.25">
      <c r="A857" t="s">
        <v>5404</v>
      </c>
      <c r="B857" t="s">
        <v>5405</v>
      </c>
      <c r="C857" t="s">
        <v>16</v>
      </c>
      <c r="D857" t="s">
        <v>547</v>
      </c>
      <c r="E857" t="s">
        <v>18</v>
      </c>
      <c r="F857" t="s">
        <v>5406</v>
      </c>
      <c r="G857" t="s">
        <v>5407</v>
      </c>
      <c r="H857" t="s">
        <v>5408</v>
      </c>
      <c r="I857" t="s">
        <v>34</v>
      </c>
      <c r="J857" t="s">
        <v>333</v>
      </c>
      <c r="K857" t="s">
        <v>24</v>
      </c>
      <c r="L857" t="s">
        <v>552</v>
      </c>
      <c r="M857" t="s">
        <v>5409</v>
      </c>
      <c r="N857" t="s">
        <v>46</v>
      </c>
    </row>
    <row r="858" spans="1:14" x14ac:dyDescent="0.25">
      <c r="A858" t="s">
        <v>5410</v>
      </c>
      <c r="B858" t="s">
        <v>5411</v>
      </c>
      <c r="C858" t="s">
        <v>16</v>
      </c>
      <c r="D858" t="s">
        <v>3824</v>
      </c>
      <c r="E858" t="s">
        <v>18</v>
      </c>
      <c r="F858" t="s">
        <v>5412</v>
      </c>
      <c r="G858" t="s">
        <v>5413</v>
      </c>
      <c r="H858" t="s">
        <v>5414</v>
      </c>
      <c r="I858" t="s">
        <v>34</v>
      </c>
      <c r="J858" t="s">
        <v>372</v>
      </c>
      <c r="K858" t="s">
        <v>24</v>
      </c>
      <c r="L858" t="s">
        <v>848</v>
      </c>
      <c r="M858" t="s">
        <v>5415</v>
      </c>
      <c r="N858" t="s">
        <v>46</v>
      </c>
    </row>
    <row r="859" spans="1:14" x14ac:dyDescent="0.25">
      <c r="A859" t="s">
        <v>5416</v>
      </c>
      <c r="B859" t="s">
        <v>5417</v>
      </c>
      <c r="C859" t="s">
        <v>76</v>
      </c>
      <c r="D859" t="s">
        <v>197</v>
      </c>
      <c r="E859" t="s">
        <v>18</v>
      </c>
      <c r="F859" t="s">
        <v>5418</v>
      </c>
      <c r="G859" t="s">
        <v>5419</v>
      </c>
      <c r="H859" t="s">
        <v>5420</v>
      </c>
      <c r="I859" t="s">
        <v>34</v>
      </c>
      <c r="J859" t="s">
        <v>315</v>
      </c>
      <c r="K859" t="s">
        <v>24</v>
      </c>
      <c r="L859" t="s">
        <v>202</v>
      </c>
      <c r="M859" t="s">
        <v>5421</v>
      </c>
      <c r="N859" t="s">
        <v>46</v>
      </c>
    </row>
    <row r="860" spans="1:14" x14ac:dyDescent="0.25">
      <c r="A860" t="s">
        <v>5422</v>
      </c>
      <c r="C860" t="s">
        <v>76</v>
      </c>
      <c r="D860" t="s">
        <v>5423</v>
      </c>
      <c r="E860" t="s">
        <v>18</v>
      </c>
      <c r="F860" t="s">
        <v>5424</v>
      </c>
      <c r="G860" t="s">
        <v>5425</v>
      </c>
      <c r="H860" t="s">
        <v>5426</v>
      </c>
      <c r="I860" t="s">
        <v>34</v>
      </c>
      <c r="J860" t="s">
        <v>170</v>
      </c>
      <c r="K860" t="s">
        <v>24</v>
      </c>
      <c r="L860" t="s">
        <v>44</v>
      </c>
      <c r="M860" t="s">
        <v>5427</v>
      </c>
      <c r="N860" t="s">
        <v>46</v>
      </c>
    </row>
    <row r="861" spans="1:14" x14ac:dyDescent="0.25">
      <c r="A861" t="s">
        <v>5428</v>
      </c>
      <c r="C861" t="s">
        <v>76</v>
      </c>
      <c r="D861" t="s">
        <v>503</v>
      </c>
      <c r="E861" t="s">
        <v>18</v>
      </c>
      <c r="F861" t="s">
        <v>5429</v>
      </c>
      <c r="G861" t="s">
        <v>5430</v>
      </c>
      <c r="H861" t="s">
        <v>5431</v>
      </c>
      <c r="I861" t="s">
        <v>34</v>
      </c>
      <c r="J861" t="s">
        <v>162</v>
      </c>
      <c r="K861" t="s">
        <v>24</v>
      </c>
      <c r="L861" t="s">
        <v>224</v>
      </c>
      <c r="M861" t="s">
        <v>5432</v>
      </c>
      <c r="N861" t="s">
        <v>46</v>
      </c>
    </row>
    <row r="862" spans="1:14" x14ac:dyDescent="0.25">
      <c r="A862" t="s">
        <v>5433</v>
      </c>
      <c r="B862" t="s">
        <v>2661</v>
      </c>
      <c r="C862" t="s">
        <v>76</v>
      </c>
      <c r="D862" t="s">
        <v>5434</v>
      </c>
      <c r="E862" t="s">
        <v>18</v>
      </c>
      <c r="F862" t="s">
        <v>5435</v>
      </c>
      <c r="G862" t="s">
        <v>5436</v>
      </c>
      <c r="H862" t="s">
        <v>5437</v>
      </c>
      <c r="I862" t="s">
        <v>348</v>
      </c>
      <c r="J862" t="s">
        <v>276</v>
      </c>
      <c r="K862" t="s">
        <v>24</v>
      </c>
      <c r="L862" t="s">
        <v>5438</v>
      </c>
      <c r="M862" t="s">
        <v>26</v>
      </c>
      <c r="N862" t="s">
        <v>27</v>
      </c>
    </row>
    <row r="863" spans="1:14" x14ac:dyDescent="0.25">
      <c r="A863" t="s">
        <v>5439</v>
      </c>
      <c r="B863" t="s">
        <v>5440</v>
      </c>
      <c r="C863" t="s">
        <v>16</v>
      </c>
      <c r="D863" t="s">
        <v>102</v>
      </c>
      <c r="E863" t="s">
        <v>18</v>
      </c>
      <c r="F863" t="s">
        <v>5441</v>
      </c>
      <c r="G863" t="s">
        <v>5442</v>
      </c>
      <c r="H863" t="s">
        <v>5443</v>
      </c>
      <c r="I863" t="s">
        <v>34</v>
      </c>
      <c r="J863" t="s">
        <v>71</v>
      </c>
      <c r="K863" t="s">
        <v>24</v>
      </c>
      <c r="L863" t="s">
        <v>82</v>
      </c>
      <c r="M863" t="s">
        <v>5444</v>
      </c>
      <c r="N863" t="s">
        <v>46</v>
      </c>
    </row>
    <row r="864" spans="1:14" x14ac:dyDescent="0.25">
      <c r="A864" t="s">
        <v>5445</v>
      </c>
      <c r="B864" t="s">
        <v>5446</v>
      </c>
      <c r="C864" t="s">
        <v>76</v>
      </c>
      <c r="D864" t="s">
        <v>5447</v>
      </c>
      <c r="E864" t="s">
        <v>18</v>
      </c>
      <c r="F864" t="s">
        <v>5448</v>
      </c>
      <c r="G864" t="s">
        <v>5449</v>
      </c>
      <c r="H864" t="s">
        <v>5450</v>
      </c>
      <c r="I864" t="s">
        <v>34</v>
      </c>
      <c r="J864" t="s">
        <v>551</v>
      </c>
      <c r="K864" t="s">
        <v>24</v>
      </c>
      <c r="L864" t="s">
        <v>5451</v>
      </c>
      <c r="M864" t="s">
        <v>5452</v>
      </c>
      <c r="N864" t="s">
        <v>46</v>
      </c>
    </row>
    <row r="865" spans="1:14" x14ac:dyDescent="0.25">
      <c r="A865" t="s">
        <v>5385</v>
      </c>
      <c r="B865" t="s">
        <v>5453</v>
      </c>
      <c r="C865" t="s">
        <v>76</v>
      </c>
      <c r="D865" t="s">
        <v>5387</v>
      </c>
      <c r="E865" t="s">
        <v>18</v>
      </c>
      <c r="F865" t="s">
        <v>5454</v>
      </c>
      <c r="G865" t="s">
        <v>5455</v>
      </c>
      <c r="H865" t="s">
        <v>5456</v>
      </c>
      <c r="I865" t="s">
        <v>34</v>
      </c>
      <c r="J865" t="s">
        <v>372</v>
      </c>
      <c r="K865" t="s">
        <v>24</v>
      </c>
      <c r="L865" t="s">
        <v>44</v>
      </c>
      <c r="M865" t="s">
        <v>5457</v>
      </c>
      <c r="N865" t="s">
        <v>46</v>
      </c>
    </row>
    <row r="866" spans="1:14" x14ac:dyDescent="0.25">
      <c r="A866" t="s">
        <v>5458</v>
      </c>
      <c r="B866" t="s">
        <v>3882</v>
      </c>
      <c r="C866" t="s">
        <v>76</v>
      </c>
      <c r="D866" t="s">
        <v>86</v>
      </c>
      <c r="E866" t="s">
        <v>18</v>
      </c>
      <c r="F866" t="s">
        <v>5459</v>
      </c>
      <c r="G866" t="s">
        <v>5460</v>
      </c>
      <c r="H866" t="s">
        <v>5461</v>
      </c>
      <c r="I866" t="s">
        <v>22</v>
      </c>
      <c r="J866" t="s">
        <v>589</v>
      </c>
      <c r="K866" t="s">
        <v>24</v>
      </c>
      <c r="L866" t="s">
        <v>91</v>
      </c>
      <c r="M866" t="s">
        <v>5462</v>
      </c>
      <c r="N866" t="s">
        <v>46</v>
      </c>
    </row>
    <row r="867" spans="1:14" x14ac:dyDescent="0.25">
      <c r="A867" t="s">
        <v>5463</v>
      </c>
      <c r="B867" t="s">
        <v>4866</v>
      </c>
      <c r="C867" t="s">
        <v>76</v>
      </c>
      <c r="D867" t="s">
        <v>3093</v>
      </c>
      <c r="E867" t="s">
        <v>18</v>
      </c>
      <c r="F867" t="s">
        <v>5464</v>
      </c>
      <c r="G867" t="s">
        <v>5465</v>
      </c>
      <c r="H867" t="s">
        <v>5466</v>
      </c>
      <c r="I867" t="s">
        <v>34</v>
      </c>
      <c r="J867" t="s">
        <v>5467</v>
      </c>
      <c r="K867" t="s">
        <v>3836</v>
      </c>
      <c r="L867" t="s">
        <v>3315</v>
      </c>
      <c r="M867" t="s">
        <v>26</v>
      </c>
      <c r="N867" t="s">
        <v>27</v>
      </c>
    </row>
    <row r="868" spans="1:14" x14ac:dyDescent="0.25">
      <c r="A868" t="s">
        <v>5468</v>
      </c>
      <c r="C868" t="s">
        <v>16</v>
      </c>
      <c r="D868" t="s">
        <v>5469</v>
      </c>
      <c r="E868" t="s">
        <v>18</v>
      </c>
      <c r="F868" t="s">
        <v>5470</v>
      </c>
      <c r="G868" t="s">
        <v>5471</v>
      </c>
      <c r="H868" t="s">
        <v>5472</v>
      </c>
      <c r="I868" t="s">
        <v>34</v>
      </c>
      <c r="J868" t="s">
        <v>178</v>
      </c>
      <c r="K868" t="s">
        <v>24</v>
      </c>
      <c r="L868" t="s">
        <v>5473</v>
      </c>
      <c r="M868" t="s">
        <v>26</v>
      </c>
      <c r="N868" t="s">
        <v>27</v>
      </c>
    </row>
    <row r="869" spans="1:14" x14ac:dyDescent="0.25">
      <c r="A869" t="s">
        <v>5474</v>
      </c>
      <c r="B869" t="s">
        <v>5475</v>
      </c>
      <c r="C869" t="s">
        <v>76</v>
      </c>
      <c r="D869" t="s">
        <v>5476</v>
      </c>
      <c r="E869" t="s">
        <v>18</v>
      </c>
      <c r="F869" t="s">
        <v>5477</v>
      </c>
      <c r="G869" t="s">
        <v>5478</v>
      </c>
      <c r="H869" t="s">
        <v>5479</v>
      </c>
      <c r="I869" t="s">
        <v>34</v>
      </c>
      <c r="J869" t="s">
        <v>2658</v>
      </c>
      <c r="K869" t="s">
        <v>24</v>
      </c>
      <c r="L869" t="s">
        <v>5480</v>
      </c>
      <c r="M869" t="s">
        <v>5481</v>
      </c>
      <c r="N869" t="s">
        <v>46</v>
      </c>
    </row>
    <row r="870" spans="1:14" x14ac:dyDescent="0.25">
      <c r="A870" t="s">
        <v>381</v>
      </c>
      <c r="B870" t="s">
        <v>382</v>
      </c>
      <c r="C870" t="s">
        <v>76</v>
      </c>
      <c r="D870" t="s">
        <v>197</v>
      </c>
      <c r="E870" t="s">
        <v>18</v>
      </c>
      <c r="F870" t="s">
        <v>5482</v>
      </c>
      <c r="G870" t="s">
        <v>5483</v>
      </c>
      <c r="H870" t="s">
        <v>5484</v>
      </c>
      <c r="I870" t="s">
        <v>34</v>
      </c>
      <c r="J870" t="s">
        <v>2244</v>
      </c>
      <c r="K870" t="s">
        <v>24</v>
      </c>
      <c r="L870" t="s">
        <v>5485</v>
      </c>
      <c r="M870" t="s">
        <v>5486</v>
      </c>
      <c r="N870" t="s">
        <v>46</v>
      </c>
    </row>
    <row r="871" spans="1:14" x14ac:dyDescent="0.25">
      <c r="A871" t="s">
        <v>5487</v>
      </c>
      <c r="B871" t="s">
        <v>5488</v>
      </c>
      <c r="C871" t="s">
        <v>16</v>
      </c>
      <c r="D871" t="s">
        <v>5489</v>
      </c>
      <c r="E871" t="s">
        <v>18</v>
      </c>
      <c r="F871" t="s">
        <v>5490</v>
      </c>
      <c r="G871" t="s">
        <v>5491</v>
      </c>
      <c r="H871" t="s">
        <v>5492</v>
      </c>
      <c r="I871" t="s">
        <v>34</v>
      </c>
      <c r="J871" t="s">
        <v>448</v>
      </c>
      <c r="K871" t="s">
        <v>24</v>
      </c>
      <c r="L871" t="s">
        <v>44</v>
      </c>
      <c r="M871" t="s">
        <v>26</v>
      </c>
      <c r="N871" t="s">
        <v>27</v>
      </c>
    </row>
    <row r="872" spans="1:14" x14ac:dyDescent="0.25">
      <c r="A872" t="s">
        <v>5493</v>
      </c>
      <c r="B872" t="s">
        <v>5494</v>
      </c>
      <c r="C872" t="s">
        <v>76</v>
      </c>
      <c r="D872" t="s">
        <v>5495</v>
      </c>
      <c r="E872" t="s">
        <v>18</v>
      </c>
      <c r="F872" t="s">
        <v>5496</v>
      </c>
      <c r="G872" t="s">
        <v>5497</v>
      </c>
      <c r="H872" t="s">
        <v>5498</v>
      </c>
      <c r="I872" t="s">
        <v>34</v>
      </c>
      <c r="J872" t="s">
        <v>626</v>
      </c>
      <c r="K872" t="s">
        <v>24</v>
      </c>
      <c r="L872" t="s">
        <v>817</v>
      </c>
      <c r="M872" t="s">
        <v>5499</v>
      </c>
      <c r="N872" t="s">
        <v>46</v>
      </c>
    </row>
    <row r="873" spans="1:14" x14ac:dyDescent="0.25">
      <c r="A873" t="s">
        <v>5500</v>
      </c>
      <c r="B873" t="s">
        <v>5501</v>
      </c>
      <c r="C873" t="s">
        <v>76</v>
      </c>
      <c r="D873" t="s">
        <v>5502</v>
      </c>
      <c r="E873" t="s">
        <v>18</v>
      </c>
      <c r="F873" t="s">
        <v>5503</v>
      </c>
      <c r="G873" t="s">
        <v>5504</v>
      </c>
      <c r="H873" t="s">
        <v>5505</v>
      </c>
      <c r="I873" t="s">
        <v>34</v>
      </c>
      <c r="J873" t="s">
        <v>1066</v>
      </c>
      <c r="K873" t="s">
        <v>24</v>
      </c>
      <c r="L873" t="s">
        <v>2442</v>
      </c>
      <c r="M873" t="s">
        <v>26</v>
      </c>
      <c r="N873" t="s">
        <v>27</v>
      </c>
    </row>
    <row r="874" spans="1:14" x14ac:dyDescent="0.25">
      <c r="A874" t="s">
        <v>5506</v>
      </c>
      <c r="B874" t="s">
        <v>5507</v>
      </c>
      <c r="C874" t="s">
        <v>76</v>
      </c>
      <c r="D874" t="s">
        <v>5508</v>
      </c>
      <c r="E874" t="s">
        <v>18</v>
      </c>
      <c r="F874" t="s">
        <v>5509</v>
      </c>
      <c r="G874" t="s">
        <v>5510</v>
      </c>
      <c r="H874" t="s">
        <v>5511</v>
      </c>
      <c r="I874" t="s">
        <v>34</v>
      </c>
      <c r="J874" t="s">
        <v>1468</v>
      </c>
      <c r="K874" t="s">
        <v>24</v>
      </c>
      <c r="L874" t="s">
        <v>4992</v>
      </c>
      <c r="M874" t="s">
        <v>5512</v>
      </c>
      <c r="N874" t="s">
        <v>46</v>
      </c>
    </row>
    <row r="875" spans="1:14" x14ac:dyDescent="0.25">
      <c r="A875" t="s">
        <v>5513</v>
      </c>
      <c r="B875" t="s">
        <v>5514</v>
      </c>
      <c r="C875" t="s">
        <v>16</v>
      </c>
      <c r="D875" t="s">
        <v>220</v>
      </c>
      <c r="E875" t="s">
        <v>18</v>
      </c>
      <c r="F875" t="s">
        <v>5515</v>
      </c>
      <c r="G875" t="s">
        <v>5516</v>
      </c>
      <c r="H875" t="s">
        <v>5517</v>
      </c>
      <c r="I875" t="s">
        <v>34</v>
      </c>
      <c r="J875" t="s">
        <v>2490</v>
      </c>
      <c r="K875" t="s">
        <v>24</v>
      </c>
      <c r="L875" t="s">
        <v>224</v>
      </c>
      <c r="M875" t="s">
        <v>26</v>
      </c>
      <c r="N875" t="s">
        <v>27</v>
      </c>
    </row>
    <row r="876" spans="1:14" x14ac:dyDescent="0.25">
      <c r="A876" t="s">
        <v>5518</v>
      </c>
      <c r="B876" t="s">
        <v>5519</v>
      </c>
      <c r="C876" t="s">
        <v>76</v>
      </c>
      <c r="D876" t="s">
        <v>5520</v>
      </c>
      <c r="E876" t="s">
        <v>18</v>
      </c>
      <c r="F876" t="s">
        <v>5521</v>
      </c>
      <c r="G876" t="s">
        <v>5522</v>
      </c>
      <c r="H876" t="s">
        <v>5523</v>
      </c>
      <c r="I876" t="s">
        <v>22</v>
      </c>
      <c r="J876" t="s">
        <v>456</v>
      </c>
      <c r="K876" t="s">
        <v>24</v>
      </c>
      <c r="L876" t="s">
        <v>560</v>
      </c>
      <c r="M876" t="s">
        <v>5524</v>
      </c>
      <c r="N876" t="s">
        <v>46</v>
      </c>
    </row>
    <row r="877" spans="1:14" x14ac:dyDescent="0.25">
      <c r="A877" t="s">
        <v>286</v>
      </c>
      <c r="B877" t="s">
        <v>287</v>
      </c>
      <c r="C877" t="s">
        <v>16</v>
      </c>
      <c r="D877" t="s">
        <v>288</v>
      </c>
      <c r="E877" t="s">
        <v>18</v>
      </c>
      <c r="F877" t="s">
        <v>5525</v>
      </c>
      <c r="G877" t="s">
        <v>5526</v>
      </c>
      <c r="H877" t="s">
        <v>5527</v>
      </c>
      <c r="I877" t="s">
        <v>34</v>
      </c>
      <c r="J877" t="s">
        <v>127</v>
      </c>
      <c r="K877" t="s">
        <v>24</v>
      </c>
      <c r="L877" t="s">
        <v>224</v>
      </c>
      <c r="M877" t="s">
        <v>5528</v>
      </c>
      <c r="N877" t="s">
        <v>46</v>
      </c>
    </row>
    <row r="878" spans="1:14" x14ac:dyDescent="0.25">
      <c r="A878" t="s">
        <v>5529</v>
      </c>
      <c r="B878" t="s">
        <v>5530</v>
      </c>
      <c r="C878" t="s">
        <v>76</v>
      </c>
      <c r="D878" t="s">
        <v>102</v>
      </c>
      <c r="E878" t="s">
        <v>18</v>
      </c>
      <c r="F878" t="s">
        <v>5531</v>
      </c>
      <c r="G878" t="s">
        <v>5532</v>
      </c>
      <c r="H878" t="s">
        <v>5533</v>
      </c>
      <c r="I878" t="s">
        <v>34</v>
      </c>
      <c r="J878" t="s">
        <v>648</v>
      </c>
      <c r="K878" t="s">
        <v>24</v>
      </c>
      <c r="L878" t="s">
        <v>82</v>
      </c>
      <c r="M878" t="s">
        <v>5534</v>
      </c>
      <c r="N878" t="s">
        <v>46</v>
      </c>
    </row>
    <row r="879" spans="1:14" x14ac:dyDescent="0.25">
      <c r="A879" t="s">
        <v>5535</v>
      </c>
      <c r="C879" t="s">
        <v>16</v>
      </c>
      <c r="D879" t="s">
        <v>4054</v>
      </c>
      <c r="E879" t="s">
        <v>18</v>
      </c>
      <c r="F879" t="s">
        <v>5536</v>
      </c>
      <c r="G879" t="s">
        <v>5537</v>
      </c>
      <c r="H879" t="s">
        <v>5538</v>
      </c>
      <c r="I879" t="s">
        <v>34</v>
      </c>
      <c r="J879" t="s">
        <v>514</v>
      </c>
      <c r="K879" t="s">
        <v>24</v>
      </c>
      <c r="L879" t="s">
        <v>224</v>
      </c>
      <c r="M879" t="s">
        <v>26</v>
      </c>
      <c r="N879" t="s">
        <v>27</v>
      </c>
    </row>
    <row r="880" spans="1:14" x14ac:dyDescent="0.25">
      <c r="A880" t="s">
        <v>5539</v>
      </c>
      <c r="B880" t="s">
        <v>2981</v>
      </c>
      <c r="C880" t="s">
        <v>16</v>
      </c>
      <c r="D880" t="s">
        <v>5540</v>
      </c>
      <c r="E880" t="s">
        <v>18</v>
      </c>
      <c r="F880" t="s">
        <v>5541</v>
      </c>
      <c r="G880" t="s">
        <v>5542</v>
      </c>
      <c r="H880" t="s">
        <v>5543</v>
      </c>
      <c r="I880" t="s">
        <v>348</v>
      </c>
      <c r="J880" t="s">
        <v>147</v>
      </c>
      <c r="K880" t="s">
        <v>24</v>
      </c>
      <c r="L880" t="s">
        <v>394</v>
      </c>
      <c r="M880" t="s">
        <v>26</v>
      </c>
      <c r="N880" t="s">
        <v>27</v>
      </c>
    </row>
    <row r="881" spans="1:14" x14ac:dyDescent="0.25">
      <c r="A881" t="s">
        <v>5544</v>
      </c>
      <c r="B881" t="s">
        <v>5545</v>
      </c>
      <c r="C881" t="s">
        <v>76</v>
      </c>
      <c r="D881" t="s">
        <v>5546</v>
      </c>
      <c r="E881" t="s">
        <v>18</v>
      </c>
      <c r="F881" t="s">
        <v>5547</v>
      </c>
      <c r="G881" t="s">
        <v>5548</v>
      </c>
      <c r="H881" t="s">
        <v>5549</v>
      </c>
      <c r="I881" t="s">
        <v>34</v>
      </c>
      <c r="J881" t="s">
        <v>944</v>
      </c>
      <c r="K881" t="s">
        <v>24</v>
      </c>
      <c r="L881" t="s">
        <v>82</v>
      </c>
      <c r="M881" t="s">
        <v>26</v>
      </c>
      <c r="N881" t="s">
        <v>27</v>
      </c>
    </row>
    <row r="882" spans="1:14" x14ac:dyDescent="0.25">
      <c r="A882" t="s">
        <v>5550</v>
      </c>
      <c r="B882" t="s">
        <v>1319</v>
      </c>
      <c r="C882" t="s">
        <v>16</v>
      </c>
      <c r="D882" t="s">
        <v>1320</v>
      </c>
      <c r="E882" t="s">
        <v>18</v>
      </c>
      <c r="F882" t="s">
        <v>5551</v>
      </c>
      <c r="G882" t="s">
        <v>5552</v>
      </c>
      <c r="H882" t="s">
        <v>5553</v>
      </c>
      <c r="I882" t="s">
        <v>34</v>
      </c>
      <c r="J882" t="s">
        <v>889</v>
      </c>
      <c r="K882" t="s">
        <v>24</v>
      </c>
      <c r="L882" t="s">
        <v>1324</v>
      </c>
      <c r="M882" t="s">
        <v>26</v>
      </c>
      <c r="N882" t="s">
        <v>27</v>
      </c>
    </row>
    <row r="883" spans="1:14" x14ac:dyDescent="0.25">
      <c r="A883" t="s">
        <v>5554</v>
      </c>
      <c r="B883" t="s">
        <v>5555</v>
      </c>
      <c r="C883" t="s">
        <v>76</v>
      </c>
      <c r="D883" t="s">
        <v>5556</v>
      </c>
      <c r="E883" t="s">
        <v>18</v>
      </c>
      <c r="F883" t="s">
        <v>5557</v>
      </c>
      <c r="G883" t="s">
        <v>5558</v>
      </c>
      <c r="H883" t="s">
        <v>5559</v>
      </c>
      <c r="I883" t="s">
        <v>34</v>
      </c>
      <c r="J883" t="s">
        <v>372</v>
      </c>
      <c r="K883" t="s">
        <v>24</v>
      </c>
      <c r="L883" t="s">
        <v>82</v>
      </c>
      <c r="M883" t="s">
        <v>5560</v>
      </c>
      <c r="N883" t="s">
        <v>46</v>
      </c>
    </row>
    <row r="884" spans="1:14" x14ac:dyDescent="0.25">
      <c r="A884" t="s">
        <v>5561</v>
      </c>
      <c r="B884" t="s">
        <v>5562</v>
      </c>
      <c r="C884" t="s">
        <v>16</v>
      </c>
      <c r="D884" t="s">
        <v>1932</v>
      </c>
      <c r="E884" t="s">
        <v>18</v>
      </c>
      <c r="F884" t="s">
        <v>5563</v>
      </c>
      <c r="G884" t="s">
        <v>5564</v>
      </c>
      <c r="H884" t="s">
        <v>5565</v>
      </c>
      <c r="I884" t="s">
        <v>34</v>
      </c>
      <c r="J884" t="s">
        <v>1757</v>
      </c>
      <c r="K884" t="s">
        <v>24</v>
      </c>
      <c r="L884" t="s">
        <v>44</v>
      </c>
      <c r="M884" t="s">
        <v>26</v>
      </c>
      <c r="N884" t="s">
        <v>27</v>
      </c>
    </row>
    <row r="885" spans="1:14" x14ac:dyDescent="0.25">
      <c r="A885" t="s">
        <v>5566</v>
      </c>
      <c r="B885" t="s">
        <v>5567</v>
      </c>
      <c r="C885" t="s">
        <v>16</v>
      </c>
      <c r="D885" t="s">
        <v>2740</v>
      </c>
      <c r="E885" t="s">
        <v>18</v>
      </c>
      <c r="F885" t="s">
        <v>5568</v>
      </c>
      <c r="G885" t="s">
        <v>5569</v>
      </c>
      <c r="H885" t="s">
        <v>5570</v>
      </c>
      <c r="I885" t="s">
        <v>22</v>
      </c>
      <c r="J885" t="s">
        <v>2223</v>
      </c>
      <c r="K885" t="s">
        <v>24</v>
      </c>
      <c r="L885" t="s">
        <v>2744</v>
      </c>
      <c r="M885" t="s">
        <v>26</v>
      </c>
      <c r="N885" t="s">
        <v>27</v>
      </c>
    </row>
    <row r="886" spans="1:14" x14ac:dyDescent="0.25">
      <c r="A886" t="s">
        <v>5571</v>
      </c>
      <c r="C886" t="s">
        <v>16</v>
      </c>
      <c r="D886" t="s">
        <v>5572</v>
      </c>
      <c r="E886" t="s">
        <v>18</v>
      </c>
      <c r="F886" t="s">
        <v>5573</v>
      </c>
      <c r="G886" t="s">
        <v>5574</v>
      </c>
      <c r="H886" t="s">
        <v>5575</v>
      </c>
      <c r="I886" t="s">
        <v>34</v>
      </c>
      <c r="J886" t="s">
        <v>476</v>
      </c>
      <c r="K886" t="s">
        <v>24</v>
      </c>
      <c r="L886" t="s">
        <v>5576</v>
      </c>
      <c r="M886" t="s">
        <v>26</v>
      </c>
      <c r="N886" t="s">
        <v>27</v>
      </c>
    </row>
    <row r="887" spans="1:14" x14ac:dyDescent="0.25">
      <c r="A887" t="s">
        <v>4763</v>
      </c>
      <c r="B887" t="s">
        <v>4764</v>
      </c>
      <c r="C887" t="s">
        <v>16</v>
      </c>
      <c r="D887" t="s">
        <v>4759</v>
      </c>
      <c r="E887" t="s">
        <v>695</v>
      </c>
      <c r="F887" t="s">
        <v>5577</v>
      </c>
      <c r="G887" t="s">
        <v>5578</v>
      </c>
      <c r="H887" t="s">
        <v>5579</v>
      </c>
      <c r="I887" t="s">
        <v>34</v>
      </c>
      <c r="J887" t="s">
        <v>1161</v>
      </c>
      <c r="K887" t="s">
        <v>24</v>
      </c>
      <c r="L887" t="s">
        <v>82</v>
      </c>
      <c r="M887" t="s">
        <v>26</v>
      </c>
      <c r="N887" t="s">
        <v>27</v>
      </c>
    </row>
    <row r="888" spans="1:14" x14ac:dyDescent="0.25">
      <c r="A888" t="s">
        <v>5580</v>
      </c>
      <c r="B888" t="s">
        <v>5226</v>
      </c>
      <c r="C888" t="s">
        <v>76</v>
      </c>
      <c r="D888" t="s">
        <v>5227</v>
      </c>
      <c r="E888" t="s">
        <v>695</v>
      </c>
      <c r="F888" t="s">
        <v>5581</v>
      </c>
      <c r="G888" t="s">
        <v>5582</v>
      </c>
      <c r="H888" t="s">
        <v>5583</v>
      </c>
      <c r="I888" t="s">
        <v>34</v>
      </c>
      <c r="J888" t="s">
        <v>53</v>
      </c>
      <c r="K888" t="s">
        <v>24</v>
      </c>
      <c r="L888" t="s">
        <v>2863</v>
      </c>
      <c r="M888" t="s">
        <v>5584</v>
      </c>
      <c r="N888" t="s">
        <v>46</v>
      </c>
    </row>
    <row r="889" spans="1:14" x14ac:dyDescent="0.25">
      <c r="A889" t="s">
        <v>5585</v>
      </c>
      <c r="B889" t="s">
        <v>5586</v>
      </c>
      <c r="C889" t="s">
        <v>76</v>
      </c>
      <c r="D889" t="s">
        <v>5587</v>
      </c>
      <c r="E889" t="s">
        <v>695</v>
      </c>
      <c r="F889" t="s">
        <v>5588</v>
      </c>
      <c r="G889" t="s">
        <v>5589</v>
      </c>
      <c r="H889" t="s">
        <v>5590</v>
      </c>
      <c r="I889" t="s">
        <v>34</v>
      </c>
      <c r="J889" t="s">
        <v>1435</v>
      </c>
      <c r="K889" t="s">
        <v>24</v>
      </c>
      <c r="L889" t="s">
        <v>1414</v>
      </c>
      <c r="M889" t="s">
        <v>5591</v>
      </c>
      <c r="N889" t="s">
        <v>46</v>
      </c>
    </row>
    <row r="890" spans="1:14" x14ac:dyDescent="0.25">
      <c r="A890" t="s">
        <v>5592</v>
      </c>
      <c r="B890" t="s">
        <v>2690</v>
      </c>
      <c r="C890" t="s">
        <v>16</v>
      </c>
      <c r="D890" t="s">
        <v>39</v>
      </c>
      <c r="E890" t="s">
        <v>695</v>
      </c>
      <c r="F890" t="s">
        <v>5593</v>
      </c>
      <c r="G890" t="s">
        <v>5594</v>
      </c>
      <c r="H890" t="s">
        <v>5595</v>
      </c>
      <c r="I890" t="s">
        <v>34</v>
      </c>
      <c r="J890" t="s">
        <v>315</v>
      </c>
      <c r="K890" t="s">
        <v>24</v>
      </c>
      <c r="L890" t="s">
        <v>4679</v>
      </c>
      <c r="M890" t="s">
        <v>5596</v>
      </c>
      <c r="N890" t="s">
        <v>46</v>
      </c>
    </row>
    <row r="891" spans="1:14" x14ac:dyDescent="0.25">
      <c r="A891" t="s">
        <v>5597</v>
      </c>
      <c r="B891" t="s">
        <v>4682</v>
      </c>
      <c r="C891" t="s">
        <v>76</v>
      </c>
      <c r="D891" t="s">
        <v>1612</v>
      </c>
      <c r="E891" t="s">
        <v>695</v>
      </c>
      <c r="F891" t="s">
        <v>5598</v>
      </c>
      <c r="G891" t="s">
        <v>5599</v>
      </c>
      <c r="H891" t="s">
        <v>5600</v>
      </c>
      <c r="I891" t="s">
        <v>34</v>
      </c>
      <c r="J891" t="s">
        <v>699</v>
      </c>
      <c r="K891" t="s">
        <v>24</v>
      </c>
      <c r="L891" t="s">
        <v>82</v>
      </c>
      <c r="M891" t="s">
        <v>26</v>
      </c>
      <c r="N891" t="s">
        <v>27</v>
      </c>
    </row>
    <row r="892" spans="1:14" x14ac:dyDescent="0.25">
      <c r="A892" t="s">
        <v>5604</v>
      </c>
      <c r="B892" t="s">
        <v>4875</v>
      </c>
      <c r="C892" t="s">
        <v>16</v>
      </c>
      <c r="D892" t="s">
        <v>5605</v>
      </c>
      <c r="E892" t="s">
        <v>695</v>
      </c>
      <c r="F892" t="s">
        <v>5606</v>
      </c>
      <c r="G892" t="s">
        <v>5607</v>
      </c>
      <c r="H892" t="s">
        <v>5608</v>
      </c>
      <c r="I892" t="s">
        <v>34</v>
      </c>
      <c r="J892" t="s">
        <v>2223</v>
      </c>
      <c r="K892" t="s">
        <v>24</v>
      </c>
      <c r="L892" t="s">
        <v>720</v>
      </c>
      <c r="M892" t="s">
        <v>26</v>
      </c>
      <c r="N892" t="s">
        <v>27</v>
      </c>
    </row>
    <row r="893" spans="1:14" x14ac:dyDescent="0.25">
      <c r="A893" t="s">
        <v>5115</v>
      </c>
      <c r="B893" t="s">
        <v>4651</v>
      </c>
      <c r="C893" t="s">
        <v>16</v>
      </c>
      <c r="D893" t="s">
        <v>4652</v>
      </c>
      <c r="E893" t="s">
        <v>695</v>
      </c>
      <c r="F893" t="s">
        <v>5609</v>
      </c>
      <c r="G893" t="s">
        <v>5610</v>
      </c>
      <c r="H893" t="s">
        <v>5611</v>
      </c>
      <c r="I893" t="s">
        <v>34</v>
      </c>
      <c r="J893" t="s">
        <v>1066</v>
      </c>
      <c r="K893" t="s">
        <v>24</v>
      </c>
      <c r="L893" t="s">
        <v>2777</v>
      </c>
      <c r="M893" t="s">
        <v>26</v>
      </c>
      <c r="N893" t="s">
        <v>27</v>
      </c>
    </row>
    <row r="894" spans="1:14" x14ac:dyDescent="0.25">
      <c r="A894" t="s">
        <v>4628</v>
      </c>
      <c r="B894" t="s">
        <v>101</v>
      </c>
      <c r="C894" t="s">
        <v>76</v>
      </c>
      <c r="D894" t="s">
        <v>4687</v>
      </c>
      <c r="E894" t="s">
        <v>695</v>
      </c>
      <c r="F894" t="s">
        <v>5622</v>
      </c>
      <c r="G894" t="s">
        <v>5623</v>
      </c>
      <c r="H894" t="s">
        <v>5624</v>
      </c>
      <c r="I894" t="s">
        <v>34</v>
      </c>
      <c r="J894" t="s">
        <v>568</v>
      </c>
      <c r="K894" t="s">
        <v>24</v>
      </c>
      <c r="L894" t="s">
        <v>4635</v>
      </c>
      <c r="M894" t="s">
        <v>5625</v>
      </c>
      <c r="N894" t="s">
        <v>46</v>
      </c>
    </row>
    <row r="895" spans="1:14" x14ac:dyDescent="0.25">
      <c r="A895" t="s">
        <v>5626</v>
      </c>
      <c r="B895" t="s">
        <v>5627</v>
      </c>
      <c r="C895" t="s">
        <v>600</v>
      </c>
      <c r="D895" t="s">
        <v>3384</v>
      </c>
      <c r="E895" t="s">
        <v>18</v>
      </c>
      <c r="F895" t="s">
        <v>5628</v>
      </c>
      <c r="G895" t="s">
        <v>5629</v>
      </c>
      <c r="H895" t="s">
        <v>5630</v>
      </c>
      <c r="I895" t="s">
        <v>34</v>
      </c>
      <c r="J895" t="s">
        <v>1227</v>
      </c>
      <c r="K895" t="s">
        <v>606</v>
      </c>
      <c r="L895" t="s">
        <v>82</v>
      </c>
      <c r="M895" t="s">
        <v>26</v>
      </c>
      <c r="N895" t="s">
        <v>27</v>
      </c>
    </row>
    <row r="896" spans="1:14" x14ac:dyDescent="0.25">
      <c r="A896" t="s">
        <v>5631</v>
      </c>
      <c r="B896" t="s">
        <v>5632</v>
      </c>
      <c r="C896" t="s">
        <v>600</v>
      </c>
      <c r="D896" t="s">
        <v>5633</v>
      </c>
      <c r="E896" t="s">
        <v>18</v>
      </c>
      <c r="F896" t="s">
        <v>5634</v>
      </c>
      <c r="G896" t="s">
        <v>5635</v>
      </c>
      <c r="H896" t="s">
        <v>5636</v>
      </c>
      <c r="I896" t="s">
        <v>34</v>
      </c>
      <c r="J896" t="s">
        <v>5637</v>
      </c>
      <c r="K896" t="s">
        <v>606</v>
      </c>
      <c r="L896" t="s">
        <v>477</v>
      </c>
      <c r="M896" t="s">
        <v>26</v>
      </c>
      <c r="N896" t="s">
        <v>27</v>
      </c>
    </row>
    <row r="897" spans="1:14" x14ac:dyDescent="0.25">
      <c r="A897" t="s">
        <v>5641</v>
      </c>
      <c r="B897" t="s">
        <v>5642</v>
      </c>
      <c r="C897" t="s">
        <v>600</v>
      </c>
      <c r="D897" t="s">
        <v>3396</v>
      </c>
      <c r="E897" t="s">
        <v>695</v>
      </c>
      <c r="F897" t="s">
        <v>5643</v>
      </c>
      <c r="G897" t="s">
        <v>5644</v>
      </c>
      <c r="H897" t="s">
        <v>5645</v>
      </c>
      <c r="I897" t="s">
        <v>34</v>
      </c>
      <c r="J897" t="s">
        <v>3322</v>
      </c>
      <c r="K897" t="s">
        <v>24</v>
      </c>
      <c r="L897" t="s">
        <v>5646</v>
      </c>
      <c r="M897" t="s">
        <v>26</v>
      </c>
      <c r="N897" t="s">
        <v>27</v>
      </c>
    </row>
    <row r="898" spans="1:14" x14ac:dyDescent="0.25">
      <c r="A898" t="s">
        <v>5647</v>
      </c>
      <c r="B898" t="s">
        <v>5648</v>
      </c>
      <c r="C898" t="s">
        <v>600</v>
      </c>
      <c r="D898" t="s">
        <v>5649</v>
      </c>
      <c r="E898" t="s">
        <v>18</v>
      </c>
      <c r="F898" t="s">
        <v>5650</v>
      </c>
      <c r="G898" t="s">
        <v>5651</v>
      </c>
      <c r="H898" t="s">
        <v>5652</v>
      </c>
      <c r="I898" t="s">
        <v>34</v>
      </c>
      <c r="J898" t="s">
        <v>1988</v>
      </c>
      <c r="K898" t="s">
        <v>606</v>
      </c>
      <c r="L898" t="s">
        <v>2751</v>
      </c>
      <c r="M898" t="s">
        <v>26</v>
      </c>
      <c r="N898" t="s">
        <v>27</v>
      </c>
    </row>
    <row r="899" spans="1:14" x14ac:dyDescent="0.25">
      <c r="A899" t="s">
        <v>1679</v>
      </c>
      <c r="B899" t="s">
        <v>5653</v>
      </c>
      <c r="C899" t="s">
        <v>1991</v>
      </c>
      <c r="D899" t="s">
        <v>1681</v>
      </c>
      <c r="E899" t="s">
        <v>695</v>
      </c>
      <c r="F899" t="s">
        <v>5654</v>
      </c>
      <c r="G899" t="s">
        <v>5655</v>
      </c>
      <c r="H899" t="s">
        <v>5656</v>
      </c>
      <c r="I899" t="s">
        <v>34</v>
      </c>
      <c r="J899" t="s">
        <v>1996</v>
      </c>
      <c r="K899" t="s">
        <v>606</v>
      </c>
      <c r="L899" t="s">
        <v>82</v>
      </c>
      <c r="M899" t="s">
        <v>26</v>
      </c>
      <c r="N899" t="s">
        <v>27</v>
      </c>
    </row>
    <row r="900" spans="1:14" x14ac:dyDescent="0.25">
      <c r="A900" t="s">
        <v>5657</v>
      </c>
      <c r="B900" t="s">
        <v>5658</v>
      </c>
      <c r="C900" t="s">
        <v>1991</v>
      </c>
      <c r="D900" t="s">
        <v>820</v>
      </c>
      <c r="E900" t="s">
        <v>18</v>
      </c>
      <c r="F900" t="s">
        <v>5659</v>
      </c>
      <c r="G900" t="s">
        <v>5660</v>
      </c>
      <c r="H900" t="s">
        <v>5661</v>
      </c>
      <c r="I900" t="s">
        <v>34</v>
      </c>
      <c r="J900" t="s">
        <v>2062</v>
      </c>
      <c r="K900" t="s">
        <v>606</v>
      </c>
      <c r="L900" t="s">
        <v>82</v>
      </c>
      <c r="M900" t="s">
        <v>26</v>
      </c>
      <c r="N900" t="s">
        <v>27</v>
      </c>
    </row>
    <row r="901" spans="1:14" x14ac:dyDescent="0.25">
      <c r="A901" t="s">
        <v>5641</v>
      </c>
      <c r="B901" t="s">
        <v>5642</v>
      </c>
      <c r="C901" t="s">
        <v>600</v>
      </c>
      <c r="D901" t="s">
        <v>3396</v>
      </c>
      <c r="E901" t="s">
        <v>695</v>
      </c>
      <c r="F901" t="s">
        <v>5662</v>
      </c>
      <c r="G901" t="s">
        <v>5663</v>
      </c>
      <c r="H901" t="s">
        <v>5664</v>
      </c>
      <c r="I901" t="s">
        <v>34</v>
      </c>
      <c r="J901" t="s">
        <v>1689</v>
      </c>
      <c r="K901" t="s">
        <v>24</v>
      </c>
      <c r="L901" t="s">
        <v>5665</v>
      </c>
      <c r="M901" t="s">
        <v>26</v>
      </c>
      <c r="N901" t="s">
        <v>27</v>
      </c>
    </row>
    <row r="902" spans="1:14" x14ac:dyDescent="0.25">
      <c r="A902" t="s">
        <v>1679</v>
      </c>
      <c r="B902" t="s">
        <v>1685</v>
      </c>
      <c r="C902" t="s">
        <v>1991</v>
      </c>
      <c r="D902" t="s">
        <v>1681</v>
      </c>
      <c r="E902" t="s">
        <v>695</v>
      </c>
      <c r="F902" t="s">
        <v>5666</v>
      </c>
      <c r="G902" t="s">
        <v>5667</v>
      </c>
      <c r="H902" t="s">
        <v>5668</v>
      </c>
      <c r="I902" t="s">
        <v>34</v>
      </c>
      <c r="J902" t="s">
        <v>5669</v>
      </c>
      <c r="K902" t="s">
        <v>606</v>
      </c>
      <c r="L902" t="s">
        <v>82</v>
      </c>
      <c r="M902" t="s">
        <v>26</v>
      </c>
      <c r="N902" t="s">
        <v>27</v>
      </c>
    </row>
    <row r="903" spans="1:14" x14ac:dyDescent="0.25">
      <c r="A903" t="s">
        <v>5670</v>
      </c>
      <c r="B903" t="s">
        <v>5671</v>
      </c>
      <c r="C903" t="s">
        <v>1991</v>
      </c>
      <c r="D903" t="s">
        <v>429</v>
      </c>
      <c r="E903" t="s">
        <v>18</v>
      </c>
      <c r="F903" t="s">
        <v>5672</v>
      </c>
      <c r="G903" t="s">
        <v>5673</v>
      </c>
      <c r="H903" t="s">
        <v>5674</v>
      </c>
      <c r="I903" t="s">
        <v>34</v>
      </c>
      <c r="J903" t="s">
        <v>2051</v>
      </c>
      <c r="K903" t="s">
        <v>606</v>
      </c>
      <c r="L903" t="s">
        <v>434</v>
      </c>
      <c r="M903" t="s">
        <v>26</v>
      </c>
      <c r="N903" t="s">
        <v>27</v>
      </c>
    </row>
    <row r="904" spans="1:14" x14ac:dyDescent="0.25">
      <c r="A904" t="s">
        <v>1679</v>
      </c>
      <c r="B904" t="s">
        <v>1685</v>
      </c>
      <c r="C904" t="s">
        <v>1991</v>
      </c>
      <c r="D904" t="s">
        <v>1681</v>
      </c>
      <c r="E904" t="s">
        <v>695</v>
      </c>
      <c r="F904" t="s">
        <v>5675</v>
      </c>
      <c r="G904" t="s">
        <v>5676</v>
      </c>
      <c r="H904" t="s">
        <v>5677</v>
      </c>
      <c r="I904" t="s">
        <v>34</v>
      </c>
      <c r="J904" t="s">
        <v>5678</v>
      </c>
      <c r="K904" t="s">
        <v>606</v>
      </c>
      <c r="L904" t="s">
        <v>82</v>
      </c>
      <c r="M904" t="s">
        <v>26</v>
      </c>
      <c r="N904" t="s">
        <v>27</v>
      </c>
    </row>
    <row r="905" spans="1:14" x14ac:dyDescent="0.25">
      <c r="A905" t="s">
        <v>5683</v>
      </c>
      <c r="C905" t="s">
        <v>1700</v>
      </c>
      <c r="E905" t="s">
        <v>18</v>
      </c>
      <c r="F905" t="s">
        <v>5684</v>
      </c>
      <c r="G905" t="s">
        <v>5685</v>
      </c>
      <c r="H905" t="s">
        <v>5686</v>
      </c>
      <c r="I905" t="s">
        <v>22</v>
      </c>
      <c r="J905" t="s">
        <v>1988</v>
      </c>
      <c r="K905" t="s">
        <v>1705</v>
      </c>
      <c r="L905" t="s">
        <v>5687</v>
      </c>
      <c r="M905" t="s">
        <v>26</v>
      </c>
      <c r="N905" t="s">
        <v>27</v>
      </c>
    </row>
    <row r="906" spans="1:14" x14ac:dyDescent="0.25">
      <c r="A906" t="s">
        <v>4791</v>
      </c>
      <c r="B906" t="s">
        <v>5688</v>
      </c>
      <c r="C906" t="s">
        <v>1700</v>
      </c>
      <c r="D906" t="s">
        <v>4792</v>
      </c>
      <c r="E906" t="s">
        <v>695</v>
      </c>
      <c r="F906" t="s">
        <v>5689</v>
      </c>
      <c r="G906" t="s">
        <v>5690</v>
      </c>
      <c r="H906" t="s">
        <v>5691</v>
      </c>
      <c r="I906" t="s">
        <v>3848</v>
      </c>
      <c r="J906" t="s">
        <v>872</v>
      </c>
      <c r="K906" t="s">
        <v>1705</v>
      </c>
      <c r="L906" t="s">
        <v>914</v>
      </c>
      <c r="M906" t="s">
        <v>26</v>
      </c>
      <c r="N906" t="s">
        <v>27</v>
      </c>
    </row>
    <row r="907" spans="1:14" x14ac:dyDescent="0.25">
      <c r="A907" t="s">
        <v>4791</v>
      </c>
      <c r="B907" t="s">
        <v>5692</v>
      </c>
      <c r="C907" t="s">
        <v>1700</v>
      </c>
      <c r="D907" t="s">
        <v>5693</v>
      </c>
      <c r="E907" t="s">
        <v>695</v>
      </c>
      <c r="F907" t="s">
        <v>5694</v>
      </c>
      <c r="G907" t="s">
        <v>5695</v>
      </c>
      <c r="H907" t="s">
        <v>5696</v>
      </c>
      <c r="I907" t="s">
        <v>5697</v>
      </c>
      <c r="J907" t="s">
        <v>284</v>
      </c>
      <c r="K907" t="s">
        <v>1705</v>
      </c>
      <c r="L907" t="s">
        <v>914</v>
      </c>
      <c r="M907" t="s">
        <v>26</v>
      </c>
      <c r="N907" t="s">
        <v>27</v>
      </c>
    </row>
    <row r="908" spans="1:14" x14ac:dyDescent="0.25">
      <c r="A908" t="s">
        <v>4791</v>
      </c>
      <c r="B908" t="s">
        <v>5698</v>
      </c>
      <c r="C908" t="s">
        <v>1700</v>
      </c>
      <c r="D908" t="s">
        <v>4792</v>
      </c>
      <c r="E908" t="s">
        <v>695</v>
      </c>
      <c r="F908" t="s">
        <v>5699</v>
      </c>
      <c r="G908" t="s">
        <v>5700</v>
      </c>
      <c r="H908" t="s">
        <v>5701</v>
      </c>
      <c r="I908" t="s">
        <v>3848</v>
      </c>
      <c r="J908" t="s">
        <v>1965</v>
      </c>
      <c r="K908" t="s">
        <v>1705</v>
      </c>
      <c r="L908" t="s">
        <v>914</v>
      </c>
      <c r="M908" t="s">
        <v>26</v>
      </c>
      <c r="N908" t="s">
        <v>27</v>
      </c>
    </row>
    <row r="909" spans="1:14" x14ac:dyDescent="0.25">
      <c r="A909" t="s">
        <v>4791</v>
      </c>
      <c r="B909" t="s">
        <v>5702</v>
      </c>
      <c r="C909" t="s">
        <v>1700</v>
      </c>
      <c r="D909" t="s">
        <v>5693</v>
      </c>
      <c r="E909" t="s">
        <v>695</v>
      </c>
      <c r="F909" t="s">
        <v>5703</v>
      </c>
      <c r="G909" t="s">
        <v>5704</v>
      </c>
      <c r="H909" t="s">
        <v>5705</v>
      </c>
      <c r="I909" t="s">
        <v>3848</v>
      </c>
      <c r="J909" t="s">
        <v>699</v>
      </c>
      <c r="K909" t="s">
        <v>1705</v>
      </c>
      <c r="L909" t="s">
        <v>914</v>
      </c>
      <c r="M909" t="s">
        <v>26</v>
      </c>
      <c r="N909" t="s">
        <v>27</v>
      </c>
    </row>
    <row r="910" spans="1:14" x14ac:dyDescent="0.25">
      <c r="A910" t="s">
        <v>5706</v>
      </c>
      <c r="B910" t="s">
        <v>5707</v>
      </c>
      <c r="C910" t="s">
        <v>16</v>
      </c>
      <c r="D910" t="s">
        <v>5708</v>
      </c>
      <c r="E910" t="s">
        <v>695</v>
      </c>
      <c r="F910" t="s">
        <v>5709</v>
      </c>
      <c r="G910" t="s">
        <v>5710</v>
      </c>
      <c r="H910" t="s">
        <v>5711</v>
      </c>
      <c r="I910" t="s">
        <v>34</v>
      </c>
      <c r="J910" t="s">
        <v>269</v>
      </c>
      <c r="K910" t="s">
        <v>24</v>
      </c>
      <c r="L910" t="s">
        <v>848</v>
      </c>
      <c r="M910" t="s">
        <v>26</v>
      </c>
      <c r="N910" t="s">
        <v>27</v>
      </c>
    </row>
    <row r="911" spans="1:14" x14ac:dyDescent="0.25">
      <c r="A911" t="s">
        <v>5580</v>
      </c>
      <c r="B911" t="s">
        <v>5226</v>
      </c>
      <c r="C911" t="s">
        <v>76</v>
      </c>
      <c r="D911" t="s">
        <v>5227</v>
      </c>
      <c r="E911" t="s">
        <v>695</v>
      </c>
      <c r="F911" t="s">
        <v>5712</v>
      </c>
      <c r="G911" t="s">
        <v>5713</v>
      </c>
      <c r="H911" t="s">
        <v>5714</v>
      </c>
      <c r="I911" t="s">
        <v>34</v>
      </c>
      <c r="J911" t="s">
        <v>53</v>
      </c>
      <c r="K911" t="s">
        <v>24</v>
      </c>
      <c r="L911" t="s">
        <v>2863</v>
      </c>
      <c r="M911" t="s">
        <v>5715</v>
      </c>
      <c r="N911" t="s">
        <v>46</v>
      </c>
    </row>
    <row r="912" spans="1:14" x14ac:dyDescent="0.25">
      <c r="A912" t="s">
        <v>4806</v>
      </c>
      <c r="B912" t="s">
        <v>4807</v>
      </c>
      <c r="C912" t="s">
        <v>76</v>
      </c>
      <c r="D912" t="s">
        <v>4808</v>
      </c>
      <c r="E912" t="s">
        <v>695</v>
      </c>
      <c r="F912" t="s">
        <v>5716</v>
      </c>
      <c r="G912" t="s">
        <v>5717</v>
      </c>
      <c r="H912" t="s">
        <v>5718</v>
      </c>
      <c r="I912" t="s">
        <v>34</v>
      </c>
      <c r="J912" t="s">
        <v>127</v>
      </c>
      <c r="K912" t="s">
        <v>24</v>
      </c>
      <c r="L912" t="s">
        <v>1414</v>
      </c>
      <c r="M912" t="s">
        <v>5719</v>
      </c>
      <c r="N912" t="s">
        <v>46</v>
      </c>
    </row>
    <row r="913" spans="1:14" x14ac:dyDescent="0.25">
      <c r="A913" t="s">
        <v>5720</v>
      </c>
      <c r="B913" t="s">
        <v>4758</v>
      </c>
      <c r="C913" t="s">
        <v>76</v>
      </c>
      <c r="D913" t="s">
        <v>5107</v>
      </c>
      <c r="E913" t="s">
        <v>695</v>
      </c>
      <c r="F913" t="s">
        <v>5721</v>
      </c>
      <c r="G913" t="s">
        <v>5722</v>
      </c>
      <c r="H913" t="s">
        <v>5723</v>
      </c>
      <c r="I913" t="s">
        <v>34</v>
      </c>
      <c r="J913" t="s">
        <v>782</v>
      </c>
      <c r="K913" t="s">
        <v>24</v>
      </c>
      <c r="L913" t="s">
        <v>44</v>
      </c>
      <c r="M913" t="s">
        <v>26</v>
      </c>
      <c r="N913" t="s">
        <v>27</v>
      </c>
    </row>
    <row r="914" spans="1:14" x14ac:dyDescent="0.25">
      <c r="A914" t="s">
        <v>5724</v>
      </c>
      <c r="B914" t="s">
        <v>5725</v>
      </c>
      <c r="C914" t="s">
        <v>76</v>
      </c>
      <c r="D914" t="s">
        <v>3844</v>
      </c>
      <c r="E914" t="s">
        <v>695</v>
      </c>
      <c r="F914" t="s">
        <v>5726</v>
      </c>
      <c r="G914" t="s">
        <v>5727</v>
      </c>
      <c r="H914" t="s">
        <v>5728</v>
      </c>
      <c r="I914" t="s">
        <v>22</v>
      </c>
      <c r="J914" t="s">
        <v>476</v>
      </c>
      <c r="K914" t="s">
        <v>24</v>
      </c>
      <c r="L914" t="s">
        <v>36</v>
      </c>
      <c r="M914" t="s">
        <v>26</v>
      </c>
      <c r="N914" t="s">
        <v>27</v>
      </c>
    </row>
    <row r="915" spans="1:14" x14ac:dyDescent="0.25">
      <c r="A915" t="s">
        <v>5729</v>
      </c>
      <c r="B915" t="s">
        <v>4967</v>
      </c>
      <c r="C915" t="s">
        <v>76</v>
      </c>
      <c r="D915" t="s">
        <v>4968</v>
      </c>
      <c r="E915" t="s">
        <v>695</v>
      </c>
      <c r="F915" t="s">
        <v>5730</v>
      </c>
      <c r="G915" t="s">
        <v>5731</v>
      </c>
      <c r="H915" t="s">
        <v>5732</v>
      </c>
      <c r="I915" t="s">
        <v>34</v>
      </c>
      <c r="J915" t="s">
        <v>521</v>
      </c>
      <c r="K915" t="s">
        <v>24</v>
      </c>
      <c r="L915" t="s">
        <v>4972</v>
      </c>
      <c r="M915" t="s">
        <v>26</v>
      </c>
      <c r="N915" t="s">
        <v>27</v>
      </c>
    </row>
    <row r="916" spans="1:14" x14ac:dyDescent="0.25">
      <c r="A916" t="s">
        <v>5733</v>
      </c>
      <c r="B916" t="s">
        <v>5734</v>
      </c>
      <c r="C916" t="s">
        <v>16</v>
      </c>
      <c r="D916" t="s">
        <v>3197</v>
      </c>
      <c r="E916" t="s">
        <v>695</v>
      </c>
      <c r="F916" t="s">
        <v>5735</v>
      </c>
      <c r="G916" t="s">
        <v>5736</v>
      </c>
      <c r="H916" t="s">
        <v>5737</v>
      </c>
      <c r="I916" t="s">
        <v>34</v>
      </c>
      <c r="J916" t="s">
        <v>1019</v>
      </c>
      <c r="K916" t="s">
        <v>24</v>
      </c>
      <c r="L916" t="s">
        <v>82</v>
      </c>
      <c r="M916" t="s">
        <v>26</v>
      </c>
      <c r="N916" t="s">
        <v>27</v>
      </c>
    </row>
    <row r="917" spans="1:14" x14ac:dyDescent="0.25">
      <c r="A917" t="s">
        <v>5738</v>
      </c>
      <c r="B917" t="s">
        <v>5617</v>
      </c>
      <c r="C917" t="s">
        <v>16</v>
      </c>
      <c r="D917" t="s">
        <v>5618</v>
      </c>
      <c r="E917" t="s">
        <v>695</v>
      </c>
      <c r="F917" t="s">
        <v>5739</v>
      </c>
      <c r="G917" t="s">
        <v>5740</v>
      </c>
      <c r="H917" t="s">
        <v>5741</v>
      </c>
      <c r="I917" t="s">
        <v>34</v>
      </c>
      <c r="J917" t="s">
        <v>5742</v>
      </c>
      <c r="K917" t="s">
        <v>24</v>
      </c>
      <c r="L917" t="s">
        <v>82</v>
      </c>
      <c r="M917" t="s">
        <v>26</v>
      </c>
      <c r="N917" t="s">
        <v>27</v>
      </c>
    </row>
    <row r="918" spans="1:14" x14ac:dyDescent="0.25">
      <c r="A918" t="s">
        <v>5747</v>
      </c>
      <c r="C918" t="s">
        <v>76</v>
      </c>
      <c r="D918" t="s">
        <v>437</v>
      </c>
      <c r="E918" t="s">
        <v>695</v>
      </c>
      <c r="F918" t="s">
        <v>5748</v>
      </c>
      <c r="G918" t="s">
        <v>5749</v>
      </c>
      <c r="H918" t="s">
        <v>5750</v>
      </c>
      <c r="I918" t="s">
        <v>34</v>
      </c>
      <c r="J918" t="s">
        <v>120</v>
      </c>
      <c r="K918" t="s">
        <v>24</v>
      </c>
      <c r="L918" t="s">
        <v>441</v>
      </c>
      <c r="M918" t="s">
        <v>5751</v>
      </c>
      <c r="N918" t="s">
        <v>46</v>
      </c>
    </row>
    <row r="919" spans="1:14" x14ac:dyDescent="0.25">
      <c r="A919" t="s">
        <v>4623</v>
      </c>
      <c r="B919" t="s">
        <v>4624</v>
      </c>
      <c r="C919" t="s">
        <v>16</v>
      </c>
      <c r="D919" t="s">
        <v>3889</v>
      </c>
      <c r="E919" t="s">
        <v>695</v>
      </c>
      <c r="F919" t="s">
        <v>5756</v>
      </c>
      <c r="G919" t="s">
        <v>5757</v>
      </c>
      <c r="H919" t="s">
        <v>5758</v>
      </c>
      <c r="I919" t="s">
        <v>34</v>
      </c>
      <c r="J919" t="s">
        <v>256</v>
      </c>
      <c r="K919" t="s">
        <v>24</v>
      </c>
      <c r="L919" t="s">
        <v>44</v>
      </c>
      <c r="M919" t="s">
        <v>26</v>
      </c>
      <c r="N919" t="s">
        <v>27</v>
      </c>
    </row>
    <row r="920" spans="1:14" x14ac:dyDescent="0.25">
      <c r="A920" t="s">
        <v>4791</v>
      </c>
      <c r="B920" t="s">
        <v>708</v>
      </c>
      <c r="C920" t="s">
        <v>16</v>
      </c>
      <c r="D920" t="s">
        <v>4792</v>
      </c>
      <c r="E920" t="s">
        <v>695</v>
      </c>
      <c r="F920" t="s">
        <v>5759</v>
      </c>
      <c r="G920" t="s">
        <v>5760</v>
      </c>
      <c r="H920" t="s">
        <v>5761</v>
      </c>
      <c r="I920" t="s">
        <v>34</v>
      </c>
      <c r="J920" t="s">
        <v>872</v>
      </c>
      <c r="K920" t="s">
        <v>24</v>
      </c>
      <c r="L920" t="s">
        <v>914</v>
      </c>
      <c r="M920" t="s">
        <v>26</v>
      </c>
      <c r="N920" t="s">
        <v>27</v>
      </c>
    </row>
    <row r="921" spans="1:14" x14ac:dyDescent="0.25">
      <c r="A921" t="s">
        <v>5766</v>
      </c>
      <c r="B921" t="s">
        <v>5206</v>
      </c>
      <c r="C921" t="s">
        <v>16</v>
      </c>
      <c r="D921" t="s">
        <v>4988</v>
      </c>
      <c r="E921" t="s">
        <v>695</v>
      </c>
      <c r="F921" t="s">
        <v>5767</v>
      </c>
      <c r="G921" t="s">
        <v>5768</v>
      </c>
      <c r="H921" t="s">
        <v>5769</v>
      </c>
      <c r="I921" t="s">
        <v>34</v>
      </c>
      <c r="J921" t="s">
        <v>412</v>
      </c>
      <c r="K921" t="s">
        <v>24</v>
      </c>
      <c r="L921" t="s">
        <v>4992</v>
      </c>
      <c r="M921" t="s">
        <v>5770</v>
      </c>
      <c r="N921" t="s">
        <v>46</v>
      </c>
    </row>
    <row r="922" spans="1:14" x14ac:dyDescent="0.25">
      <c r="A922" t="s">
        <v>5775</v>
      </c>
      <c r="B922" t="s">
        <v>4704</v>
      </c>
      <c r="C922" t="s">
        <v>76</v>
      </c>
      <c r="D922" t="s">
        <v>3673</v>
      </c>
      <c r="E922" t="s">
        <v>695</v>
      </c>
      <c r="F922" t="s">
        <v>5776</v>
      </c>
      <c r="G922" t="s">
        <v>5777</v>
      </c>
      <c r="H922" t="s">
        <v>5778</v>
      </c>
      <c r="I922" t="s">
        <v>34</v>
      </c>
      <c r="J922" t="s">
        <v>2223</v>
      </c>
      <c r="K922" t="s">
        <v>24</v>
      </c>
      <c r="L922" t="s">
        <v>82</v>
      </c>
      <c r="M922" t="s">
        <v>26</v>
      </c>
      <c r="N922" t="s">
        <v>27</v>
      </c>
    </row>
    <row r="923" spans="1:14" x14ac:dyDescent="0.25">
      <c r="A923" t="s">
        <v>4791</v>
      </c>
      <c r="B923" t="s">
        <v>708</v>
      </c>
      <c r="C923" t="s">
        <v>16</v>
      </c>
      <c r="D923" t="s">
        <v>4792</v>
      </c>
      <c r="E923" t="s">
        <v>695</v>
      </c>
      <c r="F923" t="s">
        <v>5788</v>
      </c>
      <c r="G923" t="s">
        <v>5789</v>
      </c>
      <c r="H923" t="s">
        <v>5790</v>
      </c>
      <c r="I923" t="s">
        <v>34</v>
      </c>
      <c r="J923" t="s">
        <v>2062</v>
      </c>
      <c r="K923" t="s">
        <v>24</v>
      </c>
      <c r="L923" t="s">
        <v>914</v>
      </c>
      <c r="M923" t="s">
        <v>26</v>
      </c>
      <c r="N923" t="s">
        <v>27</v>
      </c>
    </row>
    <row r="924" spans="1:14" x14ac:dyDescent="0.25">
      <c r="A924" t="s">
        <v>5791</v>
      </c>
      <c r="B924" t="s">
        <v>4682</v>
      </c>
      <c r="C924" t="s">
        <v>76</v>
      </c>
      <c r="D924" t="s">
        <v>1612</v>
      </c>
      <c r="E924" t="s">
        <v>695</v>
      </c>
      <c r="F924" t="s">
        <v>5792</v>
      </c>
      <c r="G924" t="s">
        <v>5793</v>
      </c>
      <c r="H924" t="s">
        <v>5794</v>
      </c>
      <c r="I924" t="s">
        <v>34</v>
      </c>
      <c r="J924" t="s">
        <v>1066</v>
      </c>
      <c r="K924" t="s">
        <v>24</v>
      </c>
      <c r="L924" t="s">
        <v>82</v>
      </c>
      <c r="M924" t="s">
        <v>26</v>
      </c>
      <c r="N924" t="s">
        <v>27</v>
      </c>
    </row>
    <row r="925" spans="1:14" x14ac:dyDescent="0.25">
      <c r="A925" t="s">
        <v>5795</v>
      </c>
      <c r="B925" t="s">
        <v>5150</v>
      </c>
      <c r="C925" t="s">
        <v>16</v>
      </c>
      <c r="D925" t="s">
        <v>579</v>
      </c>
      <c r="E925" t="s">
        <v>695</v>
      </c>
      <c r="F925" t="s">
        <v>5796</v>
      </c>
      <c r="G925" t="s">
        <v>5797</v>
      </c>
      <c r="H925" t="s">
        <v>5798</v>
      </c>
      <c r="I925" t="s">
        <v>34</v>
      </c>
      <c r="J925" t="s">
        <v>256</v>
      </c>
      <c r="K925" t="s">
        <v>24</v>
      </c>
      <c r="L925" t="s">
        <v>193</v>
      </c>
      <c r="M925" t="s">
        <v>26</v>
      </c>
      <c r="N925" t="s">
        <v>27</v>
      </c>
    </row>
    <row r="926" spans="1:14" x14ac:dyDescent="0.25">
      <c r="A926" t="s">
        <v>5803</v>
      </c>
      <c r="B926" t="s">
        <v>3302</v>
      </c>
      <c r="C926" t="s">
        <v>76</v>
      </c>
      <c r="D926" t="s">
        <v>3303</v>
      </c>
      <c r="E926" t="s">
        <v>695</v>
      </c>
      <c r="F926" t="s">
        <v>5804</v>
      </c>
      <c r="G926" t="s">
        <v>5805</v>
      </c>
      <c r="H926" t="s">
        <v>5806</v>
      </c>
      <c r="I926" t="s">
        <v>34</v>
      </c>
      <c r="J926" t="s">
        <v>5669</v>
      </c>
      <c r="K926" t="s">
        <v>24</v>
      </c>
      <c r="L926" t="s">
        <v>82</v>
      </c>
      <c r="M926" t="s">
        <v>26</v>
      </c>
      <c r="N926" t="s">
        <v>27</v>
      </c>
    </row>
    <row r="927" spans="1:14" x14ac:dyDescent="0.25">
      <c r="A927" t="s">
        <v>5811</v>
      </c>
      <c r="B927" t="s">
        <v>3302</v>
      </c>
      <c r="C927" t="s">
        <v>76</v>
      </c>
      <c r="D927" t="s">
        <v>3303</v>
      </c>
      <c r="E927" t="s">
        <v>695</v>
      </c>
      <c r="F927" t="s">
        <v>5812</v>
      </c>
      <c r="G927" t="s">
        <v>5813</v>
      </c>
      <c r="H927" t="s">
        <v>5814</v>
      </c>
      <c r="I927" t="s">
        <v>34</v>
      </c>
      <c r="J927" t="s">
        <v>1295</v>
      </c>
      <c r="K927" t="s">
        <v>24</v>
      </c>
      <c r="L927" t="s">
        <v>82</v>
      </c>
      <c r="M927" t="s">
        <v>26</v>
      </c>
      <c r="N927" t="s">
        <v>27</v>
      </c>
    </row>
    <row r="928" spans="1:14" x14ac:dyDescent="0.25">
      <c r="A928" t="s">
        <v>5815</v>
      </c>
      <c r="B928" t="s">
        <v>4967</v>
      </c>
      <c r="C928" t="s">
        <v>76</v>
      </c>
      <c r="D928" t="s">
        <v>4968</v>
      </c>
      <c r="E928" t="s">
        <v>695</v>
      </c>
      <c r="F928" t="s">
        <v>5816</v>
      </c>
      <c r="G928" t="s">
        <v>5817</v>
      </c>
      <c r="H928" t="s">
        <v>5818</v>
      </c>
      <c r="I928" t="s">
        <v>34</v>
      </c>
      <c r="J928" t="s">
        <v>1275</v>
      </c>
      <c r="K928" t="s">
        <v>24</v>
      </c>
      <c r="L928" t="s">
        <v>4972</v>
      </c>
      <c r="M928" t="s">
        <v>26</v>
      </c>
      <c r="N928" t="s">
        <v>27</v>
      </c>
    </row>
    <row r="929" spans="1:14" x14ac:dyDescent="0.25">
      <c r="A929" t="s">
        <v>5825</v>
      </c>
      <c r="B929" t="s">
        <v>5036</v>
      </c>
      <c r="C929" t="s">
        <v>16</v>
      </c>
      <c r="D929" t="s">
        <v>102</v>
      </c>
      <c r="E929" t="s">
        <v>695</v>
      </c>
      <c r="F929" t="s">
        <v>5826</v>
      </c>
      <c r="G929" t="s">
        <v>5827</v>
      </c>
      <c r="H929" t="s">
        <v>5828</v>
      </c>
      <c r="I929" t="s">
        <v>34</v>
      </c>
      <c r="J929" t="s">
        <v>1435</v>
      </c>
      <c r="K929" t="s">
        <v>24</v>
      </c>
      <c r="L929" t="s">
        <v>82</v>
      </c>
      <c r="M929" t="s">
        <v>5829</v>
      </c>
      <c r="N929" t="s">
        <v>46</v>
      </c>
    </row>
    <row r="930" spans="1:14" x14ac:dyDescent="0.25">
      <c r="A930" t="s">
        <v>5830</v>
      </c>
      <c r="B930" t="s">
        <v>4826</v>
      </c>
      <c r="C930" t="s">
        <v>76</v>
      </c>
      <c r="D930" t="s">
        <v>4616</v>
      </c>
      <c r="E930" t="s">
        <v>695</v>
      </c>
      <c r="F930" t="s">
        <v>5831</v>
      </c>
      <c r="G930" t="s">
        <v>5832</v>
      </c>
      <c r="H930" t="s">
        <v>5833</v>
      </c>
      <c r="I930" t="s">
        <v>34</v>
      </c>
      <c r="J930" t="s">
        <v>1648</v>
      </c>
      <c r="K930" t="s">
        <v>24</v>
      </c>
      <c r="L930" t="s">
        <v>36</v>
      </c>
      <c r="M930" t="s">
        <v>26</v>
      </c>
      <c r="N930" t="s">
        <v>27</v>
      </c>
    </row>
    <row r="931" spans="1:14" x14ac:dyDescent="0.25">
      <c r="A931" t="s">
        <v>5834</v>
      </c>
      <c r="B931" t="s">
        <v>4826</v>
      </c>
      <c r="C931" t="s">
        <v>76</v>
      </c>
      <c r="D931" t="s">
        <v>4616</v>
      </c>
      <c r="E931" t="s">
        <v>695</v>
      </c>
      <c r="F931" t="s">
        <v>5835</v>
      </c>
      <c r="G931" t="s">
        <v>5836</v>
      </c>
      <c r="H931" t="s">
        <v>5837</v>
      </c>
      <c r="I931" t="s">
        <v>34</v>
      </c>
      <c r="J931" t="s">
        <v>1648</v>
      </c>
      <c r="K931" t="s">
        <v>24</v>
      </c>
      <c r="L931" t="s">
        <v>36</v>
      </c>
      <c r="M931" t="s">
        <v>26</v>
      </c>
      <c r="N931" t="s">
        <v>27</v>
      </c>
    </row>
    <row r="932" spans="1:14" x14ac:dyDescent="0.25">
      <c r="A932" t="s">
        <v>4986</v>
      </c>
      <c r="B932" t="s">
        <v>5206</v>
      </c>
      <c r="C932" t="s">
        <v>16</v>
      </c>
      <c r="D932" t="s">
        <v>4988</v>
      </c>
      <c r="E932" t="s">
        <v>695</v>
      </c>
      <c r="F932" t="s">
        <v>5838</v>
      </c>
      <c r="G932" t="s">
        <v>5839</v>
      </c>
      <c r="H932" t="s">
        <v>5840</v>
      </c>
      <c r="I932" t="s">
        <v>34</v>
      </c>
      <c r="J932" t="s">
        <v>412</v>
      </c>
      <c r="K932" t="s">
        <v>24</v>
      </c>
      <c r="L932" t="s">
        <v>4992</v>
      </c>
      <c r="M932" t="s">
        <v>5841</v>
      </c>
      <c r="N932" t="s">
        <v>46</v>
      </c>
    </row>
    <row r="933" spans="1:14" x14ac:dyDescent="0.25">
      <c r="A933" t="s">
        <v>4623</v>
      </c>
      <c r="B933" t="s">
        <v>4624</v>
      </c>
      <c r="C933" t="s">
        <v>16</v>
      </c>
      <c r="D933" t="s">
        <v>3889</v>
      </c>
      <c r="E933" t="s">
        <v>695</v>
      </c>
      <c r="F933" t="s">
        <v>5842</v>
      </c>
      <c r="G933" t="s">
        <v>5843</v>
      </c>
      <c r="H933" t="s">
        <v>5844</v>
      </c>
      <c r="I933" t="s">
        <v>34</v>
      </c>
      <c r="J933" t="s">
        <v>98</v>
      </c>
      <c r="K933" t="s">
        <v>24</v>
      </c>
      <c r="L933" t="s">
        <v>44</v>
      </c>
      <c r="M933" t="s">
        <v>26</v>
      </c>
      <c r="N933" t="s">
        <v>27</v>
      </c>
    </row>
    <row r="934" spans="1:14" x14ac:dyDescent="0.25">
      <c r="A934" t="s">
        <v>5845</v>
      </c>
      <c r="B934" t="s">
        <v>4866</v>
      </c>
      <c r="C934" t="s">
        <v>76</v>
      </c>
      <c r="D934" t="s">
        <v>4867</v>
      </c>
      <c r="E934" t="s">
        <v>695</v>
      </c>
      <c r="F934" t="s">
        <v>5846</v>
      </c>
      <c r="G934" t="s">
        <v>5847</v>
      </c>
      <c r="H934" t="s">
        <v>5848</v>
      </c>
      <c r="I934" t="s">
        <v>34</v>
      </c>
      <c r="J934" t="s">
        <v>4871</v>
      </c>
      <c r="K934" t="s">
        <v>24</v>
      </c>
      <c r="L934" t="s">
        <v>3315</v>
      </c>
      <c r="M934" t="s">
        <v>26</v>
      </c>
      <c r="N934" t="s">
        <v>27</v>
      </c>
    </row>
    <row r="935" spans="1:14" x14ac:dyDescent="0.25">
      <c r="A935" t="s">
        <v>4791</v>
      </c>
      <c r="B935" t="s">
        <v>5857</v>
      </c>
      <c r="C935" t="s">
        <v>16</v>
      </c>
      <c r="D935" t="s">
        <v>5858</v>
      </c>
      <c r="E935" t="s">
        <v>695</v>
      </c>
      <c r="F935" t="s">
        <v>5859</v>
      </c>
      <c r="G935" t="s">
        <v>5860</v>
      </c>
      <c r="H935" t="s">
        <v>5861</v>
      </c>
      <c r="I935" t="s">
        <v>22</v>
      </c>
      <c r="J935" t="s">
        <v>284</v>
      </c>
      <c r="K935" t="s">
        <v>24</v>
      </c>
      <c r="L935" t="s">
        <v>914</v>
      </c>
      <c r="M935" t="s">
        <v>26</v>
      </c>
      <c r="N935" t="s">
        <v>27</v>
      </c>
    </row>
    <row r="936" spans="1:14" x14ac:dyDescent="0.25">
      <c r="A936" t="s">
        <v>4923</v>
      </c>
      <c r="B936" t="s">
        <v>4126</v>
      </c>
      <c r="C936" t="s">
        <v>76</v>
      </c>
      <c r="D936" t="s">
        <v>2027</v>
      </c>
      <c r="E936" t="s">
        <v>695</v>
      </c>
      <c r="F936" t="s">
        <v>5862</v>
      </c>
      <c r="G936" t="s">
        <v>5863</v>
      </c>
      <c r="H936" t="s">
        <v>5864</v>
      </c>
      <c r="I936" t="s">
        <v>34</v>
      </c>
      <c r="J936" t="s">
        <v>315</v>
      </c>
      <c r="K936" t="s">
        <v>24</v>
      </c>
      <c r="L936" t="s">
        <v>82</v>
      </c>
      <c r="M936" t="s">
        <v>5865</v>
      </c>
      <c r="N936" t="s">
        <v>46</v>
      </c>
    </row>
    <row r="937" spans="1:14" x14ac:dyDescent="0.25">
      <c r="A937" t="s">
        <v>5870</v>
      </c>
      <c r="B937" t="s">
        <v>4710</v>
      </c>
      <c r="C937" t="s">
        <v>16</v>
      </c>
      <c r="D937" t="s">
        <v>2667</v>
      </c>
      <c r="E937" t="s">
        <v>695</v>
      </c>
      <c r="F937" t="s">
        <v>5871</v>
      </c>
      <c r="G937" t="s">
        <v>5872</v>
      </c>
      <c r="H937" t="s">
        <v>5873</v>
      </c>
      <c r="I937" t="s">
        <v>34</v>
      </c>
      <c r="J937" t="s">
        <v>448</v>
      </c>
      <c r="K937" t="s">
        <v>24</v>
      </c>
      <c r="L937" t="s">
        <v>4702</v>
      </c>
      <c r="M937" t="s">
        <v>26</v>
      </c>
      <c r="N937" t="s">
        <v>27</v>
      </c>
    </row>
    <row r="938" spans="1:14" x14ac:dyDescent="0.25">
      <c r="A938" t="s">
        <v>5874</v>
      </c>
      <c r="B938" t="s">
        <v>4826</v>
      </c>
      <c r="C938" t="s">
        <v>76</v>
      </c>
      <c r="D938" t="s">
        <v>4616</v>
      </c>
      <c r="E938" t="s">
        <v>695</v>
      </c>
      <c r="F938" t="s">
        <v>5875</v>
      </c>
      <c r="G938" t="s">
        <v>5876</v>
      </c>
      <c r="H938" t="s">
        <v>5877</v>
      </c>
      <c r="I938" t="s">
        <v>34</v>
      </c>
      <c r="J938" t="s">
        <v>1648</v>
      </c>
      <c r="K938" t="s">
        <v>24</v>
      </c>
      <c r="L938" t="s">
        <v>36</v>
      </c>
      <c r="M938" t="s">
        <v>26</v>
      </c>
      <c r="N938" t="s">
        <v>27</v>
      </c>
    </row>
    <row r="939" spans="1:14" x14ac:dyDescent="0.25">
      <c r="A939" t="s">
        <v>5878</v>
      </c>
      <c r="B939" t="s">
        <v>4987</v>
      </c>
      <c r="C939" t="s">
        <v>76</v>
      </c>
      <c r="D939" t="s">
        <v>5879</v>
      </c>
      <c r="E939" t="s">
        <v>695</v>
      </c>
      <c r="F939" t="s">
        <v>5880</v>
      </c>
      <c r="G939" t="s">
        <v>5881</v>
      </c>
      <c r="H939" t="s">
        <v>5882</v>
      </c>
      <c r="I939" t="s">
        <v>34</v>
      </c>
      <c r="J939" t="s">
        <v>333</v>
      </c>
      <c r="K939" t="s">
        <v>24</v>
      </c>
      <c r="L939" t="s">
        <v>4992</v>
      </c>
      <c r="M939" t="s">
        <v>5883</v>
      </c>
      <c r="N939" t="s">
        <v>46</v>
      </c>
    </row>
    <row r="940" spans="1:14" x14ac:dyDescent="0.25">
      <c r="A940" t="s">
        <v>5884</v>
      </c>
      <c r="B940" t="s">
        <v>5850</v>
      </c>
      <c r="C940" t="s">
        <v>76</v>
      </c>
      <c r="D940" t="s">
        <v>3691</v>
      </c>
      <c r="E940" t="s">
        <v>695</v>
      </c>
      <c r="F940" t="s">
        <v>5885</v>
      </c>
      <c r="G940" t="s">
        <v>5886</v>
      </c>
      <c r="H940" t="s">
        <v>5887</v>
      </c>
      <c r="I940" t="s">
        <v>34</v>
      </c>
      <c r="J940" t="s">
        <v>669</v>
      </c>
      <c r="K940" t="s">
        <v>24</v>
      </c>
      <c r="L940" t="s">
        <v>82</v>
      </c>
      <c r="M940" t="s">
        <v>5888</v>
      </c>
      <c r="N940" t="s">
        <v>46</v>
      </c>
    </row>
    <row r="941" spans="1:14" x14ac:dyDescent="0.25">
      <c r="A941" t="s">
        <v>5889</v>
      </c>
      <c r="B941" t="s">
        <v>4682</v>
      </c>
      <c r="C941" t="s">
        <v>76</v>
      </c>
      <c r="D941" t="s">
        <v>1612</v>
      </c>
      <c r="E941" t="s">
        <v>695</v>
      </c>
      <c r="F941" t="s">
        <v>5890</v>
      </c>
      <c r="G941" t="s">
        <v>5891</v>
      </c>
      <c r="H941" t="s">
        <v>5892</v>
      </c>
      <c r="I941" t="s">
        <v>34</v>
      </c>
      <c r="J941" t="s">
        <v>276</v>
      </c>
      <c r="K941" t="s">
        <v>24</v>
      </c>
      <c r="L941" t="s">
        <v>82</v>
      </c>
      <c r="M941" t="s">
        <v>26</v>
      </c>
      <c r="N941" t="s">
        <v>27</v>
      </c>
    </row>
    <row r="942" spans="1:14" x14ac:dyDescent="0.25">
      <c r="A942" t="s">
        <v>4637</v>
      </c>
      <c r="B942" t="s">
        <v>4638</v>
      </c>
      <c r="C942" t="s">
        <v>16</v>
      </c>
      <c r="D942" t="s">
        <v>4639</v>
      </c>
      <c r="E942" t="s">
        <v>695</v>
      </c>
      <c r="F942" t="s">
        <v>5893</v>
      </c>
      <c r="G942" t="s">
        <v>5894</v>
      </c>
      <c r="H942" t="s">
        <v>5895</v>
      </c>
      <c r="I942" t="s">
        <v>22</v>
      </c>
      <c r="J942" t="s">
        <v>2578</v>
      </c>
      <c r="K942" t="s">
        <v>24</v>
      </c>
      <c r="L942" t="s">
        <v>4643</v>
      </c>
      <c r="M942" t="s">
        <v>26</v>
      </c>
      <c r="N942" t="s">
        <v>27</v>
      </c>
    </row>
    <row r="943" spans="1:14" x14ac:dyDescent="0.25">
      <c r="A943" t="s">
        <v>5154</v>
      </c>
      <c r="B943" t="s">
        <v>5155</v>
      </c>
      <c r="C943" t="s">
        <v>76</v>
      </c>
      <c r="D943" t="s">
        <v>5156</v>
      </c>
      <c r="E943" t="s">
        <v>695</v>
      </c>
      <c r="F943" t="s">
        <v>5896</v>
      </c>
      <c r="G943" t="s">
        <v>5897</v>
      </c>
      <c r="H943" t="s">
        <v>5898</v>
      </c>
      <c r="I943" t="s">
        <v>34</v>
      </c>
      <c r="J943" t="s">
        <v>178</v>
      </c>
      <c r="K943" t="s">
        <v>24</v>
      </c>
      <c r="L943" t="s">
        <v>5160</v>
      </c>
      <c r="M943" t="s">
        <v>26</v>
      </c>
      <c r="N943" t="s">
        <v>27</v>
      </c>
    </row>
    <row r="944" spans="1:14" x14ac:dyDescent="0.25">
      <c r="A944" t="s">
        <v>5240</v>
      </c>
      <c r="B944" t="s">
        <v>5206</v>
      </c>
      <c r="C944" t="s">
        <v>16</v>
      </c>
      <c r="D944" t="s">
        <v>5904</v>
      </c>
      <c r="E944" t="s">
        <v>695</v>
      </c>
      <c r="F944" t="s">
        <v>5905</v>
      </c>
      <c r="G944" t="s">
        <v>5906</v>
      </c>
      <c r="H944" t="s">
        <v>5907</v>
      </c>
      <c r="I944" t="s">
        <v>34</v>
      </c>
      <c r="J944" t="s">
        <v>661</v>
      </c>
      <c r="K944" t="s">
        <v>24</v>
      </c>
      <c r="L944" t="s">
        <v>4992</v>
      </c>
      <c r="M944" t="s">
        <v>26</v>
      </c>
      <c r="N944" t="s">
        <v>27</v>
      </c>
    </row>
    <row r="945" spans="1:14" x14ac:dyDescent="0.25">
      <c r="A945" t="s">
        <v>5738</v>
      </c>
      <c r="B945" t="s">
        <v>5908</v>
      </c>
      <c r="C945" t="s">
        <v>16</v>
      </c>
      <c r="D945" t="s">
        <v>5618</v>
      </c>
      <c r="E945" t="s">
        <v>695</v>
      </c>
      <c r="F945" t="s">
        <v>5909</v>
      </c>
      <c r="G945" t="s">
        <v>5910</v>
      </c>
      <c r="H945" t="s">
        <v>5911</v>
      </c>
      <c r="I945" t="s">
        <v>34</v>
      </c>
      <c r="J945" t="s">
        <v>805</v>
      </c>
      <c r="K945" t="s">
        <v>24</v>
      </c>
      <c r="L945" t="s">
        <v>82</v>
      </c>
      <c r="M945" t="s">
        <v>26</v>
      </c>
      <c r="N945" t="s">
        <v>27</v>
      </c>
    </row>
    <row r="946" spans="1:14" x14ac:dyDescent="0.25">
      <c r="A946" t="s">
        <v>5912</v>
      </c>
      <c r="B946" t="s">
        <v>4987</v>
      </c>
      <c r="C946" t="s">
        <v>76</v>
      </c>
      <c r="D946" t="s">
        <v>5913</v>
      </c>
      <c r="E946" t="s">
        <v>695</v>
      </c>
      <c r="F946" t="s">
        <v>5914</v>
      </c>
      <c r="G946" t="s">
        <v>5915</v>
      </c>
      <c r="H946" t="s">
        <v>5916</v>
      </c>
      <c r="I946" t="s">
        <v>34</v>
      </c>
      <c r="J946" t="s">
        <v>358</v>
      </c>
      <c r="K946" t="s">
        <v>24</v>
      </c>
      <c r="L946" t="s">
        <v>4992</v>
      </c>
      <c r="M946" t="s">
        <v>5917</v>
      </c>
      <c r="N946" t="s">
        <v>46</v>
      </c>
    </row>
    <row r="947" spans="1:14" x14ac:dyDescent="0.25">
      <c r="A947" t="s">
        <v>5154</v>
      </c>
      <c r="B947" t="s">
        <v>5155</v>
      </c>
      <c r="C947" t="s">
        <v>76</v>
      </c>
      <c r="D947" t="s">
        <v>5156</v>
      </c>
      <c r="E947" t="s">
        <v>695</v>
      </c>
      <c r="F947" t="s">
        <v>5918</v>
      </c>
      <c r="G947" t="s">
        <v>5919</v>
      </c>
      <c r="H947" t="s">
        <v>5920</v>
      </c>
      <c r="I947" t="s">
        <v>34</v>
      </c>
      <c r="J947" t="s">
        <v>269</v>
      </c>
      <c r="K947" t="s">
        <v>24</v>
      </c>
      <c r="L947" t="s">
        <v>5160</v>
      </c>
      <c r="M947" t="s">
        <v>26</v>
      </c>
      <c r="N947" t="s">
        <v>27</v>
      </c>
    </row>
    <row r="948" spans="1:14" x14ac:dyDescent="0.25">
      <c r="A948" t="s">
        <v>5921</v>
      </c>
      <c r="B948" t="s">
        <v>5125</v>
      </c>
      <c r="C948" t="s">
        <v>16</v>
      </c>
      <c r="D948" t="s">
        <v>616</v>
      </c>
      <c r="E948" t="s">
        <v>695</v>
      </c>
      <c r="F948" t="s">
        <v>5922</v>
      </c>
      <c r="G948" t="s">
        <v>5923</v>
      </c>
      <c r="H948" t="s">
        <v>5924</v>
      </c>
      <c r="I948" t="s">
        <v>34</v>
      </c>
      <c r="J948" t="s">
        <v>944</v>
      </c>
      <c r="K948" t="s">
        <v>24</v>
      </c>
      <c r="L948" t="s">
        <v>5129</v>
      </c>
      <c r="M948" t="s">
        <v>26</v>
      </c>
      <c r="N948" t="s">
        <v>27</v>
      </c>
    </row>
    <row r="949" spans="1:14" x14ac:dyDescent="0.25">
      <c r="A949" t="s">
        <v>5925</v>
      </c>
      <c r="B949" t="s">
        <v>4126</v>
      </c>
      <c r="C949" t="s">
        <v>76</v>
      </c>
      <c r="D949" t="s">
        <v>2027</v>
      </c>
      <c r="E949" t="s">
        <v>695</v>
      </c>
      <c r="F949" t="s">
        <v>5926</v>
      </c>
      <c r="G949" t="s">
        <v>5927</v>
      </c>
      <c r="H949" t="s">
        <v>5928</v>
      </c>
      <c r="I949" t="s">
        <v>34</v>
      </c>
      <c r="J949" t="s">
        <v>201</v>
      </c>
      <c r="K949" t="s">
        <v>24</v>
      </c>
      <c r="L949" t="s">
        <v>82</v>
      </c>
      <c r="M949" t="s">
        <v>5929</v>
      </c>
      <c r="N949" t="s">
        <v>46</v>
      </c>
    </row>
    <row r="950" spans="1:14" x14ac:dyDescent="0.25">
      <c r="A950" t="s">
        <v>5935</v>
      </c>
      <c r="B950" t="s">
        <v>5936</v>
      </c>
      <c r="C950" t="s">
        <v>16</v>
      </c>
      <c r="E950" t="s">
        <v>695</v>
      </c>
      <c r="F950" t="s">
        <v>5937</v>
      </c>
      <c r="G950" t="s">
        <v>5938</v>
      </c>
      <c r="H950" t="s">
        <v>5939</v>
      </c>
      <c r="I950" t="s">
        <v>22</v>
      </c>
      <c r="J950" t="s">
        <v>5940</v>
      </c>
      <c r="K950" t="s">
        <v>24</v>
      </c>
      <c r="M950" t="s">
        <v>5941</v>
      </c>
      <c r="N950" t="s">
        <v>46</v>
      </c>
    </row>
    <row r="951" spans="1:14" x14ac:dyDescent="0.25">
      <c r="A951" t="s">
        <v>5942</v>
      </c>
      <c r="B951" t="s">
        <v>4682</v>
      </c>
      <c r="C951" t="s">
        <v>76</v>
      </c>
      <c r="D951" t="s">
        <v>1612</v>
      </c>
      <c r="E951" t="s">
        <v>695</v>
      </c>
      <c r="F951" t="s">
        <v>5943</v>
      </c>
      <c r="G951" t="s">
        <v>5944</v>
      </c>
      <c r="H951" t="s">
        <v>5945</v>
      </c>
      <c r="I951" t="s">
        <v>34</v>
      </c>
      <c r="J951" t="s">
        <v>232</v>
      </c>
      <c r="K951" t="s">
        <v>24</v>
      </c>
      <c r="L951" t="s">
        <v>82</v>
      </c>
      <c r="M951" t="s">
        <v>26</v>
      </c>
      <c r="N951" t="s">
        <v>27</v>
      </c>
    </row>
    <row r="952" spans="1:14" x14ac:dyDescent="0.25">
      <c r="A952" t="s">
        <v>4960</v>
      </c>
      <c r="C952" t="s">
        <v>16</v>
      </c>
      <c r="D952" t="s">
        <v>4961</v>
      </c>
      <c r="E952" t="s">
        <v>695</v>
      </c>
      <c r="F952" t="s">
        <v>5946</v>
      </c>
      <c r="G952" t="s">
        <v>5947</v>
      </c>
      <c r="H952" t="s">
        <v>5948</v>
      </c>
      <c r="I952" t="s">
        <v>34</v>
      </c>
      <c r="J952" t="s">
        <v>256</v>
      </c>
      <c r="K952" t="s">
        <v>24</v>
      </c>
      <c r="L952" t="s">
        <v>4965</v>
      </c>
      <c r="M952" t="s">
        <v>26</v>
      </c>
      <c r="N952" t="s">
        <v>27</v>
      </c>
    </row>
    <row r="953" spans="1:14" x14ac:dyDescent="0.25">
      <c r="A953" t="s">
        <v>5949</v>
      </c>
      <c r="B953" t="s">
        <v>4624</v>
      </c>
      <c r="C953" t="s">
        <v>16</v>
      </c>
      <c r="D953" t="s">
        <v>3889</v>
      </c>
      <c r="E953" t="s">
        <v>695</v>
      </c>
      <c r="F953" t="s">
        <v>5950</v>
      </c>
      <c r="G953" t="s">
        <v>5951</v>
      </c>
      <c r="H953" t="s">
        <v>5952</v>
      </c>
      <c r="I953" t="s">
        <v>34</v>
      </c>
      <c r="J953" t="s">
        <v>433</v>
      </c>
      <c r="K953" t="s">
        <v>24</v>
      </c>
      <c r="L953" t="s">
        <v>44</v>
      </c>
      <c r="M953" t="s">
        <v>26</v>
      </c>
      <c r="N953" t="s">
        <v>27</v>
      </c>
    </row>
    <row r="954" spans="1:14" x14ac:dyDescent="0.25">
      <c r="A954" t="s">
        <v>5953</v>
      </c>
      <c r="B954" t="s">
        <v>4682</v>
      </c>
      <c r="C954" t="s">
        <v>76</v>
      </c>
      <c r="D954" t="s">
        <v>1612</v>
      </c>
      <c r="E954" t="s">
        <v>695</v>
      </c>
      <c r="F954" t="s">
        <v>5954</v>
      </c>
      <c r="G954" t="s">
        <v>5955</v>
      </c>
      <c r="H954" t="s">
        <v>5956</v>
      </c>
      <c r="I954" t="s">
        <v>34</v>
      </c>
      <c r="J954" t="s">
        <v>1279</v>
      </c>
      <c r="K954" t="s">
        <v>24</v>
      </c>
      <c r="L954" t="s">
        <v>82</v>
      </c>
      <c r="M954" t="s">
        <v>26</v>
      </c>
      <c r="N954" t="s">
        <v>27</v>
      </c>
    </row>
    <row r="955" spans="1:14" x14ac:dyDescent="0.25">
      <c r="A955" t="s">
        <v>5957</v>
      </c>
      <c r="B955" t="s">
        <v>4682</v>
      </c>
      <c r="C955" t="s">
        <v>76</v>
      </c>
      <c r="D955" t="s">
        <v>1612</v>
      </c>
      <c r="E955" t="s">
        <v>695</v>
      </c>
      <c r="F955" t="s">
        <v>5958</v>
      </c>
      <c r="G955" t="s">
        <v>5959</v>
      </c>
      <c r="H955" t="s">
        <v>5960</v>
      </c>
      <c r="I955" t="s">
        <v>34</v>
      </c>
      <c r="J955" t="s">
        <v>816</v>
      </c>
      <c r="K955" t="s">
        <v>24</v>
      </c>
      <c r="L955" t="s">
        <v>82</v>
      </c>
      <c r="M955" t="s">
        <v>26</v>
      </c>
      <c r="N955" t="s">
        <v>27</v>
      </c>
    </row>
    <row r="956" spans="1:14" x14ac:dyDescent="0.25">
      <c r="A956" t="s">
        <v>5154</v>
      </c>
      <c r="B956" t="s">
        <v>5155</v>
      </c>
      <c r="C956" t="s">
        <v>76</v>
      </c>
      <c r="D956" t="s">
        <v>5784</v>
      </c>
      <c r="E956" t="s">
        <v>695</v>
      </c>
      <c r="F956" t="s">
        <v>5961</v>
      </c>
      <c r="G956" t="s">
        <v>5962</v>
      </c>
      <c r="H956" t="s">
        <v>5963</v>
      </c>
      <c r="I956" t="s">
        <v>34</v>
      </c>
      <c r="J956" t="s">
        <v>134</v>
      </c>
      <c r="K956" t="s">
        <v>24</v>
      </c>
      <c r="L956" t="s">
        <v>5160</v>
      </c>
      <c r="M956" t="s">
        <v>26</v>
      </c>
      <c r="N956" t="s">
        <v>27</v>
      </c>
    </row>
    <row r="957" spans="1:14" x14ac:dyDescent="0.25">
      <c r="A957" t="s">
        <v>5964</v>
      </c>
      <c r="C957" t="s">
        <v>16</v>
      </c>
      <c r="D957" t="s">
        <v>5965</v>
      </c>
      <c r="E957" t="s">
        <v>695</v>
      </c>
      <c r="F957" t="s">
        <v>5966</v>
      </c>
      <c r="G957" t="s">
        <v>5967</v>
      </c>
      <c r="H957" t="s">
        <v>5968</v>
      </c>
      <c r="I957" t="s">
        <v>22</v>
      </c>
      <c r="J957" t="s">
        <v>3420</v>
      </c>
      <c r="K957" t="s">
        <v>24</v>
      </c>
      <c r="L957" t="s">
        <v>91</v>
      </c>
      <c r="M957" t="s">
        <v>26</v>
      </c>
      <c r="N957" t="s">
        <v>27</v>
      </c>
    </row>
    <row r="958" spans="1:14" x14ac:dyDescent="0.25">
      <c r="A958" t="s">
        <v>5130</v>
      </c>
      <c r="B958" t="s">
        <v>5131</v>
      </c>
      <c r="C958" t="s">
        <v>16</v>
      </c>
      <c r="D958" t="s">
        <v>3303</v>
      </c>
      <c r="E958" t="s">
        <v>695</v>
      </c>
      <c r="F958" t="s">
        <v>5972</v>
      </c>
      <c r="G958" t="s">
        <v>5973</v>
      </c>
      <c r="H958" t="s">
        <v>5974</v>
      </c>
      <c r="I958" t="s">
        <v>34</v>
      </c>
      <c r="J958" t="s">
        <v>1988</v>
      </c>
      <c r="K958" t="s">
        <v>24</v>
      </c>
      <c r="L958" t="s">
        <v>82</v>
      </c>
      <c r="M958" t="s">
        <v>26</v>
      </c>
      <c r="N958" t="s">
        <v>27</v>
      </c>
    </row>
    <row r="959" spans="1:14" x14ac:dyDescent="0.25">
      <c r="A959" t="s">
        <v>3940</v>
      </c>
      <c r="B959" t="s">
        <v>3941</v>
      </c>
      <c r="C959" t="s">
        <v>16</v>
      </c>
      <c r="D959" t="s">
        <v>5931</v>
      </c>
      <c r="E959" t="s">
        <v>695</v>
      </c>
      <c r="F959" t="s">
        <v>5979</v>
      </c>
      <c r="G959" t="s">
        <v>5980</v>
      </c>
      <c r="H959" t="s">
        <v>5981</v>
      </c>
      <c r="I959" t="s">
        <v>34</v>
      </c>
      <c r="J959" t="s">
        <v>1704</v>
      </c>
      <c r="K959" t="s">
        <v>24</v>
      </c>
      <c r="L959" t="s">
        <v>2751</v>
      </c>
      <c r="M959" t="s">
        <v>26</v>
      </c>
      <c r="N959" t="s">
        <v>27</v>
      </c>
    </row>
    <row r="960" spans="1:14" x14ac:dyDescent="0.25">
      <c r="A960" t="s">
        <v>5830</v>
      </c>
      <c r="B960" t="s">
        <v>4826</v>
      </c>
      <c r="C960" t="s">
        <v>76</v>
      </c>
      <c r="D960" t="s">
        <v>4616</v>
      </c>
      <c r="E960" t="s">
        <v>695</v>
      </c>
      <c r="F960" t="s">
        <v>5982</v>
      </c>
      <c r="G960" t="s">
        <v>5983</v>
      </c>
      <c r="H960" t="s">
        <v>5984</v>
      </c>
      <c r="I960" t="s">
        <v>34</v>
      </c>
      <c r="J960" t="s">
        <v>1648</v>
      </c>
      <c r="K960" t="s">
        <v>24</v>
      </c>
      <c r="L960" t="s">
        <v>36</v>
      </c>
      <c r="M960" t="s">
        <v>26</v>
      </c>
      <c r="N960" t="s">
        <v>27</v>
      </c>
    </row>
    <row r="961" spans="1:14" x14ac:dyDescent="0.25">
      <c r="A961" t="s">
        <v>4791</v>
      </c>
      <c r="B961" t="s">
        <v>5996</v>
      </c>
      <c r="C961" t="s">
        <v>1700</v>
      </c>
      <c r="D961" t="s">
        <v>5693</v>
      </c>
      <c r="E961" t="s">
        <v>695</v>
      </c>
      <c r="F961" t="s">
        <v>5997</v>
      </c>
      <c r="G961" t="s">
        <v>5998</v>
      </c>
      <c r="H961" t="s">
        <v>5999</v>
      </c>
      <c r="I961" t="s">
        <v>3848</v>
      </c>
      <c r="J961" t="s">
        <v>276</v>
      </c>
      <c r="K961" t="s">
        <v>1705</v>
      </c>
      <c r="L961" t="s">
        <v>914</v>
      </c>
      <c r="M961" t="s">
        <v>26</v>
      </c>
      <c r="N961" t="s">
        <v>27</v>
      </c>
    </row>
    <row r="962" spans="1:14" x14ac:dyDescent="0.25">
      <c r="A962" t="s">
        <v>4791</v>
      </c>
      <c r="B962" t="s">
        <v>6000</v>
      </c>
      <c r="C962" t="s">
        <v>1700</v>
      </c>
      <c r="D962" t="s">
        <v>6001</v>
      </c>
      <c r="E962" t="s">
        <v>695</v>
      </c>
      <c r="F962" t="s">
        <v>6002</v>
      </c>
      <c r="G962" t="s">
        <v>6003</v>
      </c>
      <c r="H962" t="s">
        <v>6004</v>
      </c>
      <c r="I962" t="s">
        <v>34</v>
      </c>
      <c r="J962" t="s">
        <v>2023</v>
      </c>
      <c r="K962" t="s">
        <v>1705</v>
      </c>
      <c r="L962" t="s">
        <v>6005</v>
      </c>
      <c r="M962" t="s">
        <v>26</v>
      </c>
      <c r="N962" t="s">
        <v>27</v>
      </c>
    </row>
    <row r="963" spans="1:14" x14ac:dyDescent="0.25">
      <c r="A963" t="s">
        <v>4791</v>
      </c>
      <c r="B963" t="s">
        <v>5702</v>
      </c>
      <c r="C963" t="s">
        <v>1700</v>
      </c>
      <c r="D963" t="s">
        <v>5693</v>
      </c>
      <c r="E963" t="s">
        <v>695</v>
      </c>
      <c r="F963" t="s">
        <v>6006</v>
      </c>
      <c r="G963" t="s">
        <v>6007</v>
      </c>
      <c r="H963" t="s">
        <v>6008</v>
      </c>
      <c r="I963" t="s">
        <v>3848</v>
      </c>
      <c r="J963" t="s">
        <v>1066</v>
      </c>
      <c r="K963" t="s">
        <v>1705</v>
      </c>
      <c r="L963" t="s">
        <v>914</v>
      </c>
      <c r="M963" t="s">
        <v>26</v>
      </c>
      <c r="N963" t="s">
        <v>27</v>
      </c>
    </row>
    <row r="964" spans="1:14" x14ac:dyDescent="0.25">
      <c r="A964" t="s">
        <v>4791</v>
      </c>
      <c r="B964" t="s">
        <v>6009</v>
      </c>
      <c r="C964" t="s">
        <v>1700</v>
      </c>
      <c r="D964" t="s">
        <v>4792</v>
      </c>
      <c r="E964" t="s">
        <v>695</v>
      </c>
      <c r="F964" t="s">
        <v>6010</v>
      </c>
      <c r="G964" t="s">
        <v>6011</v>
      </c>
      <c r="H964" t="s">
        <v>6012</v>
      </c>
      <c r="I964" t="s">
        <v>5697</v>
      </c>
      <c r="J964" t="s">
        <v>134</v>
      </c>
      <c r="K964" t="s">
        <v>1705</v>
      </c>
      <c r="L964" t="s">
        <v>914</v>
      </c>
      <c r="M964" t="s">
        <v>26</v>
      </c>
      <c r="N964" t="s">
        <v>27</v>
      </c>
    </row>
    <row r="965" spans="1:14" x14ac:dyDescent="0.25">
      <c r="A965" t="s">
        <v>4791</v>
      </c>
      <c r="B965" t="s">
        <v>6013</v>
      </c>
      <c r="C965" t="s">
        <v>1700</v>
      </c>
      <c r="D965" t="s">
        <v>4792</v>
      </c>
      <c r="E965" t="s">
        <v>695</v>
      </c>
      <c r="F965" t="s">
        <v>6014</v>
      </c>
      <c r="G965" t="s">
        <v>6015</v>
      </c>
      <c r="H965" t="s">
        <v>6016</v>
      </c>
      <c r="I965" t="s">
        <v>3848</v>
      </c>
      <c r="J965" t="s">
        <v>2062</v>
      </c>
      <c r="K965" t="s">
        <v>1705</v>
      </c>
      <c r="L965" t="s">
        <v>914</v>
      </c>
      <c r="M965" t="s">
        <v>26</v>
      </c>
      <c r="N965" t="s">
        <v>27</v>
      </c>
    </row>
    <row r="966" spans="1:14" x14ac:dyDescent="0.25">
      <c r="A966" t="s">
        <v>4791</v>
      </c>
      <c r="B966" t="s">
        <v>5692</v>
      </c>
      <c r="C966" t="s">
        <v>1700</v>
      </c>
      <c r="D966" t="s">
        <v>5693</v>
      </c>
      <c r="E966" t="s">
        <v>695</v>
      </c>
      <c r="F966" t="s">
        <v>6017</v>
      </c>
      <c r="G966" t="s">
        <v>6018</v>
      </c>
      <c r="H966" t="s">
        <v>6019</v>
      </c>
      <c r="I966" t="s">
        <v>3848</v>
      </c>
      <c r="J966" t="s">
        <v>1569</v>
      </c>
      <c r="K966" t="s">
        <v>1705</v>
      </c>
      <c r="L966" t="s">
        <v>914</v>
      </c>
      <c r="M966" t="s">
        <v>26</v>
      </c>
      <c r="N966" t="s">
        <v>27</v>
      </c>
    </row>
    <row r="967" spans="1:14" x14ac:dyDescent="0.25">
      <c r="A967" t="s">
        <v>4791</v>
      </c>
      <c r="B967" t="s">
        <v>6025</v>
      </c>
      <c r="C967" t="s">
        <v>1700</v>
      </c>
      <c r="D967" t="s">
        <v>5693</v>
      </c>
      <c r="E967" t="s">
        <v>695</v>
      </c>
      <c r="F967" t="s">
        <v>6026</v>
      </c>
      <c r="G967" t="s">
        <v>6027</v>
      </c>
      <c r="H967" t="s">
        <v>6028</v>
      </c>
      <c r="I967" t="s">
        <v>3848</v>
      </c>
      <c r="J967" t="s">
        <v>23</v>
      </c>
      <c r="K967" t="s">
        <v>1705</v>
      </c>
      <c r="L967" t="s">
        <v>914</v>
      </c>
      <c r="M967" t="s">
        <v>26</v>
      </c>
      <c r="N967" t="s">
        <v>27</v>
      </c>
    </row>
    <row r="968" spans="1:14" x14ac:dyDescent="0.25">
      <c r="A968" t="s">
        <v>6029</v>
      </c>
      <c r="B968" t="s">
        <v>6030</v>
      </c>
      <c r="C968" t="s">
        <v>1991</v>
      </c>
      <c r="D968" t="s">
        <v>67</v>
      </c>
      <c r="E968" t="s">
        <v>695</v>
      </c>
      <c r="F968" t="s">
        <v>6031</v>
      </c>
      <c r="G968" t="s">
        <v>6032</v>
      </c>
      <c r="H968" t="s">
        <v>6033</v>
      </c>
      <c r="I968" t="s">
        <v>34</v>
      </c>
      <c r="J968" t="s">
        <v>269</v>
      </c>
      <c r="K968" t="s">
        <v>606</v>
      </c>
      <c r="L968" t="s">
        <v>44</v>
      </c>
      <c r="M968" t="s">
        <v>26</v>
      </c>
      <c r="N968" t="s">
        <v>27</v>
      </c>
    </row>
    <row r="969" spans="1:14" x14ac:dyDescent="0.25">
      <c r="A969" t="s">
        <v>6034</v>
      </c>
      <c r="B969" t="s">
        <v>6035</v>
      </c>
      <c r="C969" t="s">
        <v>600</v>
      </c>
      <c r="D969" t="s">
        <v>2533</v>
      </c>
      <c r="E969" t="s">
        <v>695</v>
      </c>
      <c r="F969" t="s">
        <v>6036</v>
      </c>
      <c r="G969" t="s">
        <v>6037</v>
      </c>
      <c r="H969" t="s">
        <v>6038</v>
      </c>
      <c r="I969" t="s">
        <v>34</v>
      </c>
      <c r="J969" t="s">
        <v>1704</v>
      </c>
      <c r="K969" t="s">
        <v>606</v>
      </c>
      <c r="L969" t="s">
        <v>257</v>
      </c>
      <c r="M969" t="s">
        <v>26</v>
      </c>
      <c r="N969" t="s">
        <v>27</v>
      </c>
    </row>
    <row r="970" spans="1:14" x14ac:dyDescent="0.25">
      <c r="A970" t="s">
        <v>6039</v>
      </c>
      <c r="B970" t="s">
        <v>6040</v>
      </c>
      <c r="C970" t="s">
        <v>600</v>
      </c>
      <c r="D970" t="s">
        <v>2533</v>
      </c>
      <c r="E970" t="s">
        <v>695</v>
      </c>
      <c r="F970" t="s">
        <v>6041</v>
      </c>
      <c r="G970" t="s">
        <v>6042</v>
      </c>
      <c r="H970" t="s">
        <v>6043</v>
      </c>
      <c r="I970" t="s">
        <v>34</v>
      </c>
      <c r="J970" t="s">
        <v>2079</v>
      </c>
      <c r="K970" t="s">
        <v>606</v>
      </c>
      <c r="L970" t="s">
        <v>257</v>
      </c>
      <c r="M970" t="s">
        <v>6044</v>
      </c>
      <c r="N970" t="s">
        <v>46</v>
      </c>
    </row>
    <row r="971" spans="1:14" x14ac:dyDescent="0.25">
      <c r="A971" t="s">
        <v>6045</v>
      </c>
      <c r="B971" t="s">
        <v>6046</v>
      </c>
      <c r="C971" t="s">
        <v>600</v>
      </c>
      <c r="D971" t="s">
        <v>6047</v>
      </c>
      <c r="E971" t="s">
        <v>695</v>
      </c>
      <c r="F971" t="s">
        <v>6048</v>
      </c>
      <c r="G971" t="s">
        <v>6049</v>
      </c>
      <c r="H971" t="s">
        <v>6050</v>
      </c>
      <c r="I971" t="s">
        <v>34</v>
      </c>
      <c r="J971" t="s">
        <v>1965</v>
      </c>
      <c r="K971" t="s">
        <v>606</v>
      </c>
      <c r="L971" t="s">
        <v>6051</v>
      </c>
      <c r="M971" t="s">
        <v>26</v>
      </c>
      <c r="N971" t="s">
        <v>27</v>
      </c>
    </row>
    <row r="972" spans="1:14" x14ac:dyDescent="0.25">
      <c r="A972" t="s">
        <v>6052</v>
      </c>
      <c r="B972" t="s">
        <v>6030</v>
      </c>
      <c r="C972" t="s">
        <v>1991</v>
      </c>
      <c r="D972" t="s">
        <v>67</v>
      </c>
      <c r="E972" t="s">
        <v>695</v>
      </c>
      <c r="F972" t="s">
        <v>6053</v>
      </c>
      <c r="G972" t="s">
        <v>6054</v>
      </c>
      <c r="H972" t="s">
        <v>6055</v>
      </c>
      <c r="I972" t="s">
        <v>34</v>
      </c>
      <c r="J972" t="s">
        <v>134</v>
      </c>
      <c r="K972" t="s">
        <v>606</v>
      </c>
      <c r="L972" t="s">
        <v>44</v>
      </c>
      <c r="M972" t="s">
        <v>26</v>
      </c>
      <c r="N972" t="s">
        <v>27</v>
      </c>
    </row>
    <row r="973" spans="1:14" x14ac:dyDescent="0.25">
      <c r="A973" t="s">
        <v>6056</v>
      </c>
      <c r="B973" t="s">
        <v>6057</v>
      </c>
      <c r="C973" t="s">
        <v>600</v>
      </c>
      <c r="D973" t="s">
        <v>6058</v>
      </c>
      <c r="E973" t="s">
        <v>695</v>
      </c>
      <c r="F973" t="s">
        <v>6059</v>
      </c>
      <c r="G973" t="s">
        <v>6060</v>
      </c>
      <c r="H973" t="s">
        <v>6061</v>
      </c>
      <c r="I973" t="s">
        <v>34</v>
      </c>
      <c r="J973" t="s">
        <v>2051</v>
      </c>
      <c r="K973" t="s">
        <v>606</v>
      </c>
      <c r="L973" t="s">
        <v>44</v>
      </c>
      <c r="M973" t="s">
        <v>26</v>
      </c>
      <c r="N973" t="s">
        <v>27</v>
      </c>
    </row>
    <row r="974" spans="1:14" x14ac:dyDescent="0.25">
      <c r="A974" t="s">
        <v>6062</v>
      </c>
      <c r="B974" t="s">
        <v>6030</v>
      </c>
      <c r="C974" t="s">
        <v>1991</v>
      </c>
      <c r="D974" t="s">
        <v>67</v>
      </c>
      <c r="E974" t="s">
        <v>695</v>
      </c>
      <c r="F974" t="s">
        <v>6063</v>
      </c>
      <c r="G974" t="s">
        <v>6064</v>
      </c>
      <c r="H974" t="s">
        <v>6065</v>
      </c>
      <c r="I974" t="s">
        <v>34</v>
      </c>
      <c r="J974" t="s">
        <v>872</v>
      </c>
      <c r="K974" t="s">
        <v>606</v>
      </c>
      <c r="L974" t="s">
        <v>44</v>
      </c>
      <c r="M974" t="s">
        <v>26</v>
      </c>
      <c r="N974" t="s">
        <v>27</v>
      </c>
    </row>
    <row r="975" spans="1:14" x14ac:dyDescent="0.25">
      <c r="A975" t="s">
        <v>6070</v>
      </c>
      <c r="B975" t="s">
        <v>6030</v>
      </c>
      <c r="C975" t="s">
        <v>600</v>
      </c>
      <c r="D975" t="s">
        <v>67</v>
      </c>
      <c r="E975" t="s">
        <v>695</v>
      </c>
      <c r="F975" t="s">
        <v>6071</v>
      </c>
      <c r="G975" t="s">
        <v>6072</v>
      </c>
      <c r="H975" t="s">
        <v>6073</v>
      </c>
      <c r="I975" t="s">
        <v>34</v>
      </c>
      <c r="J975" t="s">
        <v>1648</v>
      </c>
      <c r="K975" t="s">
        <v>606</v>
      </c>
      <c r="L975" t="s">
        <v>44</v>
      </c>
      <c r="M975" t="s">
        <v>26</v>
      </c>
      <c r="N975" t="s">
        <v>27</v>
      </c>
    </row>
    <row r="976" spans="1:14" x14ac:dyDescent="0.25">
      <c r="A976" t="s">
        <v>6045</v>
      </c>
      <c r="B976" t="s">
        <v>6046</v>
      </c>
      <c r="C976" t="s">
        <v>600</v>
      </c>
      <c r="D976" t="s">
        <v>2533</v>
      </c>
      <c r="E976" t="s">
        <v>695</v>
      </c>
      <c r="F976" t="s">
        <v>6084</v>
      </c>
      <c r="G976" t="s">
        <v>6085</v>
      </c>
      <c r="H976" t="s">
        <v>6086</v>
      </c>
      <c r="I976" t="s">
        <v>34</v>
      </c>
      <c r="J976" t="s">
        <v>1891</v>
      </c>
      <c r="K976" t="s">
        <v>6087</v>
      </c>
      <c r="L976" t="s">
        <v>257</v>
      </c>
      <c r="M976" t="s">
        <v>26</v>
      </c>
      <c r="N976" t="s">
        <v>27</v>
      </c>
    </row>
    <row r="977" spans="1:14" x14ac:dyDescent="0.25">
      <c r="A977" t="s">
        <v>6039</v>
      </c>
      <c r="B977" t="s">
        <v>6040</v>
      </c>
      <c r="C977" t="s">
        <v>600</v>
      </c>
      <c r="D977" t="s">
        <v>6047</v>
      </c>
      <c r="E977" t="s">
        <v>695</v>
      </c>
      <c r="F977" t="s">
        <v>6088</v>
      </c>
      <c r="G977" t="s">
        <v>6089</v>
      </c>
      <c r="H977" t="s">
        <v>6090</v>
      </c>
      <c r="I977" t="s">
        <v>34</v>
      </c>
      <c r="J977" t="s">
        <v>2062</v>
      </c>
      <c r="K977" t="s">
        <v>606</v>
      </c>
      <c r="L977" t="s">
        <v>6051</v>
      </c>
      <c r="M977" t="s">
        <v>26</v>
      </c>
      <c r="N977" t="s">
        <v>27</v>
      </c>
    </row>
    <row r="978" spans="1:14" x14ac:dyDescent="0.25">
      <c r="A978" t="s">
        <v>6091</v>
      </c>
      <c r="B978" t="s">
        <v>6030</v>
      </c>
      <c r="C978" t="s">
        <v>1991</v>
      </c>
      <c r="D978" t="s">
        <v>67</v>
      </c>
      <c r="E978" t="s">
        <v>695</v>
      </c>
      <c r="F978" t="s">
        <v>6092</v>
      </c>
      <c r="G978" t="s">
        <v>6093</v>
      </c>
      <c r="H978" t="s">
        <v>6094</v>
      </c>
      <c r="I978" t="s">
        <v>34</v>
      </c>
      <c r="J978" t="s">
        <v>1161</v>
      </c>
      <c r="K978" t="s">
        <v>606</v>
      </c>
      <c r="L978" t="s">
        <v>44</v>
      </c>
      <c r="M978" t="s">
        <v>26</v>
      </c>
      <c r="N978" t="s">
        <v>27</v>
      </c>
    </row>
    <row r="979" spans="1:14" x14ac:dyDescent="0.25">
      <c r="A979" t="s">
        <v>6095</v>
      </c>
      <c r="B979" t="s">
        <v>6096</v>
      </c>
      <c r="C979" t="s">
        <v>1700</v>
      </c>
      <c r="D979" t="s">
        <v>6097</v>
      </c>
      <c r="E979" t="s">
        <v>695</v>
      </c>
      <c r="F979" t="s">
        <v>6098</v>
      </c>
      <c r="G979" t="s">
        <v>6099</v>
      </c>
      <c r="H979" t="s">
        <v>6100</v>
      </c>
      <c r="I979" t="s">
        <v>34</v>
      </c>
      <c r="J979" t="s">
        <v>4871</v>
      </c>
      <c r="K979" t="s">
        <v>1705</v>
      </c>
      <c r="L979" t="s">
        <v>1414</v>
      </c>
      <c r="M979" t="s">
        <v>26</v>
      </c>
      <c r="N979" t="s">
        <v>27</v>
      </c>
    </row>
    <row r="980" spans="1:14" x14ac:dyDescent="0.25">
      <c r="A980" t="s">
        <v>2208</v>
      </c>
      <c r="B980" t="s">
        <v>599</v>
      </c>
      <c r="C980" t="s">
        <v>1700</v>
      </c>
      <c r="D980" t="s">
        <v>1612</v>
      </c>
      <c r="E980" t="s">
        <v>695</v>
      </c>
      <c r="F980" t="s">
        <v>6101</v>
      </c>
      <c r="G980" t="s">
        <v>6102</v>
      </c>
      <c r="H980" t="s">
        <v>6103</v>
      </c>
      <c r="I980" t="s">
        <v>34</v>
      </c>
      <c r="J980" t="s">
        <v>2079</v>
      </c>
      <c r="K980" t="s">
        <v>1705</v>
      </c>
      <c r="L980" t="s">
        <v>82</v>
      </c>
      <c r="M980" t="s">
        <v>26</v>
      </c>
      <c r="N980" t="s">
        <v>27</v>
      </c>
    </row>
    <row r="981" spans="1:14" x14ac:dyDescent="0.25">
      <c r="A981" t="s">
        <v>6104</v>
      </c>
      <c r="C981" t="s">
        <v>2054</v>
      </c>
      <c r="D981" t="s">
        <v>6105</v>
      </c>
      <c r="E981" t="s">
        <v>18</v>
      </c>
      <c r="F981" t="s">
        <v>6106</v>
      </c>
      <c r="G981" t="s">
        <v>6107</v>
      </c>
      <c r="H981" t="s">
        <v>6108</v>
      </c>
      <c r="I981" t="s">
        <v>34</v>
      </c>
      <c r="J981" t="s">
        <v>1891</v>
      </c>
      <c r="K981" t="s">
        <v>1705</v>
      </c>
      <c r="L981" t="s">
        <v>82</v>
      </c>
      <c r="M981" t="s">
        <v>26</v>
      </c>
      <c r="N981" t="s">
        <v>27</v>
      </c>
    </row>
    <row r="982" spans="1:14" x14ac:dyDescent="0.25">
      <c r="A982" t="s">
        <v>6109</v>
      </c>
      <c r="B982" t="s">
        <v>6110</v>
      </c>
      <c r="C982" t="s">
        <v>6111</v>
      </c>
      <c r="D982" t="s">
        <v>6112</v>
      </c>
      <c r="E982" t="s">
        <v>18</v>
      </c>
      <c r="F982" t="s">
        <v>6113</v>
      </c>
      <c r="G982" t="s">
        <v>6114</v>
      </c>
      <c r="H982" t="s">
        <v>6115</v>
      </c>
      <c r="I982" t="s">
        <v>34</v>
      </c>
      <c r="J982" t="s">
        <v>1965</v>
      </c>
      <c r="K982" t="s">
        <v>1705</v>
      </c>
      <c r="L982" t="s">
        <v>1455</v>
      </c>
      <c r="M982" t="s">
        <v>26</v>
      </c>
      <c r="N982" t="s">
        <v>27</v>
      </c>
    </row>
    <row r="983" spans="1:14" x14ac:dyDescent="0.25">
      <c r="A983" t="s">
        <v>5989</v>
      </c>
      <c r="B983" t="s">
        <v>5990</v>
      </c>
      <c r="C983" t="s">
        <v>1700</v>
      </c>
      <c r="D983" t="s">
        <v>5991</v>
      </c>
      <c r="E983" t="s">
        <v>695</v>
      </c>
      <c r="F983" t="s">
        <v>6120</v>
      </c>
      <c r="G983" t="s">
        <v>6121</v>
      </c>
      <c r="H983" t="s">
        <v>6122</v>
      </c>
      <c r="I983" t="s">
        <v>34</v>
      </c>
      <c r="J983" t="s">
        <v>3420</v>
      </c>
      <c r="K983" t="s">
        <v>1705</v>
      </c>
      <c r="L983" t="s">
        <v>5995</v>
      </c>
      <c r="M983" t="s">
        <v>26</v>
      </c>
      <c r="N983" t="s">
        <v>27</v>
      </c>
    </row>
    <row r="984" spans="1:14" x14ac:dyDescent="0.25">
      <c r="A984" t="s">
        <v>4637</v>
      </c>
      <c r="B984" t="s">
        <v>4638</v>
      </c>
      <c r="C984" t="s">
        <v>600</v>
      </c>
      <c r="D984" t="s">
        <v>4639</v>
      </c>
      <c r="E984" t="s">
        <v>18</v>
      </c>
      <c r="F984" t="s">
        <v>6123</v>
      </c>
      <c r="G984" t="s">
        <v>6124</v>
      </c>
      <c r="H984" t="s">
        <v>6125</v>
      </c>
      <c r="I984" t="s">
        <v>22</v>
      </c>
      <c r="J984" t="s">
        <v>6126</v>
      </c>
      <c r="K984" t="s">
        <v>606</v>
      </c>
      <c r="L984" t="s">
        <v>4643</v>
      </c>
      <c r="M984" t="s">
        <v>26</v>
      </c>
      <c r="N984" t="s">
        <v>27</v>
      </c>
    </row>
    <row r="985" spans="1:14" x14ac:dyDescent="0.25">
      <c r="A985" t="s">
        <v>6127</v>
      </c>
      <c r="B985" t="s">
        <v>599</v>
      </c>
      <c r="C985" t="s">
        <v>1998</v>
      </c>
      <c r="D985" t="s">
        <v>1612</v>
      </c>
      <c r="E985" t="s">
        <v>695</v>
      </c>
      <c r="F985" t="s">
        <v>6128</v>
      </c>
      <c r="G985" t="s">
        <v>6129</v>
      </c>
      <c r="H985" t="s">
        <v>6130</v>
      </c>
      <c r="I985" t="s">
        <v>34</v>
      </c>
      <c r="J985" t="s">
        <v>476</v>
      </c>
      <c r="K985" t="s">
        <v>24</v>
      </c>
      <c r="L985" t="s">
        <v>82</v>
      </c>
      <c r="M985" t="s">
        <v>26</v>
      </c>
      <c r="N985" t="s">
        <v>27</v>
      </c>
    </row>
    <row r="986" spans="1:14" x14ac:dyDescent="0.25">
      <c r="A986" t="s">
        <v>5989</v>
      </c>
      <c r="B986" t="s">
        <v>6141</v>
      </c>
      <c r="C986" t="s">
        <v>1700</v>
      </c>
      <c r="D986" t="s">
        <v>5991</v>
      </c>
      <c r="E986" t="s">
        <v>695</v>
      </c>
      <c r="F986" t="s">
        <v>6142</v>
      </c>
      <c r="G986" t="s">
        <v>6143</v>
      </c>
      <c r="H986" t="s">
        <v>6144</v>
      </c>
      <c r="I986" t="s">
        <v>34</v>
      </c>
      <c r="J986" t="s">
        <v>3420</v>
      </c>
      <c r="K986" t="s">
        <v>1705</v>
      </c>
      <c r="L986" t="s">
        <v>5995</v>
      </c>
      <c r="M986" t="s">
        <v>26</v>
      </c>
      <c r="N986" t="s">
        <v>27</v>
      </c>
    </row>
    <row r="987" spans="1:14" x14ac:dyDescent="0.25">
      <c r="A987" t="s">
        <v>6145</v>
      </c>
      <c r="B987" t="s">
        <v>6146</v>
      </c>
      <c r="C987" t="s">
        <v>16</v>
      </c>
      <c r="D987" t="s">
        <v>1573</v>
      </c>
      <c r="E987" t="s">
        <v>18</v>
      </c>
      <c r="F987" t="s">
        <v>6147</v>
      </c>
      <c r="G987" t="s">
        <v>6148</v>
      </c>
      <c r="H987" t="s">
        <v>6149</v>
      </c>
      <c r="I987" t="s">
        <v>34</v>
      </c>
      <c r="J987" t="s">
        <v>2235</v>
      </c>
      <c r="K987" t="s">
        <v>24</v>
      </c>
      <c r="L987" t="s">
        <v>1577</v>
      </c>
      <c r="M987" t="s">
        <v>6150</v>
      </c>
      <c r="N987" t="s">
        <v>46</v>
      </c>
    </row>
    <row r="988" spans="1:14" x14ac:dyDescent="0.25">
      <c r="A988" t="s">
        <v>6151</v>
      </c>
      <c r="B988" t="s">
        <v>6152</v>
      </c>
      <c r="C988" t="s">
        <v>76</v>
      </c>
      <c r="D988" t="s">
        <v>2328</v>
      </c>
      <c r="E988" t="s">
        <v>18</v>
      </c>
      <c r="F988" t="s">
        <v>6153</v>
      </c>
      <c r="G988" t="s">
        <v>6154</v>
      </c>
      <c r="H988" t="s">
        <v>6155</v>
      </c>
      <c r="I988" t="s">
        <v>34</v>
      </c>
      <c r="J988" t="s">
        <v>2223</v>
      </c>
      <c r="K988" t="s">
        <v>24</v>
      </c>
      <c r="L988" t="s">
        <v>44</v>
      </c>
      <c r="M988" t="s">
        <v>26</v>
      </c>
      <c r="N988" t="s">
        <v>27</v>
      </c>
    </row>
    <row r="989" spans="1:14" x14ac:dyDescent="0.25">
      <c r="A989" t="s">
        <v>6159</v>
      </c>
      <c r="B989" t="s">
        <v>6096</v>
      </c>
      <c r="C989" t="s">
        <v>1700</v>
      </c>
      <c r="D989" t="s">
        <v>6097</v>
      </c>
      <c r="E989" t="s">
        <v>695</v>
      </c>
      <c r="F989" t="s">
        <v>6160</v>
      </c>
      <c r="G989" t="s">
        <v>6161</v>
      </c>
      <c r="H989" t="s">
        <v>6162</v>
      </c>
      <c r="I989" t="s">
        <v>34</v>
      </c>
      <c r="J989" t="s">
        <v>4871</v>
      </c>
      <c r="K989" t="s">
        <v>1705</v>
      </c>
      <c r="L989" t="s">
        <v>1414</v>
      </c>
      <c r="M989" t="s">
        <v>26</v>
      </c>
      <c r="N989" t="s">
        <v>27</v>
      </c>
    </row>
    <row r="990" spans="1:14" x14ac:dyDescent="0.25">
      <c r="A990" t="s">
        <v>2208</v>
      </c>
      <c r="B990" t="s">
        <v>599</v>
      </c>
      <c r="C990" t="s">
        <v>1700</v>
      </c>
      <c r="D990" t="s">
        <v>1612</v>
      </c>
      <c r="E990" t="s">
        <v>695</v>
      </c>
      <c r="F990" t="s">
        <v>6163</v>
      </c>
      <c r="G990" t="s">
        <v>6164</v>
      </c>
      <c r="H990" t="s">
        <v>6165</v>
      </c>
      <c r="I990" t="s">
        <v>34</v>
      </c>
      <c r="J990" t="s">
        <v>1161</v>
      </c>
      <c r="K990" t="s">
        <v>1705</v>
      </c>
      <c r="L990" t="s">
        <v>82</v>
      </c>
      <c r="M990" t="s">
        <v>26</v>
      </c>
      <c r="N990" t="s">
        <v>27</v>
      </c>
    </row>
    <row r="991" spans="1:14" x14ac:dyDescent="0.25">
      <c r="A991" t="s">
        <v>6166</v>
      </c>
      <c r="B991" t="s">
        <v>6167</v>
      </c>
      <c r="C991" t="s">
        <v>600</v>
      </c>
      <c r="D991" t="s">
        <v>638</v>
      </c>
      <c r="E991" t="s">
        <v>18</v>
      </c>
      <c r="F991" t="s">
        <v>6168</v>
      </c>
      <c r="G991" t="s">
        <v>6169</v>
      </c>
      <c r="H991" t="s">
        <v>6170</v>
      </c>
      <c r="I991" t="s">
        <v>6171</v>
      </c>
      <c r="J991" t="s">
        <v>1965</v>
      </c>
      <c r="K991" t="s">
        <v>606</v>
      </c>
      <c r="L991" t="s">
        <v>6172</v>
      </c>
      <c r="M991" t="s">
        <v>26</v>
      </c>
      <c r="N991" t="s">
        <v>27</v>
      </c>
    </row>
    <row r="992" spans="1:14" x14ac:dyDescent="0.25">
      <c r="A992" t="s">
        <v>6173</v>
      </c>
      <c r="B992" t="s">
        <v>6174</v>
      </c>
      <c r="C992" t="s">
        <v>1700</v>
      </c>
      <c r="D992" t="s">
        <v>6175</v>
      </c>
      <c r="E992" t="s">
        <v>18</v>
      </c>
      <c r="F992" t="s">
        <v>6176</v>
      </c>
      <c r="G992" t="s">
        <v>6177</v>
      </c>
      <c r="H992" t="s">
        <v>6178</v>
      </c>
      <c r="I992" t="s">
        <v>34</v>
      </c>
      <c r="J992" t="s">
        <v>4871</v>
      </c>
      <c r="K992" t="s">
        <v>1705</v>
      </c>
      <c r="L992" t="s">
        <v>6179</v>
      </c>
      <c r="M992" t="s">
        <v>26</v>
      </c>
      <c r="N992" t="s">
        <v>27</v>
      </c>
    </row>
    <row r="993" spans="1:14" x14ac:dyDescent="0.25">
      <c r="A993" t="s">
        <v>6180</v>
      </c>
      <c r="B993" t="s">
        <v>6181</v>
      </c>
      <c r="C993" t="s">
        <v>2054</v>
      </c>
      <c r="D993" t="s">
        <v>6182</v>
      </c>
      <c r="E993" t="s">
        <v>18</v>
      </c>
      <c r="F993" t="s">
        <v>6183</v>
      </c>
      <c r="G993" t="s">
        <v>6184</v>
      </c>
      <c r="H993" t="s">
        <v>6185</v>
      </c>
      <c r="I993" t="s">
        <v>34</v>
      </c>
      <c r="J993" t="s">
        <v>872</v>
      </c>
      <c r="K993" t="s">
        <v>1705</v>
      </c>
      <c r="L993" t="s">
        <v>6186</v>
      </c>
      <c r="M993" t="s">
        <v>26</v>
      </c>
      <c r="N993" t="s">
        <v>27</v>
      </c>
    </row>
    <row r="994" spans="1:14" x14ac:dyDescent="0.25">
      <c r="A994" t="s">
        <v>6187</v>
      </c>
      <c r="C994" t="s">
        <v>600</v>
      </c>
      <c r="D994" t="s">
        <v>6188</v>
      </c>
      <c r="E994" t="s">
        <v>18</v>
      </c>
      <c r="F994" t="s">
        <v>6189</v>
      </c>
      <c r="G994" t="s">
        <v>6190</v>
      </c>
      <c r="H994" t="s">
        <v>6191</v>
      </c>
      <c r="I994" t="s">
        <v>6192</v>
      </c>
      <c r="J994" t="s">
        <v>971</v>
      </c>
      <c r="K994" t="s">
        <v>606</v>
      </c>
      <c r="L994" t="s">
        <v>477</v>
      </c>
      <c r="M994" t="s">
        <v>26</v>
      </c>
      <c r="N994" t="s">
        <v>27</v>
      </c>
    </row>
    <row r="995" spans="1:14" x14ac:dyDescent="0.25">
      <c r="A995" t="s">
        <v>6070</v>
      </c>
      <c r="B995" t="s">
        <v>6193</v>
      </c>
      <c r="C995" t="s">
        <v>1700</v>
      </c>
      <c r="D995" t="s">
        <v>6194</v>
      </c>
      <c r="E995" t="s">
        <v>695</v>
      </c>
      <c r="F995" t="s">
        <v>6195</v>
      </c>
      <c r="G995" t="s">
        <v>6072</v>
      </c>
      <c r="H995" t="s">
        <v>6196</v>
      </c>
      <c r="I995" t="s">
        <v>34</v>
      </c>
      <c r="J995" t="s">
        <v>1648</v>
      </c>
      <c r="K995" t="s">
        <v>1705</v>
      </c>
      <c r="L995" t="s">
        <v>3880</v>
      </c>
      <c r="M995" t="s">
        <v>26</v>
      </c>
      <c r="N995" t="s">
        <v>27</v>
      </c>
    </row>
    <row r="996" spans="1:14" x14ac:dyDescent="0.25">
      <c r="A996" t="s">
        <v>6197</v>
      </c>
      <c r="B996" t="s">
        <v>6198</v>
      </c>
      <c r="C996" t="s">
        <v>6199</v>
      </c>
      <c r="D996" t="s">
        <v>3093</v>
      </c>
      <c r="E996" t="s">
        <v>695</v>
      </c>
      <c r="F996" t="s">
        <v>6200</v>
      </c>
      <c r="G996" t="s">
        <v>6201</v>
      </c>
      <c r="H996" t="s">
        <v>6202</v>
      </c>
      <c r="I996" t="s">
        <v>34</v>
      </c>
      <c r="J996" t="s">
        <v>6203</v>
      </c>
      <c r="K996" t="s">
        <v>1705</v>
      </c>
      <c r="L996" t="s">
        <v>3315</v>
      </c>
      <c r="M996" t="s">
        <v>26</v>
      </c>
      <c r="N996" t="s">
        <v>27</v>
      </c>
    </row>
    <row r="997" spans="1:14" x14ac:dyDescent="0.25">
      <c r="A997" t="s">
        <v>5989</v>
      </c>
      <c r="B997" t="s">
        <v>5990</v>
      </c>
      <c r="C997" t="s">
        <v>1700</v>
      </c>
      <c r="D997" t="s">
        <v>5991</v>
      </c>
      <c r="E997" t="s">
        <v>695</v>
      </c>
      <c r="F997" t="s">
        <v>6204</v>
      </c>
      <c r="G997" t="s">
        <v>6205</v>
      </c>
      <c r="H997" t="s">
        <v>6206</v>
      </c>
      <c r="I997" t="s">
        <v>34</v>
      </c>
      <c r="J997" t="s">
        <v>2023</v>
      </c>
      <c r="K997" t="s">
        <v>1705</v>
      </c>
      <c r="L997" t="s">
        <v>5995</v>
      </c>
      <c r="M997" t="s">
        <v>26</v>
      </c>
      <c r="N997" t="s">
        <v>27</v>
      </c>
    </row>
    <row r="998" spans="1:14" x14ac:dyDescent="0.25">
      <c r="A998" t="s">
        <v>6207</v>
      </c>
      <c r="B998" t="s">
        <v>6208</v>
      </c>
      <c r="C998" t="s">
        <v>1991</v>
      </c>
      <c r="D998" t="s">
        <v>6097</v>
      </c>
      <c r="E998" t="s">
        <v>18</v>
      </c>
      <c r="F998" t="s">
        <v>6209</v>
      </c>
      <c r="G998" t="s">
        <v>6210</v>
      </c>
      <c r="H998" t="s">
        <v>6211</v>
      </c>
      <c r="I998" t="s">
        <v>34</v>
      </c>
      <c r="J998" t="s">
        <v>2051</v>
      </c>
      <c r="K998" t="s">
        <v>606</v>
      </c>
      <c r="L998" t="s">
        <v>1414</v>
      </c>
      <c r="M998" t="s">
        <v>26</v>
      </c>
      <c r="N998" t="s">
        <v>27</v>
      </c>
    </row>
    <row r="999" spans="1:14" x14ac:dyDescent="0.25">
      <c r="A999" t="s">
        <v>6212</v>
      </c>
      <c r="B999" t="s">
        <v>1974</v>
      </c>
      <c r="C999" t="s">
        <v>600</v>
      </c>
      <c r="D999" t="s">
        <v>6213</v>
      </c>
      <c r="E999" t="s">
        <v>18</v>
      </c>
      <c r="F999" t="s">
        <v>6214</v>
      </c>
      <c r="G999" t="s">
        <v>6215</v>
      </c>
      <c r="H999" t="s">
        <v>6216</v>
      </c>
      <c r="I999" t="s">
        <v>34</v>
      </c>
      <c r="J999" t="s">
        <v>1988</v>
      </c>
      <c r="K999" t="s">
        <v>606</v>
      </c>
      <c r="L999" t="s">
        <v>257</v>
      </c>
      <c r="M999" t="s">
        <v>26</v>
      </c>
      <c r="N999" t="s">
        <v>27</v>
      </c>
    </row>
    <row r="1000" spans="1:14" x14ac:dyDescent="0.25">
      <c r="A1000" t="s">
        <v>6217</v>
      </c>
      <c r="B1000" t="s">
        <v>6167</v>
      </c>
      <c r="C1000" t="s">
        <v>600</v>
      </c>
      <c r="D1000" t="s">
        <v>638</v>
      </c>
      <c r="E1000" t="s">
        <v>18</v>
      </c>
      <c r="F1000" t="s">
        <v>6218</v>
      </c>
      <c r="G1000" t="s">
        <v>6219</v>
      </c>
      <c r="H1000" t="s">
        <v>6220</v>
      </c>
      <c r="I1000" t="s">
        <v>34</v>
      </c>
      <c r="J1000" t="s">
        <v>1891</v>
      </c>
      <c r="K1000" t="s">
        <v>606</v>
      </c>
      <c r="L1000" t="s">
        <v>82</v>
      </c>
      <c r="M1000" t="s">
        <v>26</v>
      </c>
      <c r="N1000" t="s">
        <v>27</v>
      </c>
    </row>
    <row r="1001" spans="1:14" x14ac:dyDescent="0.25">
      <c r="A1001" t="s">
        <v>6225</v>
      </c>
      <c r="B1001" t="s">
        <v>6226</v>
      </c>
      <c r="C1001" t="s">
        <v>16</v>
      </c>
      <c r="D1001" t="s">
        <v>6227</v>
      </c>
      <c r="E1001" t="s">
        <v>18</v>
      </c>
      <c r="F1001" t="s">
        <v>6228</v>
      </c>
      <c r="G1001" t="s">
        <v>6229</v>
      </c>
      <c r="H1001" t="s">
        <v>6230</v>
      </c>
      <c r="I1001" t="s">
        <v>22</v>
      </c>
      <c r="J1001" t="s">
        <v>1398</v>
      </c>
      <c r="K1001" t="s">
        <v>24</v>
      </c>
      <c r="L1001" t="s">
        <v>91</v>
      </c>
      <c r="M1001" t="s">
        <v>6231</v>
      </c>
      <c r="N1001" t="s">
        <v>46</v>
      </c>
    </row>
    <row r="1002" spans="1:14" x14ac:dyDescent="0.25">
      <c r="A1002" t="s">
        <v>6232</v>
      </c>
      <c r="C1002" t="s">
        <v>16</v>
      </c>
      <c r="D1002" t="s">
        <v>3060</v>
      </c>
      <c r="E1002" t="s">
        <v>18</v>
      </c>
      <c r="F1002" t="s">
        <v>6233</v>
      </c>
      <c r="G1002" t="s">
        <v>6234</v>
      </c>
      <c r="H1002" t="s">
        <v>6235</v>
      </c>
      <c r="I1002" t="s">
        <v>34</v>
      </c>
      <c r="J1002" t="s">
        <v>536</v>
      </c>
      <c r="K1002" t="s">
        <v>24</v>
      </c>
      <c r="L1002" t="s">
        <v>224</v>
      </c>
      <c r="M1002" t="s">
        <v>6236</v>
      </c>
      <c r="N1002" t="s">
        <v>46</v>
      </c>
    </row>
    <row r="1003" spans="1:14" x14ac:dyDescent="0.25">
      <c r="A1003" t="s">
        <v>6237</v>
      </c>
      <c r="B1003" t="s">
        <v>6238</v>
      </c>
      <c r="C1003" t="s">
        <v>76</v>
      </c>
      <c r="D1003" t="s">
        <v>6239</v>
      </c>
      <c r="E1003" t="s">
        <v>18</v>
      </c>
      <c r="F1003" t="s">
        <v>6240</v>
      </c>
      <c r="G1003" t="s">
        <v>6241</v>
      </c>
      <c r="H1003" t="s">
        <v>6242</v>
      </c>
      <c r="I1003" t="s">
        <v>348</v>
      </c>
      <c r="J1003" t="s">
        <v>2490</v>
      </c>
      <c r="K1003" t="s">
        <v>24</v>
      </c>
      <c r="L1003" t="s">
        <v>5451</v>
      </c>
      <c r="M1003" t="s">
        <v>26</v>
      </c>
      <c r="N1003" t="s">
        <v>27</v>
      </c>
    </row>
    <row r="1004" spans="1:14" x14ac:dyDescent="0.25">
      <c r="A1004" t="s">
        <v>6247</v>
      </c>
      <c r="B1004" t="s">
        <v>6248</v>
      </c>
      <c r="C1004" t="s">
        <v>16</v>
      </c>
      <c r="D1004" t="s">
        <v>1354</v>
      </c>
      <c r="E1004" t="s">
        <v>18</v>
      </c>
      <c r="F1004" t="s">
        <v>6249</v>
      </c>
      <c r="G1004" t="s">
        <v>6250</v>
      </c>
      <c r="H1004" t="s">
        <v>6251</v>
      </c>
      <c r="I1004" t="s">
        <v>34</v>
      </c>
      <c r="J1004" t="s">
        <v>2244</v>
      </c>
      <c r="K1004" t="s">
        <v>24</v>
      </c>
      <c r="L1004" t="s">
        <v>1358</v>
      </c>
      <c r="M1004" t="s">
        <v>6252</v>
      </c>
      <c r="N1004" t="s">
        <v>46</v>
      </c>
    </row>
    <row r="1005" spans="1:14" x14ac:dyDescent="0.25">
      <c r="A1005" t="s">
        <v>4752</v>
      </c>
      <c r="C1005" t="s">
        <v>16</v>
      </c>
      <c r="D1005" t="s">
        <v>4753</v>
      </c>
      <c r="E1005" t="s">
        <v>695</v>
      </c>
      <c r="F1005" t="s">
        <v>6253</v>
      </c>
      <c r="G1005" t="s">
        <v>6254</v>
      </c>
      <c r="H1005" t="s">
        <v>6255</v>
      </c>
      <c r="I1005" t="s">
        <v>22</v>
      </c>
      <c r="J1005" t="s">
        <v>476</v>
      </c>
      <c r="K1005" t="s">
        <v>24</v>
      </c>
      <c r="L1005" t="s">
        <v>91</v>
      </c>
      <c r="M1005" t="s">
        <v>26</v>
      </c>
      <c r="N1005" t="s">
        <v>27</v>
      </c>
    </row>
    <row r="1006" spans="1:14" x14ac:dyDescent="0.25">
      <c r="A1006" t="s">
        <v>6256</v>
      </c>
      <c r="C1006" t="s">
        <v>16</v>
      </c>
      <c r="E1006" t="s">
        <v>18</v>
      </c>
      <c r="F1006" t="s">
        <v>6257</v>
      </c>
      <c r="G1006" t="s">
        <v>6258</v>
      </c>
      <c r="H1006" t="s">
        <v>6259</v>
      </c>
      <c r="I1006" t="s">
        <v>34</v>
      </c>
      <c r="J1006" t="s">
        <v>635</v>
      </c>
      <c r="K1006" t="s">
        <v>24</v>
      </c>
      <c r="L1006" t="s">
        <v>184</v>
      </c>
      <c r="M1006" t="s">
        <v>6260</v>
      </c>
      <c r="N1006" t="s">
        <v>46</v>
      </c>
    </row>
    <row r="1007" spans="1:14" x14ac:dyDescent="0.25">
      <c r="A1007" t="s">
        <v>5989</v>
      </c>
      <c r="B1007" t="s">
        <v>5990</v>
      </c>
      <c r="C1007" t="s">
        <v>1700</v>
      </c>
      <c r="D1007" t="s">
        <v>5991</v>
      </c>
      <c r="E1007" t="s">
        <v>695</v>
      </c>
      <c r="F1007" t="s">
        <v>6261</v>
      </c>
      <c r="G1007" t="s">
        <v>6262</v>
      </c>
      <c r="H1007" t="s">
        <v>6263</v>
      </c>
      <c r="I1007" t="s">
        <v>34</v>
      </c>
      <c r="J1007" t="s">
        <v>2023</v>
      </c>
      <c r="K1007" t="s">
        <v>1705</v>
      </c>
      <c r="L1007" t="s">
        <v>5995</v>
      </c>
      <c r="M1007" t="s">
        <v>26</v>
      </c>
      <c r="N1007" t="s">
        <v>27</v>
      </c>
    </row>
    <row r="1008" spans="1:14" x14ac:dyDescent="0.25">
      <c r="A1008" t="s">
        <v>6127</v>
      </c>
      <c r="B1008" t="s">
        <v>599</v>
      </c>
      <c r="C1008" t="s">
        <v>1998</v>
      </c>
      <c r="D1008" t="s">
        <v>1612</v>
      </c>
      <c r="E1008" t="s">
        <v>695</v>
      </c>
      <c r="F1008" t="s">
        <v>6264</v>
      </c>
      <c r="G1008" t="s">
        <v>6265</v>
      </c>
      <c r="H1008" t="s">
        <v>6266</v>
      </c>
      <c r="I1008" t="s">
        <v>34</v>
      </c>
      <c r="J1008" t="s">
        <v>98</v>
      </c>
      <c r="K1008" t="s">
        <v>24</v>
      </c>
      <c r="L1008" t="s">
        <v>82</v>
      </c>
      <c r="M1008" t="s">
        <v>26</v>
      </c>
      <c r="N1008" t="s">
        <v>27</v>
      </c>
    </row>
    <row r="1009" spans="1:14" x14ac:dyDescent="0.25">
      <c r="A1009" t="s">
        <v>4022</v>
      </c>
      <c r="B1009" t="s">
        <v>4037</v>
      </c>
      <c r="C1009" t="s">
        <v>600</v>
      </c>
      <c r="E1009" t="s">
        <v>695</v>
      </c>
      <c r="F1009" t="s">
        <v>6267</v>
      </c>
      <c r="G1009" t="s">
        <v>6268</v>
      </c>
      <c r="H1009" t="s">
        <v>6269</v>
      </c>
      <c r="I1009" t="s">
        <v>34</v>
      </c>
      <c r="J1009" t="s">
        <v>3556</v>
      </c>
      <c r="K1009" t="s">
        <v>606</v>
      </c>
      <c r="L1009" t="s">
        <v>6270</v>
      </c>
      <c r="M1009" t="s">
        <v>26</v>
      </c>
      <c r="N1009" t="s">
        <v>27</v>
      </c>
    </row>
    <row r="1010" spans="1:14" x14ac:dyDescent="0.25">
      <c r="A1010" t="s">
        <v>6275</v>
      </c>
      <c r="B1010" t="s">
        <v>6276</v>
      </c>
      <c r="C1010" t="s">
        <v>16</v>
      </c>
      <c r="D1010" t="s">
        <v>1327</v>
      </c>
      <c r="E1010" t="s">
        <v>18</v>
      </c>
      <c r="F1010" t="s">
        <v>6277</v>
      </c>
      <c r="G1010" t="s">
        <v>4122</v>
      </c>
      <c r="H1010" t="s">
        <v>6278</v>
      </c>
      <c r="I1010" t="s">
        <v>34</v>
      </c>
      <c r="J1010" t="s">
        <v>201</v>
      </c>
      <c r="K1010" t="s">
        <v>24</v>
      </c>
      <c r="L1010" t="s">
        <v>1331</v>
      </c>
      <c r="M1010" t="s">
        <v>6279</v>
      </c>
      <c r="N1010" t="s">
        <v>46</v>
      </c>
    </row>
    <row r="1011" spans="1:14" x14ac:dyDescent="0.25">
      <c r="A1011" t="s">
        <v>6280</v>
      </c>
      <c r="B1011" t="s">
        <v>6281</v>
      </c>
      <c r="C1011" t="s">
        <v>76</v>
      </c>
      <c r="D1011" t="s">
        <v>362</v>
      </c>
      <c r="E1011" t="s">
        <v>18</v>
      </c>
      <c r="F1011" t="s">
        <v>6282</v>
      </c>
      <c r="G1011" t="s">
        <v>6283</v>
      </c>
      <c r="H1011" t="s">
        <v>6284</v>
      </c>
      <c r="I1011" t="s">
        <v>34</v>
      </c>
      <c r="J1011" t="s">
        <v>2783</v>
      </c>
      <c r="K1011" t="s">
        <v>24</v>
      </c>
      <c r="L1011" t="s">
        <v>114</v>
      </c>
      <c r="M1011" t="s">
        <v>6285</v>
      </c>
      <c r="N1011" t="s">
        <v>46</v>
      </c>
    </row>
    <row r="1012" spans="1:14" x14ac:dyDescent="0.25">
      <c r="A1012" t="s">
        <v>6286</v>
      </c>
      <c r="B1012" t="s">
        <v>6287</v>
      </c>
      <c r="C1012" t="s">
        <v>16</v>
      </c>
      <c r="D1012" t="s">
        <v>102</v>
      </c>
      <c r="E1012" t="s">
        <v>18</v>
      </c>
      <c r="F1012" t="s">
        <v>6288</v>
      </c>
      <c r="G1012" t="s">
        <v>6289</v>
      </c>
      <c r="H1012" t="s">
        <v>6290</v>
      </c>
      <c r="I1012" t="s">
        <v>34</v>
      </c>
      <c r="J1012" t="s">
        <v>2783</v>
      </c>
      <c r="K1012" t="s">
        <v>24</v>
      </c>
      <c r="L1012" t="s">
        <v>82</v>
      </c>
      <c r="M1012" t="s">
        <v>6291</v>
      </c>
      <c r="N1012" t="s">
        <v>46</v>
      </c>
    </row>
    <row r="1013" spans="1:14" x14ac:dyDescent="0.25">
      <c r="A1013" t="s">
        <v>6292</v>
      </c>
      <c r="B1013" t="s">
        <v>637</v>
      </c>
      <c r="C1013" t="s">
        <v>16</v>
      </c>
      <c r="D1013" t="s">
        <v>638</v>
      </c>
      <c r="E1013" t="s">
        <v>18</v>
      </c>
      <c r="F1013" t="s">
        <v>6293</v>
      </c>
      <c r="G1013" t="s">
        <v>6294</v>
      </c>
      <c r="H1013" t="s">
        <v>6295</v>
      </c>
      <c r="I1013" t="s">
        <v>34</v>
      </c>
      <c r="J1013" t="s">
        <v>426</v>
      </c>
      <c r="K1013" t="s">
        <v>24</v>
      </c>
      <c r="L1013" t="s">
        <v>82</v>
      </c>
      <c r="M1013" t="s">
        <v>26</v>
      </c>
      <c r="N1013" t="s">
        <v>27</v>
      </c>
    </row>
    <row r="1014" spans="1:14" x14ac:dyDescent="0.25">
      <c r="A1014" t="s">
        <v>2628</v>
      </c>
      <c r="B1014" t="s">
        <v>48</v>
      </c>
      <c r="C1014" t="s">
        <v>76</v>
      </c>
      <c r="D1014" t="s">
        <v>49</v>
      </c>
      <c r="E1014" t="s">
        <v>18</v>
      </c>
      <c r="F1014" t="s">
        <v>6296</v>
      </c>
      <c r="G1014" t="s">
        <v>6297</v>
      </c>
      <c r="H1014" t="s">
        <v>6298</v>
      </c>
      <c r="I1014" t="s">
        <v>34</v>
      </c>
      <c r="J1014" t="s">
        <v>463</v>
      </c>
      <c r="K1014" t="s">
        <v>24</v>
      </c>
      <c r="L1014" t="s">
        <v>54</v>
      </c>
      <c r="M1014" t="s">
        <v>6299</v>
      </c>
      <c r="N1014" t="s">
        <v>46</v>
      </c>
    </row>
    <row r="1015" spans="1:14" x14ac:dyDescent="0.25">
      <c r="A1015" t="s">
        <v>6300</v>
      </c>
      <c r="C1015" t="s">
        <v>16</v>
      </c>
      <c r="D1015" t="s">
        <v>437</v>
      </c>
      <c r="E1015" t="s">
        <v>18</v>
      </c>
      <c r="F1015" t="s">
        <v>6301</v>
      </c>
      <c r="G1015" t="s">
        <v>6302</v>
      </c>
      <c r="H1015" t="s">
        <v>6303</v>
      </c>
      <c r="I1015" t="s">
        <v>22</v>
      </c>
      <c r="J1015" t="s">
        <v>551</v>
      </c>
      <c r="K1015" t="s">
        <v>24</v>
      </c>
      <c r="L1015" t="s">
        <v>441</v>
      </c>
      <c r="M1015" t="s">
        <v>6304</v>
      </c>
      <c r="N1015" t="s">
        <v>46</v>
      </c>
    </row>
    <row r="1016" spans="1:14" x14ac:dyDescent="0.25">
      <c r="A1016" t="s">
        <v>6305</v>
      </c>
      <c r="C1016" t="s">
        <v>16</v>
      </c>
      <c r="D1016" t="s">
        <v>220</v>
      </c>
      <c r="E1016" t="s">
        <v>18</v>
      </c>
      <c r="F1016" t="s">
        <v>6306</v>
      </c>
      <c r="G1016" t="s">
        <v>6307</v>
      </c>
      <c r="H1016" t="s">
        <v>6308</v>
      </c>
      <c r="I1016" t="s">
        <v>34</v>
      </c>
      <c r="J1016" t="s">
        <v>2490</v>
      </c>
      <c r="K1016" t="s">
        <v>24</v>
      </c>
      <c r="L1016" t="s">
        <v>224</v>
      </c>
      <c r="M1016" t="s">
        <v>26</v>
      </c>
      <c r="N1016" t="s">
        <v>27</v>
      </c>
    </row>
    <row r="1017" spans="1:14" x14ac:dyDescent="0.25">
      <c r="A1017" t="s">
        <v>6309</v>
      </c>
      <c r="B1017" t="s">
        <v>6310</v>
      </c>
      <c r="C1017" t="s">
        <v>16</v>
      </c>
      <c r="D1017" t="s">
        <v>6311</v>
      </c>
      <c r="E1017" t="s">
        <v>18</v>
      </c>
      <c r="F1017" t="s">
        <v>6312</v>
      </c>
      <c r="G1017" t="s">
        <v>6313</v>
      </c>
      <c r="H1017" t="s">
        <v>6314</v>
      </c>
      <c r="I1017" t="s">
        <v>34</v>
      </c>
      <c r="J1017" t="s">
        <v>2757</v>
      </c>
      <c r="K1017" t="s">
        <v>24</v>
      </c>
      <c r="L1017" t="s">
        <v>477</v>
      </c>
      <c r="M1017" t="s">
        <v>26</v>
      </c>
      <c r="N1017" t="s">
        <v>27</v>
      </c>
    </row>
    <row r="1018" spans="1:14" x14ac:dyDescent="0.25">
      <c r="A1018" t="s">
        <v>6315</v>
      </c>
      <c r="B1018" t="s">
        <v>3851</v>
      </c>
      <c r="C1018" t="s">
        <v>16</v>
      </c>
      <c r="D1018" t="s">
        <v>6316</v>
      </c>
      <c r="E1018" t="s">
        <v>18</v>
      </c>
      <c r="F1018" t="s">
        <v>6317</v>
      </c>
      <c r="G1018" t="s">
        <v>6318</v>
      </c>
      <c r="H1018" t="s">
        <v>6319</v>
      </c>
      <c r="I1018" t="s">
        <v>22</v>
      </c>
      <c r="J1018" t="s">
        <v>699</v>
      </c>
      <c r="K1018" t="s">
        <v>24</v>
      </c>
      <c r="L1018" t="s">
        <v>91</v>
      </c>
      <c r="M1018" t="s">
        <v>26</v>
      </c>
      <c r="N1018" t="s">
        <v>27</v>
      </c>
    </row>
    <row r="1019" spans="1:14" x14ac:dyDescent="0.25">
      <c r="A1019" t="s">
        <v>6320</v>
      </c>
      <c r="B1019" t="s">
        <v>6321</v>
      </c>
      <c r="C1019" t="s">
        <v>76</v>
      </c>
      <c r="D1019" t="s">
        <v>4281</v>
      </c>
      <c r="E1019" t="s">
        <v>18</v>
      </c>
      <c r="F1019" t="s">
        <v>6322</v>
      </c>
      <c r="G1019" t="s">
        <v>6323</v>
      </c>
      <c r="H1019" t="s">
        <v>6324</v>
      </c>
      <c r="I1019" t="s">
        <v>34</v>
      </c>
      <c r="J1019" t="s">
        <v>889</v>
      </c>
      <c r="K1019" t="s">
        <v>24</v>
      </c>
      <c r="L1019" t="s">
        <v>2093</v>
      </c>
      <c r="M1019" t="s">
        <v>26</v>
      </c>
      <c r="N1019" t="s">
        <v>27</v>
      </c>
    </row>
    <row r="1020" spans="1:14" x14ac:dyDescent="0.25">
      <c r="A1020" t="s">
        <v>6325</v>
      </c>
      <c r="B1020" t="s">
        <v>6326</v>
      </c>
      <c r="C1020" t="s">
        <v>76</v>
      </c>
      <c r="D1020" t="s">
        <v>6327</v>
      </c>
      <c r="E1020" t="s">
        <v>18</v>
      </c>
      <c r="F1020" t="s">
        <v>6328</v>
      </c>
      <c r="G1020" t="s">
        <v>6329</v>
      </c>
      <c r="H1020" t="s">
        <v>6330</v>
      </c>
      <c r="I1020" t="s">
        <v>34</v>
      </c>
      <c r="J1020" t="s">
        <v>217</v>
      </c>
      <c r="K1020" t="s">
        <v>24</v>
      </c>
      <c r="L1020" t="s">
        <v>6331</v>
      </c>
      <c r="M1020" t="s">
        <v>26</v>
      </c>
      <c r="N1020" t="s">
        <v>27</v>
      </c>
    </row>
    <row r="1021" spans="1:14" x14ac:dyDescent="0.25">
      <c r="A1021" t="s">
        <v>6332</v>
      </c>
      <c r="B1021" t="s">
        <v>6333</v>
      </c>
      <c r="C1021" t="s">
        <v>76</v>
      </c>
      <c r="D1021" t="s">
        <v>532</v>
      </c>
      <c r="E1021" t="s">
        <v>18</v>
      </c>
      <c r="F1021" t="s">
        <v>6334</v>
      </c>
      <c r="G1021" t="s">
        <v>6335</v>
      </c>
      <c r="H1021" t="s">
        <v>6336</v>
      </c>
      <c r="I1021" t="s">
        <v>34</v>
      </c>
      <c r="J1021" t="s">
        <v>551</v>
      </c>
      <c r="K1021" t="s">
        <v>24</v>
      </c>
      <c r="L1021" t="s">
        <v>537</v>
      </c>
      <c r="M1021" t="s">
        <v>6337</v>
      </c>
      <c r="N1021" t="s">
        <v>46</v>
      </c>
    </row>
    <row r="1022" spans="1:14" x14ac:dyDescent="0.25">
      <c r="A1022" t="s">
        <v>6338</v>
      </c>
      <c r="B1022" t="s">
        <v>6339</v>
      </c>
      <c r="C1022" t="s">
        <v>16</v>
      </c>
      <c r="D1022" t="s">
        <v>6340</v>
      </c>
      <c r="E1022" t="s">
        <v>18</v>
      </c>
      <c r="F1022" t="s">
        <v>6341</v>
      </c>
      <c r="G1022" t="s">
        <v>6342</v>
      </c>
      <c r="H1022" t="s">
        <v>6343</v>
      </c>
      <c r="I1022" t="s">
        <v>34</v>
      </c>
      <c r="J1022" t="s">
        <v>2223</v>
      </c>
      <c r="K1022" t="s">
        <v>24</v>
      </c>
      <c r="L1022" t="s">
        <v>248</v>
      </c>
      <c r="M1022" t="s">
        <v>26</v>
      </c>
      <c r="N1022" t="s">
        <v>27</v>
      </c>
    </row>
    <row r="1023" spans="1:14" x14ac:dyDescent="0.25">
      <c r="A1023" t="s">
        <v>6344</v>
      </c>
      <c r="B1023" t="s">
        <v>6345</v>
      </c>
      <c r="C1023" t="s">
        <v>16</v>
      </c>
      <c r="D1023" t="s">
        <v>67</v>
      </c>
      <c r="E1023" t="s">
        <v>18</v>
      </c>
      <c r="F1023" t="s">
        <v>6346</v>
      </c>
      <c r="G1023" t="s">
        <v>6347</v>
      </c>
      <c r="H1023" t="s">
        <v>6348</v>
      </c>
      <c r="I1023" t="s">
        <v>34</v>
      </c>
      <c r="J1023" t="s">
        <v>178</v>
      </c>
      <c r="K1023" t="s">
        <v>24</v>
      </c>
      <c r="L1023" t="s">
        <v>44</v>
      </c>
      <c r="M1023" t="s">
        <v>26</v>
      </c>
      <c r="N1023" t="s">
        <v>27</v>
      </c>
    </row>
    <row r="1024" spans="1:14" x14ac:dyDescent="0.25">
      <c r="A1024" t="s">
        <v>6349</v>
      </c>
      <c r="B1024" t="s">
        <v>6350</v>
      </c>
      <c r="C1024" t="s">
        <v>16</v>
      </c>
      <c r="D1024" t="s">
        <v>6351</v>
      </c>
      <c r="E1024" t="s">
        <v>18</v>
      </c>
      <c r="F1024" t="s">
        <v>6352</v>
      </c>
      <c r="G1024" t="s">
        <v>6353</v>
      </c>
      <c r="H1024" t="s">
        <v>6354</v>
      </c>
      <c r="I1024" t="s">
        <v>34</v>
      </c>
      <c r="J1024" t="s">
        <v>307</v>
      </c>
      <c r="K1024" t="s">
        <v>24</v>
      </c>
      <c r="L1024" t="s">
        <v>82</v>
      </c>
      <c r="M1024" t="s">
        <v>26</v>
      </c>
      <c r="N1024" t="s">
        <v>27</v>
      </c>
    </row>
    <row r="1025" spans="1:14" x14ac:dyDescent="0.25">
      <c r="A1025" t="s">
        <v>6355</v>
      </c>
      <c r="C1025" t="s">
        <v>16</v>
      </c>
      <c r="D1025" t="s">
        <v>6356</v>
      </c>
      <c r="E1025" t="s">
        <v>18</v>
      </c>
      <c r="F1025" t="s">
        <v>6357</v>
      </c>
      <c r="G1025" t="s">
        <v>6358</v>
      </c>
      <c r="H1025" t="s">
        <v>6359</v>
      </c>
      <c r="I1025" t="s">
        <v>22</v>
      </c>
      <c r="J1025" t="s">
        <v>178</v>
      </c>
      <c r="K1025" t="s">
        <v>24</v>
      </c>
      <c r="L1025" t="s">
        <v>91</v>
      </c>
      <c r="M1025" t="s">
        <v>26</v>
      </c>
      <c r="N1025" t="s">
        <v>27</v>
      </c>
    </row>
    <row r="1026" spans="1:14" x14ac:dyDescent="0.25">
      <c r="A1026" t="s">
        <v>6360</v>
      </c>
      <c r="B1026" t="s">
        <v>302</v>
      </c>
      <c r="C1026" t="s">
        <v>76</v>
      </c>
      <c r="D1026" t="s">
        <v>6361</v>
      </c>
      <c r="E1026" t="s">
        <v>18</v>
      </c>
      <c r="F1026" t="s">
        <v>6362</v>
      </c>
      <c r="G1026" t="s">
        <v>6363</v>
      </c>
      <c r="H1026" t="s">
        <v>6364</v>
      </c>
      <c r="I1026" t="s">
        <v>34</v>
      </c>
      <c r="J1026" t="s">
        <v>521</v>
      </c>
      <c r="K1026" t="s">
        <v>24</v>
      </c>
      <c r="L1026" t="s">
        <v>82</v>
      </c>
      <c r="M1026" t="s">
        <v>26</v>
      </c>
      <c r="N1026" t="s">
        <v>27</v>
      </c>
    </row>
    <row r="1027" spans="1:14" x14ac:dyDescent="0.25">
      <c r="A1027" t="s">
        <v>6365</v>
      </c>
      <c r="B1027" t="s">
        <v>6366</v>
      </c>
      <c r="C1027" t="s">
        <v>16</v>
      </c>
      <c r="D1027" t="s">
        <v>6367</v>
      </c>
      <c r="E1027" t="s">
        <v>18</v>
      </c>
      <c r="F1027" t="s">
        <v>6368</v>
      </c>
      <c r="G1027" t="s">
        <v>6369</v>
      </c>
      <c r="H1027" t="s">
        <v>6370</v>
      </c>
      <c r="I1027" t="s">
        <v>34</v>
      </c>
      <c r="J1027" t="s">
        <v>1488</v>
      </c>
      <c r="K1027" t="s">
        <v>24</v>
      </c>
      <c r="L1027" t="s">
        <v>233</v>
      </c>
      <c r="M1027" t="s">
        <v>6371</v>
      </c>
      <c r="N1027" t="s">
        <v>46</v>
      </c>
    </row>
    <row r="1028" spans="1:14" x14ac:dyDescent="0.25">
      <c r="A1028" t="s">
        <v>6372</v>
      </c>
      <c r="B1028" t="s">
        <v>6373</v>
      </c>
      <c r="C1028" t="s">
        <v>76</v>
      </c>
      <c r="D1028" t="s">
        <v>6374</v>
      </c>
      <c r="E1028" t="s">
        <v>18</v>
      </c>
      <c r="F1028" t="s">
        <v>6375</v>
      </c>
      <c r="G1028" t="s">
        <v>6376</v>
      </c>
      <c r="H1028" t="s">
        <v>6377</v>
      </c>
      <c r="I1028" t="s">
        <v>34</v>
      </c>
      <c r="J1028" t="s">
        <v>81</v>
      </c>
      <c r="K1028" t="s">
        <v>24</v>
      </c>
      <c r="L1028" t="s">
        <v>44</v>
      </c>
      <c r="M1028" t="s">
        <v>6378</v>
      </c>
      <c r="N1028" t="s">
        <v>46</v>
      </c>
    </row>
    <row r="1029" spans="1:14" x14ac:dyDescent="0.25">
      <c r="A1029" t="s">
        <v>6379</v>
      </c>
      <c r="B1029" t="s">
        <v>6380</v>
      </c>
      <c r="C1029" t="s">
        <v>76</v>
      </c>
      <c r="D1029" t="s">
        <v>288</v>
      </c>
      <c r="E1029" t="s">
        <v>18</v>
      </c>
      <c r="F1029" t="s">
        <v>6381</v>
      </c>
      <c r="G1029" t="s">
        <v>6382</v>
      </c>
      <c r="H1029" t="s">
        <v>6383</v>
      </c>
      <c r="I1029" t="s">
        <v>34</v>
      </c>
      <c r="J1029" t="s">
        <v>2502</v>
      </c>
      <c r="K1029" t="s">
        <v>24</v>
      </c>
      <c r="L1029" t="s">
        <v>224</v>
      </c>
      <c r="M1029" t="s">
        <v>6384</v>
      </c>
      <c r="N1029" t="s">
        <v>46</v>
      </c>
    </row>
    <row r="1030" spans="1:14" x14ac:dyDescent="0.25">
      <c r="A1030" t="s">
        <v>6385</v>
      </c>
      <c r="B1030" t="s">
        <v>6386</v>
      </c>
      <c r="C1030" t="s">
        <v>16</v>
      </c>
      <c r="D1030" t="s">
        <v>2703</v>
      </c>
      <c r="E1030" t="s">
        <v>18</v>
      </c>
      <c r="F1030" t="s">
        <v>6387</v>
      </c>
      <c r="G1030" t="s">
        <v>6388</v>
      </c>
      <c r="H1030" t="s">
        <v>6389</v>
      </c>
      <c r="I1030" t="s">
        <v>34</v>
      </c>
      <c r="J1030" t="s">
        <v>315</v>
      </c>
      <c r="K1030" t="s">
        <v>24</v>
      </c>
      <c r="L1030" t="s">
        <v>63</v>
      </c>
      <c r="M1030" t="s">
        <v>6390</v>
      </c>
      <c r="N1030" t="s">
        <v>46</v>
      </c>
    </row>
    <row r="1031" spans="1:14" x14ac:dyDescent="0.25">
      <c r="A1031" t="s">
        <v>219</v>
      </c>
      <c r="B1031" t="s">
        <v>101</v>
      </c>
      <c r="C1031" t="s">
        <v>76</v>
      </c>
      <c r="D1031" t="s">
        <v>524</v>
      </c>
      <c r="E1031" t="s">
        <v>18</v>
      </c>
      <c r="F1031" t="s">
        <v>6391</v>
      </c>
      <c r="G1031" t="s">
        <v>6392</v>
      </c>
      <c r="H1031" t="s">
        <v>6393</v>
      </c>
      <c r="I1031" t="s">
        <v>34</v>
      </c>
      <c r="J1031" t="s">
        <v>127</v>
      </c>
      <c r="K1031" t="s">
        <v>24</v>
      </c>
      <c r="L1031" t="s">
        <v>224</v>
      </c>
      <c r="M1031" t="s">
        <v>6394</v>
      </c>
      <c r="N1031" t="s">
        <v>46</v>
      </c>
    </row>
    <row r="1032" spans="1:14" x14ac:dyDescent="0.25">
      <c r="A1032" t="s">
        <v>6395</v>
      </c>
      <c r="B1032" t="s">
        <v>6396</v>
      </c>
      <c r="C1032" t="s">
        <v>76</v>
      </c>
      <c r="D1032" t="s">
        <v>6397</v>
      </c>
      <c r="E1032" t="s">
        <v>18</v>
      </c>
      <c r="F1032" t="s">
        <v>6398</v>
      </c>
      <c r="G1032" t="s">
        <v>6399</v>
      </c>
      <c r="H1032" t="s">
        <v>6400</v>
      </c>
      <c r="I1032" t="s">
        <v>22</v>
      </c>
      <c r="J1032" t="s">
        <v>6401</v>
      </c>
      <c r="K1032" t="s">
        <v>3836</v>
      </c>
      <c r="L1032" t="s">
        <v>3315</v>
      </c>
      <c r="M1032" t="s">
        <v>26</v>
      </c>
      <c r="N1032" t="s">
        <v>27</v>
      </c>
    </row>
    <row r="1033" spans="1:14" x14ac:dyDescent="0.25">
      <c r="A1033" t="s">
        <v>6402</v>
      </c>
      <c r="B1033" t="s">
        <v>6403</v>
      </c>
      <c r="C1033" t="s">
        <v>76</v>
      </c>
      <c r="D1033" t="s">
        <v>2740</v>
      </c>
      <c r="E1033" t="s">
        <v>18</v>
      </c>
      <c r="F1033" t="s">
        <v>6404</v>
      </c>
      <c r="G1033" t="s">
        <v>6405</v>
      </c>
      <c r="H1033" t="s">
        <v>6406</v>
      </c>
      <c r="I1033" t="s">
        <v>22</v>
      </c>
      <c r="J1033" t="s">
        <v>2223</v>
      </c>
      <c r="K1033" t="s">
        <v>24</v>
      </c>
      <c r="L1033" t="s">
        <v>2744</v>
      </c>
      <c r="M1033" t="s">
        <v>26</v>
      </c>
      <c r="N1033" t="s">
        <v>27</v>
      </c>
    </row>
    <row r="1034" spans="1:14" x14ac:dyDescent="0.25">
      <c r="A1034" t="s">
        <v>6407</v>
      </c>
      <c r="B1034" t="s">
        <v>6408</v>
      </c>
      <c r="C1034" t="s">
        <v>16</v>
      </c>
      <c r="D1034" t="s">
        <v>1327</v>
      </c>
      <c r="E1034" t="s">
        <v>18</v>
      </c>
      <c r="F1034" t="s">
        <v>6409</v>
      </c>
      <c r="G1034" t="s">
        <v>6410</v>
      </c>
      <c r="H1034" t="s">
        <v>6411</v>
      </c>
      <c r="I1034" t="s">
        <v>34</v>
      </c>
      <c r="J1034" t="s">
        <v>1557</v>
      </c>
      <c r="K1034" t="s">
        <v>24</v>
      </c>
      <c r="L1034" t="s">
        <v>6412</v>
      </c>
      <c r="M1034" t="s">
        <v>6413</v>
      </c>
      <c r="N1034" t="s">
        <v>46</v>
      </c>
    </row>
    <row r="1035" spans="1:14" x14ac:dyDescent="0.25">
      <c r="A1035" t="s">
        <v>6414</v>
      </c>
      <c r="C1035" t="s">
        <v>1572</v>
      </c>
      <c r="D1035" t="s">
        <v>547</v>
      </c>
      <c r="E1035" t="s">
        <v>18</v>
      </c>
      <c r="F1035" t="s">
        <v>6415</v>
      </c>
      <c r="G1035" t="s">
        <v>6416</v>
      </c>
      <c r="H1035" t="s">
        <v>6417</v>
      </c>
      <c r="I1035" t="s">
        <v>34</v>
      </c>
      <c r="J1035" t="s">
        <v>90</v>
      </c>
      <c r="K1035" t="s">
        <v>24</v>
      </c>
      <c r="L1035" t="s">
        <v>6418</v>
      </c>
      <c r="M1035" t="s">
        <v>6419</v>
      </c>
      <c r="N1035" t="s">
        <v>46</v>
      </c>
    </row>
    <row r="1036" spans="1:14" x14ac:dyDescent="0.25">
      <c r="A1036" t="s">
        <v>6420</v>
      </c>
      <c r="C1036" t="s">
        <v>76</v>
      </c>
      <c r="D1036" t="s">
        <v>6421</v>
      </c>
      <c r="E1036" t="s">
        <v>18</v>
      </c>
      <c r="F1036" t="s">
        <v>6422</v>
      </c>
      <c r="G1036" t="s">
        <v>6423</v>
      </c>
      <c r="H1036" t="s">
        <v>6424</v>
      </c>
      <c r="I1036" t="s">
        <v>34</v>
      </c>
      <c r="J1036" t="s">
        <v>35</v>
      </c>
      <c r="K1036" t="s">
        <v>24</v>
      </c>
      <c r="L1036" t="s">
        <v>6425</v>
      </c>
      <c r="M1036" t="s">
        <v>26</v>
      </c>
      <c r="N1036" t="s">
        <v>27</v>
      </c>
    </row>
    <row r="1037" spans="1:14" x14ac:dyDescent="0.25">
      <c r="A1037" t="s">
        <v>6426</v>
      </c>
      <c r="B1037" t="s">
        <v>6427</v>
      </c>
      <c r="C1037" t="s">
        <v>76</v>
      </c>
      <c r="D1037" t="s">
        <v>102</v>
      </c>
      <c r="E1037" t="s">
        <v>18</v>
      </c>
      <c r="F1037" t="s">
        <v>6428</v>
      </c>
      <c r="G1037" t="s">
        <v>6429</v>
      </c>
      <c r="H1037" t="s">
        <v>6430</v>
      </c>
      <c r="I1037" t="s">
        <v>34</v>
      </c>
      <c r="J1037" t="s">
        <v>1413</v>
      </c>
      <c r="K1037" t="s">
        <v>24</v>
      </c>
      <c r="L1037" t="s">
        <v>82</v>
      </c>
      <c r="M1037" t="s">
        <v>6431</v>
      </c>
      <c r="N1037" t="s">
        <v>46</v>
      </c>
    </row>
    <row r="1038" spans="1:14" x14ac:dyDescent="0.25">
      <c r="A1038" t="s">
        <v>4385</v>
      </c>
      <c r="B1038" t="s">
        <v>382</v>
      </c>
      <c r="C1038" t="s">
        <v>76</v>
      </c>
      <c r="D1038" t="s">
        <v>197</v>
      </c>
      <c r="E1038" t="s">
        <v>18</v>
      </c>
      <c r="F1038" t="s">
        <v>6432</v>
      </c>
      <c r="G1038" t="s">
        <v>6433</v>
      </c>
      <c r="H1038" t="s">
        <v>6434</v>
      </c>
      <c r="I1038" t="s">
        <v>34</v>
      </c>
      <c r="J1038" t="s">
        <v>192</v>
      </c>
      <c r="K1038" t="s">
        <v>24</v>
      </c>
      <c r="L1038" t="s">
        <v>373</v>
      </c>
      <c r="M1038" t="s">
        <v>6435</v>
      </c>
      <c r="N1038" t="s">
        <v>46</v>
      </c>
    </row>
    <row r="1039" spans="1:14" x14ac:dyDescent="0.25">
      <c r="A1039" t="s">
        <v>6436</v>
      </c>
      <c r="B1039" t="s">
        <v>6437</v>
      </c>
      <c r="C1039" t="s">
        <v>16</v>
      </c>
      <c r="D1039" t="s">
        <v>6438</v>
      </c>
      <c r="E1039" t="s">
        <v>18</v>
      </c>
      <c r="F1039" t="s">
        <v>6439</v>
      </c>
      <c r="G1039" t="s">
        <v>6440</v>
      </c>
      <c r="H1039" t="s">
        <v>6441</v>
      </c>
      <c r="I1039" t="s">
        <v>34</v>
      </c>
      <c r="J1039" t="s">
        <v>2283</v>
      </c>
      <c r="K1039" t="s">
        <v>24</v>
      </c>
      <c r="L1039" t="s">
        <v>6442</v>
      </c>
      <c r="M1039" t="s">
        <v>6443</v>
      </c>
      <c r="N1039" t="s">
        <v>46</v>
      </c>
    </row>
    <row r="1040" spans="1:14" x14ac:dyDescent="0.25">
      <c r="A1040" t="s">
        <v>6444</v>
      </c>
      <c r="B1040" t="s">
        <v>6445</v>
      </c>
      <c r="C1040" t="s">
        <v>76</v>
      </c>
      <c r="D1040" t="s">
        <v>4231</v>
      </c>
      <c r="E1040" t="s">
        <v>18</v>
      </c>
      <c r="F1040" t="s">
        <v>6446</v>
      </c>
      <c r="G1040" t="s">
        <v>6447</v>
      </c>
      <c r="H1040" t="s">
        <v>6448</v>
      </c>
      <c r="I1040" t="s">
        <v>34</v>
      </c>
      <c r="J1040" t="s">
        <v>1413</v>
      </c>
      <c r="K1040" t="s">
        <v>24</v>
      </c>
      <c r="L1040" t="s">
        <v>477</v>
      </c>
      <c r="M1040" t="s">
        <v>6449</v>
      </c>
      <c r="N1040" t="s">
        <v>46</v>
      </c>
    </row>
    <row r="1041" spans="1:14" x14ac:dyDescent="0.25">
      <c r="A1041" t="s">
        <v>6450</v>
      </c>
      <c r="B1041" t="s">
        <v>6451</v>
      </c>
      <c r="C1041" t="s">
        <v>16</v>
      </c>
      <c r="D1041" t="s">
        <v>6452</v>
      </c>
      <c r="E1041" t="s">
        <v>18</v>
      </c>
      <c r="F1041" t="s">
        <v>6453</v>
      </c>
      <c r="G1041" t="s">
        <v>6454</v>
      </c>
      <c r="H1041" t="s">
        <v>6455</v>
      </c>
      <c r="I1041" t="s">
        <v>34</v>
      </c>
      <c r="J1041" t="s">
        <v>4634</v>
      </c>
      <c r="K1041" t="s">
        <v>24</v>
      </c>
      <c r="L1041" t="s">
        <v>3702</v>
      </c>
      <c r="M1041" t="s">
        <v>6456</v>
      </c>
      <c r="N1041" t="s">
        <v>46</v>
      </c>
    </row>
    <row r="1042" spans="1:14" x14ac:dyDescent="0.25">
      <c r="A1042" t="s">
        <v>6457</v>
      </c>
      <c r="B1042" t="s">
        <v>6458</v>
      </c>
      <c r="C1042" t="s">
        <v>16</v>
      </c>
      <c r="D1042" t="s">
        <v>5931</v>
      </c>
      <c r="E1042" t="s">
        <v>18</v>
      </c>
      <c r="F1042" t="s">
        <v>6459</v>
      </c>
      <c r="G1042" t="s">
        <v>6460</v>
      </c>
      <c r="H1042" t="s">
        <v>6461</v>
      </c>
      <c r="I1042" t="s">
        <v>34</v>
      </c>
      <c r="J1042" t="s">
        <v>134</v>
      </c>
      <c r="K1042" t="s">
        <v>24</v>
      </c>
      <c r="L1042" t="s">
        <v>2751</v>
      </c>
      <c r="M1042" t="s">
        <v>26</v>
      </c>
      <c r="N1042" t="s">
        <v>27</v>
      </c>
    </row>
    <row r="1043" spans="1:14" x14ac:dyDescent="0.25">
      <c r="A1043" t="s">
        <v>6462</v>
      </c>
      <c r="B1043" t="s">
        <v>6463</v>
      </c>
      <c r="C1043" t="s">
        <v>76</v>
      </c>
      <c r="D1043" t="s">
        <v>354</v>
      </c>
      <c r="E1043" t="s">
        <v>18</v>
      </c>
      <c r="F1043" t="s">
        <v>6464</v>
      </c>
      <c r="G1043" t="s">
        <v>6465</v>
      </c>
      <c r="H1043" t="s">
        <v>6466</v>
      </c>
      <c r="I1043" t="s">
        <v>34</v>
      </c>
      <c r="J1043" t="s">
        <v>1501</v>
      </c>
      <c r="K1043" t="s">
        <v>24</v>
      </c>
      <c r="L1043" t="s">
        <v>114</v>
      </c>
      <c r="M1043" t="s">
        <v>6467</v>
      </c>
      <c r="N1043" t="s">
        <v>46</v>
      </c>
    </row>
    <row r="1044" spans="1:14" x14ac:dyDescent="0.25">
      <c r="A1044" t="s">
        <v>6468</v>
      </c>
      <c r="B1044" t="s">
        <v>6469</v>
      </c>
      <c r="C1044" t="s">
        <v>16</v>
      </c>
      <c r="D1044" t="s">
        <v>397</v>
      </c>
      <c r="E1044" t="s">
        <v>18</v>
      </c>
      <c r="F1044" t="s">
        <v>6470</v>
      </c>
      <c r="G1044" t="s">
        <v>6471</v>
      </c>
      <c r="H1044" t="s">
        <v>6472</v>
      </c>
      <c r="I1044" t="s">
        <v>34</v>
      </c>
      <c r="J1044" t="s">
        <v>240</v>
      </c>
      <c r="K1044" t="s">
        <v>24</v>
      </c>
      <c r="L1044" t="s">
        <v>401</v>
      </c>
      <c r="M1044" t="s">
        <v>26</v>
      </c>
      <c r="N1044" t="s">
        <v>27</v>
      </c>
    </row>
    <row r="1045" spans="1:14" x14ac:dyDescent="0.25">
      <c r="A1045" t="s">
        <v>6473</v>
      </c>
      <c r="B1045" t="s">
        <v>6474</v>
      </c>
      <c r="C1045" t="s">
        <v>16</v>
      </c>
      <c r="D1045" t="s">
        <v>1932</v>
      </c>
      <c r="E1045" t="s">
        <v>18</v>
      </c>
      <c r="F1045" t="s">
        <v>6475</v>
      </c>
      <c r="G1045" t="s">
        <v>6476</v>
      </c>
      <c r="H1045" t="s">
        <v>6477</v>
      </c>
      <c r="I1045" t="s">
        <v>34</v>
      </c>
      <c r="J1045" t="s">
        <v>1279</v>
      </c>
      <c r="K1045" t="s">
        <v>24</v>
      </c>
      <c r="L1045" t="s">
        <v>44</v>
      </c>
      <c r="M1045" t="s">
        <v>26</v>
      </c>
      <c r="N1045" t="s">
        <v>27</v>
      </c>
    </row>
    <row r="1046" spans="1:14" x14ac:dyDescent="0.25">
      <c r="A1046" t="s">
        <v>6478</v>
      </c>
      <c r="B1046" t="s">
        <v>6479</v>
      </c>
      <c r="C1046" t="s">
        <v>76</v>
      </c>
      <c r="D1046" t="s">
        <v>94</v>
      </c>
      <c r="E1046" t="s">
        <v>18</v>
      </c>
      <c r="F1046" t="s">
        <v>6480</v>
      </c>
      <c r="G1046" t="s">
        <v>6481</v>
      </c>
      <c r="H1046" t="s">
        <v>6482</v>
      </c>
      <c r="I1046" t="s">
        <v>34</v>
      </c>
      <c r="J1046" t="s">
        <v>699</v>
      </c>
      <c r="K1046" t="s">
        <v>24</v>
      </c>
      <c r="L1046" t="s">
        <v>6483</v>
      </c>
      <c r="M1046" t="s">
        <v>26</v>
      </c>
      <c r="N1046" t="s">
        <v>27</v>
      </c>
    </row>
    <row r="1047" spans="1:14" x14ac:dyDescent="0.25">
      <c r="A1047" t="s">
        <v>6484</v>
      </c>
      <c r="B1047" t="s">
        <v>6485</v>
      </c>
      <c r="C1047" t="s">
        <v>16</v>
      </c>
      <c r="D1047" t="s">
        <v>547</v>
      </c>
      <c r="E1047" t="s">
        <v>18</v>
      </c>
      <c r="F1047" t="s">
        <v>6486</v>
      </c>
      <c r="G1047" t="s">
        <v>6487</v>
      </c>
      <c r="H1047" t="s">
        <v>6488</v>
      </c>
      <c r="I1047" t="s">
        <v>34</v>
      </c>
      <c r="J1047" t="s">
        <v>170</v>
      </c>
      <c r="K1047" t="s">
        <v>24</v>
      </c>
      <c r="L1047" t="s">
        <v>6489</v>
      </c>
      <c r="M1047" t="s">
        <v>6490</v>
      </c>
      <c r="N1047" t="s">
        <v>46</v>
      </c>
    </row>
    <row r="1048" spans="1:14" x14ac:dyDescent="0.25">
      <c r="A1048" t="s">
        <v>3733</v>
      </c>
      <c r="B1048" t="s">
        <v>101</v>
      </c>
      <c r="C1048" t="s">
        <v>76</v>
      </c>
      <c r="D1048" t="s">
        <v>102</v>
      </c>
      <c r="E1048" t="s">
        <v>18</v>
      </c>
      <c r="F1048" t="s">
        <v>6491</v>
      </c>
      <c r="G1048" t="s">
        <v>6492</v>
      </c>
      <c r="H1048" t="s">
        <v>6493</v>
      </c>
      <c r="I1048" t="s">
        <v>34</v>
      </c>
      <c r="J1048" t="s">
        <v>4468</v>
      </c>
      <c r="K1048" t="s">
        <v>24</v>
      </c>
      <c r="L1048" t="s">
        <v>373</v>
      </c>
      <c r="M1048" t="s">
        <v>6494</v>
      </c>
      <c r="N1048" t="s">
        <v>46</v>
      </c>
    </row>
    <row r="1049" spans="1:14" x14ac:dyDescent="0.25">
      <c r="A1049" t="s">
        <v>6495</v>
      </c>
      <c r="B1049" t="s">
        <v>6496</v>
      </c>
      <c r="C1049" t="s">
        <v>76</v>
      </c>
      <c r="D1049" t="s">
        <v>1368</v>
      </c>
      <c r="E1049" t="s">
        <v>18</v>
      </c>
      <c r="F1049" t="s">
        <v>6497</v>
      </c>
      <c r="G1049" t="s">
        <v>6498</v>
      </c>
      <c r="H1049" t="s">
        <v>6499</v>
      </c>
      <c r="I1049" t="s">
        <v>34</v>
      </c>
      <c r="J1049" t="s">
        <v>127</v>
      </c>
      <c r="K1049" t="s">
        <v>24</v>
      </c>
      <c r="L1049" t="s">
        <v>257</v>
      </c>
      <c r="M1049" t="s">
        <v>6500</v>
      </c>
      <c r="N1049" t="s">
        <v>46</v>
      </c>
    </row>
    <row r="1050" spans="1:14" x14ac:dyDescent="0.25">
      <c r="A1050" t="s">
        <v>6501</v>
      </c>
      <c r="B1050" t="s">
        <v>599</v>
      </c>
      <c r="C1050" t="s">
        <v>16</v>
      </c>
      <c r="D1050" t="s">
        <v>6502</v>
      </c>
      <c r="E1050" t="s">
        <v>18</v>
      </c>
      <c r="F1050" t="s">
        <v>6503</v>
      </c>
      <c r="G1050" t="s">
        <v>6504</v>
      </c>
      <c r="H1050" t="s">
        <v>6505</v>
      </c>
      <c r="I1050" t="s">
        <v>34</v>
      </c>
      <c r="J1050" t="s">
        <v>269</v>
      </c>
      <c r="K1050" t="s">
        <v>24</v>
      </c>
      <c r="L1050" t="s">
        <v>6506</v>
      </c>
      <c r="M1050" t="s">
        <v>26</v>
      </c>
      <c r="N1050" t="s">
        <v>27</v>
      </c>
    </row>
    <row r="1051" spans="1:14" x14ac:dyDescent="0.25">
      <c r="A1051" t="s">
        <v>6507</v>
      </c>
      <c r="B1051" t="s">
        <v>6508</v>
      </c>
      <c r="C1051" t="s">
        <v>76</v>
      </c>
      <c r="D1051" t="s">
        <v>2673</v>
      </c>
      <c r="E1051" t="s">
        <v>18</v>
      </c>
      <c r="F1051" t="s">
        <v>6509</v>
      </c>
      <c r="G1051" t="s">
        <v>6510</v>
      </c>
      <c r="H1051" t="s">
        <v>6511</v>
      </c>
      <c r="I1051" t="s">
        <v>34</v>
      </c>
      <c r="J1051" t="s">
        <v>1488</v>
      </c>
      <c r="K1051" t="s">
        <v>24</v>
      </c>
      <c r="L1051" t="s">
        <v>82</v>
      </c>
      <c r="M1051" t="s">
        <v>6512</v>
      </c>
      <c r="N1051" t="s">
        <v>46</v>
      </c>
    </row>
    <row r="1052" spans="1:14" x14ac:dyDescent="0.25">
      <c r="A1052" t="s">
        <v>6513</v>
      </c>
      <c r="B1052" t="s">
        <v>1375</v>
      </c>
      <c r="C1052" t="s">
        <v>76</v>
      </c>
      <c r="D1052" t="s">
        <v>1376</v>
      </c>
      <c r="E1052" t="s">
        <v>18</v>
      </c>
      <c r="F1052" t="s">
        <v>6514</v>
      </c>
      <c r="G1052" t="s">
        <v>6515</v>
      </c>
      <c r="H1052" t="s">
        <v>6516</v>
      </c>
      <c r="I1052" t="s">
        <v>34</v>
      </c>
      <c r="J1052" t="s">
        <v>2283</v>
      </c>
      <c r="K1052" t="s">
        <v>24</v>
      </c>
      <c r="L1052" t="s">
        <v>477</v>
      </c>
      <c r="M1052" t="s">
        <v>6517</v>
      </c>
      <c r="N1052" t="s">
        <v>46</v>
      </c>
    </row>
    <row r="1053" spans="1:14" x14ac:dyDescent="0.25">
      <c r="A1053" t="s">
        <v>6518</v>
      </c>
      <c r="B1053" t="s">
        <v>6519</v>
      </c>
      <c r="C1053" t="s">
        <v>16</v>
      </c>
      <c r="D1053" t="s">
        <v>288</v>
      </c>
      <c r="E1053" t="s">
        <v>18</v>
      </c>
      <c r="F1053" t="s">
        <v>6520</v>
      </c>
      <c r="G1053" t="s">
        <v>6521</v>
      </c>
      <c r="H1053" t="s">
        <v>6522</v>
      </c>
      <c r="I1053" t="s">
        <v>34</v>
      </c>
      <c r="J1053" t="s">
        <v>162</v>
      </c>
      <c r="K1053" t="s">
        <v>24</v>
      </c>
      <c r="L1053" t="s">
        <v>224</v>
      </c>
      <c r="M1053" t="s">
        <v>6523</v>
      </c>
      <c r="N1053" t="s">
        <v>46</v>
      </c>
    </row>
    <row r="1054" spans="1:14" x14ac:dyDescent="0.25">
      <c r="A1054" t="s">
        <v>6524</v>
      </c>
      <c r="B1054" t="s">
        <v>6525</v>
      </c>
      <c r="C1054" t="s">
        <v>16</v>
      </c>
      <c r="D1054" t="s">
        <v>437</v>
      </c>
      <c r="E1054" t="s">
        <v>18</v>
      </c>
      <c r="F1054" t="s">
        <v>6526</v>
      </c>
      <c r="G1054" t="s">
        <v>6527</v>
      </c>
      <c r="H1054" t="s">
        <v>6528</v>
      </c>
      <c r="I1054" t="s">
        <v>22</v>
      </c>
      <c r="J1054" t="s">
        <v>1275</v>
      </c>
      <c r="K1054" t="s">
        <v>24</v>
      </c>
      <c r="L1054" t="s">
        <v>1422</v>
      </c>
      <c r="M1054" t="s">
        <v>26</v>
      </c>
      <c r="N1054" t="s">
        <v>27</v>
      </c>
    </row>
    <row r="1055" spans="1:14" x14ac:dyDescent="0.25">
      <c r="A1055" t="s">
        <v>6529</v>
      </c>
      <c r="B1055" t="s">
        <v>4826</v>
      </c>
      <c r="C1055" t="s">
        <v>76</v>
      </c>
      <c r="D1055" t="s">
        <v>4616</v>
      </c>
      <c r="E1055" t="s">
        <v>18</v>
      </c>
      <c r="F1055" t="s">
        <v>6530</v>
      </c>
      <c r="G1055" t="s">
        <v>6531</v>
      </c>
      <c r="H1055" t="s">
        <v>6532</v>
      </c>
      <c r="I1055" t="s">
        <v>34</v>
      </c>
      <c r="J1055" t="s">
        <v>1648</v>
      </c>
      <c r="K1055" t="s">
        <v>24</v>
      </c>
      <c r="L1055" t="s">
        <v>36</v>
      </c>
      <c r="M1055" t="s">
        <v>26</v>
      </c>
      <c r="N1055" t="s">
        <v>27</v>
      </c>
    </row>
    <row r="1056" spans="1:14" x14ac:dyDescent="0.25">
      <c r="A1056" t="s">
        <v>6533</v>
      </c>
      <c r="B1056" t="s">
        <v>6534</v>
      </c>
      <c r="C1056" t="s">
        <v>76</v>
      </c>
      <c r="D1056" t="s">
        <v>6535</v>
      </c>
      <c r="E1056" t="s">
        <v>18</v>
      </c>
      <c r="F1056" t="s">
        <v>6536</v>
      </c>
      <c r="G1056" t="s">
        <v>6537</v>
      </c>
      <c r="H1056" t="s">
        <v>6538</v>
      </c>
      <c r="I1056" t="s">
        <v>34</v>
      </c>
      <c r="J1056" t="s">
        <v>256</v>
      </c>
      <c r="K1056" t="s">
        <v>24</v>
      </c>
      <c r="L1056" t="s">
        <v>82</v>
      </c>
      <c r="M1056" t="s">
        <v>26</v>
      </c>
      <c r="N1056" t="s">
        <v>27</v>
      </c>
    </row>
    <row r="1057" spans="1:14" x14ac:dyDescent="0.25">
      <c r="A1057" t="s">
        <v>136</v>
      </c>
      <c r="B1057" t="s">
        <v>137</v>
      </c>
      <c r="C1057" t="s">
        <v>16</v>
      </c>
      <c r="D1057" t="s">
        <v>138</v>
      </c>
      <c r="E1057" t="s">
        <v>18</v>
      </c>
      <c r="F1057" t="s">
        <v>6539</v>
      </c>
      <c r="G1057" t="s">
        <v>6540</v>
      </c>
      <c r="H1057" t="s">
        <v>6541</v>
      </c>
      <c r="I1057" t="s">
        <v>34</v>
      </c>
      <c r="J1057" t="s">
        <v>134</v>
      </c>
      <c r="K1057" t="s">
        <v>24</v>
      </c>
      <c r="L1057" t="s">
        <v>82</v>
      </c>
      <c r="M1057" t="s">
        <v>26</v>
      </c>
      <c r="N1057" t="s">
        <v>27</v>
      </c>
    </row>
    <row r="1058" spans="1:14" x14ac:dyDescent="0.25">
      <c r="A1058" t="s">
        <v>6542</v>
      </c>
      <c r="C1058" t="s">
        <v>76</v>
      </c>
      <c r="D1058" t="s">
        <v>472</v>
      </c>
      <c r="E1058" t="s">
        <v>18</v>
      </c>
      <c r="F1058" t="s">
        <v>6543</v>
      </c>
      <c r="G1058" t="s">
        <v>6544</v>
      </c>
      <c r="H1058" t="s">
        <v>6545</v>
      </c>
      <c r="I1058" t="s">
        <v>34</v>
      </c>
      <c r="J1058" t="s">
        <v>147</v>
      </c>
      <c r="K1058" t="s">
        <v>24</v>
      </c>
      <c r="L1058" t="s">
        <v>477</v>
      </c>
      <c r="M1058" t="s">
        <v>26</v>
      </c>
      <c r="N1058" t="s">
        <v>27</v>
      </c>
    </row>
    <row r="1059" spans="1:14" x14ac:dyDescent="0.25">
      <c r="A1059" t="s">
        <v>6546</v>
      </c>
      <c r="B1059" t="s">
        <v>6547</v>
      </c>
      <c r="C1059" t="s">
        <v>16</v>
      </c>
      <c r="D1059" t="s">
        <v>6548</v>
      </c>
      <c r="E1059" t="s">
        <v>18</v>
      </c>
      <c r="F1059" t="s">
        <v>6549</v>
      </c>
      <c r="G1059" t="s">
        <v>6550</v>
      </c>
      <c r="H1059" t="s">
        <v>6551</v>
      </c>
      <c r="I1059" t="s">
        <v>22</v>
      </c>
      <c r="J1059" t="s">
        <v>3381</v>
      </c>
      <c r="K1059" t="s">
        <v>24</v>
      </c>
      <c r="L1059" t="s">
        <v>6552</v>
      </c>
      <c r="M1059" t="s">
        <v>26</v>
      </c>
      <c r="N1059" t="s">
        <v>27</v>
      </c>
    </row>
    <row r="1060" spans="1:14" x14ac:dyDescent="0.25">
      <c r="A1060" t="s">
        <v>4540</v>
      </c>
      <c r="B1060" t="s">
        <v>4541</v>
      </c>
      <c r="C1060" t="s">
        <v>16</v>
      </c>
      <c r="D1060" t="s">
        <v>6553</v>
      </c>
      <c r="E1060" t="s">
        <v>18</v>
      </c>
      <c r="F1060" t="s">
        <v>6554</v>
      </c>
      <c r="G1060" t="s">
        <v>6555</v>
      </c>
      <c r="H1060" t="s">
        <v>6556</v>
      </c>
      <c r="I1060" t="s">
        <v>34</v>
      </c>
      <c r="J1060" t="s">
        <v>776</v>
      </c>
      <c r="K1060" t="s">
        <v>24</v>
      </c>
      <c r="L1060" t="s">
        <v>82</v>
      </c>
      <c r="M1060" t="s">
        <v>6557</v>
      </c>
      <c r="N1060" t="s">
        <v>46</v>
      </c>
    </row>
    <row r="1061" spans="1:14" x14ac:dyDescent="0.25">
      <c r="A1061" t="s">
        <v>6558</v>
      </c>
      <c r="B1061" t="s">
        <v>6559</v>
      </c>
      <c r="C1061" t="s">
        <v>16</v>
      </c>
      <c r="D1061" t="s">
        <v>6560</v>
      </c>
      <c r="E1061" t="s">
        <v>18</v>
      </c>
      <c r="F1061" t="s">
        <v>6561</v>
      </c>
      <c r="G1061" t="s">
        <v>6562</v>
      </c>
      <c r="H1061" t="s">
        <v>6563</v>
      </c>
      <c r="I1061" t="s">
        <v>22</v>
      </c>
      <c r="J1061" t="s">
        <v>2490</v>
      </c>
      <c r="K1061" t="s">
        <v>24</v>
      </c>
      <c r="L1061" t="s">
        <v>91</v>
      </c>
      <c r="M1061" t="s">
        <v>26</v>
      </c>
      <c r="N1061" t="s">
        <v>27</v>
      </c>
    </row>
    <row r="1062" spans="1:14" x14ac:dyDescent="0.25">
      <c r="A1062" t="s">
        <v>6564</v>
      </c>
      <c r="B1062" t="s">
        <v>6565</v>
      </c>
      <c r="C1062" t="s">
        <v>16</v>
      </c>
      <c r="D1062" t="s">
        <v>2847</v>
      </c>
      <c r="E1062" t="s">
        <v>18</v>
      </c>
      <c r="F1062" t="s">
        <v>6566</v>
      </c>
      <c r="G1062" t="s">
        <v>6567</v>
      </c>
      <c r="H1062" t="s">
        <v>6568</v>
      </c>
      <c r="I1062" t="s">
        <v>34</v>
      </c>
      <c r="J1062" t="s">
        <v>2283</v>
      </c>
      <c r="K1062" t="s">
        <v>24</v>
      </c>
      <c r="L1062" t="s">
        <v>82</v>
      </c>
      <c r="M1062" t="s">
        <v>6569</v>
      </c>
      <c r="N1062" t="s">
        <v>46</v>
      </c>
    </row>
    <row r="1063" spans="1:14" x14ac:dyDescent="0.25">
      <c r="A1063" t="s">
        <v>6570</v>
      </c>
      <c r="C1063" t="s">
        <v>16</v>
      </c>
      <c r="D1063" t="s">
        <v>6571</v>
      </c>
      <c r="E1063" t="s">
        <v>18</v>
      </c>
      <c r="F1063" t="s">
        <v>6572</v>
      </c>
      <c r="G1063" t="s">
        <v>6573</v>
      </c>
      <c r="H1063" t="s">
        <v>6574</v>
      </c>
      <c r="I1063" t="s">
        <v>34</v>
      </c>
      <c r="J1063" t="s">
        <v>1056</v>
      </c>
      <c r="K1063" t="s">
        <v>24</v>
      </c>
      <c r="L1063" t="s">
        <v>477</v>
      </c>
      <c r="M1063" t="s">
        <v>6575</v>
      </c>
      <c r="N1063" t="s">
        <v>46</v>
      </c>
    </row>
    <row r="1064" spans="1:14" x14ac:dyDescent="0.25">
      <c r="A1064" t="s">
        <v>6576</v>
      </c>
      <c r="B1064" t="s">
        <v>2101</v>
      </c>
      <c r="C1064" t="s">
        <v>76</v>
      </c>
      <c r="D1064" t="s">
        <v>1354</v>
      </c>
      <c r="E1064" t="s">
        <v>18</v>
      </c>
      <c r="F1064" t="s">
        <v>6577</v>
      </c>
      <c r="G1064" t="s">
        <v>6578</v>
      </c>
      <c r="H1064" t="s">
        <v>6579</v>
      </c>
      <c r="I1064" t="s">
        <v>34</v>
      </c>
      <c r="J1064" t="s">
        <v>635</v>
      </c>
      <c r="K1064" t="s">
        <v>24</v>
      </c>
      <c r="L1064" t="s">
        <v>1358</v>
      </c>
      <c r="M1064" t="s">
        <v>6580</v>
      </c>
      <c r="N1064" t="s">
        <v>46</v>
      </c>
    </row>
    <row r="1065" spans="1:14" x14ac:dyDescent="0.25">
      <c r="A1065" t="s">
        <v>6581</v>
      </c>
      <c r="B1065" t="s">
        <v>6582</v>
      </c>
      <c r="C1065" t="s">
        <v>16</v>
      </c>
      <c r="D1065" t="s">
        <v>6452</v>
      </c>
      <c r="E1065" t="s">
        <v>18</v>
      </c>
      <c r="F1065" t="s">
        <v>6583</v>
      </c>
      <c r="G1065" t="s">
        <v>6584</v>
      </c>
      <c r="H1065" t="s">
        <v>6585</v>
      </c>
      <c r="I1065" t="s">
        <v>34</v>
      </c>
      <c r="J1065" t="s">
        <v>2783</v>
      </c>
      <c r="K1065" t="s">
        <v>24</v>
      </c>
      <c r="L1065" t="s">
        <v>82</v>
      </c>
      <c r="M1065" t="s">
        <v>6586</v>
      </c>
      <c r="N1065" t="s">
        <v>46</v>
      </c>
    </row>
    <row r="1066" spans="1:14" x14ac:dyDescent="0.25">
      <c r="A1066" t="s">
        <v>6587</v>
      </c>
      <c r="B1066" t="s">
        <v>6588</v>
      </c>
      <c r="C1066" t="s">
        <v>76</v>
      </c>
      <c r="D1066" t="s">
        <v>67</v>
      </c>
      <c r="E1066" t="s">
        <v>18</v>
      </c>
      <c r="F1066" t="s">
        <v>6589</v>
      </c>
      <c r="G1066" t="s">
        <v>6590</v>
      </c>
      <c r="H1066" t="s">
        <v>6591</v>
      </c>
      <c r="I1066" t="s">
        <v>34</v>
      </c>
      <c r="J1066" t="s">
        <v>162</v>
      </c>
      <c r="K1066" t="s">
        <v>24</v>
      </c>
      <c r="L1066" t="s">
        <v>82</v>
      </c>
      <c r="M1066" t="s">
        <v>6592</v>
      </c>
      <c r="N1066" t="s">
        <v>46</v>
      </c>
    </row>
    <row r="1067" spans="1:14" x14ac:dyDescent="0.25">
      <c r="A1067" t="s">
        <v>6593</v>
      </c>
      <c r="C1067" t="s">
        <v>76</v>
      </c>
      <c r="D1067" t="s">
        <v>472</v>
      </c>
      <c r="E1067" t="s">
        <v>18</v>
      </c>
      <c r="F1067" t="s">
        <v>6594</v>
      </c>
      <c r="G1067" t="s">
        <v>6595</v>
      </c>
      <c r="H1067" t="s">
        <v>6596</v>
      </c>
      <c r="I1067" t="s">
        <v>34</v>
      </c>
      <c r="J1067" t="s">
        <v>1010</v>
      </c>
      <c r="K1067" t="s">
        <v>24</v>
      </c>
      <c r="L1067" t="s">
        <v>477</v>
      </c>
      <c r="M1067" t="s">
        <v>26</v>
      </c>
      <c r="N1067" t="s">
        <v>27</v>
      </c>
    </row>
    <row r="1068" spans="1:14" x14ac:dyDescent="0.25">
      <c r="A1068" t="s">
        <v>6597</v>
      </c>
      <c r="C1068" t="s">
        <v>16</v>
      </c>
      <c r="D1068" t="s">
        <v>6598</v>
      </c>
      <c r="E1068" t="s">
        <v>18</v>
      </c>
      <c r="F1068" t="s">
        <v>6599</v>
      </c>
      <c r="G1068" t="s">
        <v>6600</v>
      </c>
      <c r="H1068" t="s">
        <v>6601</v>
      </c>
      <c r="I1068" t="s">
        <v>6602</v>
      </c>
      <c r="J1068" t="s">
        <v>1836</v>
      </c>
      <c r="K1068" t="s">
        <v>24</v>
      </c>
      <c r="L1068" t="s">
        <v>6603</v>
      </c>
      <c r="M1068" t="s">
        <v>6604</v>
      </c>
      <c r="N1068" t="s">
        <v>46</v>
      </c>
    </row>
    <row r="1069" spans="1:14" x14ac:dyDescent="0.25">
      <c r="A1069" t="s">
        <v>6605</v>
      </c>
      <c r="B1069" t="s">
        <v>6606</v>
      </c>
      <c r="C1069" t="s">
        <v>76</v>
      </c>
      <c r="D1069" t="s">
        <v>6607</v>
      </c>
      <c r="E1069" t="s">
        <v>18</v>
      </c>
      <c r="F1069" t="s">
        <v>6608</v>
      </c>
      <c r="G1069" t="s">
        <v>6609</v>
      </c>
      <c r="H1069" t="s">
        <v>6610</v>
      </c>
      <c r="I1069" t="s">
        <v>34</v>
      </c>
      <c r="J1069" t="s">
        <v>71</v>
      </c>
      <c r="K1069" t="s">
        <v>24</v>
      </c>
      <c r="L1069" t="s">
        <v>44</v>
      </c>
      <c r="M1069" t="s">
        <v>6611</v>
      </c>
      <c r="N1069" t="s">
        <v>46</v>
      </c>
    </row>
    <row r="1070" spans="1:14" x14ac:dyDescent="0.25">
      <c r="A1070" t="s">
        <v>6612</v>
      </c>
      <c r="B1070" t="s">
        <v>6613</v>
      </c>
      <c r="C1070" t="s">
        <v>76</v>
      </c>
      <c r="D1070" t="s">
        <v>6614</v>
      </c>
      <c r="E1070" t="s">
        <v>18</v>
      </c>
      <c r="F1070" t="s">
        <v>6615</v>
      </c>
      <c r="G1070" t="s">
        <v>6616</v>
      </c>
      <c r="H1070" t="s">
        <v>6617</v>
      </c>
      <c r="I1070" t="s">
        <v>34</v>
      </c>
      <c r="J1070" t="s">
        <v>433</v>
      </c>
      <c r="K1070" t="s">
        <v>24</v>
      </c>
      <c r="L1070" t="s">
        <v>36</v>
      </c>
      <c r="M1070" t="s">
        <v>26</v>
      </c>
      <c r="N1070" t="s">
        <v>27</v>
      </c>
    </row>
    <row r="1071" spans="1:14" x14ac:dyDescent="0.25">
      <c r="A1071" t="s">
        <v>6618</v>
      </c>
      <c r="B1071" t="s">
        <v>6619</v>
      </c>
      <c r="C1071" t="s">
        <v>16</v>
      </c>
      <c r="D1071" t="s">
        <v>6620</v>
      </c>
      <c r="E1071" t="s">
        <v>18</v>
      </c>
      <c r="F1071" t="s">
        <v>6621</v>
      </c>
      <c r="G1071" t="s">
        <v>6622</v>
      </c>
      <c r="H1071" t="s">
        <v>6623</v>
      </c>
      <c r="I1071" t="s">
        <v>34</v>
      </c>
      <c r="J1071" t="s">
        <v>240</v>
      </c>
      <c r="K1071" t="s">
        <v>24</v>
      </c>
      <c r="L1071" t="s">
        <v>6624</v>
      </c>
      <c r="M1071" t="s">
        <v>26</v>
      </c>
      <c r="N1071" t="s">
        <v>27</v>
      </c>
    </row>
    <row r="1072" spans="1:14" x14ac:dyDescent="0.25">
      <c r="A1072" t="s">
        <v>6625</v>
      </c>
      <c r="B1072" t="s">
        <v>287</v>
      </c>
      <c r="C1072" t="s">
        <v>16</v>
      </c>
      <c r="D1072" t="s">
        <v>288</v>
      </c>
      <c r="E1072" t="s">
        <v>18</v>
      </c>
      <c r="F1072" t="s">
        <v>6626</v>
      </c>
      <c r="G1072" t="s">
        <v>6627</v>
      </c>
      <c r="H1072" t="s">
        <v>6628</v>
      </c>
      <c r="I1072" t="s">
        <v>34</v>
      </c>
      <c r="J1072" t="s">
        <v>769</v>
      </c>
      <c r="K1072" t="s">
        <v>24</v>
      </c>
      <c r="L1072" t="s">
        <v>224</v>
      </c>
      <c r="M1072" t="s">
        <v>6629</v>
      </c>
      <c r="N1072" t="s">
        <v>46</v>
      </c>
    </row>
    <row r="1073" spans="1:14" x14ac:dyDescent="0.25">
      <c r="A1073" t="s">
        <v>6630</v>
      </c>
      <c r="B1073" t="s">
        <v>2532</v>
      </c>
      <c r="C1073" t="s">
        <v>16</v>
      </c>
      <c r="D1073" t="s">
        <v>472</v>
      </c>
      <c r="E1073" t="s">
        <v>18</v>
      </c>
      <c r="F1073" t="s">
        <v>6631</v>
      </c>
      <c r="G1073" t="s">
        <v>6632</v>
      </c>
      <c r="H1073" t="s">
        <v>6633</v>
      </c>
      <c r="I1073" t="s">
        <v>34</v>
      </c>
      <c r="J1073" t="s">
        <v>1208</v>
      </c>
      <c r="K1073" t="s">
        <v>24</v>
      </c>
      <c r="L1073" t="s">
        <v>6634</v>
      </c>
      <c r="M1073" t="s">
        <v>26</v>
      </c>
      <c r="N1073" t="s">
        <v>27</v>
      </c>
    </row>
    <row r="1074" spans="1:14" x14ac:dyDescent="0.25">
      <c r="A1074" t="s">
        <v>6635</v>
      </c>
      <c r="C1074" t="s">
        <v>16</v>
      </c>
      <c r="D1074" t="s">
        <v>3844</v>
      </c>
      <c r="E1074" t="s">
        <v>18</v>
      </c>
      <c r="F1074" t="s">
        <v>6636</v>
      </c>
      <c r="G1074" t="s">
        <v>6637</v>
      </c>
      <c r="H1074" t="s">
        <v>6638</v>
      </c>
      <c r="I1074" t="s">
        <v>22</v>
      </c>
      <c r="J1074" t="s">
        <v>1757</v>
      </c>
      <c r="K1074" t="s">
        <v>24</v>
      </c>
      <c r="L1074" t="s">
        <v>36</v>
      </c>
      <c r="M1074" t="s">
        <v>26</v>
      </c>
      <c r="N1074" t="s">
        <v>27</v>
      </c>
    </row>
    <row r="1075" spans="1:14" x14ac:dyDescent="0.25">
      <c r="A1075" t="s">
        <v>6639</v>
      </c>
      <c r="B1075" t="s">
        <v>101</v>
      </c>
      <c r="C1075" t="s">
        <v>76</v>
      </c>
      <c r="D1075" t="s">
        <v>102</v>
      </c>
      <c r="E1075" t="s">
        <v>18</v>
      </c>
      <c r="F1075" t="s">
        <v>6640</v>
      </c>
      <c r="G1075" t="s">
        <v>6641</v>
      </c>
      <c r="H1075" t="s">
        <v>6642</v>
      </c>
      <c r="I1075" t="s">
        <v>34</v>
      </c>
      <c r="J1075" t="s">
        <v>127</v>
      </c>
      <c r="K1075" t="s">
        <v>24</v>
      </c>
      <c r="L1075" t="s">
        <v>82</v>
      </c>
      <c r="M1075" t="s">
        <v>6643</v>
      </c>
      <c r="N1075" t="s">
        <v>46</v>
      </c>
    </row>
    <row r="1076" spans="1:14" x14ac:dyDescent="0.25">
      <c r="A1076" t="s">
        <v>6644</v>
      </c>
      <c r="B1076" t="s">
        <v>6645</v>
      </c>
      <c r="C1076" t="s">
        <v>76</v>
      </c>
      <c r="D1076" t="s">
        <v>2007</v>
      </c>
      <c r="E1076" t="s">
        <v>18</v>
      </c>
      <c r="F1076" t="s">
        <v>6646</v>
      </c>
      <c r="G1076" t="s">
        <v>6647</v>
      </c>
      <c r="H1076" t="s">
        <v>6648</v>
      </c>
      <c r="I1076" t="s">
        <v>34</v>
      </c>
      <c r="J1076" t="s">
        <v>1398</v>
      </c>
      <c r="K1076" t="s">
        <v>24</v>
      </c>
      <c r="L1076" t="s">
        <v>233</v>
      </c>
      <c r="M1076" t="s">
        <v>6649</v>
      </c>
      <c r="N1076" t="s">
        <v>46</v>
      </c>
    </row>
    <row r="1077" spans="1:14" x14ac:dyDescent="0.25">
      <c r="A1077" t="s">
        <v>6650</v>
      </c>
      <c r="B1077" t="s">
        <v>101</v>
      </c>
      <c r="C1077" t="s">
        <v>16</v>
      </c>
      <c r="D1077" t="s">
        <v>329</v>
      </c>
      <c r="E1077" t="s">
        <v>18</v>
      </c>
      <c r="F1077" t="s">
        <v>6651</v>
      </c>
      <c r="G1077" t="s">
        <v>6652</v>
      </c>
      <c r="H1077" t="s">
        <v>6653</v>
      </c>
      <c r="I1077" t="s">
        <v>34</v>
      </c>
      <c r="J1077" t="s">
        <v>1435</v>
      </c>
      <c r="K1077" t="s">
        <v>24</v>
      </c>
      <c r="L1077" t="s">
        <v>334</v>
      </c>
      <c r="M1077" t="s">
        <v>6654</v>
      </c>
      <c r="N1077" t="s">
        <v>46</v>
      </c>
    </row>
    <row r="1078" spans="1:14" x14ac:dyDescent="0.25">
      <c r="A1078" t="s">
        <v>6655</v>
      </c>
      <c r="B1078" t="s">
        <v>6656</v>
      </c>
      <c r="C1078" t="s">
        <v>16</v>
      </c>
      <c r="D1078" t="s">
        <v>6657</v>
      </c>
      <c r="E1078" t="s">
        <v>18</v>
      </c>
      <c r="F1078" t="s">
        <v>6658</v>
      </c>
      <c r="G1078" t="s">
        <v>6659</v>
      </c>
      <c r="H1078" t="s">
        <v>6660</v>
      </c>
      <c r="I1078" t="s">
        <v>34</v>
      </c>
      <c r="J1078" t="s">
        <v>648</v>
      </c>
      <c r="K1078" t="s">
        <v>24</v>
      </c>
      <c r="L1078" t="s">
        <v>233</v>
      </c>
      <c r="M1078" t="s">
        <v>6661</v>
      </c>
      <c r="N1078" t="s">
        <v>46</v>
      </c>
    </row>
    <row r="1079" spans="1:14" x14ac:dyDescent="0.25">
      <c r="A1079" t="s">
        <v>6662</v>
      </c>
      <c r="B1079" t="s">
        <v>6663</v>
      </c>
      <c r="C1079" t="s">
        <v>16</v>
      </c>
      <c r="D1079" t="s">
        <v>102</v>
      </c>
      <c r="E1079" t="s">
        <v>18</v>
      </c>
      <c r="F1079" t="s">
        <v>6664</v>
      </c>
      <c r="G1079" t="s">
        <v>6665</v>
      </c>
      <c r="H1079" t="s">
        <v>6666</v>
      </c>
      <c r="I1079" t="s">
        <v>34</v>
      </c>
      <c r="J1079" t="s">
        <v>575</v>
      </c>
      <c r="K1079" t="s">
        <v>24</v>
      </c>
      <c r="L1079" t="s">
        <v>82</v>
      </c>
      <c r="M1079" t="s">
        <v>6667</v>
      </c>
      <c r="N1079" t="s">
        <v>46</v>
      </c>
    </row>
    <row r="1080" spans="1:14" x14ac:dyDescent="0.25">
      <c r="A1080" t="s">
        <v>5286</v>
      </c>
      <c r="B1080" t="s">
        <v>6668</v>
      </c>
      <c r="C1080" t="s">
        <v>76</v>
      </c>
      <c r="D1080" t="s">
        <v>2612</v>
      </c>
      <c r="E1080" t="s">
        <v>18</v>
      </c>
      <c r="F1080" t="s">
        <v>6669</v>
      </c>
      <c r="G1080" t="s">
        <v>6670</v>
      </c>
      <c r="H1080" t="s">
        <v>6671</v>
      </c>
      <c r="I1080" t="s">
        <v>34</v>
      </c>
      <c r="J1080" t="s">
        <v>648</v>
      </c>
      <c r="K1080" t="s">
        <v>24</v>
      </c>
      <c r="L1080" t="s">
        <v>224</v>
      </c>
      <c r="M1080" t="s">
        <v>6672</v>
      </c>
      <c r="N1080" t="s">
        <v>46</v>
      </c>
    </row>
    <row r="1081" spans="1:14" x14ac:dyDescent="0.25">
      <c r="A1081" t="s">
        <v>6673</v>
      </c>
      <c r="B1081" t="s">
        <v>101</v>
      </c>
      <c r="C1081" t="s">
        <v>76</v>
      </c>
      <c r="D1081" t="s">
        <v>102</v>
      </c>
      <c r="E1081" t="s">
        <v>18</v>
      </c>
      <c r="F1081" t="s">
        <v>6674</v>
      </c>
      <c r="G1081" t="s">
        <v>6675</v>
      </c>
      <c r="H1081" t="s">
        <v>6676</v>
      </c>
      <c r="I1081" t="s">
        <v>34</v>
      </c>
      <c r="J1081" t="s">
        <v>419</v>
      </c>
      <c r="K1081" t="s">
        <v>24</v>
      </c>
      <c r="L1081" t="s">
        <v>82</v>
      </c>
      <c r="M1081" t="s">
        <v>6677</v>
      </c>
      <c r="N1081" t="s">
        <v>46</v>
      </c>
    </row>
    <row r="1082" spans="1:14" x14ac:dyDescent="0.25">
      <c r="A1082" t="s">
        <v>28</v>
      </c>
      <c r="B1082" t="s">
        <v>4334</v>
      </c>
      <c r="C1082" t="s">
        <v>16</v>
      </c>
      <c r="D1082" t="s">
        <v>638</v>
      </c>
      <c r="E1082" t="s">
        <v>18</v>
      </c>
      <c r="F1082" t="s">
        <v>6678</v>
      </c>
      <c r="G1082" t="s">
        <v>6679</v>
      </c>
      <c r="H1082" t="s">
        <v>6680</v>
      </c>
      <c r="I1082" t="s">
        <v>34</v>
      </c>
      <c r="J1082" t="s">
        <v>987</v>
      </c>
      <c r="K1082" t="s">
        <v>24</v>
      </c>
      <c r="L1082" t="s">
        <v>82</v>
      </c>
      <c r="M1082" t="s">
        <v>26</v>
      </c>
      <c r="N1082" t="s">
        <v>27</v>
      </c>
    </row>
    <row r="1083" spans="1:14" x14ac:dyDescent="0.25">
      <c r="A1083" t="s">
        <v>6681</v>
      </c>
      <c r="B1083" t="s">
        <v>227</v>
      </c>
      <c r="C1083" t="s">
        <v>16</v>
      </c>
      <c r="D1083" t="s">
        <v>437</v>
      </c>
      <c r="E1083" t="s">
        <v>18</v>
      </c>
      <c r="F1083" t="s">
        <v>6682</v>
      </c>
      <c r="G1083" t="s">
        <v>6683</v>
      </c>
      <c r="H1083" t="s">
        <v>6684</v>
      </c>
      <c r="I1083" t="s">
        <v>34</v>
      </c>
      <c r="J1083" t="s">
        <v>71</v>
      </c>
      <c r="K1083" t="s">
        <v>24</v>
      </c>
      <c r="L1083" t="s">
        <v>441</v>
      </c>
      <c r="M1083" t="s">
        <v>6685</v>
      </c>
      <c r="N1083" t="s">
        <v>46</v>
      </c>
    </row>
    <row r="1084" spans="1:14" x14ac:dyDescent="0.25">
      <c r="A1084" t="s">
        <v>6686</v>
      </c>
      <c r="C1084" t="s">
        <v>76</v>
      </c>
      <c r="D1084" t="s">
        <v>6687</v>
      </c>
      <c r="E1084" t="s">
        <v>18</v>
      </c>
      <c r="F1084" t="s">
        <v>6688</v>
      </c>
      <c r="G1084" t="s">
        <v>6689</v>
      </c>
      <c r="H1084" t="s">
        <v>6690</v>
      </c>
      <c r="I1084" t="s">
        <v>34</v>
      </c>
      <c r="J1084" t="s">
        <v>769</v>
      </c>
      <c r="K1084" t="s">
        <v>24</v>
      </c>
      <c r="L1084" t="s">
        <v>6691</v>
      </c>
      <c r="M1084" t="s">
        <v>6692</v>
      </c>
      <c r="N1084" t="s">
        <v>46</v>
      </c>
    </row>
    <row r="1085" spans="1:14" x14ac:dyDescent="0.25">
      <c r="A1085" t="s">
        <v>6693</v>
      </c>
      <c r="B1085" t="s">
        <v>6694</v>
      </c>
      <c r="C1085" t="s">
        <v>16</v>
      </c>
      <c r="D1085" t="s">
        <v>288</v>
      </c>
      <c r="E1085" t="s">
        <v>18</v>
      </c>
      <c r="F1085" t="s">
        <v>6695</v>
      </c>
      <c r="G1085" t="s">
        <v>6696</v>
      </c>
      <c r="H1085" t="s">
        <v>6697</v>
      </c>
      <c r="I1085" t="s">
        <v>34</v>
      </c>
      <c r="J1085" t="s">
        <v>155</v>
      </c>
      <c r="K1085" t="s">
        <v>24</v>
      </c>
      <c r="L1085" t="s">
        <v>6698</v>
      </c>
      <c r="M1085" t="s">
        <v>6699</v>
      </c>
      <c r="N1085" t="s">
        <v>46</v>
      </c>
    </row>
    <row r="1086" spans="1:14" x14ac:dyDescent="0.25">
      <c r="A1086" t="s">
        <v>6700</v>
      </c>
      <c r="B1086" t="s">
        <v>2532</v>
      </c>
      <c r="C1086" t="s">
        <v>76</v>
      </c>
      <c r="D1086" t="s">
        <v>6701</v>
      </c>
      <c r="E1086" t="s">
        <v>18</v>
      </c>
      <c r="F1086" t="s">
        <v>6702</v>
      </c>
      <c r="G1086" t="s">
        <v>6703</v>
      </c>
      <c r="H1086" t="s">
        <v>6704</v>
      </c>
      <c r="I1086" t="s">
        <v>34</v>
      </c>
      <c r="J1086" t="s">
        <v>269</v>
      </c>
      <c r="K1086" t="s">
        <v>24</v>
      </c>
      <c r="L1086" t="s">
        <v>44</v>
      </c>
      <c r="M1086" t="s">
        <v>26</v>
      </c>
      <c r="N1086" t="s">
        <v>27</v>
      </c>
    </row>
    <row r="1087" spans="1:14" x14ac:dyDescent="0.25">
      <c r="A1087" t="s">
        <v>6705</v>
      </c>
      <c r="B1087" t="s">
        <v>6706</v>
      </c>
      <c r="C1087" t="s">
        <v>76</v>
      </c>
      <c r="D1087" t="s">
        <v>151</v>
      </c>
      <c r="E1087" t="s">
        <v>18</v>
      </c>
      <c r="F1087" t="s">
        <v>6707</v>
      </c>
      <c r="G1087" t="s">
        <v>6708</v>
      </c>
      <c r="H1087" t="s">
        <v>6709</v>
      </c>
      <c r="I1087" t="s">
        <v>34</v>
      </c>
      <c r="J1087" t="s">
        <v>247</v>
      </c>
      <c r="K1087" t="s">
        <v>24</v>
      </c>
      <c r="L1087" t="s">
        <v>114</v>
      </c>
      <c r="M1087" t="s">
        <v>6710</v>
      </c>
      <c r="N1087" t="s">
        <v>46</v>
      </c>
    </row>
    <row r="1088" spans="1:14" x14ac:dyDescent="0.25">
      <c r="A1088" t="s">
        <v>6711</v>
      </c>
      <c r="C1088" t="s">
        <v>16</v>
      </c>
      <c r="D1088" t="s">
        <v>6712</v>
      </c>
      <c r="E1088" t="s">
        <v>18</v>
      </c>
      <c r="F1088" t="s">
        <v>6713</v>
      </c>
      <c r="G1088" t="s">
        <v>6714</v>
      </c>
      <c r="H1088" t="s">
        <v>6715</v>
      </c>
      <c r="I1088" t="s">
        <v>34</v>
      </c>
      <c r="J1088" t="s">
        <v>1279</v>
      </c>
      <c r="K1088" t="s">
        <v>24</v>
      </c>
      <c r="L1088" t="s">
        <v>1848</v>
      </c>
      <c r="M1088" t="s">
        <v>26</v>
      </c>
      <c r="N1088" t="s">
        <v>27</v>
      </c>
    </row>
    <row r="1089" spans="1:14" x14ac:dyDescent="0.25">
      <c r="A1089" t="s">
        <v>6716</v>
      </c>
      <c r="C1089" t="s">
        <v>76</v>
      </c>
      <c r="D1089" t="s">
        <v>6717</v>
      </c>
      <c r="E1089" t="s">
        <v>18</v>
      </c>
      <c r="F1089" t="s">
        <v>6718</v>
      </c>
      <c r="G1089" t="s">
        <v>6719</v>
      </c>
      <c r="H1089" t="s">
        <v>6720</v>
      </c>
      <c r="I1089" t="s">
        <v>34</v>
      </c>
      <c r="J1089" t="s">
        <v>2658</v>
      </c>
      <c r="K1089" t="s">
        <v>24</v>
      </c>
      <c r="L1089" t="s">
        <v>114</v>
      </c>
      <c r="M1089" t="s">
        <v>6721</v>
      </c>
      <c r="N1089" t="s">
        <v>46</v>
      </c>
    </row>
    <row r="1090" spans="1:14" x14ac:dyDescent="0.25">
      <c r="A1090" t="s">
        <v>6722</v>
      </c>
      <c r="C1090" t="s">
        <v>16</v>
      </c>
      <c r="D1090" t="s">
        <v>6723</v>
      </c>
      <c r="E1090" t="s">
        <v>18</v>
      </c>
      <c r="F1090" t="s">
        <v>6724</v>
      </c>
      <c r="G1090" t="s">
        <v>6725</v>
      </c>
      <c r="H1090" t="s">
        <v>6726</v>
      </c>
      <c r="I1090" t="s">
        <v>22</v>
      </c>
      <c r="J1090" t="s">
        <v>1689</v>
      </c>
      <c r="K1090" t="s">
        <v>24</v>
      </c>
      <c r="L1090" t="s">
        <v>4589</v>
      </c>
      <c r="M1090" t="s">
        <v>26</v>
      </c>
      <c r="N1090" t="s">
        <v>27</v>
      </c>
    </row>
    <row r="1091" spans="1:14" x14ac:dyDescent="0.25">
      <c r="A1091" t="s">
        <v>6727</v>
      </c>
      <c r="C1091" t="s">
        <v>16</v>
      </c>
      <c r="D1091" t="s">
        <v>3844</v>
      </c>
      <c r="E1091" t="s">
        <v>18</v>
      </c>
      <c r="F1091" t="s">
        <v>6728</v>
      </c>
      <c r="G1091" t="s">
        <v>6729</v>
      </c>
      <c r="H1091" t="s">
        <v>6730</v>
      </c>
      <c r="I1091" t="s">
        <v>34</v>
      </c>
      <c r="J1091" t="s">
        <v>476</v>
      </c>
      <c r="K1091" t="s">
        <v>24</v>
      </c>
      <c r="L1091" t="s">
        <v>36</v>
      </c>
      <c r="M1091" t="s">
        <v>26</v>
      </c>
      <c r="N1091" t="s">
        <v>27</v>
      </c>
    </row>
    <row r="1092" spans="1:14" x14ac:dyDescent="0.25">
      <c r="A1092" t="s">
        <v>6731</v>
      </c>
      <c r="C1092" t="s">
        <v>76</v>
      </c>
      <c r="D1092" t="s">
        <v>6732</v>
      </c>
      <c r="E1092" t="s">
        <v>18</v>
      </c>
      <c r="F1092" t="s">
        <v>6733</v>
      </c>
      <c r="G1092" t="s">
        <v>6734</v>
      </c>
      <c r="H1092" t="s">
        <v>6735</v>
      </c>
      <c r="I1092" t="s">
        <v>22</v>
      </c>
      <c r="J1092" t="s">
        <v>5105</v>
      </c>
      <c r="K1092" t="s">
        <v>24</v>
      </c>
      <c r="L1092" t="s">
        <v>6736</v>
      </c>
      <c r="M1092" t="s">
        <v>26</v>
      </c>
      <c r="N1092" t="s">
        <v>27</v>
      </c>
    </row>
    <row r="1093" spans="1:14" x14ac:dyDescent="0.25">
      <c r="A1093" t="s">
        <v>6737</v>
      </c>
      <c r="B1093" t="s">
        <v>6738</v>
      </c>
      <c r="C1093" t="s">
        <v>76</v>
      </c>
      <c r="D1093" t="s">
        <v>4518</v>
      </c>
      <c r="E1093" t="s">
        <v>18</v>
      </c>
      <c r="F1093" t="s">
        <v>6739</v>
      </c>
      <c r="G1093" t="s">
        <v>6740</v>
      </c>
      <c r="H1093" t="s">
        <v>6741</v>
      </c>
      <c r="I1093" t="s">
        <v>34</v>
      </c>
      <c r="J1093" t="s">
        <v>433</v>
      </c>
      <c r="K1093" t="s">
        <v>24</v>
      </c>
      <c r="L1093" t="s">
        <v>6742</v>
      </c>
      <c r="M1093" t="s">
        <v>26</v>
      </c>
      <c r="N1093" t="s">
        <v>27</v>
      </c>
    </row>
    <row r="1094" spans="1:14" x14ac:dyDescent="0.25">
      <c r="A1094" t="s">
        <v>6743</v>
      </c>
      <c r="B1094" t="s">
        <v>6744</v>
      </c>
      <c r="C1094" t="s">
        <v>76</v>
      </c>
      <c r="D1094" t="s">
        <v>2703</v>
      </c>
      <c r="E1094" t="s">
        <v>18</v>
      </c>
      <c r="F1094" t="s">
        <v>6745</v>
      </c>
      <c r="G1094" t="s">
        <v>6746</v>
      </c>
      <c r="H1094" t="s">
        <v>6747</v>
      </c>
      <c r="I1094" t="s">
        <v>34</v>
      </c>
      <c r="J1094" t="s">
        <v>1398</v>
      </c>
      <c r="K1094" t="s">
        <v>24</v>
      </c>
      <c r="L1094" t="s">
        <v>2467</v>
      </c>
      <c r="M1094" t="s">
        <v>6748</v>
      </c>
      <c r="N1094" t="s">
        <v>46</v>
      </c>
    </row>
    <row r="1095" spans="1:14" x14ac:dyDescent="0.25">
      <c r="A1095" t="s">
        <v>6749</v>
      </c>
      <c r="B1095" t="s">
        <v>2313</v>
      </c>
      <c r="C1095" t="s">
        <v>76</v>
      </c>
      <c r="D1095" t="s">
        <v>6750</v>
      </c>
      <c r="E1095" t="s">
        <v>18</v>
      </c>
      <c r="F1095" t="s">
        <v>6751</v>
      </c>
      <c r="G1095" t="s">
        <v>6752</v>
      </c>
      <c r="H1095" t="s">
        <v>6753</v>
      </c>
      <c r="I1095" t="s">
        <v>34</v>
      </c>
      <c r="J1095" t="s">
        <v>776</v>
      </c>
      <c r="K1095" t="s">
        <v>24</v>
      </c>
      <c r="L1095" t="s">
        <v>224</v>
      </c>
      <c r="M1095" t="s">
        <v>6754</v>
      </c>
      <c r="N1095" t="s">
        <v>46</v>
      </c>
    </row>
    <row r="1096" spans="1:14" x14ac:dyDescent="0.25">
      <c r="A1096" t="s">
        <v>6755</v>
      </c>
      <c r="B1096" t="s">
        <v>6756</v>
      </c>
      <c r="C1096" t="s">
        <v>16</v>
      </c>
      <c r="D1096" t="s">
        <v>808</v>
      </c>
      <c r="E1096" t="s">
        <v>18</v>
      </c>
      <c r="F1096" t="s">
        <v>6757</v>
      </c>
      <c r="G1096" t="s">
        <v>6758</v>
      </c>
      <c r="H1096" t="s">
        <v>6759</v>
      </c>
      <c r="I1096" t="s">
        <v>34</v>
      </c>
      <c r="J1096" t="s">
        <v>456</v>
      </c>
      <c r="K1096" t="s">
        <v>24</v>
      </c>
      <c r="L1096" t="s">
        <v>82</v>
      </c>
      <c r="M1096" t="s">
        <v>6760</v>
      </c>
      <c r="N1096" t="s">
        <v>46</v>
      </c>
    </row>
    <row r="1097" spans="1:14" x14ac:dyDescent="0.25">
      <c r="A1097" t="s">
        <v>28</v>
      </c>
      <c r="B1097" t="s">
        <v>428</v>
      </c>
      <c r="C1097" t="s">
        <v>76</v>
      </c>
      <c r="D1097" t="s">
        <v>4616</v>
      </c>
      <c r="E1097" t="s">
        <v>18</v>
      </c>
      <c r="F1097" t="s">
        <v>6761</v>
      </c>
      <c r="G1097" t="s">
        <v>6762</v>
      </c>
      <c r="H1097" t="s">
        <v>6763</v>
      </c>
      <c r="I1097" t="s">
        <v>34</v>
      </c>
      <c r="J1097" t="s">
        <v>1860</v>
      </c>
      <c r="K1097" t="s">
        <v>24</v>
      </c>
      <c r="L1097" t="s">
        <v>6764</v>
      </c>
      <c r="M1097" t="s">
        <v>26</v>
      </c>
      <c r="N1097" t="s">
        <v>27</v>
      </c>
    </row>
    <row r="1098" spans="1:14" x14ac:dyDescent="0.25">
      <c r="A1098" t="s">
        <v>6765</v>
      </c>
      <c r="B1098" t="s">
        <v>6766</v>
      </c>
      <c r="C1098" t="s">
        <v>76</v>
      </c>
      <c r="D1098" t="s">
        <v>4108</v>
      </c>
      <c r="E1098" t="s">
        <v>18</v>
      </c>
      <c r="F1098" t="s">
        <v>6767</v>
      </c>
      <c r="G1098" t="s">
        <v>6768</v>
      </c>
      <c r="H1098" t="s">
        <v>6769</v>
      </c>
      <c r="I1098" t="s">
        <v>22</v>
      </c>
      <c r="J1098" t="s">
        <v>106</v>
      </c>
      <c r="K1098" t="s">
        <v>24</v>
      </c>
      <c r="L1098" t="s">
        <v>91</v>
      </c>
      <c r="M1098" t="s">
        <v>6770</v>
      </c>
      <c r="N1098" t="s">
        <v>46</v>
      </c>
    </row>
    <row r="1099" spans="1:14" x14ac:dyDescent="0.25">
      <c r="A1099" t="s">
        <v>6771</v>
      </c>
      <c r="B1099" t="s">
        <v>6772</v>
      </c>
      <c r="C1099" t="s">
        <v>16</v>
      </c>
      <c r="D1099" t="s">
        <v>6773</v>
      </c>
      <c r="E1099" t="s">
        <v>18</v>
      </c>
      <c r="F1099" t="s">
        <v>6774</v>
      </c>
      <c r="G1099" t="s">
        <v>6775</v>
      </c>
      <c r="H1099" t="s">
        <v>6776</v>
      </c>
      <c r="I1099" t="s">
        <v>34</v>
      </c>
      <c r="J1099" t="s">
        <v>315</v>
      </c>
      <c r="K1099" t="s">
        <v>24</v>
      </c>
      <c r="L1099" t="s">
        <v>3779</v>
      </c>
      <c r="M1099" t="s">
        <v>6777</v>
      </c>
      <c r="N1099" t="s">
        <v>46</v>
      </c>
    </row>
    <row r="1100" spans="1:14" x14ac:dyDescent="0.25">
      <c r="A1100" t="s">
        <v>6778</v>
      </c>
      <c r="B1100" t="s">
        <v>6779</v>
      </c>
      <c r="C1100" t="s">
        <v>76</v>
      </c>
      <c r="D1100" t="s">
        <v>197</v>
      </c>
      <c r="E1100" t="s">
        <v>18</v>
      </c>
      <c r="F1100" t="s">
        <v>6780</v>
      </c>
      <c r="G1100" t="s">
        <v>6781</v>
      </c>
      <c r="H1100" t="s">
        <v>6782</v>
      </c>
      <c r="I1100" t="s">
        <v>34</v>
      </c>
      <c r="J1100" t="s">
        <v>1372</v>
      </c>
      <c r="K1100" t="s">
        <v>24</v>
      </c>
      <c r="L1100" t="s">
        <v>82</v>
      </c>
      <c r="M1100" t="s">
        <v>6783</v>
      </c>
      <c r="N1100" t="s">
        <v>46</v>
      </c>
    </row>
    <row r="1101" spans="1:14" x14ac:dyDescent="0.25">
      <c r="A1101" t="s">
        <v>2884</v>
      </c>
      <c r="B1101" t="s">
        <v>6784</v>
      </c>
      <c r="C1101" t="s">
        <v>16</v>
      </c>
      <c r="D1101" t="s">
        <v>102</v>
      </c>
      <c r="E1101" t="s">
        <v>695</v>
      </c>
      <c r="F1101" t="s">
        <v>6785</v>
      </c>
      <c r="G1101" t="s">
        <v>6786</v>
      </c>
      <c r="H1101" t="s">
        <v>6787</v>
      </c>
      <c r="I1101" t="s">
        <v>34</v>
      </c>
      <c r="J1101" t="s">
        <v>1372</v>
      </c>
      <c r="K1101" t="s">
        <v>24</v>
      </c>
      <c r="L1101" t="s">
        <v>82</v>
      </c>
      <c r="M1101" t="s">
        <v>6788</v>
      </c>
      <c r="N1101" t="s">
        <v>46</v>
      </c>
    </row>
    <row r="1102" spans="1:14" x14ac:dyDescent="0.25">
      <c r="A1102" t="s">
        <v>6789</v>
      </c>
      <c r="B1102" t="s">
        <v>6790</v>
      </c>
      <c r="C1102" t="s">
        <v>76</v>
      </c>
      <c r="D1102" t="s">
        <v>6791</v>
      </c>
      <c r="E1102" t="s">
        <v>695</v>
      </c>
      <c r="F1102" t="s">
        <v>6792</v>
      </c>
      <c r="G1102" t="s">
        <v>6793</v>
      </c>
      <c r="H1102" t="s">
        <v>6794</v>
      </c>
      <c r="I1102" t="s">
        <v>34</v>
      </c>
      <c r="J1102" t="s">
        <v>2578</v>
      </c>
      <c r="K1102" t="s">
        <v>24</v>
      </c>
      <c r="L1102" t="s">
        <v>36</v>
      </c>
      <c r="M1102" t="s">
        <v>26</v>
      </c>
      <c r="N1102" t="s">
        <v>27</v>
      </c>
    </row>
    <row r="1103" spans="1:14" x14ac:dyDescent="0.25">
      <c r="A1103" t="s">
        <v>6795</v>
      </c>
      <c r="B1103" t="s">
        <v>5399</v>
      </c>
      <c r="C1103" t="s">
        <v>76</v>
      </c>
      <c r="D1103" t="s">
        <v>6796</v>
      </c>
      <c r="E1103" t="s">
        <v>695</v>
      </c>
      <c r="F1103" t="s">
        <v>6797</v>
      </c>
      <c r="G1103" t="s">
        <v>6798</v>
      </c>
      <c r="H1103" t="s">
        <v>6799</v>
      </c>
      <c r="I1103" t="s">
        <v>34</v>
      </c>
      <c r="J1103" t="s">
        <v>433</v>
      </c>
      <c r="K1103" t="s">
        <v>24</v>
      </c>
      <c r="L1103" t="s">
        <v>248</v>
      </c>
      <c r="M1103" t="s">
        <v>26</v>
      </c>
      <c r="N1103" t="s">
        <v>27</v>
      </c>
    </row>
    <row r="1104" spans="1:14" x14ac:dyDescent="0.25">
      <c r="A1104" t="s">
        <v>6800</v>
      </c>
      <c r="B1104" t="s">
        <v>3035</v>
      </c>
      <c r="C1104" t="s">
        <v>16</v>
      </c>
      <c r="D1104" t="s">
        <v>6801</v>
      </c>
      <c r="E1104" t="s">
        <v>695</v>
      </c>
      <c r="F1104" t="s">
        <v>6802</v>
      </c>
      <c r="G1104" t="s">
        <v>6803</v>
      </c>
      <c r="H1104" t="s">
        <v>6804</v>
      </c>
      <c r="I1104" t="s">
        <v>348</v>
      </c>
      <c r="J1104" t="s">
        <v>372</v>
      </c>
      <c r="K1104" t="s">
        <v>24</v>
      </c>
      <c r="L1104" t="s">
        <v>394</v>
      </c>
      <c r="M1104" t="s">
        <v>6805</v>
      </c>
      <c r="N1104" t="s">
        <v>46</v>
      </c>
    </row>
    <row r="1105" spans="1:14" x14ac:dyDescent="0.25">
      <c r="A1105" t="s">
        <v>6806</v>
      </c>
      <c r="B1105" t="s">
        <v>6807</v>
      </c>
      <c r="C1105" t="s">
        <v>16</v>
      </c>
      <c r="D1105" t="s">
        <v>437</v>
      </c>
      <c r="E1105" t="s">
        <v>695</v>
      </c>
      <c r="F1105" t="s">
        <v>6808</v>
      </c>
      <c r="G1105" t="s">
        <v>6809</v>
      </c>
      <c r="H1105" t="s">
        <v>6810</v>
      </c>
      <c r="I1105" t="s">
        <v>34</v>
      </c>
      <c r="J1105" t="s">
        <v>4468</v>
      </c>
      <c r="K1105" t="s">
        <v>24</v>
      </c>
      <c r="L1105" t="s">
        <v>6811</v>
      </c>
      <c r="M1105" t="s">
        <v>6812</v>
      </c>
      <c r="N1105" t="s">
        <v>46</v>
      </c>
    </row>
    <row r="1106" spans="1:14" x14ac:dyDescent="0.25">
      <c r="A1106" t="s">
        <v>6818</v>
      </c>
      <c r="B1106" t="s">
        <v>6819</v>
      </c>
      <c r="C1106" t="s">
        <v>16</v>
      </c>
      <c r="D1106" t="s">
        <v>6820</v>
      </c>
      <c r="E1106" t="s">
        <v>695</v>
      </c>
      <c r="F1106" t="s">
        <v>6821</v>
      </c>
      <c r="G1106" t="s">
        <v>6822</v>
      </c>
      <c r="H1106" t="s">
        <v>6823</v>
      </c>
      <c r="I1106" t="s">
        <v>34</v>
      </c>
      <c r="J1106" t="s">
        <v>669</v>
      </c>
      <c r="K1106" t="s">
        <v>24</v>
      </c>
      <c r="L1106" t="s">
        <v>3880</v>
      </c>
      <c r="M1106" t="s">
        <v>6824</v>
      </c>
      <c r="N1106" t="s">
        <v>46</v>
      </c>
    </row>
    <row r="1107" spans="1:14" x14ac:dyDescent="0.25">
      <c r="A1107" t="s">
        <v>6825</v>
      </c>
      <c r="C1107" t="s">
        <v>76</v>
      </c>
      <c r="D1107" t="s">
        <v>472</v>
      </c>
      <c r="E1107" t="s">
        <v>695</v>
      </c>
      <c r="F1107" t="s">
        <v>6826</v>
      </c>
      <c r="G1107" t="s">
        <v>6827</v>
      </c>
      <c r="H1107" t="s">
        <v>6828</v>
      </c>
      <c r="I1107" t="s">
        <v>34</v>
      </c>
      <c r="J1107" t="s">
        <v>476</v>
      </c>
      <c r="K1107" t="s">
        <v>24</v>
      </c>
      <c r="L1107" t="s">
        <v>477</v>
      </c>
      <c r="M1107" t="s">
        <v>26</v>
      </c>
      <c r="N1107" t="s">
        <v>27</v>
      </c>
    </row>
    <row r="1108" spans="1:14" x14ac:dyDescent="0.25">
      <c r="A1108" t="s">
        <v>6833</v>
      </c>
      <c r="B1108" t="s">
        <v>6834</v>
      </c>
      <c r="C1108" t="s">
        <v>16</v>
      </c>
      <c r="D1108" t="s">
        <v>3889</v>
      </c>
      <c r="E1108" t="s">
        <v>695</v>
      </c>
      <c r="F1108" t="s">
        <v>6835</v>
      </c>
      <c r="G1108" t="s">
        <v>6836</v>
      </c>
      <c r="H1108" t="s">
        <v>6837</v>
      </c>
      <c r="I1108" t="s">
        <v>34</v>
      </c>
      <c r="J1108" t="s">
        <v>816</v>
      </c>
      <c r="K1108" t="s">
        <v>24</v>
      </c>
      <c r="L1108" t="s">
        <v>44</v>
      </c>
      <c r="M1108" t="s">
        <v>26</v>
      </c>
      <c r="N1108" t="s">
        <v>27</v>
      </c>
    </row>
    <row r="1109" spans="1:14" x14ac:dyDescent="0.25">
      <c r="A1109" t="s">
        <v>6842</v>
      </c>
      <c r="B1109" t="s">
        <v>1129</v>
      </c>
      <c r="C1109" t="s">
        <v>600</v>
      </c>
      <c r="D1109" t="s">
        <v>3338</v>
      </c>
      <c r="E1109" t="s">
        <v>695</v>
      </c>
      <c r="F1109" t="s">
        <v>6843</v>
      </c>
      <c r="G1109" t="s">
        <v>6844</v>
      </c>
      <c r="H1109" t="s">
        <v>6845</v>
      </c>
      <c r="I1109" t="s">
        <v>34</v>
      </c>
      <c r="J1109" t="s">
        <v>1134</v>
      </c>
      <c r="K1109" t="s">
        <v>24</v>
      </c>
      <c r="L1109" t="s">
        <v>6270</v>
      </c>
      <c r="M1109" t="s">
        <v>26</v>
      </c>
      <c r="N1109" t="s">
        <v>27</v>
      </c>
    </row>
    <row r="1110" spans="1:14" x14ac:dyDescent="0.25">
      <c r="A1110" t="s">
        <v>6846</v>
      </c>
      <c r="B1110" t="s">
        <v>6847</v>
      </c>
      <c r="C1110" t="s">
        <v>1991</v>
      </c>
      <c r="D1110" t="s">
        <v>3448</v>
      </c>
      <c r="E1110" t="s">
        <v>18</v>
      </c>
      <c r="F1110" t="s">
        <v>6848</v>
      </c>
      <c r="G1110" t="s">
        <v>6849</v>
      </c>
      <c r="H1110" t="s">
        <v>6850</v>
      </c>
      <c r="I1110" t="s">
        <v>2489</v>
      </c>
      <c r="J1110" t="s">
        <v>6851</v>
      </c>
      <c r="K1110" t="s">
        <v>606</v>
      </c>
      <c r="L1110" t="s">
        <v>6852</v>
      </c>
      <c r="M1110" t="s">
        <v>26</v>
      </c>
      <c r="N1110" t="s">
        <v>27</v>
      </c>
    </row>
    <row r="1111" spans="1:14" x14ac:dyDescent="0.25">
      <c r="A1111" t="s">
        <v>6857</v>
      </c>
      <c r="B1111" t="s">
        <v>6858</v>
      </c>
      <c r="C1111" t="s">
        <v>600</v>
      </c>
      <c r="D1111" t="s">
        <v>6859</v>
      </c>
      <c r="E1111" t="s">
        <v>18</v>
      </c>
      <c r="F1111" t="s">
        <v>6860</v>
      </c>
      <c r="G1111" t="s">
        <v>6861</v>
      </c>
      <c r="H1111" t="s">
        <v>6862</v>
      </c>
      <c r="I1111" t="s">
        <v>34</v>
      </c>
      <c r="J1111" t="s">
        <v>872</v>
      </c>
      <c r="K1111" t="s">
        <v>606</v>
      </c>
      <c r="L1111" t="s">
        <v>6863</v>
      </c>
      <c r="M1111" t="s">
        <v>26</v>
      </c>
      <c r="N1111" t="s">
        <v>27</v>
      </c>
    </row>
    <row r="1112" spans="1:14" x14ac:dyDescent="0.25">
      <c r="A1112" t="s">
        <v>6864</v>
      </c>
      <c r="B1112" t="s">
        <v>6865</v>
      </c>
      <c r="C1112" t="s">
        <v>1991</v>
      </c>
      <c r="D1112" t="s">
        <v>6866</v>
      </c>
      <c r="E1112" t="s">
        <v>18</v>
      </c>
      <c r="F1112" t="s">
        <v>6867</v>
      </c>
      <c r="G1112" t="s">
        <v>6868</v>
      </c>
      <c r="H1112" t="s">
        <v>6869</v>
      </c>
      <c r="I1112" t="s">
        <v>34</v>
      </c>
      <c r="J1112" t="s">
        <v>605</v>
      </c>
      <c r="K1112" t="s">
        <v>606</v>
      </c>
      <c r="L1112" t="s">
        <v>82</v>
      </c>
      <c r="M1112" t="s">
        <v>26</v>
      </c>
      <c r="N1112" t="s">
        <v>27</v>
      </c>
    </row>
    <row r="1113" spans="1:14" x14ac:dyDescent="0.25">
      <c r="A1113" t="s">
        <v>6870</v>
      </c>
      <c r="B1113" t="s">
        <v>2505</v>
      </c>
      <c r="C1113" t="s">
        <v>600</v>
      </c>
      <c r="D1113" t="s">
        <v>6871</v>
      </c>
      <c r="E1113" t="s">
        <v>18</v>
      </c>
      <c r="F1113" t="s">
        <v>6872</v>
      </c>
      <c r="G1113" t="s">
        <v>6873</v>
      </c>
      <c r="H1113" t="s">
        <v>6874</v>
      </c>
      <c r="I1113" t="s">
        <v>6171</v>
      </c>
      <c r="J1113" t="s">
        <v>605</v>
      </c>
      <c r="K1113" t="s">
        <v>606</v>
      </c>
      <c r="L1113" t="s">
        <v>36</v>
      </c>
      <c r="M1113" t="s">
        <v>26</v>
      </c>
      <c r="N1113" t="s">
        <v>27</v>
      </c>
    </row>
    <row r="1114" spans="1:14" x14ac:dyDescent="0.25">
      <c r="A1114" t="s">
        <v>6875</v>
      </c>
      <c r="C1114" t="s">
        <v>76</v>
      </c>
      <c r="D1114" t="s">
        <v>6876</v>
      </c>
      <c r="E1114" t="s">
        <v>18</v>
      </c>
      <c r="F1114" t="s">
        <v>6877</v>
      </c>
      <c r="G1114" t="s">
        <v>6878</v>
      </c>
      <c r="H1114" t="s">
        <v>6879</v>
      </c>
      <c r="I1114" t="s">
        <v>22</v>
      </c>
      <c r="J1114" t="s">
        <v>240</v>
      </c>
      <c r="K1114" t="s">
        <v>24</v>
      </c>
      <c r="L1114" t="s">
        <v>91</v>
      </c>
      <c r="M1114" t="s">
        <v>26</v>
      </c>
      <c r="N1114" t="s">
        <v>27</v>
      </c>
    </row>
    <row r="1115" spans="1:14" x14ac:dyDescent="0.25">
      <c r="A1115" t="s">
        <v>6880</v>
      </c>
      <c r="C1115" t="s">
        <v>16</v>
      </c>
      <c r="D1115" t="s">
        <v>6881</v>
      </c>
      <c r="E1115" t="s">
        <v>18</v>
      </c>
      <c r="F1115" t="s">
        <v>6882</v>
      </c>
      <c r="G1115" t="s">
        <v>6883</v>
      </c>
      <c r="H1115" t="s">
        <v>6884</v>
      </c>
      <c r="I1115" t="s">
        <v>348</v>
      </c>
      <c r="J1115" t="s">
        <v>256</v>
      </c>
      <c r="K1115" t="s">
        <v>24</v>
      </c>
      <c r="L1115" t="s">
        <v>6885</v>
      </c>
      <c r="M1115" t="s">
        <v>26</v>
      </c>
      <c r="N1115" t="s">
        <v>27</v>
      </c>
    </row>
    <row r="1116" spans="1:14" x14ac:dyDescent="0.25">
      <c r="A1116" t="s">
        <v>6886</v>
      </c>
      <c r="B1116" t="s">
        <v>6887</v>
      </c>
      <c r="C1116" t="s">
        <v>76</v>
      </c>
      <c r="D1116" t="s">
        <v>1052</v>
      </c>
      <c r="E1116" t="s">
        <v>18</v>
      </c>
      <c r="F1116" t="s">
        <v>6888</v>
      </c>
      <c r="G1116" t="s">
        <v>6889</v>
      </c>
      <c r="H1116" t="s">
        <v>6890</v>
      </c>
      <c r="I1116" t="s">
        <v>34</v>
      </c>
      <c r="J1116" t="s">
        <v>794</v>
      </c>
      <c r="K1116" t="s">
        <v>24</v>
      </c>
      <c r="L1116" t="s">
        <v>224</v>
      </c>
      <c r="M1116" t="s">
        <v>6891</v>
      </c>
      <c r="N1116" t="s">
        <v>46</v>
      </c>
    </row>
    <row r="1117" spans="1:14" x14ac:dyDescent="0.25">
      <c r="A1117" t="s">
        <v>6892</v>
      </c>
      <c r="B1117" t="s">
        <v>672</v>
      </c>
      <c r="C1117" t="s">
        <v>16</v>
      </c>
      <c r="D1117" t="s">
        <v>6614</v>
      </c>
      <c r="E1117" t="s">
        <v>18</v>
      </c>
      <c r="F1117" t="s">
        <v>6893</v>
      </c>
      <c r="G1117" t="s">
        <v>6894</v>
      </c>
      <c r="H1117" t="s">
        <v>6895</v>
      </c>
      <c r="I1117" t="s">
        <v>34</v>
      </c>
      <c r="J1117" t="s">
        <v>178</v>
      </c>
      <c r="K1117" t="s">
        <v>24</v>
      </c>
      <c r="L1117" t="s">
        <v>36</v>
      </c>
      <c r="M1117" t="s">
        <v>26</v>
      </c>
      <c r="N1117" t="s">
        <v>27</v>
      </c>
    </row>
    <row r="1118" spans="1:14" x14ac:dyDescent="0.25">
      <c r="A1118" t="s">
        <v>6896</v>
      </c>
      <c r="B1118" t="s">
        <v>6897</v>
      </c>
      <c r="C1118" t="s">
        <v>16</v>
      </c>
      <c r="D1118" t="s">
        <v>2314</v>
      </c>
      <c r="E1118" t="s">
        <v>18</v>
      </c>
      <c r="F1118" t="s">
        <v>6898</v>
      </c>
      <c r="G1118" t="s">
        <v>6899</v>
      </c>
      <c r="H1118" t="s">
        <v>6900</v>
      </c>
      <c r="I1118" t="s">
        <v>34</v>
      </c>
      <c r="J1118" t="s">
        <v>256</v>
      </c>
      <c r="K1118" t="s">
        <v>24</v>
      </c>
      <c r="L1118" t="s">
        <v>441</v>
      </c>
      <c r="M1118" t="s">
        <v>26</v>
      </c>
      <c r="N1118" t="s">
        <v>27</v>
      </c>
    </row>
    <row r="1119" spans="1:14" x14ac:dyDescent="0.25">
      <c r="A1119" t="s">
        <v>6901</v>
      </c>
      <c r="B1119" t="s">
        <v>6902</v>
      </c>
      <c r="C1119" t="s">
        <v>16</v>
      </c>
      <c r="D1119" t="s">
        <v>6903</v>
      </c>
      <c r="E1119" t="s">
        <v>18</v>
      </c>
      <c r="F1119" t="s">
        <v>6904</v>
      </c>
      <c r="G1119" t="s">
        <v>6905</v>
      </c>
      <c r="H1119" t="s">
        <v>6906</v>
      </c>
      <c r="I1119" t="s">
        <v>34</v>
      </c>
      <c r="J1119" t="s">
        <v>6907</v>
      </c>
      <c r="K1119" t="s">
        <v>3836</v>
      </c>
      <c r="L1119" t="s">
        <v>6908</v>
      </c>
      <c r="M1119" t="s">
        <v>26</v>
      </c>
      <c r="N1119" t="s">
        <v>27</v>
      </c>
    </row>
    <row r="1120" spans="1:14" x14ac:dyDescent="0.25">
      <c r="A1120" t="s">
        <v>6909</v>
      </c>
      <c r="C1120" t="s">
        <v>16</v>
      </c>
      <c r="D1120" t="s">
        <v>6910</v>
      </c>
      <c r="E1120" t="s">
        <v>18</v>
      </c>
      <c r="F1120" t="s">
        <v>6911</v>
      </c>
      <c r="G1120" t="s">
        <v>6912</v>
      </c>
      <c r="H1120" t="s">
        <v>6913</v>
      </c>
      <c r="I1120" t="s">
        <v>34</v>
      </c>
      <c r="J1120" t="s">
        <v>669</v>
      </c>
      <c r="K1120" t="s">
        <v>24</v>
      </c>
      <c r="L1120" t="s">
        <v>1414</v>
      </c>
      <c r="M1120" t="s">
        <v>6914</v>
      </c>
      <c r="N1120" t="s">
        <v>46</v>
      </c>
    </row>
    <row r="1121" spans="1:14" x14ac:dyDescent="0.25">
      <c r="A1121" t="s">
        <v>6915</v>
      </c>
      <c r="B1121" t="s">
        <v>6916</v>
      </c>
      <c r="C1121" t="s">
        <v>76</v>
      </c>
      <c r="D1121" t="s">
        <v>6917</v>
      </c>
      <c r="E1121" t="s">
        <v>18</v>
      </c>
      <c r="F1121" t="s">
        <v>6918</v>
      </c>
      <c r="G1121" t="s">
        <v>6919</v>
      </c>
      <c r="H1121" t="s">
        <v>6920</v>
      </c>
      <c r="I1121" t="s">
        <v>34</v>
      </c>
      <c r="J1121" t="s">
        <v>589</v>
      </c>
      <c r="K1121" t="s">
        <v>24</v>
      </c>
      <c r="L1121" t="s">
        <v>6921</v>
      </c>
      <c r="M1121" t="s">
        <v>6922</v>
      </c>
      <c r="N1121" t="s">
        <v>46</v>
      </c>
    </row>
    <row r="1122" spans="1:14" x14ac:dyDescent="0.25">
      <c r="A1122" t="s">
        <v>6923</v>
      </c>
      <c r="B1122" t="s">
        <v>6924</v>
      </c>
      <c r="C1122" t="s">
        <v>16</v>
      </c>
      <c r="D1122" t="s">
        <v>404</v>
      </c>
      <c r="E1122" t="s">
        <v>18</v>
      </c>
      <c r="F1122" t="s">
        <v>6925</v>
      </c>
      <c r="G1122" t="s">
        <v>6926</v>
      </c>
      <c r="H1122" t="s">
        <v>6927</v>
      </c>
      <c r="I1122" t="s">
        <v>34</v>
      </c>
      <c r="J1122" t="s">
        <v>276</v>
      </c>
      <c r="K1122" t="s">
        <v>24</v>
      </c>
      <c r="L1122" t="s">
        <v>82</v>
      </c>
      <c r="M1122" t="s">
        <v>26</v>
      </c>
      <c r="N1122" t="s">
        <v>27</v>
      </c>
    </row>
    <row r="1123" spans="1:14" x14ac:dyDescent="0.25">
      <c r="A1123" t="s">
        <v>6928</v>
      </c>
      <c r="B1123" t="s">
        <v>4657</v>
      </c>
      <c r="C1123" t="s">
        <v>16</v>
      </c>
      <c r="D1123" t="s">
        <v>102</v>
      </c>
      <c r="E1123" t="s">
        <v>18</v>
      </c>
      <c r="F1123" t="s">
        <v>6929</v>
      </c>
      <c r="G1123" t="s">
        <v>6930</v>
      </c>
      <c r="H1123" t="s">
        <v>6931</v>
      </c>
      <c r="I1123" t="s">
        <v>34</v>
      </c>
      <c r="J1123" t="s">
        <v>127</v>
      </c>
      <c r="K1123" t="s">
        <v>24</v>
      </c>
      <c r="L1123" t="s">
        <v>82</v>
      </c>
      <c r="M1123" t="s">
        <v>6932</v>
      </c>
      <c r="N1123" t="s">
        <v>46</v>
      </c>
    </row>
    <row r="1124" spans="1:14" x14ac:dyDescent="0.25">
      <c r="A1124" t="s">
        <v>6933</v>
      </c>
      <c r="C1124" t="s">
        <v>16</v>
      </c>
      <c r="D1124" t="s">
        <v>6934</v>
      </c>
      <c r="E1124" t="s">
        <v>18</v>
      </c>
      <c r="F1124" t="s">
        <v>6935</v>
      </c>
      <c r="G1124" t="s">
        <v>6936</v>
      </c>
      <c r="H1124" t="s">
        <v>6937</v>
      </c>
      <c r="I1124" t="s">
        <v>22</v>
      </c>
      <c r="J1124" t="s">
        <v>98</v>
      </c>
      <c r="K1124" t="s">
        <v>24</v>
      </c>
      <c r="L1124" t="s">
        <v>91</v>
      </c>
      <c r="M1124" t="s">
        <v>26</v>
      </c>
      <c r="N1124" t="s">
        <v>27</v>
      </c>
    </row>
    <row r="1125" spans="1:14" x14ac:dyDescent="0.25">
      <c r="A1125" t="s">
        <v>6938</v>
      </c>
      <c r="B1125" t="s">
        <v>6939</v>
      </c>
      <c r="C1125" t="s">
        <v>76</v>
      </c>
      <c r="D1125" t="s">
        <v>6940</v>
      </c>
      <c r="E1125" t="s">
        <v>18</v>
      </c>
      <c r="F1125" t="s">
        <v>6941</v>
      </c>
      <c r="G1125" t="s">
        <v>6942</v>
      </c>
      <c r="H1125" t="s">
        <v>6943</v>
      </c>
      <c r="I1125" t="s">
        <v>34</v>
      </c>
      <c r="J1125" t="s">
        <v>192</v>
      </c>
      <c r="K1125" t="s">
        <v>24</v>
      </c>
      <c r="L1125" t="s">
        <v>2467</v>
      </c>
      <c r="M1125" t="s">
        <v>6944</v>
      </c>
      <c r="N1125" t="s">
        <v>46</v>
      </c>
    </row>
    <row r="1126" spans="1:14" x14ac:dyDescent="0.25">
      <c r="A1126" t="s">
        <v>6945</v>
      </c>
      <c r="B1126" t="s">
        <v>6946</v>
      </c>
      <c r="C1126" t="s">
        <v>76</v>
      </c>
      <c r="D1126" t="s">
        <v>6947</v>
      </c>
      <c r="E1126" t="s">
        <v>18</v>
      </c>
      <c r="F1126" t="s">
        <v>6948</v>
      </c>
      <c r="G1126" t="s">
        <v>6949</v>
      </c>
      <c r="H1126" t="s">
        <v>6950</v>
      </c>
      <c r="I1126" t="s">
        <v>34</v>
      </c>
      <c r="J1126" t="s">
        <v>315</v>
      </c>
      <c r="K1126" t="s">
        <v>24</v>
      </c>
      <c r="L1126" t="s">
        <v>6951</v>
      </c>
      <c r="M1126" t="s">
        <v>6952</v>
      </c>
      <c r="N1126" t="s">
        <v>46</v>
      </c>
    </row>
    <row r="1127" spans="1:14" x14ac:dyDescent="0.25">
      <c r="A1127" t="s">
        <v>6953</v>
      </c>
      <c r="B1127" t="s">
        <v>6954</v>
      </c>
      <c r="C1127" t="s">
        <v>16</v>
      </c>
      <c r="D1127" t="s">
        <v>6955</v>
      </c>
      <c r="E1127" t="s">
        <v>18</v>
      </c>
      <c r="F1127" t="s">
        <v>6956</v>
      </c>
      <c r="G1127" t="s">
        <v>6957</v>
      </c>
      <c r="H1127" t="s">
        <v>6958</v>
      </c>
      <c r="I1127" t="s">
        <v>34</v>
      </c>
      <c r="J1127" t="s">
        <v>794</v>
      </c>
      <c r="K1127" t="s">
        <v>24</v>
      </c>
      <c r="L1127" t="s">
        <v>6959</v>
      </c>
      <c r="M1127" t="s">
        <v>6960</v>
      </c>
      <c r="N1127" t="s">
        <v>46</v>
      </c>
    </row>
    <row r="1128" spans="1:14" x14ac:dyDescent="0.25">
      <c r="A1128" t="s">
        <v>6961</v>
      </c>
      <c r="B1128" t="s">
        <v>4541</v>
      </c>
      <c r="C1128" t="s">
        <v>16</v>
      </c>
      <c r="D1128" t="s">
        <v>4158</v>
      </c>
      <c r="E1128" t="s">
        <v>18</v>
      </c>
      <c r="F1128" t="s">
        <v>6962</v>
      </c>
      <c r="G1128" t="s">
        <v>6963</v>
      </c>
      <c r="H1128" t="s">
        <v>6964</v>
      </c>
      <c r="I1128" t="s">
        <v>34</v>
      </c>
      <c r="J1128" t="s">
        <v>81</v>
      </c>
      <c r="K1128" t="s">
        <v>24</v>
      </c>
      <c r="L1128" t="s">
        <v>233</v>
      </c>
      <c r="M1128" t="s">
        <v>6965</v>
      </c>
      <c r="N1128" t="s">
        <v>46</v>
      </c>
    </row>
    <row r="1129" spans="1:14" x14ac:dyDescent="0.25">
      <c r="A1129" t="s">
        <v>6966</v>
      </c>
      <c r="B1129" t="s">
        <v>227</v>
      </c>
      <c r="C1129" t="s">
        <v>16</v>
      </c>
      <c r="D1129" t="s">
        <v>437</v>
      </c>
      <c r="E1129" t="s">
        <v>18</v>
      </c>
      <c r="F1129" t="s">
        <v>6967</v>
      </c>
      <c r="G1129" t="s">
        <v>6968</v>
      </c>
      <c r="H1129" t="s">
        <v>6969</v>
      </c>
      <c r="I1129" t="s">
        <v>22</v>
      </c>
      <c r="J1129" t="s">
        <v>1769</v>
      </c>
      <c r="K1129" t="s">
        <v>24</v>
      </c>
      <c r="L1129" t="s">
        <v>5002</v>
      </c>
      <c r="M1129" t="s">
        <v>26</v>
      </c>
      <c r="N1129" t="s">
        <v>27</v>
      </c>
    </row>
    <row r="1130" spans="1:14" x14ac:dyDescent="0.25">
      <c r="A1130" t="s">
        <v>6970</v>
      </c>
      <c r="C1130" t="s">
        <v>16</v>
      </c>
      <c r="D1130" t="s">
        <v>2732</v>
      </c>
      <c r="E1130" t="s">
        <v>18</v>
      </c>
      <c r="F1130" t="s">
        <v>6971</v>
      </c>
      <c r="G1130" t="s">
        <v>6972</v>
      </c>
      <c r="H1130" t="s">
        <v>6973</v>
      </c>
      <c r="I1130" t="s">
        <v>34</v>
      </c>
      <c r="J1130" t="s">
        <v>256</v>
      </c>
      <c r="K1130" t="s">
        <v>24</v>
      </c>
      <c r="L1130" t="s">
        <v>2736</v>
      </c>
      <c r="M1130" t="s">
        <v>26</v>
      </c>
      <c r="N1130" t="s">
        <v>27</v>
      </c>
    </row>
    <row r="1131" spans="1:14" x14ac:dyDescent="0.25">
      <c r="A1131" t="s">
        <v>6974</v>
      </c>
      <c r="B1131" t="s">
        <v>6975</v>
      </c>
      <c r="C1131" t="s">
        <v>16</v>
      </c>
      <c r="D1131" t="s">
        <v>197</v>
      </c>
      <c r="E1131" t="s">
        <v>18</v>
      </c>
      <c r="F1131" t="s">
        <v>6976</v>
      </c>
      <c r="G1131" t="s">
        <v>6977</v>
      </c>
      <c r="H1131" t="s">
        <v>6978</v>
      </c>
      <c r="I1131" t="s">
        <v>34</v>
      </c>
      <c r="J1131" t="s">
        <v>201</v>
      </c>
      <c r="K1131" t="s">
        <v>24</v>
      </c>
      <c r="L1131" t="s">
        <v>3702</v>
      </c>
      <c r="M1131" t="s">
        <v>6979</v>
      </c>
      <c r="N1131" t="s">
        <v>46</v>
      </c>
    </row>
    <row r="1132" spans="1:14" x14ac:dyDescent="0.25">
      <c r="A1132" t="s">
        <v>6980</v>
      </c>
      <c r="B1132" t="s">
        <v>6981</v>
      </c>
      <c r="C1132" t="s">
        <v>76</v>
      </c>
      <c r="D1132" t="s">
        <v>800</v>
      </c>
      <c r="E1132" t="s">
        <v>18</v>
      </c>
      <c r="F1132" t="s">
        <v>6982</v>
      </c>
      <c r="G1132" t="s">
        <v>6983</v>
      </c>
      <c r="H1132" t="s">
        <v>6984</v>
      </c>
      <c r="I1132" t="s">
        <v>34</v>
      </c>
      <c r="J1132" t="s">
        <v>769</v>
      </c>
      <c r="K1132" t="s">
        <v>24</v>
      </c>
      <c r="L1132" t="s">
        <v>900</v>
      </c>
      <c r="M1132" t="s">
        <v>6985</v>
      </c>
      <c r="N1132" t="s">
        <v>46</v>
      </c>
    </row>
    <row r="1133" spans="1:14" x14ac:dyDescent="0.25">
      <c r="A1133" t="s">
        <v>6986</v>
      </c>
      <c r="B1133" t="s">
        <v>6987</v>
      </c>
      <c r="C1133" t="s">
        <v>76</v>
      </c>
      <c r="D1133" t="s">
        <v>759</v>
      </c>
      <c r="E1133" t="s">
        <v>18</v>
      </c>
      <c r="F1133" t="s">
        <v>6988</v>
      </c>
      <c r="G1133" t="s">
        <v>6989</v>
      </c>
      <c r="H1133" t="s">
        <v>6990</v>
      </c>
      <c r="I1133" t="s">
        <v>34</v>
      </c>
      <c r="J1133" t="s">
        <v>929</v>
      </c>
      <c r="K1133" t="s">
        <v>24</v>
      </c>
      <c r="L1133" t="s">
        <v>82</v>
      </c>
      <c r="M1133" t="s">
        <v>26</v>
      </c>
      <c r="N1133" t="s">
        <v>27</v>
      </c>
    </row>
    <row r="1134" spans="1:14" x14ac:dyDescent="0.25">
      <c r="A1134" t="s">
        <v>6991</v>
      </c>
      <c r="B1134" t="s">
        <v>6992</v>
      </c>
      <c r="C1134" t="s">
        <v>76</v>
      </c>
      <c r="D1134" t="s">
        <v>39</v>
      </c>
      <c r="E1134" t="s">
        <v>18</v>
      </c>
      <c r="F1134" t="s">
        <v>6993</v>
      </c>
      <c r="G1134" t="s">
        <v>6994</v>
      </c>
      <c r="H1134" t="s">
        <v>6995</v>
      </c>
      <c r="I1134" t="s">
        <v>34</v>
      </c>
      <c r="J1134" t="s">
        <v>43</v>
      </c>
      <c r="K1134" t="s">
        <v>24</v>
      </c>
      <c r="L1134" t="s">
        <v>44</v>
      </c>
      <c r="M1134" t="s">
        <v>6996</v>
      </c>
      <c r="N1134" t="s">
        <v>46</v>
      </c>
    </row>
    <row r="1135" spans="1:14" x14ac:dyDescent="0.25">
      <c r="A1135" t="s">
        <v>6997</v>
      </c>
      <c r="B1135" t="s">
        <v>6998</v>
      </c>
      <c r="C1135" t="s">
        <v>16</v>
      </c>
      <c r="D1135" t="s">
        <v>3889</v>
      </c>
      <c r="E1135" t="s">
        <v>18</v>
      </c>
      <c r="F1135" t="s">
        <v>6999</v>
      </c>
      <c r="G1135" t="s">
        <v>7000</v>
      </c>
      <c r="H1135" t="s">
        <v>7001</v>
      </c>
      <c r="I1135" t="s">
        <v>34</v>
      </c>
      <c r="J1135" t="s">
        <v>276</v>
      </c>
      <c r="K1135" t="s">
        <v>24</v>
      </c>
      <c r="L1135" t="s">
        <v>44</v>
      </c>
      <c r="M1135" t="s">
        <v>26</v>
      </c>
      <c r="N1135" t="s">
        <v>27</v>
      </c>
    </row>
    <row r="1136" spans="1:14" x14ac:dyDescent="0.25">
      <c r="A1136" t="s">
        <v>3733</v>
      </c>
      <c r="B1136" t="s">
        <v>7002</v>
      </c>
      <c r="C1136" t="s">
        <v>76</v>
      </c>
      <c r="D1136" t="s">
        <v>102</v>
      </c>
      <c r="E1136" t="s">
        <v>18</v>
      </c>
      <c r="F1136" t="s">
        <v>7003</v>
      </c>
      <c r="G1136" t="s">
        <v>7004</v>
      </c>
      <c r="H1136" t="s">
        <v>7005</v>
      </c>
      <c r="I1136" t="s">
        <v>34</v>
      </c>
      <c r="J1136" t="s">
        <v>1385</v>
      </c>
      <c r="K1136" t="s">
        <v>24</v>
      </c>
      <c r="L1136" t="s">
        <v>82</v>
      </c>
      <c r="M1136" t="s">
        <v>7006</v>
      </c>
      <c r="N1136" t="s">
        <v>46</v>
      </c>
    </row>
    <row r="1137" spans="1:14" x14ac:dyDescent="0.25">
      <c r="A1137" t="s">
        <v>7007</v>
      </c>
      <c r="B1137" t="s">
        <v>227</v>
      </c>
      <c r="C1137" t="s">
        <v>16</v>
      </c>
      <c r="D1137" t="s">
        <v>1451</v>
      </c>
      <c r="E1137" t="s">
        <v>18</v>
      </c>
      <c r="F1137" t="s">
        <v>7008</v>
      </c>
      <c r="G1137" t="s">
        <v>7009</v>
      </c>
      <c r="H1137" t="s">
        <v>7010</v>
      </c>
      <c r="I1137" t="s">
        <v>34</v>
      </c>
      <c r="J1137" t="s">
        <v>889</v>
      </c>
      <c r="K1137" t="s">
        <v>24</v>
      </c>
      <c r="L1137" t="s">
        <v>1455</v>
      </c>
      <c r="M1137" t="s">
        <v>26</v>
      </c>
      <c r="N1137" t="s">
        <v>27</v>
      </c>
    </row>
    <row r="1138" spans="1:14" x14ac:dyDescent="0.25">
      <c r="A1138" t="s">
        <v>7011</v>
      </c>
      <c r="B1138" t="s">
        <v>7012</v>
      </c>
      <c r="C1138" t="s">
        <v>76</v>
      </c>
      <c r="D1138" t="s">
        <v>631</v>
      </c>
      <c r="E1138" t="s">
        <v>18</v>
      </c>
      <c r="F1138" t="s">
        <v>7013</v>
      </c>
      <c r="G1138" t="s">
        <v>7014</v>
      </c>
      <c r="H1138" t="s">
        <v>7015</v>
      </c>
      <c r="I1138" t="s">
        <v>34</v>
      </c>
      <c r="J1138" t="s">
        <v>315</v>
      </c>
      <c r="K1138" t="s">
        <v>24</v>
      </c>
      <c r="L1138" t="s">
        <v>2467</v>
      </c>
      <c r="M1138" t="s">
        <v>7016</v>
      </c>
      <c r="N1138" t="s">
        <v>46</v>
      </c>
    </row>
    <row r="1139" spans="1:14" x14ac:dyDescent="0.25">
      <c r="A1139" t="s">
        <v>2392</v>
      </c>
      <c r="B1139" t="s">
        <v>3743</v>
      </c>
      <c r="C1139" t="s">
        <v>16</v>
      </c>
      <c r="D1139" t="s">
        <v>220</v>
      </c>
      <c r="E1139" t="s">
        <v>18</v>
      </c>
      <c r="F1139" t="s">
        <v>7017</v>
      </c>
      <c r="G1139" t="s">
        <v>7018</v>
      </c>
      <c r="H1139" t="s">
        <v>7019</v>
      </c>
      <c r="I1139" t="s">
        <v>34</v>
      </c>
      <c r="J1139" t="s">
        <v>1275</v>
      </c>
      <c r="K1139" t="s">
        <v>24</v>
      </c>
      <c r="L1139" t="s">
        <v>224</v>
      </c>
      <c r="M1139" t="s">
        <v>26</v>
      </c>
      <c r="N1139" t="s">
        <v>27</v>
      </c>
    </row>
    <row r="1140" spans="1:14" x14ac:dyDescent="0.25">
      <c r="A1140" t="s">
        <v>7020</v>
      </c>
      <c r="C1140" t="s">
        <v>16</v>
      </c>
      <c r="D1140" t="s">
        <v>638</v>
      </c>
      <c r="E1140" t="s">
        <v>18</v>
      </c>
      <c r="F1140" t="s">
        <v>7021</v>
      </c>
      <c r="G1140" t="s">
        <v>7022</v>
      </c>
      <c r="H1140" t="s">
        <v>7023</v>
      </c>
      <c r="I1140" t="s">
        <v>34</v>
      </c>
      <c r="J1140" t="s">
        <v>782</v>
      </c>
      <c r="K1140" t="s">
        <v>24</v>
      </c>
      <c r="L1140" t="s">
        <v>82</v>
      </c>
      <c r="M1140" t="s">
        <v>26</v>
      </c>
      <c r="N1140" t="s">
        <v>27</v>
      </c>
    </row>
    <row r="1141" spans="1:14" x14ac:dyDescent="0.25">
      <c r="A1141" t="s">
        <v>7024</v>
      </c>
      <c r="B1141" t="s">
        <v>7025</v>
      </c>
      <c r="C1141" t="s">
        <v>76</v>
      </c>
      <c r="D1141" t="s">
        <v>174</v>
      </c>
      <c r="E1141" t="s">
        <v>18</v>
      </c>
      <c r="F1141" t="s">
        <v>7026</v>
      </c>
      <c r="G1141" t="s">
        <v>7027</v>
      </c>
      <c r="H1141" t="s">
        <v>7028</v>
      </c>
      <c r="I1141" t="s">
        <v>34</v>
      </c>
      <c r="J1141" t="s">
        <v>476</v>
      </c>
      <c r="K1141" t="s">
        <v>24</v>
      </c>
      <c r="L1141" t="s">
        <v>179</v>
      </c>
      <c r="M1141" t="s">
        <v>26</v>
      </c>
      <c r="N1141" t="s">
        <v>27</v>
      </c>
    </row>
    <row r="1142" spans="1:14" x14ac:dyDescent="0.25">
      <c r="A1142" t="s">
        <v>7029</v>
      </c>
      <c r="B1142" t="s">
        <v>7030</v>
      </c>
      <c r="C1142" t="s">
        <v>76</v>
      </c>
      <c r="D1142" t="s">
        <v>86</v>
      </c>
      <c r="E1142" t="s">
        <v>18</v>
      </c>
      <c r="F1142" t="s">
        <v>7031</v>
      </c>
      <c r="G1142" t="s">
        <v>7032</v>
      </c>
      <c r="H1142" t="s">
        <v>7033</v>
      </c>
      <c r="I1142" t="s">
        <v>22</v>
      </c>
      <c r="J1142" t="s">
        <v>490</v>
      </c>
      <c r="K1142" t="s">
        <v>24</v>
      </c>
      <c r="L1142" t="s">
        <v>91</v>
      </c>
      <c r="M1142" t="s">
        <v>7034</v>
      </c>
      <c r="N1142" t="s">
        <v>46</v>
      </c>
    </row>
    <row r="1143" spans="1:14" x14ac:dyDescent="0.25">
      <c r="A1143" t="s">
        <v>7035</v>
      </c>
      <c r="B1143" t="s">
        <v>7036</v>
      </c>
      <c r="C1143" t="s">
        <v>16</v>
      </c>
      <c r="D1143" t="s">
        <v>7037</v>
      </c>
      <c r="E1143" t="s">
        <v>18</v>
      </c>
      <c r="F1143" t="s">
        <v>7038</v>
      </c>
      <c r="G1143" t="s">
        <v>7039</v>
      </c>
      <c r="H1143" t="s">
        <v>7040</v>
      </c>
      <c r="I1143" t="s">
        <v>22</v>
      </c>
      <c r="J1143" t="s">
        <v>393</v>
      </c>
      <c r="K1143" t="s">
        <v>24</v>
      </c>
      <c r="L1143" t="s">
        <v>7041</v>
      </c>
      <c r="M1143" t="s">
        <v>26</v>
      </c>
      <c r="N1143" t="s">
        <v>27</v>
      </c>
    </row>
    <row r="1144" spans="1:14" x14ac:dyDescent="0.25">
      <c r="A1144" t="s">
        <v>7042</v>
      </c>
      <c r="B1144" t="s">
        <v>7043</v>
      </c>
      <c r="C1144" t="s">
        <v>76</v>
      </c>
      <c r="D1144" t="s">
        <v>1354</v>
      </c>
      <c r="E1144" t="s">
        <v>18</v>
      </c>
      <c r="F1144" t="s">
        <v>7044</v>
      </c>
      <c r="G1144" t="s">
        <v>7045</v>
      </c>
      <c r="H1144" t="s">
        <v>7046</v>
      </c>
      <c r="I1144" t="s">
        <v>34</v>
      </c>
      <c r="J1144" t="s">
        <v>192</v>
      </c>
      <c r="K1144" t="s">
        <v>24</v>
      </c>
      <c r="L1144" t="s">
        <v>1358</v>
      </c>
      <c r="M1144" t="s">
        <v>7047</v>
      </c>
      <c r="N1144" t="s">
        <v>46</v>
      </c>
    </row>
    <row r="1145" spans="1:14" x14ac:dyDescent="0.25">
      <c r="A1145" t="s">
        <v>7048</v>
      </c>
      <c r="B1145" t="s">
        <v>7049</v>
      </c>
      <c r="C1145" t="s">
        <v>16</v>
      </c>
      <c r="D1145" t="s">
        <v>67</v>
      </c>
      <c r="E1145" t="s">
        <v>18</v>
      </c>
      <c r="F1145" t="s">
        <v>7050</v>
      </c>
      <c r="G1145" t="s">
        <v>7051</v>
      </c>
      <c r="H1145" t="s">
        <v>7052</v>
      </c>
      <c r="I1145" t="s">
        <v>34</v>
      </c>
      <c r="J1145" t="s">
        <v>324</v>
      </c>
      <c r="K1145" t="s">
        <v>24</v>
      </c>
      <c r="L1145" t="s">
        <v>7053</v>
      </c>
      <c r="M1145" t="s">
        <v>7054</v>
      </c>
      <c r="N1145" t="s">
        <v>46</v>
      </c>
    </row>
    <row r="1146" spans="1:14" x14ac:dyDescent="0.25">
      <c r="A1146" t="s">
        <v>7055</v>
      </c>
      <c r="B1146" t="s">
        <v>7056</v>
      </c>
      <c r="C1146" t="s">
        <v>76</v>
      </c>
      <c r="D1146" t="s">
        <v>7057</v>
      </c>
      <c r="E1146" t="s">
        <v>18</v>
      </c>
      <c r="F1146" t="s">
        <v>7058</v>
      </c>
      <c r="G1146" t="s">
        <v>7059</v>
      </c>
      <c r="H1146" t="s">
        <v>7060</v>
      </c>
      <c r="I1146" t="s">
        <v>34</v>
      </c>
      <c r="J1146" t="s">
        <v>162</v>
      </c>
      <c r="K1146" t="s">
        <v>24</v>
      </c>
      <c r="L1146" t="s">
        <v>7061</v>
      </c>
      <c r="M1146" t="s">
        <v>7062</v>
      </c>
      <c r="N1146" t="s">
        <v>46</v>
      </c>
    </row>
    <row r="1147" spans="1:14" x14ac:dyDescent="0.25">
      <c r="A1147" t="s">
        <v>7063</v>
      </c>
      <c r="B1147" t="s">
        <v>7064</v>
      </c>
      <c r="C1147" t="s">
        <v>76</v>
      </c>
      <c r="D1147" t="s">
        <v>1612</v>
      </c>
      <c r="E1147" t="s">
        <v>18</v>
      </c>
      <c r="F1147" t="s">
        <v>7065</v>
      </c>
      <c r="G1147" t="s">
        <v>7066</v>
      </c>
      <c r="H1147" t="s">
        <v>7067</v>
      </c>
      <c r="I1147" t="s">
        <v>34</v>
      </c>
      <c r="J1147" t="s">
        <v>284</v>
      </c>
      <c r="K1147" t="s">
        <v>24</v>
      </c>
      <c r="L1147" t="s">
        <v>82</v>
      </c>
      <c r="M1147" t="s">
        <v>26</v>
      </c>
      <c r="N1147" t="s">
        <v>27</v>
      </c>
    </row>
    <row r="1148" spans="1:14" x14ac:dyDescent="0.25">
      <c r="A1148" t="s">
        <v>7068</v>
      </c>
      <c r="B1148" t="s">
        <v>7069</v>
      </c>
      <c r="C1148" t="s">
        <v>76</v>
      </c>
      <c r="D1148" t="s">
        <v>102</v>
      </c>
      <c r="E1148" t="s">
        <v>18</v>
      </c>
      <c r="F1148" t="s">
        <v>7070</v>
      </c>
      <c r="G1148" t="s">
        <v>7071</v>
      </c>
      <c r="H1148" t="s">
        <v>7072</v>
      </c>
      <c r="I1148" t="s">
        <v>34</v>
      </c>
      <c r="J1148" t="s">
        <v>536</v>
      </c>
      <c r="K1148" t="s">
        <v>24</v>
      </c>
      <c r="L1148" t="s">
        <v>82</v>
      </c>
      <c r="M1148" t="s">
        <v>7073</v>
      </c>
      <c r="N1148" t="s">
        <v>46</v>
      </c>
    </row>
    <row r="1149" spans="1:14" x14ac:dyDescent="0.25">
      <c r="A1149" t="s">
        <v>7074</v>
      </c>
      <c r="B1149" t="s">
        <v>7075</v>
      </c>
      <c r="C1149" t="s">
        <v>16</v>
      </c>
      <c r="D1149" t="s">
        <v>1327</v>
      </c>
      <c r="E1149" t="s">
        <v>18</v>
      </c>
      <c r="F1149" t="s">
        <v>7076</v>
      </c>
      <c r="G1149" t="s">
        <v>7077</v>
      </c>
      <c r="H1149" t="s">
        <v>7078</v>
      </c>
      <c r="I1149" t="s">
        <v>34</v>
      </c>
      <c r="J1149" t="s">
        <v>372</v>
      </c>
      <c r="K1149" t="s">
        <v>24</v>
      </c>
      <c r="L1149" t="s">
        <v>1331</v>
      </c>
      <c r="M1149" t="s">
        <v>7079</v>
      </c>
      <c r="N1149" t="s">
        <v>46</v>
      </c>
    </row>
    <row r="1150" spans="1:14" x14ac:dyDescent="0.25">
      <c r="A1150" t="s">
        <v>7080</v>
      </c>
      <c r="B1150" t="s">
        <v>7081</v>
      </c>
      <c r="C1150" t="s">
        <v>76</v>
      </c>
      <c r="D1150" t="s">
        <v>7082</v>
      </c>
      <c r="E1150" t="s">
        <v>18</v>
      </c>
      <c r="F1150" t="s">
        <v>7083</v>
      </c>
      <c r="G1150" t="s">
        <v>7084</v>
      </c>
      <c r="H1150" t="s">
        <v>7085</v>
      </c>
      <c r="I1150" t="s">
        <v>34</v>
      </c>
      <c r="J1150" t="s">
        <v>1468</v>
      </c>
      <c r="K1150" t="s">
        <v>24</v>
      </c>
      <c r="L1150" t="s">
        <v>44</v>
      </c>
      <c r="M1150" t="s">
        <v>7086</v>
      </c>
      <c r="N1150" t="s">
        <v>46</v>
      </c>
    </row>
    <row r="1151" spans="1:14" x14ac:dyDescent="0.25">
      <c r="A1151" t="s">
        <v>7087</v>
      </c>
      <c r="B1151" t="s">
        <v>101</v>
      </c>
      <c r="C1151" t="s">
        <v>16</v>
      </c>
      <c r="D1151" t="s">
        <v>102</v>
      </c>
      <c r="E1151" t="s">
        <v>18</v>
      </c>
      <c r="F1151" t="s">
        <v>7088</v>
      </c>
      <c r="G1151" t="s">
        <v>7089</v>
      </c>
      <c r="H1151" t="s">
        <v>7090</v>
      </c>
      <c r="I1151" t="s">
        <v>34</v>
      </c>
      <c r="J1151" t="s">
        <v>1501</v>
      </c>
      <c r="K1151" t="s">
        <v>24</v>
      </c>
      <c r="L1151" t="s">
        <v>82</v>
      </c>
      <c r="M1151" t="s">
        <v>7091</v>
      </c>
      <c r="N1151" t="s">
        <v>46</v>
      </c>
    </row>
    <row r="1152" spans="1:14" x14ac:dyDescent="0.25">
      <c r="A1152" t="s">
        <v>7092</v>
      </c>
      <c r="B1152" t="s">
        <v>7093</v>
      </c>
      <c r="C1152" t="s">
        <v>76</v>
      </c>
      <c r="D1152" t="s">
        <v>7094</v>
      </c>
      <c r="E1152" t="s">
        <v>18</v>
      </c>
      <c r="F1152" t="s">
        <v>7095</v>
      </c>
      <c r="G1152" t="s">
        <v>7096</v>
      </c>
      <c r="H1152" t="s">
        <v>7097</v>
      </c>
      <c r="I1152" t="s">
        <v>34</v>
      </c>
      <c r="J1152" t="s">
        <v>5637</v>
      </c>
      <c r="K1152" t="s">
        <v>24</v>
      </c>
      <c r="L1152" t="s">
        <v>2442</v>
      </c>
      <c r="M1152" t="s">
        <v>26</v>
      </c>
      <c r="N1152" t="s">
        <v>27</v>
      </c>
    </row>
    <row r="1153" spans="1:14" x14ac:dyDescent="0.25">
      <c r="A1153" t="s">
        <v>7098</v>
      </c>
      <c r="B1153" t="s">
        <v>7099</v>
      </c>
      <c r="C1153" t="s">
        <v>16</v>
      </c>
      <c r="D1153" t="s">
        <v>94</v>
      </c>
      <c r="E1153" t="s">
        <v>18</v>
      </c>
      <c r="F1153" t="s">
        <v>7100</v>
      </c>
      <c r="G1153" t="s">
        <v>7101</v>
      </c>
      <c r="H1153" t="s">
        <v>7102</v>
      </c>
      <c r="I1153" t="s">
        <v>34</v>
      </c>
      <c r="J1153" t="s">
        <v>889</v>
      </c>
      <c r="K1153" t="s">
        <v>24</v>
      </c>
      <c r="L1153" t="s">
        <v>3732</v>
      </c>
      <c r="M1153" t="s">
        <v>26</v>
      </c>
      <c r="N1153" t="s">
        <v>27</v>
      </c>
    </row>
    <row r="1154" spans="1:14" x14ac:dyDescent="0.25">
      <c r="A1154" t="s">
        <v>7103</v>
      </c>
      <c r="B1154" t="s">
        <v>4064</v>
      </c>
      <c r="C1154" t="s">
        <v>16</v>
      </c>
      <c r="D1154" t="s">
        <v>2841</v>
      </c>
      <c r="E1154" t="s">
        <v>18</v>
      </c>
      <c r="F1154" t="s">
        <v>7104</v>
      </c>
      <c r="G1154" t="s">
        <v>7105</v>
      </c>
      <c r="H1154" t="s">
        <v>7106</v>
      </c>
      <c r="I1154" t="s">
        <v>34</v>
      </c>
      <c r="J1154" t="s">
        <v>1279</v>
      </c>
      <c r="K1154" t="s">
        <v>24</v>
      </c>
      <c r="L1154" t="s">
        <v>82</v>
      </c>
      <c r="M1154" t="s">
        <v>26</v>
      </c>
      <c r="N1154" t="s">
        <v>27</v>
      </c>
    </row>
    <row r="1155" spans="1:14" x14ac:dyDescent="0.25">
      <c r="A1155" t="s">
        <v>7107</v>
      </c>
      <c r="B1155" t="s">
        <v>6208</v>
      </c>
      <c r="C1155" t="s">
        <v>76</v>
      </c>
      <c r="D1155" t="s">
        <v>7108</v>
      </c>
      <c r="E1155" t="s">
        <v>18</v>
      </c>
      <c r="F1155" t="s">
        <v>7109</v>
      </c>
      <c r="G1155" t="s">
        <v>7110</v>
      </c>
      <c r="H1155" t="s">
        <v>7111</v>
      </c>
      <c r="I1155" t="s">
        <v>34</v>
      </c>
      <c r="J1155" t="s">
        <v>448</v>
      </c>
      <c r="K1155" t="s">
        <v>24</v>
      </c>
      <c r="L1155" t="s">
        <v>4498</v>
      </c>
      <c r="M1155" t="s">
        <v>26</v>
      </c>
      <c r="N1155" t="s">
        <v>27</v>
      </c>
    </row>
    <row r="1156" spans="1:14" x14ac:dyDescent="0.25">
      <c r="A1156" t="s">
        <v>7112</v>
      </c>
      <c r="B1156" t="s">
        <v>7113</v>
      </c>
      <c r="C1156" t="s">
        <v>16</v>
      </c>
      <c r="D1156" t="s">
        <v>397</v>
      </c>
      <c r="E1156" t="s">
        <v>18</v>
      </c>
      <c r="F1156" t="s">
        <v>7114</v>
      </c>
      <c r="G1156" t="s">
        <v>7115</v>
      </c>
      <c r="H1156" t="s">
        <v>7116</v>
      </c>
      <c r="I1156" t="s">
        <v>34</v>
      </c>
      <c r="J1156" t="s">
        <v>476</v>
      </c>
      <c r="K1156" t="s">
        <v>24</v>
      </c>
      <c r="L1156" t="s">
        <v>7117</v>
      </c>
      <c r="M1156" t="s">
        <v>26</v>
      </c>
      <c r="N1156" t="s">
        <v>27</v>
      </c>
    </row>
    <row r="1157" spans="1:14" x14ac:dyDescent="0.25">
      <c r="A1157" t="s">
        <v>6217</v>
      </c>
      <c r="B1157" t="s">
        <v>6167</v>
      </c>
      <c r="C1157" t="s">
        <v>16</v>
      </c>
      <c r="D1157" t="s">
        <v>638</v>
      </c>
      <c r="E1157" t="s">
        <v>18</v>
      </c>
      <c r="F1157" t="s">
        <v>7118</v>
      </c>
      <c r="G1157" t="s">
        <v>7119</v>
      </c>
      <c r="H1157" t="s">
        <v>7120</v>
      </c>
      <c r="I1157" t="s">
        <v>34</v>
      </c>
      <c r="J1157" t="s">
        <v>134</v>
      </c>
      <c r="K1157" t="s">
        <v>24</v>
      </c>
      <c r="L1157" t="s">
        <v>82</v>
      </c>
      <c r="M1157" t="s">
        <v>26</v>
      </c>
      <c r="N1157" t="s">
        <v>27</v>
      </c>
    </row>
    <row r="1158" spans="1:14" x14ac:dyDescent="0.25">
      <c r="A1158" t="s">
        <v>7121</v>
      </c>
      <c r="B1158" t="s">
        <v>2408</v>
      </c>
      <c r="C1158" t="s">
        <v>76</v>
      </c>
      <c r="D1158" t="s">
        <v>197</v>
      </c>
      <c r="E1158" t="s">
        <v>18</v>
      </c>
      <c r="F1158" t="s">
        <v>7122</v>
      </c>
      <c r="G1158" t="s">
        <v>7123</v>
      </c>
      <c r="H1158" t="s">
        <v>7124</v>
      </c>
      <c r="I1158" t="s">
        <v>34</v>
      </c>
      <c r="J1158" t="s">
        <v>536</v>
      </c>
      <c r="K1158" t="s">
        <v>24</v>
      </c>
      <c r="L1158" t="s">
        <v>202</v>
      </c>
      <c r="M1158" t="s">
        <v>7125</v>
      </c>
      <c r="N1158" t="s">
        <v>46</v>
      </c>
    </row>
    <row r="1159" spans="1:14" x14ac:dyDescent="0.25">
      <c r="A1159" t="s">
        <v>7126</v>
      </c>
      <c r="B1159" t="s">
        <v>101</v>
      </c>
      <c r="C1159" t="s">
        <v>76</v>
      </c>
      <c r="D1159" t="s">
        <v>102</v>
      </c>
      <c r="E1159" t="s">
        <v>18</v>
      </c>
      <c r="F1159" t="s">
        <v>7127</v>
      </c>
      <c r="G1159" t="s">
        <v>7128</v>
      </c>
      <c r="H1159" t="s">
        <v>7129</v>
      </c>
      <c r="I1159" t="s">
        <v>34</v>
      </c>
      <c r="J1159" t="s">
        <v>71</v>
      </c>
      <c r="K1159" t="s">
        <v>24</v>
      </c>
      <c r="L1159" t="s">
        <v>82</v>
      </c>
      <c r="M1159" t="s">
        <v>7130</v>
      </c>
      <c r="N1159" t="s">
        <v>46</v>
      </c>
    </row>
    <row r="1160" spans="1:14" x14ac:dyDescent="0.25">
      <c r="A1160" t="s">
        <v>7131</v>
      </c>
      <c r="B1160" t="s">
        <v>7132</v>
      </c>
      <c r="C1160" t="s">
        <v>16</v>
      </c>
      <c r="D1160" t="s">
        <v>2847</v>
      </c>
      <c r="E1160" t="s">
        <v>18</v>
      </c>
      <c r="F1160" t="s">
        <v>7133</v>
      </c>
      <c r="G1160" t="s">
        <v>7134</v>
      </c>
      <c r="H1160" t="s">
        <v>7135</v>
      </c>
      <c r="I1160" t="s">
        <v>34</v>
      </c>
      <c r="J1160" t="s">
        <v>315</v>
      </c>
      <c r="K1160" t="s">
        <v>24</v>
      </c>
      <c r="L1160" t="s">
        <v>82</v>
      </c>
      <c r="M1160" t="s">
        <v>7136</v>
      </c>
      <c r="N1160" t="s">
        <v>46</v>
      </c>
    </row>
    <row r="1161" spans="1:14" x14ac:dyDescent="0.25">
      <c r="A1161" t="s">
        <v>7137</v>
      </c>
      <c r="B1161" t="s">
        <v>7138</v>
      </c>
      <c r="C1161" t="s">
        <v>76</v>
      </c>
      <c r="D1161" t="s">
        <v>151</v>
      </c>
      <c r="E1161" t="s">
        <v>18</v>
      </c>
      <c r="F1161" t="s">
        <v>7139</v>
      </c>
      <c r="G1161" t="s">
        <v>7140</v>
      </c>
      <c r="H1161" t="s">
        <v>7141</v>
      </c>
      <c r="I1161" t="s">
        <v>34</v>
      </c>
      <c r="J1161" t="s">
        <v>1543</v>
      </c>
      <c r="K1161" t="s">
        <v>24</v>
      </c>
      <c r="L1161" t="s">
        <v>114</v>
      </c>
      <c r="M1161" t="s">
        <v>7142</v>
      </c>
      <c r="N1161" t="s">
        <v>46</v>
      </c>
    </row>
    <row r="1162" spans="1:14" x14ac:dyDescent="0.25">
      <c r="A1162" t="s">
        <v>7143</v>
      </c>
      <c r="B1162" t="s">
        <v>7144</v>
      </c>
      <c r="C1162" t="s">
        <v>76</v>
      </c>
      <c r="D1162" t="s">
        <v>759</v>
      </c>
      <c r="E1162" t="s">
        <v>18</v>
      </c>
      <c r="F1162" t="s">
        <v>7145</v>
      </c>
      <c r="G1162" t="s">
        <v>7146</v>
      </c>
      <c r="H1162" t="s">
        <v>7147</v>
      </c>
      <c r="I1162" t="s">
        <v>34</v>
      </c>
      <c r="J1162" t="s">
        <v>782</v>
      </c>
      <c r="K1162" t="s">
        <v>24</v>
      </c>
      <c r="L1162" t="s">
        <v>248</v>
      </c>
      <c r="M1162" t="s">
        <v>26</v>
      </c>
      <c r="N1162" t="s">
        <v>27</v>
      </c>
    </row>
    <row r="1163" spans="1:14" x14ac:dyDescent="0.25">
      <c r="A1163" t="s">
        <v>7148</v>
      </c>
      <c r="B1163" t="s">
        <v>2505</v>
      </c>
      <c r="C1163" t="s">
        <v>16</v>
      </c>
      <c r="D1163" t="s">
        <v>7149</v>
      </c>
      <c r="E1163" t="s">
        <v>18</v>
      </c>
      <c r="F1163" t="s">
        <v>7150</v>
      </c>
      <c r="G1163" t="s">
        <v>7151</v>
      </c>
      <c r="H1163" t="s">
        <v>7152</v>
      </c>
      <c r="I1163" t="s">
        <v>2489</v>
      </c>
      <c r="J1163" t="s">
        <v>134</v>
      </c>
      <c r="K1163" t="s">
        <v>24</v>
      </c>
      <c r="L1163" t="s">
        <v>7153</v>
      </c>
      <c r="M1163" t="s">
        <v>26</v>
      </c>
      <c r="N1163" t="s">
        <v>27</v>
      </c>
    </row>
    <row r="1164" spans="1:14" x14ac:dyDescent="0.25">
      <c r="A1164" t="s">
        <v>7154</v>
      </c>
      <c r="B1164" t="s">
        <v>7155</v>
      </c>
      <c r="C1164" t="s">
        <v>76</v>
      </c>
      <c r="D1164" t="s">
        <v>3197</v>
      </c>
      <c r="E1164" t="s">
        <v>18</v>
      </c>
      <c r="F1164" t="s">
        <v>7156</v>
      </c>
      <c r="G1164" t="s">
        <v>7157</v>
      </c>
      <c r="H1164" t="s">
        <v>7158</v>
      </c>
      <c r="I1164" t="s">
        <v>34</v>
      </c>
      <c r="J1164" t="s">
        <v>1860</v>
      </c>
      <c r="K1164" t="s">
        <v>24</v>
      </c>
      <c r="L1164" t="s">
        <v>82</v>
      </c>
      <c r="M1164" t="s">
        <v>26</v>
      </c>
      <c r="N1164" t="s">
        <v>27</v>
      </c>
    </row>
    <row r="1165" spans="1:14" x14ac:dyDescent="0.25">
      <c r="A1165" t="s">
        <v>28</v>
      </c>
      <c r="B1165" t="s">
        <v>428</v>
      </c>
      <c r="C1165" t="s">
        <v>76</v>
      </c>
      <c r="D1165" t="s">
        <v>7159</v>
      </c>
      <c r="E1165" t="s">
        <v>18</v>
      </c>
      <c r="F1165" t="s">
        <v>7160</v>
      </c>
      <c r="G1165" t="s">
        <v>7161</v>
      </c>
      <c r="H1165" t="s">
        <v>7162</v>
      </c>
      <c r="I1165" t="s">
        <v>34</v>
      </c>
      <c r="J1165" t="s">
        <v>307</v>
      </c>
      <c r="K1165" t="s">
        <v>24</v>
      </c>
      <c r="L1165" t="s">
        <v>193</v>
      </c>
      <c r="M1165" t="s">
        <v>26</v>
      </c>
      <c r="N1165" t="s">
        <v>27</v>
      </c>
    </row>
    <row r="1166" spans="1:14" x14ac:dyDescent="0.25">
      <c r="A1166" t="s">
        <v>7163</v>
      </c>
      <c r="B1166" t="s">
        <v>7164</v>
      </c>
      <c r="C1166" t="s">
        <v>76</v>
      </c>
      <c r="D1166" t="s">
        <v>2740</v>
      </c>
      <c r="E1166" t="s">
        <v>18</v>
      </c>
      <c r="F1166" t="s">
        <v>7165</v>
      </c>
      <c r="G1166" t="s">
        <v>7166</v>
      </c>
      <c r="H1166" t="s">
        <v>7167</v>
      </c>
      <c r="I1166" t="s">
        <v>22</v>
      </c>
      <c r="J1166" t="s">
        <v>1413</v>
      </c>
      <c r="K1166" t="s">
        <v>24</v>
      </c>
      <c r="L1166" t="s">
        <v>2744</v>
      </c>
      <c r="M1166" t="s">
        <v>7168</v>
      </c>
      <c r="N1166" t="s">
        <v>46</v>
      </c>
    </row>
    <row r="1167" spans="1:14" x14ac:dyDescent="0.25">
      <c r="A1167" t="s">
        <v>7169</v>
      </c>
      <c r="B1167" t="s">
        <v>3502</v>
      </c>
      <c r="C1167" t="s">
        <v>16</v>
      </c>
      <c r="D1167" t="s">
        <v>3844</v>
      </c>
      <c r="E1167" t="s">
        <v>18</v>
      </c>
      <c r="F1167" t="s">
        <v>7170</v>
      </c>
      <c r="G1167" t="s">
        <v>7171</v>
      </c>
      <c r="H1167" t="s">
        <v>7172</v>
      </c>
      <c r="I1167" t="s">
        <v>34</v>
      </c>
      <c r="J1167" t="s">
        <v>476</v>
      </c>
      <c r="K1167" t="s">
        <v>24</v>
      </c>
      <c r="L1167" t="s">
        <v>36</v>
      </c>
      <c r="M1167" t="s">
        <v>26</v>
      </c>
      <c r="N1167" t="s">
        <v>27</v>
      </c>
    </row>
    <row r="1168" spans="1:14" x14ac:dyDescent="0.25">
      <c r="A1168" t="s">
        <v>7173</v>
      </c>
      <c r="B1168" t="s">
        <v>7174</v>
      </c>
      <c r="C1168" t="s">
        <v>16</v>
      </c>
      <c r="D1168" t="s">
        <v>3818</v>
      </c>
      <c r="E1168" t="s">
        <v>18</v>
      </c>
      <c r="F1168" t="s">
        <v>7175</v>
      </c>
      <c r="G1168" t="s">
        <v>7176</v>
      </c>
      <c r="H1168" t="s">
        <v>7177</v>
      </c>
      <c r="I1168" t="s">
        <v>34</v>
      </c>
      <c r="J1168" t="s">
        <v>256</v>
      </c>
      <c r="K1168" t="s">
        <v>24</v>
      </c>
      <c r="L1168" t="s">
        <v>36</v>
      </c>
      <c r="M1168" t="s">
        <v>26</v>
      </c>
      <c r="N1168" t="s">
        <v>27</v>
      </c>
    </row>
    <row r="1169" spans="1:14" x14ac:dyDescent="0.25">
      <c r="A1169" t="s">
        <v>7178</v>
      </c>
      <c r="B1169" t="s">
        <v>48</v>
      </c>
      <c r="C1169" t="s">
        <v>76</v>
      </c>
      <c r="D1169" t="s">
        <v>49</v>
      </c>
      <c r="E1169" t="s">
        <v>18</v>
      </c>
      <c r="F1169" t="s">
        <v>7179</v>
      </c>
      <c r="G1169" t="s">
        <v>7180</v>
      </c>
      <c r="H1169" t="s">
        <v>7181</v>
      </c>
      <c r="I1169" t="s">
        <v>34</v>
      </c>
      <c r="J1169" t="s">
        <v>1398</v>
      </c>
      <c r="K1169" t="s">
        <v>24</v>
      </c>
      <c r="L1169" t="s">
        <v>54</v>
      </c>
      <c r="M1169" t="s">
        <v>7182</v>
      </c>
      <c r="N1169" t="s">
        <v>46</v>
      </c>
    </row>
    <row r="1170" spans="1:14" x14ac:dyDescent="0.25">
      <c r="A1170" t="s">
        <v>7183</v>
      </c>
      <c r="B1170" t="s">
        <v>7184</v>
      </c>
      <c r="C1170" t="s">
        <v>16</v>
      </c>
      <c r="D1170" t="s">
        <v>7185</v>
      </c>
      <c r="E1170" t="s">
        <v>18</v>
      </c>
      <c r="F1170" t="s">
        <v>7186</v>
      </c>
      <c r="G1170" t="s">
        <v>7187</v>
      </c>
      <c r="H1170" t="s">
        <v>7188</v>
      </c>
      <c r="I1170" t="s">
        <v>348</v>
      </c>
      <c r="J1170" t="s">
        <v>521</v>
      </c>
      <c r="K1170" t="s">
        <v>24</v>
      </c>
      <c r="L1170" t="s">
        <v>394</v>
      </c>
      <c r="M1170" t="s">
        <v>26</v>
      </c>
      <c r="N1170" t="s">
        <v>27</v>
      </c>
    </row>
    <row r="1171" spans="1:14" x14ac:dyDescent="0.25">
      <c r="A1171" t="s">
        <v>7189</v>
      </c>
      <c r="C1171" t="s">
        <v>16</v>
      </c>
      <c r="D1171" t="s">
        <v>7190</v>
      </c>
      <c r="E1171" t="s">
        <v>18</v>
      </c>
      <c r="F1171" t="s">
        <v>7191</v>
      </c>
      <c r="G1171" t="s">
        <v>7192</v>
      </c>
      <c r="H1171" t="s">
        <v>7193</v>
      </c>
      <c r="I1171" t="s">
        <v>348</v>
      </c>
      <c r="J1171" t="s">
        <v>1836</v>
      </c>
      <c r="K1171" t="s">
        <v>24</v>
      </c>
      <c r="L1171" t="s">
        <v>394</v>
      </c>
      <c r="M1171" t="s">
        <v>7194</v>
      </c>
      <c r="N1171" t="s">
        <v>46</v>
      </c>
    </row>
    <row r="1172" spans="1:14" x14ac:dyDescent="0.25">
      <c r="A1172" t="s">
        <v>7195</v>
      </c>
      <c r="B1172" t="s">
        <v>2313</v>
      </c>
      <c r="C1172" t="s">
        <v>16</v>
      </c>
      <c r="D1172" t="s">
        <v>6421</v>
      </c>
      <c r="E1172" t="s">
        <v>18</v>
      </c>
      <c r="F1172" t="s">
        <v>7196</v>
      </c>
      <c r="G1172" t="s">
        <v>7197</v>
      </c>
      <c r="H1172" t="s">
        <v>7198</v>
      </c>
      <c r="I1172" t="s">
        <v>34</v>
      </c>
      <c r="J1172" t="s">
        <v>1769</v>
      </c>
      <c r="K1172" t="s">
        <v>24</v>
      </c>
      <c r="L1172" t="s">
        <v>441</v>
      </c>
      <c r="M1172" t="s">
        <v>26</v>
      </c>
      <c r="N1172" t="s">
        <v>27</v>
      </c>
    </row>
    <row r="1173" spans="1:14" x14ac:dyDescent="0.25">
      <c r="A1173" t="s">
        <v>7199</v>
      </c>
      <c r="B1173" t="s">
        <v>7200</v>
      </c>
      <c r="C1173" t="s">
        <v>16</v>
      </c>
      <c r="D1173" t="s">
        <v>7201</v>
      </c>
      <c r="E1173" t="s">
        <v>18</v>
      </c>
      <c r="F1173" t="s">
        <v>7202</v>
      </c>
      <c r="G1173" t="s">
        <v>7203</v>
      </c>
      <c r="H1173" t="s">
        <v>7204</v>
      </c>
      <c r="I1173" t="s">
        <v>2489</v>
      </c>
      <c r="J1173" t="s">
        <v>7205</v>
      </c>
      <c r="K1173" t="s">
        <v>3836</v>
      </c>
      <c r="L1173" t="s">
        <v>7206</v>
      </c>
      <c r="M1173" t="s">
        <v>26</v>
      </c>
      <c r="N1173" t="s">
        <v>27</v>
      </c>
    </row>
    <row r="1174" spans="1:14" x14ac:dyDescent="0.25">
      <c r="A1174" t="s">
        <v>7207</v>
      </c>
      <c r="B1174" t="s">
        <v>7208</v>
      </c>
      <c r="C1174" t="s">
        <v>76</v>
      </c>
      <c r="D1174" t="s">
        <v>5227</v>
      </c>
      <c r="E1174" t="s">
        <v>695</v>
      </c>
      <c r="F1174" t="s">
        <v>7209</v>
      </c>
      <c r="G1174" t="s">
        <v>7210</v>
      </c>
      <c r="H1174" t="s">
        <v>7211</v>
      </c>
      <c r="I1174" t="s">
        <v>34</v>
      </c>
      <c r="J1174" t="s">
        <v>2051</v>
      </c>
      <c r="K1174" t="s">
        <v>24</v>
      </c>
      <c r="L1174" t="s">
        <v>82</v>
      </c>
      <c r="M1174" t="s">
        <v>26</v>
      </c>
      <c r="N1174" t="s">
        <v>27</v>
      </c>
    </row>
    <row r="1175" spans="1:14" x14ac:dyDescent="0.25">
      <c r="A1175" t="s">
        <v>7212</v>
      </c>
      <c r="B1175" t="s">
        <v>7213</v>
      </c>
      <c r="C1175" t="s">
        <v>16</v>
      </c>
      <c r="D1175" t="s">
        <v>7214</v>
      </c>
      <c r="E1175" t="s">
        <v>695</v>
      </c>
      <c r="F1175" t="s">
        <v>7215</v>
      </c>
      <c r="G1175" t="s">
        <v>7216</v>
      </c>
      <c r="H1175" t="s">
        <v>7217</v>
      </c>
      <c r="I1175" t="s">
        <v>34</v>
      </c>
      <c r="J1175" t="s">
        <v>456</v>
      </c>
      <c r="K1175" t="s">
        <v>24</v>
      </c>
      <c r="L1175" t="s">
        <v>914</v>
      </c>
      <c r="M1175" t="s">
        <v>7218</v>
      </c>
      <c r="N1175" t="s">
        <v>46</v>
      </c>
    </row>
    <row r="1176" spans="1:14" x14ac:dyDescent="0.25">
      <c r="A1176" t="s">
        <v>7219</v>
      </c>
      <c r="B1176" t="s">
        <v>7220</v>
      </c>
      <c r="C1176" t="s">
        <v>16</v>
      </c>
      <c r="D1176" t="s">
        <v>7221</v>
      </c>
      <c r="E1176" t="s">
        <v>695</v>
      </c>
      <c r="F1176" t="s">
        <v>7222</v>
      </c>
      <c r="G1176" t="s">
        <v>7223</v>
      </c>
      <c r="H1176" t="s">
        <v>7224</v>
      </c>
      <c r="I1176" t="s">
        <v>348</v>
      </c>
      <c r="J1176" t="s">
        <v>1208</v>
      </c>
      <c r="K1176" t="s">
        <v>24</v>
      </c>
      <c r="L1176" t="s">
        <v>394</v>
      </c>
      <c r="M1176" t="s">
        <v>26</v>
      </c>
      <c r="N1176" t="s">
        <v>27</v>
      </c>
    </row>
    <row r="1177" spans="1:14" x14ac:dyDescent="0.25">
      <c r="A1177" t="s">
        <v>7225</v>
      </c>
      <c r="B1177" t="s">
        <v>7226</v>
      </c>
      <c r="C1177" t="s">
        <v>16</v>
      </c>
      <c r="D1177" t="s">
        <v>3889</v>
      </c>
      <c r="E1177" t="s">
        <v>695</v>
      </c>
      <c r="F1177" t="s">
        <v>7227</v>
      </c>
      <c r="G1177" t="s">
        <v>7228</v>
      </c>
      <c r="H1177" t="s">
        <v>7229</v>
      </c>
      <c r="I1177" t="s">
        <v>34</v>
      </c>
      <c r="J1177" t="s">
        <v>816</v>
      </c>
      <c r="K1177" t="s">
        <v>24</v>
      </c>
      <c r="L1177" t="s">
        <v>44</v>
      </c>
      <c r="M1177" t="s">
        <v>26</v>
      </c>
      <c r="N1177" t="s">
        <v>27</v>
      </c>
    </row>
    <row r="1178" spans="1:14" x14ac:dyDescent="0.25">
      <c r="A1178" t="s">
        <v>7212</v>
      </c>
      <c r="B1178" t="s">
        <v>7213</v>
      </c>
      <c r="C1178" t="s">
        <v>16</v>
      </c>
      <c r="D1178" t="s">
        <v>7214</v>
      </c>
      <c r="E1178" t="s">
        <v>695</v>
      </c>
      <c r="F1178" t="s">
        <v>7230</v>
      </c>
      <c r="G1178" t="s">
        <v>7231</v>
      </c>
      <c r="H1178" t="s">
        <v>7232</v>
      </c>
      <c r="I1178" t="s">
        <v>34</v>
      </c>
      <c r="J1178" t="s">
        <v>456</v>
      </c>
      <c r="K1178" t="s">
        <v>24</v>
      </c>
      <c r="L1178" t="s">
        <v>914</v>
      </c>
      <c r="M1178" t="s">
        <v>7233</v>
      </c>
      <c r="N1178" t="s">
        <v>46</v>
      </c>
    </row>
    <row r="1179" spans="1:14" x14ac:dyDescent="0.25">
      <c r="A1179" t="s">
        <v>7239</v>
      </c>
      <c r="B1179" t="s">
        <v>7240</v>
      </c>
      <c r="C1179" t="s">
        <v>16</v>
      </c>
      <c r="D1179" t="s">
        <v>4896</v>
      </c>
      <c r="E1179" t="s">
        <v>695</v>
      </c>
      <c r="F1179" t="s">
        <v>7241</v>
      </c>
      <c r="G1179" t="s">
        <v>7242</v>
      </c>
      <c r="H1179" t="s">
        <v>7243</v>
      </c>
      <c r="I1179" t="s">
        <v>34</v>
      </c>
      <c r="J1179" t="s">
        <v>2079</v>
      </c>
      <c r="K1179" t="s">
        <v>24</v>
      </c>
      <c r="L1179" t="s">
        <v>2751</v>
      </c>
      <c r="M1179" t="s">
        <v>26</v>
      </c>
      <c r="N1179" t="s">
        <v>27</v>
      </c>
    </row>
    <row r="1180" spans="1:14" x14ac:dyDescent="0.25">
      <c r="A1180" t="s">
        <v>2208</v>
      </c>
      <c r="B1180" t="s">
        <v>2063</v>
      </c>
      <c r="C1180" t="s">
        <v>1700</v>
      </c>
      <c r="D1180" t="s">
        <v>1612</v>
      </c>
      <c r="E1180" t="s">
        <v>695</v>
      </c>
      <c r="F1180" t="s">
        <v>7244</v>
      </c>
      <c r="G1180" t="s">
        <v>7245</v>
      </c>
      <c r="H1180" t="s">
        <v>7246</v>
      </c>
      <c r="I1180" t="s">
        <v>34</v>
      </c>
      <c r="J1180" t="s">
        <v>269</v>
      </c>
      <c r="K1180" t="s">
        <v>7247</v>
      </c>
      <c r="L1180" t="s">
        <v>82</v>
      </c>
      <c r="M1180" t="s">
        <v>26</v>
      </c>
      <c r="N1180" t="s">
        <v>27</v>
      </c>
    </row>
    <row r="1181" spans="1:14" x14ac:dyDescent="0.25">
      <c r="A1181" t="s">
        <v>7248</v>
      </c>
      <c r="B1181" t="s">
        <v>7249</v>
      </c>
      <c r="C1181" t="s">
        <v>2018</v>
      </c>
      <c r="D1181" t="s">
        <v>7250</v>
      </c>
      <c r="E1181" t="s">
        <v>18</v>
      </c>
      <c r="F1181" t="s">
        <v>7251</v>
      </c>
      <c r="G1181" t="s">
        <v>7252</v>
      </c>
      <c r="H1181" t="s">
        <v>7253</v>
      </c>
      <c r="I1181" t="s">
        <v>34</v>
      </c>
      <c r="J1181" t="s">
        <v>2023</v>
      </c>
      <c r="K1181" t="s">
        <v>1705</v>
      </c>
      <c r="L1181" t="s">
        <v>184</v>
      </c>
      <c r="M1181" t="s">
        <v>26</v>
      </c>
      <c r="N1181" t="s">
        <v>27</v>
      </c>
    </row>
    <row r="1182" spans="1:14" x14ac:dyDescent="0.25">
      <c r="A1182" t="s">
        <v>7254</v>
      </c>
      <c r="C1182" t="s">
        <v>7255</v>
      </c>
      <c r="E1182" t="s">
        <v>7256</v>
      </c>
      <c r="F1182" t="s">
        <v>7257</v>
      </c>
      <c r="G1182" t="s">
        <v>7258</v>
      </c>
      <c r="I1182" t="s">
        <v>34</v>
      </c>
      <c r="J1182" t="s">
        <v>872</v>
      </c>
      <c r="K1182" t="s">
        <v>1705</v>
      </c>
      <c r="M1182" t="s">
        <v>26</v>
      </c>
      <c r="N1182" t="s">
        <v>27</v>
      </c>
    </row>
    <row r="1183" spans="1:14" x14ac:dyDescent="0.25">
      <c r="A1183" t="s">
        <v>7264</v>
      </c>
      <c r="B1183" t="s">
        <v>7260</v>
      </c>
      <c r="C1183" t="s">
        <v>1700</v>
      </c>
      <c r="D1183" t="s">
        <v>759</v>
      </c>
      <c r="E1183" t="s">
        <v>695</v>
      </c>
      <c r="F1183" t="s">
        <v>7265</v>
      </c>
      <c r="G1183" t="s">
        <v>7266</v>
      </c>
      <c r="H1183" t="s">
        <v>7267</v>
      </c>
      <c r="I1183" t="s">
        <v>34</v>
      </c>
      <c r="J1183" t="s">
        <v>872</v>
      </c>
      <c r="K1183" t="s">
        <v>1705</v>
      </c>
      <c r="L1183" t="s">
        <v>82</v>
      </c>
      <c r="M1183" t="s">
        <v>26</v>
      </c>
      <c r="N1183" t="s">
        <v>27</v>
      </c>
    </row>
    <row r="1184" spans="1:14" x14ac:dyDescent="0.25">
      <c r="A1184" t="s">
        <v>7268</v>
      </c>
      <c r="B1184" t="s">
        <v>29</v>
      </c>
      <c r="C1184" t="s">
        <v>600</v>
      </c>
      <c r="D1184" t="s">
        <v>429</v>
      </c>
      <c r="E1184" t="s">
        <v>18</v>
      </c>
      <c r="F1184" t="s">
        <v>7269</v>
      </c>
      <c r="G1184" t="s">
        <v>7270</v>
      </c>
      <c r="H1184" t="s">
        <v>7271</v>
      </c>
      <c r="I1184" t="s">
        <v>34</v>
      </c>
      <c r="J1184" t="s">
        <v>5669</v>
      </c>
      <c r="K1184" t="s">
        <v>606</v>
      </c>
      <c r="L1184" t="s">
        <v>434</v>
      </c>
      <c r="M1184" t="s">
        <v>26</v>
      </c>
      <c r="N1184" t="s">
        <v>27</v>
      </c>
    </row>
    <row r="1185" spans="1:14" x14ac:dyDescent="0.25">
      <c r="A1185" t="s">
        <v>7272</v>
      </c>
      <c r="B1185" t="s">
        <v>599</v>
      </c>
      <c r="C1185" t="s">
        <v>600</v>
      </c>
      <c r="D1185" t="s">
        <v>7273</v>
      </c>
      <c r="E1185" t="s">
        <v>695</v>
      </c>
      <c r="F1185" t="s">
        <v>7274</v>
      </c>
      <c r="G1185" t="s">
        <v>7275</v>
      </c>
      <c r="H1185" t="s">
        <v>7276</v>
      </c>
      <c r="I1185" t="s">
        <v>34</v>
      </c>
      <c r="J1185" t="s">
        <v>2062</v>
      </c>
      <c r="K1185" t="s">
        <v>606</v>
      </c>
      <c r="L1185" t="s">
        <v>1469</v>
      </c>
      <c r="M1185" t="s">
        <v>26</v>
      </c>
      <c r="N1185" t="s">
        <v>27</v>
      </c>
    </row>
    <row r="1186" spans="1:14" x14ac:dyDescent="0.25">
      <c r="A1186" t="s">
        <v>7254</v>
      </c>
      <c r="C1186" t="s">
        <v>7255</v>
      </c>
      <c r="E1186" t="s">
        <v>7256</v>
      </c>
      <c r="F1186" t="s">
        <v>7277</v>
      </c>
      <c r="G1186" t="s">
        <v>7278</v>
      </c>
      <c r="I1186" t="s">
        <v>34</v>
      </c>
      <c r="J1186" t="s">
        <v>2062</v>
      </c>
      <c r="K1186" t="s">
        <v>1705</v>
      </c>
      <c r="M1186" t="s">
        <v>26</v>
      </c>
      <c r="N1186" t="s">
        <v>27</v>
      </c>
    </row>
    <row r="1187" spans="1:14" x14ac:dyDescent="0.25">
      <c r="A1187" t="s">
        <v>7279</v>
      </c>
      <c r="B1187" t="s">
        <v>2779</v>
      </c>
      <c r="C1187" t="s">
        <v>76</v>
      </c>
      <c r="D1187" t="s">
        <v>102</v>
      </c>
      <c r="E1187" t="s">
        <v>18</v>
      </c>
      <c r="F1187" t="s">
        <v>7280</v>
      </c>
      <c r="G1187" t="s">
        <v>7281</v>
      </c>
      <c r="H1187" t="s">
        <v>7282</v>
      </c>
      <c r="I1187" t="s">
        <v>34</v>
      </c>
      <c r="J1187" t="s">
        <v>1385</v>
      </c>
      <c r="K1187" t="s">
        <v>24</v>
      </c>
      <c r="L1187" t="s">
        <v>82</v>
      </c>
      <c r="M1187" t="s">
        <v>7283</v>
      </c>
      <c r="N1187" t="s">
        <v>46</v>
      </c>
    </row>
    <row r="1188" spans="1:14" x14ac:dyDescent="0.25">
      <c r="A1188" t="s">
        <v>7284</v>
      </c>
      <c r="B1188" t="s">
        <v>7285</v>
      </c>
      <c r="C1188" t="s">
        <v>16</v>
      </c>
      <c r="D1188" t="s">
        <v>7286</v>
      </c>
      <c r="E1188" t="s">
        <v>18</v>
      </c>
      <c r="F1188" t="s">
        <v>7287</v>
      </c>
      <c r="G1188" t="s">
        <v>7288</v>
      </c>
      <c r="H1188" t="s">
        <v>7289</v>
      </c>
      <c r="I1188" t="s">
        <v>34</v>
      </c>
      <c r="J1188" t="s">
        <v>575</v>
      </c>
      <c r="K1188" t="s">
        <v>24</v>
      </c>
      <c r="L1188" t="s">
        <v>233</v>
      </c>
      <c r="M1188" t="s">
        <v>7290</v>
      </c>
      <c r="N1188" t="s">
        <v>46</v>
      </c>
    </row>
    <row r="1189" spans="1:14" x14ac:dyDescent="0.25">
      <c r="A1189" t="s">
        <v>7291</v>
      </c>
      <c r="B1189" t="s">
        <v>7292</v>
      </c>
      <c r="C1189" t="s">
        <v>16</v>
      </c>
      <c r="D1189" t="s">
        <v>1354</v>
      </c>
      <c r="E1189" t="s">
        <v>18</v>
      </c>
      <c r="F1189" t="s">
        <v>7293</v>
      </c>
      <c r="G1189" t="s">
        <v>7294</v>
      </c>
      <c r="H1189" t="s">
        <v>7295</v>
      </c>
      <c r="I1189" t="s">
        <v>34</v>
      </c>
      <c r="J1189" t="s">
        <v>315</v>
      </c>
      <c r="K1189" t="s">
        <v>24</v>
      </c>
      <c r="L1189" t="s">
        <v>1358</v>
      </c>
      <c r="M1189" t="s">
        <v>7296</v>
      </c>
      <c r="N1189" t="s">
        <v>46</v>
      </c>
    </row>
    <row r="1190" spans="1:14" x14ac:dyDescent="0.25">
      <c r="A1190" t="s">
        <v>7297</v>
      </c>
      <c r="B1190" t="s">
        <v>7298</v>
      </c>
      <c r="C1190" t="s">
        <v>16</v>
      </c>
      <c r="D1190" t="s">
        <v>7299</v>
      </c>
      <c r="E1190" t="s">
        <v>18</v>
      </c>
      <c r="F1190" t="s">
        <v>7300</v>
      </c>
      <c r="G1190" t="s">
        <v>7301</v>
      </c>
      <c r="H1190" t="s">
        <v>7302</v>
      </c>
      <c r="I1190" t="s">
        <v>34</v>
      </c>
      <c r="J1190" t="s">
        <v>81</v>
      </c>
      <c r="K1190" t="s">
        <v>24</v>
      </c>
      <c r="L1190" t="s">
        <v>44</v>
      </c>
      <c r="M1190" t="s">
        <v>7303</v>
      </c>
      <c r="N1190" t="s">
        <v>46</v>
      </c>
    </row>
    <row r="1191" spans="1:14" x14ac:dyDescent="0.25">
      <c r="A1191" t="s">
        <v>7304</v>
      </c>
      <c r="B1191" t="s">
        <v>7305</v>
      </c>
      <c r="C1191" t="s">
        <v>76</v>
      </c>
      <c r="D1191" t="s">
        <v>49</v>
      </c>
      <c r="E1191" t="s">
        <v>18</v>
      </c>
      <c r="F1191" t="s">
        <v>7306</v>
      </c>
      <c r="G1191" t="s">
        <v>7307</v>
      </c>
      <c r="H1191" t="s">
        <v>7308</v>
      </c>
      <c r="I1191" t="s">
        <v>34</v>
      </c>
      <c r="J1191" t="s">
        <v>4634</v>
      </c>
      <c r="K1191" t="s">
        <v>24</v>
      </c>
      <c r="L1191" t="s">
        <v>54</v>
      </c>
      <c r="M1191" t="s">
        <v>7309</v>
      </c>
      <c r="N1191" t="s">
        <v>46</v>
      </c>
    </row>
    <row r="1192" spans="1:14" x14ac:dyDescent="0.25">
      <c r="A1192" t="s">
        <v>7316</v>
      </c>
      <c r="B1192" t="s">
        <v>7317</v>
      </c>
      <c r="C1192" t="s">
        <v>2018</v>
      </c>
      <c r="D1192" t="s">
        <v>5359</v>
      </c>
      <c r="E1192" t="s">
        <v>18</v>
      </c>
      <c r="F1192" t="s">
        <v>7318</v>
      </c>
      <c r="G1192" t="s">
        <v>7319</v>
      </c>
      <c r="H1192" t="s">
        <v>7320</v>
      </c>
      <c r="I1192" t="s">
        <v>34</v>
      </c>
      <c r="J1192" t="s">
        <v>3388</v>
      </c>
      <c r="K1192" t="s">
        <v>1705</v>
      </c>
      <c r="L1192" t="s">
        <v>7321</v>
      </c>
      <c r="M1192" t="s">
        <v>26</v>
      </c>
      <c r="N1192" t="s">
        <v>27</v>
      </c>
    </row>
    <row r="1193" spans="1:14" x14ac:dyDescent="0.25">
      <c r="A1193" t="s">
        <v>7322</v>
      </c>
      <c r="C1193" t="s">
        <v>600</v>
      </c>
      <c r="D1193" t="s">
        <v>1069</v>
      </c>
      <c r="E1193" t="s">
        <v>18</v>
      </c>
      <c r="F1193" t="s">
        <v>7323</v>
      </c>
      <c r="G1193" t="s">
        <v>7324</v>
      </c>
      <c r="H1193" t="s">
        <v>7325</v>
      </c>
      <c r="I1193" t="s">
        <v>34</v>
      </c>
      <c r="J1193" t="s">
        <v>1965</v>
      </c>
      <c r="K1193" t="s">
        <v>606</v>
      </c>
      <c r="L1193" t="s">
        <v>82</v>
      </c>
      <c r="M1193" t="s">
        <v>26</v>
      </c>
      <c r="N1193" t="s">
        <v>27</v>
      </c>
    </row>
    <row r="1194" spans="1:14" x14ac:dyDescent="0.25">
      <c r="A1194" t="s">
        <v>7326</v>
      </c>
      <c r="C1194" t="s">
        <v>2018</v>
      </c>
      <c r="D1194" t="s">
        <v>7327</v>
      </c>
      <c r="E1194" t="s">
        <v>18</v>
      </c>
      <c r="F1194" t="s">
        <v>7328</v>
      </c>
      <c r="G1194" t="s">
        <v>7329</v>
      </c>
      <c r="H1194" t="s">
        <v>7330</v>
      </c>
      <c r="I1194" t="s">
        <v>34</v>
      </c>
      <c r="J1194" t="s">
        <v>1295</v>
      </c>
      <c r="K1194" t="s">
        <v>1705</v>
      </c>
      <c r="L1194" t="s">
        <v>477</v>
      </c>
      <c r="M1194" t="s">
        <v>26</v>
      </c>
      <c r="N1194" t="s">
        <v>27</v>
      </c>
    </row>
    <row r="1195" spans="1:14" x14ac:dyDescent="0.25">
      <c r="A1195" t="s">
        <v>7331</v>
      </c>
      <c r="B1195" t="s">
        <v>29</v>
      </c>
      <c r="C1195" t="s">
        <v>2054</v>
      </c>
      <c r="D1195" t="s">
        <v>7332</v>
      </c>
      <c r="E1195" t="s">
        <v>18</v>
      </c>
      <c r="F1195" t="s">
        <v>7333</v>
      </c>
      <c r="G1195" t="s">
        <v>7334</v>
      </c>
      <c r="H1195" t="s">
        <v>7335</v>
      </c>
      <c r="I1195" t="s">
        <v>34</v>
      </c>
      <c r="J1195" t="s">
        <v>1689</v>
      </c>
      <c r="K1195" t="s">
        <v>1705</v>
      </c>
      <c r="L1195" t="s">
        <v>842</v>
      </c>
      <c r="M1195" t="s">
        <v>26</v>
      </c>
      <c r="N1195" t="s">
        <v>27</v>
      </c>
    </row>
    <row r="1196" spans="1:14" x14ac:dyDescent="0.25">
      <c r="A1196" t="s">
        <v>7336</v>
      </c>
      <c r="B1196" t="s">
        <v>722</v>
      </c>
      <c r="C1196" t="s">
        <v>1700</v>
      </c>
      <c r="D1196" t="s">
        <v>7337</v>
      </c>
      <c r="E1196" t="s">
        <v>695</v>
      </c>
      <c r="F1196" t="s">
        <v>7338</v>
      </c>
      <c r="G1196" t="s">
        <v>7339</v>
      </c>
      <c r="H1196" t="s">
        <v>7340</v>
      </c>
      <c r="I1196" t="s">
        <v>34</v>
      </c>
      <c r="J1196" t="s">
        <v>1161</v>
      </c>
      <c r="K1196" t="s">
        <v>1705</v>
      </c>
      <c r="L1196" t="s">
        <v>3722</v>
      </c>
      <c r="M1196" t="s">
        <v>26</v>
      </c>
      <c r="N1196" t="s">
        <v>27</v>
      </c>
    </row>
    <row r="1197" spans="1:14" x14ac:dyDescent="0.25">
      <c r="A1197" t="s">
        <v>7341</v>
      </c>
      <c r="B1197" t="s">
        <v>7342</v>
      </c>
      <c r="C1197" t="s">
        <v>7343</v>
      </c>
      <c r="D1197" t="s">
        <v>2574</v>
      </c>
      <c r="E1197" t="s">
        <v>18</v>
      </c>
      <c r="F1197" t="s">
        <v>7344</v>
      </c>
      <c r="G1197" t="s">
        <v>7345</v>
      </c>
      <c r="H1197" t="s">
        <v>7346</v>
      </c>
      <c r="I1197" t="s">
        <v>804</v>
      </c>
      <c r="J1197" t="s">
        <v>879</v>
      </c>
      <c r="K1197" t="s">
        <v>1705</v>
      </c>
      <c r="L1197" t="s">
        <v>477</v>
      </c>
      <c r="M1197" t="s">
        <v>26</v>
      </c>
      <c r="N1197" t="s">
        <v>27</v>
      </c>
    </row>
    <row r="1198" spans="1:14" x14ac:dyDescent="0.25">
      <c r="A1198" t="s">
        <v>7347</v>
      </c>
      <c r="B1198" t="s">
        <v>722</v>
      </c>
      <c r="C1198" t="s">
        <v>1700</v>
      </c>
      <c r="D1198" t="s">
        <v>7337</v>
      </c>
      <c r="E1198" t="s">
        <v>695</v>
      </c>
      <c r="F1198" t="s">
        <v>7351</v>
      </c>
      <c r="G1198" t="s">
        <v>7352</v>
      </c>
      <c r="H1198" t="s">
        <v>7353</v>
      </c>
      <c r="I1198" t="s">
        <v>34</v>
      </c>
      <c r="J1198" t="s">
        <v>134</v>
      </c>
      <c r="K1198" t="s">
        <v>606</v>
      </c>
      <c r="L1198" t="s">
        <v>3722</v>
      </c>
      <c r="M1198" t="s">
        <v>26</v>
      </c>
      <c r="N1198" t="s">
        <v>27</v>
      </c>
    </row>
    <row r="1199" spans="1:14" x14ac:dyDescent="0.25">
      <c r="A1199" t="s">
        <v>7359</v>
      </c>
      <c r="B1199" t="s">
        <v>7360</v>
      </c>
      <c r="C1199" t="s">
        <v>1700</v>
      </c>
      <c r="D1199" t="s">
        <v>7361</v>
      </c>
      <c r="E1199" t="s">
        <v>18</v>
      </c>
      <c r="F1199" t="s">
        <v>7362</v>
      </c>
      <c r="G1199" t="s">
        <v>7363</v>
      </c>
      <c r="H1199" t="s">
        <v>7364</v>
      </c>
      <c r="I1199" t="s">
        <v>34</v>
      </c>
      <c r="J1199" t="s">
        <v>3381</v>
      </c>
      <c r="K1199" t="s">
        <v>1705</v>
      </c>
      <c r="L1199" t="s">
        <v>44</v>
      </c>
      <c r="M1199" t="s">
        <v>26</v>
      </c>
      <c r="N1199" t="s">
        <v>27</v>
      </c>
    </row>
    <row r="1200" spans="1:14" x14ac:dyDescent="0.25">
      <c r="A1200" t="s">
        <v>7347</v>
      </c>
      <c r="B1200" t="s">
        <v>722</v>
      </c>
      <c r="C1200" t="s">
        <v>1700</v>
      </c>
      <c r="D1200" t="s">
        <v>7337</v>
      </c>
      <c r="E1200" t="s">
        <v>695</v>
      </c>
      <c r="F1200" t="s">
        <v>7365</v>
      </c>
      <c r="G1200" t="s">
        <v>7366</v>
      </c>
      <c r="H1200" t="s">
        <v>7367</v>
      </c>
      <c r="I1200" t="s">
        <v>34</v>
      </c>
      <c r="J1200" t="s">
        <v>691</v>
      </c>
      <c r="K1200" t="s">
        <v>606</v>
      </c>
      <c r="L1200" t="s">
        <v>3722</v>
      </c>
      <c r="M1200" t="s">
        <v>26</v>
      </c>
      <c r="N1200" t="s">
        <v>27</v>
      </c>
    </row>
    <row r="1201" spans="1:14" x14ac:dyDescent="0.25">
      <c r="A1201" t="s">
        <v>7368</v>
      </c>
      <c r="C1201" t="s">
        <v>1700</v>
      </c>
      <c r="D1201" t="s">
        <v>174</v>
      </c>
      <c r="E1201" t="s">
        <v>18</v>
      </c>
      <c r="F1201" t="s">
        <v>7369</v>
      </c>
      <c r="G1201" t="s">
        <v>7370</v>
      </c>
      <c r="H1201" t="s">
        <v>7371</v>
      </c>
      <c r="I1201" t="s">
        <v>34</v>
      </c>
      <c r="J1201" t="s">
        <v>4027</v>
      </c>
      <c r="K1201" t="s">
        <v>1705</v>
      </c>
      <c r="L1201" t="s">
        <v>179</v>
      </c>
      <c r="M1201" t="s">
        <v>26</v>
      </c>
      <c r="N1201" t="s">
        <v>27</v>
      </c>
    </row>
    <row r="1202" spans="1:14" x14ac:dyDescent="0.25">
      <c r="A1202" t="s">
        <v>7254</v>
      </c>
      <c r="C1202" t="s">
        <v>7255</v>
      </c>
      <c r="E1202" t="s">
        <v>7256</v>
      </c>
      <c r="F1202" t="s">
        <v>7372</v>
      </c>
      <c r="G1202" t="s">
        <v>7373</v>
      </c>
      <c r="I1202" t="s">
        <v>34</v>
      </c>
      <c r="J1202" t="s">
        <v>448</v>
      </c>
      <c r="K1202" t="s">
        <v>1705</v>
      </c>
      <c r="M1202" t="s">
        <v>26</v>
      </c>
      <c r="N1202" t="s">
        <v>27</v>
      </c>
    </row>
    <row r="1203" spans="1:14" x14ac:dyDescent="0.25">
      <c r="A1203" t="s">
        <v>7347</v>
      </c>
      <c r="B1203" t="s">
        <v>722</v>
      </c>
      <c r="C1203" t="s">
        <v>1700</v>
      </c>
      <c r="D1203" t="s">
        <v>7337</v>
      </c>
      <c r="E1203" t="s">
        <v>695</v>
      </c>
      <c r="F1203" t="s">
        <v>7381</v>
      </c>
      <c r="G1203" t="s">
        <v>7382</v>
      </c>
      <c r="H1203" t="s">
        <v>7383</v>
      </c>
      <c r="I1203" t="s">
        <v>34</v>
      </c>
      <c r="J1203" t="s">
        <v>134</v>
      </c>
      <c r="K1203" t="s">
        <v>606</v>
      </c>
      <c r="L1203" t="s">
        <v>3722</v>
      </c>
      <c r="M1203" t="s">
        <v>26</v>
      </c>
      <c r="N1203" t="s">
        <v>27</v>
      </c>
    </row>
    <row r="1204" spans="1:14" x14ac:dyDescent="0.25">
      <c r="A1204" t="s">
        <v>7384</v>
      </c>
      <c r="C1204" t="s">
        <v>7255</v>
      </c>
      <c r="D1204" t="s">
        <v>3396</v>
      </c>
      <c r="E1204" t="s">
        <v>18</v>
      </c>
      <c r="F1204" t="s">
        <v>7385</v>
      </c>
      <c r="G1204" t="s">
        <v>7386</v>
      </c>
      <c r="H1204" t="s">
        <v>7387</v>
      </c>
      <c r="I1204" t="s">
        <v>34</v>
      </c>
      <c r="J1204" t="s">
        <v>1996</v>
      </c>
      <c r="K1204" t="s">
        <v>1705</v>
      </c>
      <c r="L1204" t="s">
        <v>477</v>
      </c>
      <c r="M1204" t="s">
        <v>26</v>
      </c>
      <c r="N1204" t="s">
        <v>27</v>
      </c>
    </row>
    <row r="1205" spans="1:14" x14ac:dyDescent="0.25">
      <c r="A1205" t="s">
        <v>7388</v>
      </c>
      <c r="B1205" t="s">
        <v>7375</v>
      </c>
      <c r="C1205" t="s">
        <v>600</v>
      </c>
      <c r="D1205" t="s">
        <v>7389</v>
      </c>
      <c r="E1205" t="s">
        <v>695</v>
      </c>
      <c r="F1205" t="s">
        <v>7390</v>
      </c>
      <c r="G1205" t="s">
        <v>7391</v>
      </c>
      <c r="H1205" t="s">
        <v>7392</v>
      </c>
      <c r="I1205" t="s">
        <v>34</v>
      </c>
      <c r="J1205" t="s">
        <v>1227</v>
      </c>
      <c r="K1205" t="s">
        <v>606</v>
      </c>
      <c r="L1205" t="s">
        <v>7393</v>
      </c>
      <c r="M1205" t="s">
        <v>26</v>
      </c>
      <c r="N1205" t="s">
        <v>27</v>
      </c>
    </row>
    <row r="1206" spans="1:14" x14ac:dyDescent="0.25">
      <c r="A1206" t="s">
        <v>7394</v>
      </c>
      <c r="B1206" t="s">
        <v>6373</v>
      </c>
      <c r="C1206" t="s">
        <v>76</v>
      </c>
      <c r="D1206" t="s">
        <v>6374</v>
      </c>
      <c r="E1206" t="s">
        <v>18</v>
      </c>
      <c r="F1206" t="s">
        <v>7395</v>
      </c>
      <c r="G1206" t="s">
        <v>7396</v>
      </c>
      <c r="H1206" t="s">
        <v>7397</v>
      </c>
      <c r="I1206" t="s">
        <v>34</v>
      </c>
      <c r="J1206" t="s">
        <v>2283</v>
      </c>
      <c r="K1206" t="s">
        <v>24</v>
      </c>
      <c r="L1206" t="s">
        <v>44</v>
      </c>
      <c r="M1206" t="s">
        <v>7398</v>
      </c>
      <c r="N1206" t="s">
        <v>46</v>
      </c>
    </row>
    <row r="1207" spans="1:14" x14ac:dyDescent="0.25">
      <c r="A1207" t="s">
        <v>7399</v>
      </c>
      <c r="B1207" t="s">
        <v>708</v>
      </c>
      <c r="C1207" t="s">
        <v>16</v>
      </c>
      <c r="D1207" t="s">
        <v>5693</v>
      </c>
      <c r="E1207" t="s">
        <v>695</v>
      </c>
      <c r="F1207" t="s">
        <v>7400</v>
      </c>
      <c r="G1207" t="s">
        <v>7401</v>
      </c>
      <c r="H1207" t="s">
        <v>7402</v>
      </c>
      <c r="I1207" t="s">
        <v>34</v>
      </c>
      <c r="J1207" t="s">
        <v>276</v>
      </c>
      <c r="K1207" t="s">
        <v>24</v>
      </c>
      <c r="L1207" t="s">
        <v>914</v>
      </c>
      <c r="M1207" t="s">
        <v>26</v>
      </c>
      <c r="N1207" t="s">
        <v>27</v>
      </c>
    </row>
    <row r="1208" spans="1:14" x14ac:dyDescent="0.25">
      <c r="A1208" t="s">
        <v>7403</v>
      </c>
      <c r="B1208" t="s">
        <v>7404</v>
      </c>
      <c r="C1208" t="s">
        <v>16</v>
      </c>
      <c r="D1208" t="s">
        <v>3572</v>
      </c>
      <c r="E1208" t="s">
        <v>695</v>
      </c>
      <c r="F1208" t="s">
        <v>7405</v>
      </c>
      <c r="G1208" t="s">
        <v>7406</v>
      </c>
      <c r="H1208" t="s">
        <v>7407</v>
      </c>
      <c r="I1208" t="s">
        <v>22</v>
      </c>
      <c r="J1208" t="s">
        <v>3420</v>
      </c>
      <c r="K1208" t="s">
        <v>24</v>
      </c>
      <c r="L1208" t="s">
        <v>91</v>
      </c>
      <c r="M1208" t="s">
        <v>26</v>
      </c>
      <c r="N1208" t="s">
        <v>27</v>
      </c>
    </row>
    <row r="1209" spans="1:14" x14ac:dyDescent="0.25">
      <c r="A1209" t="s">
        <v>7422</v>
      </c>
      <c r="C1209" t="s">
        <v>16</v>
      </c>
      <c r="D1209" t="s">
        <v>7423</v>
      </c>
      <c r="E1209" t="s">
        <v>695</v>
      </c>
      <c r="F1209" t="s">
        <v>7424</v>
      </c>
      <c r="G1209" t="s">
        <v>7425</v>
      </c>
      <c r="H1209" t="s">
        <v>7426</v>
      </c>
      <c r="I1209" t="s">
        <v>34</v>
      </c>
      <c r="J1209" t="s">
        <v>2757</v>
      </c>
      <c r="K1209" t="s">
        <v>24</v>
      </c>
      <c r="L1209" t="s">
        <v>3722</v>
      </c>
      <c r="M1209" t="s">
        <v>26</v>
      </c>
      <c r="N1209" t="s">
        <v>27</v>
      </c>
    </row>
    <row r="1210" spans="1:14" x14ac:dyDescent="0.25">
      <c r="A1210" t="s">
        <v>7427</v>
      </c>
      <c r="B1210" t="s">
        <v>7428</v>
      </c>
      <c r="C1210" t="s">
        <v>76</v>
      </c>
      <c r="D1210" t="s">
        <v>7429</v>
      </c>
      <c r="E1210" t="s">
        <v>695</v>
      </c>
      <c r="F1210" t="s">
        <v>7430</v>
      </c>
      <c r="G1210" t="s">
        <v>7431</v>
      </c>
      <c r="H1210" t="s">
        <v>7432</v>
      </c>
      <c r="I1210" t="s">
        <v>34</v>
      </c>
      <c r="J1210" t="s">
        <v>232</v>
      </c>
      <c r="K1210" t="s">
        <v>24</v>
      </c>
      <c r="L1210" t="s">
        <v>7433</v>
      </c>
      <c r="M1210" t="s">
        <v>26</v>
      </c>
      <c r="N1210" t="s">
        <v>27</v>
      </c>
    </row>
    <row r="1211" spans="1:14" x14ac:dyDescent="0.25">
      <c r="A1211" t="s">
        <v>6800</v>
      </c>
      <c r="B1211" t="s">
        <v>3035</v>
      </c>
      <c r="C1211" t="s">
        <v>16</v>
      </c>
      <c r="D1211" t="s">
        <v>6801</v>
      </c>
      <c r="E1211" t="s">
        <v>695</v>
      </c>
      <c r="F1211" t="s">
        <v>7434</v>
      </c>
      <c r="G1211" t="s">
        <v>7435</v>
      </c>
      <c r="H1211" t="s">
        <v>7436</v>
      </c>
      <c r="I1211" t="s">
        <v>348</v>
      </c>
      <c r="J1211" t="s">
        <v>372</v>
      </c>
      <c r="K1211" t="s">
        <v>24</v>
      </c>
      <c r="L1211" t="s">
        <v>394</v>
      </c>
      <c r="M1211" t="s">
        <v>7437</v>
      </c>
      <c r="N1211" t="s">
        <v>46</v>
      </c>
    </row>
    <row r="1212" spans="1:14" x14ac:dyDescent="0.25">
      <c r="A1212" t="s">
        <v>7438</v>
      </c>
      <c r="B1212" t="s">
        <v>7439</v>
      </c>
      <c r="C1212" t="s">
        <v>76</v>
      </c>
      <c r="D1212" t="s">
        <v>7440</v>
      </c>
      <c r="E1212" t="s">
        <v>695</v>
      </c>
      <c r="F1212" t="s">
        <v>7441</v>
      </c>
      <c r="G1212" t="s">
        <v>7442</v>
      </c>
      <c r="H1212" t="s">
        <v>7443</v>
      </c>
      <c r="I1212" t="s">
        <v>34</v>
      </c>
      <c r="J1212" t="s">
        <v>276</v>
      </c>
      <c r="K1212" t="s">
        <v>24</v>
      </c>
      <c r="L1212" t="s">
        <v>3702</v>
      </c>
      <c r="M1212" t="s">
        <v>26</v>
      </c>
      <c r="N1212" t="s">
        <v>27</v>
      </c>
    </row>
    <row r="1213" spans="1:14" x14ac:dyDescent="0.25">
      <c r="A1213" t="s">
        <v>7451</v>
      </c>
      <c r="B1213" t="s">
        <v>7452</v>
      </c>
      <c r="C1213" t="s">
        <v>76</v>
      </c>
      <c r="D1213" t="s">
        <v>102</v>
      </c>
      <c r="E1213" t="s">
        <v>695</v>
      </c>
      <c r="F1213" t="s">
        <v>7453</v>
      </c>
      <c r="G1213" t="s">
        <v>7454</v>
      </c>
      <c r="H1213" t="s">
        <v>7455</v>
      </c>
      <c r="I1213" t="s">
        <v>34</v>
      </c>
      <c r="J1213" t="s">
        <v>155</v>
      </c>
      <c r="K1213" t="s">
        <v>24</v>
      </c>
      <c r="L1213" t="s">
        <v>82</v>
      </c>
      <c r="M1213" t="s">
        <v>7456</v>
      </c>
      <c r="N1213" t="s">
        <v>46</v>
      </c>
    </row>
    <row r="1214" spans="1:14" x14ac:dyDescent="0.25">
      <c r="A1214" t="s">
        <v>6789</v>
      </c>
      <c r="B1214" t="s">
        <v>7457</v>
      </c>
      <c r="C1214" t="s">
        <v>76</v>
      </c>
      <c r="D1214" t="s">
        <v>6791</v>
      </c>
      <c r="E1214" t="s">
        <v>695</v>
      </c>
      <c r="F1214" t="s">
        <v>7458</v>
      </c>
      <c r="G1214" t="s">
        <v>7459</v>
      </c>
      <c r="H1214" t="s">
        <v>7460</v>
      </c>
      <c r="I1214" t="s">
        <v>34</v>
      </c>
      <c r="J1214" t="s">
        <v>3322</v>
      </c>
      <c r="K1214" t="s">
        <v>24</v>
      </c>
      <c r="L1214" t="s">
        <v>36</v>
      </c>
      <c r="M1214" t="s">
        <v>26</v>
      </c>
      <c r="N1214" t="s">
        <v>27</v>
      </c>
    </row>
    <row r="1215" spans="1:14" x14ac:dyDescent="0.25">
      <c r="A1215" t="s">
        <v>7466</v>
      </c>
      <c r="B1215" t="s">
        <v>7445</v>
      </c>
      <c r="C1215" t="s">
        <v>76</v>
      </c>
      <c r="D1215" t="s">
        <v>7446</v>
      </c>
      <c r="E1215" t="s">
        <v>695</v>
      </c>
      <c r="F1215" t="s">
        <v>7467</v>
      </c>
      <c r="G1215" t="s">
        <v>7468</v>
      </c>
      <c r="H1215" t="s">
        <v>7469</v>
      </c>
      <c r="I1215" t="s">
        <v>34</v>
      </c>
      <c r="J1215" t="s">
        <v>147</v>
      </c>
      <c r="K1215" t="s">
        <v>24</v>
      </c>
      <c r="L1215" t="s">
        <v>44</v>
      </c>
      <c r="M1215" t="s">
        <v>26</v>
      </c>
      <c r="N1215" t="s">
        <v>27</v>
      </c>
    </row>
    <row r="1216" spans="1:14" x14ac:dyDescent="0.25">
      <c r="A1216" t="s">
        <v>7470</v>
      </c>
      <c r="C1216" t="s">
        <v>76</v>
      </c>
      <c r="D1216" t="s">
        <v>7471</v>
      </c>
      <c r="E1216" t="s">
        <v>695</v>
      </c>
      <c r="F1216" t="s">
        <v>7472</v>
      </c>
      <c r="G1216" t="s">
        <v>7473</v>
      </c>
      <c r="H1216" t="s">
        <v>7474</v>
      </c>
      <c r="I1216" t="s">
        <v>34</v>
      </c>
      <c r="J1216" t="s">
        <v>3420</v>
      </c>
      <c r="K1216" t="s">
        <v>24</v>
      </c>
      <c r="L1216" t="s">
        <v>477</v>
      </c>
      <c r="M1216" t="s">
        <v>26</v>
      </c>
      <c r="N1216" t="s">
        <v>27</v>
      </c>
    </row>
    <row r="1217" spans="1:14" x14ac:dyDescent="0.25">
      <c r="A1217" t="s">
        <v>7475</v>
      </c>
      <c r="C1217" t="s">
        <v>76</v>
      </c>
      <c r="E1217" t="s">
        <v>695</v>
      </c>
      <c r="F1217" t="s">
        <v>7476</v>
      </c>
      <c r="G1217" t="s">
        <v>7477</v>
      </c>
      <c r="H1217" t="s">
        <v>7478</v>
      </c>
      <c r="I1217" t="s">
        <v>34</v>
      </c>
      <c r="J1217" t="s">
        <v>170</v>
      </c>
      <c r="K1217" t="s">
        <v>24</v>
      </c>
      <c r="L1217" t="s">
        <v>184</v>
      </c>
      <c r="M1217" t="s">
        <v>7479</v>
      </c>
      <c r="N1217" t="s">
        <v>46</v>
      </c>
    </row>
    <row r="1218" spans="1:14" x14ac:dyDescent="0.25">
      <c r="A1218" t="s">
        <v>7480</v>
      </c>
      <c r="B1218" t="s">
        <v>7409</v>
      </c>
      <c r="C1218" t="s">
        <v>76</v>
      </c>
      <c r="D1218" t="s">
        <v>6356</v>
      </c>
      <c r="E1218" t="s">
        <v>695</v>
      </c>
      <c r="F1218" t="s">
        <v>7481</v>
      </c>
      <c r="G1218" t="s">
        <v>7482</v>
      </c>
      <c r="H1218" t="s">
        <v>7483</v>
      </c>
      <c r="I1218" t="s">
        <v>34</v>
      </c>
      <c r="J1218" t="s">
        <v>269</v>
      </c>
      <c r="K1218" t="s">
        <v>24</v>
      </c>
      <c r="L1218" t="s">
        <v>3900</v>
      </c>
      <c r="M1218" t="s">
        <v>26</v>
      </c>
      <c r="N1218" t="s">
        <v>27</v>
      </c>
    </row>
    <row r="1219" spans="1:14" x14ac:dyDescent="0.25">
      <c r="A1219" t="s">
        <v>7484</v>
      </c>
      <c r="B1219" t="s">
        <v>7485</v>
      </c>
      <c r="C1219" t="s">
        <v>16</v>
      </c>
      <c r="E1219" t="s">
        <v>695</v>
      </c>
      <c r="F1219" t="s">
        <v>7486</v>
      </c>
      <c r="G1219" t="s">
        <v>7487</v>
      </c>
      <c r="H1219" t="s">
        <v>7488</v>
      </c>
      <c r="I1219" t="s">
        <v>34</v>
      </c>
      <c r="J1219" t="s">
        <v>3381</v>
      </c>
      <c r="K1219" t="s">
        <v>24</v>
      </c>
      <c r="L1219" t="s">
        <v>477</v>
      </c>
      <c r="M1219" t="s">
        <v>26</v>
      </c>
      <c r="N1219" t="s">
        <v>27</v>
      </c>
    </row>
    <row r="1220" spans="1:14" x14ac:dyDescent="0.25">
      <c r="A1220" t="s">
        <v>7489</v>
      </c>
      <c r="B1220" t="s">
        <v>7490</v>
      </c>
      <c r="C1220" t="s">
        <v>16</v>
      </c>
      <c r="D1220" t="s">
        <v>3889</v>
      </c>
      <c r="E1220" t="s">
        <v>695</v>
      </c>
      <c r="F1220" t="s">
        <v>7491</v>
      </c>
      <c r="G1220" t="s">
        <v>7492</v>
      </c>
      <c r="H1220" t="s">
        <v>7493</v>
      </c>
      <c r="I1220" t="s">
        <v>34</v>
      </c>
      <c r="J1220" t="s">
        <v>816</v>
      </c>
      <c r="K1220" t="s">
        <v>24</v>
      </c>
      <c r="L1220" t="s">
        <v>44</v>
      </c>
      <c r="M1220" t="s">
        <v>26</v>
      </c>
      <c r="N1220" t="s">
        <v>27</v>
      </c>
    </row>
    <row r="1221" spans="1:14" x14ac:dyDescent="0.25">
      <c r="A1221" t="s">
        <v>7494</v>
      </c>
      <c r="C1221" t="s">
        <v>76</v>
      </c>
      <c r="D1221" t="s">
        <v>7471</v>
      </c>
      <c r="E1221" t="s">
        <v>695</v>
      </c>
      <c r="F1221" t="s">
        <v>7495</v>
      </c>
      <c r="G1221" t="s">
        <v>7496</v>
      </c>
      <c r="H1221" t="s">
        <v>7497</v>
      </c>
      <c r="I1221" t="s">
        <v>34</v>
      </c>
      <c r="J1221" t="s">
        <v>2023</v>
      </c>
      <c r="K1221" t="s">
        <v>24</v>
      </c>
      <c r="L1221" t="s">
        <v>477</v>
      </c>
      <c r="M1221" t="s">
        <v>26</v>
      </c>
      <c r="N1221" t="s">
        <v>27</v>
      </c>
    </row>
    <row r="1222" spans="1:14" x14ac:dyDescent="0.25">
      <c r="A1222" t="s">
        <v>7501</v>
      </c>
      <c r="B1222" t="s">
        <v>7502</v>
      </c>
      <c r="C1222" t="s">
        <v>76</v>
      </c>
      <c r="D1222" t="s">
        <v>7503</v>
      </c>
      <c r="E1222" t="s">
        <v>695</v>
      </c>
      <c r="F1222" t="s">
        <v>7504</v>
      </c>
      <c r="G1222" t="s">
        <v>7505</v>
      </c>
      <c r="H1222" t="s">
        <v>7506</v>
      </c>
      <c r="I1222" t="s">
        <v>34</v>
      </c>
      <c r="J1222" t="s">
        <v>889</v>
      </c>
      <c r="K1222" t="s">
        <v>24</v>
      </c>
      <c r="L1222" t="s">
        <v>483</v>
      </c>
      <c r="M1222" t="s">
        <v>26</v>
      </c>
      <c r="N1222" t="s">
        <v>27</v>
      </c>
    </row>
    <row r="1223" spans="1:14" x14ac:dyDescent="0.25">
      <c r="A1223" t="s">
        <v>7480</v>
      </c>
      <c r="B1223" t="s">
        <v>7409</v>
      </c>
      <c r="C1223" t="s">
        <v>76</v>
      </c>
      <c r="D1223" t="s">
        <v>6356</v>
      </c>
      <c r="E1223" t="s">
        <v>695</v>
      </c>
      <c r="F1223" t="s">
        <v>7507</v>
      </c>
      <c r="G1223" t="s">
        <v>7508</v>
      </c>
      <c r="H1223" t="s">
        <v>7509</v>
      </c>
      <c r="I1223" t="s">
        <v>22</v>
      </c>
      <c r="J1223" t="s">
        <v>269</v>
      </c>
      <c r="K1223" t="s">
        <v>24</v>
      </c>
      <c r="L1223" t="s">
        <v>3900</v>
      </c>
      <c r="M1223" t="s">
        <v>26</v>
      </c>
      <c r="N1223" t="s">
        <v>27</v>
      </c>
    </row>
    <row r="1224" spans="1:14" x14ac:dyDescent="0.25">
      <c r="A1224" t="s">
        <v>7480</v>
      </c>
      <c r="B1224" t="s">
        <v>7409</v>
      </c>
      <c r="C1224" t="s">
        <v>76</v>
      </c>
      <c r="D1224" t="s">
        <v>6356</v>
      </c>
      <c r="E1224" t="s">
        <v>695</v>
      </c>
      <c r="F1224" t="s">
        <v>7510</v>
      </c>
      <c r="G1224" t="s">
        <v>7511</v>
      </c>
      <c r="H1224" t="s">
        <v>7512</v>
      </c>
      <c r="I1224" t="s">
        <v>22</v>
      </c>
      <c r="J1224" t="s">
        <v>269</v>
      </c>
      <c r="K1224" t="s">
        <v>24</v>
      </c>
      <c r="L1224" t="s">
        <v>3900</v>
      </c>
      <c r="M1224" t="s">
        <v>26</v>
      </c>
      <c r="N1224" t="s">
        <v>27</v>
      </c>
    </row>
    <row r="1225" spans="1:14" x14ac:dyDescent="0.25">
      <c r="A1225" t="s">
        <v>7513</v>
      </c>
      <c r="B1225" t="s">
        <v>7514</v>
      </c>
      <c r="C1225" t="s">
        <v>16</v>
      </c>
      <c r="D1225" t="s">
        <v>1446</v>
      </c>
      <c r="E1225" t="s">
        <v>695</v>
      </c>
      <c r="F1225" t="s">
        <v>7515</v>
      </c>
      <c r="G1225" t="s">
        <v>7516</v>
      </c>
      <c r="H1225" t="s">
        <v>7517</v>
      </c>
      <c r="I1225" t="s">
        <v>22</v>
      </c>
      <c r="J1225" t="s">
        <v>1501</v>
      </c>
      <c r="K1225" t="s">
        <v>24</v>
      </c>
      <c r="L1225" t="s">
        <v>91</v>
      </c>
      <c r="M1225" t="s">
        <v>7518</v>
      </c>
      <c r="N1225" t="s">
        <v>46</v>
      </c>
    </row>
    <row r="1226" spans="1:14" x14ac:dyDescent="0.25">
      <c r="A1226" t="s">
        <v>7519</v>
      </c>
      <c r="B1226" t="s">
        <v>7520</v>
      </c>
      <c r="C1226" t="s">
        <v>76</v>
      </c>
      <c r="D1226" t="s">
        <v>437</v>
      </c>
      <c r="E1226" t="s">
        <v>695</v>
      </c>
      <c r="F1226" t="s">
        <v>7521</v>
      </c>
      <c r="G1226" t="s">
        <v>7522</v>
      </c>
      <c r="H1226" t="s">
        <v>7523</v>
      </c>
      <c r="I1226" t="s">
        <v>34</v>
      </c>
      <c r="J1226" t="s">
        <v>463</v>
      </c>
      <c r="K1226" t="s">
        <v>24</v>
      </c>
      <c r="L1226" t="s">
        <v>6811</v>
      </c>
      <c r="M1226" t="s">
        <v>7524</v>
      </c>
      <c r="N1226" t="s">
        <v>46</v>
      </c>
    </row>
    <row r="1227" spans="1:14" x14ac:dyDescent="0.25">
      <c r="A1227" t="s">
        <v>7525</v>
      </c>
      <c r="B1227" t="s">
        <v>7526</v>
      </c>
      <c r="C1227" t="s">
        <v>76</v>
      </c>
      <c r="D1227" t="s">
        <v>102</v>
      </c>
      <c r="E1227" t="s">
        <v>695</v>
      </c>
      <c r="F1227" t="s">
        <v>7527</v>
      </c>
      <c r="G1227" t="s">
        <v>7528</v>
      </c>
      <c r="H1227" t="s">
        <v>7529</v>
      </c>
      <c r="I1227" t="s">
        <v>22</v>
      </c>
      <c r="J1227" t="s">
        <v>155</v>
      </c>
      <c r="K1227" t="s">
        <v>24</v>
      </c>
      <c r="L1227" t="s">
        <v>202</v>
      </c>
      <c r="M1227" t="s">
        <v>7530</v>
      </c>
      <c r="N1227" t="s">
        <v>46</v>
      </c>
    </row>
    <row r="1228" spans="1:14" x14ac:dyDescent="0.25">
      <c r="A1228" t="s">
        <v>7484</v>
      </c>
      <c r="B1228" t="s">
        <v>7531</v>
      </c>
      <c r="C1228" t="s">
        <v>16</v>
      </c>
      <c r="E1228" t="s">
        <v>695</v>
      </c>
      <c r="F1228" t="s">
        <v>7532</v>
      </c>
      <c r="G1228" t="s">
        <v>7533</v>
      </c>
      <c r="H1228" t="s">
        <v>7534</v>
      </c>
      <c r="J1228" t="s">
        <v>7535</v>
      </c>
      <c r="K1228" t="s">
        <v>24</v>
      </c>
      <c r="M1228" t="s">
        <v>26</v>
      </c>
      <c r="N1228" t="s">
        <v>27</v>
      </c>
    </row>
    <row r="1229" spans="1:14" x14ac:dyDescent="0.25">
      <c r="A1229" t="s">
        <v>6789</v>
      </c>
      <c r="B1229" t="s">
        <v>7457</v>
      </c>
      <c r="C1229" t="s">
        <v>76</v>
      </c>
      <c r="D1229" t="s">
        <v>6791</v>
      </c>
      <c r="E1229" t="s">
        <v>695</v>
      </c>
      <c r="F1229" t="s">
        <v>7536</v>
      </c>
      <c r="G1229" t="s">
        <v>7537</v>
      </c>
      <c r="H1229" t="s">
        <v>7538</v>
      </c>
      <c r="I1229" t="s">
        <v>34</v>
      </c>
      <c r="J1229" t="s">
        <v>3322</v>
      </c>
      <c r="K1229" t="s">
        <v>24</v>
      </c>
      <c r="L1229" t="s">
        <v>36</v>
      </c>
      <c r="M1229" t="s">
        <v>26</v>
      </c>
      <c r="N1229" t="s">
        <v>27</v>
      </c>
    </row>
    <row r="1230" spans="1:14" x14ac:dyDescent="0.25">
      <c r="A1230" t="s">
        <v>7480</v>
      </c>
      <c r="B1230" t="s">
        <v>7409</v>
      </c>
      <c r="C1230" t="s">
        <v>76</v>
      </c>
      <c r="D1230" t="s">
        <v>6356</v>
      </c>
      <c r="E1230" t="s">
        <v>695</v>
      </c>
      <c r="F1230" t="s">
        <v>7562</v>
      </c>
      <c r="G1230" t="s">
        <v>7563</v>
      </c>
      <c r="H1230" t="s">
        <v>7564</v>
      </c>
      <c r="I1230" t="s">
        <v>22</v>
      </c>
      <c r="J1230" t="s">
        <v>269</v>
      </c>
      <c r="K1230" t="s">
        <v>24</v>
      </c>
      <c r="L1230" t="s">
        <v>3900</v>
      </c>
      <c r="M1230" t="s">
        <v>26</v>
      </c>
      <c r="N1230" t="s">
        <v>27</v>
      </c>
    </row>
    <row r="1231" spans="1:14" x14ac:dyDescent="0.25">
      <c r="A1231" t="s">
        <v>7565</v>
      </c>
      <c r="B1231" t="s">
        <v>7502</v>
      </c>
      <c r="C1231" t="s">
        <v>76</v>
      </c>
      <c r="D1231" t="s">
        <v>7503</v>
      </c>
      <c r="E1231" t="s">
        <v>695</v>
      </c>
      <c r="F1231" t="s">
        <v>7566</v>
      </c>
      <c r="G1231" t="s">
        <v>7567</v>
      </c>
      <c r="H1231" t="s">
        <v>7568</v>
      </c>
      <c r="I1231" t="s">
        <v>34</v>
      </c>
      <c r="J1231" t="s">
        <v>889</v>
      </c>
      <c r="K1231" t="s">
        <v>24</v>
      </c>
      <c r="L1231" t="s">
        <v>483</v>
      </c>
      <c r="M1231" t="s">
        <v>26</v>
      </c>
      <c r="N1231" t="s">
        <v>27</v>
      </c>
    </row>
    <row r="1232" spans="1:14" x14ac:dyDescent="0.25">
      <c r="A1232" t="s">
        <v>7569</v>
      </c>
      <c r="C1232" t="s">
        <v>76</v>
      </c>
      <c r="E1232" t="s">
        <v>695</v>
      </c>
      <c r="F1232" t="s">
        <v>7570</v>
      </c>
      <c r="G1232" t="s">
        <v>7571</v>
      </c>
      <c r="H1232" t="s">
        <v>7572</v>
      </c>
      <c r="I1232" t="s">
        <v>34</v>
      </c>
      <c r="J1232" t="s">
        <v>170</v>
      </c>
      <c r="K1232" t="s">
        <v>24</v>
      </c>
      <c r="L1232" t="s">
        <v>184</v>
      </c>
      <c r="M1232" t="s">
        <v>7573</v>
      </c>
      <c r="N1232" t="s">
        <v>46</v>
      </c>
    </row>
    <row r="1233" spans="1:14" x14ac:dyDescent="0.25">
      <c r="A1233" t="s">
        <v>7574</v>
      </c>
      <c r="B1233" t="s">
        <v>708</v>
      </c>
      <c r="C1233" t="s">
        <v>16</v>
      </c>
      <c r="D1233" t="s">
        <v>5693</v>
      </c>
      <c r="E1233" t="s">
        <v>695</v>
      </c>
      <c r="F1233" t="s">
        <v>7575</v>
      </c>
      <c r="G1233" t="s">
        <v>7576</v>
      </c>
      <c r="H1233" t="s">
        <v>7577</v>
      </c>
      <c r="I1233" t="s">
        <v>34</v>
      </c>
      <c r="J1233" t="s">
        <v>276</v>
      </c>
      <c r="K1233" t="s">
        <v>24</v>
      </c>
      <c r="L1233" t="s">
        <v>914</v>
      </c>
      <c r="M1233" t="s">
        <v>26</v>
      </c>
      <c r="N1233" t="s">
        <v>27</v>
      </c>
    </row>
    <row r="1234" spans="1:14" x14ac:dyDescent="0.25">
      <c r="A1234" t="s">
        <v>7578</v>
      </c>
      <c r="B1234" t="s">
        <v>7579</v>
      </c>
      <c r="C1234" t="s">
        <v>76</v>
      </c>
      <c r="D1234" t="s">
        <v>437</v>
      </c>
      <c r="E1234" t="s">
        <v>695</v>
      </c>
      <c r="F1234" t="s">
        <v>7580</v>
      </c>
      <c r="G1234" t="s">
        <v>7581</v>
      </c>
      <c r="H1234" t="s">
        <v>7582</v>
      </c>
      <c r="I1234" t="s">
        <v>34</v>
      </c>
      <c r="J1234" t="s">
        <v>5291</v>
      </c>
      <c r="K1234" t="s">
        <v>24</v>
      </c>
      <c r="L1234" t="s">
        <v>6811</v>
      </c>
      <c r="M1234" t="s">
        <v>7583</v>
      </c>
      <c r="N1234" t="s">
        <v>46</v>
      </c>
    </row>
    <row r="1235" spans="1:14" x14ac:dyDescent="0.25">
      <c r="A1235" t="s">
        <v>6795</v>
      </c>
      <c r="B1235" t="s">
        <v>5399</v>
      </c>
      <c r="C1235" t="s">
        <v>76</v>
      </c>
      <c r="D1235" t="s">
        <v>6796</v>
      </c>
      <c r="E1235" t="s">
        <v>695</v>
      </c>
      <c r="F1235" t="s">
        <v>7590</v>
      </c>
      <c r="G1235" t="s">
        <v>7591</v>
      </c>
      <c r="H1235" t="s">
        <v>7592</v>
      </c>
      <c r="I1235" t="s">
        <v>34</v>
      </c>
      <c r="J1235" t="s">
        <v>944</v>
      </c>
      <c r="K1235" t="s">
        <v>24</v>
      </c>
      <c r="L1235" t="s">
        <v>248</v>
      </c>
      <c r="M1235" t="s">
        <v>26</v>
      </c>
      <c r="N1235" t="s">
        <v>27</v>
      </c>
    </row>
    <row r="1236" spans="1:14" x14ac:dyDescent="0.25">
      <c r="A1236" t="s">
        <v>7597</v>
      </c>
      <c r="B1236" t="s">
        <v>7598</v>
      </c>
      <c r="C1236" t="s">
        <v>76</v>
      </c>
      <c r="D1236" t="s">
        <v>2027</v>
      </c>
      <c r="E1236" t="s">
        <v>695</v>
      </c>
      <c r="F1236" t="s">
        <v>7599</v>
      </c>
      <c r="G1236" t="s">
        <v>7600</v>
      </c>
      <c r="H1236" t="s">
        <v>7601</v>
      </c>
      <c r="I1236" t="s">
        <v>34</v>
      </c>
      <c r="J1236" t="s">
        <v>284</v>
      </c>
      <c r="K1236" t="s">
        <v>24</v>
      </c>
      <c r="L1236" t="s">
        <v>342</v>
      </c>
      <c r="M1236" t="s">
        <v>26</v>
      </c>
      <c r="N1236" t="s">
        <v>27</v>
      </c>
    </row>
    <row r="1237" spans="1:14" x14ac:dyDescent="0.25">
      <c r="A1237" t="s">
        <v>7602</v>
      </c>
      <c r="B1237" t="s">
        <v>7603</v>
      </c>
      <c r="C1237" t="s">
        <v>76</v>
      </c>
      <c r="D1237" t="s">
        <v>437</v>
      </c>
      <c r="E1237" t="s">
        <v>695</v>
      </c>
      <c r="F1237" t="s">
        <v>7604</v>
      </c>
      <c r="G1237" t="s">
        <v>7605</v>
      </c>
      <c r="H1237" t="s">
        <v>7606</v>
      </c>
      <c r="I1237" t="s">
        <v>34</v>
      </c>
      <c r="J1237" t="s">
        <v>4468</v>
      </c>
      <c r="K1237" t="s">
        <v>24</v>
      </c>
      <c r="L1237" t="s">
        <v>7607</v>
      </c>
      <c r="M1237" t="s">
        <v>7608</v>
      </c>
      <c r="N1237" t="s">
        <v>46</v>
      </c>
    </row>
    <row r="1238" spans="1:14" x14ac:dyDescent="0.25">
      <c r="A1238" t="s">
        <v>7609</v>
      </c>
      <c r="C1238" t="s">
        <v>76</v>
      </c>
      <c r="E1238" t="s">
        <v>695</v>
      </c>
      <c r="F1238" t="s">
        <v>7610</v>
      </c>
      <c r="G1238" t="s">
        <v>7611</v>
      </c>
      <c r="H1238" t="s">
        <v>7612</v>
      </c>
      <c r="I1238" t="s">
        <v>34</v>
      </c>
      <c r="J1238" t="s">
        <v>170</v>
      </c>
      <c r="K1238" t="s">
        <v>24</v>
      </c>
      <c r="L1238" t="s">
        <v>184</v>
      </c>
      <c r="M1238" t="s">
        <v>7613</v>
      </c>
      <c r="N1238" t="s">
        <v>46</v>
      </c>
    </row>
    <row r="1239" spans="1:14" x14ac:dyDescent="0.25">
      <c r="A1239" t="s">
        <v>7627</v>
      </c>
      <c r="B1239" t="s">
        <v>2946</v>
      </c>
      <c r="C1239" t="s">
        <v>16</v>
      </c>
      <c r="D1239" t="s">
        <v>716</v>
      </c>
      <c r="E1239" t="s">
        <v>695</v>
      </c>
      <c r="F1239" t="s">
        <v>7628</v>
      </c>
      <c r="G1239" t="s">
        <v>7629</v>
      </c>
      <c r="H1239" t="s">
        <v>7630</v>
      </c>
      <c r="I1239" t="s">
        <v>34</v>
      </c>
      <c r="J1239" t="s">
        <v>1161</v>
      </c>
      <c r="K1239" t="s">
        <v>24</v>
      </c>
      <c r="L1239" t="s">
        <v>720</v>
      </c>
      <c r="M1239" t="s">
        <v>26</v>
      </c>
      <c r="N1239" t="s">
        <v>27</v>
      </c>
    </row>
    <row r="1240" spans="1:14" x14ac:dyDescent="0.25">
      <c r="A1240" t="s">
        <v>7631</v>
      </c>
      <c r="B1240" t="s">
        <v>3035</v>
      </c>
      <c r="C1240" t="s">
        <v>16</v>
      </c>
      <c r="D1240" t="s">
        <v>6801</v>
      </c>
      <c r="E1240" t="s">
        <v>695</v>
      </c>
      <c r="F1240" t="s">
        <v>7632</v>
      </c>
      <c r="G1240" t="s">
        <v>7633</v>
      </c>
      <c r="H1240" t="s">
        <v>7634</v>
      </c>
      <c r="I1240" t="s">
        <v>348</v>
      </c>
      <c r="J1240" t="s">
        <v>372</v>
      </c>
      <c r="K1240" t="s">
        <v>24</v>
      </c>
      <c r="L1240" t="s">
        <v>394</v>
      </c>
      <c r="M1240" t="s">
        <v>7635</v>
      </c>
      <c r="N1240" t="s">
        <v>46</v>
      </c>
    </row>
    <row r="1241" spans="1:14" x14ac:dyDescent="0.25">
      <c r="A1241" t="s">
        <v>7636</v>
      </c>
      <c r="B1241" t="s">
        <v>227</v>
      </c>
      <c r="C1241" t="s">
        <v>76</v>
      </c>
      <c r="D1241" t="s">
        <v>437</v>
      </c>
      <c r="E1241" t="s">
        <v>695</v>
      </c>
      <c r="F1241" t="s">
        <v>7637</v>
      </c>
      <c r="G1241" t="s">
        <v>7638</v>
      </c>
      <c r="H1241" t="s">
        <v>7639</v>
      </c>
      <c r="I1241" t="s">
        <v>34</v>
      </c>
      <c r="J1241" t="s">
        <v>127</v>
      </c>
      <c r="K1241" t="s">
        <v>24</v>
      </c>
      <c r="L1241" t="s">
        <v>441</v>
      </c>
      <c r="M1241" t="s">
        <v>7640</v>
      </c>
      <c r="N1241" t="s">
        <v>46</v>
      </c>
    </row>
    <row r="1242" spans="1:14" x14ac:dyDescent="0.25">
      <c r="A1242" t="s">
        <v>7644</v>
      </c>
      <c r="B1242" t="s">
        <v>7220</v>
      </c>
      <c r="C1242" t="s">
        <v>16</v>
      </c>
      <c r="D1242" t="s">
        <v>7221</v>
      </c>
      <c r="E1242" t="s">
        <v>695</v>
      </c>
      <c r="F1242" t="s">
        <v>7645</v>
      </c>
      <c r="G1242" t="s">
        <v>7646</v>
      </c>
      <c r="H1242" t="s">
        <v>7647</v>
      </c>
      <c r="I1242" t="s">
        <v>348</v>
      </c>
      <c r="J1242" t="s">
        <v>1208</v>
      </c>
      <c r="K1242" t="s">
        <v>24</v>
      </c>
      <c r="L1242" t="s">
        <v>394</v>
      </c>
      <c r="M1242" t="s">
        <v>26</v>
      </c>
      <c r="N1242" t="s">
        <v>27</v>
      </c>
    </row>
    <row r="1243" spans="1:14" x14ac:dyDescent="0.25">
      <c r="A1243" t="s">
        <v>2884</v>
      </c>
      <c r="B1243" t="s">
        <v>6784</v>
      </c>
      <c r="C1243" t="s">
        <v>16</v>
      </c>
      <c r="D1243" t="s">
        <v>102</v>
      </c>
      <c r="E1243" t="s">
        <v>695</v>
      </c>
      <c r="F1243" t="s">
        <v>7652</v>
      </c>
      <c r="G1243" t="s">
        <v>7653</v>
      </c>
      <c r="H1243" t="s">
        <v>7654</v>
      </c>
      <c r="I1243" t="s">
        <v>34</v>
      </c>
      <c r="J1243" t="s">
        <v>1372</v>
      </c>
      <c r="K1243" t="s">
        <v>24</v>
      </c>
      <c r="L1243" t="s">
        <v>82</v>
      </c>
      <c r="M1243" t="s">
        <v>7655</v>
      </c>
      <c r="N1243" t="s">
        <v>46</v>
      </c>
    </row>
    <row r="1244" spans="1:14" x14ac:dyDescent="0.25">
      <c r="A1244" t="s">
        <v>7660</v>
      </c>
      <c r="B1244" t="s">
        <v>1021</v>
      </c>
      <c r="C1244" t="s">
        <v>16</v>
      </c>
      <c r="D1244" t="s">
        <v>102</v>
      </c>
      <c r="E1244" t="s">
        <v>695</v>
      </c>
      <c r="F1244" t="s">
        <v>7661</v>
      </c>
      <c r="G1244" t="s">
        <v>7662</v>
      </c>
      <c r="H1244" t="s">
        <v>7663</v>
      </c>
      <c r="I1244" t="s">
        <v>34</v>
      </c>
      <c r="J1244" t="s">
        <v>456</v>
      </c>
      <c r="K1244" t="s">
        <v>24</v>
      </c>
      <c r="L1244" t="s">
        <v>82</v>
      </c>
      <c r="M1244" t="s">
        <v>7664</v>
      </c>
      <c r="N1244" t="s">
        <v>46</v>
      </c>
    </row>
    <row r="1245" spans="1:14" x14ac:dyDescent="0.25">
      <c r="A1245" t="s">
        <v>7665</v>
      </c>
      <c r="B1245" t="s">
        <v>227</v>
      </c>
      <c r="C1245" t="s">
        <v>76</v>
      </c>
      <c r="D1245" t="s">
        <v>437</v>
      </c>
      <c r="E1245" t="s">
        <v>695</v>
      </c>
      <c r="F1245" t="s">
        <v>7666</v>
      </c>
      <c r="G1245" t="s">
        <v>7667</v>
      </c>
      <c r="H1245" t="s">
        <v>7668</v>
      </c>
      <c r="I1245" t="s">
        <v>34</v>
      </c>
      <c r="J1245" t="s">
        <v>7669</v>
      </c>
      <c r="K1245" t="s">
        <v>24</v>
      </c>
      <c r="L1245" t="s">
        <v>7607</v>
      </c>
      <c r="M1245" t="s">
        <v>7670</v>
      </c>
      <c r="N1245" t="s">
        <v>46</v>
      </c>
    </row>
    <row r="1246" spans="1:14" x14ac:dyDescent="0.25">
      <c r="A1246" t="s">
        <v>7675</v>
      </c>
      <c r="B1246" t="s">
        <v>7676</v>
      </c>
      <c r="C1246" t="s">
        <v>76</v>
      </c>
      <c r="D1246" t="s">
        <v>4164</v>
      </c>
      <c r="E1246" t="s">
        <v>695</v>
      </c>
      <c r="F1246" t="s">
        <v>7677</v>
      </c>
      <c r="G1246" t="s">
        <v>7678</v>
      </c>
      <c r="H1246" t="s">
        <v>7679</v>
      </c>
      <c r="I1246" t="s">
        <v>34</v>
      </c>
      <c r="J1246" t="s">
        <v>1543</v>
      </c>
      <c r="K1246" t="s">
        <v>24</v>
      </c>
      <c r="L1246" t="s">
        <v>720</v>
      </c>
      <c r="M1246" t="s">
        <v>7680</v>
      </c>
      <c r="N1246" t="s">
        <v>46</v>
      </c>
    </row>
    <row r="1247" spans="1:14" x14ac:dyDescent="0.25">
      <c r="A1247" t="s">
        <v>7681</v>
      </c>
      <c r="B1247" t="s">
        <v>7445</v>
      </c>
      <c r="C1247" t="s">
        <v>76</v>
      </c>
      <c r="D1247" t="s">
        <v>7446</v>
      </c>
      <c r="E1247" t="s">
        <v>695</v>
      </c>
      <c r="F1247" t="s">
        <v>7682</v>
      </c>
      <c r="G1247" t="s">
        <v>7683</v>
      </c>
      <c r="H1247" t="s">
        <v>7684</v>
      </c>
      <c r="I1247" t="s">
        <v>34</v>
      </c>
      <c r="J1247" t="s">
        <v>23</v>
      </c>
      <c r="K1247" t="s">
        <v>24</v>
      </c>
      <c r="L1247" t="s">
        <v>44</v>
      </c>
      <c r="M1247" t="s">
        <v>26</v>
      </c>
      <c r="N1247" t="s">
        <v>27</v>
      </c>
    </row>
    <row r="1248" spans="1:14" x14ac:dyDescent="0.25">
      <c r="A1248" t="s">
        <v>7685</v>
      </c>
      <c r="B1248" t="s">
        <v>7220</v>
      </c>
      <c r="C1248" t="s">
        <v>16</v>
      </c>
      <c r="D1248" t="s">
        <v>7221</v>
      </c>
      <c r="E1248" t="s">
        <v>695</v>
      </c>
      <c r="F1248" t="s">
        <v>7686</v>
      </c>
      <c r="G1248" t="s">
        <v>7687</v>
      </c>
      <c r="H1248" t="s">
        <v>7688</v>
      </c>
      <c r="I1248" t="s">
        <v>348</v>
      </c>
      <c r="J1248" t="s">
        <v>1208</v>
      </c>
      <c r="K1248" t="s">
        <v>24</v>
      </c>
      <c r="L1248" t="s">
        <v>394</v>
      </c>
      <c r="M1248" t="s">
        <v>26</v>
      </c>
      <c r="N1248" t="s">
        <v>27</v>
      </c>
    </row>
    <row r="1249" spans="1:14" x14ac:dyDescent="0.25">
      <c r="A1249" t="s">
        <v>7689</v>
      </c>
      <c r="B1249" t="s">
        <v>6519</v>
      </c>
      <c r="C1249" t="s">
        <v>16</v>
      </c>
      <c r="D1249" t="s">
        <v>7690</v>
      </c>
      <c r="E1249" t="s">
        <v>695</v>
      </c>
      <c r="F1249" t="s">
        <v>7691</v>
      </c>
      <c r="G1249" t="s">
        <v>7692</v>
      </c>
      <c r="H1249" t="s">
        <v>7693</v>
      </c>
      <c r="I1249" t="s">
        <v>7694</v>
      </c>
      <c r="J1249" t="s">
        <v>162</v>
      </c>
      <c r="K1249" t="s">
        <v>24</v>
      </c>
      <c r="L1249" t="s">
        <v>7695</v>
      </c>
      <c r="M1249" t="s">
        <v>7696</v>
      </c>
      <c r="N1249" t="s">
        <v>46</v>
      </c>
    </row>
    <row r="1250" spans="1:14" x14ac:dyDescent="0.25">
      <c r="A1250" t="s">
        <v>6789</v>
      </c>
      <c r="B1250" t="s">
        <v>7701</v>
      </c>
      <c r="C1250" t="s">
        <v>76</v>
      </c>
      <c r="D1250" t="s">
        <v>6791</v>
      </c>
      <c r="E1250" t="s">
        <v>695</v>
      </c>
      <c r="F1250" t="s">
        <v>7702</v>
      </c>
      <c r="G1250" t="s">
        <v>7703</v>
      </c>
      <c r="H1250" t="s">
        <v>7704</v>
      </c>
      <c r="I1250" t="s">
        <v>34</v>
      </c>
      <c r="J1250" t="s">
        <v>3420</v>
      </c>
      <c r="K1250" t="s">
        <v>24</v>
      </c>
      <c r="L1250" t="s">
        <v>36</v>
      </c>
      <c r="M1250" t="s">
        <v>26</v>
      </c>
      <c r="N1250" t="s">
        <v>27</v>
      </c>
    </row>
    <row r="1251" spans="1:14" x14ac:dyDescent="0.25">
      <c r="A1251" t="s">
        <v>7705</v>
      </c>
      <c r="B1251" t="s">
        <v>7579</v>
      </c>
      <c r="C1251" t="s">
        <v>76</v>
      </c>
      <c r="D1251" t="s">
        <v>437</v>
      </c>
      <c r="E1251" t="s">
        <v>695</v>
      </c>
      <c r="F1251" t="s">
        <v>7706</v>
      </c>
      <c r="G1251" t="s">
        <v>7707</v>
      </c>
      <c r="H1251" t="s">
        <v>7708</v>
      </c>
      <c r="I1251" t="s">
        <v>34</v>
      </c>
      <c r="J1251" t="s">
        <v>463</v>
      </c>
      <c r="K1251" t="s">
        <v>24</v>
      </c>
      <c r="L1251" t="s">
        <v>6811</v>
      </c>
      <c r="M1251" t="s">
        <v>7709</v>
      </c>
      <c r="N1251" t="s">
        <v>46</v>
      </c>
    </row>
    <row r="1252" spans="1:14" x14ac:dyDescent="0.25">
      <c r="A1252" t="s">
        <v>7710</v>
      </c>
      <c r="C1252" t="s">
        <v>76</v>
      </c>
      <c r="E1252" t="s">
        <v>695</v>
      </c>
      <c r="F1252" t="s">
        <v>7711</v>
      </c>
      <c r="G1252" t="s">
        <v>7712</v>
      </c>
      <c r="H1252" t="s">
        <v>7713</v>
      </c>
      <c r="I1252" t="s">
        <v>34</v>
      </c>
      <c r="J1252" t="s">
        <v>170</v>
      </c>
      <c r="K1252" t="s">
        <v>24</v>
      </c>
      <c r="L1252" t="s">
        <v>184</v>
      </c>
      <c r="M1252" t="s">
        <v>7714</v>
      </c>
      <c r="N1252" t="s">
        <v>46</v>
      </c>
    </row>
    <row r="1253" spans="1:14" x14ac:dyDescent="0.25">
      <c r="A1253" t="s">
        <v>7631</v>
      </c>
      <c r="B1253" t="s">
        <v>3035</v>
      </c>
      <c r="C1253" t="s">
        <v>16</v>
      </c>
      <c r="D1253" t="s">
        <v>6801</v>
      </c>
      <c r="E1253" t="s">
        <v>695</v>
      </c>
      <c r="F1253" t="s">
        <v>7715</v>
      </c>
      <c r="G1253" t="s">
        <v>7716</v>
      </c>
      <c r="H1253" t="s">
        <v>7717</v>
      </c>
      <c r="I1253" t="s">
        <v>348</v>
      </c>
      <c r="J1253" t="s">
        <v>372</v>
      </c>
      <c r="K1253" t="s">
        <v>24</v>
      </c>
      <c r="L1253" t="s">
        <v>394</v>
      </c>
      <c r="M1253" t="s">
        <v>7718</v>
      </c>
      <c r="N1253" t="s">
        <v>46</v>
      </c>
    </row>
    <row r="1254" spans="1:14" x14ac:dyDescent="0.25">
      <c r="A1254" t="s">
        <v>7719</v>
      </c>
      <c r="B1254" t="s">
        <v>7445</v>
      </c>
      <c r="C1254" t="s">
        <v>76</v>
      </c>
      <c r="D1254" t="s">
        <v>7446</v>
      </c>
      <c r="E1254" t="s">
        <v>695</v>
      </c>
      <c r="F1254" t="s">
        <v>7720</v>
      </c>
      <c r="G1254" t="s">
        <v>7721</v>
      </c>
      <c r="H1254" t="s">
        <v>7722</v>
      </c>
      <c r="I1254" t="s">
        <v>34</v>
      </c>
      <c r="J1254" t="s">
        <v>1704</v>
      </c>
      <c r="K1254" t="s">
        <v>24</v>
      </c>
      <c r="L1254" t="s">
        <v>7450</v>
      </c>
      <c r="M1254" t="s">
        <v>26</v>
      </c>
      <c r="N1254" t="s">
        <v>27</v>
      </c>
    </row>
    <row r="1255" spans="1:14" x14ac:dyDescent="0.25">
      <c r="A1255" t="s">
        <v>7723</v>
      </c>
      <c r="B1255" t="s">
        <v>7557</v>
      </c>
      <c r="C1255" t="s">
        <v>16</v>
      </c>
      <c r="D1255" t="s">
        <v>7558</v>
      </c>
      <c r="E1255" t="s">
        <v>695</v>
      </c>
      <c r="F1255" t="s">
        <v>7724</v>
      </c>
      <c r="G1255" t="s">
        <v>7725</v>
      </c>
      <c r="H1255" t="s">
        <v>7726</v>
      </c>
      <c r="I1255" t="s">
        <v>34</v>
      </c>
      <c r="J1255" t="s">
        <v>217</v>
      </c>
      <c r="K1255" t="s">
        <v>24</v>
      </c>
      <c r="L1255" t="s">
        <v>36</v>
      </c>
      <c r="M1255" t="s">
        <v>26</v>
      </c>
      <c r="N1255" t="s">
        <v>27</v>
      </c>
    </row>
    <row r="1256" spans="1:14" x14ac:dyDescent="0.25">
      <c r="A1256" t="s">
        <v>6800</v>
      </c>
      <c r="B1256" t="s">
        <v>3035</v>
      </c>
      <c r="C1256" t="s">
        <v>16</v>
      </c>
      <c r="D1256" t="s">
        <v>6801</v>
      </c>
      <c r="E1256" t="s">
        <v>695</v>
      </c>
      <c r="F1256" t="s">
        <v>7731</v>
      </c>
      <c r="G1256" t="s">
        <v>7732</v>
      </c>
      <c r="H1256" t="s">
        <v>7733</v>
      </c>
      <c r="I1256" t="s">
        <v>348</v>
      </c>
      <c r="J1256" t="s">
        <v>372</v>
      </c>
      <c r="K1256" t="s">
        <v>24</v>
      </c>
      <c r="L1256" t="s">
        <v>394</v>
      </c>
      <c r="M1256" t="s">
        <v>7734</v>
      </c>
      <c r="N1256" t="s">
        <v>46</v>
      </c>
    </row>
    <row r="1257" spans="1:14" x14ac:dyDescent="0.25">
      <c r="A1257" t="s">
        <v>7212</v>
      </c>
      <c r="B1257" t="s">
        <v>7213</v>
      </c>
      <c r="C1257" t="s">
        <v>16</v>
      </c>
      <c r="D1257" t="s">
        <v>7214</v>
      </c>
      <c r="E1257" t="s">
        <v>695</v>
      </c>
      <c r="F1257" t="s">
        <v>7735</v>
      </c>
      <c r="G1257" t="s">
        <v>7736</v>
      </c>
      <c r="H1257" t="s">
        <v>7737</v>
      </c>
      <c r="I1257" t="s">
        <v>34</v>
      </c>
      <c r="J1257" t="s">
        <v>456</v>
      </c>
      <c r="K1257" t="s">
        <v>24</v>
      </c>
      <c r="L1257" t="s">
        <v>914</v>
      </c>
      <c r="M1257" t="s">
        <v>7738</v>
      </c>
      <c r="N1257" t="s">
        <v>46</v>
      </c>
    </row>
    <row r="1258" spans="1:14" x14ac:dyDescent="0.25">
      <c r="A1258" t="s">
        <v>7739</v>
      </c>
      <c r="C1258" t="s">
        <v>16</v>
      </c>
      <c r="D1258" t="s">
        <v>67</v>
      </c>
      <c r="E1258" t="s">
        <v>695</v>
      </c>
      <c r="F1258" t="s">
        <v>7740</v>
      </c>
      <c r="G1258" t="s">
        <v>7741</v>
      </c>
      <c r="H1258" t="s">
        <v>7742</v>
      </c>
      <c r="I1258" t="s">
        <v>34</v>
      </c>
      <c r="J1258" t="s">
        <v>448</v>
      </c>
      <c r="K1258" t="s">
        <v>24</v>
      </c>
      <c r="L1258" t="s">
        <v>44</v>
      </c>
      <c r="M1258" t="s">
        <v>26</v>
      </c>
      <c r="N1258" t="s">
        <v>27</v>
      </c>
    </row>
    <row r="1259" spans="1:14" x14ac:dyDescent="0.25">
      <c r="A1259" t="s">
        <v>7438</v>
      </c>
      <c r="B1259" t="s">
        <v>7439</v>
      </c>
      <c r="C1259" t="s">
        <v>76</v>
      </c>
      <c r="D1259" t="s">
        <v>7440</v>
      </c>
      <c r="E1259" t="s">
        <v>695</v>
      </c>
      <c r="F1259" t="s">
        <v>7747</v>
      </c>
      <c r="G1259" t="s">
        <v>7748</v>
      </c>
      <c r="H1259" t="s">
        <v>7749</v>
      </c>
      <c r="I1259" t="s">
        <v>34</v>
      </c>
      <c r="J1259" t="s">
        <v>276</v>
      </c>
      <c r="K1259" t="s">
        <v>24</v>
      </c>
      <c r="L1259" t="s">
        <v>3702</v>
      </c>
      <c r="M1259" t="s">
        <v>26</v>
      </c>
      <c r="N1259" t="s">
        <v>27</v>
      </c>
    </row>
    <row r="1260" spans="1:14" x14ac:dyDescent="0.25">
      <c r="A1260" t="s">
        <v>2884</v>
      </c>
      <c r="B1260" t="s">
        <v>7545</v>
      </c>
      <c r="C1260" t="s">
        <v>16</v>
      </c>
      <c r="D1260" t="s">
        <v>102</v>
      </c>
      <c r="E1260" t="s">
        <v>695</v>
      </c>
      <c r="F1260" t="s">
        <v>7750</v>
      </c>
      <c r="G1260" t="s">
        <v>7751</v>
      </c>
      <c r="H1260" t="s">
        <v>7752</v>
      </c>
      <c r="I1260" t="s">
        <v>34</v>
      </c>
      <c r="J1260" t="s">
        <v>1468</v>
      </c>
      <c r="K1260" t="s">
        <v>24</v>
      </c>
      <c r="L1260" t="s">
        <v>82</v>
      </c>
      <c r="M1260" t="s">
        <v>7753</v>
      </c>
      <c r="N1260" t="s">
        <v>46</v>
      </c>
    </row>
    <row r="1261" spans="1:14" x14ac:dyDescent="0.25">
      <c r="A1261" t="s">
        <v>6818</v>
      </c>
      <c r="B1261" t="s">
        <v>6819</v>
      </c>
      <c r="C1261" t="s">
        <v>16</v>
      </c>
      <c r="D1261" t="s">
        <v>6820</v>
      </c>
      <c r="E1261" t="s">
        <v>695</v>
      </c>
      <c r="F1261" t="s">
        <v>7758</v>
      </c>
      <c r="G1261" t="s">
        <v>7759</v>
      </c>
      <c r="H1261" t="s">
        <v>7760</v>
      </c>
      <c r="I1261" t="s">
        <v>34</v>
      </c>
      <c r="J1261" t="s">
        <v>669</v>
      </c>
      <c r="K1261" t="s">
        <v>24</v>
      </c>
      <c r="L1261" t="s">
        <v>3880</v>
      </c>
      <c r="M1261" t="s">
        <v>7761</v>
      </c>
      <c r="N1261" t="s">
        <v>46</v>
      </c>
    </row>
    <row r="1262" spans="1:14" x14ac:dyDescent="0.25">
      <c r="A1262" t="s">
        <v>7765</v>
      </c>
      <c r="B1262" t="s">
        <v>7540</v>
      </c>
      <c r="C1262" t="s">
        <v>76</v>
      </c>
      <c r="D1262" t="s">
        <v>6079</v>
      </c>
      <c r="E1262" t="s">
        <v>695</v>
      </c>
      <c r="F1262" t="s">
        <v>7766</v>
      </c>
      <c r="G1262" t="s">
        <v>7767</v>
      </c>
      <c r="H1262" t="s">
        <v>7768</v>
      </c>
      <c r="I1262" t="s">
        <v>34</v>
      </c>
      <c r="J1262" t="s">
        <v>269</v>
      </c>
      <c r="K1262" t="s">
        <v>24</v>
      </c>
      <c r="L1262" t="s">
        <v>114</v>
      </c>
      <c r="M1262" t="s">
        <v>26</v>
      </c>
      <c r="N1262" t="s">
        <v>27</v>
      </c>
    </row>
    <row r="1263" spans="1:14" x14ac:dyDescent="0.25">
      <c r="A1263" t="s">
        <v>7769</v>
      </c>
      <c r="B1263" t="s">
        <v>7770</v>
      </c>
      <c r="C1263" t="s">
        <v>76</v>
      </c>
      <c r="D1263" t="s">
        <v>7503</v>
      </c>
      <c r="E1263" t="s">
        <v>695</v>
      </c>
      <c r="F1263" t="s">
        <v>7771</v>
      </c>
      <c r="G1263" t="s">
        <v>7772</v>
      </c>
      <c r="H1263" t="s">
        <v>7773</v>
      </c>
      <c r="I1263" t="s">
        <v>34</v>
      </c>
      <c r="J1263" t="s">
        <v>2757</v>
      </c>
      <c r="K1263" t="s">
        <v>24</v>
      </c>
      <c r="L1263" t="s">
        <v>483</v>
      </c>
      <c r="M1263" t="s">
        <v>26</v>
      </c>
      <c r="N1263" t="s">
        <v>27</v>
      </c>
    </row>
    <row r="1264" spans="1:14" x14ac:dyDescent="0.25">
      <c r="A1264" t="s">
        <v>7774</v>
      </c>
      <c r="B1264" t="s">
        <v>708</v>
      </c>
      <c r="C1264" t="s">
        <v>16</v>
      </c>
      <c r="D1264" t="s">
        <v>5693</v>
      </c>
      <c r="E1264" t="s">
        <v>695</v>
      </c>
      <c r="F1264" t="s">
        <v>7775</v>
      </c>
      <c r="G1264" t="s">
        <v>7776</v>
      </c>
      <c r="H1264" t="s">
        <v>7777</v>
      </c>
      <c r="I1264" t="s">
        <v>34</v>
      </c>
      <c r="J1264" t="s">
        <v>276</v>
      </c>
      <c r="K1264" t="s">
        <v>24</v>
      </c>
      <c r="L1264" t="s">
        <v>914</v>
      </c>
      <c r="M1264" t="s">
        <v>26</v>
      </c>
      <c r="N1264" t="s">
        <v>27</v>
      </c>
    </row>
    <row r="1265" spans="1:14" x14ac:dyDescent="0.25">
      <c r="A1265" t="s">
        <v>7513</v>
      </c>
      <c r="B1265" t="s">
        <v>7514</v>
      </c>
      <c r="C1265" t="s">
        <v>16</v>
      </c>
      <c r="D1265" t="s">
        <v>1446</v>
      </c>
      <c r="E1265" t="s">
        <v>695</v>
      </c>
      <c r="F1265" t="s">
        <v>7778</v>
      </c>
      <c r="G1265" t="s">
        <v>7779</v>
      </c>
      <c r="H1265" t="s">
        <v>7780</v>
      </c>
      <c r="I1265" t="s">
        <v>22</v>
      </c>
      <c r="J1265" t="s">
        <v>1501</v>
      </c>
      <c r="K1265" t="s">
        <v>24</v>
      </c>
      <c r="L1265" t="s">
        <v>91</v>
      </c>
      <c r="M1265" t="s">
        <v>7781</v>
      </c>
      <c r="N1265" t="s">
        <v>46</v>
      </c>
    </row>
    <row r="1266" spans="1:14" x14ac:dyDescent="0.25">
      <c r="A1266" t="s">
        <v>6800</v>
      </c>
      <c r="B1266" t="s">
        <v>3035</v>
      </c>
      <c r="C1266" t="s">
        <v>16</v>
      </c>
      <c r="D1266" t="s">
        <v>6801</v>
      </c>
      <c r="E1266" t="s">
        <v>695</v>
      </c>
      <c r="F1266" t="s">
        <v>7789</v>
      </c>
      <c r="G1266" t="s">
        <v>7790</v>
      </c>
      <c r="H1266" t="s">
        <v>7791</v>
      </c>
      <c r="I1266" t="s">
        <v>348</v>
      </c>
      <c r="J1266" t="s">
        <v>372</v>
      </c>
      <c r="K1266" t="s">
        <v>24</v>
      </c>
      <c r="L1266" t="s">
        <v>394</v>
      </c>
      <c r="M1266" t="s">
        <v>7792</v>
      </c>
      <c r="N1266" t="s">
        <v>46</v>
      </c>
    </row>
    <row r="1267" spans="1:14" x14ac:dyDescent="0.25">
      <c r="A1267" t="s">
        <v>7793</v>
      </c>
      <c r="B1267" t="s">
        <v>227</v>
      </c>
      <c r="C1267" t="s">
        <v>76</v>
      </c>
      <c r="D1267" t="s">
        <v>437</v>
      </c>
      <c r="E1267" t="s">
        <v>695</v>
      </c>
      <c r="F1267" t="s">
        <v>7794</v>
      </c>
      <c r="G1267" t="s">
        <v>7795</v>
      </c>
      <c r="H1267" t="s">
        <v>7796</v>
      </c>
      <c r="I1267" t="s">
        <v>34</v>
      </c>
      <c r="J1267" t="s">
        <v>106</v>
      </c>
      <c r="K1267" t="s">
        <v>24</v>
      </c>
      <c r="L1267" t="s">
        <v>441</v>
      </c>
      <c r="M1267" t="s">
        <v>7797</v>
      </c>
      <c r="N1267" t="s">
        <v>46</v>
      </c>
    </row>
    <row r="1268" spans="1:14" x14ac:dyDescent="0.25">
      <c r="A1268" t="s">
        <v>7798</v>
      </c>
      <c r="B1268" t="s">
        <v>7799</v>
      </c>
      <c r="C1268" t="s">
        <v>16</v>
      </c>
      <c r="D1268" t="s">
        <v>437</v>
      </c>
      <c r="E1268" t="s">
        <v>695</v>
      </c>
      <c r="F1268" t="s">
        <v>7800</v>
      </c>
      <c r="G1268" t="s">
        <v>7801</v>
      </c>
      <c r="H1268" t="s">
        <v>7802</v>
      </c>
      <c r="I1268" t="s">
        <v>34</v>
      </c>
      <c r="J1268" t="s">
        <v>4468</v>
      </c>
      <c r="K1268" t="s">
        <v>24</v>
      </c>
      <c r="L1268" t="s">
        <v>6811</v>
      </c>
      <c r="M1268" t="s">
        <v>7803</v>
      </c>
      <c r="N1268" t="s">
        <v>46</v>
      </c>
    </row>
    <row r="1269" spans="1:14" x14ac:dyDescent="0.25">
      <c r="A1269" t="s">
        <v>7631</v>
      </c>
      <c r="B1269" t="s">
        <v>3035</v>
      </c>
      <c r="C1269" t="s">
        <v>16</v>
      </c>
      <c r="D1269" t="s">
        <v>6801</v>
      </c>
      <c r="E1269" t="s">
        <v>695</v>
      </c>
      <c r="F1269" t="s">
        <v>7804</v>
      </c>
      <c r="G1269" t="s">
        <v>7805</v>
      </c>
      <c r="H1269" t="s">
        <v>7806</v>
      </c>
      <c r="I1269" t="s">
        <v>348</v>
      </c>
      <c r="J1269" t="s">
        <v>372</v>
      </c>
      <c r="K1269" t="s">
        <v>24</v>
      </c>
      <c r="L1269" t="s">
        <v>394</v>
      </c>
      <c r="M1269" t="s">
        <v>7807</v>
      </c>
      <c r="N1269" t="s">
        <v>46</v>
      </c>
    </row>
    <row r="1270" spans="1:14" x14ac:dyDescent="0.25">
      <c r="A1270" t="s">
        <v>1235</v>
      </c>
      <c r="B1270" t="s">
        <v>708</v>
      </c>
      <c r="C1270" t="s">
        <v>16</v>
      </c>
      <c r="D1270" t="s">
        <v>7808</v>
      </c>
      <c r="E1270" t="s">
        <v>695</v>
      </c>
      <c r="F1270" t="s">
        <v>7809</v>
      </c>
      <c r="G1270" t="s">
        <v>7810</v>
      </c>
      <c r="H1270" t="s">
        <v>7811</v>
      </c>
      <c r="I1270" t="s">
        <v>22</v>
      </c>
      <c r="J1270" t="s">
        <v>448</v>
      </c>
      <c r="K1270" t="s">
        <v>24</v>
      </c>
      <c r="L1270" t="s">
        <v>36</v>
      </c>
      <c r="M1270" t="s">
        <v>26</v>
      </c>
      <c r="N1270" t="s">
        <v>27</v>
      </c>
    </row>
    <row r="1271" spans="1:14" x14ac:dyDescent="0.25">
      <c r="A1271" t="s">
        <v>7812</v>
      </c>
      <c r="B1271" t="s">
        <v>486</v>
      </c>
      <c r="C1271" t="s">
        <v>76</v>
      </c>
      <c r="D1271" t="s">
        <v>102</v>
      </c>
      <c r="E1271" t="s">
        <v>695</v>
      </c>
      <c r="F1271" t="s">
        <v>7813</v>
      </c>
      <c r="G1271" t="s">
        <v>7814</v>
      </c>
      <c r="H1271" t="s">
        <v>7815</v>
      </c>
      <c r="I1271" t="s">
        <v>34</v>
      </c>
      <c r="J1271" t="s">
        <v>358</v>
      </c>
      <c r="K1271" t="s">
        <v>24</v>
      </c>
      <c r="L1271" t="s">
        <v>82</v>
      </c>
      <c r="M1271" t="s">
        <v>7816</v>
      </c>
      <c r="N1271" t="s">
        <v>46</v>
      </c>
    </row>
    <row r="1272" spans="1:14" x14ac:dyDescent="0.25">
      <c r="A1272" t="s">
        <v>7817</v>
      </c>
      <c r="B1272" t="s">
        <v>708</v>
      </c>
      <c r="C1272" t="s">
        <v>16</v>
      </c>
      <c r="D1272" t="s">
        <v>5693</v>
      </c>
      <c r="E1272" t="s">
        <v>695</v>
      </c>
      <c r="F1272" t="s">
        <v>7818</v>
      </c>
      <c r="G1272" t="s">
        <v>7819</v>
      </c>
      <c r="H1272" t="s">
        <v>7820</v>
      </c>
      <c r="I1272" t="s">
        <v>34</v>
      </c>
      <c r="J1272" t="s">
        <v>276</v>
      </c>
      <c r="K1272" t="s">
        <v>24</v>
      </c>
      <c r="L1272" t="s">
        <v>914</v>
      </c>
      <c r="M1272" t="s">
        <v>26</v>
      </c>
      <c r="N1272" t="s">
        <v>27</v>
      </c>
    </row>
    <row r="1273" spans="1:14" x14ac:dyDescent="0.25">
      <c r="A1273" t="s">
        <v>7821</v>
      </c>
      <c r="B1273" t="s">
        <v>1021</v>
      </c>
      <c r="C1273" t="s">
        <v>16</v>
      </c>
      <c r="D1273" t="s">
        <v>102</v>
      </c>
      <c r="E1273" t="s">
        <v>695</v>
      </c>
      <c r="F1273" t="s">
        <v>7822</v>
      </c>
      <c r="G1273" t="s">
        <v>7823</v>
      </c>
      <c r="H1273" t="s">
        <v>7824</v>
      </c>
      <c r="I1273" t="s">
        <v>34</v>
      </c>
      <c r="J1273" t="s">
        <v>575</v>
      </c>
      <c r="K1273" t="s">
        <v>24</v>
      </c>
      <c r="L1273" t="s">
        <v>82</v>
      </c>
      <c r="M1273" t="s">
        <v>7825</v>
      </c>
      <c r="N1273" t="s">
        <v>46</v>
      </c>
    </row>
    <row r="1274" spans="1:14" x14ac:dyDescent="0.25">
      <c r="A1274" t="s">
        <v>7826</v>
      </c>
      <c r="B1274" t="s">
        <v>7827</v>
      </c>
      <c r="C1274" t="s">
        <v>16</v>
      </c>
      <c r="D1274" t="s">
        <v>7828</v>
      </c>
      <c r="E1274" t="s">
        <v>695</v>
      </c>
      <c r="F1274" t="s">
        <v>7829</v>
      </c>
      <c r="G1274" t="s">
        <v>7830</v>
      </c>
      <c r="H1274" t="s">
        <v>7831</v>
      </c>
      <c r="I1274" t="s">
        <v>34</v>
      </c>
      <c r="J1274" t="s">
        <v>4027</v>
      </c>
      <c r="K1274" t="s">
        <v>24</v>
      </c>
      <c r="L1274" t="s">
        <v>7832</v>
      </c>
      <c r="M1274" t="s">
        <v>26</v>
      </c>
      <c r="N1274" t="s">
        <v>27</v>
      </c>
    </row>
    <row r="1275" spans="1:14" x14ac:dyDescent="0.25">
      <c r="A1275" t="s">
        <v>7833</v>
      </c>
      <c r="C1275" t="s">
        <v>76</v>
      </c>
      <c r="E1275" t="s">
        <v>695</v>
      </c>
      <c r="F1275" t="s">
        <v>7834</v>
      </c>
      <c r="G1275" t="s">
        <v>7835</v>
      </c>
      <c r="H1275" t="s">
        <v>7836</v>
      </c>
      <c r="I1275" t="s">
        <v>34</v>
      </c>
      <c r="J1275" t="s">
        <v>170</v>
      </c>
      <c r="K1275" t="s">
        <v>24</v>
      </c>
      <c r="L1275" t="s">
        <v>184</v>
      </c>
      <c r="M1275" t="s">
        <v>7837</v>
      </c>
      <c r="N1275" t="s">
        <v>46</v>
      </c>
    </row>
    <row r="1276" spans="1:14" x14ac:dyDescent="0.25">
      <c r="A1276" t="s">
        <v>1235</v>
      </c>
      <c r="B1276" t="s">
        <v>708</v>
      </c>
      <c r="C1276" t="s">
        <v>16</v>
      </c>
      <c r="D1276" t="s">
        <v>7808</v>
      </c>
      <c r="E1276" t="s">
        <v>695</v>
      </c>
      <c r="F1276" t="s">
        <v>7838</v>
      </c>
      <c r="G1276" t="s">
        <v>7839</v>
      </c>
      <c r="H1276" t="s">
        <v>7840</v>
      </c>
      <c r="I1276" t="s">
        <v>22</v>
      </c>
      <c r="J1276" t="s">
        <v>448</v>
      </c>
      <c r="K1276" t="s">
        <v>24</v>
      </c>
      <c r="L1276" t="s">
        <v>36</v>
      </c>
      <c r="M1276" t="s">
        <v>26</v>
      </c>
      <c r="N1276" t="s">
        <v>27</v>
      </c>
    </row>
    <row r="1277" spans="1:14" x14ac:dyDescent="0.25">
      <c r="A1277" t="s">
        <v>7841</v>
      </c>
      <c r="B1277" t="s">
        <v>7842</v>
      </c>
      <c r="C1277" t="s">
        <v>16</v>
      </c>
      <c r="D1277" t="s">
        <v>7843</v>
      </c>
      <c r="E1277" t="s">
        <v>695</v>
      </c>
      <c r="F1277" t="s">
        <v>7844</v>
      </c>
      <c r="G1277" t="s">
        <v>7845</v>
      </c>
      <c r="H1277" t="s">
        <v>7846</v>
      </c>
      <c r="I1277" t="s">
        <v>22</v>
      </c>
      <c r="J1277" t="s">
        <v>635</v>
      </c>
      <c r="K1277" t="s">
        <v>24</v>
      </c>
      <c r="L1277" t="s">
        <v>91</v>
      </c>
      <c r="M1277" t="s">
        <v>7847</v>
      </c>
      <c r="N1277" t="s">
        <v>46</v>
      </c>
    </row>
    <row r="1278" spans="1:14" x14ac:dyDescent="0.25">
      <c r="A1278" t="s">
        <v>7848</v>
      </c>
      <c r="B1278" t="s">
        <v>486</v>
      </c>
      <c r="C1278" t="s">
        <v>76</v>
      </c>
      <c r="D1278" t="s">
        <v>102</v>
      </c>
      <c r="E1278" t="s">
        <v>695</v>
      </c>
      <c r="F1278" t="s">
        <v>7849</v>
      </c>
      <c r="G1278" t="s">
        <v>7850</v>
      </c>
      <c r="H1278" t="s">
        <v>7851</v>
      </c>
      <c r="I1278" t="s">
        <v>34</v>
      </c>
      <c r="J1278" t="s">
        <v>358</v>
      </c>
      <c r="K1278" t="s">
        <v>24</v>
      </c>
      <c r="L1278" t="s">
        <v>82</v>
      </c>
      <c r="M1278" t="s">
        <v>7852</v>
      </c>
      <c r="N1278" t="s">
        <v>46</v>
      </c>
    </row>
    <row r="1279" spans="1:14" x14ac:dyDescent="0.25">
      <c r="A1279" t="s">
        <v>7857</v>
      </c>
      <c r="B1279" t="s">
        <v>7858</v>
      </c>
      <c r="C1279" t="s">
        <v>16</v>
      </c>
      <c r="D1279" t="s">
        <v>3712</v>
      </c>
      <c r="E1279" t="s">
        <v>695</v>
      </c>
      <c r="F1279" t="s">
        <v>7859</v>
      </c>
      <c r="G1279" t="s">
        <v>7860</v>
      </c>
      <c r="H1279" t="s">
        <v>7861</v>
      </c>
      <c r="I1279" t="s">
        <v>22</v>
      </c>
      <c r="J1279" t="s">
        <v>1208</v>
      </c>
      <c r="K1279" t="s">
        <v>24</v>
      </c>
      <c r="L1279" t="s">
        <v>91</v>
      </c>
      <c r="M1279" t="s">
        <v>26</v>
      </c>
      <c r="N1279" t="s">
        <v>27</v>
      </c>
    </row>
    <row r="1280" spans="1:14" x14ac:dyDescent="0.25">
      <c r="A1280" t="s">
        <v>7539</v>
      </c>
      <c r="B1280" t="s">
        <v>7540</v>
      </c>
      <c r="C1280" t="s">
        <v>76</v>
      </c>
      <c r="D1280" t="s">
        <v>6079</v>
      </c>
      <c r="E1280" t="s">
        <v>695</v>
      </c>
      <c r="F1280" t="s">
        <v>7874</v>
      </c>
      <c r="G1280" t="s">
        <v>7875</v>
      </c>
      <c r="H1280" t="s">
        <v>7876</v>
      </c>
      <c r="I1280" t="s">
        <v>34</v>
      </c>
      <c r="J1280" t="s">
        <v>134</v>
      </c>
      <c r="K1280" t="s">
        <v>24</v>
      </c>
      <c r="L1280" t="s">
        <v>114</v>
      </c>
      <c r="M1280" t="s">
        <v>26</v>
      </c>
      <c r="N1280" t="s">
        <v>27</v>
      </c>
    </row>
    <row r="1281" spans="1:14" x14ac:dyDescent="0.25">
      <c r="A1281" t="s">
        <v>7857</v>
      </c>
      <c r="B1281" t="s">
        <v>7858</v>
      </c>
      <c r="C1281" t="s">
        <v>16</v>
      </c>
      <c r="D1281" t="s">
        <v>3712</v>
      </c>
      <c r="E1281" t="s">
        <v>695</v>
      </c>
      <c r="F1281" t="s">
        <v>7877</v>
      </c>
      <c r="G1281" t="s">
        <v>7878</v>
      </c>
      <c r="H1281" t="s">
        <v>7879</v>
      </c>
      <c r="I1281" t="s">
        <v>22</v>
      </c>
      <c r="J1281" t="s">
        <v>1208</v>
      </c>
      <c r="K1281" t="s">
        <v>24</v>
      </c>
      <c r="L1281" t="s">
        <v>91</v>
      </c>
      <c r="M1281" t="s">
        <v>26</v>
      </c>
      <c r="N1281" t="s">
        <v>27</v>
      </c>
    </row>
    <row r="1282" spans="1:14" x14ac:dyDescent="0.25">
      <c r="A1282" t="s">
        <v>1235</v>
      </c>
      <c r="B1282" t="s">
        <v>708</v>
      </c>
      <c r="C1282" t="s">
        <v>16</v>
      </c>
      <c r="D1282" t="s">
        <v>1573</v>
      </c>
      <c r="E1282" t="s">
        <v>695</v>
      </c>
      <c r="F1282" t="s">
        <v>7880</v>
      </c>
      <c r="G1282" t="s">
        <v>7881</v>
      </c>
      <c r="H1282" t="s">
        <v>7882</v>
      </c>
      <c r="I1282" t="s">
        <v>22</v>
      </c>
      <c r="J1282" t="s">
        <v>782</v>
      </c>
      <c r="K1282" t="s">
        <v>24</v>
      </c>
      <c r="L1282" t="s">
        <v>36</v>
      </c>
      <c r="M1282" t="s">
        <v>26</v>
      </c>
      <c r="N1282" t="s">
        <v>27</v>
      </c>
    </row>
    <row r="1283" spans="1:14" x14ac:dyDescent="0.25">
      <c r="A1283" t="s">
        <v>6818</v>
      </c>
      <c r="B1283" t="s">
        <v>6819</v>
      </c>
      <c r="C1283" t="s">
        <v>16</v>
      </c>
      <c r="D1283" t="s">
        <v>6820</v>
      </c>
      <c r="E1283" t="s">
        <v>695</v>
      </c>
      <c r="F1283" t="s">
        <v>7887</v>
      </c>
      <c r="G1283" t="s">
        <v>7888</v>
      </c>
      <c r="H1283" t="s">
        <v>7889</v>
      </c>
      <c r="I1283" t="s">
        <v>34</v>
      </c>
      <c r="J1283" t="s">
        <v>669</v>
      </c>
      <c r="K1283" t="s">
        <v>24</v>
      </c>
      <c r="L1283" t="s">
        <v>3880</v>
      </c>
      <c r="M1283" t="s">
        <v>7890</v>
      </c>
      <c r="N1283" t="s">
        <v>46</v>
      </c>
    </row>
    <row r="1284" spans="1:14" x14ac:dyDescent="0.25">
      <c r="A1284" t="s">
        <v>7480</v>
      </c>
      <c r="B1284" t="s">
        <v>7409</v>
      </c>
      <c r="C1284" t="s">
        <v>76</v>
      </c>
      <c r="D1284" t="s">
        <v>6356</v>
      </c>
      <c r="E1284" t="s">
        <v>695</v>
      </c>
      <c r="F1284" t="s">
        <v>7891</v>
      </c>
      <c r="G1284" t="s">
        <v>7892</v>
      </c>
      <c r="H1284" t="s">
        <v>7893</v>
      </c>
      <c r="I1284" t="s">
        <v>22</v>
      </c>
      <c r="J1284" t="s">
        <v>269</v>
      </c>
      <c r="K1284" t="s">
        <v>24</v>
      </c>
      <c r="L1284" t="s">
        <v>3900</v>
      </c>
      <c r="M1284" t="s">
        <v>26</v>
      </c>
      <c r="N1284" t="s">
        <v>27</v>
      </c>
    </row>
    <row r="1285" spans="1:14" x14ac:dyDescent="0.25">
      <c r="A1285" t="s">
        <v>7903</v>
      </c>
      <c r="B1285" t="s">
        <v>227</v>
      </c>
      <c r="C1285" t="s">
        <v>76</v>
      </c>
      <c r="D1285" t="s">
        <v>437</v>
      </c>
      <c r="E1285" t="s">
        <v>695</v>
      </c>
      <c r="F1285" t="s">
        <v>7904</v>
      </c>
      <c r="G1285" t="s">
        <v>7905</v>
      </c>
      <c r="H1285" t="s">
        <v>7906</v>
      </c>
      <c r="I1285" t="s">
        <v>34</v>
      </c>
      <c r="J1285" t="s">
        <v>106</v>
      </c>
      <c r="K1285" t="s">
        <v>24</v>
      </c>
      <c r="L1285" t="s">
        <v>441</v>
      </c>
      <c r="M1285" t="s">
        <v>7907</v>
      </c>
      <c r="N1285" t="s">
        <v>46</v>
      </c>
    </row>
    <row r="1286" spans="1:14" x14ac:dyDescent="0.25">
      <c r="A1286" t="s">
        <v>7908</v>
      </c>
      <c r="B1286" t="s">
        <v>7909</v>
      </c>
      <c r="C1286" t="s">
        <v>16</v>
      </c>
      <c r="D1286" t="s">
        <v>7910</v>
      </c>
      <c r="E1286" t="s">
        <v>695</v>
      </c>
      <c r="F1286" t="s">
        <v>7911</v>
      </c>
      <c r="G1286" t="s">
        <v>7912</v>
      </c>
      <c r="H1286" t="s">
        <v>7913</v>
      </c>
      <c r="I1286" t="s">
        <v>348</v>
      </c>
      <c r="J1286" t="s">
        <v>7914</v>
      </c>
      <c r="K1286" t="s">
        <v>24</v>
      </c>
      <c r="L1286" t="s">
        <v>394</v>
      </c>
      <c r="M1286" t="s">
        <v>7915</v>
      </c>
      <c r="N1286" t="s">
        <v>46</v>
      </c>
    </row>
    <row r="1287" spans="1:14" x14ac:dyDescent="0.25">
      <c r="A1287" t="s">
        <v>7609</v>
      </c>
      <c r="B1287" t="s">
        <v>708</v>
      </c>
      <c r="C1287" t="s">
        <v>16</v>
      </c>
      <c r="D1287" t="s">
        <v>5693</v>
      </c>
      <c r="E1287" t="s">
        <v>695</v>
      </c>
      <c r="F1287" t="s">
        <v>7916</v>
      </c>
      <c r="G1287" t="s">
        <v>7917</v>
      </c>
      <c r="H1287" t="s">
        <v>7918</v>
      </c>
      <c r="I1287" t="s">
        <v>34</v>
      </c>
      <c r="J1287" t="s">
        <v>276</v>
      </c>
      <c r="K1287" t="s">
        <v>24</v>
      </c>
      <c r="L1287" t="s">
        <v>914</v>
      </c>
      <c r="M1287" t="s">
        <v>26</v>
      </c>
      <c r="N1287" t="s">
        <v>27</v>
      </c>
    </row>
    <row r="1288" spans="1:14" x14ac:dyDescent="0.25">
      <c r="A1288" t="s">
        <v>7919</v>
      </c>
      <c r="B1288" t="s">
        <v>708</v>
      </c>
      <c r="C1288" t="s">
        <v>16</v>
      </c>
      <c r="D1288" t="s">
        <v>5693</v>
      </c>
      <c r="E1288" t="s">
        <v>695</v>
      </c>
      <c r="F1288" t="s">
        <v>7920</v>
      </c>
      <c r="G1288" t="s">
        <v>7921</v>
      </c>
      <c r="H1288" t="s">
        <v>7922</v>
      </c>
      <c r="I1288" t="s">
        <v>34</v>
      </c>
      <c r="J1288" t="s">
        <v>276</v>
      </c>
      <c r="K1288" t="s">
        <v>24</v>
      </c>
      <c r="L1288" t="s">
        <v>914</v>
      </c>
      <c r="M1288" t="s">
        <v>26</v>
      </c>
      <c r="N1288" t="s">
        <v>27</v>
      </c>
    </row>
    <row r="1289" spans="1:14" x14ac:dyDescent="0.25">
      <c r="A1289" t="s">
        <v>7927</v>
      </c>
      <c r="B1289" t="s">
        <v>7783</v>
      </c>
      <c r="C1289" t="s">
        <v>16</v>
      </c>
      <c r="D1289" t="s">
        <v>7784</v>
      </c>
      <c r="E1289" t="s">
        <v>695</v>
      </c>
      <c r="F1289" t="s">
        <v>7928</v>
      </c>
      <c r="G1289" t="s">
        <v>7929</v>
      </c>
      <c r="H1289" t="s">
        <v>7930</v>
      </c>
      <c r="I1289" t="s">
        <v>34</v>
      </c>
      <c r="J1289" t="s">
        <v>393</v>
      </c>
      <c r="K1289" t="s">
        <v>24</v>
      </c>
      <c r="L1289" t="s">
        <v>7788</v>
      </c>
      <c r="M1289" t="s">
        <v>26</v>
      </c>
      <c r="N1289" t="s">
        <v>27</v>
      </c>
    </row>
    <row r="1290" spans="1:14" x14ac:dyDescent="0.25">
      <c r="A1290" t="s">
        <v>6818</v>
      </c>
      <c r="B1290" t="s">
        <v>6819</v>
      </c>
      <c r="C1290" t="s">
        <v>16</v>
      </c>
      <c r="D1290" t="s">
        <v>6820</v>
      </c>
      <c r="E1290" t="s">
        <v>695</v>
      </c>
      <c r="F1290" t="s">
        <v>7931</v>
      </c>
      <c r="G1290" t="s">
        <v>7932</v>
      </c>
      <c r="H1290" t="s">
        <v>7933</v>
      </c>
      <c r="I1290" t="s">
        <v>34</v>
      </c>
      <c r="J1290" t="s">
        <v>669</v>
      </c>
      <c r="K1290" t="s">
        <v>24</v>
      </c>
      <c r="L1290" t="s">
        <v>3880</v>
      </c>
      <c r="M1290" t="s">
        <v>7934</v>
      </c>
      <c r="N1290" t="s">
        <v>46</v>
      </c>
    </row>
    <row r="1291" spans="1:14" x14ac:dyDescent="0.25">
      <c r="A1291" t="s">
        <v>6818</v>
      </c>
      <c r="B1291" t="s">
        <v>6819</v>
      </c>
      <c r="C1291" t="s">
        <v>16</v>
      </c>
      <c r="D1291" t="s">
        <v>6820</v>
      </c>
      <c r="E1291" t="s">
        <v>695</v>
      </c>
      <c r="F1291" t="s">
        <v>7935</v>
      </c>
      <c r="G1291" t="s">
        <v>7936</v>
      </c>
      <c r="H1291" t="s">
        <v>7937</v>
      </c>
      <c r="I1291" t="s">
        <v>34</v>
      </c>
      <c r="J1291" t="s">
        <v>669</v>
      </c>
      <c r="K1291" t="s">
        <v>24</v>
      </c>
      <c r="L1291" t="s">
        <v>3880</v>
      </c>
      <c r="M1291" t="s">
        <v>7938</v>
      </c>
      <c r="N1291" t="s">
        <v>46</v>
      </c>
    </row>
    <row r="1292" spans="1:14" x14ac:dyDescent="0.25">
      <c r="A1292" t="s">
        <v>7939</v>
      </c>
      <c r="B1292" t="s">
        <v>6790</v>
      </c>
      <c r="C1292" t="s">
        <v>76</v>
      </c>
      <c r="D1292" t="s">
        <v>6791</v>
      </c>
      <c r="E1292" t="s">
        <v>695</v>
      </c>
      <c r="F1292" t="s">
        <v>7940</v>
      </c>
      <c r="G1292" t="s">
        <v>7941</v>
      </c>
      <c r="H1292" t="s">
        <v>7942</v>
      </c>
      <c r="I1292" t="s">
        <v>34</v>
      </c>
      <c r="J1292" t="s">
        <v>2023</v>
      </c>
      <c r="K1292" t="s">
        <v>24</v>
      </c>
      <c r="L1292" t="s">
        <v>36</v>
      </c>
      <c r="M1292" t="s">
        <v>26</v>
      </c>
      <c r="N1292" t="s">
        <v>27</v>
      </c>
    </row>
    <row r="1293" spans="1:14" x14ac:dyDescent="0.25">
      <c r="A1293" t="s">
        <v>7943</v>
      </c>
      <c r="B1293" t="s">
        <v>7944</v>
      </c>
      <c r="C1293" t="s">
        <v>76</v>
      </c>
      <c r="D1293" t="s">
        <v>94</v>
      </c>
      <c r="E1293" t="s">
        <v>695</v>
      </c>
      <c r="F1293" t="s">
        <v>7945</v>
      </c>
      <c r="G1293" t="s">
        <v>7946</v>
      </c>
      <c r="H1293" t="s">
        <v>7947</v>
      </c>
      <c r="I1293" t="s">
        <v>34</v>
      </c>
      <c r="J1293" t="s">
        <v>589</v>
      </c>
      <c r="K1293" t="s">
        <v>24</v>
      </c>
      <c r="L1293" t="s">
        <v>914</v>
      </c>
      <c r="M1293" t="s">
        <v>7948</v>
      </c>
      <c r="N1293" t="s">
        <v>46</v>
      </c>
    </row>
    <row r="1294" spans="1:14" x14ac:dyDescent="0.25">
      <c r="A1294" t="s">
        <v>7949</v>
      </c>
      <c r="B1294" t="s">
        <v>7585</v>
      </c>
      <c r="C1294" t="s">
        <v>16</v>
      </c>
      <c r="D1294" t="s">
        <v>7586</v>
      </c>
      <c r="E1294" t="s">
        <v>695</v>
      </c>
      <c r="F1294" t="s">
        <v>7950</v>
      </c>
      <c r="G1294" t="s">
        <v>7951</v>
      </c>
      <c r="H1294" t="s">
        <v>7952</v>
      </c>
      <c r="I1294" t="s">
        <v>34</v>
      </c>
      <c r="J1294" t="s">
        <v>240</v>
      </c>
      <c r="K1294" t="s">
        <v>24</v>
      </c>
      <c r="L1294" t="s">
        <v>477</v>
      </c>
      <c r="M1294" t="s">
        <v>26</v>
      </c>
      <c r="N1294" t="s">
        <v>27</v>
      </c>
    </row>
    <row r="1295" spans="1:14" x14ac:dyDescent="0.25">
      <c r="A1295" t="s">
        <v>1235</v>
      </c>
      <c r="B1295" t="s">
        <v>708</v>
      </c>
      <c r="C1295" t="s">
        <v>16</v>
      </c>
      <c r="D1295" t="s">
        <v>7808</v>
      </c>
      <c r="E1295" t="s">
        <v>695</v>
      </c>
      <c r="F1295" t="s">
        <v>7953</v>
      </c>
      <c r="G1295" t="s">
        <v>7954</v>
      </c>
      <c r="H1295" t="s">
        <v>7955</v>
      </c>
      <c r="I1295" t="s">
        <v>22</v>
      </c>
      <c r="J1295" t="s">
        <v>448</v>
      </c>
      <c r="K1295" t="s">
        <v>24</v>
      </c>
      <c r="L1295" t="s">
        <v>36</v>
      </c>
      <c r="M1295" t="s">
        <v>26</v>
      </c>
      <c r="N1295" t="s">
        <v>27</v>
      </c>
    </row>
    <row r="1296" spans="1:14" x14ac:dyDescent="0.25">
      <c r="A1296" t="s">
        <v>7723</v>
      </c>
      <c r="B1296" t="s">
        <v>7956</v>
      </c>
      <c r="C1296" t="s">
        <v>16</v>
      </c>
      <c r="D1296" t="s">
        <v>7558</v>
      </c>
      <c r="E1296" t="s">
        <v>695</v>
      </c>
      <c r="F1296" t="s">
        <v>7957</v>
      </c>
      <c r="G1296" t="s">
        <v>7958</v>
      </c>
      <c r="H1296" t="s">
        <v>7959</v>
      </c>
      <c r="I1296" t="s">
        <v>34</v>
      </c>
      <c r="J1296" t="s">
        <v>276</v>
      </c>
      <c r="K1296" t="s">
        <v>24</v>
      </c>
      <c r="L1296" t="s">
        <v>36</v>
      </c>
      <c r="M1296" t="s">
        <v>26</v>
      </c>
      <c r="N1296" t="s">
        <v>27</v>
      </c>
    </row>
    <row r="1297" spans="1:14" x14ac:dyDescent="0.25">
      <c r="A1297" t="s">
        <v>7723</v>
      </c>
      <c r="B1297" t="s">
        <v>7960</v>
      </c>
      <c r="C1297" t="s">
        <v>16</v>
      </c>
      <c r="D1297" t="s">
        <v>7558</v>
      </c>
      <c r="E1297" t="s">
        <v>695</v>
      </c>
      <c r="F1297" t="s">
        <v>7961</v>
      </c>
      <c r="G1297" t="s">
        <v>7962</v>
      </c>
      <c r="H1297" t="s">
        <v>7963</v>
      </c>
      <c r="I1297" t="s">
        <v>34</v>
      </c>
      <c r="J1297" t="s">
        <v>276</v>
      </c>
      <c r="K1297" t="s">
        <v>24</v>
      </c>
      <c r="L1297" t="s">
        <v>36</v>
      </c>
      <c r="M1297" t="s">
        <v>26</v>
      </c>
      <c r="N1297" t="s">
        <v>27</v>
      </c>
    </row>
    <row r="1298" spans="1:14" x14ac:dyDescent="0.25">
      <c r="A1298" t="s">
        <v>7964</v>
      </c>
      <c r="B1298" t="s">
        <v>7452</v>
      </c>
      <c r="C1298" t="s">
        <v>76</v>
      </c>
      <c r="D1298" t="s">
        <v>102</v>
      </c>
      <c r="E1298" t="s">
        <v>695</v>
      </c>
      <c r="F1298" t="s">
        <v>7965</v>
      </c>
      <c r="G1298" t="s">
        <v>7966</v>
      </c>
      <c r="H1298" t="s">
        <v>7967</v>
      </c>
      <c r="I1298" t="s">
        <v>34</v>
      </c>
      <c r="J1298" t="s">
        <v>155</v>
      </c>
      <c r="K1298" t="s">
        <v>24</v>
      </c>
      <c r="L1298" t="s">
        <v>82</v>
      </c>
      <c r="M1298" t="s">
        <v>7968</v>
      </c>
      <c r="N1298" t="s">
        <v>46</v>
      </c>
    </row>
    <row r="1299" spans="1:14" x14ac:dyDescent="0.25">
      <c r="A1299" t="s">
        <v>7969</v>
      </c>
      <c r="C1299" t="s">
        <v>76</v>
      </c>
      <c r="E1299" t="s">
        <v>695</v>
      </c>
      <c r="F1299" t="s">
        <v>7970</v>
      </c>
      <c r="G1299" t="s">
        <v>7971</v>
      </c>
      <c r="H1299" t="s">
        <v>7972</v>
      </c>
      <c r="I1299" t="s">
        <v>34</v>
      </c>
      <c r="J1299" t="s">
        <v>3556</v>
      </c>
      <c r="K1299" t="s">
        <v>24</v>
      </c>
      <c r="M1299" t="s">
        <v>26</v>
      </c>
      <c r="N1299" t="s">
        <v>27</v>
      </c>
    </row>
    <row r="1300" spans="1:14" x14ac:dyDescent="0.25">
      <c r="A1300" t="s">
        <v>7973</v>
      </c>
      <c r="B1300" t="s">
        <v>7550</v>
      </c>
      <c r="C1300" t="s">
        <v>76</v>
      </c>
      <c r="E1300" t="s">
        <v>695</v>
      </c>
      <c r="F1300" t="s">
        <v>7974</v>
      </c>
      <c r="G1300" t="s">
        <v>7975</v>
      </c>
      <c r="H1300" t="s">
        <v>7976</v>
      </c>
      <c r="I1300" t="s">
        <v>34</v>
      </c>
      <c r="J1300" t="s">
        <v>98</v>
      </c>
      <c r="K1300" t="s">
        <v>24</v>
      </c>
      <c r="M1300" t="s">
        <v>26</v>
      </c>
      <c r="N1300" t="s">
        <v>27</v>
      </c>
    </row>
    <row r="1301" spans="1:14" x14ac:dyDescent="0.25">
      <c r="A1301" t="s">
        <v>7977</v>
      </c>
      <c r="B1301" t="s">
        <v>7978</v>
      </c>
      <c r="C1301" t="s">
        <v>76</v>
      </c>
      <c r="D1301" t="s">
        <v>437</v>
      </c>
      <c r="E1301" t="s">
        <v>695</v>
      </c>
      <c r="F1301" t="s">
        <v>7979</v>
      </c>
      <c r="G1301" t="s">
        <v>7980</v>
      </c>
      <c r="H1301" t="s">
        <v>7981</v>
      </c>
      <c r="I1301" t="s">
        <v>34</v>
      </c>
      <c r="J1301" t="s">
        <v>976</v>
      </c>
      <c r="K1301" t="s">
        <v>24</v>
      </c>
      <c r="L1301" t="s">
        <v>6811</v>
      </c>
      <c r="M1301" t="s">
        <v>7982</v>
      </c>
      <c r="N1301" t="s">
        <v>46</v>
      </c>
    </row>
    <row r="1302" spans="1:14" x14ac:dyDescent="0.25">
      <c r="A1302" t="s">
        <v>7983</v>
      </c>
      <c r="C1302" t="s">
        <v>76</v>
      </c>
      <c r="D1302" t="s">
        <v>7984</v>
      </c>
      <c r="E1302" t="s">
        <v>695</v>
      </c>
      <c r="F1302" t="s">
        <v>7985</v>
      </c>
      <c r="G1302" t="s">
        <v>7986</v>
      </c>
      <c r="H1302" t="s">
        <v>7987</v>
      </c>
      <c r="I1302" t="s">
        <v>34</v>
      </c>
      <c r="J1302" t="s">
        <v>134</v>
      </c>
      <c r="K1302" t="s">
        <v>24</v>
      </c>
      <c r="L1302" t="s">
        <v>7988</v>
      </c>
      <c r="M1302" t="s">
        <v>26</v>
      </c>
      <c r="N1302" t="s">
        <v>27</v>
      </c>
    </row>
    <row r="1303" spans="1:14" x14ac:dyDescent="0.25">
      <c r="A1303" t="s">
        <v>1235</v>
      </c>
      <c r="B1303" t="s">
        <v>708</v>
      </c>
      <c r="C1303" t="s">
        <v>16</v>
      </c>
      <c r="D1303" t="s">
        <v>1573</v>
      </c>
      <c r="E1303" t="s">
        <v>695</v>
      </c>
      <c r="F1303" t="s">
        <v>7996</v>
      </c>
      <c r="G1303" t="s">
        <v>7997</v>
      </c>
      <c r="H1303" t="s">
        <v>7998</v>
      </c>
      <c r="I1303" t="s">
        <v>22</v>
      </c>
      <c r="J1303" t="s">
        <v>448</v>
      </c>
      <c r="K1303" t="s">
        <v>24</v>
      </c>
      <c r="L1303" t="s">
        <v>36</v>
      </c>
      <c r="M1303" t="s">
        <v>26</v>
      </c>
      <c r="N1303" t="s">
        <v>27</v>
      </c>
    </row>
    <row r="1304" spans="1:14" x14ac:dyDescent="0.25">
      <c r="A1304" t="s">
        <v>7207</v>
      </c>
      <c r="B1304" t="s">
        <v>8003</v>
      </c>
      <c r="C1304" t="s">
        <v>76</v>
      </c>
      <c r="D1304" t="s">
        <v>5227</v>
      </c>
      <c r="E1304" t="s">
        <v>695</v>
      </c>
      <c r="F1304" t="s">
        <v>8004</v>
      </c>
      <c r="G1304" t="s">
        <v>8005</v>
      </c>
      <c r="H1304" t="s">
        <v>8006</v>
      </c>
      <c r="I1304" t="s">
        <v>34</v>
      </c>
      <c r="J1304" t="s">
        <v>4027</v>
      </c>
      <c r="K1304" t="s">
        <v>24</v>
      </c>
      <c r="L1304" t="s">
        <v>82</v>
      </c>
      <c r="M1304" t="s">
        <v>26</v>
      </c>
      <c r="N1304" t="s">
        <v>27</v>
      </c>
    </row>
    <row r="1305" spans="1:14" x14ac:dyDescent="0.25">
      <c r="A1305" t="s">
        <v>8007</v>
      </c>
      <c r="B1305" t="s">
        <v>227</v>
      </c>
      <c r="C1305" t="s">
        <v>76</v>
      </c>
      <c r="D1305" t="s">
        <v>437</v>
      </c>
      <c r="E1305" t="s">
        <v>695</v>
      </c>
      <c r="F1305" t="s">
        <v>8008</v>
      </c>
      <c r="G1305" t="s">
        <v>8009</v>
      </c>
      <c r="H1305" t="s">
        <v>8010</v>
      </c>
      <c r="I1305" t="s">
        <v>34</v>
      </c>
      <c r="J1305" t="s">
        <v>106</v>
      </c>
      <c r="K1305" t="s">
        <v>24</v>
      </c>
      <c r="L1305" t="s">
        <v>441</v>
      </c>
      <c r="M1305" t="s">
        <v>8011</v>
      </c>
      <c r="N1305" t="s">
        <v>46</v>
      </c>
    </row>
    <row r="1306" spans="1:14" x14ac:dyDescent="0.25">
      <c r="A1306" t="s">
        <v>6789</v>
      </c>
      <c r="B1306" t="s">
        <v>8020</v>
      </c>
      <c r="C1306" t="s">
        <v>76</v>
      </c>
      <c r="D1306" t="s">
        <v>6791</v>
      </c>
      <c r="E1306" t="s">
        <v>695</v>
      </c>
      <c r="F1306" t="s">
        <v>8021</v>
      </c>
      <c r="G1306" t="s">
        <v>8022</v>
      </c>
      <c r="H1306" t="s">
        <v>8023</v>
      </c>
      <c r="I1306" t="s">
        <v>34</v>
      </c>
      <c r="J1306" t="s">
        <v>1988</v>
      </c>
      <c r="K1306" t="s">
        <v>24</v>
      </c>
      <c r="L1306" t="s">
        <v>36</v>
      </c>
      <c r="M1306" t="s">
        <v>26</v>
      </c>
      <c r="N1306" t="s">
        <v>27</v>
      </c>
    </row>
    <row r="1307" spans="1:14" x14ac:dyDescent="0.25">
      <c r="A1307" t="s">
        <v>8024</v>
      </c>
      <c r="C1307" t="s">
        <v>76</v>
      </c>
      <c r="E1307" t="s">
        <v>695</v>
      </c>
      <c r="F1307" t="s">
        <v>8025</v>
      </c>
      <c r="G1307" t="s">
        <v>8026</v>
      </c>
      <c r="H1307" t="s">
        <v>8027</v>
      </c>
      <c r="I1307" t="s">
        <v>34</v>
      </c>
      <c r="J1307" t="s">
        <v>3556</v>
      </c>
      <c r="K1307" t="s">
        <v>24</v>
      </c>
      <c r="M1307" t="s">
        <v>26</v>
      </c>
      <c r="N1307" t="s">
        <v>27</v>
      </c>
    </row>
    <row r="1308" spans="1:14" x14ac:dyDescent="0.25">
      <c r="A1308" t="s">
        <v>7908</v>
      </c>
      <c r="B1308" t="s">
        <v>7909</v>
      </c>
      <c r="C1308" t="s">
        <v>16</v>
      </c>
      <c r="D1308" t="s">
        <v>7910</v>
      </c>
      <c r="E1308" t="s">
        <v>695</v>
      </c>
      <c r="F1308" t="s">
        <v>8028</v>
      </c>
      <c r="G1308" t="s">
        <v>8029</v>
      </c>
      <c r="H1308" t="s">
        <v>8030</v>
      </c>
      <c r="I1308" t="s">
        <v>348</v>
      </c>
      <c r="J1308" t="s">
        <v>7914</v>
      </c>
      <c r="K1308" t="s">
        <v>24</v>
      </c>
      <c r="L1308" t="s">
        <v>394</v>
      </c>
      <c r="M1308" t="s">
        <v>26</v>
      </c>
      <c r="N1308" t="s">
        <v>27</v>
      </c>
    </row>
    <row r="1309" spans="1:14" x14ac:dyDescent="0.25">
      <c r="A1309" t="s">
        <v>6800</v>
      </c>
      <c r="B1309" t="s">
        <v>3035</v>
      </c>
      <c r="C1309" t="s">
        <v>16</v>
      </c>
      <c r="D1309" t="s">
        <v>6801</v>
      </c>
      <c r="E1309" t="s">
        <v>695</v>
      </c>
      <c r="F1309" t="s">
        <v>8038</v>
      </c>
      <c r="G1309" t="s">
        <v>8039</v>
      </c>
      <c r="H1309" t="s">
        <v>8040</v>
      </c>
      <c r="I1309" t="s">
        <v>348</v>
      </c>
      <c r="J1309" t="s">
        <v>372</v>
      </c>
      <c r="K1309" t="s">
        <v>24</v>
      </c>
      <c r="L1309" t="s">
        <v>394</v>
      </c>
      <c r="M1309" t="s">
        <v>8041</v>
      </c>
      <c r="N1309" t="s">
        <v>46</v>
      </c>
    </row>
    <row r="1310" spans="1:14" x14ac:dyDescent="0.25">
      <c r="A1310" t="s">
        <v>1235</v>
      </c>
      <c r="B1310" t="s">
        <v>708</v>
      </c>
      <c r="C1310" t="s">
        <v>16</v>
      </c>
      <c r="D1310" t="s">
        <v>1573</v>
      </c>
      <c r="E1310" t="s">
        <v>695</v>
      </c>
      <c r="F1310" t="s">
        <v>8042</v>
      </c>
      <c r="G1310" t="s">
        <v>8043</v>
      </c>
      <c r="H1310" t="s">
        <v>8044</v>
      </c>
      <c r="I1310" t="s">
        <v>22</v>
      </c>
      <c r="J1310" t="s">
        <v>178</v>
      </c>
      <c r="K1310" t="s">
        <v>24</v>
      </c>
      <c r="L1310" t="s">
        <v>36</v>
      </c>
      <c r="M1310" t="s">
        <v>26</v>
      </c>
      <c r="N1310" t="s">
        <v>27</v>
      </c>
    </row>
    <row r="1311" spans="1:14" x14ac:dyDescent="0.25">
      <c r="A1311" t="s">
        <v>7264</v>
      </c>
      <c r="B1311" t="s">
        <v>7260</v>
      </c>
      <c r="C1311" t="s">
        <v>1991</v>
      </c>
      <c r="D1311" t="s">
        <v>759</v>
      </c>
      <c r="E1311" t="s">
        <v>695</v>
      </c>
      <c r="F1311" t="s">
        <v>8045</v>
      </c>
      <c r="G1311" t="s">
        <v>8046</v>
      </c>
      <c r="H1311" t="s">
        <v>8047</v>
      </c>
      <c r="I1311" t="s">
        <v>34</v>
      </c>
      <c r="J1311" t="s">
        <v>1965</v>
      </c>
      <c r="K1311" t="s">
        <v>606</v>
      </c>
      <c r="L1311" t="s">
        <v>82</v>
      </c>
      <c r="M1311" t="s">
        <v>26</v>
      </c>
      <c r="N1311" t="s">
        <v>27</v>
      </c>
    </row>
    <row r="1312" spans="1:14" x14ac:dyDescent="0.25">
      <c r="A1312" t="s">
        <v>7264</v>
      </c>
      <c r="B1312" t="s">
        <v>7260</v>
      </c>
      <c r="C1312" t="s">
        <v>1991</v>
      </c>
      <c r="D1312" t="s">
        <v>759</v>
      </c>
      <c r="E1312" t="s">
        <v>695</v>
      </c>
      <c r="F1312" t="s">
        <v>8048</v>
      </c>
      <c r="G1312" t="s">
        <v>8049</v>
      </c>
      <c r="H1312" t="s">
        <v>8050</v>
      </c>
      <c r="I1312" t="s">
        <v>34</v>
      </c>
      <c r="J1312" t="s">
        <v>1965</v>
      </c>
      <c r="K1312" t="s">
        <v>606</v>
      </c>
      <c r="L1312" t="s">
        <v>82</v>
      </c>
      <c r="M1312" t="s">
        <v>26</v>
      </c>
      <c r="N1312" t="s">
        <v>27</v>
      </c>
    </row>
    <row r="1313" spans="1:14" x14ac:dyDescent="0.25">
      <c r="A1313" t="s">
        <v>7264</v>
      </c>
      <c r="B1313" t="s">
        <v>7260</v>
      </c>
      <c r="C1313" t="s">
        <v>1991</v>
      </c>
      <c r="D1313" t="s">
        <v>759</v>
      </c>
      <c r="E1313" t="s">
        <v>695</v>
      </c>
      <c r="F1313" t="s">
        <v>8051</v>
      </c>
      <c r="G1313" t="s">
        <v>8052</v>
      </c>
      <c r="H1313" t="s">
        <v>8053</v>
      </c>
      <c r="I1313" t="s">
        <v>34</v>
      </c>
      <c r="J1313" t="s">
        <v>1891</v>
      </c>
      <c r="K1313" t="s">
        <v>606</v>
      </c>
      <c r="L1313" t="s">
        <v>82</v>
      </c>
      <c r="M1313" t="s">
        <v>26</v>
      </c>
      <c r="N1313" t="s">
        <v>27</v>
      </c>
    </row>
    <row r="1314" spans="1:14" x14ac:dyDescent="0.25">
      <c r="A1314" t="s">
        <v>8054</v>
      </c>
      <c r="B1314" t="s">
        <v>29</v>
      </c>
      <c r="C1314" t="s">
        <v>2074</v>
      </c>
      <c r="D1314" t="s">
        <v>429</v>
      </c>
      <c r="E1314" t="s">
        <v>18</v>
      </c>
      <c r="F1314" t="s">
        <v>8055</v>
      </c>
      <c r="G1314" t="s">
        <v>8056</v>
      </c>
      <c r="H1314" t="s">
        <v>8057</v>
      </c>
      <c r="I1314" t="s">
        <v>34</v>
      </c>
      <c r="J1314" t="s">
        <v>1689</v>
      </c>
      <c r="K1314" t="s">
        <v>606</v>
      </c>
      <c r="L1314" t="s">
        <v>8058</v>
      </c>
      <c r="M1314" t="s">
        <v>26</v>
      </c>
      <c r="N1314" t="s">
        <v>27</v>
      </c>
    </row>
    <row r="1315" spans="1:14" x14ac:dyDescent="0.25">
      <c r="A1315" t="s">
        <v>8059</v>
      </c>
      <c r="B1315" t="s">
        <v>758</v>
      </c>
      <c r="C1315" t="s">
        <v>600</v>
      </c>
      <c r="D1315" t="s">
        <v>759</v>
      </c>
      <c r="E1315" t="s">
        <v>18</v>
      </c>
      <c r="F1315" t="s">
        <v>8060</v>
      </c>
      <c r="G1315" t="s">
        <v>8061</v>
      </c>
      <c r="H1315" t="s">
        <v>8062</v>
      </c>
      <c r="I1315" t="s">
        <v>34</v>
      </c>
      <c r="J1315" t="s">
        <v>1891</v>
      </c>
      <c r="K1315" t="s">
        <v>606</v>
      </c>
      <c r="L1315" t="s">
        <v>82</v>
      </c>
      <c r="M1315" t="s">
        <v>26</v>
      </c>
      <c r="N1315" t="s">
        <v>27</v>
      </c>
    </row>
    <row r="1316" spans="1:14" x14ac:dyDescent="0.25">
      <c r="A1316" t="s">
        <v>8063</v>
      </c>
      <c r="C1316" t="s">
        <v>600</v>
      </c>
      <c r="D1316" t="s">
        <v>174</v>
      </c>
      <c r="E1316" t="s">
        <v>18</v>
      </c>
      <c r="F1316" t="s">
        <v>8064</v>
      </c>
      <c r="G1316" t="s">
        <v>8065</v>
      </c>
      <c r="H1316" t="s">
        <v>8066</v>
      </c>
      <c r="I1316" t="s">
        <v>34</v>
      </c>
      <c r="J1316" t="s">
        <v>1891</v>
      </c>
      <c r="K1316" t="s">
        <v>606</v>
      </c>
      <c r="L1316" t="s">
        <v>179</v>
      </c>
      <c r="M1316" t="s">
        <v>26</v>
      </c>
      <c r="N1316" t="s">
        <v>27</v>
      </c>
    </row>
    <row r="1317" spans="1:14" x14ac:dyDescent="0.25">
      <c r="A1317" t="s">
        <v>8067</v>
      </c>
      <c r="B1317" t="s">
        <v>8068</v>
      </c>
      <c r="C1317" t="s">
        <v>1991</v>
      </c>
      <c r="D1317" t="s">
        <v>8069</v>
      </c>
      <c r="E1317" t="s">
        <v>18</v>
      </c>
      <c r="F1317" t="s">
        <v>8070</v>
      </c>
      <c r="G1317" t="s">
        <v>8071</v>
      </c>
      <c r="H1317" t="s">
        <v>8072</v>
      </c>
      <c r="I1317" t="s">
        <v>34</v>
      </c>
      <c r="J1317" t="s">
        <v>1891</v>
      </c>
      <c r="K1317" t="s">
        <v>606</v>
      </c>
      <c r="L1317" t="s">
        <v>720</v>
      </c>
      <c r="M1317" t="s">
        <v>26</v>
      </c>
      <c r="N1317" t="s">
        <v>27</v>
      </c>
    </row>
    <row r="1318" spans="1:14" x14ac:dyDescent="0.25">
      <c r="A1318" t="s">
        <v>8073</v>
      </c>
      <c r="C1318" t="s">
        <v>600</v>
      </c>
      <c r="D1318" t="s">
        <v>8074</v>
      </c>
      <c r="E1318" t="s">
        <v>18</v>
      </c>
      <c r="F1318" t="s">
        <v>8075</v>
      </c>
      <c r="G1318" t="s">
        <v>8076</v>
      </c>
      <c r="H1318" t="s">
        <v>8077</v>
      </c>
      <c r="I1318" t="s">
        <v>22</v>
      </c>
      <c r="J1318" t="s">
        <v>4904</v>
      </c>
      <c r="K1318" t="s">
        <v>606</v>
      </c>
      <c r="L1318" t="s">
        <v>2384</v>
      </c>
      <c r="M1318" t="s">
        <v>26</v>
      </c>
      <c r="N1318" t="s">
        <v>27</v>
      </c>
    </row>
    <row r="1319" spans="1:14" x14ac:dyDescent="0.25">
      <c r="A1319" t="s">
        <v>8078</v>
      </c>
      <c r="B1319" t="s">
        <v>8079</v>
      </c>
      <c r="C1319" t="s">
        <v>16</v>
      </c>
      <c r="D1319" t="s">
        <v>8080</v>
      </c>
      <c r="E1319" t="s">
        <v>18</v>
      </c>
      <c r="F1319" t="s">
        <v>8081</v>
      </c>
      <c r="G1319" t="s">
        <v>8082</v>
      </c>
      <c r="H1319" t="s">
        <v>8083</v>
      </c>
      <c r="I1319" t="s">
        <v>34</v>
      </c>
      <c r="J1319" t="s">
        <v>669</v>
      </c>
      <c r="K1319" t="s">
        <v>24</v>
      </c>
      <c r="L1319" t="s">
        <v>82</v>
      </c>
      <c r="M1319" t="s">
        <v>8084</v>
      </c>
      <c r="N1319" t="s">
        <v>46</v>
      </c>
    </row>
    <row r="1320" spans="1:14" x14ac:dyDescent="0.25">
      <c r="A1320" t="s">
        <v>8085</v>
      </c>
      <c r="B1320" t="s">
        <v>8086</v>
      </c>
      <c r="C1320" t="s">
        <v>76</v>
      </c>
      <c r="D1320" t="s">
        <v>8087</v>
      </c>
      <c r="E1320" t="s">
        <v>18</v>
      </c>
      <c r="F1320" t="s">
        <v>8088</v>
      </c>
      <c r="G1320" t="s">
        <v>8089</v>
      </c>
      <c r="H1320" t="s">
        <v>8090</v>
      </c>
      <c r="I1320" t="s">
        <v>34</v>
      </c>
      <c r="J1320" t="s">
        <v>1501</v>
      </c>
      <c r="K1320" t="s">
        <v>24</v>
      </c>
      <c r="L1320" t="s">
        <v>233</v>
      </c>
      <c r="M1320" t="s">
        <v>8091</v>
      </c>
      <c r="N1320" t="s">
        <v>46</v>
      </c>
    </row>
    <row r="1321" spans="1:14" x14ac:dyDescent="0.25">
      <c r="A1321" t="s">
        <v>8092</v>
      </c>
      <c r="B1321" t="s">
        <v>8093</v>
      </c>
      <c r="C1321" t="s">
        <v>76</v>
      </c>
      <c r="D1321" t="s">
        <v>49</v>
      </c>
      <c r="E1321" t="s">
        <v>18</v>
      </c>
      <c r="F1321" t="s">
        <v>8094</v>
      </c>
      <c r="G1321" t="s">
        <v>8095</v>
      </c>
      <c r="H1321" t="s">
        <v>8096</v>
      </c>
      <c r="I1321" t="s">
        <v>34</v>
      </c>
      <c r="J1321" t="s">
        <v>127</v>
      </c>
      <c r="K1321" t="s">
        <v>24</v>
      </c>
      <c r="L1321" t="s">
        <v>54</v>
      </c>
      <c r="M1321" t="s">
        <v>8097</v>
      </c>
      <c r="N1321" t="s">
        <v>46</v>
      </c>
    </row>
    <row r="1322" spans="1:14" x14ac:dyDescent="0.25">
      <c r="A1322" t="s">
        <v>8098</v>
      </c>
      <c r="C1322" t="s">
        <v>76</v>
      </c>
      <c r="D1322" t="s">
        <v>8099</v>
      </c>
      <c r="E1322" t="s">
        <v>18</v>
      </c>
      <c r="F1322" t="s">
        <v>8100</v>
      </c>
      <c r="G1322" t="s">
        <v>8101</v>
      </c>
      <c r="H1322" t="s">
        <v>8102</v>
      </c>
      <c r="I1322" t="s">
        <v>34</v>
      </c>
      <c r="J1322" t="s">
        <v>521</v>
      </c>
      <c r="K1322" t="s">
        <v>24</v>
      </c>
      <c r="L1322" t="s">
        <v>1414</v>
      </c>
      <c r="M1322" t="s">
        <v>26</v>
      </c>
      <c r="N1322" t="s">
        <v>27</v>
      </c>
    </row>
    <row r="1323" spans="1:14" x14ac:dyDescent="0.25">
      <c r="A1323" t="s">
        <v>8103</v>
      </c>
      <c r="B1323" t="s">
        <v>8104</v>
      </c>
      <c r="C1323" t="s">
        <v>76</v>
      </c>
      <c r="D1323" t="s">
        <v>197</v>
      </c>
      <c r="E1323" t="s">
        <v>18</v>
      </c>
      <c r="F1323" t="s">
        <v>8105</v>
      </c>
      <c r="G1323" t="s">
        <v>8106</v>
      </c>
      <c r="H1323" t="s">
        <v>8107</v>
      </c>
      <c r="I1323" t="s">
        <v>34</v>
      </c>
      <c r="J1323" t="s">
        <v>315</v>
      </c>
      <c r="K1323" t="s">
        <v>24</v>
      </c>
      <c r="L1323" t="s">
        <v>3702</v>
      </c>
      <c r="M1323" t="s">
        <v>8108</v>
      </c>
      <c r="N1323" t="s">
        <v>46</v>
      </c>
    </row>
    <row r="1324" spans="1:14" x14ac:dyDescent="0.25">
      <c r="A1324" t="s">
        <v>8109</v>
      </c>
      <c r="B1324" t="s">
        <v>2646</v>
      </c>
      <c r="C1324" t="s">
        <v>16</v>
      </c>
      <c r="D1324" t="s">
        <v>2647</v>
      </c>
      <c r="E1324" t="s">
        <v>18</v>
      </c>
      <c r="F1324" t="s">
        <v>8110</v>
      </c>
      <c r="G1324" t="s">
        <v>8111</v>
      </c>
      <c r="H1324" t="s">
        <v>8112</v>
      </c>
      <c r="I1324" t="s">
        <v>34</v>
      </c>
      <c r="J1324" t="s">
        <v>589</v>
      </c>
      <c r="K1324" t="s">
        <v>24</v>
      </c>
      <c r="L1324" t="s">
        <v>2651</v>
      </c>
      <c r="M1324" t="s">
        <v>8113</v>
      </c>
      <c r="N1324" t="s">
        <v>46</v>
      </c>
    </row>
    <row r="1325" spans="1:14" x14ac:dyDescent="0.25">
      <c r="A1325" t="s">
        <v>8114</v>
      </c>
      <c r="B1325" t="s">
        <v>8115</v>
      </c>
      <c r="C1325" t="s">
        <v>16</v>
      </c>
      <c r="D1325" t="s">
        <v>2027</v>
      </c>
      <c r="E1325" t="s">
        <v>18</v>
      </c>
      <c r="F1325" t="s">
        <v>8116</v>
      </c>
      <c r="G1325" t="s">
        <v>8117</v>
      </c>
      <c r="H1325" t="s">
        <v>8118</v>
      </c>
      <c r="I1325" t="s">
        <v>34</v>
      </c>
      <c r="J1325" t="s">
        <v>426</v>
      </c>
      <c r="K1325" t="s">
        <v>24</v>
      </c>
      <c r="L1325" t="s">
        <v>342</v>
      </c>
      <c r="M1325" t="s">
        <v>26</v>
      </c>
      <c r="N1325" t="s">
        <v>27</v>
      </c>
    </row>
    <row r="1326" spans="1:14" x14ac:dyDescent="0.25">
      <c r="A1326" t="s">
        <v>8119</v>
      </c>
      <c r="B1326" t="s">
        <v>8120</v>
      </c>
      <c r="C1326" t="s">
        <v>16</v>
      </c>
      <c r="D1326" t="s">
        <v>616</v>
      </c>
      <c r="E1326" t="s">
        <v>18</v>
      </c>
      <c r="F1326" t="s">
        <v>8121</v>
      </c>
      <c r="G1326" t="s">
        <v>8122</v>
      </c>
      <c r="H1326" t="s">
        <v>8123</v>
      </c>
      <c r="I1326" t="s">
        <v>34</v>
      </c>
      <c r="J1326" t="s">
        <v>1066</v>
      </c>
      <c r="K1326" t="s">
        <v>24</v>
      </c>
      <c r="L1326" t="s">
        <v>6634</v>
      </c>
      <c r="M1326" t="s">
        <v>26</v>
      </c>
      <c r="N1326" t="s">
        <v>27</v>
      </c>
    </row>
    <row r="1327" spans="1:14" x14ac:dyDescent="0.25">
      <c r="A1327" t="s">
        <v>8124</v>
      </c>
      <c r="B1327" t="s">
        <v>8125</v>
      </c>
      <c r="C1327" t="s">
        <v>76</v>
      </c>
      <c r="D1327" t="s">
        <v>532</v>
      </c>
      <c r="E1327" t="s">
        <v>18</v>
      </c>
      <c r="F1327" t="s">
        <v>8126</v>
      </c>
      <c r="G1327" t="s">
        <v>8127</v>
      </c>
      <c r="H1327" t="s">
        <v>8128</v>
      </c>
      <c r="I1327" t="s">
        <v>34</v>
      </c>
      <c r="J1327" t="s">
        <v>162</v>
      </c>
      <c r="K1327" t="s">
        <v>24</v>
      </c>
      <c r="L1327" t="s">
        <v>537</v>
      </c>
      <c r="M1327" t="s">
        <v>8129</v>
      </c>
      <c r="N1327" t="s">
        <v>46</v>
      </c>
    </row>
    <row r="1328" spans="1:14" x14ac:dyDescent="0.25">
      <c r="A1328" t="s">
        <v>8130</v>
      </c>
      <c r="B1328" t="s">
        <v>8131</v>
      </c>
      <c r="C1328" t="s">
        <v>76</v>
      </c>
      <c r="D1328" t="s">
        <v>8132</v>
      </c>
      <c r="E1328" t="s">
        <v>18</v>
      </c>
      <c r="F1328" t="s">
        <v>8133</v>
      </c>
      <c r="G1328" t="s">
        <v>8134</v>
      </c>
      <c r="H1328" t="s">
        <v>8135</v>
      </c>
      <c r="I1328" t="s">
        <v>34</v>
      </c>
      <c r="J1328" t="s">
        <v>2391</v>
      </c>
      <c r="K1328" t="s">
        <v>24</v>
      </c>
      <c r="L1328" t="s">
        <v>224</v>
      </c>
      <c r="M1328" t="s">
        <v>26</v>
      </c>
      <c r="N1328" t="s">
        <v>27</v>
      </c>
    </row>
    <row r="1329" spans="1:14" x14ac:dyDescent="0.25">
      <c r="A1329" t="s">
        <v>8136</v>
      </c>
      <c r="B1329" t="s">
        <v>8137</v>
      </c>
      <c r="C1329" t="s">
        <v>76</v>
      </c>
      <c r="D1329" t="s">
        <v>8138</v>
      </c>
      <c r="E1329" t="s">
        <v>18</v>
      </c>
      <c r="F1329" t="s">
        <v>8139</v>
      </c>
      <c r="G1329" t="s">
        <v>8140</v>
      </c>
      <c r="H1329" t="s">
        <v>8141</v>
      </c>
      <c r="I1329" t="s">
        <v>34</v>
      </c>
      <c r="J1329" t="s">
        <v>551</v>
      </c>
      <c r="K1329" t="s">
        <v>24</v>
      </c>
      <c r="L1329" t="s">
        <v>233</v>
      </c>
      <c r="M1329" t="s">
        <v>8142</v>
      </c>
      <c r="N1329" t="s">
        <v>46</v>
      </c>
    </row>
    <row r="1330" spans="1:14" x14ac:dyDescent="0.25">
      <c r="A1330" t="s">
        <v>8143</v>
      </c>
      <c r="B1330" t="s">
        <v>2697</v>
      </c>
      <c r="C1330" t="s">
        <v>16</v>
      </c>
      <c r="D1330" t="s">
        <v>2264</v>
      </c>
      <c r="E1330" t="s">
        <v>18</v>
      </c>
      <c r="F1330" t="s">
        <v>8144</v>
      </c>
      <c r="G1330" t="s">
        <v>8145</v>
      </c>
      <c r="H1330" t="s">
        <v>8146</v>
      </c>
      <c r="I1330" t="s">
        <v>34</v>
      </c>
      <c r="J1330" t="s">
        <v>669</v>
      </c>
      <c r="K1330" t="s">
        <v>24</v>
      </c>
      <c r="L1330" t="s">
        <v>224</v>
      </c>
      <c r="M1330" t="s">
        <v>8147</v>
      </c>
      <c r="N1330" t="s">
        <v>46</v>
      </c>
    </row>
    <row r="1331" spans="1:14" x14ac:dyDescent="0.25">
      <c r="A1331" t="s">
        <v>8148</v>
      </c>
      <c r="B1331" t="s">
        <v>8149</v>
      </c>
      <c r="C1331" t="s">
        <v>16</v>
      </c>
      <c r="D1331" t="s">
        <v>3754</v>
      </c>
      <c r="E1331" t="s">
        <v>18</v>
      </c>
      <c r="F1331" t="s">
        <v>8150</v>
      </c>
      <c r="G1331" t="s">
        <v>8151</v>
      </c>
      <c r="H1331" t="s">
        <v>8152</v>
      </c>
      <c r="I1331" t="s">
        <v>22</v>
      </c>
      <c r="J1331" t="s">
        <v>147</v>
      </c>
      <c r="K1331" t="s">
        <v>24</v>
      </c>
      <c r="L1331" t="s">
        <v>248</v>
      </c>
      <c r="M1331" t="s">
        <v>26</v>
      </c>
      <c r="N1331" t="s">
        <v>27</v>
      </c>
    </row>
    <row r="1332" spans="1:14" x14ac:dyDescent="0.25">
      <c r="A1332" t="s">
        <v>8153</v>
      </c>
      <c r="B1332" t="s">
        <v>8154</v>
      </c>
      <c r="C1332" t="s">
        <v>16</v>
      </c>
      <c r="D1332" t="s">
        <v>8155</v>
      </c>
      <c r="E1332" t="s">
        <v>18</v>
      </c>
      <c r="F1332" t="s">
        <v>8156</v>
      </c>
      <c r="G1332" t="s">
        <v>8157</v>
      </c>
      <c r="H1332" t="s">
        <v>8158</v>
      </c>
      <c r="I1332" t="s">
        <v>34</v>
      </c>
      <c r="J1332" t="s">
        <v>2783</v>
      </c>
      <c r="K1332" t="s">
        <v>24</v>
      </c>
      <c r="L1332" t="s">
        <v>224</v>
      </c>
      <c r="M1332" t="s">
        <v>8159</v>
      </c>
      <c r="N1332" t="s">
        <v>46</v>
      </c>
    </row>
    <row r="1333" spans="1:14" x14ac:dyDescent="0.25">
      <c r="A1333" t="s">
        <v>8160</v>
      </c>
      <c r="B1333" t="s">
        <v>8161</v>
      </c>
      <c r="C1333" t="s">
        <v>76</v>
      </c>
      <c r="D1333" t="s">
        <v>472</v>
      </c>
      <c r="E1333" t="s">
        <v>18</v>
      </c>
      <c r="F1333" t="s">
        <v>8162</v>
      </c>
      <c r="G1333" t="s">
        <v>8163</v>
      </c>
      <c r="H1333" t="s">
        <v>8164</v>
      </c>
      <c r="I1333" t="s">
        <v>34</v>
      </c>
      <c r="J1333" t="s">
        <v>699</v>
      </c>
      <c r="K1333" t="s">
        <v>24</v>
      </c>
      <c r="L1333" t="s">
        <v>477</v>
      </c>
      <c r="M1333" t="s">
        <v>26</v>
      </c>
      <c r="N1333" t="s">
        <v>27</v>
      </c>
    </row>
    <row r="1334" spans="1:14" x14ac:dyDescent="0.25">
      <c r="A1334" t="s">
        <v>100</v>
      </c>
      <c r="B1334" t="s">
        <v>101</v>
      </c>
      <c r="C1334" t="s">
        <v>76</v>
      </c>
      <c r="D1334" t="s">
        <v>102</v>
      </c>
      <c r="E1334" t="s">
        <v>18</v>
      </c>
      <c r="F1334" t="s">
        <v>8165</v>
      </c>
      <c r="G1334" t="s">
        <v>8166</v>
      </c>
      <c r="H1334" t="s">
        <v>8167</v>
      </c>
      <c r="I1334" t="s">
        <v>34</v>
      </c>
      <c r="J1334" t="s">
        <v>81</v>
      </c>
      <c r="K1334" t="s">
        <v>24</v>
      </c>
      <c r="L1334" t="s">
        <v>82</v>
      </c>
      <c r="M1334" t="s">
        <v>8168</v>
      </c>
      <c r="N1334" t="s">
        <v>46</v>
      </c>
    </row>
    <row r="1335" spans="1:14" x14ac:dyDescent="0.25">
      <c r="A1335" t="s">
        <v>8169</v>
      </c>
      <c r="B1335" t="s">
        <v>8170</v>
      </c>
      <c r="C1335" t="s">
        <v>76</v>
      </c>
      <c r="D1335" t="s">
        <v>8171</v>
      </c>
      <c r="E1335" t="s">
        <v>18</v>
      </c>
      <c r="F1335" t="s">
        <v>8172</v>
      </c>
      <c r="G1335" t="s">
        <v>8173</v>
      </c>
      <c r="H1335" t="s">
        <v>8174</v>
      </c>
      <c r="I1335" t="s">
        <v>34</v>
      </c>
      <c r="J1335" t="s">
        <v>315</v>
      </c>
      <c r="K1335" t="s">
        <v>24</v>
      </c>
      <c r="L1335" t="s">
        <v>82</v>
      </c>
      <c r="M1335" t="s">
        <v>8175</v>
      </c>
      <c r="N1335" t="s">
        <v>46</v>
      </c>
    </row>
    <row r="1336" spans="1:14" x14ac:dyDescent="0.25">
      <c r="A1336" t="s">
        <v>8176</v>
      </c>
      <c r="B1336" t="s">
        <v>3115</v>
      </c>
      <c r="C1336" t="s">
        <v>76</v>
      </c>
      <c r="D1336" t="s">
        <v>1612</v>
      </c>
      <c r="E1336" t="s">
        <v>18</v>
      </c>
      <c r="F1336" t="s">
        <v>8177</v>
      </c>
      <c r="G1336" t="s">
        <v>8178</v>
      </c>
      <c r="H1336" t="s">
        <v>8179</v>
      </c>
      <c r="I1336" t="s">
        <v>34</v>
      </c>
      <c r="J1336" t="s">
        <v>476</v>
      </c>
      <c r="K1336" t="s">
        <v>24</v>
      </c>
      <c r="L1336" t="s">
        <v>82</v>
      </c>
      <c r="M1336" t="s">
        <v>26</v>
      </c>
      <c r="N1336" t="s">
        <v>27</v>
      </c>
    </row>
    <row r="1337" spans="1:14" x14ac:dyDescent="0.25">
      <c r="A1337" t="s">
        <v>8180</v>
      </c>
      <c r="B1337" t="s">
        <v>8181</v>
      </c>
      <c r="C1337" t="s">
        <v>16</v>
      </c>
      <c r="D1337" t="s">
        <v>8182</v>
      </c>
      <c r="E1337" t="s">
        <v>18</v>
      </c>
      <c r="F1337" t="s">
        <v>8183</v>
      </c>
      <c r="G1337" t="s">
        <v>8184</v>
      </c>
      <c r="H1337" t="s">
        <v>8185</v>
      </c>
      <c r="I1337" t="s">
        <v>34</v>
      </c>
      <c r="J1337" t="s">
        <v>769</v>
      </c>
      <c r="K1337" t="s">
        <v>24</v>
      </c>
      <c r="L1337" t="s">
        <v>82</v>
      </c>
      <c r="M1337" t="s">
        <v>8186</v>
      </c>
      <c r="N1337" t="s">
        <v>46</v>
      </c>
    </row>
    <row r="1338" spans="1:14" x14ac:dyDescent="0.25">
      <c r="A1338" t="s">
        <v>8187</v>
      </c>
      <c r="B1338" t="s">
        <v>8188</v>
      </c>
      <c r="C1338" t="s">
        <v>76</v>
      </c>
      <c r="D1338" t="s">
        <v>8189</v>
      </c>
      <c r="E1338" t="s">
        <v>18</v>
      </c>
      <c r="F1338" t="s">
        <v>8190</v>
      </c>
      <c r="G1338" t="s">
        <v>8191</v>
      </c>
      <c r="H1338" t="s">
        <v>8192</v>
      </c>
      <c r="I1338" t="s">
        <v>34</v>
      </c>
      <c r="J1338" t="s">
        <v>1056</v>
      </c>
      <c r="K1338" t="s">
        <v>24</v>
      </c>
      <c r="L1338" t="s">
        <v>8193</v>
      </c>
      <c r="M1338" t="s">
        <v>8194</v>
      </c>
      <c r="N1338" t="s">
        <v>46</v>
      </c>
    </row>
    <row r="1339" spans="1:14" x14ac:dyDescent="0.25">
      <c r="A1339" t="s">
        <v>8195</v>
      </c>
      <c r="B1339" t="s">
        <v>8196</v>
      </c>
      <c r="C1339" t="s">
        <v>16</v>
      </c>
      <c r="D1339" t="s">
        <v>8197</v>
      </c>
      <c r="E1339" t="s">
        <v>18</v>
      </c>
      <c r="F1339" t="s">
        <v>8198</v>
      </c>
      <c r="G1339" t="s">
        <v>8199</v>
      </c>
      <c r="H1339" t="s">
        <v>8200</v>
      </c>
      <c r="I1339" t="s">
        <v>34</v>
      </c>
      <c r="J1339" t="s">
        <v>1275</v>
      </c>
      <c r="K1339" t="s">
        <v>24</v>
      </c>
      <c r="L1339" t="s">
        <v>483</v>
      </c>
      <c r="M1339" t="s">
        <v>26</v>
      </c>
      <c r="N1339" t="s">
        <v>27</v>
      </c>
    </row>
    <row r="1340" spans="1:14" x14ac:dyDescent="0.25">
      <c r="A1340" t="s">
        <v>7068</v>
      </c>
      <c r="B1340" t="s">
        <v>8201</v>
      </c>
      <c r="C1340" t="s">
        <v>76</v>
      </c>
      <c r="D1340" t="s">
        <v>102</v>
      </c>
      <c r="E1340" t="s">
        <v>18</v>
      </c>
      <c r="F1340" t="s">
        <v>8202</v>
      </c>
      <c r="G1340" t="s">
        <v>8203</v>
      </c>
      <c r="H1340" t="s">
        <v>8204</v>
      </c>
      <c r="I1340" t="s">
        <v>34</v>
      </c>
      <c r="J1340" t="s">
        <v>4634</v>
      </c>
      <c r="K1340" t="s">
        <v>24</v>
      </c>
      <c r="L1340" t="s">
        <v>82</v>
      </c>
      <c r="M1340" t="s">
        <v>8205</v>
      </c>
      <c r="N1340" t="s">
        <v>46</v>
      </c>
    </row>
    <row r="1341" spans="1:14" x14ac:dyDescent="0.25">
      <c r="A1341" t="s">
        <v>8206</v>
      </c>
      <c r="B1341" t="s">
        <v>8207</v>
      </c>
      <c r="C1341" t="s">
        <v>16</v>
      </c>
      <c r="D1341" t="s">
        <v>4535</v>
      </c>
      <c r="E1341" t="s">
        <v>18</v>
      </c>
      <c r="F1341" t="s">
        <v>8208</v>
      </c>
      <c r="G1341" t="s">
        <v>8209</v>
      </c>
      <c r="H1341" t="s">
        <v>8210</v>
      </c>
      <c r="I1341" t="s">
        <v>34</v>
      </c>
      <c r="J1341" t="s">
        <v>315</v>
      </c>
      <c r="K1341" t="s">
        <v>24</v>
      </c>
      <c r="L1341" t="s">
        <v>193</v>
      </c>
      <c r="M1341" t="s">
        <v>8211</v>
      </c>
      <c r="N1341" t="s">
        <v>46</v>
      </c>
    </row>
    <row r="1342" spans="1:14" x14ac:dyDescent="0.25">
      <c r="A1342" t="s">
        <v>8212</v>
      </c>
      <c r="B1342" t="s">
        <v>8213</v>
      </c>
      <c r="C1342" t="s">
        <v>16</v>
      </c>
      <c r="D1342" t="s">
        <v>8214</v>
      </c>
      <c r="E1342" t="s">
        <v>18</v>
      </c>
      <c r="F1342" t="s">
        <v>8215</v>
      </c>
      <c r="G1342" t="s">
        <v>8216</v>
      </c>
      <c r="H1342" t="s">
        <v>8217</v>
      </c>
      <c r="I1342" t="s">
        <v>34</v>
      </c>
      <c r="J1342" t="s">
        <v>90</v>
      </c>
      <c r="K1342" t="s">
        <v>24</v>
      </c>
      <c r="L1342" t="s">
        <v>900</v>
      </c>
      <c r="M1342" t="s">
        <v>8218</v>
      </c>
      <c r="N1342" t="s">
        <v>46</v>
      </c>
    </row>
    <row r="1343" spans="1:14" x14ac:dyDescent="0.25">
      <c r="A1343" t="s">
        <v>8219</v>
      </c>
      <c r="B1343" t="s">
        <v>6427</v>
      </c>
      <c r="C1343" t="s">
        <v>76</v>
      </c>
      <c r="D1343" t="s">
        <v>102</v>
      </c>
      <c r="E1343" t="s">
        <v>18</v>
      </c>
      <c r="F1343" t="s">
        <v>8220</v>
      </c>
      <c r="G1343" t="s">
        <v>8221</v>
      </c>
      <c r="H1343" t="s">
        <v>8222</v>
      </c>
      <c r="I1343" t="s">
        <v>34</v>
      </c>
      <c r="J1343" t="s">
        <v>162</v>
      </c>
      <c r="K1343" t="s">
        <v>24</v>
      </c>
      <c r="L1343" t="s">
        <v>82</v>
      </c>
      <c r="M1343" t="s">
        <v>8223</v>
      </c>
      <c r="N1343" t="s">
        <v>46</v>
      </c>
    </row>
    <row r="1344" spans="1:14" x14ac:dyDescent="0.25">
      <c r="A1344" t="s">
        <v>8224</v>
      </c>
      <c r="B1344" t="s">
        <v>8225</v>
      </c>
      <c r="C1344" t="s">
        <v>16</v>
      </c>
      <c r="D1344" t="s">
        <v>8226</v>
      </c>
      <c r="E1344" t="s">
        <v>18</v>
      </c>
      <c r="F1344" t="s">
        <v>8227</v>
      </c>
      <c r="G1344" t="s">
        <v>8228</v>
      </c>
      <c r="H1344" t="s">
        <v>8229</v>
      </c>
      <c r="I1344" t="s">
        <v>22</v>
      </c>
      <c r="J1344" t="s">
        <v>426</v>
      </c>
      <c r="K1344" t="s">
        <v>24</v>
      </c>
      <c r="L1344" t="s">
        <v>91</v>
      </c>
      <c r="M1344" t="s">
        <v>26</v>
      </c>
      <c r="N1344" t="s">
        <v>27</v>
      </c>
    </row>
    <row r="1345" spans="1:14" x14ac:dyDescent="0.25">
      <c r="A1345" t="s">
        <v>8230</v>
      </c>
      <c r="B1345" t="s">
        <v>8231</v>
      </c>
      <c r="C1345" t="s">
        <v>76</v>
      </c>
      <c r="D1345" t="s">
        <v>49</v>
      </c>
      <c r="E1345" t="s">
        <v>18</v>
      </c>
      <c r="F1345" t="s">
        <v>8232</v>
      </c>
      <c r="G1345" t="s">
        <v>8233</v>
      </c>
      <c r="H1345" t="s">
        <v>8234</v>
      </c>
      <c r="I1345" t="s">
        <v>34</v>
      </c>
      <c r="J1345" t="s">
        <v>349</v>
      </c>
      <c r="K1345" t="s">
        <v>24</v>
      </c>
      <c r="L1345" t="s">
        <v>54</v>
      </c>
      <c r="M1345" t="s">
        <v>8235</v>
      </c>
      <c r="N1345" t="s">
        <v>46</v>
      </c>
    </row>
    <row r="1346" spans="1:14" x14ac:dyDescent="0.25">
      <c r="A1346" t="s">
        <v>1484</v>
      </c>
      <c r="B1346" t="s">
        <v>101</v>
      </c>
      <c r="C1346" t="s">
        <v>76</v>
      </c>
      <c r="D1346" t="s">
        <v>102</v>
      </c>
      <c r="E1346" t="s">
        <v>18</v>
      </c>
      <c r="F1346" t="s">
        <v>8236</v>
      </c>
      <c r="G1346" t="s">
        <v>8237</v>
      </c>
      <c r="H1346" t="s">
        <v>8238</v>
      </c>
      <c r="I1346" t="s">
        <v>34</v>
      </c>
      <c r="J1346" t="s">
        <v>490</v>
      </c>
      <c r="K1346" t="s">
        <v>24</v>
      </c>
      <c r="L1346" t="s">
        <v>82</v>
      </c>
      <c r="M1346" t="s">
        <v>8239</v>
      </c>
      <c r="N1346" t="s">
        <v>46</v>
      </c>
    </row>
    <row r="1347" spans="1:14" x14ac:dyDescent="0.25">
      <c r="A1347" t="s">
        <v>8240</v>
      </c>
      <c r="B1347" t="s">
        <v>8241</v>
      </c>
      <c r="C1347" t="s">
        <v>76</v>
      </c>
      <c r="D1347" t="s">
        <v>631</v>
      </c>
      <c r="E1347" t="s">
        <v>18</v>
      </c>
      <c r="F1347" t="s">
        <v>8242</v>
      </c>
      <c r="G1347" t="s">
        <v>8243</v>
      </c>
      <c r="H1347" t="s">
        <v>8244</v>
      </c>
      <c r="I1347" t="s">
        <v>34</v>
      </c>
      <c r="J1347" t="s">
        <v>8245</v>
      </c>
      <c r="K1347" t="s">
        <v>24</v>
      </c>
      <c r="L1347" t="s">
        <v>3765</v>
      </c>
      <c r="M1347" t="s">
        <v>8246</v>
      </c>
      <c r="N1347" t="s">
        <v>46</v>
      </c>
    </row>
    <row r="1348" spans="1:14" x14ac:dyDescent="0.25">
      <c r="A1348" t="s">
        <v>8247</v>
      </c>
      <c r="B1348" t="s">
        <v>8248</v>
      </c>
      <c r="C1348" t="s">
        <v>76</v>
      </c>
      <c r="D1348" t="s">
        <v>638</v>
      </c>
      <c r="E1348" t="s">
        <v>18</v>
      </c>
      <c r="F1348" t="s">
        <v>8249</v>
      </c>
      <c r="G1348" t="s">
        <v>8250</v>
      </c>
      <c r="H1348" t="s">
        <v>8251</v>
      </c>
      <c r="I1348" t="s">
        <v>34</v>
      </c>
      <c r="J1348" t="s">
        <v>315</v>
      </c>
      <c r="K1348" t="s">
        <v>24</v>
      </c>
      <c r="L1348" t="s">
        <v>82</v>
      </c>
      <c r="M1348" t="s">
        <v>8252</v>
      </c>
      <c r="N1348" t="s">
        <v>46</v>
      </c>
    </row>
    <row r="1349" spans="1:14" x14ac:dyDescent="0.25">
      <c r="A1349" t="s">
        <v>2392</v>
      </c>
      <c r="B1349" t="s">
        <v>1424</v>
      </c>
      <c r="C1349" t="s">
        <v>16</v>
      </c>
      <c r="D1349" t="s">
        <v>288</v>
      </c>
      <c r="E1349" t="s">
        <v>18</v>
      </c>
      <c r="F1349" t="s">
        <v>8253</v>
      </c>
      <c r="G1349" t="s">
        <v>8254</v>
      </c>
      <c r="H1349" t="s">
        <v>8255</v>
      </c>
      <c r="I1349" t="s">
        <v>34</v>
      </c>
      <c r="J1349" t="s">
        <v>333</v>
      </c>
      <c r="K1349" t="s">
        <v>24</v>
      </c>
      <c r="L1349" t="s">
        <v>224</v>
      </c>
      <c r="M1349" t="s">
        <v>8256</v>
      </c>
      <c r="N1349" t="s">
        <v>46</v>
      </c>
    </row>
    <row r="1350" spans="1:14" x14ac:dyDescent="0.25">
      <c r="A1350" t="s">
        <v>8257</v>
      </c>
      <c r="B1350" t="s">
        <v>8258</v>
      </c>
      <c r="C1350" t="s">
        <v>76</v>
      </c>
      <c r="D1350" t="s">
        <v>8259</v>
      </c>
      <c r="E1350" t="s">
        <v>18</v>
      </c>
      <c r="F1350" t="s">
        <v>8260</v>
      </c>
      <c r="G1350" t="s">
        <v>8261</v>
      </c>
      <c r="H1350" t="s">
        <v>8262</v>
      </c>
      <c r="I1350" t="s">
        <v>34</v>
      </c>
      <c r="J1350" t="s">
        <v>1413</v>
      </c>
      <c r="K1350" t="s">
        <v>24</v>
      </c>
      <c r="L1350" t="s">
        <v>44</v>
      </c>
      <c r="M1350" t="s">
        <v>8263</v>
      </c>
      <c r="N1350" t="s">
        <v>46</v>
      </c>
    </row>
    <row r="1351" spans="1:14" x14ac:dyDescent="0.25">
      <c r="A1351" t="s">
        <v>8264</v>
      </c>
      <c r="B1351" t="s">
        <v>8265</v>
      </c>
      <c r="C1351" t="s">
        <v>16</v>
      </c>
      <c r="D1351" t="s">
        <v>8266</v>
      </c>
      <c r="E1351" t="s">
        <v>18</v>
      </c>
      <c r="F1351" t="s">
        <v>8267</v>
      </c>
      <c r="G1351" t="s">
        <v>8268</v>
      </c>
      <c r="H1351" t="s">
        <v>8269</v>
      </c>
      <c r="I1351" t="s">
        <v>34</v>
      </c>
      <c r="J1351" t="s">
        <v>889</v>
      </c>
      <c r="K1351" t="s">
        <v>24</v>
      </c>
      <c r="L1351" t="s">
        <v>114</v>
      </c>
      <c r="M1351" t="s">
        <v>26</v>
      </c>
      <c r="N1351" t="s">
        <v>27</v>
      </c>
    </row>
    <row r="1352" spans="1:14" x14ac:dyDescent="0.25">
      <c r="A1352" t="s">
        <v>8270</v>
      </c>
      <c r="B1352" t="s">
        <v>5514</v>
      </c>
      <c r="C1352" t="s">
        <v>16</v>
      </c>
      <c r="D1352" t="s">
        <v>220</v>
      </c>
      <c r="E1352" t="s">
        <v>18</v>
      </c>
      <c r="F1352" t="s">
        <v>8271</v>
      </c>
      <c r="G1352" t="s">
        <v>8272</v>
      </c>
      <c r="H1352" t="s">
        <v>8273</v>
      </c>
      <c r="I1352" t="s">
        <v>34</v>
      </c>
      <c r="J1352" t="s">
        <v>393</v>
      </c>
      <c r="K1352" t="s">
        <v>24</v>
      </c>
      <c r="L1352" t="s">
        <v>224</v>
      </c>
      <c r="M1352" t="s">
        <v>26</v>
      </c>
      <c r="N1352" t="s">
        <v>27</v>
      </c>
    </row>
    <row r="1353" spans="1:14" x14ac:dyDescent="0.25">
      <c r="A1353" t="s">
        <v>8274</v>
      </c>
      <c r="B1353" t="s">
        <v>8275</v>
      </c>
      <c r="C1353" t="s">
        <v>16</v>
      </c>
      <c r="D1353" t="s">
        <v>102</v>
      </c>
      <c r="E1353" t="s">
        <v>18</v>
      </c>
      <c r="F1353" t="s">
        <v>8276</v>
      </c>
      <c r="G1353" t="s">
        <v>8277</v>
      </c>
      <c r="H1353" t="s">
        <v>8278</v>
      </c>
      <c r="I1353" t="s">
        <v>34</v>
      </c>
      <c r="J1353" t="s">
        <v>349</v>
      </c>
      <c r="K1353" t="s">
        <v>24</v>
      </c>
      <c r="L1353" t="s">
        <v>82</v>
      </c>
      <c r="M1353" t="s">
        <v>8279</v>
      </c>
      <c r="N1353" t="s">
        <v>46</v>
      </c>
    </row>
    <row r="1354" spans="1:14" x14ac:dyDescent="0.25">
      <c r="A1354" t="s">
        <v>8280</v>
      </c>
      <c r="B1354" t="s">
        <v>8281</v>
      </c>
      <c r="C1354" t="s">
        <v>16</v>
      </c>
      <c r="D1354" t="s">
        <v>3712</v>
      </c>
      <c r="E1354" t="s">
        <v>18</v>
      </c>
      <c r="F1354" t="s">
        <v>8282</v>
      </c>
      <c r="G1354" t="s">
        <v>8283</v>
      </c>
      <c r="H1354" t="s">
        <v>8284</v>
      </c>
      <c r="I1354" t="s">
        <v>22</v>
      </c>
      <c r="J1354" t="s">
        <v>142</v>
      </c>
      <c r="K1354" t="s">
        <v>24</v>
      </c>
      <c r="L1354" t="s">
        <v>91</v>
      </c>
      <c r="M1354" t="s">
        <v>26</v>
      </c>
      <c r="N1354" t="s">
        <v>27</v>
      </c>
    </row>
    <row r="1355" spans="1:14" x14ac:dyDescent="0.25">
      <c r="A1355" t="s">
        <v>7029</v>
      </c>
      <c r="B1355" t="s">
        <v>8285</v>
      </c>
      <c r="C1355" t="s">
        <v>76</v>
      </c>
      <c r="D1355" t="s">
        <v>86</v>
      </c>
      <c r="E1355" t="s">
        <v>18</v>
      </c>
      <c r="F1355" t="s">
        <v>8286</v>
      </c>
      <c r="G1355" t="s">
        <v>8287</v>
      </c>
      <c r="H1355" t="s">
        <v>8288</v>
      </c>
      <c r="I1355" t="s">
        <v>22</v>
      </c>
      <c r="J1355" t="s">
        <v>1435</v>
      </c>
      <c r="K1355" t="s">
        <v>24</v>
      </c>
      <c r="L1355" t="s">
        <v>91</v>
      </c>
      <c r="M1355" t="s">
        <v>8289</v>
      </c>
      <c r="N1355" t="s">
        <v>46</v>
      </c>
    </row>
    <row r="1356" spans="1:14" x14ac:dyDescent="0.25">
      <c r="A1356" t="s">
        <v>8290</v>
      </c>
      <c r="B1356" t="s">
        <v>8291</v>
      </c>
      <c r="C1356" t="s">
        <v>76</v>
      </c>
      <c r="D1356" t="s">
        <v>741</v>
      </c>
      <c r="E1356" t="s">
        <v>18</v>
      </c>
      <c r="F1356" t="s">
        <v>8292</v>
      </c>
      <c r="G1356" t="s">
        <v>8293</v>
      </c>
      <c r="H1356" t="s">
        <v>8294</v>
      </c>
      <c r="I1356" t="s">
        <v>34</v>
      </c>
      <c r="J1356" t="s">
        <v>276</v>
      </c>
      <c r="K1356" t="s">
        <v>24</v>
      </c>
      <c r="L1356" t="s">
        <v>224</v>
      </c>
      <c r="M1356" t="s">
        <v>26</v>
      </c>
      <c r="N1356" t="s">
        <v>27</v>
      </c>
    </row>
    <row r="1357" spans="1:14" x14ac:dyDescent="0.25">
      <c r="A1357" t="s">
        <v>8295</v>
      </c>
      <c r="B1357" t="s">
        <v>8296</v>
      </c>
      <c r="C1357" t="s">
        <v>16</v>
      </c>
      <c r="D1357" t="s">
        <v>4753</v>
      </c>
      <c r="E1357" t="s">
        <v>18</v>
      </c>
      <c r="F1357" t="s">
        <v>8297</v>
      </c>
      <c r="G1357" t="s">
        <v>8298</v>
      </c>
      <c r="H1357" t="s">
        <v>8299</v>
      </c>
      <c r="I1357" t="s">
        <v>22</v>
      </c>
      <c r="J1357" t="s">
        <v>448</v>
      </c>
      <c r="K1357" t="s">
        <v>24</v>
      </c>
      <c r="L1357" t="s">
        <v>91</v>
      </c>
      <c r="M1357" t="s">
        <v>26</v>
      </c>
      <c r="N1357" t="s">
        <v>27</v>
      </c>
    </row>
    <row r="1358" spans="1:14" x14ac:dyDescent="0.25">
      <c r="A1358" t="s">
        <v>8300</v>
      </c>
      <c r="C1358" t="s">
        <v>76</v>
      </c>
      <c r="D1358" t="s">
        <v>8301</v>
      </c>
      <c r="E1358" t="s">
        <v>18</v>
      </c>
      <c r="F1358" t="s">
        <v>8302</v>
      </c>
      <c r="G1358" t="s">
        <v>8303</v>
      </c>
      <c r="H1358" t="s">
        <v>8304</v>
      </c>
      <c r="I1358" t="s">
        <v>34</v>
      </c>
      <c r="J1358" t="s">
        <v>134</v>
      </c>
      <c r="K1358" t="s">
        <v>24</v>
      </c>
      <c r="L1358" t="s">
        <v>82</v>
      </c>
      <c r="M1358" t="s">
        <v>26</v>
      </c>
      <c r="N1358" t="s">
        <v>27</v>
      </c>
    </row>
    <row r="1359" spans="1:14" x14ac:dyDescent="0.25">
      <c r="A1359" t="s">
        <v>8305</v>
      </c>
      <c r="B1359" t="s">
        <v>8306</v>
      </c>
      <c r="C1359" t="s">
        <v>76</v>
      </c>
      <c r="D1359" t="s">
        <v>102</v>
      </c>
      <c r="E1359" t="s">
        <v>18</v>
      </c>
      <c r="F1359" t="s">
        <v>8307</v>
      </c>
      <c r="G1359" t="s">
        <v>8308</v>
      </c>
      <c r="H1359" t="s">
        <v>8309</v>
      </c>
      <c r="I1359" t="s">
        <v>34</v>
      </c>
      <c r="J1359" t="s">
        <v>776</v>
      </c>
      <c r="K1359" t="s">
        <v>24</v>
      </c>
      <c r="L1359" t="s">
        <v>82</v>
      </c>
      <c r="M1359" t="s">
        <v>8310</v>
      </c>
      <c r="N1359" t="s">
        <v>46</v>
      </c>
    </row>
    <row r="1360" spans="1:14" x14ac:dyDescent="0.25">
      <c r="A1360" t="s">
        <v>8311</v>
      </c>
      <c r="B1360" t="s">
        <v>8312</v>
      </c>
      <c r="C1360" t="s">
        <v>16</v>
      </c>
      <c r="D1360" t="s">
        <v>8313</v>
      </c>
      <c r="E1360" t="s">
        <v>18</v>
      </c>
      <c r="F1360" t="s">
        <v>8314</v>
      </c>
      <c r="G1360" t="s">
        <v>8315</v>
      </c>
      <c r="H1360" t="s">
        <v>8316</v>
      </c>
      <c r="I1360" t="s">
        <v>34</v>
      </c>
      <c r="J1360" t="s">
        <v>745</v>
      </c>
      <c r="K1360" t="s">
        <v>24</v>
      </c>
      <c r="L1360" t="s">
        <v>82</v>
      </c>
      <c r="M1360" t="s">
        <v>26</v>
      </c>
      <c r="N1360" t="s">
        <v>27</v>
      </c>
    </row>
    <row r="1361" spans="1:14" x14ac:dyDescent="0.25">
      <c r="A1361" t="s">
        <v>8317</v>
      </c>
      <c r="B1361" t="s">
        <v>8318</v>
      </c>
      <c r="C1361" t="s">
        <v>16</v>
      </c>
      <c r="D1361" t="s">
        <v>8319</v>
      </c>
      <c r="E1361" t="s">
        <v>18</v>
      </c>
      <c r="F1361" t="s">
        <v>8320</v>
      </c>
      <c r="G1361" t="s">
        <v>8321</v>
      </c>
      <c r="H1361" t="s">
        <v>8322</v>
      </c>
      <c r="I1361" t="s">
        <v>34</v>
      </c>
      <c r="J1361" t="s">
        <v>217</v>
      </c>
      <c r="K1361" t="s">
        <v>24</v>
      </c>
      <c r="L1361" t="s">
        <v>848</v>
      </c>
      <c r="M1361" t="s">
        <v>26</v>
      </c>
      <c r="N1361" t="s">
        <v>27</v>
      </c>
    </row>
    <row r="1362" spans="1:14" x14ac:dyDescent="0.25">
      <c r="A1362" t="s">
        <v>8323</v>
      </c>
      <c r="B1362" t="s">
        <v>8324</v>
      </c>
      <c r="C1362" t="s">
        <v>76</v>
      </c>
      <c r="D1362" t="s">
        <v>329</v>
      </c>
      <c r="E1362" t="s">
        <v>18</v>
      </c>
      <c r="F1362" t="s">
        <v>8325</v>
      </c>
      <c r="G1362" t="s">
        <v>8326</v>
      </c>
      <c r="H1362" t="s">
        <v>8327</v>
      </c>
      <c r="I1362" t="s">
        <v>34</v>
      </c>
      <c r="J1362" t="s">
        <v>53</v>
      </c>
      <c r="K1362" t="s">
        <v>24</v>
      </c>
      <c r="L1362" t="s">
        <v>334</v>
      </c>
      <c r="M1362" t="s">
        <v>8328</v>
      </c>
      <c r="N1362" t="s">
        <v>46</v>
      </c>
    </row>
    <row r="1363" spans="1:14" x14ac:dyDescent="0.25">
      <c r="A1363" t="s">
        <v>8329</v>
      </c>
      <c r="B1363" t="s">
        <v>8330</v>
      </c>
      <c r="C1363" t="s">
        <v>16</v>
      </c>
      <c r="D1363" t="s">
        <v>638</v>
      </c>
      <c r="E1363" t="s">
        <v>18</v>
      </c>
      <c r="F1363" t="s">
        <v>8331</v>
      </c>
      <c r="G1363" t="s">
        <v>8332</v>
      </c>
      <c r="H1363" t="s">
        <v>8333</v>
      </c>
      <c r="I1363" t="s">
        <v>34</v>
      </c>
      <c r="J1363" t="s">
        <v>1435</v>
      </c>
      <c r="K1363" t="s">
        <v>24</v>
      </c>
      <c r="L1363" t="s">
        <v>82</v>
      </c>
      <c r="M1363" t="s">
        <v>8334</v>
      </c>
      <c r="N1363" t="s">
        <v>46</v>
      </c>
    </row>
    <row r="1364" spans="1:14" x14ac:dyDescent="0.25">
      <c r="A1364" t="s">
        <v>8335</v>
      </c>
      <c r="B1364" t="s">
        <v>8336</v>
      </c>
      <c r="C1364" t="s">
        <v>76</v>
      </c>
      <c r="D1364" t="s">
        <v>77</v>
      </c>
      <c r="E1364" t="s">
        <v>18</v>
      </c>
      <c r="F1364" t="s">
        <v>8337</v>
      </c>
      <c r="G1364" t="s">
        <v>8338</v>
      </c>
      <c r="H1364" t="s">
        <v>8339</v>
      </c>
      <c r="I1364" t="s">
        <v>34</v>
      </c>
      <c r="J1364" t="s">
        <v>201</v>
      </c>
      <c r="K1364" t="s">
        <v>24</v>
      </c>
      <c r="L1364" t="s">
        <v>82</v>
      </c>
      <c r="M1364" t="s">
        <v>8340</v>
      </c>
      <c r="N1364" t="s">
        <v>46</v>
      </c>
    </row>
    <row r="1365" spans="1:14" x14ac:dyDescent="0.25">
      <c r="A1365" t="s">
        <v>8341</v>
      </c>
      <c r="B1365" t="s">
        <v>8342</v>
      </c>
      <c r="C1365" t="s">
        <v>16</v>
      </c>
      <c r="D1365" t="s">
        <v>8343</v>
      </c>
      <c r="E1365" t="s">
        <v>18</v>
      </c>
      <c r="F1365" t="s">
        <v>8344</v>
      </c>
      <c r="G1365" t="s">
        <v>8345</v>
      </c>
      <c r="H1365" t="s">
        <v>8346</v>
      </c>
      <c r="I1365" t="s">
        <v>34</v>
      </c>
      <c r="J1365" t="s">
        <v>976</v>
      </c>
      <c r="K1365" t="s">
        <v>24</v>
      </c>
      <c r="L1365" t="s">
        <v>44</v>
      </c>
      <c r="M1365" t="s">
        <v>8347</v>
      </c>
      <c r="N1365" t="s">
        <v>46</v>
      </c>
    </row>
    <row r="1366" spans="1:14" x14ac:dyDescent="0.25">
      <c r="A1366" t="s">
        <v>8348</v>
      </c>
      <c r="B1366" t="s">
        <v>8349</v>
      </c>
      <c r="C1366" t="s">
        <v>76</v>
      </c>
      <c r="D1366" t="s">
        <v>8350</v>
      </c>
      <c r="E1366" t="s">
        <v>18</v>
      </c>
      <c r="F1366" t="s">
        <v>8351</v>
      </c>
      <c r="G1366" t="s">
        <v>8352</v>
      </c>
      <c r="H1366" t="s">
        <v>8353</v>
      </c>
      <c r="I1366" t="s">
        <v>34</v>
      </c>
      <c r="J1366" t="s">
        <v>1275</v>
      </c>
      <c r="K1366" t="s">
        <v>24</v>
      </c>
      <c r="L1366" t="s">
        <v>248</v>
      </c>
      <c r="M1366" t="s">
        <v>26</v>
      </c>
      <c r="N1366" t="s">
        <v>27</v>
      </c>
    </row>
    <row r="1367" spans="1:14" x14ac:dyDescent="0.25">
      <c r="A1367" t="s">
        <v>8354</v>
      </c>
      <c r="B1367" t="s">
        <v>1032</v>
      </c>
      <c r="C1367" t="s">
        <v>76</v>
      </c>
      <c r="D1367" t="s">
        <v>5359</v>
      </c>
      <c r="E1367" t="s">
        <v>18</v>
      </c>
      <c r="F1367" t="s">
        <v>8355</v>
      </c>
      <c r="G1367" t="s">
        <v>8356</v>
      </c>
      <c r="H1367" t="s">
        <v>8357</v>
      </c>
      <c r="I1367" t="s">
        <v>34</v>
      </c>
      <c r="J1367" t="s">
        <v>1435</v>
      </c>
      <c r="K1367" t="s">
        <v>24</v>
      </c>
      <c r="L1367" t="s">
        <v>848</v>
      </c>
      <c r="M1367" t="s">
        <v>8358</v>
      </c>
      <c r="N1367" t="s">
        <v>46</v>
      </c>
    </row>
    <row r="1368" spans="1:14" x14ac:dyDescent="0.25">
      <c r="A1368" t="s">
        <v>8359</v>
      </c>
      <c r="B1368" t="s">
        <v>3229</v>
      </c>
      <c r="C1368" t="s">
        <v>76</v>
      </c>
      <c r="D1368" t="s">
        <v>8360</v>
      </c>
      <c r="E1368" t="s">
        <v>18</v>
      </c>
      <c r="F1368" t="s">
        <v>8361</v>
      </c>
      <c r="G1368" t="s">
        <v>8362</v>
      </c>
      <c r="H1368" t="s">
        <v>8363</v>
      </c>
      <c r="I1368" t="s">
        <v>34</v>
      </c>
      <c r="J1368" t="s">
        <v>307</v>
      </c>
      <c r="K1368" t="s">
        <v>24</v>
      </c>
      <c r="L1368" t="s">
        <v>224</v>
      </c>
      <c r="M1368" t="s">
        <v>26</v>
      </c>
      <c r="N1368" t="s">
        <v>27</v>
      </c>
    </row>
    <row r="1369" spans="1:14" x14ac:dyDescent="0.25">
      <c r="A1369" t="s">
        <v>8364</v>
      </c>
      <c r="C1369" t="s">
        <v>16</v>
      </c>
      <c r="D1369" t="s">
        <v>6311</v>
      </c>
      <c r="E1369" t="s">
        <v>18</v>
      </c>
      <c r="F1369" t="s">
        <v>8365</v>
      </c>
      <c r="G1369" t="s">
        <v>8366</v>
      </c>
      <c r="H1369" t="s">
        <v>8367</v>
      </c>
      <c r="I1369" t="s">
        <v>34</v>
      </c>
      <c r="J1369" t="s">
        <v>433</v>
      </c>
      <c r="K1369" t="s">
        <v>24</v>
      </c>
      <c r="L1369" t="s">
        <v>477</v>
      </c>
      <c r="M1369" t="s">
        <v>26</v>
      </c>
      <c r="N1369" t="s">
        <v>27</v>
      </c>
    </row>
    <row r="1370" spans="1:14" x14ac:dyDescent="0.25">
      <c r="A1370" t="s">
        <v>8368</v>
      </c>
      <c r="B1370" t="s">
        <v>8369</v>
      </c>
      <c r="C1370" t="s">
        <v>16</v>
      </c>
      <c r="D1370" t="s">
        <v>174</v>
      </c>
      <c r="E1370" t="s">
        <v>18</v>
      </c>
      <c r="F1370" t="s">
        <v>8370</v>
      </c>
      <c r="G1370" t="s">
        <v>8371</v>
      </c>
      <c r="H1370" t="s">
        <v>8372</v>
      </c>
      <c r="I1370" t="s">
        <v>34</v>
      </c>
      <c r="J1370" t="s">
        <v>240</v>
      </c>
      <c r="K1370" t="s">
        <v>24</v>
      </c>
      <c r="L1370" t="s">
        <v>179</v>
      </c>
      <c r="M1370" t="s">
        <v>26</v>
      </c>
      <c r="N1370" t="s">
        <v>27</v>
      </c>
    </row>
    <row r="1371" spans="1:14" x14ac:dyDescent="0.25">
      <c r="A1371" t="s">
        <v>8373</v>
      </c>
      <c r="B1371" t="s">
        <v>8374</v>
      </c>
      <c r="C1371" t="s">
        <v>16</v>
      </c>
      <c r="D1371" t="s">
        <v>8375</v>
      </c>
      <c r="E1371" t="s">
        <v>18</v>
      </c>
      <c r="F1371" t="s">
        <v>8376</v>
      </c>
      <c r="G1371" t="s">
        <v>8377</v>
      </c>
      <c r="H1371" t="s">
        <v>8378</v>
      </c>
      <c r="I1371" t="s">
        <v>34</v>
      </c>
      <c r="J1371" t="s">
        <v>1056</v>
      </c>
      <c r="K1371" t="s">
        <v>24</v>
      </c>
      <c r="L1371" t="s">
        <v>82</v>
      </c>
      <c r="M1371" t="s">
        <v>8379</v>
      </c>
      <c r="N1371" t="s">
        <v>46</v>
      </c>
    </row>
    <row r="1372" spans="1:14" x14ac:dyDescent="0.25">
      <c r="A1372" t="s">
        <v>8380</v>
      </c>
      <c r="B1372" t="s">
        <v>4355</v>
      </c>
      <c r="C1372" t="s">
        <v>16</v>
      </c>
      <c r="D1372" t="s">
        <v>8381</v>
      </c>
      <c r="E1372" t="s">
        <v>18</v>
      </c>
      <c r="F1372" t="s">
        <v>8382</v>
      </c>
      <c r="G1372" t="s">
        <v>8383</v>
      </c>
      <c r="H1372" t="s">
        <v>8384</v>
      </c>
      <c r="I1372" t="s">
        <v>34</v>
      </c>
      <c r="J1372" t="s">
        <v>2658</v>
      </c>
      <c r="K1372" t="s">
        <v>24</v>
      </c>
      <c r="L1372" t="s">
        <v>477</v>
      </c>
      <c r="M1372" t="s">
        <v>8385</v>
      </c>
      <c r="N1372" t="s">
        <v>46</v>
      </c>
    </row>
    <row r="1373" spans="1:14" x14ac:dyDescent="0.25">
      <c r="A1373" t="s">
        <v>8386</v>
      </c>
      <c r="B1373" t="s">
        <v>8387</v>
      </c>
      <c r="C1373" t="s">
        <v>76</v>
      </c>
      <c r="D1373" t="s">
        <v>8388</v>
      </c>
      <c r="E1373" t="s">
        <v>18</v>
      </c>
      <c r="F1373" t="s">
        <v>8389</v>
      </c>
      <c r="G1373" t="s">
        <v>8390</v>
      </c>
      <c r="H1373" t="s">
        <v>8391</v>
      </c>
      <c r="I1373" t="s">
        <v>348</v>
      </c>
      <c r="J1373" t="s">
        <v>794</v>
      </c>
      <c r="K1373" t="s">
        <v>24</v>
      </c>
      <c r="L1373" t="s">
        <v>394</v>
      </c>
      <c r="M1373" t="s">
        <v>8392</v>
      </c>
      <c r="N1373" t="s">
        <v>46</v>
      </c>
    </row>
    <row r="1374" spans="1:14" x14ac:dyDescent="0.25">
      <c r="A1374" t="s">
        <v>8393</v>
      </c>
      <c r="B1374" t="s">
        <v>227</v>
      </c>
      <c r="C1374" t="s">
        <v>16</v>
      </c>
      <c r="D1374" t="s">
        <v>1451</v>
      </c>
      <c r="E1374" t="s">
        <v>18</v>
      </c>
      <c r="F1374" t="s">
        <v>8394</v>
      </c>
      <c r="G1374" t="s">
        <v>8395</v>
      </c>
      <c r="H1374" t="s">
        <v>8396</v>
      </c>
      <c r="I1374" t="s">
        <v>34</v>
      </c>
      <c r="J1374" t="s">
        <v>1010</v>
      </c>
      <c r="K1374" t="s">
        <v>24</v>
      </c>
      <c r="L1374" t="s">
        <v>1455</v>
      </c>
      <c r="M1374" t="s">
        <v>26</v>
      </c>
      <c r="N1374" t="s">
        <v>27</v>
      </c>
    </row>
    <row r="1375" spans="1:14" x14ac:dyDescent="0.25">
      <c r="A1375" t="s">
        <v>381</v>
      </c>
      <c r="B1375" t="s">
        <v>382</v>
      </c>
      <c r="C1375" t="s">
        <v>76</v>
      </c>
      <c r="D1375" t="s">
        <v>197</v>
      </c>
      <c r="E1375" t="s">
        <v>18</v>
      </c>
      <c r="F1375" t="s">
        <v>8397</v>
      </c>
      <c r="G1375" t="s">
        <v>8398</v>
      </c>
      <c r="H1375" t="s">
        <v>8399</v>
      </c>
      <c r="I1375" t="s">
        <v>34</v>
      </c>
      <c r="J1375" t="s">
        <v>81</v>
      </c>
      <c r="K1375" t="s">
        <v>24</v>
      </c>
      <c r="L1375" t="s">
        <v>373</v>
      </c>
      <c r="M1375" t="s">
        <v>8400</v>
      </c>
      <c r="N1375" t="s">
        <v>46</v>
      </c>
    </row>
    <row r="1376" spans="1:14" x14ac:dyDescent="0.25">
      <c r="A1376" t="s">
        <v>8401</v>
      </c>
      <c r="B1376" t="s">
        <v>8402</v>
      </c>
      <c r="C1376" t="s">
        <v>1572</v>
      </c>
      <c r="D1376" t="s">
        <v>503</v>
      </c>
      <c r="E1376" t="s">
        <v>18</v>
      </c>
      <c r="F1376" t="s">
        <v>8403</v>
      </c>
      <c r="G1376" t="s">
        <v>8404</v>
      </c>
      <c r="H1376" t="s">
        <v>8405</v>
      </c>
      <c r="I1376" t="s">
        <v>34</v>
      </c>
      <c r="J1376" t="s">
        <v>192</v>
      </c>
      <c r="K1376" t="s">
        <v>24</v>
      </c>
      <c r="L1376" t="s">
        <v>63</v>
      </c>
      <c r="M1376" t="s">
        <v>8406</v>
      </c>
      <c r="N1376" t="s">
        <v>46</v>
      </c>
    </row>
    <row r="1377" spans="1:14" x14ac:dyDescent="0.25">
      <c r="A1377" t="s">
        <v>8407</v>
      </c>
      <c r="B1377" t="s">
        <v>8408</v>
      </c>
      <c r="C1377" t="s">
        <v>76</v>
      </c>
      <c r="D1377" t="s">
        <v>2415</v>
      </c>
      <c r="E1377" t="s">
        <v>18</v>
      </c>
      <c r="F1377" t="s">
        <v>8409</v>
      </c>
      <c r="G1377" t="s">
        <v>8410</v>
      </c>
      <c r="H1377" t="s">
        <v>8411</v>
      </c>
      <c r="I1377" t="s">
        <v>34</v>
      </c>
      <c r="J1377" t="s">
        <v>90</v>
      </c>
      <c r="K1377" t="s">
        <v>24</v>
      </c>
      <c r="L1377" t="s">
        <v>1577</v>
      </c>
      <c r="M1377" t="s">
        <v>8412</v>
      </c>
      <c r="N1377" t="s">
        <v>46</v>
      </c>
    </row>
    <row r="1378" spans="1:14" x14ac:dyDescent="0.25">
      <c r="A1378" t="s">
        <v>8413</v>
      </c>
      <c r="B1378" t="s">
        <v>8414</v>
      </c>
      <c r="C1378" t="s">
        <v>76</v>
      </c>
      <c r="D1378" t="s">
        <v>8415</v>
      </c>
      <c r="E1378" t="s">
        <v>18</v>
      </c>
      <c r="F1378" t="s">
        <v>8416</v>
      </c>
      <c r="G1378" t="s">
        <v>8417</v>
      </c>
      <c r="H1378" t="s">
        <v>8418</v>
      </c>
      <c r="I1378" t="s">
        <v>348</v>
      </c>
      <c r="J1378" t="s">
        <v>1557</v>
      </c>
      <c r="K1378" t="s">
        <v>24</v>
      </c>
      <c r="L1378" t="s">
        <v>3868</v>
      </c>
      <c r="M1378" t="s">
        <v>8419</v>
      </c>
      <c r="N1378" t="s">
        <v>46</v>
      </c>
    </row>
    <row r="1379" spans="1:14" x14ac:dyDescent="0.25">
      <c r="A1379" t="s">
        <v>8420</v>
      </c>
      <c r="B1379" t="s">
        <v>8421</v>
      </c>
      <c r="C1379" t="s">
        <v>76</v>
      </c>
      <c r="D1379" t="s">
        <v>3844</v>
      </c>
      <c r="E1379" t="s">
        <v>18</v>
      </c>
      <c r="F1379" t="s">
        <v>8422</v>
      </c>
      <c r="G1379" t="s">
        <v>8423</v>
      </c>
      <c r="H1379" t="s">
        <v>8424</v>
      </c>
      <c r="I1379" t="s">
        <v>34</v>
      </c>
      <c r="J1379" t="s">
        <v>776</v>
      </c>
      <c r="K1379" t="s">
        <v>24</v>
      </c>
      <c r="L1379" t="s">
        <v>224</v>
      </c>
      <c r="M1379" t="s">
        <v>8425</v>
      </c>
      <c r="N1379" t="s">
        <v>46</v>
      </c>
    </row>
    <row r="1380" spans="1:14" x14ac:dyDescent="0.25">
      <c r="A1380" t="s">
        <v>28</v>
      </c>
      <c r="B1380" t="s">
        <v>4334</v>
      </c>
      <c r="C1380" t="s">
        <v>16</v>
      </c>
      <c r="D1380" t="s">
        <v>638</v>
      </c>
      <c r="E1380" t="s">
        <v>18</v>
      </c>
      <c r="F1380" t="s">
        <v>8426</v>
      </c>
      <c r="G1380" t="s">
        <v>8427</v>
      </c>
      <c r="H1380" t="s">
        <v>8428</v>
      </c>
      <c r="I1380" t="s">
        <v>34</v>
      </c>
      <c r="J1380" t="s">
        <v>1860</v>
      </c>
      <c r="K1380" t="s">
        <v>24</v>
      </c>
      <c r="L1380" t="s">
        <v>82</v>
      </c>
      <c r="M1380" t="s">
        <v>26</v>
      </c>
      <c r="N1380" t="s">
        <v>27</v>
      </c>
    </row>
    <row r="1381" spans="1:14" x14ac:dyDescent="0.25">
      <c r="A1381" t="s">
        <v>8429</v>
      </c>
      <c r="C1381" t="s">
        <v>76</v>
      </c>
      <c r="D1381" t="s">
        <v>8430</v>
      </c>
      <c r="E1381" t="s">
        <v>18</v>
      </c>
      <c r="F1381" t="s">
        <v>8431</v>
      </c>
      <c r="G1381" t="s">
        <v>8432</v>
      </c>
      <c r="H1381" t="s">
        <v>8433</v>
      </c>
      <c r="I1381" t="s">
        <v>22</v>
      </c>
      <c r="J1381" t="s">
        <v>3381</v>
      </c>
      <c r="K1381" t="s">
        <v>24</v>
      </c>
      <c r="L1381" t="s">
        <v>8434</v>
      </c>
      <c r="M1381" t="s">
        <v>26</v>
      </c>
      <c r="N1381" t="s">
        <v>27</v>
      </c>
    </row>
    <row r="1382" spans="1:14" x14ac:dyDescent="0.25">
      <c r="A1382" t="s">
        <v>8435</v>
      </c>
      <c r="B1382" t="s">
        <v>8436</v>
      </c>
      <c r="C1382" t="s">
        <v>16</v>
      </c>
      <c r="D1382" t="s">
        <v>3889</v>
      </c>
      <c r="E1382" t="s">
        <v>18</v>
      </c>
      <c r="F1382" t="s">
        <v>8437</v>
      </c>
      <c r="G1382" t="s">
        <v>8438</v>
      </c>
      <c r="H1382" t="s">
        <v>8439</v>
      </c>
      <c r="I1382" t="s">
        <v>34</v>
      </c>
      <c r="J1382" t="s">
        <v>1836</v>
      </c>
      <c r="K1382" t="s">
        <v>24</v>
      </c>
      <c r="L1382" t="s">
        <v>82</v>
      </c>
      <c r="M1382" t="s">
        <v>8440</v>
      </c>
      <c r="N1382" t="s">
        <v>46</v>
      </c>
    </row>
    <row r="1383" spans="1:14" x14ac:dyDescent="0.25">
      <c r="A1383" t="s">
        <v>8441</v>
      </c>
      <c r="B1383" t="s">
        <v>5226</v>
      </c>
      <c r="C1383" t="s">
        <v>76</v>
      </c>
      <c r="D1383" t="s">
        <v>8442</v>
      </c>
      <c r="E1383" t="s">
        <v>18</v>
      </c>
      <c r="F1383" t="s">
        <v>8443</v>
      </c>
      <c r="G1383" t="s">
        <v>8444</v>
      </c>
      <c r="H1383" t="s">
        <v>8445</v>
      </c>
      <c r="I1383" t="s">
        <v>34</v>
      </c>
      <c r="J1383" t="s">
        <v>349</v>
      </c>
      <c r="K1383" t="s">
        <v>24</v>
      </c>
      <c r="L1383" t="s">
        <v>8446</v>
      </c>
      <c r="M1383" t="s">
        <v>8447</v>
      </c>
      <c r="N1383" t="s">
        <v>46</v>
      </c>
    </row>
    <row r="1384" spans="1:14" x14ac:dyDescent="0.25">
      <c r="A1384" t="s">
        <v>8448</v>
      </c>
      <c r="B1384" t="s">
        <v>8449</v>
      </c>
      <c r="C1384" t="s">
        <v>76</v>
      </c>
      <c r="D1384" t="s">
        <v>8450</v>
      </c>
      <c r="E1384" t="s">
        <v>18</v>
      </c>
      <c r="F1384" t="s">
        <v>8451</v>
      </c>
      <c r="G1384" t="s">
        <v>8452</v>
      </c>
      <c r="H1384" t="s">
        <v>8453</v>
      </c>
      <c r="I1384" t="s">
        <v>34</v>
      </c>
      <c r="J1384" t="s">
        <v>476</v>
      </c>
      <c r="K1384" t="s">
        <v>24</v>
      </c>
      <c r="L1384" t="s">
        <v>285</v>
      </c>
      <c r="M1384" t="s">
        <v>26</v>
      </c>
      <c r="N1384" t="s">
        <v>27</v>
      </c>
    </row>
    <row r="1385" spans="1:14" x14ac:dyDescent="0.25">
      <c r="A1385" t="s">
        <v>8454</v>
      </c>
      <c r="C1385" t="s">
        <v>16</v>
      </c>
      <c r="D1385" t="s">
        <v>3754</v>
      </c>
      <c r="E1385" t="s">
        <v>18</v>
      </c>
      <c r="F1385" t="s">
        <v>8455</v>
      </c>
      <c r="G1385" t="s">
        <v>8456</v>
      </c>
      <c r="H1385" t="s">
        <v>8457</v>
      </c>
      <c r="I1385" t="s">
        <v>34</v>
      </c>
      <c r="J1385" t="s">
        <v>307</v>
      </c>
      <c r="K1385" t="s">
        <v>24</v>
      </c>
      <c r="L1385" t="s">
        <v>248</v>
      </c>
      <c r="M1385" t="s">
        <v>26</v>
      </c>
      <c r="N1385" t="s">
        <v>27</v>
      </c>
    </row>
    <row r="1386" spans="1:14" x14ac:dyDescent="0.25">
      <c r="A1386" t="s">
        <v>8458</v>
      </c>
      <c r="B1386" t="s">
        <v>8459</v>
      </c>
      <c r="C1386" t="s">
        <v>16</v>
      </c>
      <c r="D1386" t="s">
        <v>8460</v>
      </c>
      <c r="E1386" t="s">
        <v>18</v>
      </c>
      <c r="F1386" t="s">
        <v>8461</v>
      </c>
      <c r="G1386" t="s">
        <v>8462</v>
      </c>
      <c r="H1386" t="s">
        <v>8463</v>
      </c>
      <c r="I1386" t="s">
        <v>22</v>
      </c>
      <c r="J1386" t="s">
        <v>2223</v>
      </c>
      <c r="K1386" t="s">
        <v>24</v>
      </c>
      <c r="L1386" t="s">
        <v>91</v>
      </c>
      <c r="M1386" t="s">
        <v>26</v>
      </c>
      <c r="N1386" t="s">
        <v>27</v>
      </c>
    </row>
    <row r="1387" spans="1:14" x14ac:dyDescent="0.25">
      <c r="A1387" t="s">
        <v>8464</v>
      </c>
      <c r="B1387" t="s">
        <v>8465</v>
      </c>
      <c r="C1387" t="s">
        <v>76</v>
      </c>
      <c r="D1387" t="s">
        <v>197</v>
      </c>
      <c r="E1387" t="s">
        <v>18</v>
      </c>
      <c r="F1387" t="s">
        <v>8466</v>
      </c>
      <c r="G1387" t="s">
        <v>8467</v>
      </c>
      <c r="H1387" t="s">
        <v>8468</v>
      </c>
      <c r="I1387" t="s">
        <v>34</v>
      </c>
      <c r="J1387" t="s">
        <v>536</v>
      </c>
      <c r="K1387" t="s">
        <v>24</v>
      </c>
      <c r="L1387" t="s">
        <v>373</v>
      </c>
      <c r="M1387" t="s">
        <v>8469</v>
      </c>
      <c r="N1387" t="s">
        <v>46</v>
      </c>
    </row>
    <row r="1388" spans="1:14" x14ac:dyDescent="0.25">
      <c r="A1388" t="s">
        <v>8470</v>
      </c>
      <c r="B1388" t="s">
        <v>8471</v>
      </c>
      <c r="C1388" t="s">
        <v>16</v>
      </c>
      <c r="D1388" t="s">
        <v>1354</v>
      </c>
      <c r="E1388" t="s">
        <v>18</v>
      </c>
      <c r="F1388" t="s">
        <v>8472</v>
      </c>
      <c r="G1388" t="s">
        <v>8473</v>
      </c>
      <c r="H1388" t="s">
        <v>8474</v>
      </c>
      <c r="I1388" t="s">
        <v>34</v>
      </c>
      <c r="J1388" t="s">
        <v>976</v>
      </c>
      <c r="K1388" t="s">
        <v>24</v>
      </c>
      <c r="L1388" t="s">
        <v>1358</v>
      </c>
      <c r="M1388" t="s">
        <v>8475</v>
      </c>
      <c r="N1388" t="s">
        <v>46</v>
      </c>
    </row>
    <row r="1389" spans="1:14" x14ac:dyDescent="0.25">
      <c r="A1389" t="s">
        <v>8476</v>
      </c>
      <c r="B1389" t="s">
        <v>8477</v>
      </c>
      <c r="C1389" t="s">
        <v>76</v>
      </c>
      <c r="D1389" t="s">
        <v>8478</v>
      </c>
      <c r="E1389" t="s">
        <v>18</v>
      </c>
      <c r="F1389" t="s">
        <v>8479</v>
      </c>
      <c r="G1389" t="s">
        <v>8480</v>
      </c>
      <c r="H1389" t="s">
        <v>8481</v>
      </c>
      <c r="I1389" t="s">
        <v>34</v>
      </c>
      <c r="J1389" t="s">
        <v>782</v>
      </c>
      <c r="K1389" t="s">
        <v>24</v>
      </c>
      <c r="L1389" t="s">
        <v>44</v>
      </c>
      <c r="M1389" t="s">
        <v>26</v>
      </c>
      <c r="N1389" t="s">
        <v>27</v>
      </c>
    </row>
    <row r="1390" spans="1:14" x14ac:dyDescent="0.25">
      <c r="A1390" t="s">
        <v>8482</v>
      </c>
      <c r="B1390" t="s">
        <v>2753</v>
      </c>
      <c r="C1390" t="s">
        <v>16</v>
      </c>
      <c r="D1390" t="s">
        <v>472</v>
      </c>
      <c r="E1390" t="s">
        <v>18</v>
      </c>
      <c r="F1390" t="s">
        <v>8483</v>
      </c>
      <c r="G1390" t="s">
        <v>8484</v>
      </c>
      <c r="H1390" t="s">
        <v>8485</v>
      </c>
      <c r="I1390" t="s">
        <v>34</v>
      </c>
      <c r="J1390" t="s">
        <v>1019</v>
      </c>
      <c r="K1390" t="s">
        <v>24</v>
      </c>
      <c r="L1390" t="s">
        <v>477</v>
      </c>
      <c r="M1390" t="s">
        <v>26</v>
      </c>
      <c r="N1390" t="s">
        <v>27</v>
      </c>
    </row>
    <row r="1391" spans="1:14" x14ac:dyDescent="0.25">
      <c r="A1391" t="s">
        <v>8486</v>
      </c>
      <c r="B1391" t="s">
        <v>382</v>
      </c>
      <c r="C1391" t="s">
        <v>76</v>
      </c>
      <c r="D1391" t="s">
        <v>1347</v>
      </c>
      <c r="E1391" t="s">
        <v>18</v>
      </c>
      <c r="F1391" t="s">
        <v>8487</v>
      </c>
      <c r="G1391" t="s">
        <v>8488</v>
      </c>
      <c r="H1391" t="s">
        <v>8489</v>
      </c>
      <c r="I1391" t="s">
        <v>34</v>
      </c>
      <c r="J1391" t="s">
        <v>192</v>
      </c>
      <c r="K1391" t="s">
        <v>24</v>
      </c>
      <c r="L1391" t="s">
        <v>202</v>
      </c>
      <c r="M1391" t="s">
        <v>8490</v>
      </c>
      <c r="N1391" t="s">
        <v>46</v>
      </c>
    </row>
    <row r="1392" spans="1:14" x14ac:dyDescent="0.25">
      <c r="A1392" t="s">
        <v>8491</v>
      </c>
      <c r="B1392" t="s">
        <v>8492</v>
      </c>
      <c r="C1392" t="s">
        <v>76</v>
      </c>
      <c r="D1392" t="s">
        <v>4759</v>
      </c>
      <c r="E1392" t="s">
        <v>18</v>
      </c>
      <c r="F1392" t="s">
        <v>8493</v>
      </c>
      <c r="G1392" t="s">
        <v>8494</v>
      </c>
      <c r="H1392" t="s">
        <v>8495</v>
      </c>
      <c r="I1392" t="s">
        <v>34</v>
      </c>
      <c r="J1392" t="s">
        <v>782</v>
      </c>
      <c r="K1392" t="s">
        <v>24</v>
      </c>
      <c r="L1392" t="s">
        <v>82</v>
      </c>
      <c r="M1392" t="s">
        <v>26</v>
      </c>
      <c r="N1392" t="s">
        <v>27</v>
      </c>
    </row>
    <row r="1393" spans="1:14" x14ac:dyDescent="0.25">
      <c r="A1393" t="s">
        <v>8496</v>
      </c>
      <c r="B1393" t="s">
        <v>8497</v>
      </c>
      <c r="C1393" t="s">
        <v>76</v>
      </c>
      <c r="D1393" t="s">
        <v>67</v>
      </c>
      <c r="E1393" t="s">
        <v>18</v>
      </c>
      <c r="F1393" t="s">
        <v>8498</v>
      </c>
      <c r="G1393" t="s">
        <v>8499</v>
      </c>
      <c r="H1393" t="s">
        <v>8500</v>
      </c>
      <c r="I1393" t="s">
        <v>34</v>
      </c>
      <c r="J1393" t="s">
        <v>1398</v>
      </c>
      <c r="K1393" t="s">
        <v>24</v>
      </c>
      <c r="L1393" t="s">
        <v>82</v>
      </c>
      <c r="M1393" t="s">
        <v>8501</v>
      </c>
      <c r="N1393" t="s">
        <v>46</v>
      </c>
    </row>
    <row r="1394" spans="1:14" x14ac:dyDescent="0.25">
      <c r="A1394" t="s">
        <v>8502</v>
      </c>
      <c r="B1394" t="s">
        <v>8503</v>
      </c>
      <c r="C1394" t="s">
        <v>1572</v>
      </c>
      <c r="D1394" t="s">
        <v>8504</v>
      </c>
      <c r="E1394" t="s">
        <v>18</v>
      </c>
      <c r="F1394" t="s">
        <v>8505</v>
      </c>
      <c r="G1394" t="s">
        <v>8506</v>
      </c>
      <c r="H1394" t="s">
        <v>8507</v>
      </c>
      <c r="I1394" t="s">
        <v>34</v>
      </c>
      <c r="J1394" t="s">
        <v>4634</v>
      </c>
      <c r="K1394" t="s">
        <v>24</v>
      </c>
      <c r="L1394" t="s">
        <v>5160</v>
      </c>
      <c r="M1394" t="s">
        <v>8508</v>
      </c>
      <c r="N1394" t="s">
        <v>46</v>
      </c>
    </row>
    <row r="1395" spans="1:14" x14ac:dyDescent="0.25">
      <c r="A1395" t="s">
        <v>8509</v>
      </c>
      <c r="B1395" t="s">
        <v>1129</v>
      </c>
      <c r="C1395" t="s">
        <v>16</v>
      </c>
      <c r="D1395" t="s">
        <v>1130</v>
      </c>
      <c r="E1395" t="s">
        <v>695</v>
      </c>
      <c r="F1395" t="s">
        <v>8510</v>
      </c>
      <c r="G1395" t="s">
        <v>8511</v>
      </c>
      <c r="H1395" t="s">
        <v>8512</v>
      </c>
      <c r="I1395" t="s">
        <v>34</v>
      </c>
      <c r="J1395" t="s">
        <v>2092</v>
      </c>
      <c r="K1395" t="s">
        <v>24</v>
      </c>
      <c r="L1395" t="s">
        <v>8513</v>
      </c>
      <c r="M1395" t="s">
        <v>26</v>
      </c>
      <c r="N1395" t="s">
        <v>27</v>
      </c>
    </row>
    <row r="1396" spans="1:14" x14ac:dyDescent="0.25">
      <c r="A1396" t="s">
        <v>8514</v>
      </c>
      <c r="B1396" t="s">
        <v>8515</v>
      </c>
      <c r="C1396" t="s">
        <v>16</v>
      </c>
      <c r="D1396" t="s">
        <v>3889</v>
      </c>
      <c r="E1396" t="s">
        <v>695</v>
      </c>
      <c r="F1396" t="s">
        <v>8516</v>
      </c>
      <c r="G1396" t="s">
        <v>8517</v>
      </c>
      <c r="H1396" t="s">
        <v>8518</v>
      </c>
      <c r="I1396" t="s">
        <v>34</v>
      </c>
      <c r="J1396" t="s">
        <v>699</v>
      </c>
      <c r="K1396" t="s">
        <v>24</v>
      </c>
      <c r="L1396" t="s">
        <v>44</v>
      </c>
      <c r="M1396" t="s">
        <v>26</v>
      </c>
      <c r="N1396" t="s">
        <v>27</v>
      </c>
    </row>
    <row r="1397" spans="1:14" x14ac:dyDescent="0.25">
      <c r="A1397" t="s">
        <v>8519</v>
      </c>
      <c r="B1397" t="s">
        <v>8520</v>
      </c>
      <c r="C1397" t="s">
        <v>16</v>
      </c>
      <c r="D1397" t="s">
        <v>8521</v>
      </c>
      <c r="E1397" t="s">
        <v>695</v>
      </c>
      <c r="F1397" t="s">
        <v>8522</v>
      </c>
      <c r="G1397" t="s">
        <v>8523</v>
      </c>
      <c r="H1397" t="s">
        <v>8524</v>
      </c>
      <c r="I1397" t="s">
        <v>22</v>
      </c>
      <c r="J1397" t="s">
        <v>1677</v>
      </c>
      <c r="K1397" t="s">
        <v>24</v>
      </c>
      <c r="L1397" t="s">
        <v>8525</v>
      </c>
      <c r="M1397" t="s">
        <v>26</v>
      </c>
      <c r="N1397" t="s">
        <v>27</v>
      </c>
    </row>
    <row r="1398" spans="1:14" x14ac:dyDescent="0.25">
      <c r="A1398" t="s">
        <v>8526</v>
      </c>
      <c r="B1398" t="s">
        <v>8527</v>
      </c>
      <c r="C1398" t="s">
        <v>16</v>
      </c>
      <c r="D1398" t="s">
        <v>8528</v>
      </c>
      <c r="E1398" t="s">
        <v>695</v>
      </c>
      <c r="F1398" t="s">
        <v>8529</v>
      </c>
      <c r="G1398" t="s">
        <v>8530</v>
      </c>
      <c r="H1398" t="s">
        <v>8531</v>
      </c>
      <c r="I1398" t="s">
        <v>22</v>
      </c>
      <c r="J1398" t="s">
        <v>284</v>
      </c>
      <c r="K1398" t="s">
        <v>24</v>
      </c>
      <c r="L1398" t="s">
        <v>91</v>
      </c>
      <c r="M1398" t="s">
        <v>26</v>
      </c>
      <c r="N1398" t="s">
        <v>27</v>
      </c>
    </row>
    <row r="1399" spans="1:14" x14ac:dyDescent="0.25">
      <c r="A1399" t="s">
        <v>8532</v>
      </c>
      <c r="B1399" t="s">
        <v>8533</v>
      </c>
      <c r="C1399" t="s">
        <v>16</v>
      </c>
      <c r="D1399" t="s">
        <v>8534</v>
      </c>
      <c r="E1399" t="s">
        <v>695</v>
      </c>
      <c r="F1399" t="s">
        <v>8535</v>
      </c>
      <c r="G1399" t="s">
        <v>8536</v>
      </c>
      <c r="H1399" t="s">
        <v>8537</v>
      </c>
      <c r="I1399" t="s">
        <v>22</v>
      </c>
      <c r="J1399" t="s">
        <v>134</v>
      </c>
      <c r="K1399" t="s">
        <v>24</v>
      </c>
      <c r="L1399" t="s">
        <v>91</v>
      </c>
      <c r="M1399" t="s">
        <v>26</v>
      </c>
      <c r="N1399" t="s">
        <v>27</v>
      </c>
    </row>
    <row r="1400" spans="1:14" x14ac:dyDescent="0.25">
      <c r="A1400" t="s">
        <v>8538</v>
      </c>
      <c r="B1400" t="s">
        <v>8539</v>
      </c>
      <c r="C1400" t="s">
        <v>76</v>
      </c>
      <c r="D1400" t="s">
        <v>67</v>
      </c>
      <c r="E1400" t="s">
        <v>695</v>
      </c>
      <c r="F1400" t="s">
        <v>8540</v>
      </c>
      <c r="G1400" t="s">
        <v>8541</v>
      </c>
      <c r="H1400" t="s">
        <v>8542</v>
      </c>
      <c r="I1400" t="s">
        <v>34</v>
      </c>
      <c r="J1400" t="s">
        <v>1161</v>
      </c>
      <c r="K1400" t="s">
        <v>24</v>
      </c>
      <c r="L1400" t="s">
        <v>44</v>
      </c>
      <c r="M1400" t="s">
        <v>26</v>
      </c>
      <c r="N1400" t="s">
        <v>27</v>
      </c>
    </row>
    <row r="1401" spans="1:14" x14ac:dyDescent="0.25">
      <c r="A1401" t="s">
        <v>8543</v>
      </c>
      <c r="B1401" t="s">
        <v>8544</v>
      </c>
      <c r="C1401" t="s">
        <v>16</v>
      </c>
      <c r="D1401" t="s">
        <v>4792</v>
      </c>
      <c r="E1401" t="s">
        <v>695</v>
      </c>
      <c r="F1401" t="s">
        <v>8545</v>
      </c>
      <c r="G1401" t="s">
        <v>8546</v>
      </c>
      <c r="H1401" t="s">
        <v>8547</v>
      </c>
      <c r="I1401" t="s">
        <v>34</v>
      </c>
      <c r="J1401" t="s">
        <v>691</v>
      </c>
      <c r="K1401" t="s">
        <v>24</v>
      </c>
      <c r="L1401" t="s">
        <v>914</v>
      </c>
      <c r="M1401" t="s">
        <v>26</v>
      </c>
      <c r="N1401" t="s">
        <v>27</v>
      </c>
    </row>
    <row r="1402" spans="1:14" x14ac:dyDescent="0.25">
      <c r="A1402" t="s">
        <v>8548</v>
      </c>
      <c r="B1402" t="s">
        <v>8549</v>
      </c>
      <c r="C1402" t="s">
        <v>16</v>
      </c>
      <c r="D1402" t="s">
        <v>3060</v>
      </c>
      <c r="E1402" t="s">
        <v>18</v>
      </c>
      <c r="F1402" t="s">
        <v>8550</v>
      </c>
      <c r="G1402" t="s">
        <v>8551</v>
      </c>
      <c r="H1402" t="s">
        <v>8552</v>
      </c>
      <c r="I1402" t="s">
        <v>34</v>
      </c>
      <c r="J1402" t="s">
        <v>43</v>
      </c>
      <c r="K1402" t="s">
        <v>24</v>
      </c>
      <c r="L1402" t="s">
        <v>224</v>
      </c>
      <c r="M1402" t="s">
        <v>8553</v>
      </c>
      <c r="N1402" t="s">
        <v>46</v>
      </c>
    </row>
    <row r="1403" spans="1:14" x14ac:dyDescent="0.25">
      <c r="A1403" t="s">
        <v>8554</v>
      </c>
      <c r="B1403" t="s">
        <v>952</v>
      </c>
      <c r="C1403" t="s">
        <v>76</v>
      </c>
      <c r="D1403" t="s">
        <v>8555</v>
      </c>
      <c r="E1403" t="s">
        <v>18</v>
      </c>
      <c r="F1403" t="s">
        <v>8556</v>
      </c>
      <c r="G1403" t="s">
        <v>8557</v>
      </c>
      <c r="H1403" t="s">
        <v>8558</v>
      </c>
      <c r="I1403" t="s">
        <v>34</v>
      </c>
      <c r="J1403" t="s">
        <v>1066</v>
      </c>
      <c r="K1403" t="s">
        <v>24</v>
      </c>
      <c r="L1403" t="s">
        <v>477</v>
      </c>
      <c r="M1403" t="s">
        <v>26</v>
      </c>
      <c r="N1403" t="s">
        <v>27</v>
      </c>
    </row>
    <row r="1404" spans="1:14" x14ac:dyDescent="0.25">
      <c r="A1404" t="s">
        <v>8559</v>
      </c>
      <c r="B1404" t="s">
        <v>8560</v>
      </c>
      <c r="C1404" t="s">
        <v>16</v>
      </c>
      <c r="D1404" t="s">
        <v>8561</v>
      </c>
      <c r="E1404" t="s">
        <v>18</v>
      </c>
      <c r="F1404" t="s">
        <v>8562</v>
      </c>
      <c r="G1404" t="s">
        <v>8563</v>
      </c>
      <c r="H1404" t="s">
        <v>8564</v>
      </c>
      <c r="I1404" t="s">
        <v>34</v>
      </c>
      <c r="J1404" t="s">
        <v>90</v>
      </c>
      <c r="K1404" t="s">
        <v>24</v>
      </c>
      <c r="L1404" t="s">
        <v>82</v>
      </c>
      <c r="M1404" t="s">
        <v>8565</v>
      </c>
      <c r="N1404" t="s">
        <v>46</v>
      </c>
    </row>
    <row r="1405" spans="1:14" x14ac:dyDescent="0.25">
      <c r="A1405" t="s">
        <v>8566</v>
      </c>
      <c r="B1405" t="s">
        <v>8567</v>
      </c>
      <c r="C1405" t="s">
        <v>16</v>
      </c>
      <c r="D1405" t="s">
        <v>8568</v>
      </c>
      <c r="E1405" t="s">
        <v>18</v>
      </c>
      <c r="F1405" t="s">
        <v>8569</v>
      </c>
      <c r="G1405" t="s">
        <v>8570</v>
      </c>
      <c r="H1405" t="s">
        <v>8571</v>
      </c>
      <c r="I1405" t="s">
        <v>2489</v>
      </c>
      <c r="J1405" t="s">
        <v>8572</v>
      </c>
      <c r="K1405" t="s">
        <v>24</v>
      </c>
      <c r="L1405" t="s">
        <v>8573</v>
      </c>
      <c r="M1405" t="s">
        <v>26</v>
      </c>
      <c r="N1405" t="s">
        <v>27</v>
      </c>
    </row>
    <row r="1406" spans="1:14" x14ac:dyDescent="0.25">
      <c r="A1406" t="s">
        <v>8574</v>
      </c>
      <c r="B1406" t="s">
        <v>8575</v>
      </c>
      <c r="C1406" t="s">
        <v>76</v>
      </c>
      <c r="D1406" t="s">
        <v>397</v>
      </c>
      <c r="E1406" t="s">
        <v>18</v>
      </c>
      <c r="F1406" t="s">
        <v>8576</v>
      </c>
      <c r="G1406" t="s">
        <v>8577</v>
      </c>
      <c r="H1406" t="s">
        <v>8578</v>
      </c>
      <c r="I1406" t="s">
        <v>34</v>
      </c>
      <c r="J1406" t="s">
        <v>276</v>
      </c>
      <c r="K1406" t="s">
        <v>24</v>
      </c>
      <c r="L1406" t="s">
        <v>401</v>
      </c>
      <c r="M1406" t="s">
        <v>26</v>
      </c>
      <c r="N1406" t="s">
        <v>27</v>
      </c>
    </row>
    <row r="1407" spans="1:14" x14ac:dyDescent="0.25">
      <c r="A1407" t="s">
        <v>8579</v>
      </c>
      <c r="B1407" t="s">
        <v>8580</v>
      </c>
      <c r="C1407" t="s">
        <v>16</v>
      </c>
      <c r="D1407" t="s">
        <v>8581</v>
      </c>
      <c r="E1407" t="s">
        <v>18</v>
      </c>
      <c r="F1407" t="s">
        <v>8582</v>
      </c>
      <c r="G1407" t="s">
        <v>8583</v>
      </c>
      <c r="H1407" t="s">
        <v>8584</v>
      </c>
      <c r="I1407" t="s">
        <v>34</v>
      </c>
      <c r="J1407" t="s">
        <v>669</v>
      </c>
      <c r="K1407" t="s">
        <v>24</v>
      </c>
      <c r="L1407" t="s">
        <v>8585</v>
      </c>
      <c r="M1407" t="s">
        <v>8586</v>
      </c>
      <c r="N1407" t="s">
        <v>46</v>
      </c>
    </row>
    <row r="1408" spans="1:14" x14ac:dyDescent="0.25">
      <c r="A1408" t="s">
        <v>8587</v>
      </c>
      <c r="B1408" t="s">
        <v>8588</v>
      </c>
      <c r="C1408" t="s">
        <v>16</v>
      </c>
      <c r="D1408" t="s">
        <v>8589</v>
      </c>
      <c r="E1408" t="s">
        <v>18</v>
      </c>
      <c r="F1408" t="s">
        <v>8590</v>
      </c>
      <c r="G1408" t="s">
        <v>8591</v>
      </c>
      <c r="H1408" t="s">
        <v>8592</v>
      </c>
      <c r="I1408" t="s">
        <v>34</v>
      </c>
      <c r="J1408" t="s">
        <v>201</v>
      </c>
      <c r="K1408" t="s">
        <v>24</v>
      </c>
      <c r="L1408" t="s">
        <v>224</v>
      </c>
      <c r="M1408" t="s">
        <v>8593</v>
      </c>
      <c r="N1408" t="s">
        <v>46</v>
      </c>
    </row>
    <row r="1409" spans="1:14" x14ac:dyDescent="0.25">
      <c r="A1409" t="s">
        <v>8594</v>
      </c>
      <c r="B1409" t="s">
        <v>8595</v>
      </c>
      <c r="C1409" t="s">
        <v>76</v>
      </c>
      <c r="D1409" t="s">
        <v>8596</v>
      </c>
      <c r="E1409" t="s">
        <v>18</v>
      </c>
      <c r="F1409" t="s">
        <v>8597</v>
      </c>
      <c r="G1409" t="s">
        <v>8598</v>
      </c>
      <c r="H1409" t="s">
        <v>8599</v>
      </c>
      <c r="I1409" t="s">
        <v>34</v>
      </c>
      <c r="J1409" t="s">
        <v>1648</v>
      </c>
      <c r="K1409" t="s">
        <v>24</v>
      </c>
      <c r="L1409" t="s">
        <v>82</v>
      </c>
      <c r="M1409" t="s">
        <v>26</v>
      </c>
      <c r="N1409" t="s">
        <v>27</v>
      </c>
    </row>
    <row r="1410" spans="1:14" x14ac:dyDescent="0.25">
      <c r="A1410" t="s">
        <v>8600</v>
      </c>
      <c r="C1410" t="s">
        <v>16</v>
      </c>
      <c r="E1410" t="s">
        <v>18</v>
      </c>
      <c r="F1410" t="s">
        <v>8601</v>
      </c>
      <c r="G1410" t="s">
        <v>8602</v>
      </c>
      <c r="H1410" t="s">
        <v>8603</v>
      </c>
      <c r="I1410" t="s">
        <v>34</v>
      </c>
      <c r="J1410" t="s">
        <v>635</v>
      </c>
      <c r="K1410" t="s">
        <v>24</v>
      </c>
      <c r="L1410" t="s">
        <v>8604</v>
      </c>
      <c r="M1410" t="s">
        <v>8605</v>
      </c>
      <c r="N1410" t="s">
        <v>46</v>
      </c>
    </row>
    <row r="1411" spans="1:14" x14ac:dyDescent="0.25">
      <c r="A1411" t="s">
        <v>8606</v>
      </c>
      <c r="B1411" t="s">
        <v>8607</v>
      </c>
      <c r="C1411" t="s">
        <v>16</v>
      </c>
      <c r="D1411" t="s">
        <v>8608</v>
      </c>
      <c r="E1411" t="s">
        <v>18</v>
      </c>
      <c r="F1411" t="s">
        <v>8609</v>
      </c>
      <c r="G1411" t="s">
        <v>8610</v>
      </c>
      <c r="H1411" t="s">
        <v>8611</v>
      </c>
      <c r="I1411" t="s">
        <v>34</v>
      </c>
      <c r="J1411" t="s">
        <v>456</v>
      </c>
      <c r="K1411" t="s">
        <v>24</v>
      </c>
      <c r="L1411" t="s">
        <v>248</v>
      </c>
      <c r="M1411" t="s">
        <v>8612</v>
      </c>
      <c r="N1411" t="s">
        <v>46</v>
      </c>
    </row>
    <row r="1412" spans="1:14" x14ac:dyDescent="0.25">
      <c r="A1412" t="s">
        <v>4255</v>
      </c>
      <c r="B1412" t="s">
        <v>1424</v>
      </c>
      <c r="C1412" t="s">
        <v>16</v>
      </c>
      <c r="D1412" t="s">
        <v>288</v>
      </c>
      <c r="E1412" t="s">
        <v>18</v>
      </c>
      <c r="F1412" t="s">
        <v>4257</v>
      </c>
      <c r="G1412" t="s">
        <v>8613</v>
      </c>
      <c r="H1412" t="s">
        <v>8614</v>
      </c>
      <c r="I1412" t="s">
        <v>34</v>
      </c>
      <c r="J1412" t="s">
        <v>217</v>
      </c>
      <c r="K1412" t="s">
        <v>24</v>
      </c>
      <c r="L1412" t="s">
        <v>224</v>
      </c>
      <c r="M1412" t="s">
        <v>26</v>
      </c>
      <c r="N1412" t="s">
        <v>27</v>
      </c>
    </row>
    <row r="1413" spans="1:14" x14ac:dyDescent="0.25">
      <c r="A1413" t="s">
        <v>8615</v>
      </c>
      <c r="B1413" t="s">
        <v>7342</v>
      </c>
      <c r="C1413" t="s">
        <v>76</v>
      </c>
      <c r="D1413" t="s">
        <v>220</v>
      </c>
      <c r="E1413" t="s">
        <v>18</v>
      </c>
      <c r="F1413" t="s">
        <v>8616</v>
      </c>
      <c r="G1413" t="s">
        <v>8617</v>
      </c>
      <c r="H1413" t="s">
        <v>8618</v>
      </c>
      <c r="I1413" t="s">
        <v>34</v>
      </c>
      <c r="J1413" t="s">
        <v>8619</v>
      </c>
      <c r="K1413" t="s">
        <v>3836</v>
      </c>
      <c r="L1413" t="s">
        <v>477</v>
      </c>
      <c r="M1413" t="s">
        <v>26</v>
      </c>
      <c r="N1413" t="s">
        <v>27</v>
      </c>
    </row>
    <row r="1414" spans="1:14" x14ac:dyDescent="0.25">
      <c r="A1414" t="s">
        <v>8620</v>
      </c>
      <c r="B1414" t="s">
        <v>8621</v>
      </c>
      <c r="C1414" t="s">
        <v>76</v>
      </c>
      <c r="D1414" t="s">
        <v>8622</v>
      </c>
      <c r="E1414" t="s">
        <v>18</v>
      </c>
      <c r="F1414" t="s">
        <v>8623</v>
      </c>
      <c r="G1414" t="s">
        <v>8624</v>
      </c>
      <c r="H1414" t="s">
        <v>8625</v>
      </c>
      <c r="I1414" t="s">
        <v>34</v>
      </c>
      <c r="J1414" t="s">
        <v>43</v>
      </c>
      <c r="K1414" t="s">
        <v>24</v>
      </c>
      <c r="L1414" t="s">
        <v>224</v>
      </c>
      <c r="M1414" t="s">
        <v>8626</v>
      </c>
      <c r="N1414" t="s">
        <v>46</v>
      </c>
    </row>
    <row r="1415" spans="1:14" x14ac:dyDescent="0.25">
      <c r="A1415" t="s">
        <v>8627</v>
      </c>
      <c r="B1415" t="s">
        <v>8628</v>
      </c>
      <c r="C1415" t="s">
        <v>16</v>
      </c>
      <c r="D1415" t="s">
        <v>1327</v>
      </c>
      <c r="E1415" t="s">
        <v>18</v>
      </c>
      <c r="F1415" t="s">
        <v>8629</v>
      </c>
      <c r="G1415" t="s">
        <v>8630</v>
      </c>
      <c r="H1415" t="s">
        <v>8631</v>
      </c>
      <c r="I1415" t="s">
        <v>34</v>
      </c>
      <c r="J1415" t="s">
        <v>1744</v>
      </c>
      <c r="K1415" t="s">
        <v>24</v>
      </c>
      <c r="L1415" t="s">
        <v>1331</v>
      </c>
      <c r="M1415" t="s">
        <v>8632</v>
      </c>
      <c r="N1415" t="s">
        <v>46</v>
      </c>
    </row>
    <row r="1416" spans="1:14" x14ac:dyDescent="0.25">
      <c r="A1416" t="s">
        <v>8633</v>
      </c>
      <c r="B1416" t="s">
        <v>8634</v>
      </c>
      <c r="C1416" t="s">
        <v>16</v>
      </c>
      <c r="D1416" t="s">
        <v>397</v>
      </c>
      <c r="E1416" t="s">
        <v>18</v>
      </c>
      <c r="F1416" t="s">
        <v>8635</v>
      </c>
      <c r="G1416" t="s">
        <v>8636</v>
      </c>
      <c r="H1416" t="s">
        <v>8637</v>
      </c>
      <c r="I1416" t="s">
        <v>34</v>
      </c>
      <c r="J1416" t="s">
        <v>23</v>
      </c>
      <c r="K1416" t="s">
        <v>24</v>
      </c>
      <c r="L1416" t="s">
        <v>401</v>
      </c>
      <c r="M1416" t="s">
        <v>26</v>
      </c>
      <c r="N1416" t="s">
        <v>27</v>
      </c>
    </row>
    <row r="1417" spans="1:14" x14ac:dyDescent="0.25">
      <c r="A1417" t="s">
        <v>8638</v>
      </c>
      <c r="B1417" t="s">
        <v>8639</v>
      </c>
      <c r="C1417" t="s">
        <v>76</v>
      </c>
      <c r="D1417" t="s">
        <v>631</v>
      </c>
      <c r="E1417" t="s">
        <v>18</v>
      </c>
      <c r="F1417" t="s">
        <v>8640</v>
      </c>
      <c r="G1417" t="s">
        <v>8641</v>
      </c>
      <c r="H1417" t="s">
        <v>8642</v>
      </c>
      <c r="I1417" t="s">
        <v>34</v>
      </c>
      <c r="J1417" t="s">
        <v>536</v>
      </c>
      <c r="K1417" t="s">
        <v>24</v>
      </c>
      <c r="L1417" t="s">
        <v>3765</v>
      </c>
      <c r="M1417" t="s">
        <v>8643</v>
      </c>
      <c r="N1417" t="s">
        <v>46</v>
      </c>
    </row>
    <row r="1418" spans="1:14" x14ac:dyDescent="0.25">
      <c r="A1418" t="s">
        <v>8644</v>
      </c>
      <c r="B1418" t="s">
        <v>8645</v>
      </c>
      <c r="C1418" t="s">
        <v>16</v>
      </c>
      <c r="D1418" t="s">
        <v>8646</v>
      </c>
      <c r="E1418" t="s">
        <v>18</v>
      </c>
      <c r="F1418" t="s">
        <v>8647</v>
      </c>
      <c r="G1418" t="s">
        <v>8648</v>
      </c>
      <c r="H1418" t="s">
        <v>8649</v>
      </c>
      <c r="I1418" t="s">
        <v>34</v>
      </c>
      <c r="J1418" t="s">
        <v>4468</v>
      </c>
      <c r="K1418" t="s">
        <v>24</v>
      </c>
      <c r="L1418" t="s">
        <v>82</v>
      </c>
      <c r="M1418" t="s">
        <v>8650</v>
      </c>
      <c r="N1418" t="s">
        <v>46</v>
      </c>
    </row>
    <row r="1419" spans="1:14" x14ac:dyDescent="0.25">
      <c r="A1419" t="s">
        <v>6755</v>
      </c>
      <c r="B1419" t="s">
        <v>6756</v>
      </c>
      <c r="C1419" t="s">
        <v>16</v>
      </c>
      <c r="D1419" t="s">
        <v>808</v>
      </c>
      <c r="E1419" t="s">
        <v>18</v>
      </c>
      <c r="F1419" t="s">
        <v>8651</v>
      </c>
      <c r="G1419" t="s">
        <v>8652</v>
      </c>
      <c r="H1419" t="s">
        <v>8653</v>
      </c>
      <c r="I1419" t="s">
        <v>34</v>
      </c>
      <c r="J1419" t="s">
        <v>1019</v>
      </c>
      <c r="K1419" t="s">
        <v>24</v>
      </c>
      <c r="L1419" t="s">
        <v>82</v>
      </c>
      <c r="M1419" t="s">
        <v>26</v>
      </c>
      <c r="N1419" t="s">
        <v>27</v>
      </c>
    </row>
    <row r="1420" spans="1:14" x14ac:dyDescent="0.25">
      <c r="A1420" t="s">
        <v>8654</v>
      </c>
      <c r="B1420" t="s">
        <v>8655</v>
      </c>
      <c r="C1420" t="s">
        <v>76</v>
      </c>
      <c r="D1420" t="s">
        <v>2691</v>
      </c>
      <c r="E1420" t="s">
        <v>18</v>
      </c>
      <c r="F1420" t="s">
        <v>8656</v>
      </c>
      <c r="G1420" t="s">
        <v>8657</v>
      </c>
      <c r="H1420" t="s">
        <v>8658</v>
      </c>
      <c r="I1420" t="s">
        <v>34</v>
      </c>
      <c r="J1420" t="s">
        <v>372</v>
      </c>
      <c r="K1420" t="s">
        <v>24</v>
      </c>
      <c r="L1420" t="s">
        <v>224</v>
      </c>
      <c r="M1420" t="s">
        <v>8659</v>
      </c>
      <c r="N1420" t="s">
        <v>46</v>
      </c>
    </row>
    <row r="1421" spans="1:14" x14ac:dyDescent="0.25">
      <c r="A1421" t="s">
        <v>8660</v>
      </c>
      <c r="B1421" t="s">
        <v>6619</v>
      </c>
      <c r="C1421" t="s">
        <v>16</v>
      </c>
      <c r="D1421" t="s">
        <v>8661</v>
      </c>
      <c r="E1421" t="s">
        <v>18</v>
      </c>
      <c r="F1421" t="s">
        <v>8662</v>
      </c>
      <c r="G1421" t="s">
        <v>8663</v>
      </c>
      <c r="H1421" t="s">
        <v>8664</v>
      </c>
      <c r="I1421" t="s">
        <v>34</v>
      </c>
      <c r="J1421" t="s">
        <v>98</v>
      </c>
      <c r="K1421" t="s">
        <v>24</v>
      </c>
      <c r="L1421" t="s">
        <v>6624</v>
      </c>
      <c r="M1421" t="s">
        <v>26</v>
      </c>
      <c r="N1421" t="s">
        <v>27</v>
      </c>
    </row>
    <row r="1422" spans="1:14" x14ac:dyDescent="0.25">
      <c r="A1422" t="s">
        <v>336</v>
      </c>
      <c r="B1422" t="s">
        <v>337</v>
      </c>
      <c r="C1422" t="s">
        <v>76</v>
      </c>
      <c r="D1422" t="s">
        <v>2027</v>
      </c>
      <c r="E1422" t="s">
        <v>18</v>
      </c>
      <c r="F1422" t="s">
        <v>8665</v>
      </c>
      <c r="G1422" t="s">
        <v>8666</v>
      </c>
      <c r="H1422" t="s">
        <v>8667</v>
      </c>
      <c r="I1422" t="s">
        <v>34</v>
      </c>
      <c r="J1422" t="s">
        <v>433</v>
      </c>
      <c r="K1422" t="s">
        <v>24</v>
      </c>
      <c r="L1422" t="s">
        <v>342</v>
      </c>
      <c r="M1422" t="s">
        <v>26</v>
      </c>
      <c r="N1422" t="s">
        <v>27</v>
      </c>
    </row>
    <row r="1423" spans="1:14" x14ac:dyDescent="0.25">
      <c r="A1423" t="s">
        <v>8668</v>
      </c>
      <c r="B1423" t="s">
        <v>8669</v>
      </c>
      <c r="C1423" t="s">
        <v>16</v>
      </c>
      <c r="D1423" t="s">
        <v>503</v>
      </c>
      <c r="E1423" t="s">
        <v>18</v>
      </c>
      <c r="F1423" t="s">
        <v>8670</v>
      </c>
      <c r="G1423" t="s">
        <v>8671</v>
      </c>
      <c r="H1423" t="s">
        <v>8672</v>
      </c>
      <c r="I1423" t="s">
        <v>34</v>
      </c>
      <c r="J1423" t="s">
        <v>162</v>
      </c>
      <c r="K1423" t="s">
        <v>24</v>
      </c>
      <c r="L1423" t="s">
        <v>224</v>
      </c>
      <c r="M1423" t="s">
        <v>8673</v>
      </c>
      <c r="N1423" t="s">
        <v>46</v>
      </c>
    </row>
    <row r="1424" spans="1:14" x14ac:dyDescent="0.25">
      <c r="A1424" t="s">
        <v>8674</v>
      </c>
      <c r="B1424" t="s">
        <v>8675</v>
      </c>
      <c r="C1424" t="s">
        <v>76</v>
      </c>
      <c r="D1424" t="s">
        <v>8676</v>
      </c>
      <c r="E1424" t="s">
        <v>18</v>
      </c>
      <c r="F1424" t="s">
        <v>8677</v>
      </c>
      <c r="G1424" t="s">
        <v>8678</v>
      </c>
      <c r="H1424" t="s">
        <v>8679</v>
      </c>
      <c r="I1424" t="s">
        <v>314</v>
      </c>
      <c r="J1424" t="s">
        <v>8680</v>
      </c>
      <c r="K1424" t="s">
        <v>24</v>
      </c>
      <c r="L1424" t="s">
        <v>8681</v>
      </c>
      <c r="M1424" t="s">
        <v>8682</v>
      </c>
      <c r="N1424" t="s">
        <v>46</v>
      </c>
    </row>
    <row r="1425" spans="1:14" x14ac:dyDescent="0.25">
      <c r="A1425" t="s">
        <v>8683</v>
      </c>
      <c r="B1425" t="s">
        <v>8684</v>
      </c>
      <c r="C1425" t="s">
        <v>16</v>
      </c>
      <c r="D1425" t="s">
        <v>8685</v>
      </c>
      <c r="E1425" t="s">
        <v>18</v>
      </c>
      <c r="F1425" t="s">
        <v>8686</v>
      </c>
      <c r="G1425" t="s">
        <v>8687</v>
      </c>
      <c r="H1425" t="s">
        <v>8688</v>
      </c>
      <c r="I1425" t="s">
        <v>34</v>
      </c>
      <c r="J1425" t="s">
        <v>635</v>
      </c>
      <c r="K1425" t="s">
        <v>24</v>
      </c>
      <c r="L1425" t="s">
        <v>63</v>
      </c>
      <c r="M1425" t="s">
        <v>8689</v>
      </c>
      <c r="N1425" t="s">
        <v>46</v>
      </c>
    </row>
    <row r="1426" spans="1:14" x14ac:dyDescent="0.25">
      <c r="A1426" t="s">
        <v>8690</v>
      </c>
      <c r="B1426" t="s">
        <v>8691</v>
      </c>
      <c r="C1426" t="s">
        <v>16</v>
      </c>
      <c r="D1426" t="s">
        <v>1052</v>
      </c>
      <c r="E1426" t="s">
        <v>18</v>
      </c>
      <c r="F1426" t="s">
        <v>8692</v>
      </c>
      <c r="G1426" t="s">
        <v>8693</v>
      </c>
      <c r="H1426" t="s">
        <v>8694</v>
      </c>
      <c r="I1426" t="s">
        <v>34</v>
      </c>
      <c r="J1426" t="s">
        <v>201</v>
      </c>
      <c r="K1426" t="s">
        <v>24</v>
      </c>
      <c r="L1426" t="s">
        <v>224</v>
      </c>
      <c r="M1426" t="s">
        <v>8695</v>
      </c>
      <c r="N1426" t="s">
        <v>46</v>
      </c>
    </row>
    <row r="1427" spans="1:14" x14ac:dyDescent="0.25">
      <c r="A1427" t="s">
        <v>8696</v>
      </c>
      <c r="C1427" t="s">
        <v>16</v>
      </c>
      <c r="D1427" t="s">
        <v>8697</v>
      </c>
      <c r="E1427" t="s">
        <v>18</v>
      </c>
      <c r="F1427" t="s">
        <v>8698</v>
      </c>
      <c r="G1427" t="s">
        <v>8699</v>
      </c>
      <c r="H1427" t="s">
        <v>8700</v>
      </c>
      <c r="I1427" t="s">
        <v>34</v>
      </c>
      <c r="J1427" t="s">
        <v>2490</v>
      </c>
      <c r="K1427" t="s">
        <v>24</v>
      </c>
      <c r="L1427" t="s">
        <v>8701</v>
      </c>
      <c r="M1427" t="s">
        <v>26</v>
      </c>
      <c r="N1427" t="s">
        <v>27</v>
      </c>
    </row>
    <row r="1428" spans="1:14" x14ac:dyDescent="0.25">
      <c r="A1428" t="s">
        <v>8702</v>
      </c>
      <c r="B1428" t="s">
        <v>8703</v>
      </c>
      <c r="C1428" t="s">
        <v>76</v>
      </c>
      <c r="D1428" t="s">
        <v>8596</v>
      </c>
      <c r="E1428" t="s">
        <v>18</v>
      </c>
      <c r="F1428" t="s">
        <v>8704</v>
      </c>
      <c r="G1428" t="s">
        <v>8705</v>
      </c>
      <c r="H1428" t="s">
        <v>8706</v>
      </c>
      <c r="I1428" t="s">
        <v>34</v>
      </c>
      <c r="J1428" t="s">
        <v>2783</v>
      </c>
      <c r="K1428" t="s">
        <v>24</v>
      </c>
      <c r="L1428" t="s">
        <v>5576</v>
      </c>
      <c r="M1428" t="s">
        <v>8707</v>
      </c>
      <c r="N1428" t="s">
        <v>46</v>
      </c>
    </row>
    <row r="1429" spans="1:14" x14ac:dyDescent="0.25">
      <c r="A1429" t="s">
        <v>8708</v>
      </c>
      <c r="B1429" t="s">
        <v>8709</v>
      </c>
      <c r="C1429" t="s">
        <v>16</v>
      </c>
      <c r="D1429" t="s">
        <v>1539</v>
      </c>
      <c r="E1429" t="s">
        <v>18</v>
      </c>
      <c r="F1429" t="s">
        <v>8710</v>
      </c>
      <c r="G1429" t="s">
        <v>8711</v>
      </c>
      <c r="H1429" t="s">
        <v>8712</v>
      </c>
      <c r="I1429" t="s">
        <v>34</v>
      </c>
      <c r="J1429" t="s">
        <v>71</v>
      </c>
      <c r="K1429" t="s">
        <v>24</v>
      </c>
      <c r="L1429" t="s">
        <v>224</v>
      </c>
      <c r="M1429" t="s">
        <v>8713</v>
      </c>
      <c r="N1429" t="s">
        <v>46</v>
      </c>
    </row>
    <row r="1430" spans="1:14" x14ac:dyDescent="0.25">
      <c r="A1430" t="s">
        <v>8714</v>
      </c>
      <c r="B1430" t="s">
        <v>8715</v>
      </c>
      <c r="C1430" t="s">
        <v>16</v>
      </c>
      <c r="D1430" t="s">
        <v>3844</v>
      </c>
      <c r="E1430" t="s">
        <v>18</v>
      </c>
      <c r="F1430" t="s">
        <v>8716</v>
      </c>
      <c r="G1430" t="s">
        <v>8717</v>
      </c>
      <c r="H1430" t="s">
        <v>8718</v>
      </c>
      <c r="I1430" t="s">
        <v>34</v>
      </c>
      <c r="J1430" t="s">
        <v>433</v>
      </c>
      <c r="K1430" t="s">
        <v>24</v>
      </c>
      <c r="L1430" t="s">
        <v>36</v>
      </c>
      <c r="M1430" t="s">
        <v>26</v>
      </c>
      <c r="N1430" t="s">
        <v>27</v>
      </c>
    </row>
    <row r="1431" spans="1:14" x14ac:dyDescent="0.25">
      <c r="A1431" t="s">
        <v>8719</v>
      </c>
      <c r="B1431" t="s">
        <v>235</v>
      </c>
      <c r="C1431" t="s">
        <v>16</v>
      </c>
      <c r="D1431" t="s">
        <v>5489</v>
      </c>
      <c r="E1431" t="s">
        <v>18</v>
      </c>
      <c r="F1431" t="s">
        <v>8720</v>
      </c>
      <c r="G1431" t="s">
        <v>8721</v>
      </c>
      <c r="H1431" t="s">
        <v>8722</v>
      </c>
      <c r="I1431" t="s">
        <v>34</v>
      </c>
      <c r="J1431" t="s">
        <v>521</v>
      </c>
      <c r="K1431" t="s">
        <v>24</v>
      </c>
      <c r="L1431" t="s">
        <v>44</v>
      </c>
      <c r="M1431" t="s">
        <v>26</v>
      </c>
      <c r="N1431" t="s">
        <v>27</v>
      </c>
    </row>
    <row r="1432" spans="1:14" x14ac:dyDescent="0.25">
      <c r="A1432" t="s">
        <v>8723</v>
      </c>
      <c r="B1432" t="s">
        <v>8724</v>
      </c>
      <c r="C1432" t="s">
        <v>16</v>
      </c>
      <c r="D1432" t="s">
        <v>503</v>
      </c>
      <c r="E1432" t="s">
        <v>18</v>
      </c>
      <c r="F1432" t="s">
        <v>8725</v>
      </c>
      <c r="G1432" t="s">
        <v>8726</v>
      </c>
      <c r="H1432" t="s">
        <v>8727</v>
      </c>
      <c r="I1432" t="s">
        <v>34</v>
      </c>
      <c r="J1432" t="s">
        <v>776</v>
      </c>
      <c r="K1432" t="s">
        <v>24</v>
      </c>
      <c r="L1432" t="s">
        <v>224</v>
      </c>
      <c r="M1432" t="s">
        <v>8728</v>
      </c>
      <c r="N1432" t="s">
        <v>46</v>
      </c>
    </row>
    <row r="1433" spans="1:14" x14ac:dyDescent="0.25">
      <c r="A1433" t="s">
        <v>8729</v>
      </c>
      <c r="C1433" t="s">
        <v>16</v>
      </c>
      <c r="D1433" t="s">
        <v>8730</v>
      </c>
      <c r="E1433" t="s">
        <v>18</v>
      </c>
      <c r="F1433" t="s">
        <v>8731</v>
      </c>
      <c r="G1433" t="s">
        <v>8732</v>
      </c>
      <c r="H1433" t="s">
        <v>8733</v>
      </c>
      <c r="I1433" t="s">
        <v>348</v>
      </c>
      <c r="J1433" t="s">
        <v>1488</v>
      </c>
      <c r="K1433" t="s">
        <v>24</v>
      </c>
      <c r="L1433" t="s">
        <v>394</v>
      </c>
      <c r="M1433" t="s">
        <v>8734</v>
      </c>
      <c r="N1433" t="s">
        <v>46</v>
      </c>
    </row>
    <row r="1434" spans="1:14" x14ac:dyDescent="0.25">
      <c r="A1434" t="s">
        <v>8735</v>
      </c>
      <c r="B1434" t="s">
        <v>8736</v>
      </c>
      <c r="C1434" t="s">
        <v>76</v>
      </c>
      <c r="D1434" t="s">
        <v>8737</v>
      </c>
      <c r="E1434" t="s">
        <v>18</v>
      </c>
      <c r="F1434" t="s">
        <v>8738</v>
      </c>
      <c r="G1434" t="s">
        <v>8739</v>
      </c>
      <c r="H1434" t="s">
        <v>8740</v>
      </c>
      <c r="I1434" t="s">
        <v>22</v>
      </c>
      <c r="J1434" t="s">
        <v>976</v>
      </c>
      <c r="K1434" t="s">
        <v>24</v>
      </c>
      <c r="L1434" t="s">
        <v>91</v>
      </c>
      <c r="M1434" t="s">
        <v>8741</v>
      </c>
      <c r="N1434" t="s">
        <v>46</v>
      </c>
    </row>
    <row r="1435" spans="1:14" x14ac:dyDescent="0.25">
      <c r="A1435" t="s">
        <v>8742</v>
      </c>
      <c r="B1435" t="s">
        <v>8743</v>
      </c>
      <c r="C1435" t="s">
        <v>16</v>
      </c>
      <c r="D1435" t="s">
        <v>8744</v>
      </c>
      <c r="E1435" t="s">
        <v>18</v>
      </c>
      <c r="F1435" t="s">
        <v>8745</v>
      </c>
      <c r="G1435" t="s">
        <v>8746</v>
      </c>
      <c r="H1435" t="s">
        <v>8747</v>
      </c>
      <c r="I1435" t="s">
        <v>22</v>
      </c>
      <c r="J1435" t="s">
        <v>1704</v>
      </c>
      <c r="K1435" t="s">
        <v>24</v>
      </c>
      <c r="L1435" t="s">
        <v>91</v>
      </c>
      <c r="M1435" t="s">
        <v>26</v>
      </c>
      <c r="N1435" t="s">
        <v>27</v>
      </c>
    </row>
    <row r="1436" spans="1:14" x14ac:dyDescent="0.25">
      <c r="A1436" t="s">
        <v>485</v>
      </c>
      <c r="B1436" t="s">
        <v>101</v>
      </c>
      <c r="C1436" t="s">
        <v>76</v>
      </c>
      <c r="D1436" t="s">
        <v>102</v>
      </c>
      <c r="E1436" t="s">
        <v>18</v>
      </c>
      <c r="F1436" t="s">
        <v>8748</v>
      </c>
      <c r="G1436" t="s">
        <v>8749</v>
      </c>
      <c r="H1436" t="s">
        <v>8750</v>
      </c>
      <c r="I1436" t="s">
        <v>34</v>
      </c>
      <c r="J1436" t="s">
        <v>1398</v>
      </c>
      <c r="K1436" t="s">
        <v>24</v>
      </c>
      <c r="L1436" t="s">
        <v>82</v>
      </c>
      <c r="M1436" t="s">
        <v>8751</v>
      </c>
      <c r="N1436" t="s">
        <v>46</v>
      </c>
    </row>
    <row r="1437" spans="1:14" x14ac:dyDescent="0.25">
      <c r="A1437" t="s">
        <v>8752</v>
      </c>
      <c r="B1437" t="s">
        <v>2313</v>
      </c>
      <c r="C1437" t="s">
        <v>16</v>
      </c>
      <c r="D1437" t="s">
        <v>6421</v>
      </c>
      <c r="E1437" t="s">
        <v>18</v>
      </c>
      <c r="F1437" t="s">
        <v>8753</v>
      </c>
      <c r="G1437" t="s">
        <v>8754</v>
      </c>
      <c r="H1437" t="s">
        <v>8755</v>
      </c>
      <c r="I1437" t="s">
        <v>34</v>
      </c>
      <c r="J1437" t="s">
        <v>256</v>
      </c>
      <c r="K1437" t="s">
        <v>24</v>
      </c>
      <c r="L1437" t="s">
        <v>441</v>
      </c>
      <c r="M1437" t="s">
        <v>26</v>
      </c>
      <c r="N1437" t="s">
        <v>27</v>
      </c>
    </row>
    <row r="1438" spans="1:14" x14ac:dyDescent="0.25">
      <c r="A1438" t="s">
        <v>8756</v>
      </c>
      <c r="B1438" t="s">
        <v>8757</v>
      </c>
      <c r="C1438" t="s">
        <v>76</v>
      </c>
      <c r="D1438" t="s">
        <v>820</v>
      </c>
      <c r="E1438" t="s">
        <v>18</v>
      </c>
      <c r="F1438" t="s">
        <v>8758</v>
      </c>
      <c r="G1438" t="s">
        <v>8759</v>
      </c>
      <c r="H1438" t="s">
        <v>8760</v>
      </c>
      <c r="I1438" t="s">
        <v>3848</v>
      </c>
      <c r="J1438" t="s">
        <v>134</v>
      </c>
      <c r="K1438" t="s">
        <v>24</v>
      </c>
      <c r="L1438" t="s">
        <v>82</v>
      </c>
      <c r="M1438" t="s">
        <v>26</v>
      </c>
      <c r="N1438" t="s">
        <v>27</v>
      </c>
    </row>
    <row r="1439" spans="1:14" x14ac:dyDescent="0.25">
      <c r="A1439" t="s">
        <v>8761</v>
      </c>
      <c r="B1439" t="s">
        <v>382</v>
      </c>
      <c r="C1439" t="s">
        <v>76</v>
      </c>
      <c r="D1439" t="s">
        <v>197</v>
      </c>
      <c r="E1439" t="s">
        <v>18</v>
      </c>
      <c r="F1439" t="s">
        <v>8762</v>
      </c>
      <c r="G1439" t="s">
        <v>8763</v>
      </c>
      <c r="H1439" t="s">
        <v>8764</v>
      </c>
      <c r="I1439" t="s">
        <v>34</v>
      </c>
      <c r="J1439" t="s">
        <v>372</v>
      </c>
      <c r="K1439" t="s">
        <v>24</v>
      </c>
      <c r="L1439" t="s">
        <v>202</v>
      </c>
      <c r="M1439" t="s">
        <v>8765</v>
      </c>
      <c r="N1439" t="s">
        <v>46</v>
      </c>
    </row>
    <row r="1440" spans="1:14" x14ac:dyDescent="0.25">
      <c r="A1440" t="s">
        <v>8766</v>
      </c>
      <c r="B1440" t="s">
        <v>7409</v>
      </c>
      <c r="C1440" t="s">
        <v>16</v>
      </c>
      <c r="D1440" t="s">
        <v>1271</v>
      </c>
      <c r="E1440" t="s">
        <v>18</v>
      </c>
      <c r="F1440" t="s">
        <v>8767</v>
      </c>
      <c r="G1440" t="s">
        <v>8768</v>
      </c>
      <c r="H1440" t="s">
        <v>8769</v>
      </c>
      <c r="I1440" t="s">
        <v>22</v>
      </c>
      <c r="J1440" t="s">
        <v>1010</v>
      </c>
      <c r="K1440" t="s">
        <v>24</v>
      </c>
      <c r="L1440" t="s">
        <v>91</v>
      </c>
      <c r="M1440" t="s">
        <v>26</v>
      </c>
      <c r="N1440" t="s">
        <v>27</v>
      </c>
    </row>
    <row r="1441" spans="1:14" x14ac:dyDescent="0.25">
      <c r="A1441" t="s">
        <v>8770</v>
      </c>
      <c r="B1441" t="s">
        <v>8771</v>
      </c>
      <c r="C1441" t="s">
        <v>16</v>
      </c>
      <c r="E1441" t="s">
        <v>18</v>
      </c>
      <c r="F1441" t="s">
        <v>8772</v>
      </c>
      <c r="G1441" t="s">
        <v>8773</v>
      </c>
      <c r="H1441" t="s">
        <v>8774</v>
      </c>
      <c r="I1441" t="s">
        <v>22</v>
      </c>
      <c r="J1441" t="s">
        <v>7535</v>
      </c>
      <c r="K1441" t="s">
        <v>24</v>
      </c>
      <c r="L1441" t="s">
        <v>184</v>
      </c>
      <c r="M1441" t="s">
        <v>26</v>
      </c>
      <c r="N1441" t="s">
        <v>27</v>
      </c>
    </row>
    <row r="1442" spans="1:14" x14ac:dyDescent="0.25">
      <c r="A1442" t="s">
        <v>8775</v>
      </c>
      <c r="B1442" t="s">
        <v>8776</v>
      </c>
      <c r="C1442" t="s">
        <v>16</v>
      </c>
      <c r="D1442" t="s">
        <v>1376</v>
      </c>
      <c r="E1442" t="s">
        <v>18</v>
      </c>
      <c r="F1442" t="s">
        <v>8777</v>
      </c>
      <c r="G1442" t="s">
        <v>8778</v>
      </c>
      <c r="H1442" t="s">
        <v>8779</v>
      </c>
      <c r="I1442" t="s">
        <v>34</v>
      </c>
      <c r="J1442" t="s">
        <v>315</v>
      </c>
      <c r="K1442" t="s">
        <v>24</v>
      </c>
      <c r="L1442" t="s">
        <v>477</v>
      </c>
      <c r="M1442" t="s">
        <v>8780</v>
      </c>
      <c r="N1442" t="s">
        <v>46</v>
      </c>
    </row>
    <row r="1443" spans="1:14" x14ac:dyDescent="0.25">
      <c r="A1443" t="s">
        <v>8781</v>
      </c>
      <c r="B1443" t="s">
        <v>8782</v>
      </c>
      <c r="C1443" t="s">
        <v>76</v>
      </c>
      <c r="D1443" t="s">
        <v>8783</v>
      </c>
      <c r="E1443" t="s">
        <v>18</v>
      </c>
      <c r="F1443" t="s">
        <v>8784</v>
      </c>
      <c r="G1443" t="s">
        <v>8785</v>
      </c>
      <c r="H1443" t="s">
        <v>8786</v>
      </c>
      <c r="I1443" t="s">
        <v>34</v>
      </c>
      <c r="J1443" t="s">
        <v>7669</v>
      </c>
      <c r="K1443" t="s">
        <v>24</v>
      </c>
      <c r="L1443" t="s">
        <v>224</v>
      </c>
      <c r="M1443" t="s">
        <v>8787</v>
      </c>
      <c r="N1443" t="s">
        <v>46</v>
      </c>
    </row>
    <row r="1444" spans="1:14" x14ac:dyDescent="0.25">
      <c r="A1444" t="s">
        <v>8788</v>
      </c>
      <c r="B1444" t="s">
        <v>8789</v>
      </c>
      <c r="C1444" t="s">
        <v>16</v>
      </c>
      <c r="D1444" t="s">
        <v>8790</v>
      </c>
      <c r="E1444" t="s">
        <v>18</v>
      </c>
      <c r="F1444" t="s">
        <v>8791</v>
      </c>
      <c r="G1444" t="s">
        <v>8792</v>
      </c>
      <c r="H1444" t="s">
        <v>8793</v>
      </c>
      <c r="I1444" t="s">
        <v>348</v>
      </c>
      <c r="J1444" t="s">
        <v>232</v>
      </c>
      <c r="K1444" t="s">
        <v>24</v>
      </c>
      <c r="L1444" t="s">
        <v>394</v>
      </c>
      <c r="M1444" t="s">
        <v>26</v>
      </c>
      <c r="N1444" t="s">
        <v>27</v>
      </c>
    </row>
    <row r="1445" spans="1:14" x14ac:dyDescent="0.25">
      <c r="A1445" t="s">
        <v>8794</v>
      </c>
      <c r="B1445" t="s">
        <v>652</v>
      </c>
      <c r="C1445" t="s">
        <v>16</v>
      </c>
      <c r="D1445" t="s">
        <v>220</v>
      </c>
      <c r="E1445" t="s">
        <v>18</v>
      </c>
      <c r="F1445" t="s">
        <v>8795</v>
      </c>
      <c r="G1445" t="s">
        <v>8796</v>
      </c>
      <c r="H1445" t="s">
        <v>8797</v>
      </c>
      <c r="I1445" t="s">
        <v>34</v>
      </c>
      <c r="J1445" t="s">
        <v>349</v>
      </c>
      <c r="K1445" t="s">
        <v>24</v>
      </c>
      <c r="L1445" t="s">
        <v>224</v>
      </c>
      <c r="M1445" t="s">
        <v>8798</v>
      </c>
      <c r="N1445" t="s">
        <v>46</v>
      </c>
    </row>
    <row r="1446" spans="1:14" x14ac:dyDescent="0.25">
      <c r="A1446" t="s">
        <v>8799</v>
      </c>
      <c r="C1446" t="s">
        <v>16</v>
      </c>
      <c r="D1446" t="s">
        <v>228</v>
      </c>
      <c r="E1446" t="s">
        <v>18</v>
      </c>
      <c r="F1446" t="s">
        <v>8800</v>
      </c>
      <c r="G1446" t="s">
        <v>8801</v>
      </c>
      <c r="H1446" t="s">
        <v>8802</v>
      </c>
      <c r="I1446" t="s">
        <v>34</v>
      </c>
      <c r="J1446" t="s">
        <v>2757</v>
      </c>
      <c r="K1446" t="s">
        <v>24</v>
      </c>
      <c r="L1446" t="s">
        <v>8803</v>
      </c>
      <c r="M1446" t="s">
        <v>26</v>
      </c>
      <c r="N1446" t="s">
        <v>27</v>
      </c>
    </row>
    <row r="1447" spans="1:14" x14ac:dyDescent="0.25">
      <c r="A1447" t="s">
        <v>8804</v>
      </c>
      <c r="B1447" t="s">
        <v>8805</v>
      </c>
      <c r="C1447" t="s">
        <v>1572</v>
      </c>
      <c r="D1447" t="s">
        <v>8806</v>
      </c>
      <c r="E1447" t="s">
        <v>18</v>
      </c>
      <c r="F1447" t="s">
        <v>8807</v>
      </c>
      <c r="G1447" t="s">
        <v>8808</v>
      </c>
      <c r="H1447" t="s">
        <v>8809</v>
      </c>
      <c r="I1447" t="s">
        <v>34</v>
      </c>
      <c r="J1447" t="s">
        <v>393</v>
      </c>
      <c r="K1447" t="s">
        <v>24</v>
      </c>
      <c r="L1447" t="s">
        <v>82</v>
      </c>
      <c r="M1447" t="s">
        <v>26</v>
      </c>
      <c r="N1447" t="s">
        <v>27</v>
      </c>
    </row>
    <row r="1448" spans="1:14" x14ac:dyDescent="0.25">
      <c r="A1448" t="s">
        <v>8810</v>
      </c>
      <c r="B1448" t="s">
        <v>8811</v>
      </c>
      <c r="C1448" t="s">
        <v>76</v>
      </c>
      <c r="D1448" t="s">
        <v>77</v>
      </c>
      <c r="E1448" t="s">
        <v>18</v>
      </c>
      <c r="F1448" t="s">
        <v>8812</v>
      </c>
      <c r="G1448" t="s">
        <v>8813</v>
      </c>
      <c r="H1448" t="s">
        <v>8814</v>
      </c>
      <c r="I1448" t="s">
        <v>34</v>
      </c>
      <c r="J1448" t="s">
        <v>315</v>
      </c>
      <c r="K1448" t="s">
        <v>24</v>
      </c>
      <c r="L1448" t="s">
        <v>82</v>
      </c>
      <c r="M1448" t="s">
        <v>8815</v>
      </c>
      <c r="N1448" t="s">
        <v>46</v>
      </c>
    </row>
    <row r="1449" spans="1:14" x14ac:dyDescent="0.25">
      <c r="A1449" t="s">
        <v>8816</v>
      </c>
      <c r="B1449" t="s">
        <v>8817</v>
      </c>
      <c r="C1449" t="s">
        <v>16</v>
      </c>
      <c r="D1449" t="s">
        <v>102</v>
      </c>
      <c r="E1449" t="s">
        <v>18</v>
      </c>
      <c r="F1449" t="s">
        <v>8818</v>
      </c>
      <c r="G1449" t="s">
        <v>8819</v>
      </c>
      <c r="H1449" t="s">
        <v>8820</v>
      </c>
      <c r="I1449" t="s">
        <v>34</v>
      </c>
      <c r="J1449" t="s">
        <v>2283</v>
      </c>
      <c r="K1449" t="s">
        <v>24</v>
      </c>
      <c r="L1449" t="s">
        <v>82</v>
      </c>
      <c r="M1449" t="s">
        <v>8821</v>
      </c>
      <c r="N1449" t="s">
        <v>46</v>
      </c>
    </row>
    <row r="1450" spans="1:14" x14ac:dyDescent="0.25">
      <c r="A1450" t="s">
        <v>8822</v>
      </c>
      <c r="B1450" t="s">
        <v>8823</v>
      </c>
      <c r="C1450" t="s">
        <v>76</v>
      </c>
      <c r="D1450" t="s">
        <v>8824</v>
      </c>
      <c r="E1450" t="s">
        <v>18</v>
      </c>
      <c r="F1450" t="s">
        <v>8825</v>
      </c>
      <c r="G1450" t="s">
        <v>8826</v>
      </c>
      <c r="H1450" t="s">
        <v>8827</v>
      </c>
      <c r="I1450" t="s">
        <v>34</v>
      </c>
      <c r="J1450" t="s">
        <v>412</v>
      </c>
      <c r="K1450" t="s">
        <v>24</v>
      </c>
      <c r="L1450" t="s">
        <v>6270</v>
      </c>
      <c r="M1450" t="s">
        <v>8828</v>
      </c>
      <c r="N1450" t="s">
        <v>46</v>
      </c>
    </row>
    <row r="1451" spans="1:14" x14ac:dyDescent="0.25">
      <c r="A1451" t="s">
        <v>8829</v>
      </c>
      <c r="B1451" t="s">
        <v>8231</v>
      </c>
      <c r="C1451" t="s">
        <v>76</v>
      </c>
      <c r="D1451" t="s">
        <v>49</v>
      </c>
      <c r="E1451" t="s">
        <v>18</v>
      </c>
      <c r="F1451" t="s">
        <v>8830</v>
      </c>
      <c r="G1451" t="s">
        <v>8831</v>
      </c>
      <c r="H1451" t="s">
        <v>8832</v>
      </c>
      <c r="I1451" t="s">
        <v>34</v>
      </c>
      <c r="J1451" t="s">
        <v>626</v>
      </c>
      <c r="K1451" t="s">
        <v>24</v>
      </c>
      <c r="L1451" t="s">
        <v>54</v>
      </c>
      <c r="M1451" t="s">
        <v>8833</v>
      </c>
      <c r="N1451" t="s">
        <v>46</v>
      </c>
    </row>
    <row r="1452" spans="1:14" x14ac:dyDescent="0.25">
      <c r="A1452" t="s">
        <v>8834</v>
      </c>
      <c r="C1452" t="s">
        <v>16</v>
      </c>
      <c r="D1452" t="s">
        <v>8835</v>
      </c>
      <c r="E1452" t="s">
        <v>18</v>
      </c>
      <c r="F1452" t="s">
        <v>8836</v>
      </c>
      <c r="G1452" t="s">
        <v>8837</v>
      </c>
      <c r="H1452" t="s">
        <v>8838</v>
      </c>
      <c r="I1452" t="s">
        <v>348</v>
      </c>
      <c r="J1452" t="s">
        <v>1769</v>
      </c>
      <c r="K1452" t="s">
        <v>24</v>
      </c>
      <c r="L1452" t="s">
        <v>394</v>
      </c>
      <c r="M1452" t="s">
        <v>26</v>
      </c>
      <c r="N1452" t="s">
        <v>27</v>
      </c>
    </row>
    <row r="1453" spans="1:14" x14ac:dyDescent="0.25">
      <c r="A1453" t="s">
        <v>8839</v>
      </c>
      <c r="B1453" t="s">
        <v>8840</v>
      </c>
      <c r="C1453" t="s">
        <v>16</v>
      </c>
      <c r="D1453" t="s">
        <v>8841</v>
      </c>
      <c r="E1453" t="s">
        <v>18</v>
      </c>
      <c r="F1453" t="s">
        <v>8842</v>
      </c>
      <c r="G1453" t="s">
        <v>8843</v>
      </c>
      <c r="H1453" t="s">
        <v>8844</v>
      </c>
      <c r="I1453" t="s">
        <v>34</v>
      </c>
      <c r="J1453" t="s">
        <v>217</v>
      </c>
      <c r="K1453" t="s">
        <v>24</v>
      </c>
      <c r="L1453" t="s">
        <v>44</v>
      </c>
      <c r="M1453" t="s">
        <v>26</v>
      </c>
      <c r="N1453" t="s">
        <v>27</v>
      </c>
    </row>
    <row r="1454" spans="1:14" x14ac:dyDescent="0.25">
      <c r="A1454" t="s">
        <v>8845</v>
      </c>
      <c r="C1454" t="s">
        <v>16</v>
      </c>
      <c r="D1454" t="s">
        <v>8846</v>
      </c>
      <c r="E1454" t="s">
        <v>18</v>
      </c>
      <c r="F1454" t="s">
        <v>8847</v>
      </c>
      <c r="G1454" t="s">
        <v>8848</v>
      </c>
      <c r="H1454" t="s">
        <v>8849</v>
      </c>
      <c r="I1454" t="s">
        <v>34</v>
      </c>
      <c r="J1454" t="s">
        <v>1161</v>
      </c>
      <c r="K1454" t="s">
        <v>24</v>
      </c>
      <c r="L1454" t="s">
        <v>677</v>
      </c>
      <c r="M1454" t="s">
        <v>26</v>
      </c>
      <c r="N1454" t="s">
        <v>27</v>
      </c>
    </row>
    <row r="1455" spans="1:14" x14ac:dyDescent="0.25">
      <c r="A1455" t="s">
        <v>8850</v>
      </c>
      <c r="B1455" t="s">
        <v>8851</v>
      </c>
      <c r="C1455" t="s">
        <v>76</v>
      </c>
      <c r="D1455" t="s">
        <v>2264</v>
      </c>
      <c r="E1455" t="s">
        <v>18</v>
      </c>
      <c r="F1455" t="s">
        <v>8852</v>
      </c>
      <c r="G1455" t="s">
        <v>8853</v>
      </c>
      <c r="H1455" t="s">
        <v>8854</v>
      </c>
      <c r="I1455" t="s">
        <v>34</v>
      </c>
      <c r="J1455" t="s">
        <v>575</v>
      </c>
      <c r="K1455" t="s">
        <v>24</v>
      </c>
      <c r="L1455" t="s">
        <v>224</v>
      </c>
      <c r="M1455" t="s">
        <v>8855</v>
      </c>
      <c r="N1455" t="s">
        <v>46</v>
      </c>
    </row>
    <row r="1456" spans="1:14" x14ac:dyDescent="0.25">
      <c r="A1456" t="s">
        <v>8856</v>
      </c>
      <c r="B1456" t="s">
        <v>2779</v>
      </c>
      <c r="C1456" t="s">
        <v>76</v>
      </c>
      <c r="D1456" t="s">
        <v>102</v>
      </c>
      <c r="E1456" t="s">
        <v>18</v>
      </c>
      <c r="F1456" t="s">
        <v>8857</v>
      </c>
      <c r="G1456" t="s">
        <v>8858</v>
      </c>
      <c r="H1456" t="s">
        <v>8859</v>
      </c>
      <c r="I1456" t="s">
        <v>34</v>
      </c>
      <c r="J1456" t="s">
        <v>794</v>
      </c>
      <c r="K1456" t="s">
        <v>24</v>
      </c>
      <c r="L1456" t="s">
        <v>373</v>
      </c>
      <c r="M1456" t="s">
        <v>8860</v>
      </c>
      <c r="N1456" t="s">
        <v>46</v>
      </c>
    </row>
    <row r="1457" spans="1:14" x14ac:dyDescent="0.25">
      <c r="A1457" t="s">
        <v>8861</v>
      </c>
      <c r="B1457" t="s">
        <v>8862</v>
      </c>
      <c r="C1457" t="s">
        <v>76</v>
      </c>
      <c r="D1457" t="s">
        <v>8863</v>
      </c>
      <c r="E1457" t="s">
        <v>18</v>
      </c>
      <c r="F1457" t="s">
        <v>8864</v>
      </c>
      <c r="G1457" t="s">
        <v>8865</v>
      </c>
      <c r="H1457" t="s">
        <v>8866</v>
      </c>
      <c r="I1457" t="s">
        <v>34</v>
      </c>
      <c r="J1457" t="s">
        <v>106</v>
      </c>
      <c r="K1457" t="s">
        <v>24</v>
      </c>
      <c r="L1457" t="s">
        <v>82</v>
      </c>
      <c r="M1457" t="s">
        <v>8867</v>
      </c>
      <c r="N1457" t="s">
        <v>46</v>
      </c>
    </row>
    <row r="1458" spans="1:14" x14ac:dyDescent="0.25">
      <c r="A1458" t="s">
        <v>8868</v>
      </c>
      <c r="B1458" t="s">
        <v>8869</v>
      </c>
      <c r="C1458" t="s">
        <v>76</v>
      </c>
      <c r="D1458" t="s">
        <v>631</v>
      </c>
      <c r="E1458" t="s">
        <v>18</v>
      </c>
      <c r="F1458" t="s">
        <v>8870</v>
      </c>
      <c r="G1458" t="s">
        <v>8871</v>
      </c>
      <c r="H1458" t="s">
        <v>8872</v>
      </c>
      <c r="I1458" t="s">
        <v>34</v>
      </c>
      <c r="J1458" t="s">
        <v>635</v>
      </c>
      <c r="K1458" t="s">
        <v>24</v>
      </c>
      <c r="L1458" t="s">
        <v>2467</v>
      </c>
      <c r="M1458" t="s">
        <v>8873</v>
      </c>
      <c r="N1458" t="s">
        <v>46</v>
      </c>
    </row>
    <row r="1459" spans="1:14" x14ac:dyDescent="0.25">
      <c r="A1459" t="s">
        <v>8874</v>
      </c>
      <c r="B1459" t="s">
        <v>8875</v>
      </c>
      <c r="C1459" t="s">
        <v>16</v>
      </c>
      <c r="E1459" t="s">
        <v>18</v>
      </c>
      <c r="F1459" t="s">
        <v>8876</v>
      </c>
      <c r="G1459" t="s">
        <v>8877</v>
      </c>
      <c r="H1459" t="s">
        <v>8878</v>
      </c>
      <c r="I1459" t="s">
        <v>34</v>
      </c>
      <c r="J1459" t="s">
        <v>256</v>
      </c>
      <c r="K1459" t="s">
        <v>24</v>
      </c>
      <c r="L1459" t="s">
        <v>184</v>
      </c>
      <c r="M1459" t="s">
        <v>26</v>
      </c>
      <c r="N1459" t="s">
        <v>27</v>
      </c>
    </row>
    <row r="1460" spans="1:14" x14ac:dyDescent="0.25">
      <c r="A1460" t="s">
        <v>8879</v>
      </c>
      <c r="B1460" t="s">
        <v>8880</v>
      </c>
      <c r="C1460" t="s">
        <v>76</v>
      </c>
      <c r="D1460" t="s">
        <v>8881</v>
      </c>
      <c r="E1460" t="s">
        <v>18</v>
      </c>
      <c r="F1460" t="s">
        <v>8882</v>
      </c>
      <c r="G1460" t="s">
        <v>8883</v>
      </c>
      <c r="H1460" t="s">
        <v>8884</v>
      </c>
      <c r="I1460" t="s">
        <v>34</v>
      </c>
      <c r="J1460" t="s">
        <v>1744</v>
      </c>
      <c r="K1460" t="s">
        <v>24</v>
      </c>
      <c r="L1460" t="s">
        <v>3702</v>
      </c>
      <c r="M1460" t="s">
        <v>8885</v>
      </c>
      <c r="N1460" t="s">
        <v>46</v>
      </c>
    </row>
    <row r="1461" spans="1:14" x14ac:dyDescent="0.25">
      <c r="A1461" t="s">
        <v>8886</v>
      </c>
      <c r="B1461" t="s">
        <v>8887</v>
      </c>
      <c r="C1461" t="s">
        <v>76</v>
      </c>
      <c r="D1461" t="s">
        <v>2328</v>
      </c>
      <c r="E1461" t="s">
        <v>18</v>
      </c>
      <c r="F1461" t="s">
        <v>8888</v>
      </c>
      <c r="G1461" t="s">
        <v>8889</v>
      </c>
      <c r="H1461" t="s">
        <v>8890</v>
      </c>
      <c r="I1461" t="s">
        <v>34</v>
      </c>
      <c r="J1461" t="s">
        <v>669</v>
      </c>
      <c r="K1461" t="s">
        <v>24</v>
      </c>
      <c r="L1461" t="s">
        <v>44</v>
      </c>
      <c r="M1461" t="s">
        <v>8891</v>
      </c>
      <c r="N1461" t="s">
        <v>46</v>
      </c>
    </row>
    <row r="1462" spans="1:14" x14ac:dyDescent="0.25">
      <c r="A1462" t="s">
        <v>8892</v>
      </c>
      <c r="B1462" t="s">
        <v>8893</v>
      </c>
      <c r="C1462" t="s">
        <v>76</v>
      </c>
      <c r="D1462" t="s">
        <v>8894</v>
      </c>
      <c r="E1462" t="s">
        <v>18</v>
      </c>
      <c r="F1462" t="s">
        <v>8895</v>
      </c>
      <c r="G1462" t="s">
        <v>8896</v>
      </c>
      <c r="H1462" t="s">
        <v>8897</v>
      </c>
      <c r="I1462" t="s">
        <v>34</v>
      </c>
      <c r="J1462" t="s">
        <v>456</v>
      </c>
      <c r="K1462" t="s">
        <v>24</v>
      </c>
      <c r="L1462" t="s">
        <v>848</v>
      </c>
      <c r="M1462" t="s">
        <v>8898</v>
      </c>
      <c r="N1462" t="s">
        <v>46</v>
      </c>
    </row>
    <row r="1463" spans="1:14" x14ac:dyDescent="0.25">
      <c r="A1463" t="s">
        <v>8899</v>
      </c>
      <c r="B1463" t="s">
        <v>8900</v>
      </c>
      <c r="C1463" t="s">
        <v>76</v>
      </c>
      <c r="D1463" t="s">
        <v>8901</v>
      </c>
      <c r="E1463" t="s">
        <v>18</v>
      </c>
      <c r="F1463" t="s">
        <v>8902</v>
      </c>
      <c r="G1463" t="s">
        <v>8903</v>
      </c>
      <c r="H1463" t="s">
        <v>8904</v>
      </c>
      <c r="I1463" t="s">
        <v>34</v>
      </c>
      <c r="J1463" t="s">
        <v>120</v>
      </c>
      <c r="K1463" t="s">
        <v>24</v>
      </c>
      <c r="L1463" t="s">
        <v>82</v>
      </c>
      <c r="M1463" t="s">
        <v>8905</v>
      </c>
      <c r="N1463" t="s">
        <v>46</v>
      </c>
    </row>
    <row r="1464" spans="1:14" x14ac:dyDescent="0.25">
      <c r="A1464" t="s">
        <v>8906</v>
      </c>
      <c r="B1464" t="s">
        <v>8907</v>
      </c>
      <c r="C1464" t="s">
        <v>16</v>
      </c>
      <c r="D1464" t="s">
        <v>8388</v>
      </c>
      <c r="E1464" t="s">
        <v>18</v>
      </c>
      <c r="F1464" t="s">
        <v>8908</v>
      </c>
      <c r="G1464" t="s">
        <v>8909</v>
      </c>
      <c r="H1464" t="s">
        <v>8910</v>
      </c>
      <c r="I1464" t="s">
        <v>348</v>
      </c>
      <c r="J1464" t="s">
        <v>575</v>
      </c>
      <c r="K1464" t="s">
        <v>24</v>
      </c>
      <c r="L1464" t="s">
        <v>8911</v>
      </c>
      <c r="M1464" t="s">
        <v>8912</v>
      </c>
      <c r="N1464" t="s">
        <v>46</v>
      </c>
    </row>
    <row r="1465" spans="1:14" x14ac:dyDescent="0.25">
      <c r="A1465" t="s">
        <v>8913</v>
      </c>
      <c r="B1465" t="s">
        <v>101</v>
      </c>
      <c r="C1465" t="s">
        <v>76</v>
      </c>
      <c r="D1465" t="s">
        <v>102</v>
      </c>
      <c r="E1465" t="s">
        <v>18</v>
      </c>
      <c r="F1465" t="s">
        <v>8914</v>
      </c>
      <c r="G1465" t="s">
        <v>8915</v>
      </c>
      <c r="H1465" t="s">
        <v>8916</v>
      </c>
      <c r="I1465" t="s">
        <v>34</v>
      </c>
      <c r="J1465" t="s">
        <v>1468</v>
      </c>
      <c r="K1465" t="s">
        <v>24</v>
      </c>
      <c r="L1465" t="s">
        <v>82</v>
      </c>
      <c r="M1465" t="s">
        <v>8917</v>
      </c>
      <c r="N1465" t="s">
        <v>46</v>
      </c>
    </row>
    <row r="1466" spans="1:14" x14ac:dyDescent="0.25">
      <c r="A1466" t="s">
        <v>8918</v>
      </c>
      <c r="C1466" t="s">
        <v>76</v>
      </c>
      <c r="D1466" t="s">
        <v>8919</v>
      </c>
      <c r="E1466" t="s">
        <v>18</v>
      </c>
      <c r="F1466" t="s">
        <v>8920</v>
      </c>
      <c r="G1466" t="s">
        <v>8921</v>
      </c>
      <c r="H1466" t="s">
        <v>8922</v>
      </c>
      <c r="I1466" t="s">
        <v>348</v>
      </c>
      <c r="J1466" t="s">
        <v>256</v>
      </c>
      <c r="K1466" t="s">
        <v>24</v>
      </c>
      <c r="L1466" t="s">
        <v>8923</v>
      </c>
      <c r="M1466" t="s">
        <v>26</v>
      </c>
      <c r="N1466" t="s">
        <v>27</v>
      </c>
    </row>
    <row r="1467" spans="1:14" x14ac:dyDescent="0.25">
      <c r="A1467" t="s">
        <v>8924</v>
      </c>
      <c r="B1467" t="s">
        <v>8925</v>
      </c>
      <c r="C1467" t="s">
        <v>76</v>
      </c>
      <c r="D1467" t="s">
        <v>8926</v>
      </c>
      <c r="E1467" t="s">
        <v>18</v>
      </c>
      <c r="F1467" t="s">
        <v>8927</v>
      </c>
      <c r="G1467" t="s">
        <v>8928</v>
      </c>
      <c r="H1467" t="s">
        <v>8929</v>
      </c>
      <c r="I1467" t="s">
        <v>34</v>
      </c>
      <c r="J1467" t="s">
        <v>192</v>
      </c>
      <c r="K1467" t="s">
        <v>24</v>
      </c>
      <c r="L1467" t="s">
        <v>63</v>
      </c>
      <c r="M1467" t="s">
        <v>8930</v>
      </c>
      <c r="N1467" t="s">
        <v>46</v>
      </c>
    </row>
    <row r="1468" spans="1:14" x14ac:dyDescent="0.25">
      <c r="A1468" t="s">
        <v>8931</v>
      </c>
      <c r="B1468" t="s">
        <v>8932</v>
      </c>
      <c r="C1468" t="s">
        <v>16</v>
      </c>
      <c r="D1468" t="s">
        <v>579</v>
      </c>
      <c r="E1468" t="s">
        <v>18</v>
      </c>
      <c r="F1468" t="s">
        <v>8933</v>
      </c>
      <c r="G1468" t="s">
        <v>8934</v>
      </c>
      <c r="H1468" t="s">
        <v>8935</v>
      </c>
      <c r="I1468" t="s">
        <v>22</v>
      </c>
      <c r="J1468" t="s">
        <v>2757</v>
      </c>
      <c r="K1468" t="s">
        <v>24</v>
      </c>
      <c r="L1468" t="s">
        <v>193</v>
      </c>
      <c r="M1468" t="s">
        <v>26</v>
      </c>
      <c r="N1468" t="s">
        <v>27</v>
      </c>
    </row>
    <row r="1469" spans="1:14" x14ac:dyDescent="0.25">
      <c r="A1469" t="s">
        <v>8936</v>
      </c>
      <c r="C1469" t="s">
        <v>16</v>
      </c>
      <c r="D1469" t="s">
        <v>631</v>
      </c>
      <c r="E1469" t="s">
        <v>18</v>
      </c>
      <c r="F1469" t="s">
        <v>8937</v>
      </c>
      <c r="G1469" t="s">
        <v>8938</v>
      </c>
      <c r="H1469" t="s">
        <v>8939</v>
      </c>
      <c r="I1469" t="s">
        <v>34</v>
      </c>
      <c r="J1469" t="s">
        <v>192</v>
      </c>
      <c r="K1469" t="s">
        <v>24</v>
      </c>
      <c r="L1469" t="s">
        <v>8940</v>
      </c>
      <c r="M1469" t="s">
        <v>8941</v>
      </c>
      <c r="N1469" t="s">
        <v>46</v>
      </c>
    </row>
    <row r="1470" spans="1:14" x14ac:dyDescent="0.25">
      <c r="A1470" t="s">
        <v>8942</v>
      </c>
      <c r="C1470" t="s">
        <v>16</v>
      </c>
      <c r="D1470" t="s">
        <v>8943</v>
      </c>
      <c r="E1470" t="s">
        <v>18</v>
      </c>
      <c r="F1470" t="s">
        <v>8944</v>
      </c>
      <c r="G1470" t="s">
        <v>8945</v>
      </c>
      <c r="H1470" t="s">
        <v>8946</v>
      </c>
      <c r="I1470" t="s">
        <v>348</v>
      </c>
      <c r="J1470" t="s">
        <v>217</v>
      </c>
      <c r="K1470" t="s">
        <v>24</v>
      </c>
      <c r="L1470" t="s">
        <v>394</v>
      </c>
      <c r="M1470" t="s">
        <v>26</v>
      </c>
      <c r="N1470" t="s">
        <v>27</v>
      </c>
    </row>
    <row r="1471" spans="1:14" x14ac:dyDescent="0.25">
      <c r="A1471" t="s">
        <v>8947</v>
      </c>
      <c r="C1471" t="s">
        <v>16</v>
      </c>
      <c r="D1471" t="s">
        <v>8948</v>
      </c>
      <c r="E1471" t="s">
        <v>18</v>
      </c>
      <c r="F1471" t="s">
        <v>8949</v>
      </c>
      <c r="G1471" t="s">
        <v>8950</v>
      </c>
      <c r="H1471" t="s">
        <v>8951</v>
      </c>
      <c r="I1471" t="s">
        <v>348</v>
      </c>
      <c r="J1471" t="s">
        <v>98</v>
      </c>
      <c r="K1471" t="s">
        <v>24</v>
      </c>
      <c r="L1471" t="s">
        <v>394</v>
      </c>
      <c r="M1471" t="s">
        <v>26</v>
      </c>
      <c r="N1471" t="s">
        <v>27</v>
      </c>
    </row>
    <row r="1472" spans="1:14" x14ac:dyDescent="0.25">
      <c r="A1472" t="s">
        <v>8952</v>
      </c>
      <c r="B1472" t="s">
        <v>8953</v>
      </c>
      <c r="C1472" t="s">
        <v>16</v>
      </c>
      <c r="D1472" t="s">
        <v>8954</v>
      </c>
      <c r="E1472" t="s">
        <v>18</v>
      </c>
      <c r="F1472" t="s">
        <v>8955</v>
      </c>
      <c r="G1472" t="s">
        <v>8956</v>
      </c>
      <c r="H1472" t="s">
        <v>8957</v>
      </c>
      <c r="I1472" t="s">
        <v>34</v>
      </c>
      <c r="J1472" t="s">
        <v>490</v>
      </c>
      <c r="K1472" t="s">
        <v>24</v>
      </c>
      <c r="L1472" t="s">
        <v>914</v>
      </c>
      <c r="M1472" t="s">
        <v>8958</v>
      </c>
      <c r="N1472" t="s">
        <v>46</v>
      </c>
    </row>
    <row r="1473" spans="1:14" x14ac:dyDescent="0.25">
      <c r="A1473" t="s">
        <v>8959</v>
      </c>
      <c r="B1473" t="s">
        <v>3743</v>
      </c>
      <c r="C1473" t="s">
        <v>16</v>
      </c>
      <c r="D1473" t="s">
        <v>2427</v>
      </c>
      <c r="E1473" t="s">
        <v>18</v>
      </c>
      <c r="F1473" t="s">
        <v>8960</v>
      </c>
      <c r="G1473" t="s">
        <v>8961</v>
      </c>
      <c r="H1473" t="s">
        <v>8962</v>
      </c>
      <c r="I1473" t="s">
        <v>34</v>
      </c>
      <c r="J1473" t="s">
        <v>217</v>
      </c>
      <c r="K1473" t="s">
        <v>24</v>
      </c>
      <c r="L1473" t="s">
        <v>193</v>
      </c>
      <c r="M1473" t="s">
        <v>26</v>
      </c>
      <c r="N1473" t="s">
        <v>27</v>
      </c>
    </row>
    <row r="1474" spans="1:14" x14ac:dyDescent="0.25">
      <c r="A1474" t="s">
        <v>8963</v>
      </c>
      <c r="B1474" t="s">
        <v>8964</v>
      </c>
      <c r="C1474" t="s">
        <v>16</v>
      </c>
      <c r="D1474" t="s">
        <v>8965</v>
      </c>
      <c r="E1474" t="s">
        <v>18</v>
      </c>
      <c r="F1474" t="s">
        <v>8966</v>
      </c>
      <c r="G1474" t="s">
        <v>8967</v>
      </c>
      <c r="H1474" t="s">
        <v>8968</v>
      </c>
      <c r="I1474" t="s">
        <v>34</v>
      </c>
      <c r="J1474" t="s">
        <v>521</v>
      </c>
      <c r="K1474" t="s">
        <v>24</v>
      </c>
      <c r="L1474" t="s">
        <v>4460</v>
      </c>
      <c r="M1474" t="s">
        <v>26</v>
      </c>
      <c r="N1474" t="s">
        <v>27</v>
      </c>
    </row>
    <row r="1475" spans="1:14" x14ac:dyDescent="0.25">
      <c r="A1475" t="s">
        <v>8969</v>
      </c>
      <c r="B1475" t="s">
        <v>8970</v>
      </c>
      <c r="C1475" t="s">
        <v>16</v>
      </c>
      <c r="D1475" t="s">
        <v>44</v>
      </c>
      <c r="E1475" t="s">
        <v>18</v>
      </c>
      <c r="F1475" t="s">
        <v>8971</v>
      </c>
      <c r="G1475" t="s">
        <v>8972</v>
      </c>
      <c r="H1475" t="s">
        <v>8973</v>
      </c>
      <c r="I1475" t="s">
        <v>34</v>
      </c>
      <c r="J1475" t="s">
        <v>276</v>
      </c>
      <c r="K1475" t="s">
        <v>24</v>
      </c>
      <c r="L1475" t="s">
        <v>91</v>
      </c>
      <c r="M1475" t="s">
        <v>26</v>
      </c>
      <c r="N1475" t="s">
        <v>27</v>
      </c>
    </row>
    <row r="1476" spans="1:14" x14ac:dyDescent="0.25">
      <c r="A1476" t="s">
        <v>8974</v>
      </c>
      <c r="B1476" t="s">
        <v>8975</v>
      </c>
      <c r="C1476" t="s">
        <v>76</v>
      </c>
      <c r="D1476" t="s">
        <v>102</v>
      </c>
      <c r="E1476" t="s">
        <v>18</v>
      </c>
      <c r="F1476" t="s">
        <v>8976</v>
      </c>
      <c r="G1476" t="s">
        <v>8977</v>
      </c>
      <c r="H1476" t="s">
        <v>8978</v>
      </c>
      <c r="I1476" t="s">
        <v>34</v>
      </c>
      <c r="J1476" t="s">
        <v>769</v>
      </c>
      <c r="K1476" t="s">
        <v>24</v>
      </c>
      <c r="L1476" t="s">
        <v>82</v>
      </c>
      <c r="M1476" t="s">
        <v>8979</v>
      </c>
      <c r="N1476" t="s">
        <v>46</v>
      </c>
    </row>
    <row r="1477" spans="1:14" x14ac:dyDescent="0.25">
      <c r="A1477" t="s">
        <v>8980</v>
      </c>
      <c r="B1477" t="s">
        <v>8981</v>
      </c>
      <c r="C1477" t="s">
        <v>76</v>
      </c>
      <c r="D1477" t="s">
        <v>8504</v>
      </c>
      <c r="E1477" t="s">
        <v>18</v>
      </c>
      <c r="F1477" t="s">
        <v>8982</v>
      </c>
      <c r="G1477" t="s">
        <v>8983</v>
      </c>
      <c r="H1477" t="s">
        <v>8984</v>
      </c>
      <c r="I1477" t="s">
        <v>34</v>
      </c>
      <c r="J1477" t="s">
        <v>463</v>
      </c>
      <c r="K1477" t="s">
        <v>24</v>
      </c>
      <c r="L1477" t="s">
        <v>5160</v>
      </c>
      <c r="M1477" t="s">
        <v>8985</v>
      </c>
      <c r="N1477" t="s">
        <v>46</v>
      </c>
    </row>
    <row r="1478" spans="1:14" x14ac:dyDescent="0.25">
      <c r="A1478" t="s">
        <v>8986</v>
      </c>
      <c r="B1478" t="s">
        <v>48</v>
      </c>
      <c r="C1478" t="s">
        <v>76</v>
      </c>
      <c r="D1478" t="s">
        <v>49</v>
      </c>
      <c r="E1478" t="s">
        <v>18</v>
      </c>
      <c r="F1478" t="s">
        <v>8987</v>
      </c>
      <c r="G1478" t="s">
        <v>8988</v>
      </c>
      <c r="H1478" t="s">
        <v>8989</v>
      </c>
      <c r="I1478" t="s">
        <v>34</v>
      </c>
      <c r="J1478" t="s">
        <v>4468</v>
      </c>
      <c r="K1478" t="s">
        <v>24</v>
      </c>
      <c r="L1478" t="s">
        <v>54</v>
      </c>
      <c r="M1478" t="s">
        <v>8990</v>
      </c>
      <c r="N1478" t="s">
        <v>46</v>
      </c>
    </row>
    <row r="1479" spans="1:14" x14ac:dyDescent="0.25">
      <c r="A1479" t="s">
        <v>8991</v>
      </c>
      <c r="B1479" t="s">
        <v>8992</v>
      </c>
      <c r="C1479" t="s">
        <v>76</v>
      </c>
      <c r="D1479" t="s">
        <v>8993</v>
      </c>
      <c r="E1479" t="s">
        <v>18</v>
      </c>
      <c r="F1479" t="s">
        <v>8994</v>
      </c>
      <c r="G1479" t="s">
        <v>8995</v>
      </c>
      <c r="H1479" t="s">
        <v>8996</v>
      </c>
      <c r="I1479" t="s">
        <v>34</v>
      </c>
      <c r="J1479" t="s">
        <v>23</v>
      </c>
      <c r="K1479" t="s">
        <v>24</v>
      </c>
      <c r="L1479" t="s">
        <v>44</v>
      </c>
      <c r="M1479" t="s">
        <v>26</v>
      </c>
      <c r="N1479" t="s">
        <v>27</v>
      </c>
    </row>
    <row r="1480" spans="1:14" x14ac:dyDescent="0.25">
      <c r="A1480" t="s">
        <v>8997</v>
      </c>
      <c r="B1480" t="s">
        <v>8998</v>
      </c>
      <c r="C1480" t="s">
        <v>16</v>
      </c>
      <c r="D1480" t="s">
        <v>8999</v>
      </c>
      <c r="E1480" t="s">
        <v>18</v>
      </c>
      <c r="F1480" t="s">
        <v>9000</v>
      </c>
      <c r="G1480" t="s">
        <v>9001</v>
      </c>
      <c r="H1480" t="s">
        <v>9002</v>
      </c>
      <c r="I1480" t="s">
        <v>34</v>
      </c>
      <c r="J1480" t="s">
        <v>635</v>
      </c>
      <c r="K1480" t="s">
        <v>24</v>
      </c>
      <c r="L1480" t="s">
        <v>63</v>
      </c>
      <c r="M1480" t="s">
        <v>9003</v>
      </c>
      <c r="N1480" t="s">
        <v>46</v>
      </c>
    </row>
    <row r="1481" spans="1:14" x14ac:dyDescent="0.25">
      <c r="A1481" t="s">
        <v>9004</v>
      </c>
      <c r="B1481" t="s">
        <v>9005</v>
      </c>
      <c r="C1481" t="s">
        <v>76</v>
      </c>
      <c r="D1481" t="s">
        <v>39</v>
      </c>
      <c r="E1481" t="s">
        <v>18</v>
      </c>
      <c r="F1481" t="s">
        <v>9006</v>
      </c>
      <c r="G1481" t="s">
        <v>9007</v>
      </c>
      <c r="H1481" t="s">
        <v>9008</v>
      </c>
      <c r="I1481" t="s">
        <v>34</v>
      </c>
      <c r="J1481" t="s">
        <v>201</v>
      </c>
      <c r="K1481" t="s">
        <v>24</v>
      </c>
      <c r="L1481" t="s">
        <v>4679</v>
      </c>
      <c r="M1481" t="s">
        <v>9009</v>
      </c>
      <c r="N1481" t="s">
        <v>46</v>
      </c>
    </row>
    <row r="1482" spans="1:14" x14ac:dyDescent="0.25">
      <c r="A1482" t="s">
        <v>9010</v>
      </c>
      <c r="B1482" t="s">
        <v>9011</v>
      </c>
      <c r="C1482" t="s">
        <v>76</v>
      </c>
      <c r="D1482" t="s">
        <v>1573</v>
      </c>
      <c r="E1482" t="s">
        <v>18</v>
      </c>
      <c r="F1482" t="s">
        <v>9012</v>
      </c>
      <c r="G1482" t="s">
        <v>9013</v>
      </c>
      <c r="H1482" t="s">
        <v>9014</v>
      </c>
      <c r="I1482" t="s">
        <v>34</v>
      </c>
      <c r="J1482" t="s">
        <v>589</v>
      </c>
      <c r="K1482" t="s">
        <v>24</v>
      </c>
      <c r="L1482" t="s">
        <v>36</v>
      </c>
      <c r="M1482" t="s">
        <v>9015</v>
      </c>
      <c r="N1482" t="s">
        <v>46</v>
      </c>
    </row>
    <row r="1483" spans="1:14" x14ac:dyDescent="0.25">
      <c r="A1483" t="s">
        <v>4301</v>
      </c>
      <c r="B1483" t="s">
        <v>9016</v>
      </c>
      <c r="C1483" t="s">
        <v>76</v>
      </c>
      <c r="D1483" t="s">
        <v>547</v>
      </c>
      <c r="E1483" t="s">
        <v>18</v>
      </c>
      <c r="F1483" t="s">
        <v>9017</v>
      </c>
      <c r="G1483" t="s">
        <v>9018</v>
      </c>
      <c r="H1483" t="s">
        <v>9019</v>
      </c>
      <c r="I1483" t="s">
        <v>34</v>
      </c>
      <c r="J1483" t="s">
        <v>1501</v>
      </c>
      <c r="K1483" t="s">
        <v>24</v>
      </c>
      <c r="L1483" t="s">
        <v>552</v>
      </c>
      <c r="M1483" t="s">
        <v>9020</v>
      </c>
      <c r="N1483" t="s">
        <v>46</v>
      </c>
    </row>
    <row r="1484" spans="1:14" x14ac:dyDescent="0.25">
      <c r="A1484" t="s">
        <v>9021</v>
      </c>
      <c r="B1484" t="s">
        <v>9022</v>
      </c>
      <c r="C1484" t="s">
        <v>16</v>
      </c>
      <c r="D1484" t="s">
        <v>9023</v>
      </c>
      <c r="E1484" t="s">
        <v>18</v>
      </c>
      <c r="F1484" t="s">
        <v>9024</v>
      </c>
      <c r="G1484" t="s">
        <v>9025</v>
      </c>
      <c r="H1484" t="s">
        <v>9026</v>
      </c>
      <c r="I1484" t="s">
        <v>34</v>
      </c>
      <c r="J1484" t="s">
        <v>1769</v>
      </c>
      <c r="K1484" t="s">
        <v>24</v>
      </c>
      <c r="L1484" t="s">
        <v>6959</v>
      </c>
      <c r="M1484" t="s">
        <v>26</v>
      </c>
      <c r="N1484" t="s">
        <v>27</v>
      </c>
    </row>
    <row r="1485" spans="1:14" x14ac:dyDescent="0.25">
      <c r="A1485" t="s">
        <v>9027</v>
      </c>
      <c r="B1485" t="s">
        <v>9028</v>
      </c>
      <c r="C1485" t="s">
        <v>76</v>
      </c>
      <c r="D1485" t="s">
        <v>9029</v>
      </c>
      <c r="E1485" t="s">
        <v>18</v>
      </c>
      <c r="F1485" t="s">
        <v>9030</v>
      </c>
      <c r="G1485" t="s">
        <v>9031</v>
      </c>
      <c r="H1485" t="s">
        <v>9032</v>
      </c>
      <c r="I1485" t="s">
        <v>34</v>
      </c>
      <c r="J1485" t="s">
        <v>528</v>
      </c>
      <c r="K1485" t="s">
        <v>24</v>
      </c>
      <c r="L1485" t="s">
        <v>82</v>
      </c>
      <c r="M1485" t="s">
        <v>9033</v>
      </c>
      <c r="N1485" t="s">
        <v>46</v>
      </c>
    </row>
    <row r="1486" spans="1:14" x14ac:dyDescent="0.25">
      <c r="A1486" t="s">
        <v>9034</v>
      </c>
      <c r="B1486" t="s">
        <v>6744</v>
      </c>
      <c r="C1486" t="s">
        <v>76</v>
      </c>
      <c r="D1486" t="s">
        <v>631</v>
      </c>
      <c r="E1486" t="s">
        <v>18</v>
      </c>
      <c r="F1486" t="s">
        <v>9035</v>
      </c>
      <c r="G1486" t="s">
        <v>9036</v>
      </c>
      <c r="H1486" t="s">
        <v>9037</v>
      </c>
      <c r="I1486" t="s">
        <v>34</v>
      </c>
      <c r="J1486" t="s">
        <v>81</v>
      </c>
      <c r="K1486" t="s">
        <v>24</v>
      </c>
      <c r="L1486" t="s">
        <v>2467</v>
      </c>
      <c r="M1486" t="s">
        <v>9038</v>
      </c>
      <c r="N1486" t="s">
        <v>46</v>
      </c>
    </row>
    <row r="1487" spans="1:14" x14ac:dyDescent="0.25">
      <c r="A1487" t="s">
        <v>9039</v>
      </c>
      <c r="B1487" t="s">
        <v>9040</v>
      </c>
      <c r="C1487" t="s">
        <v>16</v>
      </c>
      <c r="D1487" t="s">
        <v>9041</v>
      </c>
      <c r="E1487" t="s">
        <v>18</v>
      </c>
      <c r="F1487" t="s">
        <v>9042</v>
      </c>
      <c r="G1487" t="s">
        <v>9043</v>
      </c>
      <c r="H1487" t="s">
        <v>9044</v>
      </c>
      <c r="I1487" t="s">
        <v>34</v>
      </c>
      <c r="J1487" t="s">
        <v>170</v>
      </c>
      <c r="K1487" t="s">
        <v>24</v>
      </c>
      <c r="L1487" t="s">
        <v>552</v>
      </c>
      <c r="M1487" t="s">
        <v>9045</v>
      </c>
      <c r="N1487" t="s">
        <v>46</v>
      </c>
    </row>
    <row r="1488" spans="1:14" x14ac:dyDescent="0.25">
      <c r="A1488" t="s">
        <v>9046</v>
      </c>
      <c r="C1488" t="s">
        <v>16</v>
      </c>
      <c r="D1488" t="s">
        <v>94</v>
      </c>
      <c r="E1488" t="s">
        <v>18</v>
      </c>
      <c r="F1488" t="s">
        <v>9047</v>
      </c>
      <c r="G1488" t="s">
        <v>9048</v>
      </c>
      <c r="H1488" t="s">
        <v>9049</v>
      </c>
      <c r="I1488" t="s">
        <v>34</v>
      </c>
      <c r="J1488" t="s">
        <v>393</v>
      </c>
      <c r="K1488" t="s">
        <v>24</v>
      </c>
      <c r="L1488" t="s">
        <v>914</v>
      </c>
      <c r="M1488" t="s">
        <v>26</v>
      </c>
      <c r="N1488" t="s">
        <v>27</v>
      </c>
    </row>
    <row r="1489" spans="1:14" x14ac:dyDescent="0.25">
      <c r="A1489" t="s">
        <v>9050</v>
      </c>
      <c r="B1489" t="s">
        <v>2866</v>
      </c>
      <c r="C1489" t="s">
        <v>76</v>
      </c>
      <c r="D1489" t="s">
        <v>1376</v>
      </c>
      <c r="E1489" t="s">
        <v>18</v>
      </c>
      <c r="F1489" t="s">
        <v>9051</v>
      </c>
      <c r="G1489" t="s">
        <v>9052</v>
      </c>
      <c r="H1489" t="s">
        <v>9053</v>
      </c>
      <c r="I1489" t="s">
        <v>34</v>
      </c>
      <c r="J1489" t="s">
        <v>201</v>
      </c>
      <c r="K1489" t="s">
        <v>24</v>
      </c>
      <c r="L1489" t="s">
        <v>477</v>
      </c>
      <c r="M1489" t="s">
        <v>9054</v>
      </c>
      <c r="N1489" t="s">
        <v>46</v>
      </c>
    </row>
    <row r="1490" spans="1:14" x14ac:dyDescent="0.25">
      <c r="A1490" t="s">
        <v>9055</v>
      </c>
      <c r="B1490" t="s">
        <v>9056</v>
      </c>
      <c r="C1490" t="s">
        <v>76</v>
      </c>
      <c r="D1490" t="s">
        <v>4043</v>
      </c>
      <c r="E1490" t="s">
        <v>18</v>
      </c>
      <c r="F1490" t="s">
        <v>9057</v>
      </c>
      <c r="G1490" t="s">
        <v>9058</v>
      </c>
      <c r="H1490" t="s">
        <v>9059</v>
      </c>
      <c r="I1490" t="s">
        <v>34</v>
      </c>
      <c r="J1490" t="s">
        <v>201</v>
      </c>
      <c r="K1490" t="s">
        <v>24</v>
      </c>
      <c r="L1490" t="s">
        <v>82</v>
      </c>
      <c r="M1490" t="s">
        <v>9060</v>
      </c>
      <c r="N1490" t="s">
        <v>46</v>
      </c>
    </row>
    <row r="1491" spans="1:14" x14ac:dyDescent="0.25">
      <c r="A1491" t="s">
        <v>9061</v>
      </c>
      <c r="B1491" t="s">
        <v>9062</v>
      </c>
      <c r="C1491" t="s">
        <v>76</v>
      </c>
      <c r="D1491" t="s">
        <v>9063</v>
      </c>
      <c r="E1491" t="s">
        <v>18</v>
      </c>
      <c r="F1491" t="s">
        <v>9064</v>
      </c>
      <c r="G1491" t="s">
        <v>9065</v>
      </c>
      <c r="H1491" t="s">
        <v>9066</v>
      </c>
      <c r="I1491" t="s">
        <v>22</v>
      </c>
      <c r="J1491" t="s">
        <v>1413</v>
      </c>
      <c r="K1491" t="s">
        <v>24</v>
      </c>
      <c r="L1491" t="s">
        <v>91</v>
      </c>
      <c r="M1491" t="s">
        <v>9067</v>
      </c>
      <c r="N1491" t="s">
        <v>46</v>
      </c>
    </row>
    <row r="1492" spans="1:14" x14ac:dyDescent="0.25">
      <c r="A1492" t="s">
        <v>9068</v>
      </c>
      <c r="C1492" t="s">
        <v>16</v>
      </c>
      <c r="D1492" t="s">
        <v>9069</v>
      </c>
      <c r="E1492" t="s">
        <v>18</v>
      </c>
      <c r="F1492" t="s">
        <v>9070</v>
      </c>
      <c r="G1492" t="s">
        <v>9071</v>
      </c>
      <c r="H1492" t="s">
        <v>9072</v>
      </c>
      <c r="I1492" t="s">
        <v>34</v>
      </c>
      <c r="J1492" t="s">
        <v>816</v>
      </c>
      <c r="K1492" t="s">
        <v>24</v>
      </c>
      <c r="L1492" t="s">
        <v>36</v>
      </c>
      <c r="M1492" t="s">
        <v>26</v>
      </c>
      <c r="N1492" t="s">
        <v>27</v>
      </c>
    </row>
    <row r="1493" spans="1:14" x14ac:dyDescent="0.25">
      <c r="A1493" t="s">
        <v>9073</v>
      </c>
      <c r="B1493" t="s">
        <v>9074</v>
      </c>
      <c r="C1493" t="s">
        <v>16</v>
      </c>
      <c r="D1493" t="s">
        <v>9075</v>
      </c>
      <c r="E1493" t="s">
        <v>18</v>
      </c>
      <c r="F1493" t="s">
        <v>9076</v>
      </c>
      <c r="G1493" t="s">
        <v>9077</v>
      </c>
      <c r="H1493" t="s">
        <v>9078</v>
      </c>
      <c r="I1493" t="s">
        <v>34</v>
      </c>
      <c r="J1493" t="s">
        <v>648</v>
      </c>
      <c r="K1493" t="s">
        <v>24</v>
      </c>
      <c r="L1493" t="s">
        <v>233</v>
      </c>
      <c r="M1493" t="s">
        <v>9079</v>
      </c>
      <c r="N1493" t="s">
        <v>46</v>
      </c>
    </row>
    <row r="1494" spans="1:14" x14ac:dyDescent="0.25">
      <c r="A1494" t="s">
        <v>9080</v>
      </c>
      <c r="B1494" t="s">
        <v>9081</v>
      </c>
      <c r="C1494" t="s">
        <v>76</v>
      </c>
      <c r="D1494" t="s">
        <v>9082</v>
      </c>
      <c r="E1494" t="s">
        <v>18</v>
      </c>
      <c r="F1494" t="s">
        <v>9083</v>
      </c>
      <c r="G1494" t="s">
        <v>9084</v>
      </c>
      <c r="H1494" t="s">
        <v>9085</v>
      </c>
      <c r="I1494" t="s">
        <v>314</v>
      </c>
      <c r="J1494" t="s">
        <v>201</v>
      </c>
      <c r="K1494" t="s">
        <v>24</v>
      </c>
      <c r="L1494" t="s">
        <v>8681</v>
      </c>
      <c r="M1494" t="s">
        <v>9086</v>
      </c>
      <c r="N1494" t="s">
        <v>46</v>
      </c>
    </row>
    <row r="1495" spans="1:14" x14ac:dyDescent="0.25">
      <c r="A1495" t="s">
        <v>9087</v>
      </c>
      <c r="B1495" t="s">
        <v>9088</v>
      </c>
      <c r="C1495" t="s">
        <v>16</v>
      </c>
      <c r="D1495" t="s">
        <v>1085</v>
      </c>
      <c r="E1495" t="s">
        <v>18</v>
      </c>
      <c r="F1495" t="s">
        <v>9089</v>
      </c>
      <c r="G1495" t="s">
        <v>9090</v>
      </c>
      <c r="H1495" t="s">
        <v>9091</v>
      </c>
      <c r="I1495" t="s">
        <v>34</v>
      </c>
      <c r="J1495" t="s">
        <v>2391</v>
      </c>
      <c r="K1495" t="s">
        <v>24</v>
      </c>
      <c r="L1495" t="s">
        <v>82</v>
      </c>
      <c r="M1495" t="s">
        <v>26</v>
      </c>
      <c r="N1495" t="s">
        <v>27</v>
      </c>
    </row>
    <row r="1496" spans="1:14" x14ac:dyDescent="0.25">
      <c r="A1496" t="s">
        <v>9092</v>
      </c>
      <c r="C1496" t="s">
        <v>16</v>
      </c>
      <c r="D1496" t="s">
        <v>503</v>
      </c>
      <c r="E1496" t="s">
        <v>18</v>
      </c>
      <c r="F1496" t="s">
        <v>9093</v>
      </c>
      <c r="G1496" t="s">
        <v>9094</v>
      </c>
      <c r="H1496" t="s">
        <v>9095</v>
      </c>
      <c r="I1496" t="s">
        <v>34</v>
      </c>
      <c r="J1496" t="s">
        <v>669</v>
      </c>
      <c r="K1496" t="s">
        <v>24</v>
      </c>
      <c r="L1496" t="s">
        <v>9096</v>
      </c>
      <c r="M1496" t="s">
        <v>9097</v>
      </c>
      <c r="N1496" t="s">
        <v>46</v>
      </c>
    </row>
    <row r="1497" spans="1:14" x14ac:dyDescent="0.25">
      <c r="A1497" t="s">
        <v>9103</v>
      </c>
      <c r="B1497" t="s">
        <v>8544</v>
      </c>
      <c r="C1497" t="s">
        <v>16</v>
      </c>
      <c r="D1497" t="s">
        <v>4792</v>
      </c>
      <c r="E1497" t="s">
        <v>695</v>
      </c>
      <c r="F1497" t="s">
        <v>9104</v>
      </c>
      <c r="G1497" t="s">
        <v>9105</v>
      </c>
      <c r="H1497" t="s">
        <v>9106</v>
      </c>
      <c r="I1497" t="s">
        <v>34</v>
      </c>
      <c r="J1497" t="s">
        <v>433</v>
      </c>
      <c r="K1497" t="s">
        <v>24</v>
      </c>
      <c r="L1497" t="s">
        <v>914</v>
      </c>
      <c r="M1497" t="s">
        <v>26</v>
      </c>
      <c r="N1497" t="s">
        <v>27</v>
      </c>
    </row>
    <row r="1498" spans="1:14" x14ac:dyDescent="0.25">
      <c r="A1498" t="s">
        <v>9107</v>
      </c>
      <c r="B1498" t="s">
        <v>8544</v>
      </c>
      <c r="C1498" t="s">
        <v>16</v>
      </c>
      <c r="D1498" t="s">
        <v>4792</v>
      </c>
      <c r="E1498" t="s">
        <v>695</v>
      </c>
      <c r="F1498" t="s">
        <v>9108</v>
      </c>
      <c r="G1498" t="s">
        <v>9109</v>
      </c>
      <c r="H1498" t="s">
        <v>9110</v>
      </c>
      <c r="I1498" t="s">
        <v>34</v>
      </c>
      <c r="J1498" t="s">
        <v>872</v>
      </c>
      <c r="K1498" t="s">
        <v>24</v>
      </c>
      <c r="L1498" t="s">
        <v>914</v>
      </c>
      <c r="M1498" t="s">
        <v>26</v>
      </c>
      <c r="N1498" t="s">
        <v>27</v>
      </c>
    </row>
    <row r="1499" spans="1:14" x14ac:dyDescent="0.25">
      <c r="A1499" t="s">
        <v>9111</v>
      </c>
      <c r="B1499" t="s">
        <v>9112</v>
      </c>
      <c r="C1499" t="s">
        <v>16</v>
      </c>
      <c r="D1499" t="s">
        <v>9113</v>
      </c>
      <c r="E1499" t="s">
        <v>695</v>
      </c>
      <c r="F1499" t="s">
        <v>9114</v>
      </c>
      <c r="G1499" t="s">
        <v>9115</v>
      </c>
      <c r="H1499" t="s">
        <v>9116</v>
      </c>
      <c r="I1499" t="s">
        <v>34</v>
      </c>
      <c r="J1499" t="s">
        <v>448</v>
      </c>
      <c r="K1499" t="s">
        <v>24</v>
      </c>
      <c r="L1499" t="s">
        <v>82</v>
      </c>
      <c r="M1499" t="s">
        <v>26</v>
      </c>
      <c r="N1499" t="s">
        <v>27</v>
      </c>
    </row>
    <row r="1500" spans="1:14" x14ac:dyDescent="0.25">
      <c r="A1500" t="s">
        <v>9117</v>
      </c>
      <c r="C1500" t="s">
        <v>76</v>
      </c>
      <c r="D1500" t="s">
        <v>9118</v>
      </c>
      <c r="E1500" t="s">
        <v>695</v>
      </c>
      <c r="F1500" t="s">
        <v>9119</v>
      </c>
      <c r="G1500" t="s">
        <v>9120</v>
      </c>
      <c r="H1500" t="s">
        <v>9121</v>
      </c>
      <c r="I1500" t="s">
        <v>22</v>
      </c>
      <c r="J1500" t="s">
        <v>276</v>
      </c>
      <c r="K1500" t="s">
        <v>24</v>
      </c>
      <c r="L1500" t="s">
        <v>9122</v>
      </c>
      <c r="M1500" t="s">
        <v>26</v>
      </c>
      <c r="N1500" t="s">
        <v>27</v>
      </c>
    </row>
    <row r="1501" spans="1:14" x14ac:dyDescent="0.25">
      <c r="A1501" t="s">
        <v>9123</v>
      </c>
      <c r="B1501" t="s">
        <v>9124</v>
      </c>
      <c r="C1501" t="s">
        <v>16</v>
      </c>
      <c r="D1501" t="s">
        <v>288</v>
      </c>
      <c r="E1501" t="s">
        <v>695</v>
      </c>
      <c r="F1501" t="s">
        <v>9132</v>
      </c>
      <c r="G1501" t="s">
        <v>9133</v>
      </c>
      <c r="H1501" t="s">
        <v>9134</v>
      </c>
      <c r="I1501" t="s">
        <v>34</v>
      </c>
      <c r="J1501" t="s">
        <v>1056</v>
      </c>
      <c r="K1501" t="s">
        <v>24</v>
      </c>
      <c r="L1501" t="s">
        <v>224</v>
      </c>
      <c r="M1501" t="s">
        <v>9135</v>
      </c>
      <c r="N1501" t="s">
        <v>46</v>
      </c>
    </row>
    <row r="1502" spans="1:14" x14ac:dyDescent="0.25">
      <c r="A1502" t="s">
        <v>9143</v>
      </c>
      <c r="B1502" t="s">
        <v>9144</v>
      </c>
      <c r="C1502" t="s">
        <v>16</v>
      </c>
      <c r="D1502" t="s">
        <v>9145</v>
      </c>
      <c r="E1502" t="s">
        <v>695</v>
      </c>
      <c r="F1502" t="s">
        <v>9146</v>
      </c>
      <c r="G1502" t="s">
        <v>9147</v>
      </c>
      <c r="H1502" t="s">
        <v>9148</v>
      </c>
      <c r="I1502" t="s">
        <v>34</v>
      </c>
      <c r="J1502" t="s">
        <v>9149</v>
      </c>
      <c r="K1502" t="s">
        <v>24</v>
      </c>
      <c r="L1502" t="s">
        <v>7788</v>
      </c>
      <c r="M1502" t="s">
        <v>26</v>
      </c>
      <c r="N1502" t="s">
        <v>27</v>
      </c>
    </row>
    <row r="1503" spans="1:14" x14ac:dyDescent="0.25">
      <c r="A1503" t="s">
        <v>9154</v>
      </c>
      <c r="B1503" t="s">
        <v>2532</v>
      </c>
      <c r="C1503" t="s">
        <v>16</v>
      </c>
      <c r="D1503" t="s">
        <v>1006</v>
      </c>
      <c r="E1503" t="s">
        <v>695</v>
      </c>
      <c r="F1503" t="s">
        <v>9155</v>
      </c>
      <c r="G1503" t="s">
        <v>9156</v>
      </c>
      <c r="H1503" t="s">
        <v>9157</v>
      </c>
      <c r="I1503" t="s">
        <v>34</v>
      </c>
      <c r="J1503" t="s">
        <v>1019</v>
      </c>
      <c r="K1503" t="s">
        <v>24</v>
      </c>
      <c r="L1503" t="s">
        <v>848</v>
      </c>
      <c r="M1503" t="s">
        <v>26</v>
      </c>
      <c r="N1503" t="s">
        <v>27</v>
      </c>
    </row>
    <row r="1504" spans="1:14" x14ac:dyDescent="0.25">
      <c r="A1504" t="s">
        <v>9158</v>
      </c>
      <c r="B1504" t="s">
        <v>9159</v>
      </c>
      <c r="C1504" t="s">
        <v>16</v>
      </c>
      <c r="D1504" t="s">
        <v>594</v>
      </c>
      <c r="E1504" t="s">
        <v>695</v>
      </c>
      <c r="F1504" t="s">
        <v>9160</v>
      </c>
      <c r="G1504" t="s">
        <v>9161</v>
      </c>
      <c r="H1504" t="s">
        <v>9162</v>
      </c>
      <c r="I1504" t="s">
        <v>34</v>
      </c>
      <c r="J1504" t="s">
        <v>256</v>
      </c>
      <c r="K1504" t="s">
        <v>24</v>
      </c>
      <c r="L1504" t="s">
        <v>224</v>
      </c>
      <c r="M1504" t="s">
        <v>26</v>
      </c>
      <c r="N1504" t="s">
        <v>27</v>
      </c>
    </row>
    <row r="1505" spans="1:14" x14ac:dyDescent="0.25">
      <c r="A1505" t="s">
        <v>9168</v>
      </c>
      <c r="B1505" t="s">
        <v>9169</v>
      </c>
      <c r="C1505" t="s">
        <v>16</v>
      </c>
      <c r="D1505" t="s">
        <v>9170</v>
      </c>
      <c r="E1505" t="s">
        <v>695</v>
      </c>
      <c r="F1505" t="s">
        <v>9171</v>
      </c>
      <c r="G1505" t="s">
        <v>9172</v>
      </c>
      <c r="H1505" t="s">
        <v>9173</v>
      </c>
      <c r="I1505" t="s">
        <v>34</v>
      </c>
      <c r="J1505" t="s">
        <v>944</v>
      </c>
      <c r="K1505" t="s">
        <v>24</v>
      </c>
      <c r="L1505" t="s">
        <v>914</v>
      </c>
      <c r="M1505" t="s">
        <v>26</v>
      </c>
      <c r="N1505" t="s">
        <v>27</v>
      </c>
    </row>
    <row r="1506" spans="1:14" x14ac:dyDescent="0.25">
      <c r="A1506" t="s">
        <v>9174</v>
      </c>
      <c r="B1506" t="s">
        <v>9175</v>
      </c>
      <c r="C1506" t="s">
        <v>76</v>
      </c>
      <c r="D1506" t="s">
        <v>8596</v>
      </c>
      <c r="E1506" t="s">
        <v>695</v>
      </c>
      <c r="F1506" t="s">
        <v>9176</v>
      </c>
      <c r="G1506" t="s">
        <v>9177</v>
      </c>
      <c r="H1506" t="s">
        <v>9178</v>
      </c>
      <c r="I1506" t="s">
        <v>34</v>
      </c>
      <c r="J1506" t="s">
        <v>1372</v>
      </c>
      <c r="K1506" t="s">
        <v>24</v>
      </c>
      <c r="L1506" t="s">
        <v>9179</v>
      </c>
      <c r="M1506" t="s">
        <v>9180</v>
      </c>
      <c r="N1506" t="s">
        <v>46</v>
      </c>
    </row>
    <row r="1507" spans="1:14" x14ac:dyDescent="0.25">
      <c r="A1507" t="s">
        <v>5580</v>
      </c>
      <c r="B1507" t="s">
        <v>9181</v>
      </c>
      <c r="C1507" t="s">
        <v>16</v>
      </c>
      <c r="D1507" t="s">
        <v>5227</v>
      </c>
      <c r="E1507" t="s">
        <v>695</v>
      </c>
      <c r="F1507" t="s">
        <v>9182</v>
      </c>
      <c r="G1507" t="s">
        <v>9183</v>
      </c>
      <c r="H1507" t="s">
        <v>9184</v>
      </c>
      <c r="I1507" t="s">
        <v>34</v>
      </c>
      <c r="J1507" t="s">
        <v>7669</v>
      </c>
      <c r="K1507" t="s">
        <v>24</v>
      </c>
      <c r="L1507" t="s">
        <v>2863</v>
      </c>
      <c r="M1507" t="s">
        <v>9185</v>
      </c>
      <c r="N1507" t="s">
        <v>46</v>
      </c>
    </row>
    <row r="1508" spans="1:14" x14ac:dyDescent="0.25">
      <c r="A1508" t="s">
        <v>9154</v>
      </c>
      <c r="B1508" t="s">
        <v>2532</v>
      </c>
      <c r="C1508" t="s">
        <v>16</v>
      </c>
      <c r="D1508" t="s">
        <v>1006</v>
      </c>
      <c r="E1508" t="s">
        <v>695</v>
      </c>
      <c r="F1508" t="s">
        <v>9190</v>
      </c>
      <c r="G1508" t="s">
        <v>9191</v>
      </c>
      <c r="H1508" t="s">
        <v>9192</v>
      </c>
      <c r="I1508" t="s">
        <v>34</v>
      </c>
      <c r="J1508" t="s">
        <v>1019</v>
      </c>
      <c r="K1508" t="s">
        <v>24</v>
      </c>
      <c r="L1508" t="s">
        <v>848</v>
      </c>
      <c r="M1508" t="s">
        <v>26</v>
      </c>
      <c r="N1508" t="s">
        <v>27</v>
      </c>
    </row>
    <row r="1509" spans="1:14" x14ac:dyDescent="0.25">
      <c r="A1509" t="s">
        <v>9206</v>
      </c>
      <c r="B1509" t="s">
        <v>9137</v>
      </c>
      <c r="C1509" t="s">
        <v>16</v>
      </c>
      <c r="D1509" t="s">
        <v>9138</v>
      </c>
      <c r="E1509" t="s">
        <v>695</v>
      </c>
      <c r="F1509" t="s">
        <v>9207</v>
      </c>
      <c r="G1509" t="s">
        <v>9208</v>
      </c>
      <c r="H1509" t="s">
        <v>9209</v>
      </c>
      <c r="I1509" t="s">
        <v>34</v>
      </c>
      <c r="J1509" t="s">
        <v>1056</v>
      </c>
      <c r="K1509" t="s">
        <v>24</v>
      </c>
      <c r="L1509" t="s">
        <v>9210</v>
      </c>
      <c r="M1509" t="s">
        <v>9211</v>
      </c>
      <c r="N1509" t="s">
        <v>46</v>
      </c>
    </row>
    <row r="1510" spans="1:14" x14ac:dyDescent="0.25">
      <c r="A1510" t="s">
        <v>9212</v>
      </c>
      <c r="B1510" t="s">
        <v>8544</v>
      </c>
      <c r="C1510" t="s">
        <v>16</v>
      </c>
      <c r="D1510" t="s">
        <v>4792</v>
      </c>
      <c r="E1510" t="s">
        <v>695</v>
      </c>
      <c r="F1510" t="s">
        <v>9213</v>
      </c>
      <c r="G1510" t="s">
        <v>9214</v>
      </c>
      <c r="H1510" t="s">
        <v>9215</v>
      </c>
      <c r="I1510" t="s">
        <v>34</v>
      </c>
      <c r="J1510" t="s">
        <v>284</v>
      </c>
      <c r="K1510" t="s">
        <v>24</v>
      </c>
      <c r="L1510" t="s">
        <v>914</v>
      </c>
      <c r="M1510" t="s">
        <v>26</v>
      </c>
      <c r="N1510" t="s">
        <v>27</v>
      </c>
    </row>
    <row r="1511" spans="1:14" x14ac:dyDescent="0.25">
      <c r="A1511" t="s">
        <v>9216</v>
      </c>
      <c r="B1511" t="s">
        <v>8544</v>
      </c>
      <c r="C1511" t="s">
        <v>16</v>
      </c>
      <c r="D1511" t="s">
        <v>4792</v>
      </c>
      <c r="E1511" t="s">
        <v>695</v>
      </c>
      <c r="F1511" t="s">
        <v>9217</v>
      </c>
      <c r="G1511" t="s">
        <v>9218</v>
      </c>
      <c r="H1511" t="s">
        <v>9219</v>
      </c>
      <c r="I1511" t="s">
        <v>34</v>
      </c>
      <c r="J1511" t="s">
        <v>699</v>
      </c>
      <c r="K1511" t="s">
        <v>24</v>
      </c>
      <c r="L1511" t="s">
        <v>914</v>
      </c>
      <c r="M1511" t="s">
        <v>26</v>
      </c>
      <c r="N1511" t="s">
        <v>27</v>
      </c>
    </row>
    <row r="1512" spans="1:14" x14ac:dyDescent="0.25">
      <c r="A1512" t="s">
        <v>9220</v>
      </c>
      <c r="B1512" t="s">
        <v>9221</v>
      </c>
      <c r="C1512" t="s">
        <v>76</v>
      </c>
      <c r="D1512" t="s">
        <v>9222</v>
      </c>
      <c r="E1512" t="s">
        <v>695</v>
      </c>
      <c r="F1512" t="s">
        <v>9223</v>
      </c>
      <c r="G1512" t="s">
        <v>9224</v>
      </c>
      <c r="H1512" t="s">
        <v>9225</v>
      </c>
      <c r="I1512" t="s">
        <v>34</v>
      </c>
      <c r="J1512" t="s">
        <v>232</v>
      </c>
      <c r="K1512" t="s">
        <v>24</v>
      </c>
      <c r="L1512" t="s">
        <v>82</v>
      </c>
      <c r="M1512" t="s">
        <v>26</v>
      </c>
      <c r="N1512" t="s">
        <v>27</v>
      </c>
    </row>
    <row r="1513" spans="1:14" x14ac:dyDescent="0.25">
      <c r="A1513" t="s">
        <v>9226</v>
      </c>
      <c r="B1513" t="s">
        <v>8544</v>
      </c>
      <c r="C1513" t="s">
        <v>16</v>
      </c>
      <c r="D1513" t="s">
        <v>4792</v>
      </c>
      <c r="E1513" t="s">
        <v>695</v>
      </c>
      <c r="F1513" t="s">
        <v>9227</v>
      </c>
      <c r="G1513" t="s">
        <v>9228</v>
      </c>
      <c r="H1513" t="s">
        <v>9229</v>
      </c>
      <c r="I1513" t="s">
        <v>34</v>
      </c>
      <c r="J1513" t="s">
        <v>1648</v>
      </c>
      <c r="K1513" t="s">
        <v>24</v>
      </c>
      <c r="L1513" t="s">
        <v>914</v>
      </c>
      <c r="M1513" t="s">
        <v>26</v>
      </c>
      <c r="N1513" t="s">
        <v>27</v>
      </c>
    </row>
    <row r="1514" spans="1:14" x14ac:dyDescent="0.25">
      <c r="A1514" t="s">
        <v>9230</v>
      </c>
      <c r="B1514" t="s">
        <v>992</v>
      </c>
      <c r="C1514" t="s">
        <v>16</v>
      </c>
      <c r="D1514" t="s">
        <v>3396</v>
      </c>
      <c r="E1514" t="s">
        <v>695</v>
      </c>
      <c r="F1514" t="s">
        <v>9231</v>
      </c>
      <c r="G1514" t="s">
        <v>9232</v>
      </c>
      <c r="H1514" t="s">
        <v>9233</v>
      </c>
      <c r="I1514" t="s">
        <v>34</v>
      </c>
      <c r="J1514" t="s">
        <v>5940</v>
      </c>
      <c r="K1514" t="s">
        <v>24</v>
      </c>
      <c r="L1514" t="s">
        <v>9234</v>
      </c>
      <c r="M1514" t="s">
        <v>26</v>
      </c>
      <c r="N1514" t="s">
        <v>27</v>
      </c>
    </row>
    <row r="1515" spans="1:14" x14ac:dyDescent="0.25">
      <c r="A1515" t="s">
        <v>9235</v>
      </c>
      <c r="B1515" t="s">
        <v>9236</v>
      </c>
      <c r="C1515" t="s">
        <v>16</v>
      </c>
      <c r="D1515" t="s">
        <v>9237</v>
      </c>
      <c r="E1515" t="s">
        <v>695</v>
      </c>
      <c r="F1515" t="s">
        <v>9238</v>
      </c>
      <c r="G1515" t="s">
        <v>9239</v>
      </c>
      <c r="H1515" t="s">
        <v>9240</v>
      </c>
      <c r="I1515" t="s">
        <v>22</v>
      </c>
      <c r="J1515" t="s">
        <v>9241</v>
      </c>
      <c r="K1515" t="s">
        <v>24</v>
      </c>
      <c r="L1515" t="s">
        <v>483</v>
      </c>
      <c r="M1515" t="s">
        <v>26</v>
      </c>
      <c r="N1515" t="s">
        <v>27</v>
      </c>
    </row>
    <row r="1516" spans="1:14" x14ac:dyDescent="0.25">
      <c r="A1516" t="s">
        <v>9249</v>
      </c>
      <c r="B1516" t="s">
        <v>9250</v>
      </c>
      <c r="C1516" t="s">
        <v>16</v>
      </c>
      <c r="D1516" t="s">
        <v>9251</v>
      </c>
      <c r="E1516" t="s">
        <v>695</v>
      </c>
      <c r="F1516" t="s">
        <v>9252</v>
      </c>
      <c r="G1516" t="s">
        <v>9253</v>
      </c>
      <c r="H1516" t="s">
        <v>9254</v>
      </c>
      <c r="I1516" t="s">
        <v>22</v>
      </c>
      <c r="J1516" t="s">
        <v>9255</v>
      </c>
      <c r="K1516" t="s">
        <v>24</v>
      </c>
      <c r="L1516" t="s">
        <v>91</v>
      </c>
      <c r="M1516" t="s">
        <v>26</v>
      </c>
      <c r="N1516" t="s">
        <v>27</v>
      </c>
    </row>
    <row r="1517" spans="1:14" x14ac:dyDescent="0.25">
      <c r="A1517" t="s">
        <v>9256</v>
      </c>
      <c r="C1517" t="s">
        <v>76</v>
      </c>
      <c r="D1517" t="s">
        <v>6940</v>
      </c>
      <c r="E1517" t="s">
        <v>695</v>
      </c>
      <c r="F1517" t="s">
        <v>9257</v>
      </c>
      <c r="G1517" t="s">
        <v>9258</v>
      </c>
      <c r="H1517" t="s">
        <v>9259</v>
      </c>
      <c r="I1517" t="s">
        <v>34</v>
      </c>
      <c r="J1517" t="s">
        <v>1372</v>
      </c>
      <c r="K1517" t="s">
        <v>24</v>
      </c>
      <c r="L1517" t="s">
        <v>2467</v>
      </c>
      <c r="M1517" t="s">
        <v>9260</v>
      </c>
      <c r="N1517" t="s">
        <v>46</v>
      </c>
    </row>
    <row r="1518" spans="1:14" x14ac:dyDescent="0.25">
      <c r="A1518" t="s">
        <v>9261</v>
      </c>
      <c r="B1518" t="s">
        <v>1974</v>
      </c>
      <c r="C1518" t="s">
        <v>76</v>
      </c>
      <c r="D1518" t="s">
        <v>2533</v>
      </c>
      <c r="E1518" t="s">
        <v>695</v>
      </c>
      <c r="F1518" t="s">
        <v>9262</v>
      </c>
      <c r="G1518" t="s">
        <v>9263</v>
      </c>
      <c r="H1518" t="s">
        <v>9264</v>
      </c>
      <c r="I1518" t="s">
        <v>34</v>
      </c>
      <c r="J1518" t="s">
        <v>178</v>
      </c>
      <c r="K1518" t="s">
        <v>24</v>
      </c>
      <c r="L1518" t="s">
        <v>257</v>
      </c>
      <c r="M1518" t="s">
        <v>26</v>
      </c>
      <c r="N1518" t="s">
        <v>27</v>
      </c>
    </row>
    <row r="1519" spans="1:14" x14ac:dyDescent="0.25">
      <c r="A1519" t="s">
        <v>9265</v>
      </c>
      <c r="B1519" t="s">
        <v>8533</v>
      </c>
      <c r="C1519" t="s">
        <v>16</v>
      </c>
      <c r="D1519" t="s">
        <v>8534</v>
      </c>
      <c r="E1519" t="s">
        <v>695</v>
      </c>
      <c r="F1519" t="s">
        <v>9266</v>
      </c>
      <c r="G1519" t="s">
        <v>9267</v>
      </c>
      <c r="H1519" t="s">
        <v>9268</v>
      </c>
      <c r="I1519" t="s">
        <v>22</v>
      </c>
      <c r="J1519" t="s">
        <v>134</v>
      </c>
      <c r="K1519" t="s">
        <v>24</v>
      </c>
      <c r="L1519" t="s">
        <v>91</v>
      </c>
      <c r="M1519" t="s">
        <v>26</v>
      </c>
      <c r="N1519" t="s">
        <v>27</v>
      </c>
    </row>
    <row r="1520" spans="1:14" x14ac:dyDescent="0.25">
      <c r="A1520" t="s">
        <v>9269</v>
      </c>
      <c r="C1520" t="s">
        <v>76</v>
      </c>
      <c r="D1520" t="s">
        <v>9118</v>
      </c>
      <c r="E1520" t="s">
        <v>695</v>
      </c>
      <c r="F1520" t="s">
        <v>9270</v>
      </c>
      <c r="G1520" t="s">
        <v>9271</v>
      </c>
      <c r="H1520" t="s">
        <v>9272</v>
      </c>
      <c r="I1520" t="s">
        <v>22</v>
      </c>
      <c r="J1520" t="s">
        <v>276</v>
      </c>
      <c r="K1520" t="s">
        <v>24</v>
      </c>
      <c r="L1520" t="s">
        <v>9122</v>
      </c>
      <c r="M1520" t="s">
        <v>26</v>
      </c>
      <c r="N1520" t="s">
        <v>27</v>
      </c>
    </row>
    <row r="1521" spans="1:14" x14ac:dyDescent="0.25">
      <c r="A1521" t="s">
        <v>9273</v>
      </c>
      <c r="B1521" t="s">
        <v>9137</v>
      </c>
      <c r="C1521" t="s">
        <v>16</v>
      </c>
      <c r="D1521" t="s">
        <v>9138</v>
      </c>
      <c r="E1521" t="s">
        <v>695</v>
      </c>
      <c r="F1521" t="s">
        <v>9274</v>
      </c>
      <c r="G1521" t="s">
        <v>9275</v>
      </c>
      <c r="H1521" t="s">
        <v>9276</v>
      </c>
      <c r="I1521" t="s">
        <v>34</v>
      </c>
      <c r="J1521" t="s">
        <v>1056</v>
      </c>
      <c r="K1521" t="s">
        <v>24</v>
      </c>
      <c r="L1521" t="s">
        <v>9142</v>
      </c>
      <c r="M1521" t="s">
        <v>9277</v>
      </c>
      <c r="N1521" t="s">
        <v>46</v>
      </c>
    </row>
    <row r="1522" spans="1:14" x14ac:dyDescent="0.25">
      <c r="A1522" t="s">
        <v>9278</v>
      </c>
      <c r="B1522" t="s">
        <v>9279</v>
      </c>
      <c r="C1522" t="s">
        <v>16</v>
      </c>
      <c r="D1522" t="s">
        <v>3889</v>
      </c>
      <c r="E1522" t="s">
        <v>695</v>
      </c>
      <c r="F1522" t="s">
        <v>9280</v>
      </c>
      <c r="G1522" t="s">
        <v>9281</v>
      </c>
      <c r="H1522" t="s">
        <v>9282</v>
      </c>
      <c r="I1522" t="s">
        <v>34</v>
      </c>
      <c r="J1522" t="s">
        <v>699</v>
      </c>
      <c r="K1522" t="s">
        <v>24</v>
      </c>
      <c r="L1522" t="s">
        <v>44</v>
      </c>
      <c r="M1522" t="s">
        <v>26</v>
      </c>
      <c r="N1522" t="s">
        <v>27</v>
      </c>
    </row>
    <row r="1523" spans="1:14" x14ac:dyDescent="0.25">
      <c r="A1523" t="s">
        <v>8526</v>
      </c>
      <c r="B1523" t="s">
        <v>8527</v>
      </c>
      <c r="C1523" t="s">
        <v>16</v>
      </c>
      <c r="D1523" t="s">
        <v>8528</v>
      </c>
      <c r="E1523" t="s">
        <v>695</v>
      </c>
      <c r="F1523" t="s">
        <v>9289</v>
      </c>
      <c r="G1523" t="s">
        <v>9290</v>
      </c>
      <c r="H1523" t="s">
        <v>9291</v>
      </c>
      <c r="I1523" t="s">
        <v>22</v>
      </c>
      <c r="J1523" t="s">
        <v>284</v>
      </c>
      <c r="K1523" t="s">
        <v>24</v>
      </c>
      <c r="L1523" t="s">
        <v>91</v>
      </c>
      <c r="M1523" t="s">
        <v>26</v>
      </c>
      <c r="N1523" t="s">
        <v>27</v>
      </c>
    </row>
    <row r="1524" spans="1:14" x14ac:dyDescent="0.25">
      <c r="A1524" t="s">
        <v>6915</v>
      </c>
      <c r="B1524" t="s">
        <v>6916</v>
      </c>
      <c r="C1524" t="s">
        <v>16</v>
      </c>
      <c r="D1524" t="s">
        <v>9292</v>
      </c>
      <c r="E1524" t="s">
        <v>695</v>
      </c>
      <c r="F1524" t="s">
        <v>9293</v>
      </c>
      <c r="G1524" t="s">
        <v>9294</v>
      </c>
      <c r="H1524" t="s">
        <v>9295</v>
      </c>
      <c r="I1524" t="s">
        <v>34</v>
      </c>
      <c r="J1524" t="s">
        <v>1488</v>
      </c>
      <c r="K1524" t="s">
        <v>24</v>
      </c>
      <c r="L1524" t="s">
        <v>900</v>
      </c>
      <c r="M1524" t="s">
        <v>9296</v>
      </c>
      <c r="N1524" t="s">
        <v>46</v>
      </c>
    </row>
    <row r="1525" spans="1:14" x14ac:dyDescent="0.25">
      <c r="A1525" t="s">
        <v>9158</v>
      </c>
      <c r="B1525" t="s">
        <v>9297</v>
      </c>
      <c r="C1525" t="s">
        <v>16</v>
      </c>
      <c r="D1525" t="s">
        <v>594</v>
      </c>
      <c r="E1525" t="s">
        <v>695</v>
      </c>
      <c r="F1525" t="s">
        <v>9298</v>
      </c>
      <c r="G1525" t="s">
        <v>9299</v>
      </c>
      <c r="H1525" t="s">
        <v>9300</v>
      </c>
      <c r="I1525" t="s">
        <v>34</v>
      </c>
      <c r="J1525" t="s">
        <v>889</v>
      </c>
      <c r="K1525" t="s">
        <v>24</v>
      </c>
      <c r="L1525" t="s">
        <v>224</v>
      </c>
      <c r="M1525" t="s">
        <v>26</v>
      </c>
      <c r="N1525" t="s">
        <v>27</v>
      </c>
    </row>
    <row r="1526" spans="1:14" x14ac:dyDescent="0.25">
      <c r="A1526" t="s">
        <v>6915</v>
      </c>
      <c r="B1526" t="s">
        <v>6916</v>
      </c>
      <c r="C1526" t="s">
        <v>16</v>
      </c>
      <c r="D1526" t="s">
        <v>9292</v>
      </c>
      <c r="E1526" t="s">
        <v>695</v>
      </c>
      <c r="F1526" t="s">
        <v>9301</v>
      </c>
      <c r="G1526" t="s">
        <v>9302</v>
      </c>
      <c r="H1526" t="s">
        <v>9303</v>
      </c>
      <c r="I1526" t="s">
        <v>34</v>
      </c>
      <c r="J1526" t="s">
        <v>669</v>
      </c>
      <c r="K1526" t="s">
        <v>24</v>
      </c>
      <c r="L1526" t="s">
        <v>900</v>
      </c>
      <c r="M1526" t="s">
        <v>9304</v>
      </c>
      <c r="N1526" t="s">
        <v>46</v>
      </c>
    </row>
    <row r="1527" spans="1:14" x14ac:dyDescent="0.25">
      <c r="A1527" t="s">
        <v>9311</v>
      </c>
      <c r="B1527" t="s">
        <v>9312</v>
      </c>
      <c r="C1527" t="s">
        <v>16</v>
      </c>
      <c r="D1527" t="s">
        <v>9237</v>
      </c>
      <c r="E1527" t="s">
        <v>695</v>
      </c>
      <c r="F1527" t="s">
        <v>9313</v>
      </c>
      <c r="G1527" t="s">
        <v>9314</v>
      </c>
      <c r="H1527" t="s">
        <v>9315</v>
      </c>
      <c r="I1527" t="s">
        <v>22</v>
      </c>
      <c r="J1527" t="s">
        <v>2011</v>
      </c>
      <c r="K1527" t="s">
        <v>24</v>
      </c>
      <c r="L1527" t="s">
        <v>483</v>
      </c>
      <c r="M1527" t="s">
        <v>26</v>
      </c>
      <c r="N1527" t="s">
        <v>27</v>
      </c>
    </row>
    <row r="1528" spans="1:14" x14ac:dyDescent="0.25">
      <c r="A1528" t="s">
        <v>9316</v>
      </c>
      <c r="B1528" t="s">
        <v>8544</v>
      </c>
      <c r="C1528" t="s">
        <v>16</v>
      </c>
      <c r="D1528" t="s">
        <v>5693</v>
      </c>
      <c r="E1528" t="s">
        <v>695</v>
      </c>
      <c r="F1528" t="s">
        <v>9317</v>
      </c>
      <c r="G1528" t="s">
        <v>9318</v>
      </c>
      <c r="H1528" t="s">
        <v>9319</v>
      </c>
      <c r="I1528" t="s">
        <v>34</v>
      </c>
      <c r="J1528" t="s">
        <v>284</v>
      </c>
      <c r="K1528" t="s">
        <v>24</v>
      </c>
      <c r="L1528" t="s">
        <v>914</v>
      </c>
      <c r="M1528" t="s">
        <v>26</v>
      </c>
      <c r="N1528" t="s">
        <v>27</v>
      </c>
    </row>
    <row r="1529" spans="1:14" x14ac:dyDescent="0.25">
      <c r="A1529" t="s">
        <v>9324</v>
      </c>
      <c r="B1529" t="s">
        <v>2946</v>
      </c>
      <c r="C1529" t="s">
        <v>16</v>
      </c>
      <c r="D1529" t="s">
        <v>2947</v>
      </c>
      <c r="E1529" t="s">
        <v>695</v>
      </c>
      <c r="F1529" t="s">
        <v>9325</v>
      </c>
      <c r="G1529" t="s">
        <v>9326</v>
      </c>
      <c r="H1529" t="s">
        <v>9327</v>
      </c>
      <c r="I1529" t="s">
        <v>34</v>
      </c>
      <c r="J1529" t="s">
        <v>269</v>
      </c>
      <c r="K1529" t="s">
        <v>24</v>
      </c>
      <c r="L1529" t="s">
        <v>2951</v>
      </c>
      <c r="M1529" t="s">
        <v>26</v>
      </c>
      <c r="N1529" t="s">
        <v>27</v>
      </c>
    </row>
    <row r="1530" spans="1:14" x14ac:dyDescent="0.25">
      <c r="A1530" t="s">
        <v>9334</v>
      </c>
      <c r="B1530" t="s">
        <v>9335</v>
      </c>
      <c r="C1530" t="s">
        <v>16</v>
      </c>
      <c r="D1530" t="s">
        <v>9336</v>
      </c>
      <c r="E1530" t="s">
        <v>695</v>
      </c>
      <c r="F1530" t="s">
        <v>9337</v>
      </c>
      <c r="G1530" t="s">
        <v>9338</v>
      </c>
      <c r="H1530" t="s">
        <v>9339</v>
      </c>
      <c r="I1530" t="s">
        <v>34</v>
      </c>
      <c r="J1530" t="s">
        <v>514</v>
      </c>
      <c r="K1530" t="s">
        <v>24</v>
      </c>
      <c r="L1530" t="s">
        <v>7555</v>
      </c>
      <c r="M1530" t="s">
        <v>26</v>
      </c>
      <c r="N1530" t="s">
        <v>27</v>
      </c>
    </row>
    <row r="1531" spans="1:14" x14ac:dyDescent="0.25">
      <c r="A1531" t="s">
        <v>763</v>
      </c>
      <c r="B1531" t="s">
        <v>9340</v>
      </c>
      <c r="C1531" t="s">
        <v>76</v>
      </c>
      <c r="E1531" t="s">
        <v>695</v>
      </c>
      <c r="F1531" t="s">
        <v>9341</v>
      </c>
      <c r="G1531" t="s">
        <v>9342</v>
      </c>
      <c r="H1531" t="s">
        <v>9343</v>
      </c>
      <c r="I1531" t="s">
        <v>34</v>
      </c>
      <c r="J1531" t="s">
        <v>1769</v>
      </c>
      <c r="K1531" t="s">
        <v>24</v>
      </c>
      <c r="M1531" t="s">
        <v>26</v>
      </c>
      <c r="N1531" t="s">
        <v>27</v>
      </c>
    </row>
    <row r="1532" spans="1:14" x14ac:dyDescent="0.25">
      <c r="A1532" t="s">
        <v>9158</v>
      </c>
      <c r="B1532" t="s">
        <v>9344</v>
      </c>
      <c r="C1532" t="s">
        <v>16</v>
      </c>
      <c r="D1532" t="s">
        <v>594</v>
      </c>
      <c r="E1532" t="s">
        <v>695</v>
      </c>
      <c r="F1532" t="s">
        <v>9345</v>
      </c>
      <c r="G1532" t="s">
        <v>9346</v>
      </c>
      <c r="H1532" t="s">
        <v>9347</v>
      </c>
      <c r="I1532" t="s">
        <v>34</v>
      </c>
      <c r="J1532" t="s">
        <v>307</v>
      </c>
      <c r="K1532" t="s">
        <v>24</v>
      </c>
      <c r="L1532" t="s">
        <v>224</v>
      </c>
      <c r="M1532" t="s">
        <v>26</v>
      </c>
      <c r="N1532" t="s">
        <v>27</v>
      </c>
    </row>
    <row r="1533" spans="1:14" x14ac:dyDescent="0.25">
      <c r="A1533" t="s">
        <v>5580</v>
      </c>
      <c r="B1533" t="s">
        <v>9353</v>
      </c>
      <c r="C1533" t="s">
        <v>76</v>
      </c>
      <c r="D1533" t="s">
        <v>5227</v>
      </c>
      <c r="E1533" t="s">
        <v>695</v>
      </c>
      <c r="F1533" t="s">
        <v>9354</v>
      </c>
      <c r="G1533" t="s">
        <v>9355</v>
      </c>
      <c r="H1533" t="s">
        <v>9356</v>
      </c>
      <c r="I1533" t="s">
        <v>34</v>
      </c>
      <c r="J1533" t="s">
        <v>463</v>
      </c>
      <c r="K1533" t="s">
        <v>24</v>
      </c>
      <c r="L1533" t="s">
        <v>2863</v>
      </c>
      <c r="M1533" t="s">
        <v>9357</v>
      </c>
      <c r="N1533" t="s">
        <v>46</v>
      </c>
    </row>
    <row r="1534" spans="1:14" x14ac:dyDescent="0.25">
      <c r="A1534" t="s">
        <v>9358</v>
      </c>
      <c r="C1534" t="s">
        <v>76</v>
      </c>
      <c r="D1534" t="s">
        <v>9118</v>
      </c>
      <c r="E1534" t="s">
        <v>695</v>
      </c>
      <c r="F1534" t="s">
        <v>9359</v>
      </c>
      <c r="G1534" t="s">
        <v>9360</v>
      </c>
      <c r="H1534" t="s">
        <v>9361</v>
      </c>
      <c r="I1534" t="s">
        <v>22</v>
      </c>
      <c r="J1534" t="s">
        <v>276</v>
      </c>
      <c r="K1534" t="s">
        <v>24</v>
      </c>
      <c r="L1534" t="s">
        <v>9122</v>
      </c>
      <c r="M1534" t="s">
        <v>26</v>
      </c>
      <c r="N1534" t="s">
        <v>27</v>
      </c>
    </row>
    <row r="1535" spans="1:14" x14ac:dyDescent="0.25">
      <c r="A1535" t="s">
        <v>9366</v>
      </c>
      <c r="B1535" t="s">
        <v>992</v>
      </c>
      <c r="C1535" t="s">
        <v>16</v>
      </c>
      <c r="D1535" t="s">
        <v>3396</v>
      </c>
      <c r="E1535" t="s">
        <v>695</v>
      </c>
      <c r="F1535" t="s">
        <v>9367</v>
      </c>
      <c r="G1535" t="s">
        <v>9368</v>
      </c>
      <c r="H1535" t="s">
        <v>9369</v>
      </c>
      <c r="I1535" t="s">
        <v>34</v>
      </c>
      <c r="J1535" t="s">
        <v>5824</v>
      </c>
      <c r="K1535" t="s">
        <v>24</v>
      </c>
      <c r="L1535" t="s">
        <v>9370</v>
      </c>
      <c r="M1535" t="s">
        <v>26</v>
      </c>
      <c r="N1535" t="s">
        <v>27</v>
      </c>
    </row>
    <row r="1536" spans="1:14" x14ac:dyDescent="0.25">
      <c r="A1536" t="s">
        <v>9371</v>
      </c>
      <c r="C1536" t="s">
        <v>76</v>
      </c>
      <c r="D1536" t="s">
        <v>9372</v>
      </c>
      <c r="E1536" t="s">
        <v>695</v>
      </c>
      <c r="F1536" t="s">
        <v>9373</v>
      </c>
      <c r="G1536" t="s">
        <v>9374</v>
      </c>
      <c r="H1536" t="s">
        <v>9375</v>
      </c>
      <c r="I1536" t="s">
        <v>34</v>
      </c>
      <c r="J1536" t="s">
        <v>284</v>
      </c>
      <c r="K1536" t="s">
        <v>24</v>
      </c>
      <c r="L1536" t="s">
        <v>477</v>
      </c>
      <c r="M1536" t="s">
        <v>26</v>
      </c>
      <c r="N1536" t="s">
        <v>27</v>
      </c>
    </row>
    <row r="1537" spans="1:14" x14ac:dyDescent="0.25">
      <c r="A1537" t="s">
        <v>9380</v>
      </c>
      <c r="B1537" t="s">
        <v>8544</v>
      </c>
      <c r="C1537" t="s">
        <v>16</v>
      </c>
      <c r="D1537" t="s">
        <v>4792</v>
      </c>
      <c r="E1537" t="s">
        <v>695</v>
      </c>
      <c r="F1537" t="s">
        <v>9381</v>
      </c>
      <c r="G1537" t="s">
        <v>9382</v>
      </c>
      <c r="H1537" t="s">
        <v>9383</v>
      </c>
      <c r="I1537" t="s">
        <v>34</v>
      </c>
      <c r="J1537" t="s">
        <v>23</v>
      </c>
      <c r="K1537" t="s">
        <v>24</v>
      </c>
      <c r="L1537" t="s">
        <v>914</v>
      </c>
      <c r="M1537" t="s">
        <v>26</v>
      </c>
      <c r="N1537" t="s">
        <v>27</v>
      </c>
    </row>
    <row r="1538" spans="1:14" x14ac:dyDescent="0.25">
      <c r="A1538" t="s">
        <v>9256</v>
      </c>
      <c r="C1538" t="s">
        <v>76</v>
      </c>
      <c r="D1538" t="s">
        <v>6940</v>
      </c>
      <c r="E1538" t="s">
        <v>695</v>
      </c>
      <c r="F1538" t="s">
        <v>9384</v>
      </c>
      <c r="G1538" t="s">
        <v>9385</v>
      </c>
      <c r="H1538" t="s">
        <v>9386</v>
      </c>
      <c r="I1538" t="s">
        <v>34</v>
      </c>
      <c r="J1538" t="s">
        <v>1557</v>
      </c>
      <c r="K1538" t="s">
        <v>24</v>
      </c>
      <c r="L1538" t="s">
        <v>3765</v>
      </c>
      <c r="M1538" t="s">
        <v>9387</v>
      </c>
      <c r="N1538" t="s">
        <v>46</v>
      </c>
    </row>
    <row r="1539" spans="1:14" x14ac:dyDescent="0.25">
      <c r="A1539" t="s">
        <v>9388</v>
      </c>
      <c r="B1539" t="s">
        <v>1519</v>
      </c>
      <c r="C1539" t="s">
        <v>16</v>
      </c>
      <c r="D1539" t="s">
        <v>8478</v>
      </c>
      <c r="E1539" t="s">
        <v>695</v>
      </c>
      <c r="F1539" t="s">
        <v>9389</v>
      </c>
      <c r="G1539" t="s">
        <v>9390</v>
      </c>
      <c r="H1539" t="s">
        <v>9391</v>
      </c>
      <c r="I1539" t="s">
        <v>22</v>
      </c>
      <c r="J1539" t="s">
        <v>1161</v>
      </c>
      <c r="K1539" t="s">
        <v>24</v>
      </c>
      <c r="L1539" t="s">
        <v>44</v>
      </c>
      <c r="M1539" t="s">
        <v>26</v>
      </c>
      <c r="N1539" t="s">
        <v>27</v>
      </c>
    </row>
    <row r="1540" spans="1:14" x14ac:dyDescent="0.25">
      <c r="A1540" t="s">
        <v>9392</v>
      </c>
      <c r="C1540" t="s">
        <v>16</v>
      </c>
      <c r="D1540" t="s">
        <v>472</v>
      </c>
      <c r="E1540" t="s">
        <v>695</v>
      </c>
      <c r="F1540" t="s">
        <v>9393</v>
      </c>
      <c r="G1540" t="s">
        <v>9394</v>
      </c>
      <c r="H1540" t="s">
        <v>9395</v>
      </c>
      <c r="I1540" t="s">
        <v>34</v>
      </c>
      <c r="J1540" t="s">
        <v>240</v>
      </c>
      <c r="K1540" t="s">
        <v>24</v>
      </c>
      <c r="L1540" t="s">
        <v>477</v>
      </c>
      <c r="M1540" t="s">
        <v>26</v>
      </c>
      <c r="N1540" t="s">
        <v>27</v>
      </c>
    </row>
    <row r="1541" spans="1:14" x14ac:dyDescent="0.25">
      <c r="A1541" t="s">
        <v>9396</v>
      </c>
      <c r="B1541" t="s">
        <v>8533</v>
      </c>
      <c r="C1541" t="s">
        <v>16</v>
      </c>
      <c r="D1541" t="s">
        <v>8534</v>
      </c>
      <c r="E1541" t="s">
        <v>695</v>
      </c>
      <c r="F1541" t="s">
        <v>9397</v>
      </c>
      <c r="G1541" t="s">
        <v>9398</v>
      </c>
      <c r="H1541" t="s">
        <v>9399</v>
      </c>
      <c r="I1541" t="s">
        <v>22</v>
      </c>
      <c r="J1541" t="s">
        <v>134</v>
      </c>
      <c r="K1541" t="s">
        <v>24</v>
      </c>
      <c r="L1541" t="s">
        <v>91</v>
      </c>
      <c r="M1541" t="s">
        <v>26</v>
      </c>
      <c r="N1541" t="s">
        <v>27</v>
      </c>
    </row>
    <row r="1542" spans="1:14" x14ac:dyDescent="0.25">
      <c r="A1542" t="s">
        <v>9400</v>
      </c>
      <c r="B1542" t="s">
        <v>992</v>
      </c>
      <c r="C1542" t="s">
        <v>16</v>
      </c>
      <c r="D1542" t="s">
        <v>3396</v>
      </c>
      <c r="E1542" t="s">
        <v>695</v>
      </c>
      <c r="F1542" t="s">
        <v>9401</v>
      </c>
      <c r="G1542" t="s">
        <v>9402</v>
      </c>
      <c r="H1542" t="s">
        <v>9403</v>
      </c>
      <c r="I1542" t="s">
        <v>34</v>
      </c>
      <c r="J1542" t="s">
        <v>2011</v>
      </c>
      <c r="K1542" t="s">
        <v>24</v>
      </c>
      <c r="L1542" t="s">
        <v>1577</v>
      </c>
      <c r="M1542" t="s">
        <v>26</v>
      </c>
      <c r="N1542" t="s">
        <v>27</v>
      </c>
    </row>
    <row r="1543" spans="1:14" x14ac:dyDescent="0.25">
      <c r="A1543" t="s">
        <v>9404</v>
      </c>
      <c r="B1543" t="s">
        <v>8544</v>
      </c>
      <c r="C1543" t="s">
        <v>16</v>
      </c>
      <c r="D1543" t="s">
        <v>4792</v>
      </c>
      <c r="E1543" t="s">
        <v>695</v>
      </c>
      <c r="F1543" t="s">
        <v>9405</v>
      </c>
      <c r="G1543" t="s">
        <v>9406</v>
      </c>
      <c r="H1543" t="s">
        <v>9407</v>
      </c>
      <c r="I1543" t="s">
        <v>34</v>
      </c>
      <c r="J1543" t="s">
        <v>276</v>
      </c>
      <c r="K1543" t="s">
        <v>24</v>
      </c>
      <c r="L1543" t="s">
        <v>914</v>
      </c>
      <c r="M1543" t="s">
        <v>26</v>
      </c>
      <c r="N1543" t="s">
        <v>27</v>
      </c>
    </row>
    <row r="1544" spans="1:14" x14ac:dyDescent="0.25">
      <c r="A1544" t="s">
        <v>9408</v>
      </c>
      <c r="C1544" t="s">
        <v>76</v>
      </c>
      <c r="D1544" t="s">
        <v>9409</v>
      </c>
      <c r="E1544" t="s">
        <v>695</v>
      </c>
      <c r="F1544" t="s">
        <v>9410</v>
      </c>
      <c r="G1544" t="s">
        <v>9411</v>
      </c>
      <c r="H1544" t="s">
        <v>9412</v>
      </c>
      <c r="I1544" t="s">
        <v>22</v>
      </c>
      <c r="J1544" t="s">
        <v>276</v>
      </c>
      <c r="K1544" t="s">
        <v>24</v>
      </c>
      <c r="L1544" t="s">
        <v>91</v>
      </c>
      <c r="M1544" t="s">
        <v>26</v>
      </c>
      <c r="N1544" t="s">
        <v>27</v>
      </c>
    </row>
    <row r="1545" spans="1:14" x14ac:dyDescent="0.25">
      <c r="A1545" t="s">
        <v>9261</v>
      </c>
      <c r="B1545" t="s">
        <v>1974</v>
      </c>
      <c r="C1545" t="s">
        <v>76</v>
      </c>
      <c r="D1545" t="s">
        <v>2533</v>
      </c>
      <c r="E1545" t="s">
        <v>695</v>
      </c>
      <c r="F1545" t="s">
        <v>9417</v>
      </c>
      <c r="G1545" t="s">
        <v>9418</v>
      </c>
      <c r="H1545" t="s">
        <v>9419</v>
      </c>
      <c r="I1545" t="s">
        <v>34</v>
      </c>
      <c r="J1545" t="s">
        <v>178</v>
      </c>
      <c r="K1545" t="s">
        <v>24</v>
      </c>
      <c r="L1545" t="s">
        <v>257</v>
      </c>
      <c r="M1545" t="s">
        <v>26</v>
      </c>
      <c r="N1545" t="s">
        <v>27</v>
      </c>
    </row>
    <row r="1546" spans="1:14" x14ac:dyDescent="0.25">
      <c r="A1546" t="s">
        <v>9420</v>
      </c>
      <c r="B1546" t="s">
        <v>9421</v>
      </c>
      <c r="C1546" t="s">
        <v>76</v>
      </c>
      <c r="D1546" t="s">
        <v>1052</v>
      </c>
      <c r="E1546" t="s">
        <v>695</v>
      </c>
      <c r="F1546" t="s">
        <v>9422</v>
      </c>
      <c r="G1546" t="s">
        <v>9423</v>
      </c>
      <c r="H1546" t="s">
        <v>9424</v>
      </c>
      <c r="I1546" t="s">
        <v>34</v>
      </c>
      <c r="J1546" t="s">
        <v>71</v>
      </c>
      <c r="K1546" t="s">
        <v>24</v>
      </c>
      <c r="L1546" t="s">
        <v>224</v>
      </c>
      <c r="M1546" t="s">
        <v>9425</v>
      </c>
      <c r="N1546" t="s">
        <v>46</v>
      </c>
    </row>
    <row r="1547" spans="1:14" x14ac:dyDescent="0.25">
      <c r="A1547" t="s">
        <v>9426</v>
      </c>
      <c r="B1547" t="s">
        <v>9421</v>
      </c>
      <c r="C1547" t="s">
        <v>76</v>
      </c>
      <c r="D1547" t="s">
        <v>1052</v>
      </c>
      <c r="E1547" t="s">
        <v>695</v>
      </c>
      <c r="F1547" t="s">
        <v>9427</v>
      </c>
      <c r="G1547" t="s">
        <v>9428</v>
      </c>
      <c r="H1547" t="s">
        <v>9429</v>
      </c>
      <c r="I1547" t="s">
        <v>34</v>
      </c>
      <c r="J1547" t="s">
        <v>71</v>
      </c>
      <c r="K1547" t="s">
        <v>24</v>
      </c>
      <c r="L1547" t="s">
        <v>224</v>
      </c>
      <c r="M1547" t="s">
        <v>9430</v>
      </c>
      <c r="N1547" t="s">
        <v>46</v>
      </c>
    </row>
    <row r="1548" spans="1:14" x14ac:dyDescent="0.25">
      <c r="A1548" t="s">
        <v>3065</v>
      </c>
      <c r="B1548" t="s">
        <v>3786</v>
      </c>
      <c r="C1548" t="s">
        <v>76</v>
      </c>
      <c r="D1548" t="s">
        <v>9439</v>
      </c>
      <c r="E1548" t="s">
        <v>695</v>
      </c>
      <c r="F1548" t="s">
        <v>9440</v>
      </c>
      <c r="G1548" t="s">
        <v>9441</v>
      </c>
      <c r="H1548" t="s">
        <v>9442</v>
      </c>
      <c r="I1548" t="s">
        <v>34</v>
      </c>
      <c r="J1548" t="s">
        <v>1413</v>
      </c>
      <c r="K1548" t="s">
        <v>24</v>
      </c>
      <c r="L1548" t="s">
        <v>2938</v>
      </c>
      <c r="M1548" t="s">
        <v>9443</v>
      </c>
      <c r="N1548" t="s">
        <v>46</v>
      </c>
    </row>
    <row r="1549" spans="1:14" x14ac:dyDescent="0.25">
      <c r="A1549" t="s">
        <v>9444</v>
      </c>
      <c r="B1549" t="s">
        <v>9445</v>
      </c>
      <c r="C1549" t="s">
        <v>76</v>
      </c>
      <c r="D1549" t="s">
        <v>67</v>
      </c>
      <c r="E1549" t="s">
        <v>695</v>
      </c>
      <c r="F1549" t="s">
        <v>9446</v>
      </c>
      <c r="G1549" t="s">
        <v>9447</v>
      </c>
      <c r="H1549" t="s">
        <v>9448</v>
      </c>
      <c r="I1549" t="s">
        <v>34</v>
      </c>
      <c r="J1549" t="s">
        <v>691</v>
      </c>
      <c r="K1549" t="s">
        <v>24</v>
      </c>
      <c r="L1549" t="s">
        <v>44</v>
      </c>
      <c r="M1549" t="s">
        <v>26</v>
      </c>
      <c r="N1549" t="s">
        <v>27</v>
      </c>
    </row>
    <row r="1550" spans="1:14" x14ac:dyDescent="0.25">
      <c r="A1550" t="s">
        <v>9449</v>
      </c>
      <c r="B1550" t="s">
        <v>7317</v>
      </c>
      <c r="C1550" t="s">
        <v>16</v>
      </c>
      <c r="D1550" t="s">
        <v>9145</v>
      </c>
      <c r="E1550" t="s">
        <v>695</v>
      </c>
      <c r="F1550" t="s">
        <v>9450</v>
      </c>
      <c r="G1550" t="s">
        <v>9451</v>
      </c>
      <c r="H1550" t="s">
        <v>9452</v>
      </c>
      <c r="I1550" t="s">
        <v>34</v>
      </c>
      <c r="J1550" t="s">
        <v>1762</v>
      </c>
      <c r="K1550" t="s">
        <v>24</v>
      </c>
      <c r="L1550" t="s">
        <v>9453</v>
      </c>
      <c r="M1550" t="s">
        <v>26</v>
      </c>
      <c r="N1550" t="s">
        <v>27</v>
      </c>
    </row>
    <row r="1551" spans="1:14" x14ac:dyDescent="0.25">
      <c r="A1551" t="s">
        <v>9311</v>
      </c>
      <c r="B1551" t="s">
        <v>9312</v>
      </c>
      <c r="C1551" t="s">
        <v>16</v>
      </c>
      <c r="D1551" t="s">
        <v>9237</v>
      </c>
      <c r="E1551" t="s">
        <v>695</v>
      </c>
      <c r="F1551" t="s">
        <v>9454</v>
      </c>
      <c r="G1551" t="s">
        <v>9455</v>
      </c>
      <c r="H1551" t="s">
        <v>9456</v>
      </c>
      <c r="I1551" t="s">
        <v>22</v>
      </c>
      <c r="J1551" t="s">
        <v>9241</v>
      </c>
      <c r="K1551" t="s">
        <v>24</v>
      </c>
      <c r="L1551" t="s">
        <v>483</v>
      </c>
      <c r="M1551" t="s">
        <v>26</v>
      </c>
      <c r="N1551" t="s">
        <v>27</v>
      </c>
    </row>
    <row r="1552" spans="1:14" x14ac:dyDescent="0.25">
      <c r="A1552" t="s">
        <v>9461</v>
      </c>
      <c r="B1552" t="s">
        <v>8544</v>
      </c>
      <c r="C1552" t="s">
        <v>16</v>
      </c>
      <c r="D1552" t="s">
        <v>9170</v>
      </c>
      <c r="E1552" t="s">
        <v>695</v>
      </c>
      <c r="F1552" t="s">
        <v>9462</v>
      </c>
      <c r="G1552" t="s">
        <v>9463</v>
      </c>
      <c r="H1552" t="s">
        <v>9464</v>
      </c>
      <c r="I1552" t="s">
        <v>34</v>
      </c>
      <c r="J1552" t="s">
        <v>269</v>
      </c>
      <c r="K1552" t="s">
        <v>24</v>
      </c>
      <c r="L1552" t="s">
        <v>914</v>
      </c>
      <c r="M1552" t="s">
        <v>26</v>
      </c>
      <c r="N1552" t="s">
        <v>27</v>
      </c>
    </row>
    <row r="1553" spans="1:14" x14ac:dyDescent="0.25">
      <c r="A1553" t="s">
        <v>9465</v>
      </c>
      <c r="B1553" t="s">
        <v>992</v>
      </c>
      <c r="C1553" t="s">
        <v>16</v>
      </c>
      <c r="D1553" t="s">
        <v>3396</v>
      </c>
      <c r="E1553" t="s">
        <v>695</v>
      </c>
      <c r="F1553" t="s">
        <v>9466</v>
      </c>
      <c r="G1553" t="s">
        <v>9467</v>
      </c>
      <c r="H1553" t="s">
        <v>9468</v>
      </c>
      <c r="I1553" t="s">
        <v>34</v>
      </c>
      <c r="J1553" t="s">
        <v>855</v>
      </c>
      <c r="K1553" t="s">
        <v>24</v>
      </c>
      <c r="L1553" t="s">
        <v>9370</v>
      </c>
      <c r="M1553" t="s">
        <v>26</v>
      </c>
      <c r="N1553" t="s">
        <v>27</v>
      </c>
    </row>
    <row r="1554" spans="1:14" x14ac:dyDescent="0.25">
      <c r="A1554" t="s">
        <v>9469</v>
      </c>
      <c r="B1554" t="s">
        <v>8544</v>
      </c>
      <c r="C1554" t="s">
        <v>16</v>
      </c>
      <c r="D1554" t="s">
        <v>4792</v>
      </c>
      <c r="E1554" t="s">
        <v>695</v>
      </c>
      <c r="F1554" t="s">
        <v>9470</v>
      </c>
      <c r="G1554" t="s">
        <v>9471</v>
      </c>
      <c r="H1554" t="s">
        <v>9472</v>
      </c>
      <c r="I1554" t="s">
        <v>34</v>
      </c>
      <c r="J1554" t="s">
        <v>872</v>
      </c>
      <c r="K1554" t="s">
        <v>24</v>
      </c>
      <c r="L1554" t="s">
        <v>914</v>
      </c>
      <c r="M1554" t="s">
        <v>26</v>
      </c>
      <c r="N1554" t="s">
        <v>27</v>
      </c>
    </row>
    <row r="1555" spans="1:14" x14ac:dyDescent="0.25">
      <c r="A1555" t="s">
        <v>9174</v>
      </c>
      <c r="B1555" t="s">
        <v>9175</v>
      </c>
      <c r="C1555" t="s">
        <v>76</v>
      </c>
      <c r="D1555" t="s">
        <v>8596</v>
      </c>
      <c r="E1555" t="s">
        <v>695</v>
      </c>
      <c r="F1555" t="s">
        <v>9476</v>
      </c>
      <c r="G1555" t="s">
        <v>9477</v>
      </c>
      <c r="H1555" t="s">
        <v>9478</v>
      </c>
      <c r="I1555" t="s">
        <v>34</v>
      </c>
      <c r="J1555" t="s">
        <v>1372</v>
      </c>
      <c r="K1555" t="s">
        <v>24</v>
      </c>
      <c r="L1555" t="s">
        <v>9179</v>
      </c>
      <c r="M1555" t="s">
        <v>9479</v>
      </c>
      <c r="N1555" t="s">
        <v>46</v>
      </c>
    </row>
    <row r="1556" spans="1:14" x14ac:dyDescent="0.25">
      <c r="A1556" t="s">
        <v>9480</v>
      </c>
      <c r="B1556" t="s">
        <v>8544</v>
      </c>
      <c r="C1556" t="s">
        <v>16</v>
      </c>
      <c r="D1556" t="s">
        <v>4792</v>
      </c>
      <c r="E1556" t="s">
        <v>695</v>
      </c>
      <c r="F1556" t="s">
        <v>9481</v>
      </c>
      <c r="G1556" t="s">
        <v>9482</v>
      </c>
      <c r="H1556" t="s">
        <v>9483</v>
      </c>
      <c r="I1556" t="s">
        <v>34</v>
      </c>
      <c r="J1556" t="s">
        <v>142</v>
      </c>
      <c r="K1556" t="s">
        <v>24</v>
      </c>
      <c r="L1556" t="s">
        <v>914</v>
      </c>
      <c r="M1556" t="s">
        <v>26</v>
      </c>
      <c r="N1556" t="s">
        <v>27</v>
      </c>
    </row>
    <row r="1557" spans="1:14" x14ac:dyDescent="0.25">
      <c r="A1557" t="s">
        <v>9484</v>
      </c>
      <c r="B1557" t="s">
        <v>992</v>
      </c>
      <c r="C1557" t="s">
        <v>16</v>
      </c>
      <c r="D1557" t="s">
        <v>3396</v>
      </c>
      <c r="E1557" t="s">
        <v>695</v>
      </c>
      <c r="F1557" t="s">
        <v>9485</v>
      </c>
      <c r="G1557" t="s">
        <v>9486</v>
      </c>
      <c r="H1557" t="s">
        <v>9487</v>
      </c>
      <c r="I1557" t="s">
        <v>34</v>
      </c>
      <c r="J1557" t="s">
        <v>6203</v>
      </c>
      <c r="K1557" t="s">
        <v>24</v>
      </c>
      <c r="L1557" t="s">
        <v>9370</v>
      </c>
      <c r="M1557" t="s">
        <v>26</v>
      </c>
      <c r="N1557" t="s">
        <v>27</v>
      </c>
    </row>
    <row r="1558" spans="1:14" x14ac:dyDescent="0.25">
      <c r="A1558" t="s">
        <v>9158</v>
      </c>
      <c r="B1558" t="s">
        <v>9488</v>
      </c>
      <c r="C1558" t="s">
        <v>16</v>
      </c>
      <c r="D1558" t="s">
        <v>594</v>
      </c>
      <c r="E1558" t="s">
        <v>695</v>
      </c>
      <c r="F1558" t="s">
        <v>9489</v>
      </c>
      <c r="G1558" t="s">
        <v>9490</v>
      </c>
      <c r="H1558" t="s">
        <v>9491</v>
      </c>
      <c r="I1558" t="s">
        <v>34</v>
      </c>
      <c r="J1558" t="s">
        <v>1010</v>
      </c>
      <c r="K1558" t="s">
        <v>24</v>
      </c>
      <c r="L1558" t="s">
        <v>224</v>
      </c>
      <c r="M1558" t="s">
        <v>26</v>
      </c>
      <c r="N1558" t="s">
        <v>27</v>
      </c>
    </row>
    <row r="1559" spans="1:14" x14ac:dyDescent="0.25">
      <c r="A1559" t="s">
        <v>9388</v>
      </c>
      <c r="B1559" t="s">
        <v>1519</v>
      </c>
      <c r="C1559" t="s">
        <v>16</v>
      </c>
      <c r="D1559" t="s">
        <v>8478</v>
      </c>
      <c r="E1559" t="s">
        <v>695</v>
      </c>
      <c r="F1559" t="s">
        <v>9492</v>
      </c>
      <c r="G1559" t="s">
        <v>9493</v>
      </c>
      <c r="H1559" t="s">
        <v>9494</v>
      </c>
      <c r="I1559" t="s">
        <v>22</v>
      </c>
      <c r="J1559" t="s">
        <v>1161</v>
      </c>
      <c r="K1559" t="s">
        <v>24</v>
      </c>
      <c r="L1559" t="s">
        <v>44</v>
      </c>
      <c r="M1559" t="s">
        <v>26</v>
      </c>
      <c r="N1559" t="s">
        <v>27</v>
      </c>
    </row>
    <row r="1560" spans="1:14" x14ac:dyDescent="0.25">
      <c r="A1560" t="s">
        <v>9501</v>
      </c>
      <c r="B1560" t="s">
        <v>1304</v>
      </c>
      <c r="C1560" t="s">
        <v>16</v>
      </c>
      <c r="D1560" t="s">
        <v>1052</v>
      </c>
      <c r="E1560" t="s">
        <v>695</v>
      </c>
      <c r="F1560" t="s">
        <v>9502</v>
      </c>
      <c r="G1560" t="s">
        <v>9503</v>
      </c>
      <c r="H1560" t="s">
        <v>9504</v>
      </c>
      <c r="I1560" t="s">
        <v>34</v>
      </c>
      <c r="J1560" t="s">
        <v>127</v>
      </c>
      <c r="K1560" t="s">
        <v>24</v>
      </c>
      <c r="L1560" t="s">
        <v>224</v>
      </c>
      <c r="M1560" t="s">
        <v>9505</v>
      </c>
      <c r="N1560" t="s">
        <v>46</v>
      </c>
    </row>
    <row r="1561" spans="1:14" x14ac:dyDescent="0.25">
      <c r="A1561" t="s">
        <v>9506</v>
      </c>
      <c r="B1561" t="s">
        <v>992</v>
      </c>
      <c r="C1561" t="s">
        <v>16</v>
      </c>
      <c r="D1561" t="s">
        <v>3396</v>
      </c>
      <c r="E1561" t="s">
        <v>695</v>
      </c>
      <c r="F1561" t="s">
        <v>9507</v>
      </c>
      <c r="G1561" t="s">
        <v>9508</v>
      </c>
      <c r="H1561" t="s">
        <v>9509</v>
      </c>
      <c r="I1561" t="s">
        <v>34</v>
      </c>
      <c r="J1561" t="s">
        <v>9241</v>
      </c>
      <c r="K1561" t="s">
        <v>24</v>
      </c>
      <c r="L1561" t="s">
        <v>9234</v>
      </c>
      <c r="M1561" t="s">
        <v>26</v>
      </c>
      <c r="N1561" t="s">
        <v>27</v>
      </c>
    </row>
    <row r="1562" spans="1:14" x14ac:dyDescent="0.25">
      <c r="A1562" t="s">
        <v>9510</v>
      </c>
      <c r="B1562" t="s">
        <v>8544</v>
      </c>
      <c r="C1562" t="s">
        <v>16</v>
      </c>
      <c r="D1562" t="s">
        <v>4792</v>
      </c>
      <c r="E1562" t="s">
        <v>695</v>
      </c>
      <c r="F1562" t="s">
        <v>9511</v>
      </c>
      <c r="G1562" t="s">
        <v>9512</v>
      </c>
      <c r="H1562" t="s">
        <v>9513</v>
      </c>
      <c r="I1562" t="s">
        <v>34</v>
      </c>
      <c r="J1562" t="s">
        <v>782</v>
      </c>
      <c r="K1562" t="s">
        <v>24</v>
      </c>
      <c r="L1562" t="s">
        <v>914</v>
      </c>
      <c r="M1562" t="s">
        <v>26</v>
      </c>
      <c r="N1562" t="s">
        <v>27</v>
      </c>
    </row>
    <row r="1563" spans="1:14" x14ac:dyDescent="0.25">
      <c r="A1563" t="s">
        <v>9514</v>
      </c>
      <c r="B1563" t="s">
        <v>8544</v>
      </c>
      <c r="C1563" t="s">
        <v>16</v>
      </c>
      <c r="D1563" t="s">
        <v>4792</v>
      </c>
      <c r="E1563" t="s">
        <v>695</v>
      </c>
      <c r="F1563" t="s">
        <v>9515</v>
      </c>
      <c r="G1563" t="s">
        <v>9516</v>
      </c>
      <c r="H1563" t="s">
        <v>9517</v>
      </c>
      <c r="I1563" t="s">
        <v>34</v>
      </c>
      <c r="J1563" t="s">
        <v>929</v>
      </c>
      <c r="K1563" t="s">
        <v>24</v>
      </c>
      <c r="L1563" t="s">
        <v>914</v>
      </c>
      <c r="M1563" t="s">
        <v>26</v>
      </c>
      <c r="N1563" t="s">
        <v>27</v>
      </c>
    </row>
    <row r="1564" spans="1:14" x14ac:dyDescent="0.25">
      <c r="A1564" t="s">
        <v>9518</v>
      </c>
      <c r="B1564" t="s">
        <v>8544</v>
      </c>
      <c r="C1564" t="s">
        <v>16</v>
      </c>
      <c r="D1564" t="s">
        <v>4792</v>
      </c>
      <c r="E1564" t="s">
        <v>695</v>
      </c>
      <c r="F1564" t="s">
        <v>9519</v>
      </c>
      <c r="G1564" t="s">
        <v>9520</v>
      </c>
      <c r="H1564" t="s">
        <v>9521</v>
      </c>
      <c r="I1564" t="s">
        <v>34</v>
      </c>
      <c r="J1564" t="s">
        <v>1208</v>
      </c>
      <c r="K1564" t="s">
        <v>24</v>
      </c>
      <c r="L1564" t="s">
        <v>914</v>
      </c>
      <c r="M1564" t="s">
        <v>26</v>
      </c>
      <c r="N1564" t="s">
        <v>27</v>
      </c>
    </row>
    <row r="1565" spans="1:14" x14ac:dyDescent="0.25">
      <c r="A1565" t="s">
        <v>9123</v>
      </c>
      <c r="B1565" t="s">
        <v>9124</v>
      </c>
      <c r="C1565" t="s">
        <v>16</v>
      </c>
      <c r="D1565" t="s">
        <v>288</v>
      </c>
      <c r="E1565" t="s">
        <v>695</v>
      </c>
      <c r="F1565" t="s">
        <v>9522</v>
      </c>
      <c r="G1565" t="s">
        <v>9523</v>
      </c>
      <c r="H1565" t="s">
        <v>9524</v>
      </c>
      <c r="I1565" t="s">
        <v>34</v>
      </c>
      <c r="J1565" t="s">
        <v>1056</v>
      </c>
      <c r="K1565" t="s">
        <v>24</v>
      </c>
      <c r="L1565" t="s">
        <v>224</v>
      </c>
      <c r="M1565" t="s">
        <v>9525</v>
      </c>
      <c r="N1565" t="s">
        <v>46</v>
      </c>
    </row>
    <row r="1566" spans="1:14" x14ac:dyDescent="0.25">
      <c r="A1566" t="s">
        <v>763</v>
      </c>
      <c r="B1566" t="s">
        <v>9340</v>
      </c>
      <c r="C1566" t="s">
        <v>76</v>
      </c>
      <c r="E1566" t="s">
        <v>695</v>
      </c>
      <c r="F1566" t="s">
        <v>9526</v>
      </c>
      <c r="G1566" t="s">
        <v>9527</v>
      </c>
      <c r="H1566" t="s">
        <v>9528</v>
      </c>
      <c r="I1566" t="s">
        <v>34</v>
      </c>
      <c r="J1566" t="s">
        <v>1769</v>
      </c>
      <c r="K1566" t="s">
        <v>24</v>
      </c>
      <c r="M1566" t="s">
        <v>26</v>
      </c>
      <c r="N1566" t="s">
        <v>27</v>
      </c>
    </row>
    <row r="1567" spans="1:14" x14ac:dyDescent="0.25">
      <c r="A1567" t="s">
        <v>9529</v>
      </c>
      <c r="B1567" t="s">
        <v>9530</v>
      </c>
      <c r="C1567" t="s">
        <v>76</v>
      </c>
      <c r="D1567" t="s">
        <v>9222</v>
      </c>
      <c r="E1567" t="s">
        <v>695</v>
      </c>
      <c r="F1567" t="s">
        <v>9531</v>
      </c>
      <c r="G1567" t="s">
        <v>9532</v>
      </c>
      <c r="H1567" t="s">
        <v>9533</v>
      </c>
      <c r="I1567" t="s">
        <v>34</v>
      </c>
      <c r="J1567" t="s">
        <v>232</v>
      </c>
      <c r="K1567" t="s">
        <v>24</v>
      </c>
      <c r="L1567" t="s">
        <v>82</v>
      </c>
      <c r="M1567" t="s">
        <v>26</v>
      </c>
      <c r="N1567" t="s">
        <v>27</v>
      </c>
    </row>
    <row r="1568" spans="1:14" x14ac:dyDescent="0.25">
      <c r="A1568" t="s">
        <v>9158</v>
      </c>
      <c r="B1568" t="s">
        <v>9534</v>
      </c>
      <c r="C1568" t="s">
        <v>16</v>
      </c>
      <c r="D1568" t="s">
        <v>594</v>
      </c>
      <c r="E1568" t="s">
        <v>695</v>
      </c>
      <c r="F1568" t="s">
        <v>9535</v>
      </c>
      <c r="G1568" t="s">
        <v>9536</v>
      </c>
      <c r="H1568" t="s">
        <v>9537</v>
      </c>
      <c r="I1568" t="s">
        <v>34</v>
      </c>
      <c r="J1568" t="s">
        <v>1275</v>
      </c>
      <c r="K1568" t="s">
        <v>24</v>
      </c>
      <c r="L1568" t="s">
        <v>224</v>
      </c>
      <c r="M1568" t="s">
        <v>26</v>
      </c>
      <c r="N1568" t="s">
        <v>27</v>
      </c>
    </row>
    <row r="1569" spans="1:14" x14ac:dyDescent="0.25">
      <c r="A1569" t="s">
        <v>9538</v>
      </c>
      <c r="B1569" t="s">
        <v>9539</v>
      </c>
      <c r="C1569" t="s">
        <v>16</v>
      </c>
      <c r="D1569" t="s">
        <v>1612</v>
      </c>
      <c r="E1569" t="s">
        <v>695</v>
      </c>
      <c r="F1569" t="s">
        <v>9540</v>
      </c>
      <c r="G1569" t="s">
        <v>9541</v>
      </c>
      <c r="H1569" t="s">
        <v>9542</v>
      </c>
      <c r="I1569" t="s">
        <v>34</v>
      </c>
      <c r="J1569" t="s">
        <v>816</v>
      </c>
      <c r="K1569" t="s">
        <v>24</v>
      </c>
      <c r="L1569" t="s">
        <v>82</v>
      </c>
      <c r="M1569" t="s">
        <v>26</v>
      </c>
      <c r="N1569" t="s">
        <v>27</v>
      </c>
    </row>
    <row r="1570" spans="1:14" x14ac:dyDescent="0.25">
      <c r="A1570" t="s">
        <v>9550</v>
      </c>
      <c r="C1570" t="s">
        <v>76</v>
      </c>
      <c r="D1570" t="s">
        <v>9118</v>
      </c>
      <c r="E1570" t="s">
        <v>695</v>
      </c>
      <c r="F1570" t="s">
        <v>9551</v>
      </c>
      <c r="G1570" t="s">
        <v>9552</v>
      </c>
      <c r="H1570" t="s">
        <v>9553</v>
      </c>
      <c r="I1570" t="s">
        <v>22</v>
      </c>
      <c r="J1570" t="s">
        <v>276</v>
      </c>
      <c r="K1570" t="s">
        <v>24</v>
      </c>
      <c r="L1570" t="s">
        <v>9122</v>
      </c>
      <c r="M1570" t="s">
        <v>26</v>
      </c>
      <c r="N1570" t="s">
        <v>27</v>
      </c>
    </row>
    <row r="1571" spans="1:14" x14ac:dyDescent="0.25">
      <c r="A1571" t="s">
        <v>9196</v>
      </c>
      <c r="B1571" t="s">
        <v>9197</v>
      </c>
      <c r="C1571" t="s">
        <v>16</v>
      </c>
      <c r="D1571" t="s">
        <v>9198</v>
      </c>
      <c r="E1571" t="s">
        <v>695</v>
      </c>
      <c r="F1571" t="s">
        <v>9557</v>
      </c>
      <c r="G1571" t="s">
        <v>9558</v>
      </c>
      <c r="H1571" t="s">
        <v>9559</v>
      </c>
      <c r="I1571" t="s">
        <v>34</v>
      </c>
      <c r="J1571" t="s">
        <v>426</v>
      </c>
      <c r="K1571" t="s">
        <v>24</v>
      </c>
      <c r="L1571" t="s">
        <v>713</v>
      </c>
      <c r="M1571" t="s">
        <v>26</v>
      </c>
      <c r="N1571" t="s">
        <v>27</v>
      </c>
    </row>
    <row r="1572" spans="1:14" x14ac:dyDescent="0.25">
      <c r="A1572" t="s">
        <v>9563</v>
      </c>
      <c r="B1572" t="s">
        <v>9564</v>
      </c>
      <c r="C1572" t="s">
        <v>16</v>
      </c>
      <c r="D1572" t="s">
        <v>2773</v>
      </c>
      <c r="E1572" t="s">
        <v>695</v>
      </c>
      <c r="F1572" t="s">
        <v>9565</v>
      </c>
      <c r="G1572" t="s">
        <v>9566</v>
      </c>
      <c r="H1572" t="s">
        <v>9567</v>
      </c>
      <c r="I1572" t="s">
        <v>34</v>
      </c>
      <c r="J1572" t="s">
        <v>232</v>
      </c>
      <c r="K1572" t="s">
        <v>24</v>
      </c>
      <c r="L1572" t="s">
        <v>9568</v>
      </c>
      <c r="M1572" t="s">
        <v>26</v>
      </c>
      <c r="N1572" t="s">
        <v>27</v>
      </c>
    </row>
    <row r="1573" spans="1:14" x14ac:dyDescent="0.25">
      <c r="A1573" t="s">
        <v>9569</v>
      </c>
      <c r="B1573" t="s">
        <v>9570</v>
      </c>
      <c r="C1573" t="s">
        <v>16</v>
      </c>
      <c r="D1573" t="s">
        <v>3396</v>
      </c>
      <c r="E1573" t="s">
        <v>695</v>
      </c>
      <c r="F1573" t="s">
        <v>9571</v>
      </c>
      <c r="G1573" t="s">
        <v>9572</v>
      </c>
      <c r="H1573" t="s">
        <v>9573</v>
      </c>
      <c r="I1573" t="s">
        <v>34</v>
      </c>
      <c r="J1573" t="s">
        <v>1227</v>
      </c>
      <c r="K1573" t="s">
        <v>24</v>
      </c>
      <c r="L1573" t="s">
        <v>9370</v>
      </c>
      <c r="M1573" t="s">
        <v>26</v>
      </c>
      <c r="N1573" t="s">
        <v>27</v>
      </c>
    </row>
    <row r="1574" spans="1:14" x14ac:dyDescent="0.25">
      <c r="A1574" t="s">
        <v>8526</v>
      </c>
      <c r="B1574" t="s">
        <v>8527</v>
      </c>
      <c r="C1574" t="s">
        <v>16</v>
      </c>
      <c r="D1574" t="s">
        <v>8528</v>
      </c>
      <c r="E1574" t="s">
        <v>695</v>
      </c>
      <c r="F1574" t="s">
        <v>9574</v>
      </c>
      <c r="G1574" t="s">
        <v>9575</v>
      </c>
      <c r="H1574" t="s">
        <v>9576</v>
      </c>
      <c r="I1574" t="s">
        <v>22</v>
      </c>
      <c r="J1574" t="s">
        <v>284</v>
      </c>
      <c r="K1574" t="s">
        <v>24</v>
      </c>
      <c r="L1574" t="s">
        <v>3900</v>
      </c>
      <c r="M1574" t="s">
        <v>26</v>
      </c>
      <c r="N1574" t="s">
        <v>27</v>
      </c>
    </row>
    <row r="1575" spans="1:14" x14ac:dyDescent="0.25">
      <c r="A1575" t="s">
        <v>9583</v>
      </c>
      <c r="B1575" t="s">
        <v>9329</v>
      </c>
      <c r="C1575" t="s">
        <v>16</v>
      </c>
      <c r="D1575" t="s">
        <v>9584</v>
      </c>
      <c r="E1575" t="s">
        <v>695</v>
      </c>
      <c r="F1575" t="s">
        <v>9585</v>
      </c>
      <c r="G1575" t="s">
        <v>9586</v>
      </c>
      <c r="H1575" t="s">
        <v>9587</v>
      </c>
      <c r="I1575" t="s">
        <v>22</v>
      </c>
      <c r="J1575" t="s">
        <v>944</v>
      </c>
      <c r="K1575" t="s">
        <v>24</v>
      </c>
      <c r="L1575" t="s">
        <v>9588</v>
      </c>
      <c r="M1575" t="s">
        <v>26</v>
      </c>
      <c r="N1575" t="s">
        <v>27</v>
      </c>
    </row>
    <row r="1576" spans="1:14" x14ac:dyDescent="0.25">
      <c r="A1576" t="s">
        <v>9163</v>
      </c>
      <c r="B1576" t="s">
        <v>9164</v>
      </c>
      <c r="C1576" t="s">
        <v>76</v>
      </c>
      <c r="D1576" t="s">
        <v>329</v>
      </c>
      <c r="E1576" t="s">
        <v>695</v>
      </c>
      <c r="F1576" t="s">
        <v>9589</v>
      </c>
      <c r="G1576" t="s">
        <v>9590</v>
      </c>
      <c r="H1576" t="s">
        <v>9591</v>
      </c>
      <c r="I1576" t="s">
        <v>34</v>
      </c>
      <c r="J1576" t="s">
        <v>333</v>
      </c>
      <c r="K1576" t="s">
        <v>24</v>
      </c>
      <c r="L1576" t="s">
        <v>334</v>
      </c>
      <c r="M1576" t="s">
        <v>9592</v>
      </c>
      <c r="N1576" t="s">
        <v>46</v>
      </c>
    </row>
    <row r="1577" spans="1:14" x14ac:dyDescent="0.25">
      <c r="A1577" t="s">
        <v>9597</v>
      </c>
      <c r="B1577" t="s">
        <v>8544</v>
      </c>
      <c r="C1577" t="s">
        <v>16</v>
      </c>
      <c r="D1577" t="s">
        <v>4792</v>
      </c>
      <c r="E1577" t="s">
        <v>695</v>
      </c>
      <c r="F1577" t="s">
        <v>9598</v>
      </c>
      <c r="G1577" t="s">
        <v>9599</v>
      </c>
      <c r="H1577" t="s">
        <v>9600</v>
      </c>
      <c r="I1577" t="s">
        <v>34</v>
      </c>
      <c r="J1577" t="s">
        <v>1569</v>
      </c>
      <c r="K1577" t="s">
        <v>24</v>
      </c>
      <c r="L1577" t="s">
        <v>914</v>
      </c>
      <c r="M1577" t="s">
        <v>26</v>
      </c>
      <c r="N1577" t="s">
        <v>27</v>
      </c>
    </row>
    <row r="1578" spans="1:14" x14ac:dyDescent="0.25">
      <c r="A1578" t="s">
        <v>5580</v>
      </c>
      <c r="B1578" t="s">
        <v>9353</v>
      </c>
      <c r="C1578" t="s">
        <v>76</v>
      </c>
      <c r="D1578" t="s">
        <v>5227</v>
      </c>
      <c r="E1578" t="s">
        <v>695</v>
      </c>
      <c r="F1578" t="s">
        <v>9601</v>
      </c>
      <c r="G1578" t="s">
        <v>9602</v>
      </c>
      <c r="H1578" t="s">
        <v>9603</v>
      </c>
      <c r="I1578" t="s">
        <v>34</v>
      </c>
      <c r="J1578" t="s">
        <v>463</v>
      </c>
      <c r="K1578" t="s">
        <v>24</v>
      </c>
      <c r="L1578" t="s">
        <v>2863</v>
      </c>
      <c r="M1578" t="s">
        <v>9604</v>
      </c>
      <c r="N1578" t="s">
        <v>46</v>
      </c>
    </row>
    <row r="1579" spans="1:14" x14ac:dyDescent="0.25">
      <c r="A1579" t="s">
        <v>9605</v>
      </c>
      <c r="B1579" t="s">
        <v>9606</v>
      </c>
      <c r="C1579" t="s">
        <v>16</v>
      </c>
      <c r="D1579" t="s">
        <v>3889</v>
      </c>
      <c r="E1579" t="s">
        <v>695</v>
      </c>
      <c r="F1579" t="s">
        <v>9607</v>
      </c>
      <c r="G1579" t="s">
        <v>9608</v>
      </c>
      <c r="H1579" t="s">
        <v>9609</v>
      </c>
      <c r="I1579" t="s">
        <v>34</v>
      </c>
      <c r="J1579" t="s">
        <v>699</v>
      </c>
      <c r="K1579" t="s">
        <v>24</v>
      </c>
      <c r="L1579" t="s">
        <v>44</v>
      </c>
      <c r="M1579" t="s">
        <v>26</v>
      </c>
      <c r="N1579" t="s">
        <v>27</v>
      </c>
    </row>
    <row r="1580" spans="1:14" x14ac:dyDescent="0.25">
      <c r="A1580" t="s">
        <v>9610</v>
      </c>
      <c r="B1580" t="s">
        <v>9243</v>
      </c>
      <c r="C1580" t="s">
        <v>76</v>
      </c>
      <c r="D1580" t="s">
        <v>9244</v>
      </c>
      <c r="E1580" t="s">
        <v>695</v>
      </c>
      <c r="F1580" t="s">
        <v>9611</v>
      </c>
      <c r="G1580" t="s">
        <v>9612</v>
      </c>
      <c r="H1580" t="s">
        <v>9613</v>
      </c>
      <c r="I1580" t="s">
        <v>34</v>
      </c>
      <c r="J1580" t="s">
        <v>276</v>
      </c>
      <c r="K1580" t="s">
        <v>24</v>
      </c>
      <c r="L1580" t="s">
        <v>9248</v>
      </c>
      <c r="M1580" t="s">
        <v>26</v>
      </c>
      <c r="N1580" t="s">
        <v>27</v>
      </c>
    </row>
    <row r="1581" spans="1:14" x14ac:dyDescent="0.25">
      <c r="A1581" t="s">
        <v>9618</v>
      </c>
      <c r="B1581" t="s">
        <v>8544</v>
      </c>
      <c r="C1581" t="s">
        <v>16</v>
      </c>
      <c r="D1581" t="s">
        <v>4792</v>
      </c>
      <c r="E1581" t="s">
        <v>695</v>
      </c>
      <c r="F1581" t="s">
        <v>9619</v>
      </c>
      <c r="G1581" t="s">
        <v>9620</v>
      </c>
      <c r="H1581" t="s">
        <v>9621</v>
      </c>
      <c r="I1581" t="s">
        <v>34</v>
      </c>
      <c r="J1581" t="s">
        <v>1704</v>
      </c>
      <c r="K1581" t="s">
        <v>24</v>
      </c>
      <c r="L1581" t="s">
        <v>914</v>
      </c>
      <c r="M1581" t="s">
        <v>26</v>
      </c>
      <c r="N1581" t="s">
        <v>27</v>
      </c>
    </row>
    <row r="1582" spans="1:14" x14ac:dyDescent="0.25">
      <c r="A1582" t="s">
        <v>9622</v>
      </c>
      <c r="B1582" t="s">
        <v>8544</v>
      </c>
      <c r="C1582" t="s">
        <v>16</v>
      </c>
      <c r="D1582" t="s">
        <v>4792</v>
      </c>
      <c r="E1582" t="s">
        <v>695</v>
      </c>
      <c r="F1582" t="s">
        <v>9623</v>
      </c>
      <c r="G1582" t="s">
        <v>9624</v>
      </c>
      <c r="H1582" t="s">
        <v>9625</v>
      </c>
      <c r="I1582" t="s">
        <v>34</v>
      </c>
      <c r="J1582" t="s">
        <v>1066</v>
      </c>
      <c r="K1582" t="s">
        <v>24</v>
      </c>
      <c r="L1582" t="s">
        <v>914</v>
      </c>
      <c r="M1582" t="s">
        <v>26</v>
      </c>
      <c r="N1582" t="s">
        <v>27</v>
      </c>
    </row>
    <row r="1583" spans="1:14" x14ac:dyDescent="0.25">
      <c r="A1583" t="s">
        <v>5580</v>
      </c>
      <c r="B1583" t="s">
        <v>9181</v>
      </c>
      <c r="C1583" t="s">
        <v>16</v>
      </c>
      <c r="D1583" t="s">
        <v>5227</v>
      </c>
      <c r="E1583" t="s">
        <v>695</v>
      </c>
      <c r="F1583" t="s">
        <v>9626</v>
      </c>
      <c r="G1583" t="s">
        <v>9627</v>
      </c>
      <c r="H1583" t="s">
        <v>9628</v>
      </c>
      <c r="I1583" t="s">
        <v>34</v>
      </c>
      <c r="J1583" t="s">
        <v>7669</v>
      </c>
      <c r="K1583" t="s">
        <v>24</v>
      </c>
      <c r="L1583" t="s">
        <v>2863</v>
      </c>
      <c r="M1583" t="s">
        <v>9629</v>
      </c>
      <c r="N1583" t="s">
        <v>46</v>
      </c>
    </row>
    <row r="1584" spans="1:14" x14ac:dyDescent="0.25">
      <c r="A1584" t="s">
        <v>9630</v>
      </c>
      <c r="B1584" t="s">
        <v>6057</v>
      </c>
      <c r="C1584" t="s">
        <v>1991</v>
      </c>
      <c r="D1584" t="s">
        <v>9631</v>
      </c>
      <c r="E1584" t="s">
        <v>18</v>
      </c>
      <c r="F1584" t="s">
        <v>9632</v>
      </c>
      <c r="G1584" t="s">
        <v>9633</v>
      </c>
      <c r="H1584" t="s">
        <v>9634</v>
      </c>
      <c r="I1584" t="s">
        <v>34</v>
      </c>
      <c r="J1584" t="s">
        <v>2092</v>
      </c>
      <c r="K1584" t="s">
        <v>606</v>
      </c>
      <c r="L1584" t="s">
        <v>44</v>
      </c>
      <c r="M1584" t="s">
        <v>26</v>
      </c>
      <c r="N1584" t="s">
        <v>27</v>
      </c>
    </row>
    <row r="1585" spans="1:14" x14ac:dyDescent="0.25">
      <c r="A1585" t="s">
        <v>9635</v>
      </c>
      <c r="B1585" t="s">
        <v>5131</v>
      </c>
      <c r="C1585" t="s">
        <v>1991</v>
      </c>
      <c r="D1585" t="s">
        <v>3303</v>
      </c>
      <c r="E1585" t="s">
        <v>18</v>
      </c>
      <c r="F1585" t="s">
        <v>9636</v>
      </c>
      <c r="G1585" t="s">
        <v>9637</v>
      </c>
      <c r="H1585" t="s">
        <v>9638</v>
      </c>
      <c r="I1585" t="s">
        <v>34</v>
      </c>
      <c r="J1585" t="s">
        <v>1988</v>
      </c>
      <c r="K1585" t="s">
        <v>606</v>
      </c>
      <c r="L1585" t="s">
        <v>82</v>
      </c>
      <c r="M1585" t="s">
        <v>26</v>
      </c>
      <c r="N1585" t="s">
        <v>27</v>
      </c>
    </row>
    <row r="1586" spans="1:14" x14ac:dyDescent="0.25">
      <c r="A1586" t="s">
        <v>9639</v>
      </c>
      <c r="B1586" t="s">
        <v>9640</v>
      </c>
      <c r="C1586" t="s">
        <v>1991</v>
      </c>
      <c r="D1586" t="s">
        <v>9641</v>
      </c>
      <c r="E1586" t="s">
        <v>18</v>
      </c>
      <c r="F1586" t="s">
        <v>9642</v>
      </c>
      <c r="G1586" t="s">
        <v>9643</v>
      </c>
      <c r="H1586" t="s">
        <v>9644</v>
      </c>
      <c r="I1586" t="s">
        <v>9645</v>
      </c>
      <c r="J1586" t="s">
        <v>9255</v>
      </c>
      <c r="K1586" t="s">
        <v>606</v>
      </c>
      <c r="L1586" t="s">
        <v>9646</v>
      </c>
      <c r="M1586" t="s">
        <v>26</v>
      </c>
      <c r="N1586" t="s">
        <v>27</v>
      </c>
    </row>
    <row r="1587" spans="1:14" x14ac:dyDescent="0.25">
      <c r="A1587" t="s">
        <v>9647</v>
      </c>
      <c r="C1587" t="s">
        <v>1991</v>
      </c>
      <c r="D1587" t="s">
        <v>9648</v>
      </c>
      <c r="E1587" t="s">
        <v>18</v>
      </c>
      <c r="F1587" t="s">
        <v>9649</v>
      </c>
      <c r="G1587" t="s">
        <v>9650</v>
      </c>
      <c r="H1587" t="s">
        <v>9651</v>
      </c>
      <c r="I1587" t="s">
        <v>34</v>
      </c>
      <c r="J1587" t="s">
        <v>1677</v>
      </c>
      <c r="K1587" t="s">
        <v>606</v>
      </c>
      <c r="L1587" t="s">
        <v>449</v>
      </c>
      <c r="M1587" t="s">
        <v>26</v>
      </c>
      <c r="N1587" t="s">
        <v>27</v>
      </c>
    </row>
    <row r="1588" spans="1:14" x14ac:dyDescent="0.25">
      <c r="A1588" t="s">
        <v>9652</v>
      </c>
      <c r="B1588" t="s">
        <v>8544</v>
      </c>
      <c r="C1588" t="s">
        <v>16</v>
      </c>
      <c r="D1588" t="s">
        <v>4792</v>
      </c>
      <c r="E1588" t="s">
        <v>695</v>
      </c>
      <c r="F1588" t="s">
        <v>9653</v>
      </c>
      <c r="G1588" t="s">
        <v>9654</v>
      </c>
      <c r="H1588" t="s">
        <v>9655</v>
      </c>
      <c r="I1588" t="s">
        <v>34</v>
      </c>
      <c r="J1588" t="s">
        <v>1019</v>
      </c>
      <c r="K1588" t="s">
        <v>24</v>
      </c>
      <c r="L1588" t="s">
        <v>914</v>
      </c>
      <c r="M1588" t="s">
        <v>26</v>
      </c>
      <c r="N1588" t="s">
        <v>27</v>
      </c>
    </row>
    <row r="1589" spans="1:14" x14ac:dyDescent="0.25">
      <c r="A1589" t="s">
        <v>9656</v>
      </c>
      <c r="B1589" t="s">
        <v>8533</v>
      </c>
      <c r="C1589" t="s">
        <v>16</v>
      </c>
      <c r="D1589" t="s">
        <v>8534</v>
      </c>
      <c r="E1589" t="s">
        <v>695</v>
      </c>
      <c r="F1589" t="s">
        <v>9657</v>
      </c>
      <c r="G1589" t="s">
        <v>9658</v>
      </c>
      <c r="H1589" t="s">
        <v>9659</v>
      </c>
      <c r="I1589" t="s">
        <v>22</v>
      </c>
      <c r="J1589" t="s">
        <v>134</v>
      </c>
      <c r="K1589" t="s">
        <v>24</v>
      </c>
      <c r="L1589" t="s">
        <v>91</v>
      </c>
      <c r="M1589" t="s">
        <v>26</v>
      </c>
      <c r="N1589" t="s">
        <v>27</v>
      </c>
    </row>
    <row r="1590" spans="1:14" x14ac:dyDescent="0.25">
      <c r="A1590" t="s">
        <v>8526</v>
      </c>
      <c r="B1590" t="s">
        <v>8527</v>
      </c>
      <c r="C1590" t="s">
        <v>16</v>
      </c>
      <c r="D1590" t="s">
        <v>8528</v>
      </c>
      <c r="E1590" t="s">
        <v>695</v>
      </c>
      <c r="F1590" t="s">
        <v>9660</v>
      </c>
      <c r="G1590" t="s">
        <v>9661</v>
      </c>
      <c r="H1590" t="s">
        <v>9662</v>
      </c>
      <c r="I1590" t="s">
        <v>22</v>
      </c>
      <c r="J1590" t="s">
        <v>284</v>
      </c>
      <c r="K1590" t="s">
        <v>24</v>
      </c>
      <c r="L1590" t="s">
        <v>91</v>
      </c>
      <c r="M1590" t="s">
        <v>26</v>
      </c>
      <c r="N1590" t="s">
        <v>27</v>
      </c>
    </row>
    <row r="1591" spans="1:14" x14ac:dyDescent="0.25">
      <c r="A1591" t="s">
        <v>6915</v>
      </c>
      <c r="B1591" t="s">
        <v>6916</v>
      </c>
      <c r="C1591" t="s">
        <v>16</v>
      </c>
      <c r="D1591" t="s">
        <v>9292</v>
      </c>
      <c r="E1591" t="s">
        <v>695</v>
      </c>
      <c r="F1591" t="s">
        <v>9672</v>
      </c>
      <c r="G1591" t="s">
        <v>9673</v>
      </c>
      <c r="H1591" t="s">
        <v>9674</v>
      </c>
      <c r="I1591" t="s">
        <v>34</v>
      </c>
      <c r="J1591" t="s">
        <v>551</v>
      </c>
      <c r="K1591" t="s">
        <v>24</v>
      </c>
      <c r="L1591" t="s">
        <v>900</v>
      </c>
      <c r="M1591" t="s">
        <v>9675</v>
      </c>
      <c r="N1591" t="s">
        <v>46</v>
      </c>
    </row>
    <row r="1592" spans="1:14" x14ac:dyDescent="0.25">
      <c r="A1592" t="s">
        <v>9676</v>
      </c>
      <c r="B1592" t="s">
        <v>3995</v>
      </c>
      <c r="C1592" t="s">
        <v>76</v>
      </c>
      <c r="D1592" t="s">
        <v>9349</v>
      </c>
      <c r="E1592" t="s">
        <v>695</v>
      </c>
      <c r="F1592" t="s">
        <v>9677</v>
      </c>
      <c r="G1592" t="s">
        <v>9678</v>
      </c>
      <c r="H1592" t="s">
        <v>9679</v>
      </c>
      <c r="I1592" t="s">
        <v>34</v>
      </c>
      <c r="J1592" t="s">
        <v>514</v>
      </c>
      <c r="K1592" t="s">
        <v>24</v>
      </c>
      <c r="L1592" t="s">
        <v>5576</v>
      </c>
      <c r="M1592" t="s">
        <v>26</v>
      </c>
      <c r="N1592" t="s">
        <v>27</v>
      </c>
    </row>
    <row r="1593" spans="1:14" x14ac:dyDescent="0.25">
      <c r="A1593" t="s">
        <v>9680</v>
      </c>
      <c r="B1593" t="s">
        <v>9681</v>
      </c>
      <c r="C1593" t="s">
        <v>16</v>
      </c>
      <c r="D1593" t="s">
        <v>9682</v>
      </c>
      <c r="E1593" t="s">
        <v>695</v>
      </c>
      <c r="F1593" t="s">
        <v>9683</v>
      </c>
      <c r="G1593" t="s">
        <v>9684</v>
      </c>
      <c r="H1593" t="s">
        <v>9685</v>
      </c>
      <c r="I1593" t="s">
        <v>22</v>
      </c>
      <c r="J1593" t="s">
        <v>9686</v>
      </c>
      <c r="K1593" t="s">
        <v>24</v>
      </c>
      <c r="L1593" t="s">
        <v>9687</v>
      </c>
      <c r="M1593" t="s">
        <v>26</v>
      </c>
      <c r="N1593" t="s">
        <v>27</v>
      </c>
    </row>
    <row r="1594" spans="1:14" x14ac:dyDescent="0.25">
      <c r="A1594" t="s">
        <v>9688</v>
      </c>
      <c r="B1594" t="s">
        <v>8544</v>
      </c>
      <c r="C1594" t="s">
        <v>16</v>
      </c>
      <c r="D1594" t="s">
        <v>4792</v>
      </c>
      <c r="E1594" t="s">
        <v>695</v>
      </c>
      <c r="F1594" t="s">
        <v>9689</v>
      </c>
      <c r="G1594" t="s">
        <v>9690</v>
      </c>
      <c r="H1594" t="s">
        <v>9691</v>
      </c>
      <c r="I1594" t="s">
        <v>34</v>
      </c>
      <c r="J1594" t="s">
        <v>448</v>
      </c>
      <c r="K1594" t="s">
        <v>24</v>
      </c>
      <c r="L1594" t="s">
        <v>914</v>
      </c>
      <c r="M1594" t="s">
        <v>26</v>
      </c>
      <c r="N1594" t="s">
        <v>27</v>
      </c>
    </row>
    <row r="1595" spans="1:14" x14ac:dyDescent="0.25">
      <c r="A1595" t="s">
        <v>9699</v>
      </c>
      <c r="B1595" t="s">
        <v>8544</v>
      </c>
      <c r="C1595" t="s">
        <v>16</v>
      </c>
      <c r="D1595" t="s">
        <v>4792</v>
      </c>
      <c r="E1595" t="s">
        <v>695</v>
      </c>
      <c r="F1595" t="s">
        <v>9700</v>
      </c>
      <c r="G1595" t="s">
        <v>9701</v>
      </c>
      <c r="H1595" t="s">
        <v>9702</v>
      </c>
      <c r="I1595" t="s">
        <v>34</v>
      </c>
      <c r="J1595" t="s">
        <v>1704</v>
      </c>
      <c r="K1595" t="s">
        <v>24</v>
      </c>
      <c r="L1595" t="s">
        <v>914</v>
      </c>
      <c r="M1595" t="s">
        <v>26</v>
      </c>
      <c r="N1595" t="s">
        <v>27</v>
      </c>
    </row>
    <row r="1596" spans="1:14" x14ac:dyDescent="0.25">
      <c r="A1596" t="s">
        <v>9703</v>
      </c>
      <c r="B1596" t="s">
        <v>8544</v>
      </c>
      <c r="C1596" t="s">
        <v>16</v>
      </c>
      <c r="D1596" t="s">
        <v>4792</v>
      </c>
      <c r="E1596" t="s">
        <v>695</v>
      </c>
      <c r="F1596" t="s">
        <v>9704</v>
      </c>
      <c r="G1596" t="s">
        <v>9705</v>
      </c>
      <c r="H1596" t="s">
        <v>9706</v>
      </c>
      <c r="I1596" t="s">
        <v>34</v>
      </c>
      <c r="J1596" t="s">
        <v>1161</v>
      </c>
      <c r="K1596" t="s">
        <v>24</v>
      </c>
      <c r="L1596" t="s">
        <v>914</v>
      </c>
      <c r="M1596" t="s">
        <v>26</v>
      </c>
      <c r="N1596" t="s">
        <v>27</v>
      </c>
    </row>
    <row r="1597" spans="1:14" x14ac:dyDescent="0.25">
      <c r="A1597" t="s">
        <v>9707</v>
      </c>
      <c r="B1597" t="s">
        <v>9708</v>
      </c>
      <c r="C1597" t="s">
        <v>76</v>
      </c>
      <c r="D1597" t="s">
        <v>9709</v>
      </c>
      <c r="E1597" t="s">
        <v>695</v>
      </c>
      <c r="F1597" t="s">
        <v>9710</v>
      </c>
      <c r="G1597" t="s">
        <v>9711</v>
      </c>
      <c r="H1597" t="s">
        <v>9712</v>
      </c>
      <c r="I1597" t="s">
        <v>34</v>
      </c>
      <c r="J1597" t="s">
        <v>1860</v>
      </c>
      <c r="K1597" t="s">
        <v>24</v>
      </c>
      <c r="L1597" t="s">
        <v>44</v>
      </c>
      <c r="M1597" t="s">
        <v>26</v>
      </c>
      <c r="N1597" t="s">
        <v>27</v>
      </c>
    </row>
    <row r="1598" spans="1:14" x14ac:dyDescent="0.25">
      <c r="A1598" t="s">
        <v>9713</v>
      </c>
      <c r="B1598" t="s">
        <v>8544</v>
      </c>
      <c r="C1598" t="s">
        <v>16</v>
      </c>
      <c r="D1598" t="s">
        <v>4792</v>
      </c>
      <c r="E1598" t="s">
        <v>695</v>
      </c>
      <c r="F1598" t="s">
        <v>9714</v>
      </c>
      <c r="G1598" t="s">
        <v>9715</v>
      </c>
      <c r="H1598" t="s">
        <v>9716</v>
      </c>
      <c r="I1598" t="s">
        <v>34</v>
      </c>
      <c r="J1598" t="s">
        <v>872</v>
      </c>
      <c r="K1598" t="s">
        <v>24</v>
      </c>
      <c r="L1598" t="s">
        <v>914</v>
      </c>
      <c r="M1598" t="s">
        <v>26</v>
      </c>
      <c r="N1598" t="s">
        <v>27</v>
      </c>
    </row>
    <row r="1599" spans="1:14" x14ac:dyDescent="0.25">
      <c r="A1599" t="s">
        <v>9717</v>
      </c>
      <c r="C1599" t="s">
        <v>16</v>
      </c>
      <c r="D1599" t="s">
        <v>9496</v>
      </c>
      <c r="E1599" t="s">
        <v>695</v>
      </c>
      <c r="F1599" t="s">
        <v>9718</v>
      </c>
      <c r="G1599" t="s">
        <v>9719</v>
      </c>
      <c r="H1599" t="s">
        <v>9720</v>
      </c>
      <c r="I1599" t="s">
        <v>34</v>
      </c>
      <c r="J1599" t="s">
        <v>699</v>
      </c>
      <c r="K1599" t="s">
        <v>24</v>
      </c>
      <c r="L1599" t="s">
        <v>9500</v>
      </c>
      <c r="M1599" t="s">
        <v>26</v>
      </c>
      <c r="N1599" t="s">
        <v>27</v>
      </c>
    </row>
    <row r="1600" spans="1:14" x14ac:dyDescent="0.25">
      <c r="A1600" t="s">
        <v>9721</v>
      </c>
      <c r="B1600" t="s">
        <v>9722</v>
      </c>
      <c r="C1600" t="s">
        <v>16</v>
      </c>
      <c r="D1600" t="s">
        <v>9723</v>
      </c>
      <c r="E1600" t="s">
        <v>695</v>
      </c>
      <c r="F1600" t="s">
        <v>9724</v>
      </c>
      <c r="G1600" t="s">
        <v>9725</v>
      </c>
      <c r="H1600" t="s">
        <v>9726</v>
      </c>
      <c r="I1600" t="s">
        <v>34</v>
      </c>
      <c r="J1600" t="s">
        <v>691</v>
      </c>
      <c r="K1600" t="s">
        <v>24</v>
      </c>
      <c r="L1600" t="s">
        <v>82</v>
      </c>
      <c r="M1600" t="s">
        <v>26</v>
      </c>
      <c r="N1600" t="s">
        <v>27</v>
      </c>
    </row>
    <row r="1601" spans="1:14" x14ac:dyDescent="0.25">
      <c r="A1601" t="s">
        <v>9249</v>
      </c>
      <c r="B1601" t="s">
        <v>9733</v>
      </c>
      <c r="C1601" t="s">
        <v>16</v>
      </c>
      <c r="D1601" t="s">
        <v>9251</v>
      </c>
      <c r="E1601" t="s">
        <v>695</v>
      </c>
      <c r="F1601" t="s">
        <v>9734</v>
      </c>
      <c r="G1601" t="s">
        <v>9735</v>
      </c>
      <c r="H1601" t="s">
        <v>9736</v>
      </c>
      <c r="I1601" t="s">
        <v>22</v>
      </c>
      <c r="J1601" t="s">
        <v>9255</v>
      </c>
      <c r="K1601" t="s">
        <v>24</v>
      </c>
      <c r="L1601" t="s">
        <v>91</v>
      </c>
      <c r="M1601" t="s">
        <v>26</v>
      </c>
      <c r="N1601" t="s">
        <v>27</v>
      </c>
    </row>
    <row r="1602" spans="1:14" x14ac:dyDescent="0.25">
      <c r="A1602" t="s">
        <v>9305</v>
      </c>
      <c r="B1602" t="s">
        <v>9306</v>
      </c>
      <c r="C1602" t="s">
        <v>16</v>
      </c>
      <c r="D1602" t="s">
        <v>9307</v>
      </c>
      <c r="E1602" t="s">
        <v>695</v>
      </c>
      <c r="F1602" t="s">
        <v>9737</v>
      </c>
      <c r="G1602" t="s">
        <v>9738</v>
      </c>
      <c r="H1602" t="s">
        <v>9739</v>
      </c>
      <c r="I1602" t="s">
        <v>34</v>
      </c>
      <c r="J1602" t="s">
        <v>35</v>
      </c>
      <c r="K1602" t="s">
        <v>24</v>
      </c>
      <c r="L1602" t="s">
        <v>2093</v>
      </c>
      <c r="M1602" t="s">
        <v>26</v>
      </c>
      <c r="N1602" t="s">
        <v>27</v>
      </c>
    </row>
    <row r="1603" spans="1:14" x14ac:dyDescent="0.25">
      <c r="A1603" t="s">
        <v>9392</v>
      </c>
      <c r="C1603" t="s">
        <v>16</v>
      </c>
      <c r="D1603" t="s">
        <v>472</v>
      </c>
      <c r="E1603" t="s">
        <v>695</v>
      </c>
      <c r="F1603" t="s">
        <v>9740</v>
      </c>
      <c r="G1603" t="s">
        <v>9741</v>
      </c>
      <c r="H1603" t="s">
        <v>9742</v>
      </c>
      <c r="I1603" t="s">
        <v>34</v>
      </c>
      <c r="J1603" t="s">
        <v>476</v>
      </c>
      <c r="K1603" t="s">
        <v>24</v>
      </c>
      <c r="L1603" t="s">
        <v>477</v>
      </c>
      <c r="M1603" t="s">
        <v>26</v>
      </c>
      <c r="N1603" t="s">
        <v>27</v>
      </c>
    </row>
    <row r="1604" spans="1:14" x14ac:dyDescent="0.25">
      <c r="A1604" t="s">
        <v>8519</v>
      </c>
      <c r="B1604" t="s">
        <v>9747</v>
      </c>
      <c r="C1604" t="s">
        <v>16</v>
      </c>
      <c r="D1604" t="s">
        <v>9748</v>
      </c>
      <c r="E1604" t="s">
        <v>695</v>
      </c>
      <c r="F1604" t="s">
        <v>9749</v>
      </c>
      <c r="G1604" t="s">
        <v>9750</v>
      </c>
      <c r="H1604" t="s">
        <v>9751</v>
      </c>
      <c r="I1604" t="s">
        <v>22</v>
      </c>
      <c r="J1604" t="s">
        <v>1677</v>
      </c>
      <c r="K1604" t="s">
        <v>24</v>
      </c>
      <c r="L1604" t="s">
        <v>8525</v>
      </c>
      <c r="M1604" t="s">
        <v>26</v>
      </c>
      <c r="N1604" t="s">
        <v>27</v>
      </c>
    </row>
    <row r="1605" spans="1:14" x14ac:dyDescent="0.25">
      <c r="A1605" t="s">
        <v>9707</v>
      </c>
      <c r="B1605" t="s">
        <v>9708</v>
      </c>
      <c r="C1605" t="s">
        <v>76</v>
      </c>
      <c r="D1605" t="s">
        <v>9709</v>
      </c>
      <c r="E1605" t="s">
        <v>695</v>
      </c>
      <c r="F1605" t="s">
        <v>9760</v>
      </c>
      <c r="G1605" t="s">
        <v>9761</v>
      </c>
      <c r="H1605" t="s">
        <v>9762</v>
      </c>
      <c r="I1605" t="s">
        <v>34</v>
      </c>
      <c r="J1605" t="s">
        <v>1569</v>
      </c>
      <c r="K1605" t="s">
        <v>24</v>
      </c>
      <c r="L1605" t="s">
        <v>44</v>
      </c>
      <c r="M1605" t="s">
        <v>26</v>
      </c>
      <c r="N1605" t="s">
        <v>27</v>
      </c>
    </row>
    <row r="1606" spans="1:14" x14ac:dyDescent="0.25">
      <c r="A1606" t="s">
        <v>9767</v>
      </c>
      <c r="B1606" t="s">
        <v>8544</v>
      </c>
      <c r="C1606" t="s">
        <v>16</v>
      </c>
      <c r="D1606" t="s">
        <v>4792</v>
      </c>
      <c r="E1606" t="s">
        <v>695</v>
      </c>
      <c r="F1606" t="s">
        <v>9768</v>
      </c>
      <c r="G1606" t="s">
        <v>9769</v>
      </c>
      <c r="H1606" t="s">
        <v>9770</v>
      </c>
      <c r="I1606" t="s">
        <v>34</v>
      </c>
      <c r="J1606" t="s">
        <v>2757</v>
      </c>
      <c r="K1606" t="s">
        <v>24</v>
      </c>
      <c r="L1606" t="s">
        <v>914</v>
      </c>
      <c r="M1606" t="s">
        <v>26</v>
      </c>
      <c r="N1606" t="s">
        <v>27</v>
      </c>
    </row>
    <row r="1607" spans="1:14" x14ac:dyDescent="0.25">
      <c r="A1607" t="s">
        <v>9583</v>
      </c>
      <c r="B1607" t="s">
        <v>9329</v>
      </c>
      <c r="C1607" t="s">
        <v>16</v>
      </c>
      <c r="D1607" t="s">
        <v>9779</v>
      </c>
      <c r="E1607" t="s">
        <v>695</v>
      </c>
      <c r="F1607" t="s">
        <v>9780</v>
      </c>
      <c r="G1607" t="s">
        <v>9781</v>
      </c>
      <c r="H1607" t="s">
        <v>9782</v>
      </c>
      <c r="I1607" t="s">
        <v>22</v>
      </c>
      <c r="J1607" t="s">
        <v>944</v>
      </c>
      <c r="K1607" t="s">
        <v>24</v>
      </c>
      <c r="L1607" t="s">
        <v>9588</v>
      </c>
      <c r="M1607" t="s">
        <v>26</v>
      </c>
      <c r="N1607" t="s">
        <v>27</v>
      </c>
    </row>
    <row r="1608" spans="1:14" x14ac:dyDescent="0.25">
      <c r="A1608" t="s">
        <v>9783</v>
      </c>
      <c r="B1608" t="s">
        <v>9784</v>
      </c>
      <c r="C1608" t="s">
        <v>16</v>
      </c>
      <c r="D1608" t="s">
        <v>1612</v>
      </c>
      <c r="E1608" t="s">
        <v>695</v>
      </c>
      <c r="F1608" t="s">
        <v>9785</v>
      </c>
      <c r="G1608" t="s">
        <v>9786</v>
      </c>
      <c r="H1608" t="s">
        <v>9787</v>
      </c>
      <c r="I1608" t="s">
        <v>34</v>
      </c>
      <c r="J1608" t="s">
        <v>476</v>
      </c>
      <c r="K1608" t="s">
        <v>24</v>
      </c>
      <c r="L1608" t="s">
        <v>82</v>
      </c>
      <c r="M1608" t="s">
        <v>26</v>
      </c>
      <c r="N1608" t="s">
        <v>27</v>
      </c>
    </row>
    <row r="1609" spans="1:14" x14ac:dyDescent="0.25">
      <c r="A1609" t="s">
        <v>9111</v>
      </c>
      <c r="B1609" t="s">
        <v>9788</v>
      </c>
      <c r="C1609" t="s">
        <v>16</v>
      </c>
      <c r="D1609" t="s">
        <v>9113</v>
      </c>
      <c r="E1609" t="s">
        <v>695</v>
      </c>
      <c r="F1609" t="s">
        <v>9789</v>
      </c>
      <c r="G1609" t="s">
        <v>9790</v>
      </c>
      <c r="H1609" t="s">
        <v>9791</v>
      </c>
      <c r="I1609" t="s">
        <v>34</v>
      </c>
      <c r="J1609" t="s">
        <v>448</v>
      </c>
      <c r="K1609" t="s">
        <v>24</v>
      </c>
      <c r="L1609" t="s">
        <v>82</v>
      </c>
      <c r="M1609" t="s">
        <v>26</v>
      </c>
      <c r="N1609" t="s">
        <v>27</v>
      </c>
    </row>
    <row r="1610" spans="1:14" x14ac:dyDescent="0.25">
      <c r="A1610" t="s">
        <v>9668</v>
      </c>
      <c r="B1610" t="s">
        <v>9796</v>
      </c>
      <c r="C1610" t="s">
        <v>76</v>
      </c>
      <c r="D1610" t="s">
        <v>329</v>
      </c>
      <c r="E1610" t="s">
        <v>695</v>
      </c>
      <c r="F1610" t="s">
        <v>9797</v>
      </c>
      <c r="G1610" t="s">
        <v>9798</v>
      </c>
      <c r="H1610" t="s">
        <v>9799</v>
      </c>
      <c r="I1610" t="s">
        <v>34</v>
      </c>
      <c r="J1610" t="s">
        <v>127</v>
      </c>
      <c r="K1610" t="s">
        <v>24</v>
      </c>
      <c r="L1610" t="s">
        <v>334</v>
      </c>
      <c r="M1610" t="s">
        <v>9800</v>
      </c>
      <c r="N1610" t="s">
        <v>46</v>
      </c>
    </row>
    <row r="1611" spans="1:14" x14ac:dyDescent="0.25">
      <c r="A1611" t="s">
        <v>9801</v>
      </c>
      <c r="B1611" t="s">
        <v>9802</v>
      </c>
      <c r="C1611" t="s">
        <v>2042</v>
      </c>
      <c r="E1611" t="s">
        <v>695</v>
      </c>
      <c r="F1611" t="s">
        <v>9806</v>
      </c>
      <c r="G1611" t="s">
        <v>9807</v>
      </c>
      <c r="H1611" t="s">
        <v>9808</v>
      </c>
      <c r="I1611" t="s">
        <v>34</v>
      </c>
      <c r="J1611" t="s">
        <v>4027</v>
      </c>
      <c r="K1611" t="s">
        <v>1705</v>
      </c>
      <c r="L1611" t="s">
        <v>135</v>
      </c>
      <c r="M1611" t="s">
        <v>26</v>
      </c>
      <c r="N1611" t="s">
        <v>27</v>
      </c>
    </row>
    <row r="1612" spans="1:14" x14ac:dyDescent="0.25">
      <c r="A1612" t="s">
        <v>9484</v>
      </c>
      <c r="B1612" t="s">
        <v>992</v>
      </c>
      <c r="C1612" t="s">
        <v>1700</v>
      </c>
      <c r="D1612" t="s">
        <v>3396</v>
      </c>
      <c r="E1612" t="s">
        <v>695</v>
      </c>
      <c r="F1612" t="s">
        <v>9809</v>
      </c>
      <c r="G1612" t="s">
        <v>9810</v>
      </c>
      <c r="H1612" t="s">
        <v>9811</v>
      </c>
      <c r="I1612" t="s">
        <v>34</v>
      </c>
      <c r="J1612" t="s">
        <v>9812</v>
      </c>
      <c r="K1612" t="s">
        <v>1705</v>
      </c>
      <c r="L1612" t="s">
        <v>9234</v>
      </c>
      <c r="M1612" t="s">
        <v>26</v>
      </c>
      <c r="N1612" t="s">
        <v>27</v>
      </c>
    </row>
    <row r="1613" spans="1:14" x14ac:dyDescent="0.25">
      <c r="A1613" t="s">
        <v>8509</v>
      </c>
      <c r="B1613" t="s">
        <v>1129</v>
      </c>
      <c r="C1613" t="s">
        <v>1700</v>
      </c>
      <c r="D1613" t="s">
        <v>1130</v>
      </c>
      <c r="E1613" t="s">
        <v>695</v>
      </c>
      <c r="F1613" t="s">
        <v>9813</v>
      </c>
      <c r="G1613" t="s">
        <v>9814</v>
      </c>
      <c r="H1613" t="s">
        <v>9815</v>
      </c>
      <c r="I1613" t="s">
        <v>34</v>
      </c>
      <c r="J1613" t="s">
        <v>2092</v>
      </c>
      <c r="K1613" t="s">
        <v>1705</v>
      </c>
      <c r="L1613" t="s">
        <v>8513</v>
      </c>
      <c r="M1613" t="s">
        <v>26</v>
      </c>
      <c r="N1613" t="s">
        <v>27</v>
      </c>
    </row>
    <row r="1614" spans="1:14" x14ac:dyDescent="0.25">
      <c r="A1614" t="s">
        <v>9816</v>
      </c>
      <c r="B1614" t="s">
        <v>1129</v>
      </c>
      <c r="C1614" t="s">
        <v>600</v>
      </c>
      <c r="D1614" t="s">
        <v>9817</v>
      </c>
      <c r="E1614" t="s">
        <v>695</v>
      </c>
      <c r="F1614" t="s">
        <v>9818</v>
      </c>
      <c r="G1614" t="s">
        <v>9819</v>
      </c>
      <c r="H1614" t="s">
        <v>9820</v>
      </c>
      <c r="I1614" t="s">
        <v>34</v>
      </c>
      <c r="J1614" t="s">
        <v>879</v>
      </c>
      <c r="K1614" t="s">
        <v>606</v>
      </c>
      <c r="L1614" t="s">
        <v>9821</v>
      </c>
      <c r="M1614" t="s">
        <v>26</v>
      </c>
      <c r="N1614" t="s">
        <v>27</v>
      </c>
    </row>
    <row r="1615" spans="1:14" x14ac:dyDescent="0.25">
      <c r="A1615" t="s">
        <v>8509</v>
      </c>
      <c r="B1615" t="s">
        <v>1129</v>
      </c>
      <c r="C1615" t="s">
        <v>1700</v>
      </c>
      <c r="E1615" t="s">
        <v>695</v>
      </c>
      <c r="F1615" t="s">
        <v>9822</v>
      </c>
      <c r="G1615" t="s">
        <v>9823</v>
      </c>
      <c r="H1615" t="s">
        <v>9824</v>
      </c>
      <c r="I1615" t="s">
        <v>34</v>
      </c>
      <c r="J1615" t="s">
        <v>2092</v>
      </c>
      <c r="K1615" t="s">
        <v>1705</v>
      </c>
      <c r="L1615" t="s">
        <v>6270</v>
      </c>
      <c r="M1615" t="s">
        <v>26</v>
      </c>
      <c r="N1615" t="s">
        <v>27</v>
      </c>
    </row>
    <row r="1616" spans="1:14" x14ac:dyDescent="0.25">
      <c r="A1616" t="s">
        <v>9825</v>
      </c>
      <c r="C1616" t="s">
        <v>1700</v>
      </c>
      <c r="D1616" t="s">
        <v>4652</v>
      </c>
      <c r="E1616" t="s">
        <v>695</v>
      </c>
      <c r="F1616" t="s">
        <v>9826</v>
      </c>
      <c r="G1616" t="s">
        <v>9827</v>
      </c>
      <c r="H1616" t="s">
        <v>9828</v>
      </c>
      <c r="I1616" t="s">
        <v>34</v>
      </c>
      <c r="J1616" t="s">
        <v>2079</v>
      </c>
      <c r="K1616" t="s">
        <v>1705</v>
      </c>
      <c r="L1616" t="s">
        <v>2777</v>
      </c>
      <c r="M1616" t="s">
        <v>26</v>
      </c>
      <c r="N1616" t="s">
        <v>27</v>
      </c>
    </row>
    <row r="1617" spans="1:14" x14ac:dyDescent="0.25">
      <c r="A1617" t="s">
        <v>9829</v>
      </c>
      <c r="B1617" t="s">
        <v>9830</v>
      </c>
      <c r="C1617" t="s">
        <v>2054</v>
      </c>
      <c r="D1617" t="s">
        <v>429</v>
      </c>
      <c r="E1617" t="s">
        <v>18</v>
      </c>
      <c r="F1617" t="s">
        <v>9831</v>
      </c>
      <c r="G1617" t="s">
        <v>9832</v>
      </c>
      <c r="H1617" t="s">
        <v>9833</v>
      </c>
      <c r="I1617" t="s">
        <v>34</v>
      </c>
      <c r="J1617" t="s">
        <v>805</v>
      </c>
      <c r="K1617" t="s">
        <v>1705</v>
      </c>
      <c r="L1617" t="s">
        <v>3722</v>
      </c>
      <c r="M1617" t="s">
        <v>26</v>
      </c>
      <c r="N1617" t="s">
        <v>27</v>
      </c>
    </row>
    <row r="1618" spans="1:14" x14ac:dyDescent="0.25">
      <c r="A1618" t="s">
        <v>9834</v>
      </c>
      <c r="B1618" t="s">
        <v>9835</v>
      </c>
      <c r="C1618" t="s">
        <v>1700</v>
      </c>
      <c r="D1618" t="s">
        <v>9836</v>
      </c>
      <c r="E1618" t="s">
        <v>695</v>
      </c>
      <c r="F1618" t="s">
        <v>9837</v>
      </c>
      <c r="G1618" t="s">
        <v>9838</v>
      </c>
      <c r="H1618" t="s">
        <v>9839</v>
      </c>
      <c r="I1618" t="s">
        <v>34</v>
      </c>
      <c r="J1618" t="s">
        <v>872</v>
      </c>
      <c r="K1618" t="s">
        <v>1705</v>
      </c>
      <c r="L1618" t="s">
        <v>483</v>
      </c>
      <c r="M1618" t="s">
        <v>26</v>
      </c>
      <c r="N1618" t="s">
        <v>27</v>
      </c>
    </row>
    <row r="1619" spans="1:14" x14ac:dyDescent="0.25">
      <c r="A1619" t="s">
        <v>2208</v>
      </c>
      <c r="B1619" t="s">
        <v>599</v>
      </c>
      <c r="C1619" t="s">
        <v>1700</v>
      </c>
      <c r="D1619" t="s">
        <v>1612</v>
      </c>
      <c r="E1619" t="s">
        <v>695</v>
      </c>
      <c r="F1619" t="s">
        <v>9840</v>
      </c>
      <c r="G1619" t="s">
        <v>9841</v>
      </c>
      <c r="H1619" t="s">
        <v>9842</v>
      </c>
      <c r="I1619" t="s">
        <v>34</v>
      </c>
      <c r="J1619" t="s">
        <v>782</v>
      </c>
      <c r="K1619" t="s">
        <v>606</v>
      </c>
      <c r="L1619" t="s">
        <v>82</v>
      </c>
      <c r="M1619" t="s">
        <v>26</v>
      </c>
      <c r="N1619" t="s">
        <v>27</v>
      </c>
    </row>
    <row r="1620" spans="1:14" x14ac:dyDescent="0.25">
      <c r="A1620" t="s">
        <v>9825</v>
      </c>
      <c r="C1620" t="s">
        <v>1700</v>
      </c>
      <c r="D1620" t="s">
        <v>4652</v>
      </c>
      <c r="E1620" t="s">
        <v>695</v>
      </c>
      <c r="F1620" t="s">
        <v>9843</v>
      </c>
      <c r="G1620" t="s">
        <v>9844</v>
      </c>
      <c r="H1620" t="s">
        <v>9845</v>
      </c>
      <c r="I1620" t="s">
        <v>34</v>
      </c>
      <c r="J1620" t="s">
        <v>1965</v>
      </c>
      <c r="K1620" t="s">
        <v>1705</v>
      </c>
      <c r="L1620" t="s">
        <v>2777</v>
      </c>
      <c r="M1620" t="s">
        <v>26</v>
      </c>
      <c r="N1620" t="s">
        <v>27</v>
      </c>
    </row>
    <row r="1621" spans="1:14" x14ac:dyDescent="0.25">
      <c r="A1621" t="s">
        <v>9816</v>
      </c>
      <c r="B1621" t="s">
        <v>1129</v>
      </c>
      <c r="C1621" t="s">
        <v>600</v>
      </c>
      <c r="D1621" t="s">
        <v>9817</v>
      </c>
      <c r="E1621" t="s">
        <v>695</v>
      </c>
      <c r="F1621" t="s">
        <v>9846</v>
      </c>
      <c r="G1621" t="s">
        <v>9847</v>
      </c>
      <c r="H1621" t="s">
        <v>9848</v>
      </c>
      <c r="I1621" t="s">
        <v>34</v>
      </c>
      <c r="J1621" t="s">
        <v>879</v>
      </c>
      <c r="K1621" t="s">
        <v>606</v>
      </c>
      <c r="L1621" t="s">
        <v>9849</v>
      </c>
      <c r="M1621" t="s">
        <v>26</v>
      </c>
      <c r="N1621" t="s">
        <v>27</v>
      </c>
    </row>
    <row r="1622" spans="1:14" x14ac:dyDescent="0.25">
      <c r="A1622" t="s">
        <v>8509</v>
      </c>
      <c r="B1622" t="s">
        <v>1129</v>
      </c>
      <c r="C1622" t="s">
        <v>1700</v>
      </c>
      <c r="E1622" t="s">
        <v>695</v>
      </c>
      <c r="F1622" t="s">
        <v>9850</v>
      </c>
      <c r="G1622" t="s">
        <v>9851</v>
      </c>
      <c r="H1622" t="s">
        <v>9852</v>
      </c>
      <c r="I1622" t="s">
        <v>34</v>
      </c>
      <c r="J1622" t="s">
        <v>2092</v>
      </c>
      <c r="K1622" t="s">
        <v>1705</v>
      </c>
      <c r="L1622" t="s">
        <v>6270</v>
      </c>
      <c r="M1622" t="s">
        <v>26</v>
      </c>
      <c r="N1622" t="s">
        <v>27</v>
      </c>
    </row>
    <row r="1623" spans="1:14" x14ac:dyDescent="0.25">
      <c r="A1623" t="s">
        <v>9816</v>
      </c>
      <c r="B1623" t="s">
        <v>1129</v>
      </c>
      <c r="C1623" t="s">
        <v>600</v>
      </c>
      <c r="D1623" t="s">
        <v>9817</v>
      </c>
      <c r="E1623" t="s">
        <v>695</v>
      </c>
      <c r="F1623" t="s">
        <v>9868</v>
      </c>
      <c r="G1623" t="s">
        <v>9869</v>
      </c>
      <c r="H1623" t="s">
        <v>9870</v>
      </c>
      <c r="I1623" t="s">
        <v>34</v>
      </c>
      <c r="J1623" t="s">
        <v>879</v>
      </c>
      <c r="K1623" t="s">
        <v>606</v>
      </c>
      <c r="L1623" t="s">
        <v>9849</v>
      </c>
      <c r="M1623" t="s">
        <v>26</v>
      </c>
      <c r="N1623" t="s">
        <v>27</v>
      </c>
    </row>
    <row r="1624" spans="1:14" x14ac:dyDescent="0.25">
      <c r="A1624" t="s">
        <v>9871</v>
      </c>
      <c r="C1624" t="s">
        <v>7255</v>
      </c>
      <c r="E1624" t="s">
        <v>7256</v>
      </c>
      <c r="F1624" t="s">
        <v>9872</v>
      </c>
      <c r="G1624" s="6" t="s">
        <v>9873</v>
      </c>
      <c r="I1624" t="s">
        <v>34</v>
      </c>
      <c r="J1624" t="s">
        <v>605</v>
      </c>
      <c r="K1624" t="s">
        <v>1705</v>
      </c>
      <c r="M1624" t="s">
        <v>26</v>
      </c>
      <c r="N1624" t="s">
        <v>27</v>
      </c>
    </row>
    <row r="1625" spans="1:14" x14ac:dyDescent="0.25">
      <c r="A1625" t="s">
        <v>9874</v>
      </c>
      <c r="B1625" t="s">
        <v>9875</v>
      </c>
      <c r="C1625" t="s">
        <v>9876</v>
      </c>
      <c r="D1625" t="s">
        <v>1681</v>
      </c>
      <c r="E1625" t="s">
        <v>695</v>
      </c>
      <c r="F1625" t="s">
        <v>9877</v>
      </c>
      <c r="G1625" t="s">
        <v>9878</v>
      </c>
      <c r="H1625" t="s">
        <v>9879</v>
      </c>
      <c r="I1625" t="s">
        <v>34</v>
      </c>
      <c r="J1625" t="s">
        <v>6126</v>
      </c>
      <c r="K1625" t="s">
        <v>1705</v>
      </c>
      <c r="L1625" t="s">
        <v>82</v>
      </c>
      <c r="M1625" t="s">
        <v>26</v>
      </c>
      <c r="N1625" t="s">
        <v>27</v>
      </c>
    </row>
    <row r="1626" spans="1:14" x14ac:dyDescent="0.25">
      <c r="A1626" t="s">
        <v>9618</v>
      </c>
      <c r="B1626" t="s">
        <v>9880</v>
      </c>
      <c r="C1626" t="s">
        <v>1700</v>
      </c>
      <c r="D1626" t="s">
        <v>4792</v>
      </c>
      <c r="E1626" t="s">
        <v>695</v>
      </c>
      <c r="F1626" t="s">
        <v>9881</v>
      </c>
      <c r="G1626" t="s">
        <v>9882</v>
      </c>
      <c r="H1626" t="s">
        <v>9883</v>
      </c>
      <c r="I1626" t="s">
        <v>34</v>
      </c>
      <c r="J1626" t="s">
        <v>1704</v>
      </c>
      <c r="K1626" t="s">
        <v>1705</v>
      </c>
      <c r="L1626" t="s">
        <v>914</v>
      </c>
      <c r="M1626" t="s">
        <v>26</v>
      </c>
      <c r="N1626" t="s">
        <v>27</v>
      </c>
    </row>
    <row r="1627" spans="1:14" x14ac:dyDescent="0.25">
      <c r="A1627" t="s">
        <v>8063</v>
      </c>
      <c r="C1627" t="s">
        <v>1700</v>
      </c>
      <c r="D1627" t="s">
        <v>174</v>
      </c>
      <c r="E1627" t="s">
        <v>18</v>
      </c>
      <c r="F1627" t="s">
        <v>9884</v>
      </c>
      <c r="G1627" t="s">
        <v>9885</v>
      </c>
      <c r="H1627" t="s">
        <v>9886</v>
      </c>
      <c r="I1627" t="s">
        <v>34</v>
      </c>
      <c r="J1627" t="s">
        <v>2578</v>
      </c>
      <c r="K1627" t="s">
        <v>1705</v>
      </c>
      <c r="L1627" t="s">
        <v>179</v>
      </c>
      <c r="M1627" t="s">
        <v>26</v>
      </c>
      <c r="N1627" t="s">
        <v>27</v>
      </c>
    </row>
    <row r="1628" spans="1:14" x14ac:dyDescent="0.25">
      <c r="A1628" t="s">
        <v>2208</v>
      </c>
      <c r="B1628" t="s">
        <v>599</v>
      </c>
      <c r="C1628" t="s">
        <v>1700</v>
      </c>
      <c r="D1628" t="s">
        <v>1612</v>
      </c>
      <c r="E1628" t="s">
        <v>695</v>
      </c>
      <c r="F1628" t="s">
        <v>9887</v>
      </c>
      <c r="G1628" t="s">
        <v>9888</v>
      </c>
      <c r="H1628" t="s">
        <v>9889</v>
      </c>
      <c r="I1628" t="s">
        <v>34</v>
      </c>
      <c r="J1628" t="s">
        <v>872</v>
      </c>
      <c r="K1628" t="s">
        <v>1705</v>
      </c>
      <c r="L1628" t="s">
        <v>82</v>
      </c>
      <c r="M1628" t="s">
        <v>26</v>
      </c>
      <c r="N1628" t="s">
        <v>27</v>
      </c>
    </row>
    <row r="1629" spans="1:14" x14ac:dyDescent="0.25">
      <c r="A1629" t="s">
        <v>9230</v>
      </c>
      <c r="B1629" t="s">
        <v>992</v>
      </c>
      <c r="C1629" t="s">
        <v>1700</v>
      </c>
      <c r="D1629" t="s">
        <v>3396</v>
      </c>
      <c r="E1629" t="s">
        <v>695</v>
      </c>
      <c r="F1629" t="s">
        <v>9890</v>
      </c>
      <c r="G1629" t="s">
        <v>9891</v>
      </c>
      <c r="H1629" t="s">
        <v>9892</v>
      </c>
      <c r="I1629" t="s">
        <v>34</v>
      </c>
      <c r="J1629" t="s">
        <v>4649</v>
      </c>
      <c r="K1629" t="s">
        <v>1705</v>
      </c>
      <c r="L1629" t="s">
        <v>9370</v>
      </c>
      <c r="M1629" t="s">
        <v>26</v>
      </c>
      <c r="N1629" t="s">
        <v>27</v>
      </c>
    </row>
    <row r="1630" spans="1:14" x14ac:dyDescent="0.25">
      <c r="A1630" t="s">
        <v>9834</v>
      </c>
      <c r="B1630" t="s">
        <v>9835</v>
      </c>
      <c r="C1630" t="s">
        <v>1700</v>
      </c>
      <c r="D1630" t="s">
        <v>9836</v>
      </c>
      <c r="E1630" t="s">
        <v>695</v>
      </c>
      <c r="F1630" t="s">
        <v>9893</v>
      </c>
      <c r="G1630" t="s">
        <v>9894</v>
      </c>
      <c r="H1630" t="s">
        <v>9895</v>
      </c>
      <c r="I1630" t="s">
        <v>34</v>
      </c>
      <c r="J1630" t="s">
        <v>1161</v>
      </c>
      <c r="K1630" t="s">
        <v>1705</v>
      </c>
      <c r="L1630" t="s">
        <v>483</v>
      </c>
      <c r="M1630" t="s">
        <v>26</v>
      </c>
      <c r="N1630" t="s">
        <v>27</v>
      </c>
    </row>
    <row r="1631" spans="1:14" x14ac:dyDescent="0.25">
      <c r="A1631" t="s">
        <v>9834</v>
      </c>
      <c r="B1631" t="s">
        <v>9835</v>
      </c>
      <c r="C1631" t="s">
        <v>1700</v>
      </c>
      <c r="D1631" t="s">
        <v>9900</v>
      </c>
      <c r="E1631" t="s">
        <v>695</v>
      </c>
      <c r="F1631" t="s">
        <v>9901</v>
      </c>
      <c r="G1631" t="s">
        <v>9902</v>
      </c>
      <c r="H1631" t="s">
        <v>9903</v>
      </c>
      <c r="I1631" t="s">
        <v>34</v>
      </c>
      <c r="J1631" t="s">
        <v>1988</v>
      </c>
      <c r="K1631" t="s">
        <v>1705</v>
      </c>
      <c r="L1631" t="s">
        <v>9904</v>
      </c>
      <c r="M1631" t="s">
        <v>26</v>
      </c>
      <c r="N1631" t="s">
        <v>27</v>
      </c>
    </row>
    <row r="1632" spans="1:14" x14ac:dyDescent="0.25">
      <c r="A1632" t="s">
        <v>9912</v>
      </c>
      <c r="B1632" t="s">
        <v>9913</v>
      </c>
      <c r="C1632" t="s">
        <v>7343</v>
      </c>
      <c r="D1632" t="s">
        <v>3093</v>
      </c>
      <c r="E1632" t="s">
        <v>18</v>
      </c>
      <c r="F1632" t="s">
        <v>9914</v>
      </c>
      <c r="G1632" t="s">
        <v>9915</v>
      </c>
      <c r="H1632" t="s">
        <v>9916</v>
      </c>
      <c r="I1632" t="s">
        <v>22</v>
      </c>
      <c r="J1632" t="s">
        <v>5940</v>
      </c>
      <c r="K1632" t="s">
        <v>1705</v>
      </c>
      <c r="L1632" t="s">
        <v>3315</v>
      </c>
      <c r="M1632" t="s">
        <v>26</v>
      </c>
      <c r="N1632" t="s">
        <v>27</v>
      </c>
    </row>
    <row r="1633" spans="1:14" x14ac:dyDescent="0.25">
      <c r="A1633" t="s">
        <v>9917</v>
      </c>
      <c r="B1633" t="s">
        <v>9918</v>
      </c>
      <c r="C1633" t="s">
        <v>1700</v>
      </c>
      <c r="D1633" t="s">
        <v>9919</v>
      </c>
      <c r="E1633" t="s">
        <v>695</v>
      </c>
      <c r="F1633" t="s">
        <v>9920</v>
      </c>
      <c r="G1633" t="s">
        <v>9921</v>
      </c>
      <c r="H1633" t="s">
        <v>9922</v>
      </c>
      <c r="I1633" t="s">
        <v>34</v>
      </c>
      <c r="J1633" t="s">
        <v>1988</v>
      </c>
      <c r="K1633" t="s">
        <v>1705</v>
      </c>
      <c r="L1633" t="s">
        <v>9923</v>
      </c>
      <c r="M1633" t="s">
        <v>26</v>
      </c>
      <c r="N1633" t="s">
        <v>27</v>
      </c>
    </row>
    <row r="1634" spans="1:14" x14ac:dyDescent="0.25">
      <c r="A1634" t="s">
        <v>9928</v>
      </c>
      <c r="C1634" t="s">
        <v>1991</v>
      </c>
      <c r="E1634" t="s">
        <v>18</v>
      </c>
      <c r="F1634" t="s">
        <v>9929</v>
      </c>
      <c r="G1634" t="s">
        <v>9930</v>
      </c>
      <c r="H1634" t="s">
        <v>9931</v>
      </c>
      <c r="I1634" t="s">
        <v>22</v>
      </c>
      <c r="J1634" t="s">
        <v>1704</v>
      </c>
      <c r="K1634" t="s">
        <v>606</v>
      </c>
      <c r="L1634" t="s">
        <v>848</v>
      </c>
      <c r="M1634" t="s">
        <v>26</v>
      </c>
      <c r="N1634" t="s">
        <v>27</v>
      </c>
    </row>
    <row r="1635" spans="1:14" x14ac:dyDescent="0.25">
      <c r="A1635" t="s">
        <v>9801</v>
      </c>
      <c r="B1635" t="s">
        <v>9802</v>
      </c>
      <c r="C1635" t="s">
        <v>2042</v>
      </c>
      <c r="E1635" t="s">
        <v>695</v>
      </c>
      <c r="F1635" t="s">
        <v>9932</v>
      </c>
      <c r="G1635" t="s">
        <v>9933</v>
      </c>
      <c r="H1635" t="s">
        <v>9934</v>
      </c>
      <c r="I1635" t="s">
        <v>34</v>
      </c>
      <c r="J1635" t="s">
        <v>4027</v>
      </c>
      <c r="K1635" t="s">
        <v>1705</v>
      </c>
      <c r="L1635" t="s">
        <v>4905</v>
      </c>
      <c r="M1635" t="s">
        <v>26</v>
      </c>
      <c r="N1635" t="s">
        <v>27</v>
      </c>
    </row>
    <row r="1636" spans="1:14" x14ac:dyDescent="0.25">
      <c r="A1636" t="s">
        <v>9935</v>
      </c>
      <c r="B1636" t="s">
        <v>9936</v>
      </c>
      <c r="C1636" t="s">
        <v>1700</v>
      </c>
      <c r="D1636" t="s">
        <v>3754</v>
      </c>
      <c r="E1636" t="s">
        <v>18</v>
      </c>
      <c r="F1636" t="s">
        <v>9937</v>
      </c>
      <c r="G1636" t="s">
        <v>9938</v>
      </c>
      <c r="H1636" t="s">
        <v>9939</v>
      </c>
      <c r="I1636" t="s">
        <v>34</v>
      </c>
      <c r="J1636" t="s">
        <v>1988</v>
      </c>
      <c r="K1636" t="s">
        <v>1705</v>
      </c>
      <c r="L1636" t="s">
        <v>248</v>
      </c>
      <c r="M1636" t="s">
        <v>26</v>
      </c>
      <c r="N1636" t="s">
        <v>27</v>
      </c>
    </row>
    <row r="1637" spans="1:14" x14ac:dyDescent="0.25">
      <c r="A1637" t="s">
        <v>9871</v>
      </c>
      <c r="C1637" t="s">
        <v>7255</v>
      </c>
      <c r="E1637" t="s">
        <v>7256</v>
      </c>
      <c r="F1637" t="s">
        <v>9940</v>
      </c>
      <c r="G1637" t="s">
        <v>9941</v>
      </c>
      <c r="I1637" t="s">
        <v>34</v>
      </c>
      <c r="J1637" t="s">
        <v>605</v>
      </c>
      <c r="K1637" t="s">
        <v>1705</v>
      </c>
      <c r="M1637" t="s">
        <v>26</v>
      </c>
      <c r="N1637" t="s">
        <v>27</v>
      </c>
    </row>
    <row r="1638" spans="1:14" x14ac:dyDescent="0.25">
      <c r="A1638" t="s">
        <v>8509</v>
      </c>
      <c r="B1638" t="s">
        <v>1129</v>
      </c>
      <c r="C1638" t="s">
        <v>1700</v>
      </c>
      <c r="E1638" t="s">
        <v>695</v>
      </c>
      <c r="F1638" t="s">
        <v>9942</v>
      </c>
      <c r="G1638" t="s">
        <v>9943</v>
      </c>
      <c r="H1638" t="s">
        <v>9944</v>
      </c>
      <c r="I1638" t="s">
        <v>34</v>
      </c>
      <c r="J1638" t="s">
        <v>2092</v>
      </c>
      <c r="K1638" t="s">
        <v>1705</v>
      </c>
      <c r="L1638" t="s">
        <v>6270</v>
      </c>
      <c r="M1638" t="s">
        <v>26</v>
      </c>
      <c r="N1638" t="s">
        <v>27</v>
      </c>
    </row>
    <row r="1639" spans="1:14" x14ac:dyDescent="0.25">
      <c r="A1639" t="s">
        <v>9834</v>
      </c>
      <c r="B1639" t="s">
        <v>9918</v>
      </c>
      <c r="C1639" t="s">
        <v>1700</v>
      </c>
      <c r="D1639" t="s">
        <v>9900</v>
      </c>
      <c r="E1639" t="s">
        <v>695</v>
      </c>
      <c r="F1639" t="s">
        <v>9945</v>
      </c>
      <c r="G1639" t="s">
        <v>9946</v>
      </c>
      <c r="H1639" t="s">
        <v>9947</v>
      </c>
      <c r="I1639" t="s">
        <v>34</v>
      </c>
      <c r="J1639" t="s">
        <v>605</v>
      </c>
      <c r="K1639" t="s">
        <v>1705</v>
      </c>
      <c r="L1639" t="s">
        <v>9904</v>
      </c>
      <c r="M1639" t="s">
        <v>26</v>
      </c>
      <c r="N1639" t="s">
        <v>27</v>
      </c>
    </row>
    <row r="1640" spans="1:14" x14ac:dyDescent="0.25">
      <c r="A1640" t="s">
        <v>9948</v>
      </c>
      <c r="B1640" t="s">
        <v>9578</v>
      </c>
      <c r="C1640" t="s">
        <v>1991</v>
      </c>
      <c r="D1640" t="s">
        <v>9579</v>
      </c>
      <c r="E1640" t="s">
        <v>695</v>
      </c>
      <c r="F1640" t="s">
        <v>9949</v>
      </c>
      <c r="G1640" t="s">
        <v>9950</v>
      </c>
      <c r="H1640" t="s">
        <v>9951</v>
      </c>
      <c r="I1640" t="s">
        <v>34</v>
      </c>
      <c r="J1640" t="s">
        <v>2079</v>
      </c>
      <c r="K1640" t="s">
        <v>606</v>
      </c>
      <c r="L1640" t="s">
        <v>44</v>
      </c>
      <c r="M1640" t="s">
        <v>26</v>
      </c>
      <c r="N1640" t="s">
        <v>27</v>
      </c>
    </row>
    <row r="1641" spans="1:14" x14ac:dyDescent="0.25">
      <c r="A1641" t="s">
        <v>9952</v>
      </c>
      <c r="B1641" t="s">
        <v>9953</v>
      </c>
      <c r="C1641" t="s">
        <v>16</v>
      </c>
      <c r="D1641" t="s">
        <v>9954</v>
      </c>
      <c r="E1641" t="s">
        <v>695</v>
      </c>
      <c r="F1641" t="s">
        <v>9955</v>
      </c>
      <c r="G1641" t="s">
        <v>9956</v>
      </c>
      <c r="H1641" t="s">
        <v>9957</v>
      </c>
      <c r="I1641" t="s">
        <v>34</v>
      </c>
      <c r="J1641" t="s">
        <v>1134</v>
      </c>
      <c r="K1641" t="s">
        <v>606</v>
      </c>
      <c r="L1641" t="s">
        <v>82</v>
      </c>
      <c r="M1641" t="s">
        <v>26</v>
      </c>
      <c r="N1641" t="s">
        <v>27</v>
      </c>
    </row>
    <row r="1642" spans="1:14" x14ac:dyDescent="0.25">
      <c r="A1642" t="s">
        <v>9958</v>
      </c>
      <c r="B1642" t="s">
        <v>9959</v>
      </c>
      <c r="C1642" t="s">
        <v>600</v>
      </c>
      <c r="D1642" t="s">
        <v>9960</v>
      </c>
      <c r="E1642" t="s">
        <v>695</v>
      </c>
      <c r="F1642" t="s">
        <v>9961</v>
      </c>
      <c r="G1642" t="s">
        <v>9962</v>
      </c>
      <c r="H1642" t="s">
        <v>9963</v>
      </c>
      <c r="I1642" t="s">
        <v>34</v>
      </c>
      <c r="J1642" t="s">
        <v>1689</v>
      </c>
      <c r="K1642" t="s">
        <v>606</v>
      </c>
      <c r="L1642" t="s">
        <v>9964</v>
      </c>
      <c r="M1642" t="s">
        <v>26</v>
      </c>
      <c r="N1642" t="s">
        <v>27</v>
      </c>
    </row>
    <row r="1643" spans="1:14" x14ac:dyDescent="0.25">
      <c r="A1643" t="s">
        <v>9965</v>
      </c>
      <c r="B1643" t="s">
        <v>9953</v>
      </c>
      <c r="C1643" t="s">
        <v>600</v>
      </c>
      <c r="D1643" t="s">
        <v>9954</v>
      </c>
      <c r="E1643" t="s">
        <v>695</v>
      </c>
      <c r="F1643" t="s">
        <v>9966</v>
      </c>
      <c r="G1643" t="s">
        <v>9967</v>
      </c>
      <c r="H1643" t="s">
        <v>9968</v>
      </c>
      <c r="I1643" t="s">
        <v>34</v>
      </c>
      <c r="J1643" t="s">
        <v>3322</v>
      </c>
      <c r="K1643" t="s">
        <v>606</v>
      </c>
      <c r="L1643" t="s">
        <v>82</v>
      </c>
      <c r="M1643" t="s">
        <v>26</v>
      </c>
      <c r="N1643" t="s">
        <v>27</v>
      </c>
    </row>
    <row r="1644" spans="1:14" x14ac:dyDescent="0.25">
      <c r="A1644" t="s">
        <v>9969</v>
      </c>
      <c r="B1644" t="s">
        <v>9953</v>
      </c>
      <c r="C1644" t="s">
        <v>600</v>
      </c>
      <c r="D1644" t="s">
        <v>9954</v>
      </c>
      <c r="E1644" t="s">
        <v>695</v>
      </c>
      <c r="F1644" t="s">
        <v>9970</v>
      </c>
      <c r="G1644" t="s">
        <v>9971</v>
      </c>
      <c r="H1644" t="s">
        <v>9972</v>
      </c>
      <c r="I1644" t="s">
        <v>34</v>
      </c>
      <c r="J1644" t="s">
        <v>1689</v>
      </c>
      <c r="K1644" t="s">
        <v>606</v>
      </c>
      <c r="L1644" t="s">
        <v>82</v>
      </c>
      <c r="M1644" t="s">
        <v>26</v>
      </c>
      <c r="N1644" t="s">
        <v>27</v>
      </c>
    </row>
    <row r="1645" spans="1:14" x14ac:dyDescent="0.25">
      <c r="A1645" t="s">
        <v>9973</v>
      </c>
      <c r="B1645" t="s">
        <v>9578</v>
      </c>
      <c r="C1645" t="s">
        <v>600</v>
      </c>
      <c r="D1645" t="s">
        <v>9579</v>
      </c>
      <c r="E1645" t="s">
        <v>695</v>
      </c>
      <c r="F1645" t="s">
        <v>9974</v>
      </c>
      <c r="G1645" t="s">
        <v>9975</v>
      </c>
      <c r="H1645" t="s">
        <v>9976</v>
      </c>
      <c r="I1645" t="s">
        <v>34</v>
      </c>
      <c r="J1645" t="s">
        <v>2062</v>
      </c>
      <c r="K1645" t="s">
        <v>606</v>
      </c>
      <c r="L1645" t="s">
        <v>44</v>
      </c>
      <c r="M1645" t="s">
        <v>26</v>
      </c>
      <c r="N1645" t="s">
        <v>27</v>
      </c>
    </row>
    <row r="1646" spans="1:14" x14ac:dyDescent="0.25">
      <c r="A1646" t="s">
        <v>9977</v>
      </c>
      <c r="B1646" t="s">
        <v>9953</v>
      </c>
      <c r="C1646" t="s">
        <v>600</v>
      </c>
      <c r="D1646" t="s">
        <v>9954</v>
      </c>
      <c r="E1646" t="s">
        <v>695</v>
      </c>
      <c r="F1646" t="s">
        <v>9978</v>
      </c>
      <c r="G1646" t="s">
        <v>9979</v>
      </c>
      <c r="H1646" t="s">
        <v>9980</v>
      </c>
      <c r="I1646" t="s">
        <v>34</v>
      </c>
      <c r="J1646" t="s">
        <v>1677</v>
      </c>
      <c r="K1646" t="s">
        <v>606</v>
      </c>
      <c r="L1646" t="s">
        <v>82</v>
      </c>
      <c r="M1646" t="s">
        <v>26</v>
      </c>
      <c r="N1646" t="s">
        <v>27</v>
      </c>
    </row>
    <row r="1647" spans="1:14" x14ac:dyDescent="0.25">
      <c r="A1647" t="s">
        <v>9981</v>
      </c>
      <c r="C1647" t="s">
        <v>600</v>
      </c>
      <c r="D1647" t="s">
        <v>1992</v>
      </c>
      <c r="E1647" t="s">
        <v>18</v>
      </c>
      <c r="F1647" t="s">
        <v>9982</v>
      </c>
      <c r="G1647" t="s">
        <v>9983</v>
      </c>
      <c r="H1647" t="s">
        <v>9984</v>
      </c>
      <c r="I1647" t="s">
        <v>34</v>
      </c>
      <c r="J1647" t="s">
        <v>3420</v>
      </c>
      <c r="K1647" t="s">
        <v>606</v>
      </c>
      <c r="L1647" t="s">
        <v>36</v>
      </c>
      <c r="M1647" t="s">
        <v>26</v>
      </c>
      <c r="N1647" t="s">
        <v>27</v>
      </c>
    </row>
    <row r="1648" spans="1:14" x14ac:dyDescent="0.25">
      <c r="A1648" t="s">
        <v>9988</v>
      </c>
      <c r="B1648" t="s">
        <v>9953</v>
      </c>
      <c r="C1648" t="s">
        <v>600</v>
      </c>
      <c r="D1648" t="s">
        <v>9954</v>
      </c>
      <c r="E1648" t="s">
        <v>695</v>
      </c>
      <c r="F1648" t="s">
        <v>9989</v>
      </c>
      <c r="G1648" t="s">
        <v>9990</v>
      </c>
      <c r="H1648" t="s">
        <v>9991</v>
      </c>
      <c r="I1648" t="s">
        <v>34</v>
      </c>
      <c r="J1648" t="s">
        <v>1677</v>
      </c>
      <c r="K1648" t="s">
        <v>606</v>
      </c>
      <c r="L1648" t="s">
        <v>82</v>
      </c>
      <c r="M1648" t="s">
        <v>26</v>
      </c>
      <c r="N1648" t="s">
        <v>27</v>
      </c>
    </row>
    <row r="1649" spans="1:14" x14ac:dyDescent="0.25">
      <c r="A1649" t="s">
        <v>9992</v>
      </c>
      <c r="B1649" t="s">
        <v>9993</v>
      </c>
      <c r="C1649" t="s">
        <v>600</v>
      </c>
      <c r="D1649" t="s">
        <v>6175</v>
      </c>
      <c r="E1649" t="s">
        <v>18</v>
      </c>
      <c r="F1649" t="s">
        <v>9994</v>
      </c>
      <c r="G1649" t="s">
        <v>9995</v>
      </c>
      <c r="H1649" t="s">
        <v>9996</v>
      </c>
      <c r="I1649" t="s">
        <v>34</v>
      </c>
      <c r="J1649" t="s">
        <v>7914</v>
      </c>
      <c r="K1649" t="s">
        <v>606</v>
      </c>
      <c r="L1649" t="s">
        <v>6179</v>
      </c>
      <c r="M1649" t="s">
        <v>26</v>
      </c>
      <c r="N1649" t="s">
        <v>27</v>
      </c>
    </row>
    <row r="1650" spans="1:14" x14ac:dyDescent="0.25">
      <c r="A1650" t="s">
        <v>9997</v>
      </c>
      <c r="B1650" t="s">
        <v>9959</v>
      </c>
      <c r="C1650" t="s">
        <v>1991</v>
      </c>
      <c r="D1650" t="s">
        <v>220</v>
      </c>
      <c r="E1650" t="s">
        <v>695</v>
      </c>
      <c r="F1650" t="s">
        <v>9998</v>
      </c>
      <c r="G1650" t="s">
        <v>9999</v>
      </c>
      <c r="H1650" t="s">
        <v>10000</v>
      </c>
      <c r="I1650" t="s">
        <v>34</v>
      </c>
      <c r="J1650" t="s">
        <v>1677</v>
      </c>
      <c r="K1650" t="s">
        <v>606</v>
      </c>
      <c r="L1650" t="s">
        <v>848</v>
      </c>
      <c r="M1650" t="s">
        <v>26</v>
      </c>
      <c r="N1650" t="s">
        <v>27</v>
      </c>
    </row>
    <row r="1651" spans="1:14" x14ac:dyDescent="0.25">
      <c r="A1651" t="s">
        <v>9834</v>
      </c>
      <c r="B1651" t="s">
        <v>9835</v>
      </c>
      <c r="C1651" t="s">
        <v>1700</v>
      </c>
      <c r="D1651" t="s">
        <v>9900</v>
      </c>
      <c r="E1651" t="s">
        <v>695</v>
      </c>
      <c r="F1651" t="s">
        <v>10004</v>
      </c>
      <c r="G1651" t="s">
        <v>9902</v>
      </c>
      <c r="H1651" t="s">
        <v>10005</v>
      </c>
      <c r="I1651" t="s">
        <v>34</v>
      </c>
      <c r="J1651" t="s">
        <v>1988</v>
      </c>
      <c r="K1651" t="s">
        <v>1705</v>
      </c>
      <c r="L1651" t="s">
        <v>9904</v>
      </c>
      <c r="M1651" t="s">
        <v>26</v>
      </c>
      <c r="N1651" t="s">
        <v>27</v>
      </c>
    </row>
    <row r="1652" spans="1:14" x14ac:dyDescent="0.25">
      <c r="A1652" t="s">
        <v>10006</v>
      </c>
      <c r="C1652" t="s">
        <v>1700</v>
      </c>
      <c r="D1652" t="s">
        <v>10007</v>
      </c>
      <c r="E1652" t="s">
        <v>695</v>
      </c>
      <c r="F1652" t="s">
        <v>10008</v>
      </c>
      <c r="G1652" t="s">
        <v>10009</v>
      </c>
      <c r="H1652" t="s">
        <v>10010</v>
      </c>
      <c r="I1652" t="s">
        <v>34</v>
      </c>
      <c r="J1652" t="s">
        <v>1988</v>
      </c>
      <c r="K1652" t="s">
        <v>1705</v>
      </c>
      <c r="L1652" t="s">
        <v>9923</v>
      </c>
      <c r="M1652" t="s">
        <v>26</v>
      </c>
      <c r="N1652" t="s">
        <v>27</v>
      </c>
    </row>
    <row r="1653" spans="1:14" x14ac:dyDescent="0.25">
      <c r="A1653" t="s">
        <v>9896</v>
      </c>
      <c r="B1653" t="s">
        <v>29</v>
      </c>
      <c r="C1653" t="s">
        <v>2074</v>
      </c>
      <c r="D1653" t="s">
        <v>429</v>
      </c>
      <c r="E1653" t="s">
        <v>18</v>
      </c>
      <c r="F1653" t="s">
        <v>10015</v>
      </c>
      <c r="G1653" t="s">
        <v>10016</v>
      </c>
      <c r="H1653" t="s">
        <v>10017</v>
      </c>
      <c r="I1653" t="s">
        <v>34</v>
      </c>
      <c r="J1653" t="s">
        <v>1996</v>
      </c>
      <c r="K1653" t="s">
        <v>606</v>
      </c>
      <c r="L1653" t="s">
        <v>434</v>
      </c>
      <c r="M1653" t="s">
        <v>26</v>
      </c>
      <c r="N1653" t="s">
        <v>27</v>
      </c>
    </row>
    <row r="1654" spans="1:14" x14ac:dyDescent="0.25">
      <c r="A1654" t="s">
        <v>10018</v>
      </c>
      <c r="B1654" t="s">
        <v>10019</v>
      </c>
      <c r="C1654" t="s">
        <v>600</v>
      </c>
      <c r="D1654" t="s">
        <v>5262</v>
      </c>
      <c r="E1654" t="s">
        <v>18</v>
      </c>
      <c r="F1654" t="s">
        <v>10020</v>
      </c>
      <c r="G1654" t="s">
        <v>10021</v>
      </c>
      <c r="H1654" t="s">
        <v>10022</v>
      </c>
      <c r="I1654" t="s">
        <v>34</v>
      </c>
      <c r="J1654" t="s">
        <v>9686</v>
      </c>
      <c r="K1654" t="s">
        <v>606</v>
      </c>
      <c r="L1654" t="s">
        <v>2442</v>
      </c>
      <c r="M1654" t="s">
        <v>26</v>
      </c>
      <c r="N1654" t="s">
        <v>27</v>
      </c>
    </row>
    <row r="1655" spans="1:14" x14ac:dyDescent="0.25">
      <c r="A1655" t="s">
        <v>10023</v>
      </c>
      <c r="B1655" t="s">
        <v>10024</v>
      </c>
      <c r="C1655" t="s">
        <v>16</v>
      </c>
      <c r="D1655" t="s">
        <v>10025</v>
      </c>
      <c r="E1655" t="s">
        <v>18</v>
      </c>
      <c r="F1655" t="s">
        <v>10026</v>
      </c>
      <c r="G1655" t="s">
        <v>10027</v>
      </c>
      <c r="H1655" t="s">
        <v>10028</v>
      </c>
      <c r="I1655" t="s">
        <v>34</v>
      </c>
      <c r="J1655" t="s">
        <v>536</v>
      </c>
      <c r="K1655" t="s">
        <v>24</v>
      </c>
      <c r="L1655" t="s">
        <v>10029</v>
      </c>
      <c r="M1655" t="s">
        <v>10030</v>
      </c>
      <c r="N1655" t="s">
        <v>46</v>
      </c>
    </row>
    <row r="1656" spans="1:14" x14ac:dyDescent="0.25">
      <c r="A1656" t="s">
        <v>10031</v>
      </c>
      <c r="B1656" t="s">
        <v>10032</v>
      </c>
      <c r="C1656" t="s">
        <v>16</v>
      </c>
      <c r="D1656" t="s">
        <v>437</v>
      </c>
      <c r="E1656" t="s">
        <v>18</v>
      </c>
      <c r="F1656" t="s">
        <v>10033</v>
      </c>
      <c r="G1656" t="s">
        <v>10034</v>
      </c>
      <c r="H1656" t="s">
        <v>10035</v>
      </c>
      <c r="I1656" t="s">
        <v>34</v>
      </c>
      <c r="J1656" t="s">
        <v>1435</v>
      </c>
      <c r="K1656" t="s">
        <v>24</v>
      </c>
      <c r="L1656" t="s">
        <v>441</v>
      </c>
      <c r="M1656" t="s">
        <v>10036</v>
      </c>
      <c r="N1656" t="s">
        <v>46</v>
      </c>
    </row>
    <row r="1657" spans="1:14" x14ac:dyDescent="0.25">
      <c r="A1657" t="s">
        <v>10037</v>
      </c>
      <c r="B1657" t="s">
        <v>1658</v>
      </c>
      <c r="C1657" t="s">
        <v>76</v>
      </c>
      <c r="D1657" t="s">
        <v>10038</v>
      </c>
      <c r="E1657" t="s">
        <v>18</v>
      </c>
      <c r="F1657" t="s">
        <v>10039</v>
      </c>
      <c r="G1657" t="s">
        <v>10040</v>
      </c>
      <c r="H1657" t="s">
        <v>10041</v>
      </c>
      <c r="I1657" t="s">
        <v>34</v>
      </c>
      <c r="J1657" t="s">
        <v>635</v>
      </c>
      <c r="K1657" t="s">
        <v>24</v>
      </c>
      <c r="L1657" t="s">
        <v>7450</v>
      </c>
      <c r="M1657" t="s">
        <v>10042</v>
      </c>
      <c r="N1657" t="s">
        <v>46</v>
      </c>
    </row>
    <row r="1658" spans="1:14" x14ac:dyDescent="0.25">
      <c r="A1658" t="s">
        <v>10043</v>
      </c>
      <c r="B1658" t="s">
        <v>2809</v>
      </c>
      <c r="C1658" t="s">
        <v>76</v>
      </c>
      <c r="D1658" t="s">
        <v>753</v>
      </c>
      <c r="E1658" t="s">
        <v>18</v>
      </c>
      <c r="F1658" t="s">
        <v>10044</v>
      </c>
      <c r="G1658" t="s">
        <v>10045</v>
      </c>
      <c r="H1658" t="s">
        <v>10046</v>
      </c>
      <c r="I1658" t="s">
        <v>34</v>
      </c>
      <c r="J1658" t="s">
        <v>1010</v>
      </c>
      <c r="K1658" t="s">
        <v>24</v>
      </c>
      <c r="L1658" t="s">
        <v>817</v>
      </c>
      <c r="M1658" t="s">
        <v>26</v>
      </c>
      <c r="N1658" t="s">
        <v>27</v>
      </c>
    </row>
    <row r="1659" spans="1:14" x14ac:dyDescent="0.25">
      <c r="A1659" t="s">
        <v>10047</v>
      </c>
      <c r="B1659" t="s">
        <v>10048</v>
      </c>
      <c r="C1659" t="s">
        <v>16</v>
      </c>
      <c r="D1659" t="s">
        <v>5502</v>
      </c>
      <c r="E1659" t="s">
        <v>18</v>
      </c>
      <c r="F1659" t="s">
        <v>10049</v>
      </c>
      <c r="G1659" t="s">
        <v>10050</v>
      </c>
      <c r="H1659" t="s">
        <v>10051</v>
      </c>
      <c r="I1659" t="s">
        <v>34</v>
      </c>
      <c r="J1659" t="s">
        <v>53</v>
      </c>
      <c r="K1659" t="s">
        <v>24</v>
      </c>
      <c r="L1659" t="s">
        <v>2442</v>
      </c>
      <c r="M1659" t="s">
        <v>10052</v>
      </c>
      <c r="N1659" t="s">
        <v>46</v>
      </c>
    </row>
    <row r="1660" spans="1:14" x14ac:dyDescent="0.25">
      <c r="A1660" t="s">
        <v>10053</v>
      </c>
      <c r="B1660" t="s">
        <v>8544</v>
      </c>
      <c r="C1660" t="s">
        <v>16</v>
      </c>
      <c r="D1660" t="s">
        <v>4792</v>
      </c>
      <c r="E1660" t="s">
        <v>695</v>
      </c>
      <c r="F1660" t="s">
        <v>10054</v>
      </c>
      <c r="G1660" t="s">
        <v>10055</v>
      </c>
      <c r="H1660" t="s">
        <v>10056</v>
      </c>
      <c r="I1660" t="s">
        <v>34</v>
      </c>
      <c r="J1660" t="s">
        <v>98</v>
      </c>
      <c r="K1660" t="s">
        <v>24</v>
      </c>
      <c r="L1660" t="s">
        <v>914</v>
      </c>
      <c r="M1660" t="s">
        <v>26</v>
      </c>
      <c r="N1660" t="s">
        <v>27</v>
      </c>
    </row>
    <row r="1661" spans="1:14" x14ac:dyDescent="0.25">
      <c r="A1661" t="s">
        <v>9538</v>
      </c>
      <c r="B1661" t="s">
        <v>3115</v>
      </c>
      <c r="C1661" t="s">
        <v>16</v>
      </c>
      <c r="D1661" t="s">
        <v>1612</v>
      </c>
      <c r="E1661" t="s">
        <v>695</v>
      </c>
      <c r="F1661" t="s">
        <v>10057</v>
      </c>
      <c r="G1661" t="s">
        <v>10058</v>
      </c>
      <c r="H1661" t="s">
        <v>10059</v>
      </c>
      <c r="I1661" t="s">
        <v>34</v>
      </c>
      <c r="J1661" t="s">
        <v>476</v>
      </c>
      <c r="K1661" t="s">
        <v>24</v>
      </c>
      <c r="L1661" t="s">
        <v>82</v>
      </c>
      <c r="M1661" t="s">
        <v>26</v>
      </c>
      <c r="N1661" t="s">
        <v>27</v>
      </c>
    </row>
    <row r="1662" spans="1:14" x14ac:dyDescent="0.25">
      <c r="A1662" t="s">
        <v>10060</v>
      </c>
      <c r="B1662" t="s">
        <v>9544</v>
      </c>
      <c r="C1662" t="s">
        <v>76</v>
      </c>
      <c r="D1662" t="s">
        <v>9545</v>
      </c>
      <c r="E1662" t="s">
        <v>695</v>
      </c>
      <c r="F1662" t="s">
        <v>10061</v>
      </c>
      <c r="G1662" t="s">
        <v>10062</v>
      </c>
      <c r="H1662" t="s">
        <v>10063</v>
      </c>
      <c r="I1662" t="s">
        <v>34</v>
      </c>
      <c r="J1662" t="s">
        <v>35</v>
      </c>
      <c r="K1662" t="s">
        <v>24</v>
      </c>
      <c r="L1662" t="s">
        <v>9549</v>
      </c>
      <c r="M1662" t="s">
        <v>26</v>
      </c>
      <c r="N1662" t="s">
        <v>27</v>
      </c>
    </row>
    <row r="1663" spans="1:14" x14ac:dyDescent="0.25">
      <c r="A1663" t="s">
        <v>10068</v>
      </c>
      <c r="B1663" t="s">
        <v>992</v>
      </c>
      <c r="C1663" t="s">
        <v>16</v>
      </c>
      <c r="D1663" t="s">
        <v>3396</v>
      </c>
      <c r="E1663" t="s">
        <v>695</v>
      </c>
      <c r="F1663" t="s">
        <v>10069</v>
      </c>
      <c r="G1663" t="s">
        <v>10070</v>
      </c>
      <c r="H1663" t="s">
        <v>10071</v>
      </c>
      <c r="I1663" t="s">
        <v>34</v>
      </c>
      <c r="J1663" t="s">
        <v>5940</v>
      </c>
      <c r="K1663" t="s">
        <v>24</v>
      </c>
      <c r="L1663" t="s">
        <v>9370</v>
      </c>
      <c r="M1663" t="s">
        <v>26</v>
      </c>
      <c r="N1663" t="s">
        <v>27</v>
      </c>
    </row>
    <row r="1664" spans="1:14" x14ac:dyDescent="0.25">
      <c r="A1664" t="s">
        <v>10077</v>
      </c>
      <c r="B1664" t="s">
        <v>7317</v>
      </c>
      <c r="C1664" t="s">
        <v>16</v>
      </c>
      <c r="D1664" t="s">
        <v>9145</v>
      </c>
      <c r="E1664" t="s">
        <v>695</v>
      </c>
      <c r="F1664" t="s">
        <v>10078</v>
      </c>
      <c r="G1664" t="s">
        <v>10079</v>
      </c>
      <c r="H1664" t="s">
        <v>10080</v>
      </c>
      <c r="I1664" t="s">
        <v>34</v>
      </c>
      <c r="J1664" t="s">
        <v>9149</v>
      </c>
      <c r="K1664" t="s">
        <v>24</v>
      </c>
      <c r="L1664" t="s">
        <v>9453</v>
      </c>
      <c r="M1664" t="s">
        <v>26</v>
      </c>
      <c r="N1664" t="s">
        <v>27</v>
      </c>
    </row>
    <row r="1665" spans="1:14" x14ac:dyDescent="0.25">
      <c r="A1665" t="s">
        <v>10068</v>
      </c>
      <c r="B1665" t="s">
        <v>992</v>
      </c>
      <c r="C1665" t="s">
        <v>1700</v>
      </c>
      <c r="D1665" t="s">
        <v>3396</v>
      </c>
      <c r="E1665" t="s">
        <v>695</v>
      </c>
      <c r="F1665" t="s">
        <v>10085</v>
      </c>
      <c r="G1665" t="s">
        <v>10086</v>
      </c>
      <c r="H1665" t="s">
        <v>10087</v>
      </c>
      <c r="I1665" t="s">
        <v>34</v>
      </c>
      <c r="J1665" t="s">
        <v>10088</v>
      </c>
      <c r="K1665" t="s">
        <v>1705</v>
      </c>
      <c r="L1665" t="s">
        <v>9370</v>
      </c>
      <c r="M1665" t="s">
        <v>26</v>
      </c>
      <c r="N1665" t="s">
        <v>27</v>
      </c>
    </row>
    <row r="1666" spans="1:14" x14ac:dyDescent="0.25">
      <c r="A1666" t="s">
        <v>9874</v>
      </c>
      <c r="B1666" t="s">
        <v>9875</v>
      </c>
      <c r="C1666" t="s">
        <v>9876</v>
      </c>
      <c r="D1666" t="s">
        <v>1681</v>
      </c>
      <c r="E1666" t="s">
        <v>695</v>
      </c>
      <c r="F1666" t="s">
        <v>10089</v>
      </c>
      <c r="G1666" t="s">
        <v>10090</v>
      </c>
      <c r="H1666" t="s">
        <v>10091</v>
      </c>
      <c r="I1666" t="s">
        <v>34</v>
      </c>
      <c r="J1666" t="s">
        <v>2092</v>
      </c>
      <c r="K1666" t="s">
        <v>1705</v>
      </c>
      <c r="L1666" t="s">
        <v>82</v>
      </c>
      <c r="M1666" t="s">
        <v>26</v>
      </c>
      <c r="N1666" t="s">
        <v>27</v>
      </c>
    </row>
    <row r="1667" spans="1:14" x14ac:dyDescent="0.25">
      <c r="A1667" t="s">
        <v>9896</v>
      </c>
      <c r="B1667" t="s">
        <v>29</v>
      </c>
      <c r="C1667" t="s">
        <v>2018</v>
      </c>
      <c r="D1667" t="s">
        <v>3318</v>
      </c>
      <c r="E1667" t="s">
        <v>695</v>
      </c>
      <c r="F1667" t="s">
        <v>10092</v>
      </c>
      <c r="G1667" t="s">
        <v>10093</v>
      </c>
      <c r="H1667" t="s">
        <v>10094</v>
      </c>
      <c r="I1667" t="s">
        <v>34</v>
      </c>
      <c r="J1667" t="s">
        <v>1689</v>
      </c>
      <c r="K1667" t="s">
        <v>1705</v>
      </c>
      <c r="L1667" t="s">
        <v>842</v>
      </c>
      <c r="M1667" t="s">
        <v>26</v>
      </c>
      <c r="N1667" t="s">
        <v>27</v>
      </c>
    </row>
    <row r="1668" spans="1:14" x14ac:dyDescent="0.25">
      <c r="A1668" t="s">
        <v>10098</v>
      </c>
      <c r="B1668" t="s">
        <v>10099</v>
      </c>
      <c r="C1668" t="s">
        <v>600</v>
      </c>
      <c r="D1668" t="s">
        <v>10100</v>
      </c>
      <c r="E1668" t="s">
        <v>695</v>
      </c>
      <c r="F1668" t="s">
        <v>10101</v>
      </c>
      <c r="G1668" t="s">
        <v>10102</v>
      </c>
      <c r="H1668" t="s">
        <v>10103</v>
      </c>
      <c r="I1668" t="s">
        <v>34</v>
      </c>
      <c r="J1668" t="s">
        <v>1134</v>
      </c>
      <c r="K1668" t="s">
        <v>606</v>
      </c>
      <c r="L1668" t="s">
        <v>3722</v>
      </c>
      <c r="M1668" t="s">
        <v>26</v>
      </c>
      <c r="N1668" t="s">
        <v>27</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500"/>
  <sheetViews>
    <sheetView workbookViewId="0"/>
  </sheetViews>
  <sheetFormatPr baseColWidth="10" defaultRowHeight="15" x14ac:dyDescent="0.25"/>
  <sheetData>
    <row r="1" spans="1:19" x14ac:dyDescent="0.25">
      <c r="A1" s="3" t="s">
        <v>8</v>
      </c>
      <c r="B1" t="s">
        <v>34</v>
      </c>
      <c r="O1" s="3" t="s">
        <v>8</v>
      </c>
      <c r="P1" t="s">
        <v>34</v>
      </c>
      <c r="R1" s="4" t="s">
        <v>10113</v>
      </c>
      <c r="S1">
        <v>896</v>
      </c>
    </row>
    <row r="2" spans="1:19" x14ac:dyDescent="0.25">
      <c r="R2" s="4" t="s">
        <v>102</v>
      </c>
      <c r="S2">
        <v>85</v>
      </c>
    </row>
    <row r="3" spans="1:19" x14ac:dyDescent="0.25">
      <c r="A3" s="3" t="s">
        <v>10108</v>
      </c>
      <c r="B3" t="s">
        <v>10114</v>
      </c>
      <c r="O3" s="3" t="s">
        <v>10108</v>
      </c>
      <c r="P3" t="s">
        <v>10114</v>
      </c>
      <c r="R3" s="4" t="s">
        <v>1612</v>
      </c>
      <c r="S3">
        <v>36</v>
      </c>
    </row>
    <row r="4" spans="1:19" x14ac:dyDescent="0.25">
      <c r="A4" s="4" t="s">
        <v>10113</v>
      </c>
      <c r="B4">
        <v>896</v>
      </c>
      <c r="O4" s="4" t="s">
        <v>8214</v>
      </c>
      <c r="P4">
        <v>1</v>
      </c>
      <c r="R4" s="4" t="s">
        <v>4792</v>
      </c>
      <c r="S4">
        <v>31</v>
      </c>
    </row>
    <row r="5" spans="1:19" x14ac:dyDescent="0.25">
      <c r="A5" s="4" t="s">
        <v>102</v>
      </c>
      <c r="B5">
        <v>85</v>
      </c>
      <c r="O5" s="4" t="s">
        <v>9817</v>
      </c>
      <c r="P5">
        <v>3</v>
      </c>
      <c r="R5" s="4" t="s">
        <v>753</v>
      </c>
      <c r="S5">
        <v>24</v>
      </c>
    </row>
    <row r="6" spans="1:19" x14ac:dyDescent="0.25">
      <c r="A6" s="4" t="s">
        <v>1612</v>
      </c>
      <c r="B6">
        <v>36</v>
      </c>
      <c r="O6" s="4" t="s">
        <v>8343</v>
      </c>
      <c r="P6">
        <v>1</v>
      </c>
      <c r="R6" s="4" t="s">
        <v>437</v>
      </c>
      <c r="S6">
        <v>23</v>
      </c>
    </row>
    <row r="7" spans="1:19" x14ac:dyDescent="0.25">
      <c r="A7" s="4" t="s">
        <v>4792</v>
      </c>
      <c r="B7">
        <v>31</v>
      </c>
      <c r="O7" s="4" t="s">
        <v>2515</v>
      </c>
      <c r="P7">
        <v>1</v>
      </c>
      <c r="R7" s="4" t="s">
        <v>1975</v>
      </c>
      <c r="S7">
        <v>20</v>
      </c>
    </row>
    <row r="8" spans="1:19" x14ac:dyDescent="0.25">
      <c r="A8" s="4" t="s">
        <v>753</v>
      </c>
      <c r="B8">
        <v>24</v>
      </c>
      <c r="O8" s="4" t="s">
        <v>1513</v>
      </c>
      <c r="P8">
        <v>1</v>
      </c>
      <c r="R8" s="4" t="s">
        <v>197</v>
      </c>
      <c r="S8">
        <v>20</v>
      </c>
    </row>
    <row r="9" spans="1:19" x14ac:dyDescent="0.25">
      <c r="A9" s="4" t="s">
        <v>437</v>
      </c>
      <c r="B9">
        <v>23</v>
      </c>
      <c r="O9" s="4" t="s">
        <v>1335</v>
      </c>
      <c r="P9">
        <v>1</v>
      </c>
      <c r="R9" s="4" t="s">
        <v>759</v>
      </c>
      <c r="S9">
        <v>18</v>
      </c>
    </row>
    <row r="10" spans="1:19" x14ac:dyDescent="0.25">
      <c r="A10" s="4" t="s">
        <v>1975</v>
      </c>
      <c r="B10">
        <v>20</v>
      </c>
      <c r="O10" s="4" t="s">
        <v>3889</v>
      </c>
      <c r="P10">
        <v>16</v>
      </c>
      <c r="R10" s="4" t="s">
        <v>67</v>
      </c>
      <c r="S10">
        <v>18</v>
      </c>
    </row>
    <row r="11" spans="1:19" x14ac:dyDescent="0.25">
      <c r="A11" s="4" t="s">
        <v>197</v>
      </c>
      <c r="B11">
        <v>20</v>
      </c>
      <c r="O11" s="4" t="s">
        <v>8450</v>
      </c>
      <c r="P11">
        <v>1</v>
      </c>
      <c r="R11" s="4" t="s">
        <v>472</v>
      </c>
      <c r="S11">
        <v>18</v>
      </c>
    </row>
    <row r="12" spans="1:19" x14ac:dyDescent="0.25">
      <c r="A12" s="4" t="s">
        <v>472</v>
      </c>
      <c r="B12">
        <v>18</v>
      </c>
      <c r="O12" s="4" t="s">
        <v>280</v>
      </c>
      <c r="P12">
        <v>1</v>
      </c>
      <c r="R12" s="4" t="s">
        <v>49</v>
      </c>
      <c r="S12">
        <v>16</v>
      </c>
    </row>
    <row r="13" spans="1:19" x14ac:dyDescent="0.25">
      <c r="A13" s="4" t="s">
        <v>67</v>
      </c>
      <c r="B13">
        <v>18</v>
      </c>
      <c r="O13" s="4" t="s">
        <v>1606</v>
      </c>
      <c r="P13">
        <v>1</v>
      </c>
      <c r="R13" s="4" t="s">
        <v>3889</v>
      </c>
      <c r="S13">
        <v>16</v>
      </c>
    </row>
    <row r="14" spans="1:19" x14ac:dyDescent="0.25">
      <c r="A14" s="4" t="s">
        <v>759</v>
      </c>
      <c r="B14">
        <v>18</v>
      </c>
      <c r="O14" s="4" t="s">
        <v>5295</v>
      </c>
      <c r="P14">
        <v>1</v>
      </c>
      <c r="R14" s="4" t="s">
        <v>3396</v>
      </c>
      <c r="S14">
        <v>16</v>
      </c>
    </row>
    <row r="15" spans="1:19" x14ac:dyDescent="0.25">
      <c r="A15" s="4" t="s">
        <v>49</v>
      </c>
      <c r="B15">
        <v>16</v>
      </c>
      <c r="O15" s="4" t="s">
        <v>3698</v>
      </c>
      <c r="P15">
        <v>1</v>
      </c>
      <c r="R15" s="4" t="s">
        <v>220</v>
      </c>
      <c r="S15">
        <v>15</v>
      </c>
    </row>
    <row r="16" spans="1:19" x14ac:dyDescent="0.25">
      <c r="A16" s="4" t="s">
        <v>3396</v>
      </c>
      <c r="B16">
        <v>16</v>
      </c>
      <c r="O16" s="4" t="s">
        <v>753</v>
      </c>
      <c r="P16">
        <v>24</v>
      </c>
      <c r="R16" s="4" t="s">
        <v>1052</v>
      </c>
      <c r="S16">
        <v>14</v>
      </c>
    </row>
    <row r="17" spans="1:19" x14ac:dyDescent="0.25">
      <c r="A17" s="4" t="s">
        <v>3889</v>
      </c>
      <c r="B17">
        <v>16</v>
      </c>
      <c r="O17" s="4" t="s">
        <v>9023</v>
      </c>
      <c r="P17">
        <v>1</v>
      </c>
      <c r="R17" s="4" t="s">
        <v>288</v>
      </c>
      <c r="S17">
        <v>13</v>
      </c>
    </row>
    <row r="18" spans="1:19" x14ac:dyDescent="0.25">
      <c r="A18" s="4" t="s">
        <v>220</v>
      </c>
      <c r="B18">
        <v>15</v>
      </c>
      <c r="O18" s="4" t="s">
        <v>4214</v>
      </c>
      <c r="P18">
        <v>1</v>
      </c>
      <c r="R18" s="4" t="s">
        <v>631</v>
      </c>
      <c r="S18">
        <v>13</v>
      </c>
    </row>
    <row r="19" spans="1:19" x14ac:dyDescent="0.25">
      <c r="A19" s="4" t="s">
        <v>1052</v>
      </c>
      <c r="B19">
        <v>14</v>
      </c>
      <c r="O19" s="4" t="s">
        <v>1347</v>
      </c>
      <c r="P19">
        <v>3</v>
      </c>
      <c r="R19" s="4" t="s">
        <v>638</v>
      </c>
      <c r="S19">
        <v>13</v>
      </c>
    </row>
    <row r="20" spans="1:19" x14ac:dyDescent="0.25">
      <c r="A20" s="4" t="s">
        <v>288</v>
      </c>
      <c r="B20">
        <v>13</v>
      </c>
      <c r="O20" s="4" t="s">
        <v>5708</v>
      </c>
      <c r="P20">
        <v>1</v>
      </c>
      <c r="R20" s="4" t="s">
        <v>723</v>
      </c>
      <c r="S20">
        <v>11</v>
      </c>
    </row>
    <row r="21" spans="1:19" x14ac:dyDescent="0.25">
      <c r="A21" s="4" t="s">
        <v>631</v>
      </c>
      <c r="B21">
        <v>13</v>
      </c>
      <c r="O21" s="4" t="s">
        <v>1526</v>
      </c>
      <c r="P21">
        <v>2</v>
      </c>
      <c r="R21" s="4" t="s">
        <v>808</v>
      </c>
      <c r="S21">
        <v>11</v>
      </c>
    </row>
    <row r="22" spans="1:19" x14ac:dyDescent="0.25">
      <c r="A22" s="4" t="s">
        <v>638</v>
      </c>
      <c r="B22">
        <v>13</v>
      </c>
      <c r="O22" s="4" t="s">
        <v>2498</v>
      </c>
      <c r="P22">
        <v>1</v>
      </c>
      <c r="R22" s="4" t="s">
        <v>2027</v>
      </c>
      <c r="S22">
        <v>11</v>
      </c>
    </row>
    <row r="23" spans="1:19" x14ac:dyDescent="0.25">
      <c r="A23" s="4" t="s">
        <v>2027</v>
      </c>
      <c r="B23">
        <v>11</v>
      </c>
      <c r="O23" s="4" t="s">
        <v>166</v>
      </c>
      <c r="P23">
        <v>2</v>
      </c>
      <c r="R23" s="4" t="s">
        <v>329</v>
      </c>
      <c r="S23">
        <v>10</v>
      </c>
    </row>
    <row r="24" spans="1:19" x14ac:dyDescent="0.25">
      <c r="A24" s="4" t="s">
        <v>723</v>
      </c>
      <c r="B24">
        <v>11</v>
      </c>
      <c r="O24" s="4" t="s">
        <v>547</v>
      </c>
      <c r="P24">
        <v>9</v>
      </c>
      <c r="R24" s="4" t="s">
        <v>429</v>
      </c>
      <c r="S24">
        <v>10</v>
      </c>
    </row>
    <row r="25" spans="1:19" x14ac:dyDescent="0.25">
      <c r="A25" s="4" t="s">
        <v>808</v>
      </c>
      <c r="B25">
        <v>11</v>
      </c>
      <c r="O25" s="4" t="s">
        <v>7057</v>
      </c>
      <c r="P25">
        <v>1</v>
      </c>
    </row>
    <row r="26" spans="1:19" x14ac:dyDescent="0.25">
      <c r="A26" s="4" t="s">
        <v>329</v>
      </c>
      <c r="B26">
        <v>10</v>
      </c>
      <c r="O26" s="4" t="s">
        <v>594</v>
      </c>
      <c r="P26">
        <v>6</v>
      </c>
    </row>
    <row r="27" spans="1:19" x14ac:dyDescent="0.25">
      <c r="A27" s="4" t="s">
        <v>429</v>
      </c>
      <c r="B27">
        <v>10</v>
      </c>
      <c r="O27" s="4" t="s">
        <v>3318</v>
      </c>
      <c r="P27">
        <v>2</v>
      </c>
    </row>
    <row r="28" spans="1:19" x14ac:dyDescent="0.25">
      <c r="A28" s="4" t="s">
        <v>10111</v>
      </c>
      <c r="B28">
        <v>1358</v>
      </c>
      <c r="O28" s="4" t="s">
        <v>759</v>
      </c>
      <c r="P28">
        <v>18</v>
      </c>
    </row>
    <row r="29" spans="1:19" x14ac:dyDescent="0.25">
      <c r="O29" s="4" t="s">
        <v>5400</v>
      </c>
      <c r="P29">
        <v>1</v>
      </c>
    </row>
    <row r="30" spans="1:19" x14ac:dyDescent="0.25">
      <c r="O30" s="4" t="s">
        <v>7094</v>
      </c>
      <c r="P30">
        <v>1</v>
      </c>
    </row>
    <row r="31" spans="1:19" x14ac:dyDescent="0.25">
      <c r="O31" s="4" t="s">
        <v>4164</v>
      </c>
      <c r="P31">
        <v>2</v>
      </c>
    </row>
    <row r="32" spans="1:19" x14ac:dyDescent="0.25">
      <c r="O32" s="4" t="s">
        <v>2773</v>
      </c>
      <c r="P32">
        <v>2</v>
      </c>
    </row>
    <row r="33" spans="15:16" x14ac:dyDescent="0.25">
      <c r="O33" s="4" t="s">
        <v>8555</v>
      </c>
      <c r="P33">
        <v>1</v>
      </c>
    </row>
    <row r="34" spans="15:16" x14ac:dyDescent="0.25">
      <c r="O34" s="4" t="s">
        <v>6311</v>
      </c>
      <c r="P34">
        <v>2</v>
      </c>
    </row>
    <row r="35" spans="15:16" x14ac:dyDescent="0.25">
      <c r="O35" s="4" t="s">
        <v>2908</v>
      </c>
      <c r="P35">
        <v>2</v>
      </c>
    </row>
    <row r="36" spans="15:16" x14ac:dyDescent="0.25">
      <c r="O36" s="4" t="s">
        <v>6791</v>
      </c>
      <c r="P36">
        <v>6</v>
      </c>
    </row>
    <row r="37" spans="15:16" x14ac:dyDescent="0.25">
      <c r="O37" s="4" t="s">
        <v>2219</v>
      </c>
      <c r="P37">
        <v>1</v>
      </c>
    </row>
    <row r="38" spans="15:16" x14ac:dyDescent="0.25">
      <c r="O38" s="4" t="s">
        <v>1085</v>
      </c>
      <c r="P38">
        <v>3</v>
      </c>
    </row>
    <row r="39" spans="15:16" x14ac:dyDescent="0.25">
      <c r="O39" s="4" t="s">
        <v>2007</v>
      </c>
      <c r="P39">
        <v>2</v>
      </c>
    </row>
    <row r="40" spans="15:16" x14ac:dyDescent="0.25">
      <c r="O40" s="4" t="s">
        <v>6687</v>
      </c>
      <c r="P40">
        <v>1</v>
      </c>
    </row>
    <row r="41" spans="15:16" x14ac:dyDescent="0.25">
      <c r="O41" s="4" t="s">
        <v>44</v>
      </c>
      <c r="P41">
        <v>1</v>
      </c>
    </row>
    <row r="42" spans="15:16" x14ac:dyDescent="0.25">
      <c r="O42" s="4" t="s">
        <v>3163</v>
      </c>
      <c r="P42">
        <v>2</v>
      </c>
    </row>
    <row r="43" spans="15:16" x14ac:dyDescent="0.25">
      <c r="O43" s="4" t="s">
        <v>8069</v>
      </c>
      <c r="P43">
        <v>1</v>
      </c>
    </row>
    <row r="44" spans="15:16" x14ac:dyDescent="0.25">
      <c r="O44" s="4" t="s">
        <v>6112</v>
      </c>
      <c r="P44">
        <v>1</v>
      </c>
    </row>
    <row r="45" spans="15:16" x14ac:dyDescent="0.25">
      <c r="O45" s="4" t="s">
        <v>7250</v>
      </c>
      <c r="P45">
        <v>1</v>
      </c>
    </row>
    <row r="46" spans="15:16" x14ac:dyDescent="0.25">
      <c r="O46" s="4" t="s">
        <v>9372</v>
      </c>
      <c r="P46">
        <v>1</v>
      </c>
    </row>
    <row r="47" spans="15:16" x14ac:dyDescent="0.25">
      <c r="O47" s="4" t="s">
        <v>6820</v>
      </c>
      <c r="P47">
        <v>5</v>
      </c>
    </row>
    <row r="48" spans="15:16" x14ac:dyDescent="0.25">
      <c r="O48" s="4" t="s">
        <v>8954</v>
      </c>
      <c r="P48">
        <v>1</v>
      </c>
    </row>
    <row r="49" spans="15:16" x14ac:dyDescent="0.25">
      <c r="O49" s="4" t="s">
        <v>709</v>
      </c>
      <c r="P49">
        <v>1</v>
      </c>
    </row>
    <row r="50" spans="15:16" x14ac:dyDescent="0.25">
      <c r="O50" s="4" t="s">
        <v>3377</v>
      </c>
      <c r="P50">
        <v>1</v>
      </c>
    </row>
    <row r="51" spans="15:16" x14ac:dyDescent="0.25">
      <c r="O51" s="4" t="s">
        <v>6502</v>
      </c>
      <c r="P51">
        <v>1</v>
      </c>
    </row>
    <row r="52" spans="15:16" x14ac:dyDescent="0.25">
      <c r="O52" s="4" t="s">
        <v>2673</v>
      </c>
      <c r="P52">
        <v>4</v>
      </c>
    </row>
    <row r="53" spans="15:16" x14ac:dyDescent="0.25">
      <c r="O53" s="4" t="s">
        <v>4158</v>
      </c>
      <c r="P53">
        <v>3</v>
      </c>
    </row>
    <row r="54" spans="15:16" x14ac:dyDescent="0.25">
      <c r="O54" s="4" t="s">
        <v>9709</v>
      </c>
      <c r="P54">
        <v>2</v>
      </c>
    </row>
    <row r="55" spans="15:16" x14ac:dyDescent="0.25">
      <c r="O55" s="4" t="s">
        <v>3303</v>
      </c>
      <c r="P55">
        <v>8</v>
      </c>
    </row>
    <row r="56" spans="15:16" x14ac:dyDescent="0.25">
      <c r="O56" s="4" t="s">
        <v>9029</v>
      </c>
      <c r="P56">
        <v>1</v>
      </c>
    </row>
    <row r="57" spans="15:16" x14ac:dyDescent="0.25">
      <c r="O57" s="4" t="s">
        <v>9292</v>
      </c>
      <c r="P57">
        <v>3</v>
      </c>
    </row>
    <row r="58" spans="15:16" x14ac:dyDescent="0.25">
      <c r="O58" s="4" t="s">
        <v>338</v>
      </c>
      <c r="P58">
        <v>1</v>
      </c>
    </row>
    <row r="59" spans="15:16" x14ac:dyDescent="0.25">
      <c r="O59" s="4" t="s">
        <v>5931</v>
      </c>
      <c r="P59">
        <v>2</v>
      </c>
    </row>
    <row r="60" spans="15:16" x14ac:dyDescent="0.25">
      <c r="O60" s="4" t="s">
        <v>5649</v>
      </c>
      <c r="P60">
        <v>1</v>
      </c>
    </row>
    <row r="61" spans="15:16" x14ac:dyDescent="0.25">
      <c r="O61" s="4" t="s">
        <v>5156</v>
      </c>
      <c r="P61">
        <v>3</v>
      </c>
    </row>
    <row r="62" spans="15:16" x14ac:dyDescent="0.25">
      <c r="O62" s="4" t="s">
        <v>5784</v>
      </c>
      <c r="P62">
        <v>1</v>
      </c>
    </row>
    <row r="63" spans="15:16" x14ac:dyDescent="0.25">
      <c r="O63" s="4" t="s">
        <v>694</v>
      </c>
      <c r="P63">
        <v>4</v>
      </c>
    </row>
    <row r="64" spans="15:16" x14ac:dyDescent="0.25">
      <c r="O64" s="4" t="s">
        <v>1478</v>
      </c>
      <c r="P64">
        <v>1</v>
      </c>
    </row>
    <row r="65" spans="15:16" x14ac:dyDescent="0.25">
      <c r="O65" s="4" t="s">
        <v>2544</v>
      </c>
      <c r="P65">
        <v>1</v>
      </c>
    </row>
    <row r="66" spans="15:16" x14ac:dyDescent="0.25">
      <c r="O66" s="4" t="s">
        <v>2921</v>
      </c>
      <c r="P66">
        <v>1</v>
      </c>
    </row>
    <row r="67" spans="15:16" x14ac:dyDescent="0.25">
      <c r="O67" s="4" t="s">
        <v>9198</v>
      </c>
      <c r="P67">
        <v>1</v>
      </c>
    </row>
    <row r="68" spans="15:16" x14ac:dyDescent="0.25">
      <c r="O68" s="4" t="s">
        <v>472</v>
      </c>
      <c r="P68">
        <v>18</v>
      </c>
    </row>
    <row r="69" spans="15:16" x14ac:dyDescent="0.25">
      <c r="O69" s="4" t="s">
        <v>4443</v>
      </c>
      <c r="P69">
        <v>1</v>
      </c>
    </row>
    <row r="70" spans="15:16" x14ac:dyDescent="0.25">
      <c r="O70" s="4" t="s">
        <v>2345</v>
      </c>
      <c r="P70">
        <v>1</v>
      </c>
    </row>
    <row r="71" spans="15:16" x14ac:dyDescent="0.25">
      <c r="O71" s="4" t="s">
        <v>2264</v>
      </c>
      <c r="P71">
        <v>5</v>
      </c>
    </row>
    <row r="72" spans="15:16" x14ac:dyDescent="0.25">
      <c r="O72" s="4" t="s">
        <v>3147</v>
      </c>
      <c r="P72">
        <v>2</v>
      </c>
    </row>
    <row r="73" spans="15:16" x14ac:dyDescent="0.25">
      <c r="O73" s="4" t="s">
        <v>404</v>
      </c>
      <c r="P73">
        <v>7</v>
      </c>
    </row>
    <row r="74" spans="15:16" x14ac:dyDescent="0.25">
      <c r="O74" s="4" t="s">
        <v>8375</v>
      </c>
      <c r="P74">
        <v>1</v>
      </c>
    </row>
    <row r="75" spans="15:16" x14ac:dyDescent="0.25">
      <c r="O75" s="4" t="s">
        <v>8087</v>
      </c>
      <c r="P75">
        <v>1</v>
      </c>
    </row>
    <row r="76" spans="15:16" x14ac:dyDescent="0.25">
      <c r="O76" s="4" t="s">
        <v>1130</v>
      </c>
      <c r="P76">
        <v>7</v>
      </c>
    </row>
    <row r="77" spans="15:16" x14ac:dyDescent="0.25">
      <c r="O77" s="4" t="s">
        <v>6910</v>
      </c>
      <c r="P77">
        <v>1</v>
      </c>
    </row>
    <row r="78" spans="15:16" x14ac:dyDescent="0.25">
      <c r="O78" s="4" t="s">
        <v>6421</v>
      </c>
      <c r="P78">
        <v>3</v>
      </c>
    </row>
    <row r="79" spans="15:16" x14ac:dyDescent="0.25">
      <c r="O79" s="4" t="s">
        <v>6175</v>
      </c>
      <c r="P79">
        <v>2</v>
      </c>
    </row>
    <row r="80" spans="15:16" x14ac:dyDescent="0.25">
      <c r="O80" s="4" t="s">
        <v>9648</v>
      </c>
      <c r="P80">
        <v>1</v>
      </c>
    </row>
    <row r="81" spans="15:16" x14ac:dyDescent="0.25">
      <c r="O81" s="4" t="s">
        <v>429</v>
      </c>
      <c r="P81">
        <v>10</v>
      </c>
    </row>
    <row r="82" spans="15:16" x14ac:dyDescent="0.25">
      <c r="O82" s="4" t="s">
        <v>5556</v>
      </c>
      <c r="P82">
        <v>1</v>
      </c>
    </row>
    <row r="83" spans="15:16" x14ac:dyDescent="0.25">
      <c r="O83" s="4" t="s">
        <v>6614</v>
      </c>
      <c r="P83">
        <v>2</v>
      </c>
    </row>
    <row r="84" spans="15:16" x14ac:dyDescent="0.25">
      <c r="O84" s="4" t="s">
        <v>8901</v>
      </c>
      <c r="P84">
        <v>1</v>
      </c>
    </row>
    <row r="85" spans="15:16" x14ac:dyDescent="0.25">
      <c r="O85" s="4" t="s">
        <v>9836</v>
      </c>
      <c r="P85">
        <v>2</v>
      </c>
    </row>
    <row r="86" spans="15:16" x14ac:dyDescent="0.25">
      <c r="O86" s="4" t="s">
        <v>9919</v>
      </c>
      <c r="P86">
        <v>1</v>
      </c>
    </row>
    <row r="87" spans="15:16" x14ac:dyDescent="0.25">
      <c r="O87" s="4" t="s">
        <v>9900</v>
      </c>
      <c r="P87">
        <v>3</v>
      </c>
    </row>
    <row r="88" spans="15:16" x14ac:dyDescent="0.25">
      <c r="O88" s="4" t="s">
        <v>10007</v>
      </c>
      <c r="P88">
        <v>1</v>
      </c>
    </row>
    <row r="89" spans="15:16" x14ac:dyDescent="0.25">
      <c r="O89" s="4" t="s">
        <v>7286</v>
      </c>
      <c r="P89">
        <v>1</v>
      </c>
    </row>
    <row r="90" spans="15:16" x14ac:dyDescent="0.25">
      <c r="O90" s="4" t="s">
        <v>2075</v>
      </c>
      <c r="P90">
        <v>1</v>
      </c>
    </row>
    <row r="91" spans="15:16" x14ac:dyDescent="0.25">
      <c r="O91" s="4" t="s">
        <v>9041</v>
      </c>
      <c r="P91">
        <v>1</v>
      </c>
    </row>
    <row r="92" spans="15:16" x14ac:dyDescent="0.25">
      <c r="O92" s="4" t="s">
        <v>6553</v>
      </c>
      <c r="P92">
        <v>1</v>
      </c>
    </row>
    <row r="93" spans="15:16" x14ac:dyDescent="0.25">
      <c r="O93" s="4" t="s">
        <v>8301</v>
      </c>
      <c r="P93">
        <v>1</v>
      </c>
    </row>
    <row r="94" spans="15:16" x14ac:dyDescent="0.25">
      <c r="O94" s="4" t="s">
        <v>5368</v>
      </c>
      <c r="P94">
        <v>1</v>
      </c>
    </row>
    <row r="95" spans="15:16" x14ac:dyDescent="0.25">
      <c r="O95" s="4" t="s">
        <v>5502</v>
      </c>
      <c r="P95">
        <v>2</v>
      </c>
    </row>
    <row r="96" spans="15:16" x14ac:dyDescent="0.25">
      <c r="O96" s="4" t="s">
        <v>2081</v>
      </c>
      <c r="P96">
        <v>1</v>
      </c>
    </row>
    <row r="97" spans="15:16" x14ac:dyDescent="0.25">
      <c r="O97" s="4" t="s">
        <v>2612</v>
      </c>
      <c r="P97">
        <v>2</v>
      </c>
    </row>
    <row r="98" spans="15:16" x14ac:dyDescent="0.25">
      <c r="O98" s="4" t="s">
        <v>4867</v>
      </c>
      <c r="P98">
        <v>2</v>
      </c>
    </row>
    <row r="99" spans="15:16" x14ac:dyDescent="0.25">
      <c r="O99" s="4" t="s">
        <v>3093</v>
      </c>
      <c r="P99">
        <v>5</v>
      </c>
    </row>
    <row r="100" spans="15:16" x14ac:dyDescent="0.25">
      <c r="O100" s="4" t="s">
        <v>4054</v>
      </c>
      <c r="P100">
        <v>2</v>
      </c>
    </row>
    <row r="101" spans="15:16" x14ac:dyDescent="0.25">
      <c r="O101" s="4" t="s">
        <v>4133</v>
      </c>
      <c r="P101">
        <v>1</v>
      </c>
    </row>
    <row r="102" spans="15:16" x14ac:dyDescent="0.25">
      <c r="O102" s="4" t="s">
        <v>4535</v>
      </c>
      <c r="P102">
        <v>4</v>
      </c>
    </row>
    <row r="103" spans="15:16" x14ac:dyDescent="0.25">
      <c r="O103" s="4" t="s">
        <v>188</v>
      </c>
      <c r="P103">
        <v>1</v>
      </c>
    </row>
    <row r="104" spans="15:16" x14ac:dyDescent="0.25">
      <c r="O104" s="4" t="s">
        <v>4652</v>
      </c>
      <c r="P104">
        <v>6</v>
      </c>
    </row>
    <row r="105" spans="15:16" x14ac:dyDescent="0.25">
      <c r="O105" s="4" t="s">
        <v>9579</v>
      </c>
      <c r="P105">
        <v>2</v>
      </c>
    </row>
    <row r="106" spans="15:16" x14ac:dyDescent="0.25">
      <c r="O106" s="4" t="s">
        <v>4896</v>
      </c>
      <c r="P106">
        <v>3</v>
      </c>
    </row>
    <row r="107" spans="15:16" x14ac:dyDescent="0.25">
      <c r="O107" s="4" t="s">
        <v>10100</v>
      </c>
      <c r="P107">
        <v>1</v>
      </c>
    </row>
    <row r="108" spans="15:16" x14ac:dyDescent="0.25">
      <c r="O108" s="4" t="s">
        <v>7273</v>
      </c>
      <c r="P108">
        <v>1</v>
      </c>
    </row>
    <row r="109" spans="15:16" x14ac:dyDescent="0.25">
      <c r="O109" s="4" t="s">
        <v>6001</v>
      </c>
      <c r="P109">
        <v>1</v>
      </c>
    </row>
    <row r="110" spans="15:16" x14ac:dyDescent="0.25">
      <c r="O110" s="4" t="s">
        <v>5143</v>
      </c>
      <c r="P110">
        <v>1</v>
      </c>
    </row>
    <row r="111" spans="15:16" x14ac:dyDescent="0.25">
      <c r="O111" s="4" t="s">
        <v>9336</v>
      </c>
      <c r="P111">
        <v>1</v>
      </c>
    </row>
    <row r="112" spans="15:16" x14ac:dyDescent="0.25">
      <c r="O112" s="4" t="s">
        <v>2732</v>
      </c>
      <c r="P112">
        <v>2</v>
      </c>
    </row>
    <row r="113" spans="15:16" x14ac:dyDescent="0.25">
      <c r="O113" s="4" t="s">
        <v>1984</v>
      </c>
      <c r="P113">
        <v>1</v>
      </c>
    </row>
    <row r="114" spans="15:16" x14ac:dyDescent="0.25">
      <c r="O114" s="4" t="s">
        <v>2033</v>
      </c>
      <c r="P114">
        <v>1</v>
      </c>
    </row>
    <row r="115" spans="15:16" x14ac:dyDescent="0.25">
      <c r="O115" s="4" t="s">
        <v>4043</v>
      </c>
      <c r="P115">
        <v>2</v>
      </c>
    </row>
    <row r="116" spans="15:16" x14ac:dyDescent="0.25">
      <c r="O116" s="4" t="s">
        <v>110</v>
      </c>
      <c r="P116">
        <v>2</v>
      </c>
    </row>
    <row r="117" spans="15:16" x14ac:dyDescent="0.25">
      <c r="O117" s="4" t="s">
        <v>6361</v>
      </c>
      <c r="P117">
        <v>1</v>
      </c>
    </row>
    <row r="118" spans="15:16" x14ac:dyDescent="0.25">
      <c r="O118" s="4" t="s">
        <v>303</v>
      </c>
      <c r="P118">
        <v>1</v>
      </c>
    </row>
    <row r="119" spans="15:16" x14ac:dyDescent="0.25">
      <c r="O119" s="4" t="s">
        <v>6182</v>
      </c>
      <c r="P119">
        <v>1</v>
      </c>
    </row>
    <row r="120" spans="15:16" x14ac:dyDescent="0.25">
      <c r="O120" s="4" t="s">
        <v>1612</v>
      </c>
      <c r="P120">
        <v>36</v>
      </c>
    </row>
    <row r="121" spans="15:16" x14ac:dyDescent="0.25">
      <c r="O121" s="4" t="s">
        <v>2157</v>
      </c>
      <c r="P121">
        <v>4</v>
      </c>
    </row>
    <row r="122" spans="15:16" x14ac:dyDescent="0.25">
      <c r="O122" s="4" t="s">
        <v>2427</v>
      </c>
      <c r="P122">
        <v>2</v>
      </c>
    </row>
    <row r="123" spans="15:16" x14ac:dyDescent="0.25">
      <c r="O123" s="4" t="s">
        <v>7159</v>
      </c>
      <c r="P123">
        <v>1</v>
      </c>
    </row>
    <row r="124" spans="15:16" x14ac:dyDescent="0.25">
      <c r="O124" s="4" t="s">
        <v>329</v>
      </c>
      <c r="P124">
        <v>10</v>
      </c>
    </row>
    <row r="125" spans="15:16" x14ac:dyDescent="0.25">
      <c r="O125" s="4" t="s">
        <v>1932</v>
      </c>
      <c r="P125">
        <v>3</v>
      </c>
    </row>
    <row r="126" spans="15:16" x14ac:dyDescent="0.25">
      <c r="O126" s="4" t="s">
        <v>320</v>
      </c>
      <c r="P126">
        <v>1</v>
      </c>
    </row>
    <row r="127" spans="15:16" x14ac:dyDescent="0.25">
      <c r="O127" s="4" t="s">
        <v>8589</v>
      </c>
      <c r="P127">
        <v>1</v>
      </c>
    </row>
    <row r="128" spans="15:16" x14ac:dyDescent="0.25">
      <c r="O128" s="4" t="s">
        <v>6367</v>
      </c>
      <c r="P128">
        <v>1</v>
      </c>
    </row>
    <row r="129" spans="15:16" x14ac:dyDescent="0.25">
      <c r="O129" s="4" t="s">
        <v>778</v>
      </c>
      <c r="P129">
        <v>1</v>
      </c>
    </row>
    <row r="130" spans="15:16" x14ac:dyDescent="0.25">
      <c r="O130" s="4" t="s">
        <v>397</v>
      </c>
      <c r="P130">
        <v>8</v>
      </c>
    </row>
    <row r="131" spans="15:16" x14ac:dyDescent="0.25">
      <c r="O131" s="4" t="s">
        <v>2240</v>
      </c>
      <c r="P131">
        <v>3</v>
      </c>
    </row>
    <row r="132" spans="15:16" x14ac:dyDescent="0.25">
      <c r="O132" s="4" t="s">
        <v>5107</v>
      </c>
      <c r="P132">
        <v>1</v>
      </c>
    </row>
    <row r="133" spans="15:16" x14ac:dyDescent="0.25">
      <c r="O133" s="4" t="s">
        <v>673</v>
      </c>
      <c r="P133">
        <v>2</v>
      </c>
    </row>
    <row r="134" spans="15:16" x14ac:dyDescent="0.25">
      <c r="O134" s="4" t="s">
        <v>6097</v>
      </c>
      <c r="P134">
        <v>3</v>
      </c>
    </row>
    <row r="135" spans="15:16" x14ac:dyDescent="0.25">
      <c r="O135" s="4" t="s">
        <v>4139</v>
      </c>
      <c r="P135">
        <v>1</v>
      </c>
    </row>
    <row r="136" spans="15:16" x14ac:dyDescent="0.25">
      <c r="O136" s="4" t="s">
        <v>910</v>
      </c>
      <c r="P136">
        <v>6</v>
      </c>
    </row>
    <row r="137" spans="15:16" x14ac:dyDescent="0.25">
      <c r="O137" s="4" t="s">
        <v>3448</v>
      </c>
      <c r="P137">
        <v>1</v>
      </c>
    </row>
    <row r="138" spans="15:16" x14ac:dyDescent="0.25">
      <c r="O138" s="4" t="s">
        <v>6571</v>
      </c>
      <c r="P138">
        <v>1</v>
      </c>
    </row>
    <row r="139" spans="15:16" x14ac:dyDescent="0.25">
      <c r="O139" s="4" t="s">
        <v>6079</v>
      </c>
      <c r="P139">
        <v>2</v>
      </c>
    </row>
    <row r="140" spans="15:16" x14ac:dyDescent="0.25">
      <c r="O140" s="4" t="s">
        <v>7558</v>
      </c>
      <c r="P140">
        <v>3</v>
      </c>
    </row>
    <row r="141" spans="15:16" x14ac:dyDescent="0.25">
      <c r="O141" s="4" t="s">
        <v>3008</v>
      </c>
      <c r="P141">
        <v>5</v>
      </c>
    </row>
    <row r="142" spans="15:16" x14ac:dyDescent="0.25">
      <c r="O142" s="4" t="s">
        <v>3718</v>
      </c>
      <c r="P142">
        <v>1</v>
      </c>
    </row>
    <row r="143" spans="15:16" x14ac:dyDescent="0.25">
      <c r="O143" s="4" t="s">
        <v>3384</v>
      </c>
      <c r="P143">
        <v>2</v>
      </c>
    </row>
    <row r="144" spans="15:16" x14ac:dyDescent="0.25">
      <c r="O144" s="4" t="s">
        <v>702</v>
      </c>
      <c r="P144">
        <v>3</v>
      </c>
    </row>
    <row r="145" spans="15:16" x14ac:dyDescent="0.25">
      <c r="O145" s="4" t="s">
        <v>1875</v>
      </c>
      <c r="P145">
        <v>1</v>
      </c>
    </row>
    <row r="146" spans="15:16" x14ac:dyDescent="0.25">
      <c r="O146" s="4" t="s">
        <v>8846</v>
      </c>
      <c r="P146">
        <v>1</v>
      </c>
    </row>
    <row r="147" spans="15:16" x14ac:dyDescent="0.25">
      <c r="O147" s="4" t="s">
        <v>2822</v>
      </c>
      <c r="P147">
        <v>1</v>
      </c>
    </row>
    <row r="148" spans="15:16" x14ac:dyDescent="0.25">
      <c r="O148" s="4" t="s">
        <v>4759</v>
      </c>
      <c r="P148">
        <v>5</v>
      </c>
    </row>
    <row r="149" spans="15:16" x14ac:dyDescent="0.25">
      <c r="O149" s="4" t="s">
        <v>6796</v>
      </c>
      <c r="P149">
        <v>2</v>
      </c>
    </row>
    <row r="150" spans="15:16" x14ac:dyDescent="0.25">
      <c r="O150" s="4" t="s">
        <v>4933</v>
      </c>
      <c r="P150">
        <v>2</v>
      </c>
    </row>
    <row r="151" spans="15:16" x14ac:dyDescent="0.25">
      <c r="O151" s="4" t="s">
        <v>3805</v>
      </c>
      <c r="P151">
        <v>2</v>
      </c>
    </row>
    <row r="152" spans="15:16" x14ac:dyDescent="0.25">
      <c r="O152" s="4" t="s">
        <v>7389</v>
      </c>
      <c r="P152">
        <v>1</v>
      </c>
    </row>
    <row r="153" spans="15:16" x14ac:dyDescent="0.25">
      <c r="O153" s="4" t="s">
        <v>2231</v>
      </c>
      <c r="P153">
        <v>1</v>
      </c>
    </row>
    <row r="154" spans="15:16" x14ac:dyDescent="0.25">
      <c r="O154" s="4" t="s">
        <v>8266</v>
      </c>
      <c r="P154">
        <v>1</v>
      </c>
    </row>
    <row r="155" spans="15:16" x14ac:dyDescent="0.25">
      <c r="O155" s="4" t="s">
        <v>2480</v>
      </c>
      <c r="P155">
        <v>1</v>
      </c>
    </row>
    <row r="156" spans="15:16" x14ac:dyDescent="0.25">
      <c r="O156" s="4" t="s">
        <v>444</v>
      </c>
      <c r="P156">
        <v>1</v>
      </c>
    </row>
    <row r="157" spans="15:16" x14ac:dyDescent="0.25">
      <c r="O157" s="4" t="s">
        <v>1975</v>
      </c>
      <c r="P157">
        <v>20</v>
      </c>
    </row>
    <row r="158" spans="15:16" x14ac:dyDescent="0.25">
      <c r="O158" s="4" t="s">
        <v>8581</v>
      </c>
      <c r="P158">
        <v>1</v>
      </c>
    </row>
    <row r="159" spans="15:16" x14ac:dyDescent="0.25">
      <c r="O159" s="4" t="s">
        <v>3818</v>
      </c>
      <c r="P159">
        <v>2</v>
      </c>
    </row>
    <row r="160" spans="15:16" x14ac:dyDescent="0.25">
      <c r="O160" s="4" t="s">
        <v>2563</v>
      </c>
      <c r="P160">
        <v>1</v>
      </c>
    </row>
    <row r="161" spans="15:16" x14ac:dyDescent="0.25">
      <c r="O161" s="4" t="s">
        <v>765</v>
      </c>
      <c r="P161">
        <v>1</v>
      </c>
    </row>
    <row r="162" spans="15:16" x14ac:dyDescent="0.25">
      <c r="O162" s="4" t="s">
        <v>2527</v>
      </c>
      <c r="P162">
        <v>1</v>
      </c>
    </row>
    <row r="163" spans="15:16" x14ac:dyDescent="0.25">
      <c r="O163" s="4" t="s">
        <v>5508</v>
      </c>
      <c r="P163">
        <v>1</v>
      </c>
    </row>
    <row r="164" spans="15:16" x14ac:dyDescent="0.25">
      <c r="O164" s="4" t="s">
        <v>1553</v>
      </c>
      <c r="P164">
        <v>1</v>
      </c>
    </row>
    <row r="165" spans="15:16" x14ac:dyDescent="0.25">
      <c r="O165" s="4" t="s">
        <v>2623</v>
      </c>
      <c r="P165">
        <v>1</v>
      </c>
    </row>
    <row r="166" spans="15:16" x14ac:dyDescent="0.25">
      <c r="O166" s="4" t="s">
        <v>4616</v>
      </c>
      <c r="P166">
        <v>9</v>
      </c>
    </row>
    <row r="167" spans="15:16" x14ac:dyDescent="0.25">
      <c r="O167" s="4" t="s">
        <v>6947</v>
      </c>
      <c r="P167">
        <v>1</v>
      </c>
    </row>
    <row r="168" spans="15:16" x14ac:dyDescent="0.25">
      <c r="O168" s="4" t="s">
        <v>2027</v>
      </c>
      <c r="P168">
        <v>11</v>
      </c>
    </row>
    <row r="169" spans="15:16" x14ac:dyDescent="0.25">
      <c r="O169" s="4" t="s">
        <v>294</v>
      </c>
      <c r="P169">
        <v>1</v>
      </c>
    </row>
    <row r="170" spans="15:16" x14ac:dyDescent="0.25">
      <c r="O170" s="4" t="s">
        <v>3441</v>
      </c>
      <c r="P170">
        <v>2</v>
      </c>
    </row>
    <row r="171" spans="15:16" x14ac:dyDescent="0.25">
      <c r="O171" s="4" t="s">
        <v>2368</v>
      </c>
      <c r="P171">
        <v>3</v>
      </c>
    </row>
    <row r="172" spans="15:16" x14ac:dyDescent="0.25">
      <c r="O172" s="4" t="s">
        <v>9349</v>
      </c>
      <c r="P172">
        <v>1</v>
      </c>
    </row>
    <row r="173" spans="15:16" x14ac:dyDescent="0.25">
      <c r="O173" s="4" t="s">
        <v>4513</v>
      </c>
      <c r="P173">
        <v>1</v>
      </c>
    </row>
    <row r="174" spans="15:16" x14ac:dyDescent="0.25">
      <c r="O174" s="4" t="s">
        <v>8182</v>
      </c>
      <c r="P174">
        <v>1</v>
      </c>
    </row>
    <row r="175" spans="15:16" x14ac:dyDescent="0.25">
      <c r="O175" s="4" t="s">
        <v>2415</v>
      </c>
      <c r="P175">
        <v>2</v>
      </c>
    </row>
    <row r="176" spans="15:16" x14ac:dyDescent="0.25">
      <c r="O176" s="4" t="s">
        <v>3673</v>
      </c>
      <c r="P176">
        <v>5</v>
      </c>
    </row>
    <row r="177" spans="15:16" x14ac:dyDescent="0.25">
      <c r="O177" s="4" t="s">
        <v>665</v>
      </c>
      <c r="P177">
        <v>3</v>
      </c>
    </row>
    <row r="178" spans="15:16" x14ac:dyDescent="0.25">
      <c r="O178" s="4" t="s">
        <v>9075</v>
      </c>
      <c r="P178">
        <v>1</v>
      </c>
    </row>
    <row r="179" spans="15:16" x14ac:dyDescent="0.25">
      <c r="O179" s="4" t="s">
        <v>9138</v>
      </c>
      <c r="P179">
        <v>2</v>
      </c>
    </row>
    <row r="180" spans="15:16" x14ac:dyDescent="0.25">
      <c r="O180" s="4" t="s">
        <v>5227</v>
      </c>
      <c r="P180">
        <v>8</v>
      </c>
    </row>
    <row r="181" spans="15:16" x14ac:dyDescent="0.25">
      <c r="O181" s="4" t="s">
        <v>7828</v>
      </c>
      <c r="P181">
        <v>1</v>
      </c>
    </row>
    <row r="182" spans="15:16" x14ac:dyDescent="0.25">
      <c r="O182" s="4" t="s">
        <v>5618</v>
      </c>
      <c r="P182">
        <v>2</v>
      </c>
    </row>
    <row r="183" spans="15:16" x14ac:dyDescent="0.25">
      <c r="O183" s="4" t="s">
        <v>5469</v>
      </c>
      <c r="P183">
        <v>1</v>
      </c>
    </row>
    <row r="184" spans="15:16" x14ac:dyDescent="0.25">
      <c r="O184" s="4" t="s">
        <v>7423</v>
      </c>
      <c r="P184">
        <v>1</v>
      </c>
    </row>
    <row r="185" spans="15:16" x14ac:dyDescent="0.25">
      <c r="O185" s="4" t="s">
        <v>4630</v>
      </c>
      <c r="P185">
        <v>1</v>
      </c>
    </row>
    <row r="186" spans="15:16" x14ac:dyDescent="0.25">
      <c r="O186" s="4" t="s">
        <v>4687</v>
      </c>
      <c r="P186">
        <v>8</v>
      </c>
    </row>
    <row r="187" spans="15:16" x14ac:dyDescent="0.25">
      <c r="O187" s="4" t="s">
        <v>4769</v>
      </c>
      <c r="P187">
        <v>1</v>
      </c>
    </row>
    <row r="188" spans="15:16" x14ac:dyDescent="0.25">
      <c r="O188" s="4" t="s">
        <v>479</v>
      </c>
      <c r="P188">
        <v>1</v>
      </c>
    </row>
    <row r="189" spans="15:16" x14ac:dyDescent="0.25">
      <c r="O189" s="4" t="s">
        <v>3099</v>
      </c>
      <c r="P189">
        <v>1</v>
      </c>
    </row>
    <row r="190" spans="15:16" x14ac:dyDescent="0.25">
      <c r="O190" s="4" t="s">
        <v>5605</v>
      </c>
      <c r="P190">
        <v>1</v>
      </c>
    </row>
    <row r="191" spans="15:16" x14ac:dyDescent="0.25">
      <c r="O191" s="4" t="s">
        <v>2334</v>
      </c>
      <c r="P191">
        <v>1</v>
      </c>
    </row>
    <row r="192" spans="15:16" x14ac:dyDescent="0.25">
      <c r="O192" s="4" t="s">
        <v>1969</v>
      </c>
      <c r="P192">
        <v>1</v>
      </c>
    </row>
    <row r="193" spans="15:16" x14ac:dyDescent="0.25">
      <c r="O193" s="4" t="s">
        <v>4152</v>
      </c>
      <c r="P193">
        <v>1</v>
      </c>
    </row>
    <row r="194" spans="15:16" x14ac:dyDescent="0.25">
      <c r="O194" s="4" t="s">
        <v>4197</v>
      </c>
      <c r="P194">
        <v>1</v>
      </c>
    </row>
    <row r="195" spans="15:16" x14ac:dyDescent="0.25">
      <c r="O195" s="4" t="s">
        <v>10038</v>
      </c>
      <c r="P195">
        <v>1</v>
      </c>
    </row>
    <row r="196" spans="15:16" x14ac:dyDescent="0.25">
      <c r="O196" s="4" t="s">
        <v>1006</v>
      </c>
      <c r="P196">
        <v>6</v>
      </c>
    </row>
    <row r="197" spans="15:16" x14ac:dyDescent="0.25">
      <c r="O197" s="4" t="s">
        <v>3048</v>
      </c>
      <c r="P197">
        <v>2</v>
      </c>
    </row>
    <row r="198" spans="15:16" x14ac:dyDescent="0.25">
      <c r="O198" s="4" t="s">
        <v>8442</v>
      </c>
      <c r="P198">
        <v>1</v>
      </c>
    </row>
    <row r="199" spans="15:16" x14ac:dyDescent="0.25">
      <c r="O199" s="4" t="s">
        <v>2055</v>
      </c>
      <c r="P199">
        <v>1</v>
      </c>
    </row>
    <row r="200" spans="15:16" x14ac:dyDescent="0.25">
      <c r="O200" s="4" t="s">
        <v>8319</v>
      </c>
      <c r="P200">
        <v>1</v>
      </c>
    </row>
    <row r="201" spans="15:16" x14ac:dyDescent="0.25">
      <c r="O201" s="4" t="s">
        <v>3338</v>
      </c>
      <c r="P201">
        <v>1</v>
      </c>
    </row>
    <row r="202" spans="15:16" x14ac:dyDescent="0.25">
      <c r="O202" s="4" t="s">
        <v>1451</v>
      </c>
      <c r="P202">
        <v>4</v>
      </c>
    </row>
    <row r="203" spans="15:16" x14ac:dyDescent="0.25">
      <c r="O203" s="4" t="s">
        <v>1320</v>
      </c>
      <c r="P203">
        <v>2</v>
      </c>
    </row>
    <row r="204" spans="15:16" x14ac:dyDescent="0.25">
      <c r="O204" s="4" t="s">
        <v>6607</v>
      </c>
      <c r="P204">
        <v>1</v>
      </c>
    </row>
    <row r="205" spans="15:16" x14ac:dyDescent="0.25">
      <c r="O205" s="4" t="s">
        <v>9723</v>
      </c>
      <c r="P205">
        <v>1</v>
      </c>
    </row>
    <row r="206" spans="15:16" x14ac:dyDescent="0.25">
      <c r="O206" s="4" t="s">
        <v>4808</v>
      </c>
      <c r="P206">
        <v>3</v>
      </c>
    </row>
    <row r="207" spans="15:16" x14ac:dyDescent="0.25">
      <c r="O207" s="4" t="s">
        <v>5587</v>
      </c>
      <c r="P207">
        <v>1</v>
      </c>
    </row>
    <row r="208" spans="15:16" x14ac:dyDescent="0.25">
      <c r="O208" s="4" t="s">
        <v>3260</v>
      </c>
      <c r="P208">
        <v>2</v>
      </c>
    </row>
    <row r="209" spans="15:16" x14ac:dyDescent="0.25">
      <c r="O209" s="4" t="s">
        <v>3197</v>
      </c>
      <c r="P209">
        <v>4</v>
      </c>
    </row>
    <row r="210" spans="15:16" x14ac:dyDescent="0.25">
      <c r="O210" s="4" t="s">
        <v>8806</v>
      </c>
      <c r="P210">
        <v>1</v>
      </c>
    </row>
    <row r="211" spans="15:16" x14ac:dyDescent="0.25">
      <c r="O211" s="4" t="s">
        <v>2109</v>
      </c>
      <c r="P211">
        <v>1</v>
      </c>
    </row>
    <row r="212" spans="15:16" x14ac:dyDescent="0.25">
      <c r="O212" s="4" t="s">
        <v>8863</v>
      </c>
      <c r="P212">
        <v>1</v>
      </c>
    </row>
    <row r="213" spans="15:16" x14ac:dyDescent="0.25">
      <c r="O213" s="4" t="s">
        <v>8661</v>
      </c>
      <c r="P213">
        <v>1</v>
      </c>
    </row>
    <row r="214" spans="15:16" x14ac:dyDescent="0.25">
      <c r="O214" s="4" t="s">
        <v>220</v>
      </c>
      <c r="P214">
        <v>15</v>
      </c>
    </row>
    <row r="215" spans="15:16" x14ac:dyDescent="0.25">
      <c r="O215" s="4" t="s">
        <v>524</v>
      </c>
      <c r="P215">
        <v>3</v>
      </c>
    </row>
    <row r="216" spans="15:16" x14ac:dyDescent="0.25">
      <c r="O216" s="4" t="s">
        <v>9960</v>
      </c>
      <c r="P216">
        <v>1</v>
      </c>
    </row>
    <row r="217" spans="15:16" x14ac:dyDescent="0.25">
      <c r="O217" s="4" t="s">
        <v>1464</v>
      </c>
      <c r="P217">
        <v>1</v>
      </c>
    </row>
    <row r="218" spans="15:16" x14ac:dyDescent="0.25">
      <c r="O218" s="4" t="s">
        <v>1651</v>
      </c>
      <c r="P218">
        <v>1</v>
      </c>
    </row>
    <row r="219" spans="15:16" x14ac:dyDescent="0.25">
      <c r="O219" s="4" t="s">
        <v>174</v>
      </c>
      <c r="P219">
        <v>5</v>
      </c>
    </row>
    <row r="220" spans="15:16" x14ac:dyDescent="0.25">
      <c r="O220" s="4" t="s">
        <v>6717</v>
      </c>
      <c r="P220">
        <v>1</v>
      </c>
    </row>
    <row r="221" spans="15:16" x14ac:dyDescent="0.25">
      <c r="O221" s="4" t="s">
        <v>790</v>
      </c>
      <c r="P221">
        <v>4</v>
      </c>
    </row>
    <row r="222" spans="15:16" x14ac:dyDescent="0.25">
      <c r="O222" s="4" t="s">
        <v>377</v>
      </c>
      <c r="P222">
        <v>1</v>
      </c>
    </row>
    <row r="223" spans="15:16" x14ac:dyDescent="0.25">
      <c r="O223" s="4" t="s">
        <v>6058</v>
      </c>
      <c r="P223">
        <v>1</v>
      </c>
    </row>
    <row r="224" spans="15:16" x14ac:dyDescent="0.25">
      <c r="O224" s="4" t="s">
        <v>2747</v>
      </c>
      <c r="P224">
        <v>1</v>
      </c>
    </row>
    <row r="225" spans="15:16" x14ac:dyDescent="0.25">
      <c r="O225" s="4" t="s">
        <v>3251</v>
      </c>
      <c r="P225">
        <v>1</v>
      </c>
    </row>
    <row r="226" spans="15:16" x14ac:dyDescent="0.25">
      <c r="O226" s="4" t="s">
        <v>3837</v>
      </c>
      <c r="P226">
        <v>1</v>
      </c>
    </row>
    <row r="227" spans="15:16" x14ac:dyDescent="0.25">
      <c r="O227" s="4" t="s">
        <v>4792</v>
      </c>
      <c r="P227">
        <v>31</v>
      </c>
    </row>
    <row r="228" spans="15:16" x14ac:dyDescent="0.25">
      <c r="O228" s="4" t="s">
        <v>4604</v>
      </c>
      <c r="P228">
        <v>2</v>
      </c>
    </row>
    <row r="229" spans="15:16" x14ac:dyDescent="0.25">
      <c r="O229" s="4" t="s">
        <v>8881</v>
      </c>
      <c r="P229">
        <v>1</v>
      </c>
    </row>
    <row r="230" spans="15:16" x14ac:dyDescent="0.25">
      <c r="O230" s="4" t="s">
        <v>2321</v>
      </c>
      <c r="P230">
        <v>1</v>
      </c>
    </row>
    <row r="231" spans="15:16" x14ac:dyDescent="0.25">
      <c r="O231" s="4" t="s">
        <v>7214</v>
      </c>
      <c r="P231">
        <v>3</v>
      </c>
    </row>
    <row r="232" spans="15:16" x14ac:dyDescent="0.25">
      <c r="O232" s="4" t="s">
        <v>3824</v>
      </c>
      <c r="P232">
        <v>2</v>
      </c>
    </row>
    <row r="233" spans="15:16" x14ac:dyDescent="0.25">
      <c r="O233" s="4" t="s">
        <v>9307</v>
      </c>
      <c r="P233">
        <v>1</v>
      </c>
    </row>
    <row r="234" spans="15:16" x14ac:dyDescent="0.25">
      <c r="O234" s="4" t="s">
        <v>265</v>
      </c>
      <c r="P234">
        <v>1</v>
      </c>
    </row>
    <row r="235" spans="15:16" x14ac:dyDescent="0.25">
      <c r="O235" s="4" t="s">
        <v>5301</v>
      </c>
      <c r="P235">
        <v>1</v>
      </c>
    </row>
    <row r="236" spans="15:16" x14ac:dyDescent="0.25">
      <c r="O236" s="4" t="s">
        <v>272</v>
      </c>
      <c r="P236">
        <v>1</v>
      </c>
    </row>
    <row r="237" spans="15:16" x14ac:dyDescent="0.25">
      <c r="O237" s="4" t="s">
        <v>4236</v>
      </c>
      <c r="P237">
        <v>1</v>
      </c>
    </row>
    <row r="238" spans="15:16" x14ac:dyDescent="0.25">
      <c r="O238" s="4" t="s">
        <v>8824</v>
      </c>
      <c r="P238">
        <v>1</v>
      </c>
    </row>
    <row r="239" spans="15:16" x14ac:dyDescent="0.25">
      <c r="O239" s="4" t="s">
        <v>362</v>
      </c>
      <c r="P239">
        <v>3</v>
      </c>
    </row>
    <row r="240" spans="15:16" x14ac:dyDescent="0.25">
      <c r="O240" s="4" t="s">
        <v>1961</v>
      </c>
      <c r="P240">
        <v>1</v>
      </c>
    </row>
    <row r="241" spans="15:16" x14ac:dyDescent="0.25">
      <c r="O241" s="4" t="s">
        <v>9222</v>
      </c>
      <c r="P241">
        <v>2</v>
      </c>
    </row>
    <row r="242" spans="15:16" x14ac:dyDescent="0.25">
      <c r="O242" s="4" t="s">
        <v>8608</v>
      </c>
      <c r="P242">
        <v>1</v>
      </c>
    </row>
    <row r="243" spans="15:16" x14ac:dyDescent="0.25">
      <c r="O243" s="4" t="s">
        <v>716</v>
      </c>
      <c r="P243">
        <v>5</v>
      </c>
    </row>
    <row r="244" spans="15:16" x14ac:dyDescent="0.25">
      <c r="O244" s="4" t="s">
        <v>2355</v>
      </c>
      <c r="P244">
        <v>1</v>
      </c>
    </row>
    <row r="245" spans="15:16" x14ac:dyDescent="0.25">
      <c r="O245" s="4" t="s">
        <v>3871</v>
      </c>
      <c r="P245">
        <v>1</v>
      </c>
    </row>
    <row r="246" spans="15:16" x14ac:dyDescent="0.25">
      <c r="O246" s="4" t="s">
        <v>6750</v>
      </c>
      <c r="P246">
        <v>1</v>
      </c>
    </row>
    <row r="247" spans="15:16" x14ac:dyDescent="0.25">
      <c r="O247" s="4" t="s">
        <v>6452</v>
      </c>
      <c r="P247">
        <v>2</v>
      </c>
    </row>
    <row r="248" spans="15:16" x14ac:dyDescent="0.25">
      <c r="O248" s="4" t="s">
        <v>8313</v>
      </c>
      <c r="P248">
        <v>1</v>
      </c>
    </row>
    <row r="249" spans="15:16" x14ac:dyDescent="0.25">
      <c r="O249" s="4" t="s">
        <v>3754</v>
      </c>
      <c r="P249">
        <v>2</v>
      </c>
    </row>
    <row r="250" spans="15:16" x14ac:dyDescent="0.25">
      <c r="O250" s="4" t="s">
        <v>8171</v>
      </c>
      <c r="P250">
        <v>1</v>
      </c>
    </row>
    <row r="251" spans="15:16" x14ac:dyDescent="0.25">
      <c r="O251" s="4" t="s">
        <v>1644</v>
      </c>
      <c r="P251">
        <v>1</v>
      </c>
    </row>
    <row r="252" spans="15:16" x14ac:dyDescent="0.25">
      <c r="O252" s="4" t="s">
        <v>8189</v>
      </c>
      <c r="P252">
        <v>1</v>
      </c>
    </row>
    <row r="253" spans="15:16" x14ac:dyDescent="0.25">
      <c r="O253" s="4" t="s">
        <v>8622</v>
      </c>
      <c r="P253">
        <v>1</v>
      </c>
    </row>
    <row r="254" spans="15:16" x14ac:dyDescent="0.25">
      <c r="O254" s="4" t="s">
        <v>9439</v>
      </c>
      <c r="P254">
        <v>1</v>
      </c>
    </row>
    <row r="255" spans="15:16" x14ac:dyDescent="0.25">
      <c r="O255" s="4" t="s">
        <v>1342</v>
      </c>
      <c r="P255">
        <v>1</v>
      </c>
    </row>
    <row r="256" spans="15:16" x14ac:dyDescent="0.25">
      <c r="O256" s="4" t="s">
        <v>510</v>
      </c>
      <c r="P256">
        <v>1</v>
      </c>
    </row>
    <row r="257" spans="15:16" x14ac:dyDescent="0.25">
      <c r="O257" s="4" t="s">
        <v>8783</v>
      </c>
      <c r="P257">
        <v>1</v>
      </c>
    </row>
    <row r="258" spans="15:16" x14ac:dyDescent="0.25">
      <c r="O258" s="4" t="s">
        <v>9545</v>
      </c>
      <c r="P258">
        <v>1</v>
      </c>
    </row>
    <row r="259" spans="15:16" x14ac:dyDescent="0.25">
      <c r="O259" s="4" t="s">
        <v>638</v>
      </c>
      <c r="P259">
        <v>13</v>
      </c>
    </row>
    <row r="260" spans="15:16" x14ac:dyDescent="0.25">
      <c r="O260" s="4" t="s">
        <v>4250</v>
      </c>
      <c r="P260">
        <v>1</v>
      </c>
    </row>
    <row r="261" spans="15:16" x14ac:dyDescent="0.25">
      <c r="O261" s="4" t="s">
        <v>2954</v>
      </c>
      <c r="P261">
        <v>3</v>
      </c>
    </row>
    <row r="262" spans="15:16" x14ac:dyDescent="0.25">
      <c r="O262" s="4" t="s">
        <v>1992</v>
      </c>
      <c r="P262">
        <v>2</v>
      </c>
    </row>
    <row r="263" spans="15:16" x14ac:dyDescent="0.25">
      <c r="O263" s="4" t="s">
        <v>5476</v>
      </c>
      <c r="P263">
        <v>1</v>
      </c>
    </row>
    <row r="264" spans="15:16" x14ac:dyDescent="0.25">
      <c r="O264" s="4" t="s">
        <v>2934</v>
      </c>
      <c r="P264">
        <v>1</v>
      </c>
    </row>
    <row r="265" spans="15:16" x14ac:dyDescent="0.25">
      <c r="O265" s="4" t="s">
        <v>5693</v>
      </c>
      <c r="P265">
        <v>7</v>
      </c>
    </row>
    <row r="266" spans="15:16" x14ac:dyDescent="0.25">
      <c r="O266" s="4" t="s">
        <v>4408</v>
      </c>
      <c r="P266">
        <v>1</v>
      </c>
    </row>
    <row r="267" spans="15:16" x14ac:dyDescent="0.25">
      <c r="O267" s="4" t="s">
        <v>5546</v>
      </c>
      <c r="P267">
        <v>1</v>
      </c>
    </row>
    <row r="268" spans="15:16" x14ac:dyDescent="0.25">
      <c r="O268" s="4" t="s">
        <v>6356</v>
      </c>
      <c r="P268">
        <v>1</v>
      </c>
    </row>
    <row r="269" spans="15:16" x14ac:dyDescent="0.25">
      <c r="O269" s="4" t="s">
        <v>820</v>
      </c>
      <c r="P269">
        <v>3</v>
      </c>
    </row>
    <row r="270" spans="15:16" x14ac:dyDescent="0.25">
      <c r="O270" s="4" t="s">
        <v>7440</v>
      </c>
      <c r="P270">
        <v>2</v>
      </c>
    </row>
    <row r="271" spans="15:16" x14ac:dyDescent="0.25">
      <c r="O271" s="4" t="s">
        <v>6340</v>
      </c>
      <c r="P271">
        <v>1</v>
      </c>
    </row>
    <row r="272" spans="15:16" x14ac:dyDescent="0.25">
      <c r="O272" s="4" t="s">
        <v>4320</v>
      </c>
      <c r="P272">
        <v>1</v>
      </c>
    </row>
    <row r="273" spans="15:16" x14ac:dyDescent="0.25">
      <c r="O273" s="4" t="s">
        <v>644</v>
      </c>
      <c r="P273">
        <v>1</v>
      </c>
    </row>
    <row r="274" spans="15:16" x14ac:dyDescent="0.25">
      <c r="O274" s="4" t="s">
        <v>5347</v>
      </c>
      <c r="P274">
        <v>1</v>
      </c>
    </row>
    <row r="275" spans="15:16" x14ac:dyDescent="0.25">
      <c r="O275" s="4" t="s">
        <v>2691</v>
      </c>
      <c r="P275">
        <v>5</v>
      </c>
    </row>
    <row r="276" spans="15:16" x14ac:dyDescent="0.25">
      <c r="O276" s="4" t="s">
        <v>2380</v>
      </c>
      <c r="P276">
        <v>1</v>
      </c>
    </row>
    <row r="277" spans="15:16" x14ac:dyDescent="0.25">
      <c r="O277" s="4" t="s">
        <v>741</v>
      </c>
      <c r="P277">
        <v>4</v>
      </c>
    </row>
    <row r="278" spans="15:16" x14ac:dyDescent="0.25">
      <c r="O278" s="4" t="s">
        <v>4231</v>
      </c>
      <c r="P278">
        <v>3</v>
      </c>
    </row>
    <row r="279" spans="15:16" x14ac:dyDescent="0.25">
      <c r="O279" s="4" t="s">
        <v>8504</v>
      </c>
      <c r="P279">
        <v>2</v>
      </c>
    </row>
    <row r="280" spans="15:16" x14ac:dyDescent="0.25">
      <c r="O280" s="4" t="s">
        <v>7984</v>
      </c>
      <c r="P280">
        <v>1</v>
      </c>
    </row>
    <row r="281" spans="15:16" x14ac:dyDescent="0.25">
      <c r="O281" s="4" t="s">
        <v>4494</v>
      </c>
      <c r="P281">
        <v>1</v>
      </c>
    </row>
    <row r="282" spans="15:16" x14ac:dyDescent="0.25">
      <c r="O282" s="4" t="s">
        <v>579</v>
      </c>
      <c r="P282">
        <v>7</v>
      </c>
    </row>
    <row r="283" spans="15:16" x14ac:dyDescent="0.25">
      <c r="O283" s="4" t="s">
        <v>2841</v>
      </c>
      <c r="P283">
        <v>2</v>
      </c>
    </row>
    <row r="284" spans="15:16" x14ac:dyDescent="0.25">
      <c r="O284" s="4" t="s">
        <v>4340</v>
      </c>
      <c r="P284">
        <v>1</v>
      </c>
    </row>
    <row r="285" spans="15:16" x14ac:dyDescent="0.25">
      <c r="O285" s="4" t="s">
        <v>1354</v>
      </c>
      <c r="P285">
        <v>9</v>
      </c>
    </row>
    <row r="286" spans="15:16" x14ac:dyDescent="0.25">
      <c r="O286" s="4" t="s">
        <v>1327</v>
      </c>
      <c r="P286">
        <v>9</v>
      </c>
    </row>
    <row r="287" spans="15:16" x14ac:dyDescent="0.25">
      <c r="O287" s="4" t="s">
        <v>2019</v>
      </c>
      <c r="P287">
        <v>2</v>
      </c>
    </row>
    <row r="288" spans="15:16" x14ac:dyDescent="0.25">
      <c r="O288" s="4" t="s">
        <v>1708</v>
      </c>
      <c r="P288">
        <v>1</v>
      </c>
    </row>
    <row r="289" spans="15:16" x14ac:dyDescent="0.25">
      <c r="O289" s="4" t="s">
        <v>8350</v>
      </c>
      <c r="P289">
        <v>1</v>
      </c>
    </row>
    <row r="290" spans="15:16" x14ac:dyDescent="0.25">
      <c r="O290" s="4" t="s">
        <v>8080</v>
      </c>
      <c r="P290">
        <v>1</v>
      </c>
    </row>
    <row r="291" spans="15:16" x14ac:dyDescent="0.25">
      <c r="O291" s="4" t="s">
        <v>151</v>
      </c>
      <c r="P291">
        <v>3</v>
      </c>
    </row>
    <row r="292" spans="15:16" x14ac:dyDescent="0.25">
      <c r="O292" s="4" t="s">
        <v>123</v>
      </c>
      <c r="P292">
        <v>1</v>
      </c>
    </row>
    <row r="293" spans="15:16" x14ac:dyDescent="0.25">
      <c r="O293" s="4" t="s">
        <v>917</v>
      </c>
      <c r="P293">
        <v>3</v>
      </c>
    </row>
    <row r="294" spans="15:16" x14ac:dyDescent="0.25">
      <c r="O294" s="4" t="s">
        <v>8894</v>
      </c>
      <c r="P294">
        <v>1</v>
      </c>
    </row>
    <row r="295" spans="15:16" x14ac:dyDescent="0.25">
      <c r="O295" s="4" t="s">
        <v>2760</v>
      </c>
      <c r="P295">
        <v>1</v>
      </c>
    </row>
    <row r="296" spans="15:16" x14ac:dyDescent="0.25">
      <c r="O296" s="4" t="s">
        <v>6374</v>
      </c>
      <c r="P296">
        <v>2</v>
      </c>
    </row>
    <row r="297" spans="15:16" x14ac:dyDescent="0.25">
      <c r="O297" s="4" t="s">
        <v>680</v>
      </c>
      <c r="P297">
        <v>1</v>
      </c>
    </row>
    <row r="298" spans="15:16" x14ac:dyDescent="0.25">
      <c r="O298" s="4" t="s">
        <v>6657</v>
      </c>
      <c r="P298">
        <v>1</v>
      </c>
    </row>
    <row r="299" spans="15:16" x14ac:dyDescent="0.25">
      <c r="O299" s="4" t="s">
        <v>10025</v>
      </c>
      <c r="P299">
        <v>1</v>
      </c>
    </row>
    <row r="300" spans="15:16" x14ac:dyDescent="0.25">
      <c r="O300" s="4" t="s">
        <v>4658</v>
      </c>
      <c r="P300">
        <v>1</v>
      </c>
    </row>
    <row r="301" spans="15:16" x14ac:dyDescent="0.25">
      <c r="O301" s="4" t="s">
        <v>3396</v>
      </c>
      <c r="P301">
        <v>16</v>
      </c>
    </row>
    <row r="302" spans="15:16" x14ac:dyDescent="0.25">
      <c r="O302" s="4" t="s">
        <v>3844</v>
      </c>
      <c r="P302">
        <v>5</v>
      </c>
    </row>
    <row r="303" spans="15:16" x14ac:dyDescent="0.25">
      <c r="O303" s="4" t="s">
        <v>2685</v>
      </c>
      <c r="P303">
        <v>1</v>
      </c>
    </row>
    <row r="304" spans="15:16" x14ac:dyDescent="0.25">
      <c r="O304" s="4" t="s">
        <v>8138</v>
      </c>
      <c r="P304">
        <v>1</v>
      </c>
    </row>
    <row r="305" spans="15:16" x14ac:dyDescent="0.25">
      <c r="O305" s="4" t="s">
        <v>6701</v>
      </c>
      <c r="P305">
        <v>1</v>
      </c>
    </row>
    <row r="306" spans="15:16" x14ac:dyDescent="0.25">
      <c r="O306" s="4" t="s">
        <v>7429</v>
      </c>
      <c r="P306">
        <v>1</v>
      </c>
    </row>
    <row r="307" spans="15:16" x14ac:dyDescent="0.25">
      <c r="O307" s="4" t="s">
        <v>1732</v>
      </c>
      <c r="P307">
        <v>1</v>
      </c>
    </row>
    <row r="308" spans="15:16" x14ac:dyDescent="0.25">
      <c r="O308" s="4" t="s">
        <v>6194</v>
      </c>
      <c r="P308">
        <v>1</v>
      </c>
    </row>
    <row r="309" spans="15:16" x14ac:dyDescent="0.25">
      <c r="O309" s="4" t="s">
        <v>1659</v>
      </c>
      <c r="P309">
        <v>1</v>
      </c>
    </row>
    <row r="310" spans="15:16" x14ac:dyDescent="0.25">
      <c r="O310" s="4" t="s">
        <v>7446</v>
      </c>
      <c r="P310">
        <v>3</v>
      </c>
    </row>
    <row r="311" spans="15:16" x14ac:dyDescent="0.25">
      <c r="O311" s="4" t="s">
        <v>6859</v>
      </c>
      <c r="P311">
        <v>1</v>
      </c>
    </row>
    <row r="312" spans="15:16" x14ac:dyDescent="0.25">
      <c r="O312" s="4" t="s">
        <v>4557</v>
      </c>
      <c r="P312">
        <v>1</v>
      </c>
    </row>
    <row r="313" spans="15:16" x14ac:dyDescent="0.25">
      <c r="O313" s="4" t="s">
        <v>1376</v>
      </c>
      <c r="P313">
        <v>5</v>
      </c>
    </row>
    <row r="314" spans="15:16" x14ac:dyDescent="0.25">
      <c r="O314" s="4" t="s">
        <v>503</v>
      </c>
      <c r="P314">
        <v>7</v>
      </c>
    </row>
    <row r="315" spans="15:16" x14ac:dyDescent="0.25">
      <c r="O315" s="4" t="s">
        <v>8926</v>
      </c>
      <c r="P315">
        <v>1</v>
      </c>
    </row>
    <row r="316" spans="15:16" x14ac:dyDescent="0.25">
      <c r="O316" s="4" t="s">
        <v>4421</v>
      </c>
      <c r="P316">
        <v>1</v>
      </c>
    </row>
    <row r="317" spans="15:16" x14ac:dyDescent="0.25">
      <c r="O317" s="4" t="s">
        <v>252</v>
      </c>
      <c r="P317">
        <v>1</v>
      </c>
    </row>
    <row r="318" spans="15:16" x14ac:dyDescent="0.25">
      <c r="O318" s="4" t="s">
        <v>67</v>
      </c>
      <c r="P318">
        <v>18</v>
      </c>
    </row>
    <row r="319" spans="15:16" x14ac:dyDescent="0.25">
      <c r="O319" s="4" t="s">
        <v>8561</v>
      </c>
      <c r="P319">
        <v>1</v>
      </c>
    </row>
    <row r="320" spans="15:16" x14ac:dyDescent="0.25">
      <c r="O320" s="4" t="s">
        <v>4176</v>
      </c>
      <c r="P320">
        <v>1</v>
      </c>
    </row>
    <row r="321" spans="15:16" x14ac:dyDescent="0.25">
      <c r="O321" s="4" t="s">
        <v>5313</v>
      </c>
      <c r="P321">
        <v>1</v>
      </c>
    </row>
    <row r="322" spans="15:16" x14ac:dyDescent="0.25">
      <c r="O322" s="4" t="s">
        <v>838</v>
      </c>
      <c r="P322">
        <v>1</v>
      </c>
    </row>
    <row r="323" spans="15:16" x14ac:dyDescent="0.25">
      <c r="O323" s="4" t="s">
        <v>39</v>
      </c>
      <c r="P323">
        <v>5</v>
      </c>
    </row>
    <row r="324" spans="15:16" x14ac:dyDescent="0.25">
      <c r="O324" s="4" t="s">
        <v>4671</v>
      </c>
      <c r="P324">
        <v>1</v>
      </c>
    </row>
    <row r="325" spans="15:16" x14ac:dyDescent="0.25">
      <c r="O325" s="4" t="s">
        <v>4114</v>
      </c>
      <c r="P325">
        <v>1</v>
      </c>
    </row>
    <row r="326" spans="15:16" x14ac:dyDescent="0.25">
      <c r="O326" s="4" t="s">
        <v>5092</v>
      </c>
      <c r="P326">
        <v>1</v>
      </c>
    </row>
    <row r="327" spans="15:16" x14ac:dyDescent="0.25">
      <c r="O327" s="4" t="s">
        <v>6903</v>
      </c>
      <c r="P327">
        <v>1</v>
      </c>
    </row>
    <row r="328" spans="15:16" x14ac:dyDescent="0.25">
      <c r="O328" s="4" t="s">
        <v>7337</v>
      </c>
      <c r="P328">
        <v>4</v>
      </c>
    </row>
    <row r="329" spans="15:16" x14ac:dyDescent="0.25">
      <c r="O329" s="4" t="s">
        <v>9244</v>
      </c>
      <c r="P329">
        <v>1</v>
      </c>
    </row>
    <row r="330" spans="15:16" x14ac:dyDescent="0.25">
      <c r="O330" s="4" t="s">
        <v>1573</v>
      </c>
      <c r="P330">
        <v>3</v>
      </c>
    </row>
    <row r="331" spans="15:16" x14ac:dyDescent="0.25">
      <c r="O331" s="4" t="s">
        <v>5572</v>
      </c>
      <c r="P331">
        <v>1</v>
      </c>
    </row>
    <row r="332" spans="15:16" x14ac:dyDescent="0.25">
      <c r="O332" s="4" t="s">
        <v>885</v>
      </c>
      <c r="P332">
        <v>2</v>
      </c>
    </row>
    <row r="333" spans="15:16" x14ac:dyDescent="0.25">
      <c r="O333" s="4" t="s">
        <v>9496</v>
      </c>
      <c r="P333">
        <v>1</v>
      </c>
    </row>
    <row r="334" spans="15:16" x14ac:dyDescent="0.25">
      <c r="O334" s="4" t="s">
        <v>6351</v>
      </c>
      <c r="P334">
        <v>1</v>
      </c>
    </row>
    <row r="335" spans="15:16" x14ac:dyDescent="0.25">
      <c r="O335" s="4" t="s">
        <v>3684</v>
      </c>
      <c r="P335">
        <v>1</v>
      </c>
    </row>
    <row r="336" spans="15:16" x14ac:dyDescent="0.25">
      <c r="O336" s="4" t="s">
        <v>2847</v>
      </c>
      <c r="P336">
        <v>6</v>
      </c>
    </row>
    <row r="337" spans="15:16" x14ac:dyDescent="0.25">
      <c r="O337" s="4" t="s">
        <v>3812</v>
      </c>
      <c r="P337">
        <v>1</v>
      </c>
    </row>
    <row r="338" spans="15:16" x14ac:dyDescent="0.25">
      <c r="O338" s="4" t="s">
        <v>2574</v>
      </c>
      <c r="P338">
        <v>1</v>
      </c>
    </row>
    <row r="339" spans="15:16" x14ac:dyDescent="0.25">
      <c r="O339" s="4" t="s">
        <v>8381</v>
      </c>
      <c r="P339">
        <v>1</v>
      </c>
    </row>
    <row r="340" spans="15:16" x14ac:dyDescent="0.25">
      <c r="O340" s="4" t="s">
        <v>3913</v>
      </c>
      <c r="P340">
        <v>1</v>
      </c>
    </row>
    <row r="341" spans="15:16" x14ac:dyDescent="0.25">
      <c r="O341" s="4" t="s">
        <v>1439</v>
      </c>
      <c r="P341">
        <v>1</v>
      </c>
    </row>
    <row r="342" spans="15:16" x14ac:dyDescent="0.25">
      <c r="O342" s="4" t="s">
        <v>4968</v>
      </c>
      <c r="P342">
        <v>3</v>
      </c>
    </row>
    <row r="343" spans="15:16" x14ac:dyDescent="0.25">
      <c r="O343" s="4" t="s">
        <v>2556</v>
      </c>
      <c r="P343">
        <v>1</v>
      </c>
    </row>
    <row r="344" spans="15:16" x14ac:dyDescent="0.25">
      <c r="O344" s="4" t="s">
        <v>5359</v>
      </c>
      <c r="P344">
        <v>3</v>
      </c>
    </row>
    <row r="345" spans="15:16" x14ac:dyDescent="0.25">
      <c r="O345" s="4" t="s">
        <v>4281</v>
      </c>
      <c r="P345">
        <v>2</v>
      </c>
    </row>
    <row r="346" spans="15:16" x14ac:dyDescent="0.25">
      <c r="O346" s="4" t="s">
        <v>5423</v>
      </c>
      <c r="P346">
        <v>1</v>
      </c>
    </row>
    <row r="347" spans="15:16" x14ac:dyDescent="0.25">
      <c r="O347" s="4" t="s">
        <v>1361</v>
      </c>
      <c r="P347">
        <v>1</v>
      </c>
    </row>
    <row r="348" spans="15:16" x14ac:dyDescent="0.25">
      <c r="O348" s="4" t="s">
        <v>2438</v>
      </c>
      <c r="P348">
        <v>1</v>
      </c>
    </row>
    <row r="349" spans="15:16" x14ac:dyDescent="0.25">
      <c r="O349" s="4" t="s">
        <v>422</v>
      </c>
      <c r="P349">
        <v>1</v>
      </c>
    </row>
    <row r="350" spans="15:16" x14ac:dyDescent="0.25">
      <c r="O350" s="4" t="s">
        <v>452</v>
      </c>
      <c r="P350">
        <v>1</v>
      </c>
    </row>
    <row r="351" spans="15:16" x14ac:dyDescent="0.25">
      <c r="O351" s="4" t="s">
        <v>30</v>
      </c>
      <c r="P351">
        <v>1</v>
      </c>
    </row>
    <row r="352" spans="15:16" x14ac:dyDescent="0.25">
      <c r="O352" s="4" t="s">
        <v>8478</v>
      </c>
      <c r="P352">
        <v>1</v>
      </c>
    </row>
    <row r="353" spans="15:16" x14ac:dyDescent="0.25">
      <c r="O353" s="4" t="s">
        <v>3799</v>
      </c>
      <c r="P353">
        <v>1</v>
      </c>
    </row>
    <row r="354" spans="15:16" x14ac:dyDescent="0.25">
      <c r="O354" s="4" t="s">
        <v>3106</v>
      </c>
      <c r="P354">
        <v>1</v>
      </c>
    </row>
    <row r="355" spans="15:16" x14ac:dyDescent="0.25">
      <c r="O355" s="4" t="s">
        <v>2928</v>
      </c>
      <c r="P355">
        <v>1</v>
      </c>
    </row>
    <row r="356" spans="15:16" x14ac:dyDescent="0.25">
      <c r="O356" s="4" t="s">
        <v>6773</v>
      </c>
      <c r="P356">
        <v>1</v>
      </c>
    </row>
    <row r="357" spans="15:16" x14ac:dyDescent="0.25">
      <c r="O357" s="4" t="s">
        <v>8360</v>
      </c>
      <c r="P357">
        <v>1</v>
      </c>
    </row>
    <row r="358" spans="15:16" x14ac:dyDescent="0.25">
      <c r="O358" s="4" t="s">
        <v>4542</v>
      </c>
      <c r="P358">
        <v>1</v>
      </c>
    </row>
    <row r="359" spans="15:16" x14ac:dyDescent="0.25">
      <c r="O359" s="4" t="s">
        <v>2647</v>
      </c>
      <c r="P359">
        <v>2</v>
      </c>
    </row>
    <row r="360" spans="15:16" x14ac:dyDescent="0.25">
      <c r="O360" s="4" t="s">
        <v>983</v>
      </c>
      <c r="P360">
        <v>2</v>
      </c>
    </row>
    <row r="361" spans="15:16" x14ac:dyDescent="0.25">
      <c r="O361" s="4" t="s">
        <v>288</v>
      </c>
      <c r="P361">
        <v>13</v>
      </c>
    </row>
    <row r="362" spans="15:16" x14ac:dyDescent="0.25">
      <c r="O362" s="4" t="s">
        <v>213</v>
      </c>
      <c r="P362">
        <v>1</v>
      </c>
    </row>
    <row r="363" spans="15:16" x14ac:dyDescent="0.25">
      <c r="O363" s="4" t="s">
        <v>9113</v>
      </c>
      <c r="P363">
        <v>2</v>
      </c>
    </row>
    <row r="364" spans="15:16" x14ac:dyDescent="0.25">
      <c r="O364" s="4" t="s">
        <v>532</v>
      </c>
      <c r="P364">
        <v>4</v>
      </c>
    </row>
    <row r="365" spans="15:16" x14ac:dyDescent="0.25">
      <c r="O365" s="4" t="s">
        <v>354</v>
      </c>
      <c r="P365">
        <v>2</v>
      </c>
    </row>
    <row r="366" spans="15:16" x14ac:dyDescent="0.25">
      <c r="O366" s="4" t="s">
        <v>9145</v>
      </c>
      <c r="P366">
        <v>3</v>
      </c>
    </row>
    <row r="367" spans="15:16" x14ac:dyDescent="0.25">
      <c r="O367" s="4" t="s">
        <v>2225</v>
      </c>
      <c r="P367">
        <v>1</v>
      </c>
    </row>
    <row r="368" spans="15:16" x14ac:dyDescent="0.25">
      <c r="O368" s="4" t="s">
        <v>7332</v>
      </c>
      <c r="P368">
        <v>1</v>
      </c>
    </row>
    <row r="369" spans="15:16" x14ac:dyDescent="0.25">
      <c r="O369" s="4" t="s">
        <v>4786</v>
      </c>
      <c r="P369">
        <v>2</v>
      </c>
    </row>
    <row r="370" spans="15:16" x14ac:dyDescent="0.25">
      <c r="O370" s="4" t="s">
        <v>437</v>
      </c>
      <c r="P370">
        <v>23</v>
      </c>
    </row>
    <row r="371" spans="15:16" x14ac:dyDescent="0.25">
      <c r="O371" s="4" t="s">
        <v>571</v>
      </c>
      <c r="P371">
        <v>4</v>
      </c>
    </row>
    <row r="372" spans="15:16" x14ac:dyDescent="0.25">
      <c r="O372" s="4" t="s">
        <v>1418</v>
      </c>
      <c r="P372">
        <v>1</v>
      </c>
    </row>
    <row r="373" spans="15:16" x14ac:dyDescent="0.25">
      <c r="O373" s="4" t="s">
        <v>1402</v>
      </c>
      <c r="P373">
        <v>1</v>
      </c>
    </row>
    <row r="374" spans="15:16" x14ac:dyDescent="0.25">
      <c r="O374" s="4" t="s">
        <v>5387</v>
      </c>
      <c r="P374">
        <v>2</v>
      </c>
    </row>
    <row r="375" spans="15:16" x14ac:dyDescent="0.25">
      <c r="O375" s="4" t="s">
        <v>1631</v>
      </c>
      <c r="P375">
        <v>1</v>
      </c>
    </row>
    <row r="376" spans="15:16" x14ac:dyDescent="0.25">
      <c r="O376" s="4" t="s">
        <v>5879</v>
      </c>
      <c r="P376">
        <v>1</v>
      </c>
    </row>
    <row r="377" spans="15:16" x14ac:dyDescent="0.25">
      <c r="O377" s="4" t="s">
        <v>5079</v>
      </c>
      <c r="P377">
        <v>1</v>
      </c>
    </row>
    <row r="378" spans="15:16" x14ac:dyDescent="0.25">
      <c r="O378" s="4" t="s">
        <v>5913</v>
      </c>
      <c r="P378">
        <v>1</v>
      </c>
    </row>
    <row r="379" spans="15:16" x14ac:dyDescent="0.25">
      <c r="O379" s="4" t="s">
        <v>4988</v>
      </c>
      <c r="P379">
        <v>4</v>
      </c>
    </row>
    <row r="380" spans="15:16" x14ac:dyDescent="0.25">
      <c r="O380" s="4" t="s">
        <v>5904</v>
      </c>
      <c r="P380">
        <v>1</v>
      </c>
    </row>
    <row r="381" spans="15:16" x14ac:dyDescent="0.25">
      <c r="O381" s="4" t="s">
        <v>2533</v>
      </c>
      <c r="P381">
        <v>7</v>
      </c>
    </row>
    <row r="382" spans="15:16" x14ac:dyDescent="0.25">
      <c r="O382" s="4" t="s">
        <v>6047</v>
      </c>
      <c r="P382">
        <v>2</v>
      </c>
    </row>
    <row r="383" spans="15:16" x14ac:dyDescent="0.25">
      <c r="O383" s="4" t="s">
        <v>2604</v>
      </c>
      <c r="P383">
        <v>1</v>
      </c>
    </row>
    <row r="384" spans="15:16" x14ac:dyDescent="0.25">
      <c r="O384" s="4" t="s">
        <v>3769</v>
      </c>
      <c r="P384">
        <v>3</v>
      </c>
    </row>
    <row r="385" spans="15:16" x14ac:dyDescent="0.25">
      <c r="O385" s="4" t="s">
        <v>5489</v>
      </c>
      <c r="P385">
        <v>2</v>
      </c>
    </row>
    <row r="386" spans="15:16" x14ac:dyDescent="0.25">
      <c r="O386" s="4" t="s">
        <v>3876</v>
      </c>
      <c r="P386">
        <v>1</v>
      </c>
    </row>
    <row r="387" spans="15:16" x14ac:dyDescent="0.25">
      <c r="O387" s="4" t="s">
        <v>6917</v>
      </c>
      <c r="P387">
        <v>1</v>
      </c>
    </row>
    <row r="388" spans="15:16" x14ac:dyDescent="0.25">
      <c r="O388" s="4" t="s">
        <v>6955</v>
      </c>
      <c r="P388">
        <v>1</v>
      </c>
    </row>
    <row r="389" spans="15:16" x14ac:dyDescent="0.25">
      <c r="O389" s="4" t="s">
        <v>564</v>
      </c>
      <c r="P389">
        <v>2</v>
      </c>
    </row>
    <row r="390" spans="15:16" x14ac:dyDescent="0.25">
      <c r="O390" s="4" t="s">
        <v>7503</v>
      </c>
      <c r="P390">
        <v>3</v>
      </c>
    </row>
    <row r="391" spans="15:16" x14ac:dyDescent="0.25">
      <c r="O391" s="4" t="s">
        <v>4944</v>
      </c>
      <c r="P391">
        <v>2</v>
      </c>
    </row>
    <row r="392" spans="15:16" x14ac:dyDescent="0.25">
      <c r="O392" s="4" t="s">
        <v>8596</v>
      </c>
      <c r="P392">
        <v>4</v>
      </c>
    </row>
    <row r="393" spans="15:16" x14ac:dyDescent="0.25">
      <c r="O393" s="4" t="s">
        <v>7784</v>
      </c>
      <c r="P393">
        <v>1</v>
      </c>
    </row>
    <row r="394" spans="15:16" x14ac:dyDescent="0.25">
      <c r="O394" s="4" t="s">
        <v>5991</v>
      </c>
      <c r="P394">
        <v>4</v>
      </c>
    </row>
    <row r="395" spans="15:16" x14ac:dyDescent="0.25">
      <c r="O395" s="4" t="s">
        <v>8099</v>
      </c>
      <c r="P395">
        <v>1</v>
      </c>
    </row>
    <row r="396" spans="15:16" x14ac:dyDescent="0.25">
      <c r="O396" s="4" t="s">
        <v>8993</v>
      </c>
      <c r="P396">
        <v>1</v>
      </c>
    </row>
    <row r="397" spans="15:16" x14ac:dyDescent="0.25">
      <c r="O397" s="4" t="s">
        <v>1069</v>
      </c>
      <c r="P397">
        <v>7</v>
      </c>
    </row>
    <row r="398" spans="15:16" x14ac:dyDescent="0.25">
      <c r="O398" s="4" t="s">
        <v>102</v>
      </c>
      <c r="P398">
        <v>85</v>
      </c>
    </row>
    <row r="399" spans="15:16" x14ac:dyDescent="0.25">
      <c r="O399" s="4" t="s">
        <v>3367</v>
      </c>
      <c r="P399">
        <v>1</v>
      </c>
    </row>
    <row r="400" spans="15:16" x14ac:dyDescent="0.25">
      <c r="O400" s="4" t="s">
        <v>8259</v>
      </c>
      <c r="P400">
        <v>1</v>
      </c>
    </row>
    <row r="401" spans="15:16" x14ac:dyDescent="0.25">
      <c r="O401" s="4" t="s">
        <v>5380</v>
      </c>
      <c r="P401">
        <v>1</v>
      </c>
    </row>
    <row r="402" spans="15:16" x14ac:dyDescent="0.25">
      <c r="O402" s="4" t="s">
        <v>3235</v>
      </c>
      <c r="P402">
        <v>1</v>
      </c>
    </row>
    <row r="403" spans="15:16" x14ac:dyDescent="0.25">
      <c r="O403" s="4" t="s">
        <v>2722</v>
      </c>
      <c r="P403">
        <v>1</v>
      </c>
    </row>
    <row r="404" spans="15:16" x14ac:dyDescent="0.25">
      <c r="O404" s="4" t="s">
        <v>601</v>
      </c>
      <c r="P404">
        <v>1</v>
      </c>
    </row>
    <row r="405" spans="15:16" x14ac:dyDescent="0.25">
      <c r="O405" s="4" t="s">
        <v>7108</v>
      </c>
      <c r="P405">
        <v>1</v>
      </c>
    </row>
    <row r="406" spans="15:16" x14ac:dyDescent="0.25">
      <c r="O406" s="4" t="s">
        <v>1052</v>
      </c>
      <c r="P406">
        <v>14</v>
      </c>
    </row>
    <row r="407" spans="15:16" x14ac:dyDescent="0.25">
      <c r="O407" s="4" t="s">
        <v>5262</v>
      </c>
      <c r="P407">
        <v>1</v>
      </c>
    </row>
    <row r="408" spans="15:16" x14ac:dyDescent="0.25">
      <c r="O408" s="4" t="s">
        <v>4356</v>
      </c>
      <c r="P408">
        <v>1</v>
      </c>
    </row>
    <row r="409" spans="15:16" x14ac:dyDescent="0.25">
      <c r="O409" s="4" t="s">
        <v>5281</v>
      </c>
      <c r="P409">
        <v>1</v>
      </c>
    </row>
    <row r="410" spans="15:16" x14ac:dyDescent="0.25">
      <c r="O410" s="4" t="s">
        <v>7327</v>
      </c>
      <c r="P410">
        <v>1</v>
      </c>
    </row>
    <row r="411" spans="15:16" x14ac:dyDescent="0.25">
      <c r="O411" s="4" t="s">
        <v>77</v>
      </c>
      <c r="P411">
        <v>3</v>
      </c>
    </row>
    <row r="412" spans="15:16" x14ac:dyDescent="0.25">
      <c r="O412" s="4" t="s">
        <v>2898</v>
      </c>
      <c r="P412">
        <v>5</v>
      </c>
    </row>
    <row r="413" spans="15:16" x14ac:dyDescent="0.25">
      <c r="O413" s="4" t="s">
        <v>2279</v>
      </c>
      <c r="P413">
        <v>1</v>
      </c>
    </row>
    <row r="414" spans="15:16" x14ac:dyDescent="0.25">
      <c r="O414" s="4" t="s">
        <v>2151</v>
      </c>
      <c r="P414">
        <v>1</v>
      </c>
    </row>
    <row r="415" spans="15:16" x14ac:dyDescent="0.25">
      <c r="O415" s="4" t="s">
        <v>2940</v>
      </c>
      <c r="P415">
        <v>1</v>
      </c>
    </row>
    <row r="416" spans="15:16" x14ac:dyDescent="0.25">
      <c r="O416" s="4" t="s">
        <v>8841</v>
      </c>
      <c r="P416">
        <v>1</v>
      </c>
    </row>
    <row r="417" spans="15:16" x14ac:dyDescent="0.25">
      <c r="O417" s="4" t="s">
        <v>2301</v>
      </c>
      <c r="P417">
        <v>1</v>
      </c>
    </row>
    <row r="418" spans="15:16" x14ac:dyDescent="0.25">
      <c r="O418" s="4" t="s">
        <v>4464</v>
      </c>
      <c r="P418">
        <v>1</v>
      </c>
    </row>
    <row r="419" spans="15:16" x14ac:dyDescent="0.25">
      <c r="O419" s="4" t="s">
        <v>6105</v>
      </c>
      <c r="P419">
        <v>1</v>
      </c>
    </row>
    <row r="420" spans="15:16" x14ac:dyDescent="0.25">
      <c r="O420" s="4" t="s">
        <v>517</v>
      </c>
      <c r="P420">
        <v>1</v>
      </c>
    </row>
    <row r="421" spans="15:16" x14ac:dyDescent="0.25">
      <c r="O421" s="4" t="s">
        <v>730</v>
      </c>
      <c r="P421">
        <v>5</v>
      </c>
    </row>
    <row r="422" spans="15:16" x14ac:dyDescent="0.25">
      <c r="O422" s="4" t="s">
        <v>197</v>
      </c>
      <c r="P422">
        <v>20</v>
      </c>
    </row>
    <row r="423" spans="15:16" x14ac:dyDescent="0.25">
      <c r="O423" s="4" t="s">
        <v>8155</v>
      </c>
      <c r="P423">
        <v>1</v>
      </c>
    </row>
    <row r="424" spans="15:16" x14ac:dyDescent="0.25">
      <c r="O424" s="4" t="s">
        <v>1539</v>
      </c>
      <c r="P424">
        <v>4</v>
      </c>
    </row>
    <row r="425" spans="15:16" x14ac:dyDescent="0.25">
      <c r="O425" s="4" t="s">
        <v>4450</v>
      </c>
      <c r="P425">
        <v>1</v>
      </c>
    </row>
    <row r="426" spans="15:16" x14ac:dyDescent="0.25">
      <c r="O426" s="4" t="s">
        <v>5265</v>
      </c>
      <c r="P426">
        <v>1</v>
      </c>
    </row>
    <row r="427" spans="15:16" x14ac:dyDescent="0.25">
      <c r="O427" s="4" t="s">
        <v>2444</v>
      </c>
      <c r="P427">
        <v>2</v>
      </c>
    </row>
    <row r="428" spans="15:16" x14ac:dyDescent="0.25">
      <c r="O428" s="4" t="s">
        <v>243</v>
      </c>
      <c r="P428">
        <v>1</v>
      </c>
    </row>
    <row r="429" spans="15:16" x14ac:dyDescent="0.25">
      <c r="O429" s="4" t="s">
        <v>1492</v>
      </c>
      <c r="P429">
        <v>2</v>
      </c>
    </row>
    <row r="430" spans="15:16" x14ac:dyDescent="0.25">
      <c r="O430" s="4" t="s">
        <v>7586</v>
      </c>
      <c r="P430">
        <v>1</v>
      </c>
    </row>
    <row r="431" spans="15:16" x14ac:dyDescent="0.25">
      <c r="O431" s="4" t="s">
        <v>1409</v>
      </c>
      <c r="P431">
        <v>1</v>
      </c>
    </row>
    <row r="432" spans="15:16" x14ac:dyDescent="0.25">
      <c r="O432" s="4" t="s">
        <v>2286</v>
      </c>
      <c r="P432">
        <v>1</v>
      </c>
    </row>
    <row r="433" spans="15:16" x14ac:dyDescent="0.25">
      <c r="O433" s="4" t="s">
        <v>2463</v>
      </c>
      <c r="P433">
        <v>1</v>
      </c>
    </row>
    <row r="434" spans="15:16" x14ac:dyDescent="0.25">
      <c r="O434" s="4" t="s">
        <v>8999</v>
      </c>
      <c r="P434">
        <v>1</v>
      </c>
    </row>
    <row r="435" spans="15:16" x14ac:dyDescent="0.25">
      <c r="O435" s="4" t="s">
        <v>2703</v>
      </c>
      <c r="P435">
        <v>5</v>
      </c>
    </row>
    <row r="436" spans="15:16" x14ac:dyDescent="0.25">
      <c r="O436" s="4" t="s">
        <v>58</v>
      </c>
      <c r="P436">
        <v>1</v>
      </c>
    </row>
    <row r="437" spans="15:16" x14ac:dyDescent="0.25">
      <c r="O437" s="4" t="s">
        <v>6940</v>
      </c>
      <c r="P437">
        <v>3</v>
      </c>
    </row>
    <row r="438" spans="15:16" x14ac:dyDescent="0.25">
      <c r="O438" s="4" t="s">
        <v>631</v>
      </c>
      <c r="P438">
        <v>13</v>
      </c>
    </row>
    <row r="439" spans="15:16" x14ac:dyDescent="0.25">
      <c r="O439" s="4" t="s">
        <v>8685</v>
      </c>
      <c r="P439">
        <v>1</v>
      </c>
    </row>
    <row r="440" spans="15:16" x14ac:dyDescent="0.25">
      <c r="O440" s="4" t="s">
        <v>6712</v>
      </c>
      <c r="P440">
        <v>1</v>
      </c>
    </row>
    <row r="441" spans="15:16" x14ac:dyDescent="0.25">
      <c r="O441" s="4" t="s">
        <v>49</v>
      </c>
      <c r="P441">
        <v>16</v>
      </c>
    </row>
    <row r="442" spans="15:16" x14ac:dyDescent="0.25">
      <c r="O442" s="4" t="s">
        <v>585</v>
      </c>
      <c r="P442">
        <v>1</v>
      </c>
    </row>
    <row r="443" spans="15:16" x14ac:dyDescent="0.25">
      <c r="O443" s="4" t="s">
        <v>4456</v>
      </c>
      <c r="P443">
        <v>1</v>
      </c>
    </row>
    <row r="444" spans="15:16" x14ac:dyDescent="0.25">
      <c r="O444" s="4" t="s">
        <v>2960</v>
      </c>
      <c r="P444">
        <v>2</v>
      </c>
    </row>
    <row r="445" spans="15:16" x14ac:dyDescent="0.25">
      <c r="O445" s="4" t="s">
        <v>1431</v>
      </c>
      <c r="P445">
        <v>1</v>
      </c>
    </row>
    <row r="446" spans="15:16" x14ac:dyDescent="0.25">
      <c r="O446" s="4" t="s">
        <v>9069</v>
      </c>
      <c r="P446">
        <v>1</v>
      </c>
    </row>
    <row r="447" spans="15:16" x14ac:dyDescent="0.25">
      <c r="O447" s="4" t="s">
        <v>9631</v>
      </c>
      <c r="P447">
        <v>1</v>
      </c>
    </row>
    <row r="448" spans="15:16" x14ac:dyDescent="0.25">
      <c r="O448" s="4" t="s">
        <v>6438</v>
      </c>
      <c r="P448">
        <v>1</v>
      </c>
    </row>
    <row r="449" spans="15:16" x14ac:dyDescent="0.25">
      <c r="O449" s="4" t="s">
        <v>6213</v>
      </c>
      <c r="P449">
        <v>1</v>
      </c>
    </row>
    <row r="450" spans="15:16" x14ac:dyDescent="0.25">
      <c r="O450" s="4" t="s">
        <v>4313</v>
      </c>
      <c r="P450">
        <v>1</v>
      </c>
    </row>
    <row r="451" spans="15:16" x14ac:dyDescent="0.25">
      <c r="O451" s="4" t="s">
        <v>9170</v>
      </c>
      <c r="P451">
        <v>2</v>
      </c>
    </row>
    <row r="452" spans="15:16" x14ac:dyDescent="0.25">
      <c r="O452" s="4" t="s">
        <v>8646</v>
      </c>
      <c r="P452">
        <v>1</v>
      </c>
    </row>
    <row r="453" spans="15:16" x14ac:dyDescent="0.25">
      <c r="O453" s="4" t="s">
        <v>2859</v>
      </c>
      <c r="P453">
        <v>1</v>
      </c>
    </row>
    <row r="454" spans="15:16" x14ac:dyDescent="0.25">
      <c r="O454" s="4" t="s">
        <v>5495</v>
      </c>
      <c r="P454">
        <v>1</v>
      </c>
    </row>
    <row r="455" spans="15:16" x14ac:dyDescent="0.25">
      <c r="O455" s="4" t="s">
        <v>6327</v>
      </c>
      <c r="P455">
        <v>1</v>
      </c>
    </row>
    <row r="456" spans="15:16" x14ac:dyDescent="0.25">
      <c r="O456" s="4" t="s">
        <v>2787</v>
      </c>
      <c r="P456">
        <v>1</v>
      </c>
    </row>
    <row r="457" spans="15:16" x14ac:dyDescent="0.25">
      <c r="O457" s="4" t="s">
        <v>8132</v>
      </c>
      <c r="P457">
        <v>1</v>
      </c>
    </row>
    <row r="458" spans="15:16" x14ac:dyDescent="0.25">
      <c r="O458" s="4" t="s">
        <v>3595</v>
      </c>
      <c r="P458">
        <v>1</v>
      </c>
    </row>
    <row r="459" spans="15:16" x14ac:dyDescent="0.25">
      <c r="O459" s="4" t="s">
        <v>6620</v>
      </c>
      <c r="P459">
        <v>1</v>
      </c>
    </row>
    <row r="460" spans="15:16" x14ac:dyDescent="0.25">
      <c r="O460" s="4" t="s">
        <v>2521</v>
      </c>
      <c r="P460">
        <v>1</v>
      </c>
    </row>
    <row r="461" spans="15:16" x14ac:dyDescent="0.25">
      <c r="O461" s="4" t="s">
        <v>1999</v>
      </c>
      <c r="P461">
        <v>1</v>
      </c>
    </row>
    <row r="462" spans="15:16" x14ac:dyDescent="0.25">
      <c r="O462" s="4" t="s">
        <v>8965</v>
      </c>
      <c r="P462">
        <v>1</v>
      </c>
    </row>
    <row r="463" spans="15:16" x14ac:dyDescent="0.25">
      <c r="O463" s="4" t="s">
        <v>1368</v>
      </c>
      <c r="P463">
        <v>3</v>
      </c>
    </row>
    <row r="464" spans="15:16" x14ac:dyDescent="0.25">
      <c r="O464" s="4" t="s">
        <v>808</v>
      </c>
      <c r="P464">
        <v>11</v>
      </c>
    </row>
    <row r="465" spans="15:16" x14ac:dyDescent="0.25">
      <c r="O465" s="4" t="s">
        <v>8697</v>
      </c>
      <c r="P465">
        <v>1</v>
      </c>
    </row>
    <row r="466" spans="15:16" x14ac:dyDescent="0.25">
      <c r="O466" s="4" t="s">
        <v>94</v>
      </c>
      <c r="P466">
        <v>8</v>
      </c>
    </row>
    <row r="467" spans="15:16" x14ac:dyDescent="0.25">
      <c r="O467" s="4" t="s">
        <v>931</v>
      </c>
      <c r="P467">
        <v>2</v>
      </c>
    </row>
    <row r="468" spans="15:16" x14ac:dyDescent="0.25">
      <c r="O468" s="4" t="s">
        <v>622</v>
      </c>
      <c r="P468">
        <v>1</v>
      </c>
    </row>
    <row r="469" spans="15:16" x14ac:dyDescent="0.25">
      <c r="O469" s="4" t="s">
        <v>2667</v>
      </c>
      <c r="P469">
        <v>7</v>
      </c>
    </row>
    <row r="470" spans="15:16" x14ac:dyDescent="0.25">
      <c r="O470" s="4" t="s">
        <v>138</v>
      </c>
      <c r="P470">
        <v>3</v>
      </c>
    </row>
    <row r="471" spans="15:16" x14ac:dyDescent="0.25">
      <c r="O471" s="4" t="s">
        <v>6866</v>
      </c>
      <c r="P471">
        <v>1</v>
      </c>
    </row>
    <row r="472" spans="15:16" x14ac:dyDescent="0.25">
      <c r="O472" s="4" t="s">
        <v>7082</v>
      </c>
      <c r="P472">
        <v>1</v>
      </c>
    </row>
    <row r="473" spans="15:16" x14ac:dyDescent="0.25">
      <c r="O473" s="4" t="s">
        <v>4518</v>
      </c>
      <c r="P473">
        <v>2</v>
      </c>
    </row>
    <row r="474" spans="15:16" x14ac:dyDescent="0.25">
      <c r="O474" s="4" t="s">
        <v>8197</v>
      </c>
      <c r="P474">
        <v>1</v>
      </c>
    </row>
    <row r="475" spans="15:16" x14ac:dyDescent="0.25">
      <c r="O475" s="4" t="s">
        <v>4961</v>
      </c>
      <c r="P475">
        <v>2</v>
      </c>
    </row>
    <row r="476" spans="15:16" x14ac:dyDescent="0.25">
      <c r="O476" s="4" t="s">
        <v>228</v>
      </c>
      <c r="P476">
        <v>3</v>
      </c>
    </row>
    <row r="477" spans="15:16" x14ac:dyDescent="0.25">
      <c r="O477" s="4" t="s">
        <v>9954</v>
      </c>
      <c r="P477">
        <v>5</v>
      </c>
    </row>
    <row r="478" spans="15:16" x14ac:dyDescent="0.25">
      <c r="O478" s="4" t="s">
        <v>1681</v>
      </c>
      <c r="P478">
        <v>8</v>
      </c>
    </row>
    <row r="479" spans="15:16" x14ac:dyDescent="0.25">
      <c r="O479" s="4" t="s">
        <v>5633</v>
      </c>
      <c r="P479">
        <v>1</v>
      </c>
    </row>
    <row r="480" spans="15:16" x14ac:dyDescent="0.25">
      <c r="O480" s="4" t="s">
        <v>5447</v>
      </c>
      <c r="P480">
        <v>1</v>
      </c>
    </row>
    <row r="481" spans="15:16" x14ac:dyDescent="0.25">
      <c r="O481" s="4" t="s">
        <v>3060</v>
      </c>
      <c r="P481">
        <v>6</v>
      </c>
    </row>
    <row r="482" spans="15:16" x14ac:dyDescent="0.25">
      <c r="O482" s="4" t="s">
        <v>1394</v>
      </c>
      <c r="P482">
        <v>2</v>
      </c>
    </row>
    <row r="483" spans="15:16" x14ac:dyDescent="0.25">
      <c r="O483" s="4" t="s">
        <v>7361</v>
      </c>
      <c r="P483">
        <v>1</v>
      </c>
    </row>
    <row r="484" spans="15:16" x14ac:dyDescent="0.25">
      <c r="O484" s="4" t="s">
        <v>2314</v>
      </c>
      <c r="P484">
        <v>2</v>
      </c>
    </row>
    <row r="485" spans="15:16" x14ac:dyDescent="0.25">
      <c r="O485" s="4" t="s">
        <v>1600</v>
      </c>
      <c r="P485">
        <v>1</v>
      </c>
    </row>
    <row r="486" spans="15:16" x14ac:dyDescent="0.25">
      <c r="O486" s="4" t="s">
        <v>1281</v>
      </c>
      <c r="P486">
        <v>1</v>
      </c>
    </row>
    <row r="487" spans="15:16" x14ac:dyDescent="0.25">
      <c r="O487" s="4" t="s">
        <v>723</v>
      </c>
      <c r="P487">
        <v>11</v>
      </c>
    </row>
    <row r="488" spans="15:16" x14ac:dyDescent="0.25">
      <c r="O488" s="4" t="s">
        <v>2328</v>
      </c>
      <c r="P488">
        <v>4</v>
      </c>
    </row>
    <row r="489" spans="15:16" x14ac:dyDescent="0.25">
      <c r="O489" s="4" t="s">
        <v>800</v>
      </c>
      <c r="P489">
        <v>2</v>
      </c>
    </row>
    <row r="490" spans="15:16" x14ac:dyDescent="0.25">
      <c r="O490" s="4" t="s">
        <v>7299</v>
      </c>
      <c r="P490">
        <v>1</v>
      </c>
    </row>
    <row r="491" spans="15:16" x14ac:dyDescent="0.25">
      <c r="O491" s="4" t="s">
        <v>2947</v>
      </c>
      <c r="P491">
        <v>5</v>
      </c>
    </row>
    <row r="492" spans="15:16" x14ac:dyDescent="0.25">
      <c r="O492" s="4" t="s">
        <v>236</v>
      </c>
      <c r="P492">
        <v>1</v>
      </c>
    </row>
    <row r="493" spans="15:16" x14ac:dyDescent="0.25">
      <c r="O493" s="4" t="s">
        <v>3942</v>
      </c>
      <c r="P493">
        <v>1</v>
      </c>
    </row>
    <row r="494" spans="15:16" x14ac:dyDescent="0.25">
      <c r="O494" s="4" t="s">
        <v>2088</v>
      </c>
      <c r="P494">
        <v>1</v>
      </c>
    </row>
    <row r="495" spans="15:16" x14ac:dyDescent="0.25">
      <c r="O495" s="4" t="s">
        <v>6535</v>
      </c>
      <c r="P495">
        <v>1</v>
      </c>
    </row>
    <row r="496" spans="15:16" x14ac:dyDescent="0.25">
      <c r="O496" s="4" t="s">
        <v>616</v>
      </c>
      <c r="P496">
        <v>5</v>
      </c>
    </row>
    <row r="497" spans="15:16" x14ac:dyDescent="0.25">
      <c r="O497" s="4" t="s">
        <v>7471</v>
      </c>
      <c r="P497">
        <v>2</v>
      </c>
    </row>
    <row r="498" spans="15:16" x14ac:dyDescent="0.25">
      <c r="O498" s="4" t="s">
        <v>3691</v>
      </c>
      <c r="P498">
        <v>2</v>
      </c>
    </row>
    <row r="499" spans="15:16" x14ac:dyDescent="0.25">
      <c r="O499" s="4" t="s">
        <v>10110</v>
      </c>
    </row>
    <row r="500" spans="15:16" x14ac:dyDescent="0.25">
      <c r="O500" s="4" t="s">
        <v>10111</v>
      </c>
      <c r="P500">
        <v>1358</v>
      </c>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59"/>
  <sheetViews>
    <sheetView workbookViewId="0"/>
  </sheetViews>
  <sheetFormatPr baseColWidth="10" defaultRowHeight="15" x14ac:dyDescent="0.25"/>
  <sheetData>
    <row r="1" spans="1:2" x14ac:dyDescent="0.25">
      <c r="A1" s="3" t="s">
        <v>10108</v>
      </c>
      <c r="B1" t="s">
        <v>10115</v>
      </c>
    </row>
    <row r="2" spans="1:2" x14ac:dyDescent="0.25">
      <c r="A2" s="4" t="s">
        <v>34</v>
      </c>
      <c r="B2">
        <v>1401</v>
      </c>
    </row>
    <row r="3" spans="1:2" x14ac:dyDescent="0.25">
      <c r="A3" s="4" t="s">
        <v>22</v>
      </c>
      <c r="B3">
        <v>160</v>
      </c>
    </row>
    <row r="4" spans="1:2" x14ac:dyDescent="0.25">
      <c r="A4" s="4" t="s">
        <v>348</v>
      </c>
      <c r="B4">
        <v>65</v>
      </c>
    </row>
    <row r="5" spans="1:2" x14ac:dyDescent="0.25">
      <c r="A5" s="4" t="s">
        <v>2489</v>
      </c>
      <c r="B5">
        <v>9</v>
      </c>
    </row>
    <row r="6" spans="1:2" x14ac:dyDescent="0.25">
      <c r="A6" s="4" t="s">
        <v>314</v>
      </c>
      <c r="B6">
        <v>4</v>
      </c>
    </row>
    <row r="7" spans="1:2" x14ac:dyDescent="0.25">
      <c r="A7" s="4" t="s">
        <v>804</v>
      </c>
      <c r="B7">
        <v>4</v>
      </c>
    </row>
    <row r="8" spans="1:2" x14ac:dyDescent="0.25">
      <c r="A8" s="4" t="s">
        <v>1670</v>
      </c>
      <c r="B8">
        <v>2</v>
      </c>
    </row>
    <row r="9" spans="1:2" x14ac:dyDescent="0.25">
      <c r="A9" s="4" t="s">
        <v>6602</v>
      </c>
      <c r="B9">
        <v>1</v>
      </c>
    </row>
    <row r="10" spans="1:2" x14ac:dyDescent="0.25">
      <c r="A10" s="4" t="s">
        <v>7694</v>
      </c>
      <c r="B10">
        <v>1</v>
      </c>
    </row>
    <row r="11" spans="1:2" x14ac:dyDescent="0.25">
      <c r="A11" s="4" t="s">
        <v>3758</v>
      </c>
      <c r="B11">
        <v>1</v>
      </c>
    </row>
    <row r="12" spans="1:2" x14ac:dyDescent="0.25">
      <c r="A12" s="4" t="s">
        <v>10111</v>
      </c>
      <c r="B12">
        <v>1648</v>
      </c>
    </row>
    <row r="14" spans="1:2" x14ac:dyDescent="0.25">
      <c r="A14" s="3" t="s">
        <v>10108</v>
      </c>
      <c r="B14" t="s">
        <v>10115</v>
      </c>
    </row>
    <row r="15" spans="1:2" x14ac:dyDescent="0.25">
      <c r="A15" s="4" t="s">
        <v>34</v>
      </c>
      <c r="B15">
        <v>1401</v>
      </c>
    </row>
    <row r="16" spans="1:2" x14ac:dyDescent="0.25">
      <c r="A16" s="5" t="s">
        <v>27</v>
      </c>
      <c r="B16">
        <v>803</v>
      </c>
    </row>
    <row r="17" spans="1:2" x14ac:dyDescent="0.25">
      <c r="A17" s="5" t="s">
        <v>46</v>
      </c>
      <c r="B17">
        <v>598</v>
      </c>
    </row>
    <row r="18" spans="1:2" x14ac:dyDescent="0.25">
      <c r="A18" s="4" t="s">
        <v>22</v>
      </c>
      <c r="B18">
        <v>160</v>
      </c>
    </row>
    <row r="19" spans="1:2" x14ac:dyDescent="0.25">
      <c r="A19" s="5" t="s">
        <v>27</v>
      </c>
      <c r="B19">
        <v>129</v>
      </c>
    </row>
    <row r="20" spans="1:2" x14ac:dyDescent="0.25">
      <c r="A20" s="5" t="s">
        <v>46</v>
      </c>
      <c r="B20">
        <v>31</v>
      </c>
    </row>
    <row r="21" spans="1:2" x14ac:dyDescent="0.25">
      <c r="A21" s="4" t="s">
        <v>348</v>
      </c>
      <c r="B21">
        <v>65</v>
      </c>
    </row>
    <row r="22" spans="1:2" x14ac:dyDescent="0.25">
      <c r="A22" s="5" t="s">
        <v>27</v>
      </c>
      <c r="B22">
        <v>34</v>
      </c>
    </row>
    <row r="23" spans="1:2" x14ac:dyDescent="0.25">
      <c r="A23" s="5" t="s">
        <v>46</v>
      </c>
      <c r="B23">
        <v>31</v>
      </c>
    </row>
    <row r="24" spans="1:2" x14ac:dyDescent="0.25">
      <c r="A24" s="4" t="s">
        <v>2489</v>
      </c>
      <c r="B24">
        <v>9</v>
      </c>
    </row>
    <row r="25" spans="1:2" x14ac:dyDescent="0.25">
      <c r="A25" s="5" t="s">
        <v>27</v>
      </c>
      <c r="B25">
        <v>9</v>
      </c>
    </row>
    <row r="26" spans="1:2" x14ac:dyDescent="0.25">
      <c r="A26" s="4" t="s">
        <v>314</v>
      </c>
      <c r="B26">
        <v>4</v>
      </c>
    </row>
    <row r="27" spans="1:2" x14ac:dyDescent="0.25">
      <c r="A27" s="5" t="s">
        <v>46</v>
      </c>
      <c r="B27">
        <v>4</v>
      </c>
    </row>
    <row r="28" spans="1:2" x14ac:dyDescent="0.25">
      <c r="A28" s="4" t="s">
        <v>804</v>
      </c>
      <c r="B28">
        <v>4</v>
      </c>
    </row>
    <row r="29" spans="1:2" x14ac:dyDescent="0.25">
      <c r="A29" s="5" t="s">
        <v>27</v>
      </c>
      <c r="B29">
        <v>4</v>
      </c>
    </row>
    <row r="30" spans="1:2" x14ac:dyDescent="0.25">
      <c r="A30" s="4" t="s">
        <v>1670</v>
      </c>
      <c r="B30">
        <v>2</v>
      </c>
    </row>
    <row r="31" spans="1:2" x14ac:dyDescent="0.25">
      <c r="A31" s="5" t="s">
        <v>27</v>
      </c>
      <c r="B31">
        <v>2</v>
      </c>
    </row>
    <row r="32" spans="1:2" x14ac:dyDescent="0.25">
      <c r="A32" s="4" t="s">
        <v>6602</v>
      </c>
      <c r="B32">
        <v>1</v>
      </c>
    </row>
    <row r="33" spans="1:2" x14ac:dyDescent="0.25">
      <c r="A33" s="5" t="s">
        <v>46</v>
      </c>
      <c r="B33">
        <v>1</v>
      </c>
    </row>
    <row r="34" spans="1:2" x14ac:dyDescent="0.25">
      <c r="A34" s="4" t="s">
        <v>7694</v>
      </c>
      <c r="B34">
        <v>1</v>
      </c>
    </row>
    <row r="35" spans="1:2" x14ac:dyDescent="0.25">
      <c r="A35" s="5" t="s">
        <v>46</v>
      </c>
      <c r="B35">
        <v>1</v>
      </c>
    </row>
    <row r="36" spans="1:2" x14ac:dyDescent="0.25">
      <c r="A36" s="4" t="s">
        <v>3758</v>
      </c>
      <c r="B36">
        <v>1</v>
      </c>
    </row>
    <row r="37" spans="1:2" x14ac:dyDescent="0.25">
      <c r="A37" s="5" t="s">
        <v>27</v>
      </c>
      <c r="B37">
        <v>1</v>
      </c>
    </row>
    <row r="38" spans="1:2" x14ac:dyDescent="0.25">
      <c r="A38" s="4" t="s">
        <v>10111</v>
      </c>
      <c r="B38">
        <v>1648</v>
      </c>
    </row>
    <row r="40" spans="1:2" x14ac:dyDescent="0.25">
      <c r="A40" s="3" t="s">
        <v>10108</v>
      </c>
      <c r="B40" t="s">
        <v>10115</v>
      </c>
    </row>
    <row r="41" spans="1:2" x14ac:dyDescent="0.25">
      <c r="A41" s="4" t="s">
        <v>6602</v>
      </c>
      <c r="B41">
        <v>1</v>
      </c>
    </row>
    <row r="42" spans="1:2" x14ac:dyDescent="0.25">
      <c r="A42" s="4" t="s">
        <v>1670</v>
      </c>
      <c r="B42">
        <v>2</v>
      </c>
    </row>
    <row r="43" spans="1:2" x14ac:dyDescent="0.25">
      <c r="A43" s="4" t="s">
        <v>348</v>
      </c>
      <c r="B43">
        <v>65</v>
      </c>
    </row>
    <row r="44" spans="1:2" x14ac:dyDescent="0.25">
      <c r="A44" s="4" t="s">
        <v>22</v>
      </c>
      <c r="B44">
        <v>160</v>
      </c>
    </row>
    <row r="45" spans="1:2" x14ac:dyDescent="0.25">
      <c r="A45" s="4" t="s">
        <v>3313</v>
      </c>
      <c r="B45">
        <v>1</v>
      </c>
    </row>
    <row r="46" spans="1:2" x14ac:dyDescent="0.25">
      <c r="A46" s="4" t="s">
        <v>9645</v>
      </c>
      <c r="B46">
        <v>1</v>
      </c>
    </row>
    <row r="47" spans="1:2" x14ac:dyDescent="0.25">
      <c r="A47" s="4" t="s">
        <v>34</v>
      </c>
      <c r="B47">
        <v>1401</v>
      </c>
    </row>
    <row r="48" spans="1:2" x14ac:dyDescent="0.25">
      <c r="A48" s="4" t="s">
        <v>3848</v>
      </c>
      <c r="B48">
        <v>10</v>
      </c>
    </row>
    <row r="49" spans="1:2" x14ac:dyDescent="0.25">
      <c r="A49" s="4" t="s">
        <v>5697</v>
      </c>
      <c r="B49">
        <v>2</v>
      </c>
    </row>
    <row r="50" spans="1:2" x14ac:dyDescent="0.25">
      <c r="A50" s="4" t="s">
        <v>804</v>
      </c>
      <c r="B50">
        <v>4</v>
      </c>
    </row>
    <row r="51" spans="1:2" x14ac:dyDescent="0.25">
      <c r="A51" s="4" t="s">
        <v>2489</v>
      </c>
      <c r="B51">
        <v>9</v>
      </c>
    </row>
    <row r="52" spans="1:2" x14ac:dyDescent="0.25">
      <c r="A52" s="4" t="s">
        <v>2510</v>
      </c>
      <c r="B52">
        <v>1</v>
      </c>
    </row>
    <row r="53" spans="1:2" x14ac:dyDescent="0.25">
      <c r="A53" s="4" t="s">
        <v>6171</v>
      </c>
      <c r="B53">
        <v>2</v>
      </c>
    </row>
    <row r="54" spans="1:2" x14ac:dyDescent="0.25">
      <c r="A54" s="4" t="s">
        <v>6192</v>
      </c>
      <c r="B54">
        <v>1</v>
      </c>
    </row>
    <row r="55" spans="1:2" x14ac:dyDescent="0.25">
      <c r="A55" s="4" t="s">
        <v>3758</v>
      </c>
      <c r="B55">
        <v>1</v>
      </c>
    </row>
    <row r="56" spans="1:2" x14ac:dyDescent="0.25">
      <c r="A56" s="4" t="s">
        <v>314</v>
      </c>
      <c r="B56">
        <v>4</v>
      </c>
    </row>
    <row r="57" spans="1:2" x14ac:dyDescent="0.25">
      <c r="A57" s="4" t="s">
        <v>7694</v>
      </c>
      <c r="B57">
        <v>1</v>
      </c>
    </row>
    <row r="58" spans="1:2" x14ac:dyDescent="0.25">
      <c r="A58" s="4" t="s">
        <v>10110</v>
      </c>
    </row>
    <row r="59" spans="1:2" x14ac:dyDescent="0.25">
      <c r="A59" s="4" t="s">
        <v>10111</v>
      </c>
      <c r="B59">
        <v>1666</v>
      </c>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668"/>
  <sheetViews>
    <sheetView workbookViewId="0"/>
  </sheetViews>
  <sheetFormatPr baseColWidth="10" defaultRowHeight="15" x14ac:dyDescent="0.25"/>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t="s">
        <v>15</v>
      </c>
      <c r="C2" t="s">
        <v>16</v>
      </c>
      <c r="D2" t="s">
        <v>17</v>
      </c>
      <c r="E2" t="s">
        <v>18</v>
      </c>
      <c r="F2" t="s">
        <v>19</v>
      </c>
      <c r="G2" t="s">
        <v>20</v>
      </c>
      <c r="H2" t="s">
        <v>21</v>
      </c>
      <c r="I2" t="s">
        <v>22</v>
      </c>
      <c r="J2" t="s">
        <v>23</v>
      </c>
      <c r="K2" t="s">
        <v>24</v>
      </c>
      <c r="L2" t="s">
        <v>25</v>
      </c>
      <c r="M2" t="s">
        <v>26</v>
      </c>
      <c r="N2" t="s">
        <v>27</v>
      </c>
    </row>
    <row r="3" spans="1:14" x14ac:dyDescent="0.25">
      <c r="A3" t="s">
        <v>28</v>
      </c>
      <c r="B3" t="s">
        <v>29</v>
      </c>
      <c r="C3" t="s">
        <v>16</v>
      </c>
      <c r="D3" t="s">
        <v>30</v>
      </c>
      <c r="E3" t="s">
        <v>18</v>
      </c>
      <c r="F3" t="s">
        <v>31</v>
      </c>
      <c r="G3" t="s">
        <v>32</v>
      </c>
      <c r="H3" t="s">
        <v>33</v>
      </c>
      <c r="I3" t="s">
        <v>34</v>
      </c>
      <c r="J3" t="s">
        <v>35</v>
      </c>
      <c r="K3" t="s">
        <v>24</v>
      </c>
      <c r="L3" t="s">
        <v>36</v>
      </c>
      <c r="M3" t="s">
        <v>26</v>
      </c>
      <c r="N3" t="s">
        <v>27</v>
      </c>
    </row>
    <row r="4" spans="1:14" x14ac:dyDescent="0.25">
      <c r="A4" t="s">
        <v>37</v>
      </c>
      <c r="B4" t="s">
        <v>38</v>
      </c>
      <c r="C4" t="s">
        <v>16</v>
      </c>
      <c r="D4" t="s">
        <v>39</v>
      </c>
      <c r="E4" t="s">
        <v>18</v>
      </c>
      <c r="F4" t="s">
        <v>40</v>
      </c>
      <c r="G4" t="s">
        <v>41</v>
      </c>
      <c r="H4" t="s">
        <v>42</v>
      </c>
      <c r="I4" t="s">
        <v>34</v>
      </c>
      <c r="J4" t="s">
        <v>43</v>
      </c>
      <c r="K4" t="s">
        <v>24</v>
      </c>
      <c r="L4" t="s">
        <v>44</v>
      </c>
      <c r="M4" t="s">
        <v>45</v>
      </c>
      <c r="N4" t="s">
        <v>46</v>
      </c>
    </row>
    <row r="5" spans="1:14" x14ac:dyDescent="0.25">
      <c r="A5" t="s">
        <v>47</v>
      </c>
      <c r="B5" t="s">
        <v>48</v>
      </c>
      <c r="C5" t="s">
        <v>16</v>
      </c>
      <c r="D5" t="s">
        <v>49</v>
      </c>
      <c r="E5" t="s">
        <v>18</v>
      </c>
      <c r="F5" t="s">
        <v>50</v>
      </c>
      <c r="G5" t="s">
        <v>51</v>
      </c>
      <c r="H5" t="s">
        <v>52</v>
      </c>
      <c r="I5" t="s">
        <v>34</v>
      </c>
      <c r="J5" t="s">
        <v>53</v>
      </c>
      <c r="K5" t="s">
        <v>24</v>
      </c>
      <c r="L5" t="s">
        <v>54</v>
      </c>
      <c r="M5" t="s">
        <v>55</v>
      </c>
      <c r="N5" t="s">
        <v>46</v>
      </c>
    </row>
    <row r="6" spans="1:14" x14ac:dyDescent="0.25">
      <c r="A6" t="s">
        <v>56</v>
      </c>
      <c r="B6" t="s">
        <v>57</v>
      </c>
      <c r="C6" t="s">
        <v>16</v>
      </c>
      <c r="D6" t="s">
        <v>58</v>
      </c>
      <c r="E6" t="s">
        <v>18</v>
      </c>
      <c r="F6" t="s">
        <v>59</v>
      </c>
      <c r="G6" t="s">
        <v>60</v>
      </c>
      <c r="H6" t="s">
        <v>61</v>
      </c>
      <c r="I6" t="s">
        <v>34</v>
      </c>
      <c r="J6" t="s">
        <v>62</v>
      </c>
      <c r="K6" t="s">
        <v>24</v>
      </c>
      <c r="L6" t="s">
        <v>63</v>
      </c>
      <c r="M6" t="s">
        <v>64</v>
      </c>
      <c r="N6" t="s">
        <v>46</v>
      </c>
    </row>
    <row r="7" spans="1:14" x14ac:dyDescent="0.25">
      <c r="A7" t="s">
        <v>65</v>
      </c>
      <c r="B7" t="s">
        <v>66</v>
      </c>
      <c r="C7" t="s">
        <v>16</v>
      </c>
      <c r="D7" t="s">
        <v>67</v>
      </c>
      <c r="E7" t="s">
        <v>18</v>
      </c>
      <c r="F7" t="s">
        <v>68</v>
      </c>
      <c r="G7" t="s">
        <v>69</v>
      </c>
      <c r="H7" t="s">
        <v>70</v>
      </c>
      <c r="I7" t="s">
        <v>34</v>
      </c>
      <c r="J7" t="s">
        <v>71</v>
      </c>
      <c r="K7" t="s">
        <v>24</v>
      </c>
      <c r="L7" t="s">
        <v>72</v>
      </c>
      <c r="M7" t="s">
        <v>73</v>
      </c>
      <c r="N7" t="s">
        <v>46</v>
      </c>
    </row>
    <row r="8" spans="1:14" x14ac:dyDescent="0.25">
      <c r="A8" t="s">
        <v>74</v>
      </c>
      <c r="B8" t="s">
        <v>75</v>
      </c>
      <c r="C8" t="s">
        <v>76</v>
      </c>
      <c r="D8" t="s">
        <v>77</v>
      </c>
      <c r="E8" t="s">
        <v>18</v>
      </c>
      <c r="F8" t="s">
        <v>78</v>
      </c>
      <c r="G8" t="s">
        <v>79</v>
      </c>
      <c r="H8" t="s">
        <v>80</v>
      </c>
      <c r="I8" t="s">
        <v>34</v>
      </c>
      <c r="J8" t="s">
        <v>81</v>
      </c>
      <c r="K8" t="s">
        <v>24</v>
      </c>
      <c r="L8" t="s">
        <v>82</v>
      </c>
      <c r="M8" t="s">
        <v>83</v>
      </c>
      <c r="N8" t="s">
        <v>46</v>
      </c>
    </row>
    <row r="9" spans="1:14" x14ac:dyDescent="0.25">
      <c r="A9" t="s">
        <v>84</v>
      </c>
      <c r="B9" t="s">
        <v>85</v>
      </c>
      <c r="C9" t="s">
        <v>16</v>
      </c>
      <c r="D9" t="s">
        <v>86</v>
      </c>
      <c r="E9" t="s">
        <v>18</v>
      </c>
      <c r="F9" t="s">
        <v>87</v>
      </c>
      <c r="G9" t="s">
        <v>88</v>
      </c>
      <c r="H9" t="s">
        <v>89</v>
      </c>
      <c r="I9" t="s">
        <v>22</v>
      </c>
      <c r="J9" t="s">
        <v>90</v>
      </c>
      <c r="K9" t="s">
        <v>24</v>
      </c>
      <c r="L9" t="s">
        <v>91</v>
      </c>
      <c r="M9" t="s">
        <v>92</v>
      </c>
      <c r="N9" t="s">
        <v>46</v>
      </c>
    </row>
    <row r="10" spans="1:14" x14ac:dyDescent="0.25">
      <c r="A10" t="s">
        <v>93</v>
      </c>
      <c r="C10" t="s">
        <v>16</v>
      </c>
      <c r="D10" t="s">
        <v>94</v>
      </c>
      <c r="E10" t="s">
        <v>18</v>
      </c>
      <c r="F10" t="s">
        <v>95</v>
      </c>
      <c r="G10" t="s">
        <v>96</v>
      </c>
      <c r="H10" t="s">
        <v>97</v>
      </c>
      <c r="I10" t="s">
        <v>34</v>
      </c>
      <c r="J10" t="s">
        <v>98</v>
      </c>
      <c r="K10" t="s">
        <v>24</v>
      </c>
      <c r="L10" t="s">
        <v>99</v>
      </c>
      <c r="M10" t="s">
        <v>26</v>
      </c>
      <c r="N10" t="s">
        <v>27</v>
      </c>
    </row>
    <row r="11" spans="1:14" x14ac:dyDescent="0.25">
      <c r="A11" t="s">
        <v>100</v>
      </c>
      <c r="B11" t="s">
        <v>101</v>
      </c>
      <c r="C11" t="s">
        <v>76</v>
      </c>
      <c r="D11" t="s">
        <v>102</v>
      </c>
      <c r="E11" t="s">
        <v>18</v>
      </c>
      <c r="F11" t="s">
        <v>103</v>
      </c>
      <c r="G11" t="s">
        <v>104</v>
      </c>
      <c r="H11" t="s">
        <v>105</v>
      </c>
      <c r="I11" t="s">
        <v>34</v>
      </c>
      <c r="J11" t="s">
        <v>106</v>
      </c>
      <c r="K11" t="s">
        <v>24</v>
      </c>
      <c r="L11" t="s">
        <v>82</v>
      </c>
      <c r="M11" t="s">
        <v>107</v>
      </c>
      <c r="N11" t="s">
        <v>46</v>
      </c>
    </row>
    <row r="12" spans="1:14" x14ac:dyDescent="0.25">
      <c r="A12" t="s">
        <v>108</v>
      </c>
      <c r="B12" t="s">
        <v>109</v>
      </c>
      <c r="C12" t="s">
        <v>76</v>
      </c>
      <c r="D12" t="s">
        <v>110</v>
      </c>
      <c r="E12" t="s">
        <v>18</v>
      </c>
      <c r="F12" t="s">
        <v>111</v>
      </c>
      <c r="G12" t="s">
        <v>112</v>
      </c>
      <c r="H12" t="s">
        <v>113</v>
      </c>
      <c r="I12" t="s">
        <v>34</v>
      </c>
      <c r="J12" t="s">
        <v>81</v>
      </c>
      <c r="K12" t="s">
        <v>24</v>
      </c>
      <c r="L12" t="s">
        <v>114</v>
      </c>
      <c r="M12" t="s">
        <v>115</v>
      </c>
      <c r="N12" t="s">
        <v>46</v>
      </c>
    </row>
    <row r="13" spans="1:14" x14ac:dyDescent="0.25">
      <c r="A13" t="s">
        <v>116</v>
      </c>
      <c r="B13" t="s">
        <v>101</v>
      </c>
      <c r="C13" t="s">
        <v>76</v>
      </c>
      <c r="D13" t="s">
        <v>102</v>
      </c>
      <c r="E13" t="s">
        <v>18</v>
      </c>
      <c r="F13" t="s">
        <v>117</v>
      </c>
      <c r="G13" t="s">
        <v>118</v>
      </c>
      <c r="H13" t="s">
        <v>119</v>
      </c>
      <c r="I13" t="s">
        <v>34</v>
      </c>
      <c r="J13" t="s">
        <v>120</v>
      </c>
      <c r="K13" t="s">
        <v>24</v>
      </c>
      <c r="L13" t="s">
        <v>82</v>
      </c>
      <c r="M13" t="s">
        <v>121</v>
      </c>
      <c r="N13" t="s">
        <v>46</v>
      </c>
    </row>
    <row r="14" spans="1:14" x14ac:dyDescent="0.25">
      <c r="A14" t="s">
        <v>122</v>
      </c>
      <c r="C14" t="s">
        <v>16</v>
      </c>
      <c r="D14" t="s">
        <v>123</v>
      </c>
      <c r="E14" t="s">
        <v>18</v>
      </c>
      <c r="F14" t="s">
        <v>124</v>
      </c>
      <c r="G14" t="s">
        <v>125</v>
      </c>
      <c r="H14" t="s">
        <v>126</v>
      </c>
      <c r="I14" t="s">
        <v>34</v>
      </c>
      <c r="J14" t="s">
        <v>127</v>
      </c>
      <c r="K14" t="s">
        <v>24</v>
      </c>
      <c r="L14" t="s">
        <v>128</v>
      </c>
      <c r="M14" t="s">
        <v>129</v>
      </c>
      <c r="N14" t="s">
        <v>46</v>
      </c>
    </row>
    <row r="15" spans="1:14" x14ac:dyDescent="0.25">
      <c r="A15" t="s">
        <v>130</v>
      </c>
      <c r="B15" t="s">
        <v>29</v>
      </c>
      <c r="C15" t="s">
        <v>16</v>
      </c>
      <c r="E15" t="s">
        <v>18</v>
      </c>
      <c r="F15" t="s">
        <v>131</v>
      </c>
      <c r="G15" t="s">
        <v>132</v>
      </c>
      <c r="H15" t="s">
        <v>133</v>
      </c>
      <c r="I15" t="s">
        <v>34</v>
      </c>
      <c r="J15" t="s">
        <v>134</v>
      </c>
      <c r="K15" t="s">
        <v>24</v>
      </c>
      <c r="L15" t="s">
        <v>135</v>
      </c>
      <c r="M15" t="s">
        <v>26</v>
      </c>
      <c r="N15" t="s">
        <v>27</v>
      </c>
    </row>
    <row r="16" spans="1:14" x14ac:dyDescent="0.25">
      <c r="A16" t="s">
        <v>136</v>
      </c>
      <c r="B16" t="s">
        <v>137</v>
      </c>
      <c r="C16" t="s">
        <v>16</v>
      </c>
      <c r="D16" t="s">
        <v>138</v>
      </c>
      <c r="E16" t="s">
        <v>18</v>
      </c>
      <c r="F16" t="s">
        <v>139</v>
      </c>
      <c r="G16" t="s">
        <v>140</v>
      </c>
      <c r="H16" t="s">
        <v>141</v>
      </c>
      <c r="I16" t="s">
        <v>34</v>
      </c>
      <c r="J16" t="s">
        <v>142</v>
      </c>
      <c r="K16" t="s">
        <v>24</v>
      </c>
      <c r="L16" t="s">
        <v>82</v>
      </c>
      <c r="M16" t="s">
        <v>26</v>
      </c>
      <c r="N16" t="s">
        <v>27</v>
      </c>
    </row>
    <row r="17" spans="1:14" x14ac:dyDescent="0.25">
      <c r="A17" t="s">
        <v>143</v>
      </c>
      <c r="C17" t="s">
        <v>76</v>
      </c>
      <c r="D17" t="s">
        <v>94</v>
      </c>
      <c r="E17" t="s">
        <v>18</v>
      </c>
      <c r="F17" t="s">
        <v>144</v>
      </c>
      <c r="G17" t="s">
        <v>145</v>
      </c>
      <c r="H17" t="s">
        <v>146</v>
      </c>
      <c r="I17" t="s">
        <v>34</v>
      </c>
      <c r="J17" t="s">
        <v>147</v>
      </c>
      <c r="K17" t="s">
        <v>24</v>
      </c>
      <c r="L17" t="s">
        <v>148</v>
      </c>
      <c r="M17" t="s">
        <v>26</v>
      </c>
      <c r="N17" t="s">
        <v>27</v>
      </c>
    </row>
    <row r="18" spans="1:14" x14ac:dyDescent="0.25">
      <c r="A18" t="s">
        <v>149</v>
      </c>
      <c r="B18" t="s">
        <v>150</v>
      </c>
      <c r="C18" t="s">
        <v>76</v>
      </c>
      <c r="D18" t="s">
        <v>151</v>
      </c>
      <c r="E18" t="s">
        <v>18</v>
      </c>
      <c r="F18" t="s">
        <v>152</v>
      </c>
      <c r="G18" t="s">
        <v>153</v>
      </c>
      <c r="H18" t="s">
        <v>154</v>
      </c>
      <c r="I18" t="s">
        <v>34</v>
      </c>
      <c r="J18" t="s">
        <v>155</v>
      </c>
      <c r="K18" t="s">
        <v>24</v>
      </c>
      <c r="L18" t="s">
        <v>114</v>
      </c>
      <c r="M18" t="s">
        <v>156</v>
      </c>
      <c r="N18" t="s">
        <v>46</v>
      </c>
    </row>
    <row r="19" spans="1:14" x14ac:dyDescent="0.25">
      <c r="A19" t="s">
        <v>157</v>
      </c>
      <c r="B19" t="s">
        <v>158</v>
      </c>
      <c r="C19" t="s">
        <v>16</v>
      </c>
      <c r="D19" t="s">
        <v>102</v>
      </c>
      <c r="E19" t="s">
        <v>18</v>
      </c>
      <c r="F19" t="s">
        <v>159</v>
      </c>
      <c r="G19" t="s">
        <v>160</v>
      </c>
      <c r="H19" t="s">
        <v>161</v>
      </c>
      <c r="I19" t="s">
        <v>34</v>
      </c>
      <c r="J19" t="s">
        <v>162</v>
      </c>
      <c r="K19" t="s">
        <v>24</v>
      </c>
      <c r="L19" t="s">
        <v>82</v>
      </c>
      <c r="M19" t="s">
        <v>163</v>
      </c>
      <c r="N19" t="s">
        <v>46</v>
      </c>
    </row>
    <row r="20" spans="1:14" x14ac:dyDescent="0.25">
      <c r="A20" t="s">
        <v>164</v>
      </c>
      <c r="B20" t="s">
        <v>165</v>
      </c>
      <c r="C20" t="s">
        <v>76</v>
      </c>
      <c r="D20" t="s">
        <v>166</v>
      </c>
      <c r="E20" t="s">
        <v>18</v>
      </c>
      <c r="F20" t="s">
        <v>167</v>
      </c>
      <c r="G20" t="s">
        <v>168</v>
      </c>
      <c r="H20" t="s">
        <v>169</v>
      </c>
      <c r="I20" t="s">
        <v>34</v>
      </c>
      <c r="J20" t="s">
        <v>170</v>
      </c>
      <c r="K20" t="s">
        <v>24</v>
      </c>
      <c r="L20" t="s">
        <v>82</v>
      </c>
      <c r="M20" t="s">
        <v>171</v>
      </c>
      <c r="N20" t="s">
        <v>46</v>
      </c>
    </row>
    <row r="21" spans="1:14" x14ac:dyDescent="0.25">
      <c r="A21" t="s">
        <v>172</v>
      </c>
      <c r="B21" t="s">
        <v>173</v>
      </c>
      <c r="C21" t="s">
        <v>16</v>
      </c>
      <c r="D21" t="s">
        <v>174</v>
      </c>
      <c r="E21" t="s">
        <v>18</v>
      </c>
      <c r="F21" t="s">
        <v>175</v>
      </c>
      <c r="G21" t="s">
        <v>176</v>
      </c>
      <c r="H21" t="s">
        <v>177</v>
      </c>
      <c r="I21" t="s">
        <v>22</v>
      </c>
      <c r="J21" t="s">
        <v>178</v>
      </c>
      <c r="K21" t="s">
        <v>24</v>
      </c>
      <c r="L21" t="s">
        <v>179</v>
      </c>
      <c r="M21" t="s">
        <v>26</v>
      </c>
      <c r="N21" t="s">
        <v>27</v>
      </c>
    </row>
    <row r="22" spans="1:14" x14ac:dyDescent="0.25">
      <c r="A22" t="s">
        <v>180</v>
      </c>
      <c r="C22" t="s">
        <v>76</v>
      </c>
      <c r="E22" t="s">
        <v>18</v>
      </c>
      <c r="F22" t="s">
        <v>181</v>
      </c>
      <c r="G22" t="s">
        <v>182</v>
      </c>
      <c r="H22" t="s">
        <v>183</v>
      </c>
      <c r="I22" t="s">
        <v>34</v>
      </c>
      <c r="J22" t="s">
        <v>162</v>
      </c>
      <c r="K22" t="s">
        <v>24</v>
      </c>
      <c r="L22" t="s">
        <v>184</v>
      </c>
      <c r="M22" t="s">
        <v>185</v>
      </c>
      <c r="N22" t="s">
        <v>46</v>
      </c>
    </row>
    <row r="23" spans="1:14" x14ac:dyDescent="0.25">
      <c r="A23" t="s">
        <v>186</v>
      </c>
      <c r="B23" t="s">
        <v>187</v>
      </c>
      <c r="C23" t="s">
        <v>16</v>
      </c>
      <c r="D23" t="s">
        <v>188</v>
      </c>
      <c r="E23" t="s">
        <v>18</v>
      </c>
      <c r="F23" t="s">
        <v>189</v>
      </c>
      <c r="G23" t="s">
        <v>190</v>
      </c>
      <c r="H23" t="s">
        <v>191</v>
      </c>
      <c r="I23" t="s">
        <v>34</v>
      </c>
      <c r="J23" t="s">
        <v>192</v>
      </c>
      <c r="K23" t="s">
        <v>24</v>
      </c>
      <c r="L23" t="s">
        <v>193</v>
      </c>
      <c r="M23" t="s">
        <v>194</v>
      </c>
      <c r="N23" t="s">
        <v>46</v>
      </c>
    </row>
    <row r="24" spans="1:14" x14ac:dyDescent="0.25">
      <c r="A24" t="s">
        <v>195</v>
      </c>
      <c r="B24" t="s">
        <v>196</v>
      </c>
      <c r="C24" t="s">
        <v>16</v>
      </c>
      <c r="D24" t="s">
        <v>197</v>
      </c>
      <c r="E24" t="s">
        <v>18</v>
      </c>
      <c r="F24" t="s">
        <v>198</v>
      </c>
      <c r="G24" t="s">
        <v>199</v>
      </c>
      <c r="H24" t="s">
        <v>200</v>
      </c>
      <c r="I24" t="s">
        <v>34</v>
      </c>
      <c r="J24" t="s">
        <v>201</v>
      </c>
      <c r="K24" t="s">
        <v>24</v>
      </c>
      <c r="L24" t="s">
        <v>202</v>
      </c>
      <c r="M24" t="s">
        <v>203</v>
      </c>
      <c r="N24" t="s">
        <v>46</v>
      </c>
    </row>
    <row r="25" spans="1:14" x14ac:dyDescent="0.25">
      <c r="A25" t="s">
        <v>204</v>
      </c>
      <c r="B25" t="s">
        <v>205</v>
      </c>
      <c r="C25" t="s">
        <v>76</v>
      </c>
      <c r="D25" t="s">
        <v>102</v>
      </c>
      <c r="E25" t="s">
        <v>18</v>
      </c>
      <c r="F25" t="s">
        <v>206</v>
      </c>
      <c r="G25" t="s">
        <v>207</v>
      </c>
      <c r="H25" t="s">
        <v>208</v>
      </c>
      <c r="I25" t="s">
        <v>34</v>
      </c>
      <c r="J25" t="s">
        <v>155</v>
      </c>
      <c r="K25" t="s">
        <v>24</v>
      </c>
      <c r="L25" t="s">
        <v>209</v>
      </c>
      <c r="M25" t="s">
        <v>210</v>
      </c>
      <c r="N25" t="s">
        <v>46</v>
      </c>
    </row>
    <row r="26" spans="1:14" x14ac:dyDescent="0.25">
      <c r="A26" t="s">
        <v>211</v>
      </c>
      <c r="B26" t="s">
        <v>212</v>
      </c>
      <c r="C26" t="s">
        <v>16</v>
      </c>
      <c r="D26" t="s">
        <v>213</v>
      </c>
      <c r="E26" t="s">
        <v>18</v>
      </c>
      <c r="F26" t="s">
        <v>214</v>
      </c>
      <c r="G26" t="s">
        <v>215</v>
      </c>
      <c r="H26" t="s">
        <v>216</v>
      </c>
      <c r="I26" t="s">
        <v>34</v>
      </c>
      <c r="J26" t="s">
        <v>217</v>
      </c>
      <c r="K26" t="s">
        <v>24</v>
      </c>
      <c r="L26" t="s">
        <v>218</v>
      </c>
      <c r="M26" t="s">
        <v>26</v>
      </c>
      <c r="N26" t="s">
        <v>27</v>
      </c>
    </row>
    <row r="27" spans="1:14" x14ac:dyDescent="0.25">
      <c r="A27" t="s">
        <v>219</v>
      </c>
      <c r="B27" t="s">
        <v>101</v>
      </c>
      <c r="C27" t="s">
        <v>76</v>
      </c>
      <c r="D27" t="s">
        <v>220</v>
      </c>
      <c r="E27" t="s">
        <v>18</v>
      </c>
      <c r="F27" t="s">
        <v>221</v>
      </c>
      <c r="G27" t="s">
        <v>222</v>
      </c>
      <c r="H27" t="s">
        <v>223</v>
      </c>
      <c r="I27" t="s">
        <v>34</v>
      </c>
      <c r="J27" t="s">
        <v>170</v>
      </c>
      <c r="K27" t="s">
        <v>24</v>
      </c>
      <c r="L27" t="s">
        <v>224</v>
      </c>
      <c r="M27" t="s">
        <v>225</v>
      </c>
      <c r="N27" t="s">
        <v>46</v>
      </c>
    </row>
    <row r="28" spans="1:14" x14ac:dyDescent="0.25">
      <c r="A28" t="s">
        <v>226</v>
      </c>
      <c r="B28" t="s">
        <v>227</v>
      </c>
      <c r="C28" t="s">
        <v>16</v>
      </c>
      <c r="D28" t="s">
        <v>228</v>
      </c>
      <c r="E28" t="s">
        <v>18</v>
      </c>
      <c r="F28" t="s">
        <v>229</v>
      </c>
      <c r="G28" t="s">
        <v>230</v>
      </c>
      <c r="H28" t="s">
        <v>231</v>
      </c>
      <c r="I28" t="s">
        <v>34</v>
      </c>
      <c r="J28" t="s">
        <v>232</v>
      </c>
      <c r="K28" t="s">
        <v>24</v>
      </c>
      <c r="L28" t="s">
        <v>233</v>
      </c>
      <c r="M28" t="s">
        <v>26</v>
      </c>
      <c r="N28" t="s">
        <v>27</v>
      </c>
    </row>
    <row r="29" spans="1:14" x14ac:dyDescent="0.25">
      <c r="A29" t="s">
        <v>234</v>
      </c>
      <c r="B29" t="s">
        <v>235</v>
      </c>
      <c r="C29" t="s">
        <v>16</v>
      </c>
      <c r="D29" t="s">
        <v>236</v>
      </c>
      <c r="E29" t="s">
        <v>18</v>
      </c>
      <c r="F29" t="s">
        <v>237</v>
      </c>
      <c r="G29" t="s">
        <v>238</v>
      </c>
      <c r="H29" t="s">
        <v>239</v>
      </c>
      <c r="I29" t="s">
        <v>34</v>
      </c>
      <c r="J29" t="s">
        <v>240</v>
      </c>
      <c r="K29" t="s">
        <v>24</v>
      </c>
      <c r="L29" t="s">
        <v>44</v>
      </c>
      <c r="M29" t="s">
        <v>26</v>
      </c>
      <c r="N29" t="s">
        <v>27</v>
      </c>
    </row>
    <row r="30" spans="1:14" x14ac:dyDescent="0.25">
      <c r="A30" t="s">
        <v>241</v>
      </c>
      <c r="B30" t="s">
        <v>242</v>
      </c>
      <c r="C30" t="s">
        <v>76</v>
      </c>
      <c r="D30" t="s">
        <v>243</v>
      </c>
      <c r="E30" t="s">
        <v>18</v>
      </c>
      <c r="F30" t="s">
        <v>244</v>
      </c>
      <c r="G30" t="s">
        <v>245</v>
      </c>
      <c r="H30" t="s">
        <v>246</v>
      </c>
      <c r="I30" t="s">
        <v>34</v>
      </c>
      <c r="J30" t="s">
        <v>247</v>
      </c>
      <c r="K30" t="s">
        <v>24</v>
      </c>
      <c r="L30" t="s">
        <v>248</v>
      </c>
      <c r="M30" t="s">
        <v>249</v>
      </c>
      <c r="N30" t="s">
        <v>46</v>
      </c>
    </row>
    <row r="31" spans="1:14" x14ac:dyDescent="0.25">
      <c r="A31" t="s">
        <v>250</v>
      </c>
      <c r="B31" t="s">
        <v>251</v>
      </c>
      <c r="C31" t="s">
        <v>16</v>
      </c>
      <c r="D31" t="s">
        <v>252</v>
      </c>
      <c r="E31" t="s">
        <v>18</v>
      </c>
      <c r="F31" t="s">
        <v>253</v>
      </c>
      <c r="G31" t="s">
        <v>254</v>
      </c>
      <c r="H31" t="s">
        <v>255</v>
      </c>
      <c r="I31" t="s">
        <v>34</v>
      </c>
      <c r="J31" t="s">
        <v>256</v>
      </c>
      <c r="K31" t="s">
        <v>24</v>
      </c>
      <c r="L31" t="s">
        <v>257</v>
      </c>
      <c r="M31" t="s">
        <v>26</v>
      </c>
      <c r="N31" t="s">
        <v>27</v>
      </c>
    </row>
    <row r="32" spans="1:14" x14ac:dyDescent="0.25">
      <c r="A32" t="s">
        <v>258</v>
      </c>
      <c r="C32" t="s">
        <v>16</v>
      </c>
      <c r="E32" t="s">
        <v>18</v>
      </c>
      <c r="F32" t="s">
        <v>259</v>
      </c>
      <c r="G32" t="s">
        <v>260</v>
      </c>
      <c r="H32" s="6" t="s">
        <v>261</v>
      </c>
      <c r="I32" t="s">
        <v>34</v>
      </c>
      <c r="K32" t="s">
        <v>24</v>
      </c>
      <c r="M32" t="s">
        <v>262</v>
      </c>
      <c r="N32" t="s">
        <v>46</v>
      </c>
    </row>
    <row r="33" spans="1:14" x14ac:dyDescent="0.25">
      <c r="A33" t="s">
        <v>263</v>
      </c>
      <c r="B33" t="s">
        <v>264</v>
      </c>
      <c r="C33" t="s">
        <v>16</v>
      </c>
      <c r="D33" t="s">
        <v>265</v>
      </c>
      <c r="E33" t="s">
        <v>18</v>
      </c>
      <c r="F33" t="s">
        <v>266</v>
      </c>
      <c r="G33" t="s">
        <v>267</v>
      </c>
      <c r="H33" t="s">
        <v>268</v>
      </c>
      <c r="I33" t="s">
        <v>34</v>
      </c>
      <c r="J33" t="s">
        <v>269</v>
      </c>
      <c r="K33" t="s">
        <v>24</v>
      </c>
      <c r="L33" t="s">
        <v>82</v>
      </c>
      <c r="M33" t="s">
        <v>26</v>
      </c>
      <c r="N33" t="s">
        <v>27</v>
      </c>
    </row>
    <row r="34" spans="1:14" x14ac:dyDescent="0.25">
      <c r="A34" t="s">
        <v>270</v>
      </c>
      <c r="B34" t="s">
        <v>271</v>
      </c>
      <c r="C34" t="s">
        <v>76</v>
      </c>
      <c r="D34" t="s">
        <v>272</v>
      </c>
      <c r="E34" t="s">
        <v>18</v>
      </c>
      <c r="F34" t="s">
        <v>273</v>
      </c>
      <c r="G34" t="s">
        <v>274</v>
      </c>
      <c r="H34" t="s">
        <v>275</v>
      </c>
      <c r="I34" t="s">
        <v>34</v>
      </c>
      <c r="J34" t="s">
        <v>276</v>
      </c>
      <c r="K34" t="s">
        <v>24</v>
      </c>
      <c r="L34" t="s">
        <v>277</v>
      </c>
      <c r="M34" t="s">
        <v>26</v>
      </c>
      <c r="N34" t="s">
        <v>27</v>
      </c>
    </row>
    <row r="35" spans="1:14" x14ac:dyDescent="0.25">
      <c r="A35" t="s">
        <v>278</v>
      </c>
      <c r="B35" t="s">
        <v>279</v>
      </c>
      <c r="C35" t="s">
        <v>16</v>
      </c>
      <c r="D35" t="s">
        <v>280</v>
      </c>
      <c r="E35" t="s">
        <v>18</v>
      </c>
      <c r="F35" t="s">
        <v>281</v>
      </c>
      <c r="G35" t="s">
        <v>282</v>
      </c>
      <c r="H35" t="s">
        <v>283</v>
      </c>
      <c r="I35" t="s">
        <v>34</v>
      </c>
      <c r="J35" t="s">
        <v>284</v>
      </c>
      <c r="K35" t="s">
        <v>24</v>
      </c>
      <c r="L35" t="s">
        <v>285</v>
      </c>
      <c r="M35" t="s">
        <v>26</v>
      </c>
      <c r="N35" t="s">
        <v>27</v>
      </c>
    </row>
    <row r="36" spans="1:14" x14ac:dyDescent="0.25">
      <c r="A36" t="s">
        <v>286</v>
      </c>
      <c r="B36" t="s">
        <v>287</v>
      </c>
      <c r="C36" t="s">
        <v>16</v>
      </c>
      <c r="D36" t="s">
        <v>288</v>
      </c>
      <c r="E36" t="s">
        <v>18</v>
      </c>
      <c r="F36" t="s">
        <v>289</v>
      </c>
      <c r="G36" t="s">
        <v>290</v>
      </c>
      <c r="H36" t="s">
        <v>291</v>
      </c>
      <c r="I36" t="s">
        <v>34</v>
      </c>
      <c r="J36" t="s">
        <v>90</v>
      </c>
      <c r="K36" t="s">
        <v>24</v>
      </c>
      <c r="L36" t="s">
        <v>224</v>
      </c>
      <c r="M36" t="s">
        <v>292</v>
      </c>
      <c r="N36" t="s">
        <v>46</v>
      </c>
    </row>
    <row r="37" spans="1:14" x14ac:dyDescent="0.25">
      <c r="A37" t="s">
        <v>293</v>
      </c>
      <c r="C37" t="s">
        <v>16</v>
      </c>
      <c r="D37" t="s">
        <v>294</v>
      </c>
      <c r="E37" t="s">
        <v>18</v>
      </c>
      <c r="F37" t="s">
        <v>295</v>
      </c>
      <c r="G37" t="s">
        <v>296</v>
      </c>
      <c r="H37" t="s">
        <v>297</v>
      </c>
      <c r="I37" t="s">
        <v>34</v>
      </c>
      <c r="J37" t="s">
        <v>298</v>
      </c>
      <c r="K37" t="s">
        <v>24</v>
      </c>
      <c r="L37" t="s">
        <v>299</v>
      </c>
      <c r="M37" t="s">
        <v>300</v>
      </c>
      <c r="N37" t="s">
        <v>46</v>
      </c>
    </row>
    <row r="38" spans="1:14" x14ac:dyDescent="0.25">
      <c r="A38" t="s">
        <v>301</v>
      </c>
      <c r="B38" t="s">
        <v>302</v>
      </c>
      <c r="C38" t="s">
        <v>16</v>
      </c>
      <c r="D38" t="s">
        <v>303</v>
      </c>
      <c r="E38" t="s">
        <v>18</v>
      </c>
      <c r="F38" t="s">
        <v>304</v>
      </c>
      <c r="G38" t="s">
        <v>305</v>
      </c>
      <c r="H38" t="s">
        <v>306</v>
      </c>
      <c r="I38" t="s">
        <v>34</v>
      </c>
      <c r="J38" t="s">
        <v>307</v>
      </c>
      <c r="K38" t="s">
        <v>24</v>
      </c>
      <c r="L38" t="s">
        <v>82</v>
      </c>
      <c r="M38" t="s">
        <v>26</v>
      </c>
      <c r="N38" t="s">
        <v>27</v>
      </c>
    </row>
    <row r="39" spans="1:14" x14ac:dyDescent="0.25">
      <c r="A39" t="s">
        <v>308</v>
      </c>
      <c r="B39" t="s">
        <v>309</v>
      </c>
      <c r="C39" t="s">
        <v>76</v>
      </c>
      <c r="D39" t="s">
        <v>310</v>
      </c>
      <c r="E39" t="s">
        <v>18</v>
      </c>
      <c r="F39" t="s">
        <v>311</v>
      </c>
      <c r="G39" t="s">
        <v>312</v>
      </c>
      <c r="H39" t="s">
        <v>313</v>
      </c>
      <c r="I39" t="s">
        <v>314</v>
      </c>
      <c r="J39" t="s">
        <v>315</v>
      </c>
      <c r="K39" t="s">
        <v>24</v>
      </c>
      <c r="L39" t="s">
        <v>316</v>
      </c>
      <c r="M39" t="s">
        <v>317</v>
      </c>
      <c r="N39" t="s">
        <v>46</v>
      </c>
    </row>
    <row r="40" spans="1:14" x14ac:dyDescent="0.25">
      <c r="A40" t="s">
        <v>318</v>
      </c>
      <c r="B40" t="s">
        <v>319</v>
      </c>
      <c r="C40" t="s">
        <v>16</v>
      </c>
      <c r="D40" t="s">
        <v>320</v>
      </c>
      <c r="E40" t="s">
        <v>18</v>
      </c>
      <c r="F40" t="s">
        <v>321</v>
      </c>
      <c r="G40" t="s">
        <v>322</v>
      </c>
      <c r="H40" t="s">
        <v>323</v>
      </c>
      <c r="I40" t="s">
        <v>34</v>
      </c>
      <c r="J40" t="s">
        <v>324</v>
      </c>
      <c r="K40" t="s">
        <v>24</v>
      </c>
      <c r="L40" t="s">
        <v>325</v>
      </c>
      <c r="M40" t="s">
        <v>326</v>
      </c>
      <c r="N40" t="s">
        <v>46</v>
      </c>
    </row>
    <row r="41" spans="1:14" x14ac:dyDescent="0.25">
      <c r="A41" t="s">
        <v>327</v>
      </c>
      <c r="B41" t="s">
        <v>328</v>
      </c>
      <c r="C41" t="s">
        <v>16</v>
      </c>
      <c r="D41" t="s">
        <v>329</v>
      </c>
      <c r="E41" t="s">
        <v>18</v>
      </c>
      <c r="F41" t="s">
        <v>330</v>
      </c>
      <c r="G41" t="s">
        <v>331</v>
      </c>
      <c r="H41" t="s">
        <v>332</v>
      </c>
      <c r="I41" t="s">
        <v>34</v>
      </c>
      <c r="J41" t="s">
        <v>333</v>
      </c>
      <c r="K41" t="s">
        <v>24</v>
      </c>
      <c r="L41" t="s">
        <v>334</v>
      </c>
      <c r="M41" t="s">
        <v>335</v>
      </c>
      <c r="N41" t="s">
        <v>46</v>
      </c>
    </row>
    <row r="42" spans="1:14" x14ac:dyDescent="0.25">
      <c r="A42" t="s">
        <v>336</v>
      </c>
      <c r="B42" t="s">
        <v>337</v>
      </c>
      <c r="C42" t="s">
        <v>76</v>
      </c>
      <c r="D42" t="s">
        <v>338</v>
      </c>
      <c r="E42" t="s">
        <v>18</v>
      </c>
      <c r="F42" t="s">
        <v>339</v>
      </c>
      <c r="G42" t="s">
        <v>340</v>
      </c>
      <c r="H42" t="s">
        <v>341</v>
      </c>
      <c r="I42" t="s">
        <v>34</v>
      </c>
      <c r="J42" t="s">
        <v>23</v>
      </c>
      <c r="K42" t="s">
        <v>24</v>
      </c>
      <c r="L42" t="s">
        <v>342</v>
      </c>
      <c r="M42" t="s">
        <v>26</v>
      </c>
      <c r="N42" t="s">
        <v>27</v>
      </c>
    </row>
    <row r="43" spans="1:14" x14ac:dyDescent="0.25">
      <c r="A43" t="s">
        <v>343</v>
      </c>
      <c r="C43" t="s">
        <v>76</v>
      </c>
      <c r="D43" t="s">
        <v>344</v>
      </c>
      <c r="E43" t="s">
        <v>18</v>
      </c>
      <c r="F43" t="s">
        <v>345</v>
      </c>
      <c r="G43" t="s">
        <v>346</v>
      </c>
      <c r="H43" t="s">
        <v>347</v>
      </c>
      <c r="I43" t="s">
        <v>348</v>
      </c>
      <c r="J43" t="s">
        <v>349</v>
      </c>
      <c r="K43" t="s">
        <v>24</v>
      </c>
      <c r="L43" t="s">
        <v>350</v>
      </c>
      <c r="M43" t="s">
        <v>351</v>
      </c>
      <c r="N43" t="s">
        <v>46</v>
      </c>
    </row>
    <row r="44" spans="1:14" x14ac:dyDescent="0.25">
      <c r="A44" t="s">
        <v>352</v>
      </c>
      <c r="B44" t="s">
        <v>353</v>
      </c>
      <c r="C44" t="s">
        <v>76</v>
      </c>
      <c r="D44" t="s">
        <v>354</v>
      </c>
      <c r="E44" t="s">
        <v>18</v>
      </c>
      <c r="F44" t="s">
        <v>355</v>
      </c>
      <c r="G44" t="s">
        <v>356</v>
      </c>
      <c r="H44" t="s">
        <v>357</v>
      </c>
      <c r="I44" t="s">
        <v>34</v>
      </c>
      <c r="J44" t="s">
        <v>358</v>
      </c>
      <c r="K44" t="s">
        <v>24</v>
      </c>
      <c r="L44" t="s">
        <v>114</v>
      </c>
      <c r="M44" t="s">
        <v>359</v>
      </c>
      <c r="N44" t="s">
        <v>46</v>
      </c>
    </row>
    <row r="45" spans="1:14" x14ac:dyDescent="0.25">
      <c r="A45" t="s">
        <v>360</v>
      </c>
      <c r="B45" t="s">
        <v>361</v>
      </c>
      <c r="C45" t="s">
        <v>76</v>
      </c>
      <c r="D45" t="s">
        <v>362</v>
      </c>
      <c r="E45" t="s">
        <v>18</v>
      </c>
      <c r="F45" t="s">
        <v>363</v>
      </c>
      <c r="G45" t="s">
        <v>364</v>
      </c>
      <c r="H45" t="s">
        <v>365</v>
      </c>
      <c r="I45" t="s">
        <v>34</v>
      </c>
      <c r="J45" t="s">
        <v>90</v>
      </c>
      <c r="K45" t="s">
        <v>24</v>
      </c>
      <c r="L45" t="s">
        <v>114</v>
      </c>
      <c r="M45" t="s">
        <v>366</v>
      </c>
      <c r="N45" t="s">
        <v>46</v>
      </c>
    </row>
    <row r="46" spans="1:14" x14ac:dyDescent="0.25">
      <c r="A46" t="s">
        <v>367</v>
      </c>
      <c r="B46" t="s">
        <v>368</v>
      </c>
      <c r="C46" t="s">
        <v>76</v>
      </c>
      <c r="D46" t="s">
        <v>197</v>
      </c>
      <c r="E46" t="s">
        <v>18</v>
      </c>
      <c r="F46" t="s">
        <v>369</v>
      </c>
      <c r="G46" t="s">
        <v>370</v>
      </c>
      <c r="H46" t="s">
        <v>371</v>
      </c>
      <c r="I46" t="s">
        <v>34</v>
      </c>
      <c r="J46" t="s">
        <v>372</v>
      </c>
      <c r="K46" t="s">
        <v>24</v>
      </c>
      <c r="L46" t="s">
        <v>373</v>
      </c>
      <c r="M46" t="s">
        <v>374</v>
      </c>
      <c r="N46" t="s">
        <v>46</v>
      </c>
    </row>
    <row r="47" spans="1:14" x14ac:dyDescent="0.25">
      <c r="A47" t="s">
        <v>375</v>
      </c>
      <c r="B47" t="s">
        <v>376</v>
      </c>
      <c r="C47" t="s">
        <v>76</v>
      </c>
      <c r="D47" t="s">
        <v>377</v>
      </c>
      <c r="E47" t="s">
        <v>18</v>
      </c>
      <c r="F47" t="s">
        <v>378</v>
      </c>
      <c r="G47" t="s">
        <v>379</v>
      </c>
      <c r="H47" t="s">
        <v>380</v>
      </c>
      <c r="I47" t="s">
        <v>34</v>
      </c>
      <c r="J47" t="s">
        <v>217</v>
      </c>
      <c r="K47" t="s">
        <v>24</v>
      </c>
      <c r="L47" t="s">
        <v>36</v>
      </c>
      <c r="M47" t="s">
        <v>26</v>
      </c>
      <c r="N47" t="s">
        <v>27</v>
      </c>
    </row>
    <row r="48" spans="1:14" x14ac:dyDescent="0.25">
      <c r="A48" t="s">
        <v>381</v>
      </c>
      <c r="B48" t="s">
        <v>382</v>
      </c>
      <c r="C48" t="s">
        <v>76</v>
      </c>
      <c r="D48" t="s">
        <v>197</v>
      </c>
      <c r="E48" t="s">
        <v>18</v>
      </c>
      <c r="F48" t="s">
        <v>383</v>
      </c>
      <c r="G48" t="s">
        <v>384</v>
      </c>
      <c r="H48" t="s">
        <v>385</v>
      </c>
      <c r="I48" t="s">
        <v>34</v>
      </c>
      <c r="J48" t="s">
        <v>298</v>
      </c>
      <c r="K48" t="s">
        <v>24</v>
      </c>
      <c r="L48" t="s">
        <v>82</v>
      </c>
      <c r="M48" t="s">
        <v>386</v>
      </c>
      <c r="N48" t="s">
        <v>46</v>
      </c>
    </row>
    <row r="49" spans="1:14" x14ac:dyDescent="0.25">
      <c r="A49" t="s">
        <v>387</v>
      </c>
      <c r="B49" t="s">
        <v>388</v>
      </c>
      <c r="C49" t="s">
        <v>16</v>
      </c>
      <c r="D49" t="s">
        <v>389</v>
      </c>
      <c r="E49" t="s">
        <v>18</v>
      </c>
      <c r="F49" t="s">
        <v>390</v>
      </c>
      <c r="G49" t="s">
        <v>391</v>
      </c>
      <c r="H49" t="s">
        <v>392</v>
      </c>
      <c r="I49" t="s">
        <v>348</v>
      </c>
      <c r="J49" t="s">
        <v>393</v>
      </c>
      <c r="K49" t="s">
        <v>24</v>
      </c>
      <c r="L49" t="s">
        <v>394</v>
      </c>
      <c r="M49" t="s">
        <v>26</v>
      </c>
      <c r="N49" t="s">
        <v>27</v>
      </c>
    </row>
    <row r="50" spans="1:14" x14ac:dyDescent="0.25">
      <c r="A50" t="s">
        <v>395</v>
      </c>
      <c r="B50" t="s">
        <v>396</v>
      </c>
      <c r="C50" t="s">
        <v>16</v>
      </c>
      <c r="D50" t="s">
        <v>397</v>
      </c>
      <c r="E50" t="s">
        <v>18</v>
      </c>
      <c r="F50" t="s">
        <v>398</v>
      </c>
      <c r="G50" t="s">
        <v>399</v>
      </c>
      <c r="H50" t="s">
        <v>400</v>
      </c>
      <c r="I50" t="s">
        <v>34</v>
      </c>
      <c r="J50" t="s">
        <v>284</v>
      </c>
      <c r="K50" t="s">
        <v>24</v>
      </c>
      <c r="L50" t="s">
        <v>401</v>
      </c>
      <c r="M50" t="s">
        <v>26</v>
      </c>
      <c r="N50" t="s">
        <v>27</v>
      </c>
    </row>
    <row r="51" spans="1:14" x14ac:dyDescent="0.25">
      <c r="A51" t="s">
        <v>402</v>
      </c>
      <c r="B51" t="s">
        <v>403</v>
      </c>
      <c r="C51" t="s">
        <v>16</v>
      </c>
      <c r="D51" t="s">
        <v>404</v>
      </c>
      <c r="E51" t="s">
        <v>18</v>
      </c>
      <c r="F51" t="s">
        <v>405</v>
      </c>
      <c r="G51" t="s">
        <v>406</v>
      </c>
      <c r="H51" t="s">
        <v>407</v>
      </c>
      <c r="I51" t="s">
        <v>34</v>
      </c>
      <c r="J51" t="s">
        <v>256</v>
      </c>
      <c r="K51" t="s">
        <v>24</v>
      </c>
      <c r="L51" t="s">
        <v>82</v>
      </c>
      <c r="M51" t="s">
        <v>26</v>
      </c>
      <c r="N51" t="s">
        <v>27</v>
      </c>
    </row>
    <row r="52" spans="1:14" x14ac:dyDescent="0.25">
      <c r="A52" t="s">
        <v>408</v>
      </c>
      <c r="B52" t="s">
        <v>158</v>
      </c>
      <c r="C52" t="s">
        <v>16</v>
      </c>
      <c r="D52" t="s">
        <v>102</v>
      </c>
      <c r="E52" t="s">
        <v>18</v>
      </c>
      <c r="F52" t="s">
        <v>409</v>
      </c>
      <c r="G52" t="s">
        <v>410</v>
      </c>
      <c r="H52" t="s">
        <v>411</v>
      </c>
      <c r="I52" t="s">
        <v>34</v>
      </c>
      <c r="J52" t="s">
        <v>412</v>
      </c>
      <c r="K52" t="s">
        <v>24</v>
      </c>
      <c r="L52" t="s">
        <v>82</v>
      </c>
      <c r="M52" t="s">
        <v>413</v>
      </c>
      <c r="N52" t="s">
        <v>46</v>
      </c>
    </row>
    <row r="53" spans="1:14" x14ac:dyDescent="0.25">
      <c r="A53" t="s">
        <v>414</v>
      </c>
      <c r="C53" t="s">
        <v>16</v>
      </c>
      <c r="D53" t="s">
        <v>415</v>
      </c>
      <c r="E53" t="s">
        <v>18</v>
      </c>
      <c r="F53" t="s">
        <v>416</v>
      </c>
      <c r="G53" t="s">
        <v>417</v>
      </c>
      <c r="H53" t="s">
        <v>418</v>
      </c>
      <c r="I53" t="s">
        <v>348</v>
      </c>
      <c r="J53" t="s">
        <v>419</v>
      </c>
      <c r="K53" t="s">
        <v>24</v>
      </c>
      <c r="L53" t="s">
        <v>394</v>
      </c>
      <c r="M53" t="s">
        <v>420</v>
      </c>
      <c r="N53" t="s">
        <v>46</v>
      </c>
    </row>
    <row r="54" spans="1:14" x14ac:dyDescent="0.25">
      <c r="A54" t="s">
        <v>421</v>
      </c>
      <c r="C54" t="s">
        <v>76</v>
      </c>
      <c r="D54" t="s">
        <v>422</v>
      </c>
      <c r="E54" t="s">
        <v>18</v>
      </c>
      <c r="F54" t="s">
        <v>423</v>
      </c>
      <c r="G54" t="s">
        <v>424</v>
      </c>
      <c r="H54" t="s">
        <v>425</v>
      </c>
      <c r="I54" t="s">
        <v>34</v>
      </c>
      <c r="J54" t="s">
        <v>426</v>
      </c>
      <c r="K54" t="s">
        <v>24</v>
      </c>
      <c r="L54" t="s">
        <v>427</v>
      </c>
      <c r="M54" t="s">
        <v>26</v>
      </c>
      <c r="N54" t="s">
        <v>27</v>
      </c>
    </row>
    <row r="55" spans="1:14" x14ac:dyDescent="0.25">
      <c r="A55" t="s">
        <v>28</v>
      </c>
      <c r="B55" t="s">
        <v>428</v>
      </c>
      <c r="C55" t="s">
        <v>16</v>
      </c>
      <c r="D55" t="s">
        <v>429</v>
      </c>
      <c r="E55" t="s">
        <v>18</v>
      </c>
      <c r="F55" t="s">
        <v>430</v>
      </c>
      <c r="G55" t="s">
        <v>431</v>
      </c>
      <c r="H55" t="s">
        <v>432</v>
      </c>
      <c r="I55" t="s">
        <v>34</v>
      </c>
      <c r="J55" t="s">
        <v>433</v>
      </c>
      <c r="K55" t="s">
        <v>24</v>
      </c>
      <c r="L55" t="s">
        <v>434</v>
      </c>
      <c r="M55" t="s">
        <v>26</v>
      </c>
      <c r="N55" t="s">
        <v>27</v>
      </c>
    </row>
    <row r="56" spans="1:14" x14ac:dyDescent="0.25">
      <c r="A56" t="s">
        <v>435</v>
      </c>
      <c r="B56" t="s">
        <v>436</v>
      </c>
      <c r="C56" t="s">
        <v>76</v>
      </c>
      <c r="D56" t="s">
        <v>437</v>
      </c>
      <c r="E56" t="s">
        <v>18</v>
      </c>
      <c r="F56" t="s">
        <v>438</v>
      </c>
      <c r="G56" t="s">
        <v>439</v>
      </c>
      <c r="H56" t="s">
        <v>440</v>
      </c>
      <c r="I56" t="s">
        <v>34</v>
      </c>
      <c r="J56" t="s">
        <v>155</v>
      </c>
      <c r="K56" t="s">
        <v>24</v>
      </c>
      <c r="L56" t="s">
        <v>441</v>
      </c>
      <c r="M56" t="s">
        <v>442</v>
      </c>
      <c r="N56" t="s">
        <v>46</v>
      </c>
    </row>
    <row r="57" spans="1:14" x14ac:dyDescent="0.25">
      <c r="A57" t="s">
        <v>443</v>
      </c>
      <c r="C57" t="s">
        <v>16</v>
      </c>
      <c r="D57" t="s">
        <v>444</v>
      </c>
      <c r="E57" t="s">
        <v>18</v>
      </c>
      <c r="F57" t="s">
        <v>445</v>
      </c>
      <c r="G57" t="s">
        <v>446</v>
      </c>
      <c r="H57" t="s">
        <v>447</v>
      </c>
      <c r="I57" t="s">
        <v>34</v>
      </c>
      <c r="J57" t="s">
        <v>448</v>
      </c>
      <c r="K57" t="s">
        <v>24</v>
      </c>
      <c r="L57" t="s">
        <v>449</v>
      </c>
      <c r="M57" t="s">
        <v>26</v>
      </c>
      <c r="N57" t="s">
        <v>27</v>
      </c>
    </row>
    <row r="58" spans="1:14" x14ac:dyDescent="0.25">
      <c r="A58" t="s">
        <v>450</v>
      </c>
      <c r="B58" t="s">
        <v>451</v>
      </c>
      <c r="C58" t="s">
        <v>16</v>
      </c>
      <c r="D58" t="s">
        <v>452</v>
      </c>
      <c r="E58" t="s">
        <v>18</v>
      </c>
      <c r="F58" t="s">
        <v>453</v>
      </c>
      <c r="G58" t="s">
        <v>454</v>
      </c>
      <c r="H58" t="s">
        <v>455</v>
      </c>
      <c r="I58" t="s">
        <v>34</v>
      </c>
      <c r="J58" t="s">
        <v>456</v>
      </c>
      <c r="K58" t="s">
        <v>24</v>
      </c>
      <c r="L58" t="s">
        <v>36</v>
      </c>
      <c r="M58" t="s">
        <v>457</v>
      </c>
      <c r="N58" t="s">
        <v>46</v>
      </c>
    </row>
    <row r="59" spans="1:14" x14ac:dyDescent="0.25">
      <c r="A59" t="s">
        <v>458</v>
      </c>
      <c r="B59" t="s">
        <v>459</v>
      </c>
      <c r="C59" t="s">
        <v>16</v>
      </c>
      <c r="D59" t="s">
        <v>329</v>
      </c>
      <c r="E59" t="s">
        <v>18</v>
      </c>
      <c r="F59" t="s">
        <v>460</v>
      </c>
      <c r="G59" t="s">
        <v>461</v>
      </c>
      <c r="H59" t="s">
        <v>462</v>
      </c>
      <c r="I59" t="s">
        <v>34</v>
      </c>
      <c r="J59" t="s">
        <v>463</v>
      </c>
      <c r="K59" t="s">
        <v>24</v>
      </c>
      <c r="L59" t="s">
        <v>334</v>
      </c>
      <c r="M59" t="s">
        <v>464</v>
      </c>
      <c r="N59" t="s">
        <v>46</v>
      </c>
    </row>
    <row r="60" spans="1:14" x14ac:dyDescent="0.25">
      <c r="A60" t="s">
        <v>465</v>
      </c>
      <c r="B60" t="s">
        <v>466</v>
      </c>
      <c r="C60" t="s">
        <v>76</v>
      </c>
      <c r="E60" t="s">
        <v>18</v>
      </c>
      <c r="F60" t="s">
        <v>467</v>
      </c>
      <c r="G60" t="s">
        <v>468</v>
      </c>
      <c r="H60" t="s">
        <v>469</v>
      </c>
      <c r="I60" t="s">
        <v>34</v>
      </c>
      <c r="J60" t="s">
        <v>147</v>
      </c>
      <c r="K60" t="s">
        <v>24</v>
      </c>
      <c r="L60" t="s">
        <v>470</v>
      </c>
      <c r="M60" t="s">
        <v>26</v>
      </c>
      <c r="N60" t="s">
        <v>27</v>
      </c>
    </row>
    <row r="61" spans="1:14" x14ac:dyDescent="0.25">
      <c r="A61" t="s">
        <v>471</v>
      </c>
      <c r="C61" t="s">
        <v>76</v>
      </c>
      <c r="D61" t="s">
        <v>472</v>
      </c>
      <c r="E61" t="s">
        <v>18</v>
      </c>
      <c r="F61" t="s">
        <v>473</v>
      </c>
      <c r="G61" t="s">
        <v>474</v>
      </c>
      <c r="H61" t="s">
        <v>475</v>
      </c>
      <c r="I61" t="s">
        <v>34</v>
      </c>
      <c r="J61" t="s">
        <v>476</v>
      </c>
      <c r="K61" t="s">
        <v>24</v>
      </c>
      <c r="L61" t="s">
        <v>477</v>
      </c>
      <c r="M61" t="s">
        <v>26</v>
      </c>
      <c r="N61" t="s">
        <v>27</v>
      </c>
    </row>
    <row r="62" spans="1:14" x14ac:dyDescent="0.25">
      <c r="A62" t="s">
        <v>478</v>
      </c>
      <c r="C62" t="s">
        <v>16</v>
      </c>
      <c r="D62" t="s">
        <v>479</v>
      </c>
      <c r="E62" t="s">
        <v>18</v>
      </c>
      <c r="F62" t="s">
        <v>480</v>
      </c>
      <c r="G62" t="s">
        <v>481</v>
      </c>
      <c r="H62" t="s">
        <v>482</v>
      </c>
      <c r="I62" t="s">
        <v>34</v>
      </c>
      <c r="J62" t="s">
        <v>358</v>
      </c>
      <c r="K62" t="s">
        <v>24</v>
      </c>
      <c r="L62" t="s">
        <v>483</v>
      </c>
      <c r="M62" t="s">
        <v>484</v>
      </c>
      <c r="N62" t="s">
        <v>46</v>
      </c>
    </row>
    <row r="63" spans="1:14" x14ac:dyDescent="0.25">
      <c r="A63" t="s">
        <v>485</v>
      </c>
      <c r="B63" t="s">
        <v>486</v>
      </c>
      <c r="C63" t="s">
        <v>76</v>
      </c>
      <c r="D63" t="s">
        <v>102</v>
      </c>
      <c r="E63" t="s">
        <v>18</v>
      </c>
      <c r="F63" t="s">
        <v>487</v>
      </c>
      <c r="G63" t="s">
        <v>488</v>
      </c>
      <c r="H63" t="s">
        <v>489</v>
      </c>
      <c r="I63" t="s">
        <v>34</v>
      </c>
      <c r="J63" t="s">
        <v>490</v>
      </c>
      <c r="K63" t="s">
        <v>24</v>
      </c>
      <c r="L63" t="s">
        <v>82</v>
      </c>
      <c r="M63" t="s">
        <v>491</v>
      </c>
      <c r="N63" t="s">
        <v>46</v>
      </c>
    </row>
    <row r="64" spans="1:14" x14ac:dyDescent="0.25">
      <c r="A64" t="s">
        <v>492</v>
      </c>
      <c r="C64" t="s">
        <v>16</v>
      </c>
      <c r="E64" t="s">
        <v>18</v>
      </c>
      <c r="F64" t="s">
        <v>493</v>
      </c>
      <c r="G64" t="s">
        <v>494</v>
      </c>
      <c r="H64" t="s">
        <v>495</v>
      </c>
      <c r="I64" t="s">
        <v>34</v>
      </c>
      <c r="J64" t="s">
        <v>276</v>
      </c>
      <c r="K64" t="s">
        <v>24</v>
      </c>
      <c r="L64" t="s">
        <v>184</v>
      </c>
      <c r="M64" t="s">
        <v>26</v>
      </c>
      <c r="N64" t="s">
        <v>27</v>
      </c>
    </row>
    <row r="65" spans="1:14" x14ac:dyDescent="0.25">
      <c r="A65" t="s">
        <v>496</v>
      </c>
      <c r="B65" t="s">
        <v>382</v>
      </c>
      <c r="C65" t="s">
        <v>76</v>
      </c>
      <c r="D65" t="s">
        <v>197</v>
      </c>
      <c r="E65" t="s">
        <v>18</v>
      </c>
      <c r="F65" t="s">
        <v>497</v>
      </c>
      <c r="G65" t="s">
        <v>498</v>
      </c>
      <c r="H65" t="s">
        <v>499</v>
      </c>
      <c r="I65" t="s">
        <v>34</v>
      </c>
      <c r="J65" t="s">
        <v>298</v>
      </c>
      <c r="K65" t="s">
        <v>24</v>
      </c>
      <c r="L65" t="s">
        <v>82</v>
      </c>
      <c r="M65" t="s">
        <v>500</v>
      </c>
      <c r="N65" t="s">
        <v>46</v>
      </c>
    </row>
    <row r="66" spans="1:14" x14ac:dyDescent="0.25">
      <c r="A66" t="s">
        <v>501</v>
      </c>
      <c r="B66" t="s">
        <v>502</v>
      </c>
      <c r="C66" t="s">
        <v>76</v>
      </c>
      <c r="D66" t="s">
        <v>503</v>
      </c>
      <c r="E66" t="s">
        <v>18</v>
      </c>
      <c r="F66" t="s">
        <v>504</v>
      </c>
      <c r="G66" t="s">
        <v>505</v>
      </c>
      <c r="H66" t="s">
        <v>506</v>
      </c>
      <c r="I66" t="s">
        <v>34</v>
      </c>
      <c r="J66" t="s">
        <v>358</v>
      </c>
      <c r="K66" t="s">
        <v>24</v>
      </c>
      <c r="L66" t="s">
        <v>224</v>
      </c>
      <c r="M66" t="s">
        <v>507</v>
      </c>
      <c r="N66" t="s">
        <v>46</v>
      </c>
    </row>
    <row r="67" spans="1:14" x14ac:dyDescent="0.25">
      <c r="A67" t="s">
        <v>508</v>
      </c>
      <c r="B67" t="s">
        <v>509</v>
      </c>
      <c r="C67" t="s">
        <v>76</v>
      </c>
      <c r="D67" t="s">
        <v>510</v>
      </c>
      <c r="E67" t="s">
        <v>18</v>
      </c>
      <c r="F67" t="s">
        <v>511</v>
      </c>
      <c r="G67" t="s">
        <v>512</v>
      </c>
      <c r="H67" t="s">
        <v>513</v>
      </c>
      <c r="I67" t="s">
        <v>34</v>
      </c>
      <c r="J67" t="s">
        <v>514</v>
      </c>
      <c r="K67" t="s">
        <v>24</v>
      </c>
      <c r="L67" t="s">
        <v>82</v>
      </c>
      <c r="M67" t="s">
        <v>26</v>
      </c>
      <c r="N67" t="s">
        <v>27</v>
      </c>
    </row>
    <row r="68" spans="1:14" x14ac:dyDescent="0.25">
      <c r="A68" t="s">
        <v>515</v>
      </c>
      <c r="B68" t="s">
        <v>516</v>
      </c>
      <c r="C68" t="s">
        <v>16</v>
      </c>
      <c r="D68" t="s">
        <v>517</v>
      </c>
      <c r="E68" t="s">
        <v>18</v>
      </c>
      <c r="F68" t="s">
        <v>518</v>
      </c>
      <c r="G68" t="s">
        <v>519</v>
      </c>
      <c r="H68" t="s">
        <v>520</v>
      </c>
      <c r="I68" t="s">
        <v>34</v>
      </c>
      <c r="J68" t="s">
        <v>521</v>
      </c>
      <c r="K68" t="s">
        <v>24</v>
      </c>
      <c r="L68" t="s">
        <v>82</v>
      </c>
      <c r="M68" t="s">
        <v>26</v>
      </c>
      <c r="N68" t="s">
        <v>27</v>
      </c>
    </row>
    <row r="69" spans="1:14" x14ac:dyDescent="0.25">
      <c r="A69" t="s">
        <v>522</v>
      </c>
      <c r="B69" t="s">
        <v>523</v>
      </c>
      <c r="C69" t="s">
        <v>76</v>
      </c>
      <c r="D69" t="s">
        <v>524</v>
      </c>
      <c r="E69" t="s">
        <v>18</v>
      </c>
      <c r="F69" t="s">
        <v>525</v>
      </c>
      <c r="G69" t="s">
        <v>526</v>
      </c>
      <c r="H69" t="s">
        <v>527</v>
      </c>
      <c r="I69" t="s">
        <v>34</v>
      </c>
      <c r="J69" t="s">
        <v>528</v>
      </c>
      <c r="K69" t="s">
        <v>24</v>
      </c>
      <c r="L69" t="s">
        <v>224</v>
      </c>
      <c r="M69" t="s">
        <v>529</v>
      </c>
      <c r="N69" t="s">
        <v>46</v>
      </c>
    </row>
    <row r="70" spans="1:14" x14ac:dyDescent="0.25">
      <c r="A70" t="s">
        <v>530</v>
      </c>
      <c r="B70" t="s">
        <v>531</v>
      </c>
      <c r="C70" t="s">
        <v>76</v>
      </c>
      <c r="D70" t="s">
        <v>532</v>
      </c>
      <c r="E70" t="s">
        <v>18</v>
      </c>
      <c r="F70" t="s">
        <v>533</v>
      </c>
      <c r="G70" t="s">
        <v>534</v>
      </c>
      <c r="H70" t="s">
        <v>535</v>
      </c>
      <c r="I70" t="s">
        <v>34</v>
      </c>
      <c r="J70" t="s">
        <v>536</v>
      </c>
      <c r="K70" t="s">
        <v>24</v>
      </c>
      <c r="L70" t="s">
        <v>537</v>
      </c>
      <c r="M70" t="s">
        <v>538</v>
      </c>
      <c r="N70" t="s">
        <v>46</v>
      </c>
    </row>
    <row r="71" spans="1:14" x14ac:dyDescent="0.25">
      <c r="A71" t="s">
        <v>539</v>
      </c>
      <c r="B71" t="s">
        <v>540</v>
      </c>
      <c r="C71" t="s">
        <v>76</v>
      </c>
      <c r="D71" t="s">
        <v>437</v>
      </c>
      <c r="E71" t="s">
        <v>18</v>
      </c>
      <c r="F71" t="s">
        <v>541</v>
      </c>
      <c r="G71" t="s">
        <v>542</v>
      </c>
      <c r="H71" t="s">
        <v>543</v>
      </c>
      <c r="I71" t="s">
        <v>34</v>
      </c>
      <c r="J71" t="s">
        <v>106</v>
      </c>
      <c r="K71" t="s">
        <v>24</v>
      </c>
      <c r="L71" t="s">
        <v>441</v>
      </c>
      <c r="M71" t="s">
        <v>544</v>
      </c>
      <c r="N71" t="s">
        <v>46</v>
      </c>
    </row>
    <row r="72" spans="1:14" x14ac:dyDescent="0.25">
      <c r="A72" t="s">
        <v>545</v>
      </c>
      <c r="B72" t="s">
        <v>546</v>
      </c>
      <c r="C72" t="s">
        <v>16</v>
      </c>
      <c r="D72" t="s">
        <v>547</v>
      </c>
      <c r="E72" t="s">
        <v>18</v>
      </c>
      <c r="F72" t="s">
        <v>548</v>
      </c>
      <c r="G72" t="s">
        <v>549</v>
      </c>
      <c r="H72" t="s">
        <v>550</v>
      </c>
      <c r="I72" t="s">
        <v>34</v>
      </c>
      <c r="J72" t="s">
        <v>551</v>
      </c>
      <c r="K72" t="s">
        <v>24</v>
      </c>
      <c r="L72" t="s">
        <v>552</v>
      </c>
      <c r="M72" t="s">
        <v>553</v>
      </c>
      <c r="N72" t="s">
        <v>46</v>
      </c>
    </row>
    <row r="73" spans="1:14" x14ac:dyDescent="0.25">
      <c r="A73" t="s">
        <v>554</v>
      </c>
      <c r="B73" t="s">
        <v>555</v>
      </c>
      <c r="C73" t="s">
        <v>16</v>
      </c>
      <c r="D73" t="s">
        <v>556</v>
      </c>
      <c r="E73" t="s">
        <v>18</v>
      </c>
      <c r="F73" t="s">
        <v>557</v>
      </c>
      <c r="G73" t="s">
        <v>558</v>
      </c>
      <c r="H73" t="s">
        <v>559</v>
      </c>
      <c r="I73" t="s">
        <v>22</v>
      </c>
      <c r="J73" t="s">
        <v>162</v>
      </c>
      <c r="K73" t="s">
        <v>24</v>
      </c>
      <c r="L73" t="s">
        <v>560</v>
      </c>
      <c r="M73" t="s">
        <v>561</v>
      </c>
      <c r="N73" t="s">
        <v>46</v>
      </c>
    </row>
    <row r="74" spans="1:14" x14ac:dyDescent="0.25">
      <c r="A74" t="s">
        <v>562</v>
      </c>
      <c r="B74" t="s">
        <v>563</v>
      </c>
      <c r="C74" t="s">
        <v>16</v>
      </c>
      <c r="D74" t="s">
        <v>564</v>
      </c>
      <c r="E74" t="s">
        <v>18</v>
      </c>
      <c r="F74" t="s">
        <v>565</v>
      </c>
      <c r="G74" t="s">
        <v>566</v>
      </c>
      <c r="H74" t="s">
        <v>567</v>
      </c>
      <c r="I74" t="s">
        <v>34</v>
      </c>
      <c r="J74" t="s">
        <v>568</v>
      </c>
      <c r="K74" t="s">
        <v>24</v>
      </c>
      <c r="L74" t="s">
        <v>224</v>
      </c>
      <c r="M74" t="s">
        <v>569</v>
      </c>
      <c r="N74" t="s">
        <v>46</v>
      </c>
    </row>
    <row r="75" spans="1:14" x14ac:dyDescent="0.25">
      <c r="A75" t="s">
        <v>570</v>
      </c>
      <c r="C75" t="s">
        <v>76</v>
      </c>
      <c r="D75" t="s">
        <v>571</v>
      </c>
      <c r="E75" t="s">
        <v>18</v>
      </c>
      <c r="F75" t="s">
        <v>572</v>
      </c>
      <c r="G75" t="s">
        <v>573</v>
      </c>
      <c r="H75" t="s">
        <v>574</v>
      </c>
      <c r="I75" t="s">
        <v>34</v>
      </c>
      <c r="J75" t="s">
        <v>575</v>
      </c>
      <c r="K75" t="s">
        <v>24</v>
      </c>
      <c r="L75" t="s">
        <v>63</v>
      </c>
      <c r="M75" t="s">
        <v>576</v>
      </c>
      <c r="N75" t="s">
        <v>46</v>
      </c>
    </row>
    <row r="76" spans="1:14" x14ac:dyDescent="0.25">
      <c r="A76" t="s">
        <v>577</v>
      </c>
      <c r="B76" t="s">
        <v>578</v>
      </c>
      <c r="C76" t="s">
        <v>16</v>
      </c>
      <c r="D76" t="s">
        <v>579</v>
      </c>
      <c r="E76" t="s">
        <v>18</v>
      </c>
      <c r="F76" t="s">
        <v>580</v>
      </c>
      <c r="G76" t="s">
        <v>581</v>
      </c>
      <c r="H76" t="s">
        <v>582</v>
      </c>
      <c r="I76" t="s">
        <v>348</v>
      </c>
      <c r="J76" t="s">
        <v>307</v>
      </c>
      <c r="K76" t="s">
        <v>24</v>
      </c>
      <c r="L76" t="s">
        <v>193</v>
      </c>
      <c r="M76" t="s">
        <v>26</v>
      </c>
      <c r="N76" t="s">
        <v>27</v>
      </c>
    </row>
    <row r="77" spans="1:14" x14ac:dyDescent="0.25">
      <c r="A77" t="s">
        <v>583</v>
      </c>
      <c r="B77" t="s">
        <v>584</v>
      </c>
      <c r="C77" t="s">
        <v>76</v>
      </c>
      <c r="D77" t="s">
        <v>585</v>
      </c>
      <c r="E77" t="s">
        <v>18</v>
      </c>
      <c r="F77" t="s">
        <v>586</v>
      </c>
      <c r="G77" t="s">
        <v>587</v>
      </c>
      <c r="H77" t="s">
        <v>588</v>
      </c>
      <c r="I77" t="s">
        <v>34</v>
      </c>
      <c r="J77" t="s">
        <v>589</v>
      </c>
      <c r="K77" t="s">
        <v>24</v>
      </c>
      <c r="L77" t="s">
        <v>590</v>
      </c>
      <c r="M77" t="s">
        <v>591</v>
      </c>
      <c r="N77" t="s">
        <v>46</v>
      </c>
    </row>
    <row r="78" spans="1:14" x14ac:dyDescent="0.25">
      <c r="A78" t="s">
        <v>592</v>
      </c>
      <c r="B78" t="s">
        <v>593</v>
      </c>
      <c r="C78" t="s">
        <v>16</v>
      </c>
      <c r="D78" t="s">
        <v>594</v>
      </c>
      <c r="E78" t="s">
        <v>18</v>
      </c>
      <c r="F78" t="s">
        <v>595</v>
      </c>
      <c r="G78" t="s">
        <v>596</v>
      </c>
      <c r="H78" t="s">
        <v>597</v>
      </c>
      <c r="I78" t="s">
        <v>34</v>
      </c>
      <c r="J78" t="s">
        <v>521</v>
      </c>
      <c r="K78" t="s">
        <v>24</v>
      </c>
      <c r="L78" t="s">
        <v>224</v>
      </c>
      <c r="M78" t="s">
        <v>26</v>
      </c>
      <c r="N78" t="s">
        <v>27</v>
      </c>
    </row>
    <row r="79" spans="1:14" x14ac:dyDescent="0.25">
      <c r="A79" t="s">
        <v>598</v>
      </c>
      <c r="B79" t="s">
        <v>599</v>
      </c>
      <c r="C79" t="s">
        <v>600</v>
      </c>
      <c r="D79" t="s">
        <v>601</v>
      </c>
      <c r="E79" t="s">
        <v>18</v>
      </c>
      <c r="F79" t="s">
        <v>602</v>
      </c>
      <c r="G79" t="s">
        <v>603</v>
      </c>
      <c r="H79" t="s">
        <v>604</v>
      </c>
      <c r="I79" t="s">
        <v>34</v>
      </c>
      <c r="J79" t="s">
        <v>605</v>
      </c>
      <c r="K79" t="s">
        <v>606</v>
      </c>
      <c r="L79" t="s">
        <v>607</v>
      </c>
      <c r="M79" t="s">
        <v>26</v>
      </c>
      <c r="N79" t="s">
        <v>27</v>
      </c>
    </row>
    <row r="80" spans="1:14" x14ac:dyDescent="0.25">
      <c r="A80" t="s">
        <v>608</v>
      </c>
      <c r="B80" t="s">
        <v>609</v>
      </c>
      <c r="C80" t="s">
        <v>16</v>
      </c>
      <c r="D80" t="s">
        <v>437</v>
      </c>
      <c r="E80" t="s">
        <v>18</v>
      </c>
      <c r="F80" t="s">
        <v>610</v>
      </c>
      <c r="G80" t="s">
        <v>611</v>
      </c>
      <c r="H80" t="s">
        <v>612</v>
      </c>
      <c r="I80" t="s">
        <v>22</v>
      </c>
      <c r="J80" t="s">
        <v>71</v>
      </c>
      <c r="K80" t="s">
        <v>24</v>
      </c>
      <c r="L80" t="s">
        <v>613</v>
      </c>
      <c r="M80" t="s">
        <v>614</v>
      </c>
      <c r="N80" t="s">
        <v>46</v>
      </c>
    </row>
    <row r="81" spans="1:14" x14ac:dyDescent="0.25">
      <c r="A81" t="s">
        <v>615</v>
      </c>
      <c r="C81" t="s">
        <v>16</v>
      </c>
      <c r="D81" t="s">
        <v>616</v>
      </c>
      <c r="E81" t="s">
        <v>18</v>
      </c>
      <c r="F81" t="s">
        <v>617</v>
      </c>
      <c r="G81" t="s">
        <v>618</v>
      </c>
      <c r="H81" t="s">
        <v>619</v>
      </c>
      <c r="I81" t="s">
        <v>34</v>
      </c>
      <c r="J81" t="s">
        <v>35</v>
      </c>
      <c r="K81" t="s">
        <v>24</v>
      </c>
      <c r="L81" t="s">
        <v>477</v>
      </c>
      <c r="M81" t="s">
        <v>26</v>
      </c>
      <c r="N81" t="s">
        <v>27</v>
      </c>
    </row>
    <row r="82" spans="1:14" x14ac:dyDescent="0.25">
      <c r="A82" t="s">
        <v>620</v>
      </c>
      <c r="B82" t="s">
        <v>621</v>
      </c>
      <c r="C82" t="s">
        <v>76</v>
      </c>
      <c r="D82" t="s">
        <v>622</v>
      </c>
      <c r="E82" t="s">
        <v>18</v>
      </c>
      <c r="F82" t="s">
        <v>623</v>
      </c>
      <c r="G82" t="s">
        <v>624</v>
      </c>
      <c r="H82" t="s">
        <v>625</v>
      </c>
      <c r="I82" t="s">
        <v>34</v>
      </c>
      <c r="J82" t="s">
        <v>626</v>
      </c>
      <c r="K82" t="s">
        <v>24</v>
      </c>
      <c r="L82" t="s">
        <v>627</v>
      </c>
      <c r="M82" t="s">
        <v>628</v>
      </c>
      <c r="N82" t="s">
        <v>46</v>
      </c>
    </row>
    <row r="83" spans="1:14" x14ac:dyDescent="0.25">
      <c r="A83" t="s">
        <v>629</v>
      </c>
      <c r="B83" t="s">
        <v>630</v>
      </c>
      <c r="C83" t="s">
        <v>16</v>
      </c>
      <c r="D83" t="s">
        <v>631</v>
      </c>
      <c r="E83" t="s">
        <v>18</v>
      </c>
      <c r="F83" t="s">
        <v>632</v>
      </c>
      <c r="G83" t="s">
        <v>633</v>
      </c>
      <c r="H83" t="s">
        <v>634</v>
      </c>
      <c r="I83" t="s">
        <v>34</v>
      </c>
      <c r="J83" t="s">
        <v>635</v>
      </c>
      <c r="K83" t="s">
        <v>24</v>
      </c>
      <c r="L83" t="s">
        <v>63</v>
      </c>
      <c r="M83" t="s">
        <v>636</v>
      </c>
      <c r="N83" t="s">
        <v>46</v>
      </c>
    </row>
    <row r="84" spans="1:14" x14ac:dyDescent="0.25">
      <c r="A84" t="s">
        <v>28</v>
      </c>
      <c r="B84" t="s">
        <v>637</v>
      </c>
      <c r="C84" t="s">
        <v>16</v>
      </c>
      <c r="D84" t="s">
        <v>638</v>
      </c>
      <c r="E84" t="s">
        <v>18</v>
      </c>
      <c r="F84" t="s">
        <v>639</v>
      </c>
      <c r="G84" t="s">
        <v>640</v>
      </c>
      <c r="H84" t="s">
        <v>641</v>
      </c>
      <c r="I84" t="s">
        <v>34</v>
      </c>
      <c r="J84" t="s">
        <v>433</v>
      </c>
      <c r="K84" t="s">
        <v>24</v>
      </c>
      <c r="L84" t="s">
        <v>82</v>
      </c>
      <c r="M84" t="s">
        <v>26</v>
      </c>
      <c r="N84" t="s">
        <v>27</v>
      </c>
    </row>
    <row r="85" spans="1:14" x14ac:dyDescent="0.25">
      <c r="A85" t="s">
        <v>642</v>
      </c>
      <c r="B85" t="s">
        <v>643</v>
      </c>
      <c r="C85" t="s">
        <v>16</v>
      </c>
      <c r="D85" t="s">
        <v>644</v>
      </c>
      <c r="E85" t="s">
        <v>18</v>
      </c>
      <c r="F85" t="s">
        <v>645</v>
      </c>
      <c r="G85" t="s">
        <v>646</v>
      </c>
      <c r="H85" t="s">
        <v>647</v>
      </c>
      <c r="I85" t="s">
        <v>34</v>
      </c>
      <c r="J85" t="s">
        <v>648</v>
      </c>
      <c r="K85" t="s">
        <v>24</v>
      </c>
      <c r="L85" t="s">
        <v>649</v>
      </c>
      <c r="M85" t="s">
        <v>650</v>
      </c>
      <c r="N85" t="s">
        <v>46</v>
      </c>
    </row>
    <row r="86" spans="1:14" x14ac:dyDescent="0.25">
      <c r="A86" t="s">
        <v>651</v>
      </c>
      <c r="B86" t="s">
        <v>652</v>
      </c>
      <c r="C86" t="s">
        <v>76</v>
      </c>
      <c r="D86" t="s">
        <v>220</v>
      </c>
      <c r="E86" t="s">
        <v>18</v>
      </c>
      <c r="F86" t="s">
        <v>653</v>
      </c>
      <c r="G86" t="s">
        <v>654</v>
      </c>
      <c r="H86" t="s">
        <v>655</v>
      </c>
      <c r="I86" t="s">
        <v>34</v>
      </c>
      <c r="J86" t="s">
        <v>349</v>
      </c>
      <c r="K86" t="s">
        <v>24</v>
      </c>
      <c r="L86" t="s">
        <v>224</v>
      </c>
      <c r="M86" t="s">
        <v>656</v>
      </c>
      <c r="N86" t="s">
        <v>46</v>
      </c>
    </row>
    <row r="87" spans="1:14" x14ac:dyDescent="0.25">
      <c r="A87" t="s">
        <v>657</v>
      </c>
      <c r="B87" t="s">
        <v>227</v>
      </c>
      <c r="C87" t="s">
        <v>16</v>
      </c>
      <c r="D87" t="s">
        <v>571</v>
      </c>
      <c r="E87" t="s">
        <v>18</v>
      </c>
      <c r="F87" t="s">
        <v>658</v>
      </c>
      <c r="G87" t="s">
        <v>659</v>
      </c>
      <c r="H87" t="s">
        <v>660</v>
      </c>
      <c r="I87" t="s">
        <v>34</v>
      </c>
      <c r="J87" t="s">
        <v>661</v>
      </c>
      <c r="K87" t="s">
        <v>24</v>
      </c>
      <c r="L87" t="s">
        <v>662</v>
      </c>
      <c r="M87" t="s">
        <v>26</v>
      </c>
      <c r="N87" t="s">
        <v>27</v>
      </c>
    </row>
    <row r="88" spans="1:14" x14ac:dyDescent="0.25">
      <c r="A88" t="s">
        <v>663</v>
      </c>
      <c r="B88" t="s">
        <v>664</v>
      </c>
      <c r="C88" t="s">
        <v>16</v>
      </c>
      <c r="D88" t="s">
        <v>665</v>
      </c>
      <c r="E88" t="s">
        <v>18</v>
      </c>
      <c r="F88" t="s">
        <v>666</v>
      </c>
      <c r="G88" t="s">
        <v>667</v>
      </c>
      <c r="H88" t="s">
        <v>668</v>
      </c>
      <c r="I88" t="s">
        <v>34</v>
      </c>
      <c r="J88" t="s">
        <v>669</v>
      </c>
      <c r="K88" t="s">
        <v>24</v>
      </c>
      <c r="L88" t="s">
        <v>44</v>
      </c>
      <c r="M88" t="s">
        <v>670</v>
      </c>
      <c r="N88" t="s">
        <v>46</v>
      </c>
    </row>
    <row r="89" spans="1:14" x14ac:dyDescent="0.25">
      <c r="A89" t="s">
        <v>671</v>
      </c>
      <c r="B89" t="s">
        <v>672</v>
      </c>
      <c r="C89" t="s">
        <v>16</v>
      </c>
      <c r="D89" t="s">
        <v>673</v>
      </c>
      <c r="E89" t="s">
        <v>18</v>
      </c>
      <c r="F89" t="s">
        <v>674</v>
      </c>
      <c r="G89" t="s">
        <v>675</v>
      </c>
      <c r="H89" t="s">
        <v>676</v>
      </c>
      <c r="I89" t="s">
        <v>34</v>
      </c>
      <c r="J89" t="s">
        <v>178</v>
      </c>
      <c r="K89" t="s">
        <v>24</v>
      </c>
      <c r="L89" t="s">
        <v>677</v>
      </c>
      <c r="M89" t="s">
        <v>26</v>
      </c>
      <c r="N89" t="s">
        <v>27</v>
      </c>
    </row>
    <row r="90" spans="1:14" x14ac:dyDescent="0.25">
      <c r="A90" t="s">
        <v>678</v>
      </c>
      <c r="B90" t="s">
        <v>679</v>
      </c>
      <c r="C90" t="s">
        <v>76</v>
      </c>
      <c r="D90" t="s">
        <v>680</v>
      </c>
      <c r="E90" t="s">
        <v>18</v>
      </c>
      <c r="F90" t="s">
        <v>681</v>
      </c>
      <c r="G90" t="s">
        <v>682</v>
      </c>
      <c r="H90" t="s">
        <v>683</v>
      </c>
      <c r="I90" t="s">
        <v>34</v>
      </c>
      <c r="J90" t="s">
        <v>463</v>
      </c>
      <c r="K90" t="s">
        <v>24</v>
      </c>
      <c r="L90" t="s">
        <v>82</v>
      </c>
      <c r="M90" t="s">
        <v>684</v>
      </c>
      <c r="N90" t="s">
        <v>46</v>
      </c>
    </row>
    <row r="91" spans="1:14" x14ac:dyDescent="0.25">
      <c r="A91" t="s">
        <v>692</v>
      </c>
      <c r="B91" t="s">
        <v>693</v>
      </c>
      <c r="C91" t="s">
        <v>76</v>
      </c>
      <c r="D91" t="s">
        <v>694</v>
      </c>
      <c r="E91" t="s">
        <v>695</v>
      </c>
      <c r="F91" t="s">
        <v>696</v>
      </c>
      <c r="G91" t="s">
        <v>697</v>
      </c>
      <c r="H91" t="s">
        <v>698</v>
      </c>
      <c r="I91" t="s">
        <v>34</v>
      </c>
      <c r="J91" t="s">
        <v>699</v>
      </c>
      <c r="K91" t="s">
        <v>24</v>
      </c>
      <c r="L91" t="s">
        <v>700</v>
      </c>
      <c r="M91" t="s">
        <v>26</v>
      </c>
      <c r="N91" t="s">
        <v>27</v>
      </c>
    </row>
    <row r="92" spans="1:14" x14ac:dyDescent="0.25">
      <c r="A92" t="s">
        <v>701</v>
      </c>
      <c r="C92" t="s">
        <v>16</v>
      </c>
      <c r="D92" t="s">
        <v>702</v>
      </c>
      <c r="E92" t="s">
        <v>695</v>
      </c>
      <c r="F92" t="s">
        <v>703</v>
      </c>
      <c r="G92" t="s">
        <v>704</v>
      </c>
      <c r="H92" t="s">
        <v>705</v>
      </c>
      <c r="I92" t="s">
        <v>34</v>
      </c>
      <c r="J92" t="s">
        <v>256</v>
      </c>
      <c r="K92" t="s">
        <v>24</v>
      </c>
      <c r="L92" t="s">
        <v>706</v>
      </c>
      <c r="M92" t="s">
        <v>26</v>
      </c>
      <c r="N92" t="s">
        <v>27</v>
      </c>
    </row>
    <row r="93" spans="1:14" x14ac:dyDescent="0.25">
      <c r="A93" t="s">
        <v>714</v>
      </c>
      <c r="B93" t="s">
        <v>715</v>
      </c>
      <c r="C93" t="s">
        <v>76</v>
      </c>
      <c r="D93" t="s">
        <v>716</v>
      </c>
      <c r="E93" t="s">
        <v>695</v>
      </c>
      <c r="F93" t="s">
        <v>717</v>
      </c>
      <c r="G93" t="s">
        <v>718</v>
      </c>
      <c r="H93" t="s">
        <v>719</v>
      </c>
      <c r="I93" t="s">
        <v>34</v>
      </c>
      <c r="J93" t="s">
        <v>269</v>
      </c>
      <c r="K93" t="s">
        <v>24</v>
      </c>
      <c r="L93" t="s">
        <v>720</v>
      </c>
      <c r="M93" t="s">
        <v>26</v>
      </c>
      <c r="N93" t="s">
        <v>27</v>
      </c>
    </row>
    <row r="94" spans="1:14" x14ac:dyDescent="0.25">
      <c r="A94" t="s">
        <v>721</v>
      </c>
      <c r="B94" t="s">
        <v>722</v>
      </c>
      <c r="C94" t="s">
        <v>76</v>
      </c>
      <c r="D94" t="s">
        <v>723</v>
      </c>
      <c r="E94" t="s">
        <v>695</v>
      </c>
      <c r="F94" t="s">
        <v>724</v>
      </c>
      <c r="G94" t="s">
        <v>725</v>
      </c>
      <c r="H94" t="s">
        <v>726</v>
      </c>
      <c r="I94" t="s">
        <v>34</v>
      </c>
      <c r="J94" t="s">
        <v>269</v>
      </c>
      <c r="K94" t="s">
        <v>24</v>
      </c>
      <c r="L94" t="s">
        <v>727</v>
      </c>
      <c r="M94" t="s">
        <v>26</v>
      </c>
      <c r="N94" t="s">
        <v>27</v>
      </c>
    </row>
    <row r="95" spans="1:14" x14ac:dyDescent="0.25">
      <c r="A95" t="s">
        <v>728</v>
      </c>
      <c r="B95" t="s">
        <v>729</v>
      </c>
      <c r="C95" t="s">
        <v>76</v>
      </c>
      <c r="D95" t="s">
        <v>730</v>
      </c>
      <c r="E95" t="s">
        <v>695</v>
      </c>
      <c r="F95" t="s">
        <v>731</v>
      </c>
      <c r="G95" t="s">
        <v>732</v>
      </c>
      <c r="H95" t="s">
        <v>733</v>
      </c>
      <c r="I95" t="s">
        <v>34</v>
      </c>
      <c r="J95" t="s">
        <v>448</v>
      </c>
      <c r="K95" t="s">
        <v>24</v>
      </c>
      <c r="L95" t="s">
        <v>82</v>
      </c>
      <c r="M95" t="s">
        <v>26</v>
      </c>
      <c r="N95" t="s">
        <v>27</v>
      </c>
    </row>
    <row r="96" spans="1:14" x14ac:dyDescent="0.25">
      <c r="A96" t="s">
        <v>734</v>
      </c>
      <c r="B96" t="s">
        <v>735</v>
      </c>
      <c r="C96" t="s">
        <v>16</v>
      </c>
      <c r="D96" t="s">
        <v>723</v>
      </c>
      <c r="E96" t="s">
        <v>695</v>
      </c>
      <c r="F96" t="s">
        <v>736</v>
      </c>
      <c r="G96" t="s">
        <v>737</v>
      </c>
      <c r="H96" t="s">
        <v>738</v>
      </c>
      <c r="I96" t="s">
        <v>34</v>
      </c>
      <c r="J96" t="s">
        <v>699</v>
      </c>
      <c r="K96" t="s">
        <v>24</v>
      </c>
      <c r="L96" t="s">
        <v>285</v>
      </c>
      <c r="M96" t="s">
        <v>26</v>
      </c>
      <c r="N96" t="s">
        <v>27</v>
      </c>
    </row>
    <row r="97" spans="1:14" x14ac:dyDescent="0.25">
      <c r="A97" t="s">
        <v>739</v>
      </c>
      <c r="B97" t="s">
        <v>740</v>
      </c>
      <c r="C97" t="s">
        <v>16</v>
      </c>
      <c r="D97" t="s">
        <v>741</v>
      </c>
      <c r="E97" t="s">
        <v>695</v>
      </c>
      <c r="F97" t="s">
        <v>742</v>
      </c>
      <c r="G97" t="s">
        <v>743</v>
      </c>
      <c r="H97" t="s">
        <v>744</v>
      </c>
      <c r="I97" t="s">
        <v>34</v>
      </c>
      <c r="J97" t="s">
        <v>745</v>
      </c>
      <c r="K97" t="s">
        <v>24</v>
      </c>
      <c r="L97" t="s">
        <v>224</v>
      </c>
      <c r="M97" t="s">
        <v>26</v>
      </c>
      <c r="N97" t="s">
        <v>27</v>
      </c>
    </row>
    <row r="98" spans="1:14" x14ac:dyDescent="0.25">
      <c r="A98" t="s">
        <v>751</v>
      </c>
      <c r="B98" t="s">
        <v>752</v>
      </c>
      <c r="C98" t="s">
        <v>76</v>
      </c>
      <c r="D98" t="s">
        <v>753</v>
      </c>
      <c r="E98" t="s">
        <v>695</v>
      </c>
      <c r="F98" t="s">
        <v>754</v>
      </c>
      <c r="G98" t="s">
        <v>755</v>
      </c>
      <c r="H98" t="s">
        <v>756</v>
      </c>
      <c r="I98" t="s">
        <v>34</v>
      </c>
      <c r="J98" t="s">
        <v>745</v>
      </c>
      <c r="K98" t="s">
        <v>24</v>
      </c>
      <c r="L98" t="s">
        <v>114</v>
      </c>
      <c r="M98" t="s">
        <v>26</v>
      </c>
      <c r="N98" t="s">
        <v>27</v>
      </c>
    </row>
    <row r="99" spans="1:14" x14ac:dyDescent="0.25">
      <c r="A99" t="s">
        <v>757</v>
      </c>
      <c r="B99" t="s">
        <v>758</v>
      </c>
      <c r="C99" t="s">
        <v>16</v>
      </c>
      <c r="D99" t="s">
        <v>759</v>
      </c>
      <c r="E99" t="s">
        <v>695</v>
      </c>
      <c r="F99" t="s">
        <v>760</v>
      </c>
      <c r="G99" t="s">
        <v>761</v>
      </c>
      <c r="H99" t="s">
        <v>762</v>
      </c>
      <c r="I99" t="s">
        <v>34</v>
      </c>
      <c r="J99" t="s">
        <v>691</v>
      </c>
      <c r="K99" t="s">
        <v>24</v>
      </c>
      <c r="L99" t="s">
        <v>82</v>
      </c>
      <c r="M99" t="s">
        <v>26</v>
      </c>
      <c r="N99" t="s">
        <v>27</v>
      </c>
    </row>
    <row r="100" spans="1:14" x14ac:dyDescent="0.25">
      <c r="A100" t="s">
        <v>763</v>
      </c>
      <c r="B100" t="s">
        <v>764</v>
      </c>
      <c r="C100" t="s">
        <v>76</v>
      </c>
      <c r="D100" t="s">
        <v>765</v>
      </c>
      <c r="E100" t="s">
        <v>695</v>
      </c>
      <c r="F100" t="s">
        <v>766</v>
      </c>
      <c r="G100" t="s">
        <v>767</v>
      </c>
      <c r="H100" t="s">
        <v>768</v>
      </c>
      <c r="I100" t="s">
        <v>34</v>
      </c>
      <c r="J100" t="s">
        <v>769</v>
      </c>
      <c r="K100" t="s">
        <v>24</v>
      </c>
      <c r="L100" t="s">
        <v>82</v>
      </c>
      <c r="M100" t="s">
        <v>770</v>
      </c>
      <c r="N100" t="s">
        <v>46</v>
      </c>
    </row>
    <row r="101" spans="1:14" x14ac:dyDescent="0.25">
      <c r="A101" t="s">
        <v>771</v>
      </c>
      <c r="B101" t="s">
        <v>772</v>
      </c>
      <c r="C101" t="s">
        <v>16</v>
      </c>
      <c r="D101" t="s">
        <v>102</v>
      </c>
      <c r="E101" t="s">
        <v>695</v>
      </c>
      <c r="F101" t="s">
        <v>773</v>
      </c>
      <c r="G101" t="s">
        <v>774</v>
      </c>
      <c r="H101" t="s">
        <v>775</v>
      </c>
      <c r="I101" t="s">
        <v>34</v>
      </c>
      <c r="J101" t="s">
        <v>776</v>
      </c>
      <c r="K101" t="s">
        <v>24</v>
      </c>
      <c r="L101" t="s">
        <v>82</v>
      </c>
      <c r="M101" t="s">
        <v>777</v>
      </c>
      <c r="N101" t="s">
        <v>46</v>
      </c>
    </row>
    <row r="102" spans="1:14" x14ac:dyDescent="0.25">
      <c r="A102" t="s">
        <v>721</v>
      </c>
      <c r="B102" t="s">
        <v>722</v>
      </c>
      <c r="C102" t="s">
        <v>76</v>
      </c>
      <c r="D102" t="s">
        <v>778</v>
      </c>
      <c r="E102" t="s">
        <v>695</v>
      </c>
      <c r="F102" t="s">
        <v>779</v>
      </c>
      <c r="G102" t="s">
        <v>780</v>
      </c>
      <c r="H102" t="s">
        <v>781</v>
      </c>
      <c r="I102" t="s">
        <v>34</v>
      </c>
      <c r="J102" t="s">
        <v>782</v>
      </c>
      <c r="K102" t="s">
        <v>24</v>
      </c>
      <c r="L102" t="s">
        <v>727</v>
      </c>
      <c r="M102" t="s">
        <v>26</v>
      </c>
      <c r="N102" t="s">
        <v>27</v>
      </c>
    </row>
    <row r="103" spans="1:14" x14ac:dyDescent="0.25">
      <c r="A103" t="s">
        <v>783</v>
      </c>
      <c r="B103" t="s">
        <v>784</v>
      </c>
      <c r="C103" t="s">
        <v>76</v>
      </c>
      <c r="D103" t="s">
        <v>67</v>
      </c>
      <c r="E103" t="s">
        <v>695</v>
      </c>
      <c r="F103" t="s">
        <v>785</v>
      </c>
      <c r="G103" t="s">
        <v>786</v>
      </c>
      <c r="H103" t="s">
        <v>787</v>
      </c>
      <c r="I103" t="s">
        <v>34</v>
      </c>
      <c r="J103" t="s">
        <v>782</v>
      </c>
      <c r="K103" t="s">
        <v>24</v>
      </c>
      <c r="L103" t="s">
        <v>44</v>
      </c>
      <c r="M103" t="s">
        <v>26</v>
      </c>
      <c r="N103" t="s">
        <v>27</v>
      </c>
    </row>
    <row r="104" spans="1:14" x14ac:dyDescent="0.25">
      <c r="A104" t="s">
        <v>788</v>
      </c>
      <c r="B104" t="s">
        <v>789</v>
      </c>
      <c r="C104" t="s">
        <v>16</v>
      </c>
      <c r="D104" t="s">
        <v>790</v>
      </c>
      <c r="E104" t="s">
        <v>695</v>
      </c>
      <c r="F104" t="s">
        <v>791</v>
      </c>
      <c r="G104" t="s">
        <v>792</v>
      </c>
      <c r="H104" t="s">
        <v>793</v>
      </c>
      <c r="I104" t="s">
        <v>34</v>
      </c>
      <c r="J104" t="s">
        <v>794</v>
      </c>
      <c r="K104" t="s">
        <v>24</v>
      </c>
      <c r="L104" t="s">
        <v>233</v>
      </c>
      <c r="M104" t="s">
        <v>795</v>
      </c>
      <c r="N104" t="s">
        <v>46</v>
      </c>
    </row>
    <row r="105" spans="1:14" x14ac:dyDescent="0.25">
      <c r="A105" t="s">
        <v>728</v>
      </c>
      <c r="B105" t="s">
        <v>729</v>
      </c>
      <c r="C105" t="s">
        <v>76</v>
      </c>
      <c r="D105" t="s">
        <v>730</v>
      </c>
      <c r="E105" t="s">
        <v>695</v>
      </c>
      <c r="F105" t="s">
        <v>796</v>
      </c>
      <c r="G105" t="s">
        <v>797</v>
      </c>
      <c r="H105" t="s">
        <v>798</v>
      </c>
      <c r="I105" t="s">
        <v>34</v>
      </c>
      <c r="J105" t="s">
        <v>134</v>
      </c>
      <c r="K105" t="s">
        <v>24</v>
      </c>
      <c r="L105" t="s">
        <v>82</v>
      </c>
      <c r="M105" t="s">
        <v>26</v>
      </c>
      <c r="N105" t="s">
        <v>27</v>
      </c>
    </row>
    <row r="106" spans="1:14" x14ac:dyDescent="0.25">
      <c r="A106" t="s">
        <v>799</v>
      </c>
      <c r="C106" t="s">
        <v>76</v>
      </c>
      <c r="D106" t="s">
        <v>800</v>
      </c>
      <c r="E106" t="s">
        <v>695</v>
      </c>
      <c r="F106" t="s">
        <v>801</v>
      </c>
      <c r="G106" t="s">
        <v>802</v>
      </c>
      <c r="H106" t="s">
        <v>803</v>
      </c>
      <c r="I106" t="s">
        <v>804</v>
      </c>
      <c r="J106" t="s">
        <v>805</v>
      </c>
      <c r="K106" t="s">
        <v>24</v>
      </c>
      <c r="L106" t="s">
        <v>44</v>
      </c>
      <c r="M106" t="s">
        <v>26</v>
      </c>
      <c r="N106" t="s">
        <v>27</v>
      </c>
    </row>
    <row r="107" spans="1:14" x14ac:dyDescent="0.25">
      <c r="A107" t="s">
        <v>806</v>
      </c>
      <c r="B107" t="s">
        <v>807</v>
      </c>
      <c r="C107" t="s">
        <v>16</v>
      </c>
      <c r="D107" t="s">
        <v>808</v>
      </c>
      <c r="E107" t="s">
        <v>695</v>
      </c>
      <c r="F107" t="s">
        <v>809</v>
      </c>
      <c r="G107" t="s">
        <v>810</v>
      </c>
      <c r="H107" t="s">
        <v>811</v>
      </c>
      <c r="I107" t="s">
        <v>34</v>
      </c>
      <c r="J107" t="s">
        <v>433</v>
      </c>
      <c r="K107" t="s">
        <v>24</v>
      </c>
      <c r="L107" t="s">
        <v>82</v>
      </c>
      <c r="M107" t="s">
        <v>26</v>
      </c>
      <c r="N107" t="s">
        <v>27</v>
      </c>
    </row>
    <row r="108" spans="1:14" x14ac:dyDescent="0.25">
      <c r="A108" t="s">
        <v>824</v>
      </c>
      <c r="B108" t="s">
        <v>825</v>
      </c>
      <c r="C108" t="s">
        <v>16</v>
      </c>
      <c r="D108" t="s">
        <v>102</v>
      </c>
      <c r="E108" t="s">
        <v>695</v>
      </c>
      <c r="F108" t="s">
        <v>826</v>
      </c>
      <c r="G108" t="s">
        <v>827</v>
      </c>
      <c r="H108" t="s">
        <v>828</v>
      </c>
      <c r="I108" t="s">
        <v>34</v>
      </c>
      <c r="J108" t="s">
        <v>776</v>
      </c>
      <c r="K108" t="s">
        <v>24</v>
      </c>
      <c r="L108" t="s">
        <v>82</v>
      </c>
      <c r="M108" t="s">
        <v>829</v>
      </c>
      <c r="N108" t="s">
        <v>46</v>
      </c>
    </row>
    <row r="109" spans="1:14" x14ac:dyDescent="0.25">
      <c r="A109" t="s">
        <v>830</v>
      </c>
      <c r="B109" t="s">
        <v>831</v>
      </c>
      <c r="C109" t="s">
        <v>16</v>
      </c>
      <c r="D109" t="s">
        <v>102</v>
      </c>
      <c r="E109" t="s">
        <v>695</v>
      </c>
      <c r="F109" t="s">
        <v>832</v>
      </c>
      <c r="G109" t="s">
        <v>833</v>
      </c>
      <c r="H109" t="s">
        <v>834</v>
      </c>
      <c r="I109" t="s">
        <v>34</v>
      </c>
      <c r="J109" t="s">
        <v>43</v>
      </c>
      <c r="K109" t="s">
        <v>24</v>
      </c>
      <c r="L109" t="s">
        <v>82</v>
      </c>
      <c r="M109" t="s">
        <v>835</v>
      </c>
      <c r="N109" t="s">
        <v>46</v>
      </c>
    </row>
    <row r="110" spans="1:14" x14ac:dyDescent="0.25">
      <c r="A110" t="s">
        <v>836</v>
      </c>
      <c r="B110" t="s">
        <v>837</v>
      </c>
      <c r="C110" t="s">
        <v>16</v>
      </c>
      <c r="D110" t="s">
        <v>838</v>
      </c>
      <c r="E110" t="s">
        <v>695</v>
      </c>
      <c r="F110" t="s">
        <v>839</v>
      </c>
      <c r="G110" t="s">
        <v>840</v>
      </c>
      <c r="H110" t="s">
        <v>841</v>
      </c>
      <c r="I110" t="s">
        <v>34</v>
      </c>
      <c r="J110" t="s">
        <v>433</v>
      </c>
      <c r="K110" t="s">
        <v>24</v>
      </c>
      <c r="L110" t="s">
        <v>842</v>
      </c>
      <c r="M110" t="s">
        <v>26</v>
      </c>
      <c r="N110" t="s">
        <v>27</v>
      </c>
    </row>
    <row r="111" spans="1:14" x14ac:dyDescent="0.25">
      <c r="A111" t="s">
        <v>843</v>
      </c>
      <c r="B111" t="s">
        <v>844</v>
      </c>
      <c r="C111" t="s">
        <v>76</v>
      </c>
      <c r="D111" t="s">
        <v>220</v>
      </c>
      <c r="E111" t="s">
        <v>695</v>
      </c>
      <c r="F111" t="s">
        <v>845</v>
      </c>
      <c r="G111" t="s">
        <v>846</v>
      </c>
      <c r="H111" t="s">
        <v>847</v>
      </c>
      <c r="I111" t="s">
        <v>34</v>
      </c>
      <c r="J111" t="s">
        <v>691</v>
      </c>
      <c r="K111" t="s">
        <v>24</v>
      </c>
      <c r="L111" t="s">
        <v>848</v>
      </c>
      <c r="M111" t="s">
        <v>26</v>
      </c>
      <c r="N111" t="s">
        <v>27</v>
      </c>
    </row>
    <row r="112" spans="1:14" x14ac:dyDescent="0.25">
      <c r="A112" t="s">
        <v>849</v>
      </c>
      <c r="B112" t="s">
        <v>850</v>
      </c>
      <c r="C112" t="s">
        <v>16</v>
      </c>
      <c r="D112" t="s">
        <v>851</v>
      </c>
      <c r="E112" t="s">
        <v>695</v>
      </c>
      <c r="F112" t="s">
        <v>852</v>
      </c>
      <c r="G112" t="s">
        <v>853</v>
      </c>
      <c r="H112" t="s">
        <v>854</v>
      </c>
      <c r="I112" t="s">
        <v>22</v>
      </c>
      <c r="J112" t="s">
        <v>855</v>
      </c>
      <c r="K112" t="s">
        <v>24</v>
      </c>
      <c r="L112" t="s">
        <v>856</v>
      </c>
      <c r="M112" t="s">
        <v>857</v>
      </c>
      <c r="N112" t="s">
        <v>46</v>
      </c>
    </row>
    <row r="113" spans="1:14" x14ac:dyDescent="0.25">
      <c r="A113" t="s">
        <v>757</v>
      </c>
      <c r="B113" t="s">
        <v>758</v>
      </c>
      <c r="C113" t="s">
        <v>16</v>
      </c>
      <c r="D113" t="s">
        <v>759</v>
      </c>
      <c r="E113" t="s">
        <v>695</v>
      </c>
      <c r="F113" t="s">
        <v>858</v>
      </c>
      <c r="G113" t="s">
        <v>859</v>
      </c>
      <c r="H113" t="s">
        <v>860</v>
      </c>
      <c r="I113" t="s">
        <v>34</v>
      </c>
      <c r="J113" t="s">
        <v>134</v>
      </c>
      <c r="K113" t="s">
        <v>24</v>
      </c>
      <c r="L113" t="s">
        <v>82</v>
      </c>
      <c r="M113" t="s">
        <v>26</v>
      </c>
      <c r="N113" t="s">
        <v>27</v>
      </c>
    </row>
    <row r="114" spans="1:14" x14ac:dyDescent="0.25">
      <c r="A114" t="s">
        <v>873</v>
      </c>
      <c r="B114" t="s">
        <v>874</v>
      </c>
      <c r="C114" t="s">
        <v>16</v>
      </c>
      <c r="D114" t="s">
        <v>875</v>
      </c>
      <c r="E114" t="s">
        <v>695</v>
      </c>
      <c r="F114" t="s">
        <v>876</v>
      </c>
      <c r="G114" t="s">
        <v>877</v>
      </c>
      <c r="H114" t="s">
        <v>878</v>
      </c>
      <c r="I114" t="s">
        <v>22</v>
      </c>
      <c r="J114" t="s">
        <v>879</v>
      </c>
      <c r="K114" t="s">
        <v>24</v>
      </c>
      <c r="L114" t="s">
        <v>91</v>
      </c>
      <c r="M114" t="s">
        <v>26</v>
      </c>
      <c r="N114" t="s">
        <v>27</v>
      </c>
    </row>
    <row r="115" spans="1:14" x14ac:dyDescent="0.25">
      <c r="A115" t="s">
        <v>757</v>
      </c>
      <c r="B115" t="s">
        <v>758</v>
      </c>
      <c r="C115" t="s">
        <v>16</v>
      </c>
      <c r="D115" t="s">
        <v>759</v>
      </c>
      <c r="E115" t="s">
        <v>695</v>
      </c>
      <c r="F115" t="s">
        <v>880</v>
      </c>
      <c r="G115" t="s">
        <v>881</v>
      </c>
      <c r="H115" t="s">
        <v>882</v>
      </c>
      <c r="I115" t="s">
        <v>34</v>
      </c>
      <c r="J115" t="s">
        <v>872</v>
      </c>
      <c r="K115" t="s">
        <v>24</v>
      </c>
      <c r="L115" t="s">
        <v>82</v>
      </c>
      <c r="M115" t="s">
        <v>26</v>
      </c>
      <c r="N115" t="s">
        <v>27</v>
      </c>
    </row>
    <row r="116" spans="1:14" x14ac:dyDescent="0.25">
      <c r="A116" t="s">
        <v>883</v>
      </c>
      <c r="B116" t="s">
        <v>884</v>
      </c>
      <c r="C116" t="s">
        <v>16</v>
      </c>
      <c r="D116" t="s">
        <v>885</v>
      </c>
      <c r="E116" t="s">
        <v>695</v>
      </c>
      <c r="F116" t="s">
        <v>886</v>
      </c>
      <c r="G116" t="s">
        <v>887</v>
      </c>
      <c r="H116" t="s">
        <v>888</v>
      </c>
      <c r="I116" t="s">
        <v>34</v>
      </c>
      <c r="J116" t="s">
        <v>889</v>
      </c>
      <c r="K116" t="s">
        <v>24</v>
      </c>
      <c r="L116" t="s">
        <v>44</v>
      </c>
      <c r="M116" t="s">
        <v>26</v>
      </c>
      <c r="N116" t="s">
        <v>27</v>
      </c>
    </row>
    <row r="117" spans="1:14" x14ac:dyDescent="0.25">
      <c r="A117" t="s">
        <v>890</v>
      </c>
      <c r="B117" t="s">
        <v>891</v>
      </c>
      <c r="C117" t="s">
        <v>16</v>
      </c>
      <c r="D117" t="s">
        <v>892</v>
      </c>
      <c r="E117" t="s">
        <v>695</v>
      </c>
      <c r="F117" t="s">
        <v>893</v>
      </c>
      <c r="G117" t="s">
        <v>894</v>
      </c>
      <c r="H117" t="s">
        <v>895</v>
      </c>
      <c r="I117" t="s">
        <v>22</v>
      </c>
      <c r="J117" t="s">
        <v>276</v>
      </c>
      <c r="K117" t="s">
        <v>24</v>
      </c>
      <c r="L117" t="s">
        <v>91</v>
      </c>
      <c r="M117" t="s">
        <v>26</v>
      </c>
      <c r="N117" t="s">
        <v>27</v>
      </c>
    </row>
    <row r="118" spans="1:14" x14ac:dyDescent="0.25">
      <c r="A118" t="s">
        <v>896</v>
      </c>
      <c r="B118" t="s">
        <v>735</v>
      </c>
      <c r="C118" t="s">
        <v>16</v>
      </c>
      <c r="D118" t="s">
        <v>723</v>
      </c>
      <c r="E118" t="s">
        <v>695</v>
      </c>
      <c r="F118" t="s">
        <v>897</v>
      </c>
      <c r="G118" t="s">
        <v>898</v>
      </c>
      <c r="H118" t="s">
        <v>899</v>
      </c>
      <c r="I118" t="s">
        <v>34</v>
      </c>
      <c r="J118" t="s">
        <v>23</v>
      </c>
      <c r="K118" t="s">
        <v>24</v>
      </c>
      <c r="L118" t="s">
        <v>900</v>
      </c>
      <c r="M118" t="s">
        <v>26</v>
      </c>
      <c r="N118" t="s">
        <v>27</v>
      </c>
    </row>
    <row r="119" spans="1:14" x14ac:dyDescent="0.25">
      <c r="A119" t="s">
        <v>757</v>
      </c>
      <c r="B119" t="s">
        <v>758</v>
      </c>
      <c r="C119" t="s">
        <v>16</v>
      </c>
      <c r="D119" t="s">
        <v>759</v>
      </c>
      <c r="E119" t="s">
        <v>695</v>
      </c>
      <c r="F119" t="s">
        <v>905</v>
      </c>
      <c r="G119" t="s">
        <v>906</v>
      </c>
      <c r="H119" t="s">
        <v>907</v>
      </c>
      <c r="I119" t="s">
        <v>34</v>
      </c>
      <c r="J119" t="s">
        <v>872</v>
      </c>
      <c r="K119" t="s">
        <v>24</v>
      </c>
      <c r="L119" t="s">
        <v>82</v>
      </c>
      <c r="M119" t="s">
        <v>26</v>
      </c>
      <c r="N119" t="s">
        <v>27</v>
      </c>
    </row>
    <row r="120" spans="1:14" x14ac:dyDescent="0.25">
      <c r="A120" t="s">
        <v>908</v>
      </c>
      <c r="B120" t="s">
        <v>909</v>
      </c>
      <c r="C120" t="s">
        <v>76</v>
      </c>
      <c r="D120" t="s">
        <v>910</v>
      </c>
      <c r="E120" t="s">
        <v>695</v>
      </c>
      <c r="F120" t="s">
        <v>911</v>
      </c>
      <c r="G120" t="s">
        <v>912</v>
      </c>
      <c r="H120" t="s">
        <v>913</v>
      </c>
      <c r="I120" t="s">
        <v>34</v>
      </c>
      <c r="J120" t="s">
        <v>134</v>
      </c>
      <c r="K120" t="s">
        <v>24</v>
      </c>
      <c r="L120" t="s">
        <v>914</v>
      </c>
      <c r="M120" t="s">
        <v>26</v>
      </c>
      <c r="N120" t="s">
        <v>27</v>
      </c>
    </row>
    <row r="121" spans="1:14" x14ac:dyDescent="0.25">
      <c r="A121" t="s">
        <v>921</v>
      </c>
      <c r="B121" t="s">
        <v>752</v>
      </c>
      <c r="C121" t="s">
        <v>76</v>
      </c>
      <c r="D121" t="s">
        <v>753</v>
      </c>
      <c r="E121" t="s">
        <v>695</v>
      </c>
      <c r="F121" t="s">
        <v>922</v>
      </c>
      <c r="G121" t="s">
        <v>923</v>
      </c>
      <c r="H121" t="s">
        <v>924</v>
      </c>
      <c r="I121" t="s">
        <v>34</v>
      </c>
      <c r="J121" t="s">
        <v>816</v>
      </c>
      <c r="K121" t="s">
        <v>24</v>
      </c>
      <c r="L121" t="s">
        <v>817</v>
      </c>
      <c r="M121" t="s">
        <v>26</v>
      </c>
      <c r="N121" t="s">
        <v>27</v>
      </c>
    </row>
    <row r="122" spans="1:14" x14ac:dyDescent="0.25">
      <c r="A122" t="s">
        <v>925</v>
      </c>
      <c r="B122" t="s">
        <v>735</v>
      </c>
      <c r="C122" t="s">
        <v>16</v>
      </c>
      <c r="D122" t="s">
        <v>723</v>
      </c>
      <c r="E122" t="s">
        <v>695</v>
      </c>
      <c r="F122" t="s">
        <v>926</v>
      </c>
      <c r="G122" t="s">
        <v>927</v>
      </c>
      <c r="H122" t="s">
        <v>928</v>
      </c>
      <c r="I122" t="s">
        <v>34</v>
      </c>
      <c r="J122" t="s">
        <v>929</v>
      </c>
      <c r="K122" t="s">
        <v>24</v>
      </c>
      <c r="L122" t="s">
        <v>900</v>
      </c>
      <c r="M122" t="s">
        <v>26</v>
      </c>
      <c r="N122" t="s">
        <v>27</v>
      </c>
    </row>
    <row r="123" spans="1:14" x14ac:dyDescent="0.25">
      <c r="A123" t="s">
        <v>930</v>
      </c>
      <c r="B123" t="s">
        <v>764</v>
      </c>
      <c r="C123" t="s">
        <v>16</v>
      </c>
      <c r="D123" t="s">
        <v>931</v>
      </c>
      <c r="E123" t="s">
        <v>695</v>
      </c>
      <c r="F123" t="s">
        <v>932</v>
      </c>
      <c r="G123" t="s">
        <v>933</v>
      </c>
      <c r="H123" t="s">
        <v>934</v>
      </c>
      <c r="I123" t="s">
        <v>34</v>
      </c>
      <c r="J123" t="s">
        <v>568</v>
      </c>
      <c r="K123" t="s">
        <v>24</v>
      </c>
      <c r="L123" t="s">
        <v>82</v>
      </c>
      <c r="M123" t="s">
        <v>935</v>
      </c>
      <c r="N123" t="s">
        <v>46</v>
      </c>
    </row>
    <row r="124" spans="1:14" x14ac:dyDescent="0.25">
      <c r="A124" t="s">
        <v>939</v>
      </c>
      <c r="B124" t="s">
        <v>940</v>
      </c>
      <c r="C124" t="s">
        <v>16</v>
      </c>
      <c r="D124" t="s">
        <v>404</v>
      </c>
      <c r="E124" t="s">
        <v>695</v>
      </c>
      <c r="F124" t="s">
        <v>941</v>
      </c>
      <c r="G124" t="s">
        <v>942</v>
      </c>
      <c r="H124" t="s">
        <v>943</v>
      </c>
      <c r="I124" t="s">
        <v>34</v>
      </c>
      <c r="J124" t="s">
        <v>944</v>
      </c>
      <c r="K124" t="s">
        <v>24</v>
      </c>
      <c r="L124" t="s">
        <v>82</v>
      </c>
      <c r="M124" t="s">
        <v>26</v>
      </c>
      <c r="N124" t="s">
        <v>27</v>
      </c>
    </row>
    <row r="125" spans="1:14" x14ac:dyDescent="0.25">
      <c r="A125" t="s">
        <v>945</v>
      </c>
      <c r="B125" t="s">
        <v>946</v>
      </c>
      <c r="C125" t="s">
        <v>16</v>
      </c>
      <c r="D125" t="s">
        <v>947</v>
      </c>
      <c r="E125" t="s">
        <v>695</v>
      </c>
      <c r="F125" t="s">
        <v>948</v>
      </c>
      <c r="G125" t="s">
        <v>949</v>
      </c>
      <c r="H125" t="s">
        <v>950</v>
      </c>
      <c r="I125" t="s">
        <v>22</v>
      </c>
      <c r="J125" t="s">
        <v>284</v>
      </c>
      <c r="K125" t="s">
        <v>24</v>
      </c>
      <c r="L125" t="s">
        <v>91</v>
      </c>
      <c r="M125" t="s">
        <v>26</v>
      </c>
      <c r="N125" t="s">
        <v>27</v>
      </c>
    </row>
    <row r="126" spans="1:14" x14ac:dyDescent="0.25">
      <c r="A126" t="s">
        <v>956</v>
      </c>
      <c r="B126" t="s">
        <v>957</v>
      </c>
      <c r="C126" t="s">
        <v>76</v>
      </c>
      <c r="D126" t="s">
        <v>917</v>
      </c>
      <c r="E126" t="s">
        <v>695</v>
      </c>
      <c r="F126" t="s">
        <v>958</v>
      </c>
      <c r="G126" t="s">
        <v>959</v>
      </c>
      <c r="H126" t="s">
        <v>960</v>
      </c>
      <c r="I126" t="s">
        <v>34</v>
      </c>
      <c r="J126" t="s">
        <v>514</v>
      </c>
      <c r="K126" t="s">
        <v>24</v>
      </c>
      <c r="L126" t="s">
        <v>82</v>
      </c>
      <c r="M126" t="s">
        <v>26</v>
      </c>
      <c r="N126" t="s">
        <v>27</v>
      </c>
    </row>
    <row r="127" spans="1:14" x14ac:dyDescent="0.25">
      <c r="A127" t="s">
        <v>757</v>
      </c>
      <c r="B127" t="s">
        <v>758</v>
      </c>
      <c r="C127" t="s">
        <v>16</v>
      </c>
      <c r="D127" t="s">
        <v>759</v>
      </c>
      <c r="E127" t="s">
        <v>695</v>
      </c>
      <c r="F127" t="s">
        <v>961</v>
      </c>
      <c r="G127" t="s">
        <v>962</v>
      </c>
      <c r="H127" t="s">
        <v>963</v>
      </c>
      <c r="I127" t="s">
        <v>34</v>
      </c>
      <c r="J127" t="s">
        <v>782</v>
      </c>
      <c r="K127" t="s">
        <v>24</v>
      </c>
      <c r="L127" t="s">
        <v>82</v>
      </c>
      <c r="M127" t="s">
        <v>26</v>
      </c>
      <c r="N127" t="s">
        <v>27</v>
      </c>
    </row>
    <row r="128" spans="1:14" x14ac:dyDescent="0.25">
      <c r="A128" t="s">
        <v>799</v>
      </c>
      <c r="C128" t="s">
        <v>76</v>
      </c>
      <c r="D128" t="s">
        <v>800</v>
      </c>
      <c r="E128" t="s">
        <v>695</v>
      </c>
      <c r="F128" t="s">
        <v>968</v>
      </c>
      <c r="G128" t="s">
        <v>969</v>
      </c>
      <c r="H128" t="s">
        <v>970</v>
      </c>
      <c r="I128" t="s">
        <v>804</v>
      </c>
      <c r="J128" t="s">
        <v>971</v>
      </c>
      <c r="K128" t="s">
        <v>24</v>
      </c>
      <c r="L128" t="s">
        <v>44</v>
      </c>
      <c r="M128" t="s">
        <v>26</v>
      </c>
      <c r="N128" t="s">
        <v>27</v>
      </c>
    </row>
    <row r="129" spans="1:14" x14ac:dyDescent="0.25">
      <c r="A129" t="s">
        <v>977</v>
      </c>
      <c r="B129" t="s">
        <v>752</v>
      </c>
      <c r="C129" t="s">
        <v>76</v>
      </c>
      <c r="D129" t="s">
        <v>753</v>
      </c>
      <c r="E129" t="s">
        <v>695</v>
      </c>
      <c r="F129" t="s">
        <v>978</v>
      </c>
      <c r="G129" t="s">
        <v>979</v>
      </c>
      <c r="H129" t="s">
        <v>980</v>
      </c>
      <c r="I129" t="s">
        <v>34</v>
      </c>
      <c r="J129" t="s">
        <v>816</v>
      </c>
      <c r="K129" t="s">
        <v>24</v>
      </c>
      <c r="L129" t="s">
        <v>817</v>
      </c>
      <c r="M129" t="s">
        <v>26</v>
      </c>
      <c r="N129" t="s">
        <v>27</v>
      </c>
    </row>
    <row r="130" spans="1:14" x14ac:dyDescent="0.25">
      <c r="A130" t="s">
        <v>991</v>
      </c>
      <c r="B130" t="s">
        <v>992</v>
      </c>
      <c r="C130" t="s">
        <v>16</v>
      </c>
      <c r="D130" t="s">
        <v>851</v>
      </c>
      <c r="E130" t="s">
        <v>695</v>
      </c>
      <c r="F130" t="s">
        <v>993</v>
      </c>
      <c r="G130" t="s">
        <v>994</v>
      </c>
      <c r="H130" t="s">
        <v>995</v>
      </c>
      <c r="I130" t="s">
        <v>22</v>
      </c>
      <c r="J130" t="s">
        <v>855</v>
      </c>
      <c r="K130" t="s">
        <v>24</v>
      </c>
      <c r="L130" t="s">
        <v>856</v>
      </c>
      <c r="M130" t="s">
        <v>26</v>
      </c>
      <c r="N130" t="s">
        <v>27</v>
      </c>
    </row>
    <row r="131" spans="1:14" x14ac:dyDescent="0.25">
      <c r="A131" t="s">
        <v>1000</v>
      </c>
      <c r="B131" t="s">
        <v>752</v>
      </c>
      <c r="C131" t="s">
        <v>76</v>
      </c>
      <c r="D131" t="s">
        <v>753</v>
      </c>
      <c r="E131" t="s">
        <v>695</v>
      </c>
      <c r="F131" t="s">
        <v>1001</v>
      </c>
      <c r="G131" t="s">
        <v>1002</v>
      </c>
      <c r="H131" t="s">
        <v>1003</v>
      </c>
      <c r="I131" t="s">
        <v>34</v>
      </c>
      <c r="J131" t="s">
        <v>944</v>
      </c>
      <c r="K131" t="s">
        <v>24</v>
      </c>
      <c r="L131" t="s">
        <v>114</v>
      </c>
      <c r="M131" t="s">
        <v>26</v>
      </c>
      <c r="N131" t="s">
        <v>27</v>
      </c>
    </row>
    <row r="132" spans="1:14" x14ac:dyDescent="0.25">
      <c r="A132" t="s">
        <v>1011</v>
      </c>
      <c r="B132" t="s">
        <v>752</v>
      </c>
      <c r="C132" t="s">
        <v>76</v>
      </c>
      <c r="D132" t="s">
        <v>753</v>
      </c>
      <c r="E132" t="s">
        <v>695</v>
      </c>
      <c r="F132" t="s">
        <v>1012</v>
      </c>
      <c r="G132" t="s">
        <v>1013</v>
      </c>
      <c r="H132" t="s">
        <v>1014</v>
      </c>
      <c r="I132" t="s">
        <v>34</v>
      </c>
      <c r="J132" t="s">
        <v>816</v>
      </c>
      <c r="K132" t="s">
        <v>24</v>
      </c>
      <c r="L132" t="s">
        <v>817</v>
      </c>
      <c r="M132" t="s">
        <v>26</v>
      </c>
      <c r="N132" t="s">
        <v>27</v>
      </c>
    </row>
    <row r="133" spans="1:14" x14ac:dyDescent="0.25">
      <c r="A133" t="s">
        <v>1015</v>
      </c>
      <c r="B133" t="s">
        <v>735</v>
      </c>
      <c r="C133" t="s">
        <v>16</v>
      </c>
      <c r="D133" t="s">
        <v>723</v>
      </c>
      <c r="E133" t="s">
        <v>695</v>
      </c>
      <c r="F133" t="s">
        <v>1016</v>
      </c>
      <c r="G133" t="s">
        <v>1017</v>
      </c>
      <c r="H133" t="s">
        <v>1018</v>
      </c>
      <c r="I133" t="s">
        <v>34</v>
      </c>
      <c r="J133" t="s">
        <v>1019</v>
      </c>
      <c r="K133" t="s">
        <v>24</v>
      </c>
      <c r="L133" t="s">
        <v>285</v>
      </c>
      <c r="M133" t="s">
        <v>26</v>
      </c>
      <c r="N133" t="s">
        <v>27</v>
      </c>
    </row>
    <row r="134" spans="1:14" x14ac:dyDescent="0.25">
      <c r="A134" t="s">
        <v>728</v>
      </c>
      <c r="B134" t="s">
        <v>729</v>
      </c>
      <c r="C134" t="s">
        <v>76</v>
      </c>
      <c r="D134" t="s">
        <v>730</v>
      </c>
      <c r="E134" t="s">
        <v>695</v>
      </c>
      <c r="F134" t="s">
        <v>1025</v>
      </c>
      <c r="G134" t="s">
        <v>1026</v>
      </c>
      <c r="H134" t="s">
        <v>1027</v>
      </c>
      <c r="I134" t="s">
        <v>34</v>
      </c>
      <c r="J134" t="s">
        <v>448</v>
      </c>
      <c r="K134" t="s">
        <v>24</v>
      </c>
      <c r="L134" t="s">
        <v>82</v>
      </c>
      <c r="M134" t="s">
        <v>26</v>
      </c>
      <c r="N134" t="s">
        <v>27</v>
      </c>
    </row>
    <row r="135" spans="1:14" x14ac:dyDescent="0.25">
      <c r="A135" t="s">
        <v>757</v>
      </c>
      <c r="B135" t="s">
        <v>758</v>
      </c>
      <c r="C135" t="s">
        <v>16</v>
      </c>
      <c r="D135" t="s">
        <v>759</v>
      </c>
      <c r="E135" t="s">
        <v>695</v>
      </c>
      <c r="F135" t="s">
        <v>1028</v>
      </c>
      <c r="G135" t="s">
        <v>1029</v>
      </c>
      <c r="H135" t="s">
        <v>1030</v>
      </c>
      <c r="I135" t="s">
        <v>34</v>
      </c>
      <c r="J135" t="s">
        <v>426</v>
      </c>
      <c r="K135" t="s">
        <v>24</v>
      </c>
      <c r="L135" t="s">
        <v>82</v>
      </c>
      <c r="M135" t="s">
        <v>26</v>
      </c>
      <c r="N135" t="s">
        <v>27</v>
      </c>
    </row>
    <row r="136" spans="1:14" x14ac:dyDescent="0.25">
      <c r="A136" t="s">
        <v>939</v>
      </c>
      <c r="B136" t="s">
        <v>952</v>
      </c>
      <c r="C136" t="s">
        <v>16</v>
      </c>
      <c r="D136" t="s">
        <v>404</v>
      </c>
      <c r="E136" t="s">
        <v>695</v>
      </c>
      <c r="F136" t="s">
        <v>1036</v>
      </c>
      <c r="G136" t="s">
        <v>1037</v>
      </c>
      <c r="H136" t="s">
        <v>1038</v>
      </c>
      <c r="I136" t="s">
        <v>34</v>
      </c>
      <c r="J136" t="s">
        <v>944</v>
      </c>
      <c r="K136" t="s">
        <v>24</v>
      </c>
      <c r="L136" t="s">
        <v>82</v>
      </c>
      <c r="M136" t="s">
        <v>26</v>
      </c>
      <c r="N136" t="s">
        <v>27</v>
      </c>
    </row>
    <row r="137" spans="1:14" x14ac:dyDescent="0.25">
      <c r="A137" t="s">
        <v>977</v>
      </c>
      <c r="B137" t="s">
        <v>752</v>
      </c>
      <c r="C137" t="s">
        <v>76</v>
      </c>
      <c r="D137" t="s">
        <v>753</v>
      </c>
      <c r="E137" t="s">
        <v>695</v>
      </c>
      <c r="F137" t="s">
        <v>1039</v>
      </c>
      <c r="G137" t="s">
        <v>1040</v>
      </c>
      <c r="H137" t="s">
        <v>1041</v>
      </c>
      <c r="I137" t="s">
        <v>34</v>
      </c>
      <c r="J137" t="s">
        <v>699</v>
      </c>
      <c r="K137" t="s">
        <v>24</v>
      </c>
      <c r="L137" t="s">
        <v>114</v>
      </c>
      <c r="M137" t="s">
        <v>26</v>
      </c>
      <c r="N137" t="s">
        <v>27</v>
      </c>
    </row>
    <row r="138" spans="1:14" x14ac:dyDescent="0.25">
      <c r="A138" t="s">
        <v>788</v>
      </c>
      <c r="B138" t="s">
        <v>789</v>
      </c>
      <c r="C138" t="s">
        <v>16</v>
      </c>
      <c r="D138" t="s">
        <v>790</v>
      </c>
      <c r="E138" t="s">
        <v>695</v>
      </c>
      <c r="F138" t="s">
        <v>1042</v>
      </c>
      <c r="G138" t="s">
        <v>1043</v>
      </c>
      <c r="H138" t="s">
        <v>1044</v>
      </c>
      <c r="I138" t="s">
        <v>34</v>
      </c>
      <c r="J138" t="s">
        <v>349</v>
      </c>
      <c r="K138" t="s">
        <v>24</v>
      </c>
      <c r="L138" t="s">
        <v>233</v>
      </c>
      <c r="M138" t="s">
        <v>1045</v>
      </c>
      <c r="N138" t="s">
        <v>46</v>
      </c>
    </row>
    <row r="139" spans="1:14" x14ac:dyDescent="0.25">
      <c r="A139" t="s">
        <v>1046</v>
      </c>
      <c r="B139" t="s">
        <v>982</v>
      </c>
      <c r="C139" t="s">
        <v>16</v>
      </c>
      <c r="D139" t="s">
        <v>983</v>
      </c>
      <c r="E139" t="s">
        <v>695</v>
      </c>
      <c r="F139" t="s">
        <v>1047</v>
      </c>
      <c r="G139" t="s">
        <v>1048</v>
      </c>
      <c r="H139" t="s">
        <v>1049</v>
      </c>
      <c r="I139" t="s">
        <v>34</v>
      </c>
      <c r="J139" t="s">
        <v>987</v>
      </c>
      <c r="K139" t="s">
        <v>24</v>
      </c>
      <c r="L139" t="s">
        <v>44</v>
      </c>
      <c r="M139" t="s">
        <v>26</v>
      </c>
      <c r="N139" t="s">
        <v>27</v>
      </c>
    </row>
    <row r="140" spans="1:14" x14ac:dyDescent="0.25">
      <c r="A140" t="s">
        <v>1050</v>
      </c>
      <c r="B140" t="s">
        <v>1051</v>
      </c>
      <c r="C140" t="s">
        <v>76</v>
      </c>
      <c r="D140" t="s">
        <v>1052</v>
      </c>
      <c r="E140" t="s">
        <v>695</v>
      </c>
      <c r="F140" t="s">
        <v>1053</v>
      </c>
      <c r="G140" t="s">
        <v>1054</v>
      </c>
      <c r="H140" t="s">
        <v>1055</v>
      </c>
      <c r="I140" t="s">
        <v>34</v>
      </c>
      <c r="J140" t="s">
        <v>1056</v>
      </c>
      <c r="K140" t="s">
        <v>24</v>
      </c>
      <c r="L140" t="s">
        <v>224</v>
      </c>
      <c r="M140" t="s">
        <v>1057</v>
      </c>
      <c r="N140" t="s">
        <v>46</v>
      </c>
    </row>
    <row r="141" spans="1:14" x14ac:dyDescent="0.25">
      <c r="A141" t="s">
        <v>1058</v>
      </c>
      <c r="B141" t="s">
        <v>752</v>
      </c>
      <c r="C141" t="s">
        <v>76</v>
      </c>
      <c r="D141" t="s">
        <v>753</v>
      </c>
      <c r="E141" t="s">
        <v>695</v>
      </c>
      <c r="F141" t="s">
        <v>1059</v>
      </c>
      <c r="G141" t="s">
        <v>1060</v>
      </c>
      <c r="H141" t="s">
        <v>1061</v>
      </c>
      <c r="I141" t="s">
        <v>34</v>
      </c>
      <c r="J141" t="s">
        <v>745</v>
      </c>
      <c r="K141" t="s">
        <v>24</v>
      </c>
      <c r="L141" t="s">
        <v>114</v>
      </c>
      <c r="M141" t="s">
        <v>26</v>
      </c>
      <c r="N141" t="s">
        <v>27</v>
      </c>
    </row>
    <row r="142" spans="1:14" x14ac:dyDescent="0.25">
      <c r="A142" t="s">
        <v>1062</v>
      </c>
      <c r="B142" t="s">
        <v>752</v>
      </c>
      <c r="C142" t="s">
        <v>76</v>
      </c>
      <c r="D142" t="s">
        <v>753</v>
      </c>
      <c r="E142" t="s">
        <v>695</v>
      </c>
      <c r="F142" t="s">
        <v>1063</v>
      </c>
      <c r="G142" t="s">
        <v>1064</v>
      </c>
      <c r="H142" t="s">
        <v>1065</v>
      </c>
      <c r="I142" t="s">
        <v>34</v>
      </c>
      <c r="J142" t="s">
        <v>1066</v>
      </c>
      <c r="K142" t="s">
        <v>24</v>
      </c>
      <c r="L142" t="s">
        <v>114</v>
      </c>
      <c r="M142" t="s">
        <v>26</v>
      </c>
      <c r="N142" t="s">
        <v>27</v>
      </c>
    </row>
    <row r="143" spans="1:14" x14ac:dyDescent="0.25">
      <c r="A143" t="s">
        <v>1062</v>
      </c>
      <c r="B143" t="s">
        <v>752</v>
      </c>
      <c r="C143" t="s">
        <v>76</v>
      </c>
      <c r="D143" t="s">
        <v>753</v>
      </c>
      <c r="E143" t="s">
        <v>695</v>
      </c>
      <c r="F143" t="s">
        <v>1073</v>
      </c>
      <c r="G143" t="s">
        <v>1074</v>
      </c>
      <c r="H143" t="s">
        <v>1075</v>
      </c>
      <c r="I143" t="s">
        <v>34</v>
      </c>
      <c r="J143" t="s">
        <v>816</v>
      </c>
      <c r="K143" t="s">
        <v>24</v>
      </c>
      <c r="L143" t="s">
        <v>817</v>
      </c>
      <c r="M143" t="s">
        <v>26</v>
      </c>
      <c r="N143" t="s">
        <v>27</v>
      </c>
    </row>
    <row r="144" spans="1:14" x14ac:dyDescent="0.25">
      <c r="A144" t="s">
        <v>1076</v>
      </c>
      <c r="B144" t="s">
        <v>1077</v>
      </c>
      <c r="C144" t="s">
        <v>16</v>
      </c>
      <c r="D144" t="s">
        <v>1078</v>
      </c>
      <c r="E144" t="s">
        <v>695</v>
      </c>
      <c r="F144" t="s">
        <v>1079</v>
      </c>
      <c r="G144" t="s">
        <v>1080</v>
      </c>
      <c r="H144" t="s">
        <v>1081</v>
      </c>
      <c r="I144" t="s">
        <v>22</v>
      </c>
      <c r="J144" t="s">
        <v>782</v>
      </c>
      <c r="K144" t="s">
        <v>24</v>
      </c>
      <c r="L144" t="s">
        <v>1082</v>
      </c>
      <c r="M144" t="s">
        <v>26</v>
      </c>
      <c r="N144" t="s">
        <v>27</v>
      </c>
    </row>
    <row r="145" spans="1:14" x14ac:dyDescent="0.25">
      <c r="A145" t="s">
        <v>1083</v>
      </c>
      <c r="B145" t="s">
        <v>1084</v>
      </c>
      <c r="C145" t="s">
        <v>76</v>
      </c>
      <c r="D145" t="s">
        <v>1085</v>
      </c>
      <c r="E145" t="s">
        <v>695</v>
      </c>
      <c r="F145" t="s">
        <v>1086</v>
      </c>
      <c r="G145" t="s">
        <v>1087</v>
      </c>
      <c r="H145" t="s">
        <v>1088</v>
      </c>
      <c r="I145" t="s">
        <v>34</v>
      </c>
      <c r="J145" t="s">
        <v>307</v>
      </c>
      <c r="K145" t="s">
        <v>24</v>
      </c>
      <c r="L145" t="s">
        <v>82</v>
      </c>
      <c r="M145" t="s">
        <v>26</v>
      </c>
      <c r="N145" t="s">
        <v>27</v>
      </c>
    </row>
    <row r="146" spans="1:14" x14ac:dyDescent="0.25">
      <c r="A146" t="s">
        <v>1095</v>
      </c>
      <c r="B146" t="s">
        <v>1096</v>
      </c>
      <c r="C146" t="s">
        <v>16</v>
      </c>
      <c r="D146" t="s">
        <v>437</v>
      </c>
      <c r="E146" t="s">
        <v>695</v>
      </c>
      <c r="F146" t="s">
        <v>1097</v>
      </c>
      <c r="G146" t="s">
        <v>1098</v>
      </c>
      <c r="H146" t="s">
        <v>1099</v>
      </c>
      <c r="I146" t="s">
        <v>34</v>
      </c>
      <c r="J146" t="s">
        <v>794</v>
      </c>
      <c r="K146" t="s">
        <v>24</v>
      </c>
      <c r="L146" t="s">
        <v>441</v>
      </c>
      <c r="M146" t="s">
        <v>1100</v>
      </c>
      <c r="N146" t="s">
        <v>46</v>
      </c>
    </row>
    <row r="147" spans="1:14" x14ac:dyDescent="0.25">
      <c r="A147" t="s">
        <v>1101</v>
      </c>
      <c r="B147" t="s">
        <v>752</v>
      </c>
      <c r="C147" t="s">
        <v>76</v>
      </c>
      <c r="D147" t="s">
        <v>753</v>
      </c>
      <c r="E147" t="s">
        <v>695</v>
      </c>
      <c r="F147" t="s">
        <v>1102</v>
      </c>
      <c r="G147" t="s">
        <v>1103</v>
      </c>
      <c r="H147" t="s">
        <v>1104</v>
      </c>
      <c r="I147" t="s">
        <v>34</v>
      </c>
      <c r="J147" t="s">
        <v>816</v>
      </c>
      <c r="K147" t="s">
        <v>24</v>
      </c>
      <c r="L147" t="s">
        <v>817</v>
      </c>
      <c r="M147" t="s">
        <v>26</v>
      </c>
      <c r="N147" t="s">
        <v>27</v>
      </c>
    </row>
    <row r="148" spans="1:14" x14ac:dyDescent="0.25">
      <c r="A148" t="s">
        <v>1105</v>
      </c>
      <c r="B148" t="s">
        <v>693</v>
      </c>
      <c r="C148" t="s">
        <v>76</v>
      </c>
      <c r="D148" t="s">
        <v>694</v>
      </c>
      <c r="E148" t="s">
        <v>695</v>
      </c>
      <c r="F148" t="s">
        <v>1106</v>
      </c>
      <c r="G148" t="s">
        <v>1107</v>
      </c>
      <c r="H148" t="s">
        <v>1108</v>
      </c>
      <c r="I148" t="s">
        <v>34</v>
      </c>
      <c r="J148" t="s">
        <v>987</v>
      </c>
      <c r="K148" t="s">
        <v>24</v>
      </c>
      <c r="L148" t="s">
        <v>700</v>
      </c>
      <c r="M148" t="s">
        <v>26</v>
      </c>
      <c r="N148" t="s">
        <v>27</v>
      </c>
    </row>
    <row r="149" spans="1:14" x14ac:dyDescent="0.25">
      <c r="A149" t="s">
        <v>788</v>
      </c>
      <c r="B149" t="s">
        <v>789</v>
      </c>
      <c r="C149" t="s">
        <v>16</v>
      </c>
      <c r="D149" t="s">
        <v>790</v>
      </c>
      <c r="E149" t="s">
        <v>695</v>
      </c>
      <c r="F149" t="s">
        <v>1109</v>
      </c>
      <c r="G149" t="s">
        <v>1110</v>
      </c>
      <c r="H149" t="s">
        <v>1111</v>
      </c>
      <c r="I149" t="s">
        <v>34</v>
      </c>
      <c r="J149" t="s">
        <v>155</v>
      </c>
      <c r="K149" t="s">
        <v>24</v>
      </c>
      <c r="L149" t="s">
        <v>233</v>
      </c>
      <c r="M149" t="s">
        <v>1112</v>
      </c>
      <c r="N149" t="s">
        <v>46</v>
      </c>
    </row>
    <row r="150" spans="1:14" x14ac:dyDescent="0.25">
      <c r="A150" t="s">
        <v>1113</v>
      </c>
      <c r="B150" t="s">
        <v>884</v>
      </c>
      <c r="C150" t="s">
        <v>16</v>
      </c>
      <c r="D150" t="s">
        <v>885</v>
      </c>
      <c r="E150" t="s">
        <v>695</v>
      </c>
      <c r="F150" t="s">
        <v>1114</v>
      </c>
      <c r="G150" t="s">
        <v>1115</v>
      </c>
      <c r="H150" t="s">
        <v>1116</v>
      </c>
      <c r="I150" t="s">
        <v>34</v>
      </c>
      <c r="J150" t="s">
        <v>521</v>
      </c>
      <c r="K150" t="s">
        <v>24</v>
      </c>
      <c r="L150" t="s">
        <v>44</v>
      </c>
      <c r="M150" t="s">
        <v>26</v>
      </c>
      <c r="N150" t="s">
        <v>27</v>
      </c>
    </row>
    <row r="151" spans="1:14" x14ac:dyDescent="0.25">
      <c r="A151" t="s">
        <v>806</v>
      </c>
      <c r="B151" t="s">
        <v>807</v>
      </c>
      <c r="C151" t="s">
        <v>16</v>
      </c>
      <c r="D151" t="s">
        <v>808</v>
      </c>
      <c r="E151" t="s">
        <v>695</v>
      </c>
      <c r="F151" t="s">
        <v>1117</v>
      </c>
      <c r="G151" t="s">
        <v>1118</v>
      </c>
      <c r="H151" t="s">
        <v>1119</v>
      </c>
      <c r="I151" t="s">
        <v>34</v>
      </c>
      <c r="J151" t="s">
        <v>987</v>
      </c>
      <c r="K151" t="s">
        <v>24</v>
      </c>
      <c r="L151" t="s">
        <v>82</v>
      </c>
      <c r="M151" t="s">
        <v>26</v>
      </c>
      <c r="N151" t="s">
        <v>27</v>
      </c>
    </row>
    <row r="152" spans="1:14" x14ac:dyDescent="0.25">
      <c r="A152" t="s">
        <v>1120</v>
      </c>
      <c r="B152" t="s">
        <v>1068</v>
      </c>
      <c r="C152" t="s">
        <v>16</v>
      </c>
      <c r="D152" t="s">
        <v>1069</v>
      </c>
      <c r="E152" t="s">
        <v>695</v>
      </c>
      <c r="F152" t="s">
        <v>1121</v>
      </c>
      <c r="G152" t="s">
        <v>1122</v>
      </c>
      <c r="H152" t="s">
        <v>1123</v>
      </c>
      <c r="I152" t="s">
        <v>34</v>
      </c>
      <c r="J152" t="s">
        <v>284</v>
      </c>
      <c r="K152" t="s">
        <v>24</v>
      </c>
      <c r="L152" t="s">
        <v>82</v>
      </c>
      <c r="M152" t="s">
        <v>26</v>
      </c>
      <c r="N152" t="s">
        <v>27</v>
      </c>
    </row>
    <row r="153" spans="1:14" x14ac:dyDescent="0.25">
      <c r="A153" t="s">
        <v>1128</v>
      </c>
      <c r="B153" t="s">
        <v>1129</v>
      </c>
      <c r="C153" t="s">
        <v>16</v>
      </c>
      <c r="D153" t="s">
        <v>1130</v>
      </c>
      <c r="E153" t="s">
        <v>695</v>
      </c>
      <c r="F153" t="s">
        <v>1131</v>
      </c>
      <c r="G153" t="s">
        <v>1132</v>
      </c>
      <c r="H153" t="s">
        <v>1133</v>
      </c>
      <c r="I153" t="s">
        <v>34</v>
      </c>
      <c r="J153" t="s">
        <v>1134</v>
      </c>
      <c r="K153" t="s">
        <v>24</v>
      </c>
      <c r="L153" t="s">
        <v>82</v>
      </c>
      <c r="M153" t="s">
        <v>26</v>
      </c>
      <c r="N153" t="s">
        <v>27</v>
      </c>
    </row>
    <row r="154" spans="1:14" x14ac:dyDescent="0.25">
      <c r="A154" t="s">
        <v>1135</v>
      </c>
      <c r="B154" t="s">
        <v>1005</v>
      </c>
      <c r="C154" t="s">
        <v>76</v>
      </c>
      <c r="D154" t="s">
        <v>1006</v>
      </c>
      <c r="E154" t="s">
        <v>695</v>
      </c>
      <c r="F154" t="s">
        <v>1136</v>
      </c>
      <c r="G154" t="s">
        <v>1137</v>
      </c>
      <c r="H154" t="s">
        <v>1138</v>
      </c>
      <c r="I154" t="s">
        <v>34</v>
      </c>
      <c r="J154" t="s">
        <v>1010</v>
      </c>
      <c r="K154" t="s">
        <v>24</v>
      </c>
      <c r="L154" t="s">
        <v>848</v>
      </c>
      <c r="M154" t="s">
        <v>26</v>
      </c>
      <c r="N154" t="s">
        <v>27</v>
      </c>
    </row>
    <row r="155" spans="1:14" x14ac:dyDescent="0.25">
      <c r="A155" t="s">
        <v>908</v>
      </c>
      <c r="B155" t="s">
        <v>909</v>
      </c>
      <c r="C155" t="s">
        <v>76</v>
      </c>
      <c r="D155" t="s">
        <v>910</v>
      </c>
      <c r="E155" t="s">
        <v>695</v>
      </c>
      <c r="F155" t="s">
        <v>1139</v>
      </c>
      <c r="G155" t="s">
        <v>1140</v>
      </c>
      <c r="H155" t="s">
        <v>1141</v>
      </c>
      <c r="I155" t="s">
        <v>34</v>
      </c>
      <c r="J155" t="s">
        <v>134</v>
      </c>
      <c r="K155" t="s">
        <v>24</v>
      </c>
      <c r="L155" t="s">
        <v>914</v>
      </c>
      <c r="M155" t="s">
        <v>26</v>
      </c>
      <c r="N155" t="s">
        <v>27</v>
      </c>
    </row>
    <row r="156" spans="1:14" x14ac:dyDescent="0.25">
      <c r="A156" t="s">
        <v>1142</v>
      </c>
      <c r="B156" t="s">
        <v>784</v>
      </c>
      <c r="C156" t="s">
        <v>76</v>
      </c>
      <c r="D156" t="s">
        <v>67</v>
      </c>
      <c r="E156" t="s">
        <v>695</v>
      </c>
      <c r="F156" t="s">
        <v>1143</v>
      </c>
      <c r="G156" t="s">
        <v>1144</v>
      </c>
      <c r="H156" t="s">
        <v>1145</v>
      </c>
      <c r="I156" t="s">
        <v>34</v>
      </c>
      <c r="J156" t="s">
        <v>448</v>
      </c>
      <c r="K156" t="s">
        <v>24</v>
      </c>
      <c r="L156" t="s">
        <v>44</v>
      </c>
      <c r="M156" t="s">
        <v>26</v>
      </c>
      <c r="N156" t="s">
        <v>27</v>
      </c>
    </row>
    <row r="157" spans="1:14" x14ac:dyDescent="0.25">
      <c r="A157" t="s">
        <v>721</v>
      </c>
      <c r="B157" t="s">
        <v>1146</v>
      </c>
      <c r="C157" t="s">
        <v>76</v>
      </c>
      <c r="D157" t="s">
        <v>723</v>
      </c>
      <c r="E157" t="s">
        <v>695</v>
      </c>
      <c r="F157" t="s">
        <v>1147</v>
      </c>
      <c r="G157" t="s">
        <v>1148</v>
      </c>
      <c r="H157" t="s">
        <v>1149</v>
      </c>
      <c r="I157" t="s">
        <v>34</v>
      </c>
      <c r="J157" t="s">
        <v>448</v>
      </c>
      <c r="K157" t="s">
        <v>24</v>
      </c>
      <c r="L157" t="s">
        <v>727</v>
      </c>
      <c r="M157" t="s">
        <v>26</v>
      </c>
      <c r="N157" t="s">
        <v>27</v>
      </c>
    </row>
    <row r="158" spans="1:14" x14ac:dyDescent="0.25">
      <c r="A158" t="s">
        <v>714</v>
      </c>
      <c r="B158" t="s">
        <v>715</v>
      </c>
      <c r="C158" t="s">
        <v>76</v>
      </c>
      <c r="D158" t="s">
        <v>716</v>
      </c>
      <c r="E158" t="s">
        <v>695</v>
      </c>
      <c r="F158" t="s">
        <v>1155</v>
      </c>
      <c r="G158" t="s">
        <v>1156</v>
      </c>
      <c r="H158" t="s">
        <v>1157</v>
      </c>
      <c r="I158" t="s">
        <v>34</v>
      </c>
      <c r="J158" t="s">
        <v>691</v>
      </c>
      <c r="K158" t="s">
        <v>24</v>
      </c>
      <c r="L158" t="s">
        <v>720</v>
      </c>
      <c r="M158" t="s">
        <v>26</v>
      </c>
      <c r="N158" t="s">
        <v>27</v>
      </c>
    </row>
    <row r="159" spans="1:14" x14ac:dyDescent="0.25">
      <c r="A159" t="s">
        <v>757</v>
      </c>
      <c r="B159" t="s">
        <v>758</v>
      </c>
      <c r="C159" t="s">
        <v>16</v>
      </c>
      <c r="D159" t="s">
        <v>759</v>
      </c>
      <c r="E159" t="s">
        <v>695</v>
      </c>
      <c r="F159" t="s">
        <v>1158</v>
      </c>
      <c r="G159" t="s">
        <v>1159</v>
      </c>
      <c r="H159" t="s">
        <v>1160</v>
      </c>
      <c r="I159" t="s">
        <v>34</v>
      </c>
      <c r="J159" t="s">
        <v>1161</v>
      </c>
      <c r="K159" t="s">
        <v>24</v>
      </c>
      <c r="L159" t="s">
        <v>82</v>
      </c>
      <c r="M159" t="s">
        <v>26</v>
      </c>
      <c r="N159" t="s">
        <v>27</v>
      </c>
    </row>
    <row r="160" spans="1:14" x14ac:dyDescent="0.25">
      <c r="A160" t="s">
        <v>1166</v>
      </c>
      <c r="B160" t="s">
        <v>1167</v>
      </c>
      <c r="C160" t="s">
        <v>16</v>
      </c>
      <c r="D160" t="s">
        <v>1168</v>
      </c>
      <c r="E160" t="s">
        <v>695</v>
      </c>
      <c r="F160" t="s">
        <v>1169</v>
      </c>
      <c r="G160" t="s">
        <v>1170</v>
      </c>
      <c r="H160" t="s">
        <v>1171</v>
      </c>
      <c r="I160" t="s">
        <v>22</v>
      </c>
      <c r="J160" t="s">
        <v>691</v>
      </c>
      <c r="K160" t="s">
        <v>24</v>
      </c>
      <c r="L160" t="s">
        <v>91</v>
      </c>
      <c r="M160" t="s">
        <v>26</v>
      </c>
      <c r="N160" t="s">
        <v>27</v>
      </c>
    </row>
    <row r="161" spans="1:14" x14ac:dyDescent="0.25">
      <c r="A161" t="s">
        <v>1128</v>
      </c>
      <c r="B161" t="s">
        <v>1129</v>
      </c>
      <c r="C161" t="s">
        <v>16</v>
      </c>
      <c r="D161" t="s">
        <v>1130</v>
      </c>
      <c r="E161" t="s">
        <v>695</v>
      </c>
      <c r="F161" t="s">
        <v>1172</v>
      </c>
      <c r="G161" t="s">
        <v>1173</v>
      </c>
      <c r="H161" t="s">
        <v>1174</v>
      </c>
      <c r="I161" t="s">
        <v>34</v>
      </c>
      <c r="J161" t="s">
        <v>1134</v>
      </c>
      <c r="K161" t="s">
        <v>24</v>
      </c>
      <c r="L161" t="s">
        <v>82</v>
      </c>
      <c r="M161" t="s">
        <v>26</v>
      </c>
      <c r="N161" t="s">
        <v>27</v>
      </c>
    </row>
    <row r="162" spans="1:14" x14ac:dyDescent="0.25">
      <c r="A162" t="s">
        <v>1175</v>
      </c>
      <c r="B162" t="s">
        <v>158</v>
      </c>
      <c r="C162" t="s">
        <v>16</v>
      </c>
      <c r="D162" t="s">
        <v>102</v>
      </c>
      <c r="E162" t="s">
        <v>695</v>
      </c>
      <c r="F162" t="s">
        <v>1176</v>
      </c>
      <c r="G162" t="s">
        <v>1177</v>
      </c>
      <c r="H162" t="s">
        <v>1178</v>
      </c>
      <c r="I162" t="s">
        <v>34</v>
      </c>
      <c r="J162" t="s">
        <v>976</v>
      </c>
      <c r="K162" t="s">
        <v>24</v>
      </c>
      <c r="L162" t="s">
        <v>82</v>
      </c>
      <c r="M162" t="s">
        <v>1179</v>
      </c>
      <c r="N162" t="s">
        <v>46</v>
      </c>
    </row>
    <row r="163" spans="1:14" x14ac:dyDescent="0.25">
      <c r="A163" t="s">
        <v>1180</v>
      </c>
      <c r="B163" t="s">
        <v>1181</v>
      </c>
      <c r="C163" t="s">
        <v>76</v>
      </c>
      <c r="D163" t="s">
        <v>917</v>
      </c>
      <c r="E163" t="s">
        <v>695</v>
      </c>
      <c r="F163" t="s">
        <v>1182</v>
      </c>
      <c r="G163" t="s">
        <v>1183</v>
      </c>
      <c r="H163" t="s">
        <v>1184</v>
      </c>
      <c r="I163" t="s">
        <v>34</v>
      </c>
      <c r="J163" t="s">
        <v>551</v>
      </c>
      <c r="K163" t="s">
        <v>24</v>
      </c>
      <c r="L163" t="s">
        <v>82</v>
      </c>
      <c r="M163" t="s">
        <v>1185</v>
      </c>
      <c r="N163" t="s">
        <v>46</v>
      </c>
    </row>
    <row r="164" spans="1:14" x14ac:dyDescent="0.25">
      <c r="A164" t="s">
        <v>945</v>
      </c>
      <c r="B164" t="s">
        <v>946</v>
      </c>
      <c r="C164" t="s">
        <v>16</v>
      </c>
      <c r="D164" t="s">
        <v>947</v>
      </c>
      <c r="E164" t="s">
        <v>695</v>
      </c>
      <c r="F164" t="s">
        <v>1186</v>
      </c>
      <c r="G164" t="s">
        <v>1187</v>
      </c>
      <c r="H164" t="s">
        <v>1188</v>
      </c>
      <c r="I164" t="s">
        <v>22</v>
      </c>
      <c r="J164" t="s">
        <v>284</v>
      </c>
      <c r="K164" t="s">
        <v>24</v>
      </c>
      <c r="L164" t="s">
        <v>91</v>
      </c>
      <c r="M164" t="s">
        <v>26</v>
      </c>
      <c r="N164" t="s">
        <v>27</v>
      </c>
    </row>
    <row r="165" spans="1:14" x14ac:dyDescent="0.25">
      <c r="A165" t="s">
        <v>806</v>
      </c>
      <c r="B165" t="s">
        <v>807</v>
      </c>
      <c r="C165" t="s">
        <v>16</v>
      </c>
      <c r="D165" t="s">
        <v>808</v>
      </c>
      <c r="E165" t="s">
        <v>695</v>
      </c>
      <c r="F165" t="s">
        <v>1189</v>
      </c>
      <c r="G165" t="s">
        <v>1190</v>
      </c>
      <c r="H165" t="s">
        <v>1191</v>
      </c>
      <c r="I165" t="s">
        <v>34</v>
      </c>
      <c r="J165" t="s">
        <v>944</v>
      </c>
      <c r="K165" t="s">
        <v>24</v>
      </c>
      <c r="L165" t="s">
        <v>82</v>
      </c>
      <c r="M165" t="s">
        <v>26</v>
      </c>
      <c r="N165" t="s">
        <v>27</v>
      </c>
    </row>
    <row r="166" spans="1:14" x14ac:dyDescent="0.25">
      <c r="A166" t="s">
        <v>908</v>
      </c>
      <c r="B166" t="s">
        <v>909</v>
      </c>
      <c r="C166" t="s">
        <v>76</v>
      </c>
      <c r="D166" t="s">
        <v>910</v>
      </c>
      <c r="E166" t="s">
        <v>695</v>
      </c>
      <c r="F166" t="s">
        <v>1192</v>
      </c>
      <c r="G166" t="s">
        <v>1193</v>
      </c>
      <c r="H166" t="s">
        <v>1194</v>
      </c>
      <c r="I166" t="s">
        <v>34</v>
      </c>
      <c r="J166" t="s">
        <v>178</v>
      </c>
      <c r="K166" t="s">
        <v>24</v>
      </c>
      <c r="L166" t="s">
        <v>914</v>
      </c>
      <c r="M166" t="s">
        <v>26</v>
      </c>
      <c r="N166" t="s">
        <v>27</v>
      </c>
    </row>
    <row r="167" spans="1:14" x14ac:dyDescent="0.25">
      <c r="A167" t="s">
        <v>1200</v>
      </c>
      <c r="B167" t="s">
        <v>1032</v>
      </c>
      <c r="C167" t="s">
        <v>16</v>
      </c>
      <c r="D167" t="s">
        <v>102</v>
      </c>
      <c r="E167" t="s">
        <v>695</v>
      </c>
      <c r="F167" t="s">
        <v>1201</v>
      </c>
      <c r="G167" t="s">
        <v>1202</v>
      </c>
      <c r="H167" t="s">
        <v>1203</v>
      </c>
      <c r="I167" t="s">
        <v>34</v>
      </c>
      <c r="J167" t="s">
        <v>568</v>
      </c>
      <c r="K167" t="s">
        <v>24</v>
      </c>
      <c r="L167" t="s">
        <v>82</v>
      </c>
      <c r="M167" t="s">
        <v>1204</v>
      </c>
      <c r="N167" t="s">
        <v>46</v>
      </c>
    </row>
    <row r="168" spans="1:14" x14ac:dyDescent="0.25">
      <c r="A168" t="s">
        <v>757</v>
      </c>
      <c r="B168" t="s">
        <v>758</v>
      </c>
      <c r="C168" t="s">
        <v>16</v>
      </c>
      <c r="D168" t="s">
        <v>759</v>
      </c>
      <c r="E168" t="s">
        <v>695</v>
      </c>
      <c r="F168" t="s">
        <v>1205</v>
      </c>
      <c r="G168" t="s">
        <v>1206</v>
      </c>
      <c r="H168" t="s">
        <v>1207</v>
      </c>
      <c r="I168" t="s">
        <v>34</v>
      </c>
      <c r="J168" t="s">
        <v>1208</v>
      </c>
      <c r="K168" t="s">
        <v>24</v>
      </c>
      <c r="L168" t="s">
        <v>82</v>
      </c>
      <c r="M168" t="s">
        <v>26</v>
      </c>
      <c r="N168" t="s">
        <v>27</v>
      </c>
    </row>
    <row r="169" spans="1:14" x14ac:dyDescent="0.25">
      <c r="A169" t="s">
        <v>1166</v>
      </c>
      <c r="B169" t="s">
        <v>1209</v>
      </c>
      <c r="C169" t="s">
        <v>16</v>
      </c>
      <c r="D169" t="s">
        <v>1168</v>
      </c>
      <c r="E169" t="s">
        <v>695</v>
      </c>
      <c r="F169" t="s">
        <v>1210</v>
      </c>
      <c r="G169" t="s">
        <v>1211</v>
      </c>
      <c r="H169" t="s">
        <v>1212</v>
      </c>
      <c r="I169" t="s">
        <v>22</v>
      </c>
      <c r="J169" t="s">
        <v>691</v>
      </c>
      <c r="K169" t="s">
        <v>24</v>
      </c>
      <c r="L169" t="s">
        <v>91</v>
      </c>
      <c r="M169" t="s">
        <v>26</v>
      </c>
      <c r="N169" t="s">
        <v>27</v>
      </c>
    </row>
    <row r="170" spans="1:14" x14ac:dyDescent="0.25">
      <c r="A170" t="s">
        <v>788</v>
      </c>
      <c r="B170" t="s">
        <v>789</v>
      </c>
      <c r="C170" t="s">
        <v>16</v>
      </c>
      <c r="D170" t="s">
        <v>790</v>
      </c>
      <c r="E170" t="s">
        <v>695</v>
      </c>
      <c r="F170" t="s">
        <v>1213</v>
      </c>
      <c r="G170" t="s">
        <v>1214</v>
      </c>
      <c r="H170" t="s">
        <v>1215</v>
      </c>
      <c r="I170" t="s">
        <v>34</v>
      </c>
      <c r="J170" t="s">
        <v>53</v>
      </c>
      <c r="K170" t="s">
        <v>24</v>
      </c>
      <c r="L170" t="s">
        <v>233</v>
      </c>
      <c r="M170" t="s">
        <v>1216</v>
      </c>
      <c r="N170" t="s">
        <v>46</v>
      </c>
    </row>
    <row r="171" spans="1:14" x14ac:dyDescent="0.25">
      <c r="A171" t="s">
        <v>908</v>
      </c>
      <c r="B171" t="s">
        <v>909</v>
      </c>
      <c r="C171" t="s">
        <v>76</v>
      </c>
      <c r="D171" t="s">
        <v>910</v>
      </c>
      <c r="E171" t="s">
        <v>695</v>
      </c>
      <c r="F171" t="s">
        <v>1217</v>
      </c>
      <c r="G171" t="s">
        <v>1218</v>
      </c>
      <c r="H171" t="s">
        <v>1219</v>
      </c>
      <c r="I171" t="s">
        <v>34</v>
      </c>
      <c r="J171" t="s">
        <v>1161</v>
      </c>
      <c r="K171" t="s">
        <v>24</v>
      </c>
      <c r="L171" t="s">
        <v>914</v>
      </c>
      <c r="M171" t="s">
        <v>26</v>
      </c>
      <c r="N171" t="s">
        <v>27</v>
      </c>
    </row>
    <row r="172" spans="1:14" x14ac:dyDescent="0.25">
      <c r="A172" t="s">
        <v>714</v>
      </c>
      <c r="B172" t="s">
        <v>715</v>
      </c>
      <c r="C172" t="s">
        <v>76</v>
      </c>
      <c r="D172" t="s">
        <v>716</v>
      </c>
      <c r="E172" t="s">
        <v>695</v>
      </c>
      <c r="F172" t="s">
        <v>1220</v>
      </c>
      <c r="G172" t="s">
        <v>1221</v>
      </c>
      <c r="H172" t="s">
        <v>1222</v>
      </c>
      <c r="I172" t="s">
        <v>34</v>
      </c>
      <c r="J172" t="s">
        <v>448</v>
      </c>
      <c r="K172" t="s">
        <v>24</v>
      </c>
      <c r="L172" t="s">
        <v>720</v>
      </c>
      <c r="M172" t="s">
        <v>26</v>
      </c>
      <c r="N172" t="s">
        <v>27</v>
      </c>
    </row>
    <row r="173" spans="1:14" x14ac:dyDescent="0.25">
      <c r="A173" t="s">
        <v>1223</v>
      </c>
      <c r="B173" t="s">
        <v>992</v>
      </c>
      <c r="C173" t="s">
        <v>16</v>
      </c>
      <c r="D173" t="s">
        <v>851</v>
      </c>
      <c r="E173" t="s">
        <v>695</v>
      </c>
      <c r="F173" t="s">
        <v>1224</v>
      </c>
      <c r="G173" t="s">
        <v>1225</v>
      </c>
      <c r="H173" t="s">
        <v>1226</v>
      </c>
      <c r="I173" t="s">
        <v>22</v>
      </c>
      <c r="J173" t="s">
        <v>1227</v>
      </c>
      <c r="K173" t="s">
        <v>24</v>
      </c>
      <c r="L173" t="s">
        <v>856</v>
      </c>
      <c r="M173" t="s">
        <v>26</v>
      </c>
      <c r="N173" t="s">
        <v>27</v>
      </c>
    </row>
    <row r="174" spans="1:14" x14ac:dyDescent="0.25">
      <c r="A174" t="s">
        <v>1228</v>
      </c>
      <c r="B174" t="s">
        <v>1090</v>
      </c>
      <c r="C174" t="s">
        <v>76</v>
      </c>
      <c r="E174" t="s">
        <v>695</v>
      </c>
      <c r="F174" t="s">
        <v>1229</v>
      </c>
      <c r="G174" t="s">
        <v>1230</v>
      </c>
      <c r="H174" t="s">
        <v>1231</v>
      </c>
      <c r="I174" t="s">
        <v>34</v>
      </c>
      <c r="J174" t="s">
        <v>691</v>
      </c>
      <c r="K174" t="s">
        <v>24</v>
      </c>
      <c r="L174" t="s">
        <v>1094</v>
      </c>
      <c r="M174" t="s">
        <v>26</v>
      </c>
      <c r="N174" t="s">
        <v>27</v>
      </c>
    </row>
    <row r="175" spans="1:14" x14ac:dyDescent="0.25">
      <c r="A175" t="s">
        <v>1235</v>
      </c>
      <c r="B175" t="s">
        <v>708</v>
      </c>
      <c r="C175" t="s">
        <v>16</v>
      </c>
      <c r="D175" t="s">
        <v>709</v>
      </c>
      <c r="E175" t="s">
        <v>695</v>
      </c>
      <c r="F175" t="s">
        <v>1236</v>
      </c>
      <c r="G175" t="s">
        <v>1237</v>
      </c>
      <c r="H175" t="s">
        <v>1238</v>
      </c>
      <c r="I175" t="s">
        <v>34</v>
      </c>
      <c r="J175" t="s">
        <v>98</v>
      </c>
      <c r="K175" t="s">
        <v>24</v>
      </c>
      <c r="L175" t="s">
        <v>713</v>
      </c>
      <c r="M175" t="s">
        <v>26</v>
      </c>
      <c r="N175" t="s">
        <v>27</v>
      </c>
    </row>
    <row r="176" spans="1:14" x14ac:dyDescent="0.25">
      <c r="A176" t="s">
        <v>806</v>
      </c>
      <c r="B176" t="s">
        <v>807</v>
      </c>
      <c r="C176" t="s">
        <v>16</v>
      </c>
      <c r="D176" t="s">
        <v>808</v>
      </c>
      <c r="E176" t="s">
        <v>695</v>
      </c>
      <c r="F176" t="s">
        <v>1243</v>
      </c>
      <c r="G176" t="s">
        <v>1244</v>
      </c>
      <c r="H176" t="s">
        <v>1245</v>
      </c>
      <c r="I176" t="s">
        <v>34</v>
      </c>
      <c r="J176" t="s">
        <v>987</v>
      </c>
      <c r="K176" t="s">
        <v>24</v>
      </c>
      <c r="L176" t="s">
        <v>82</v>
      </c>
      <c r="M176" t="s">
        <v>26</v>
      </c>
      <c r="N176" t="s">
        <v>27</v>
      </c>
    </row>
    <row r="177" spans="1:14" x14ac:dyDescent="0.25">
      <c r="A177" t="s">
        <v>1250</v>
      </c>
      <c r="B177" t="s">
        <v>1251</v>
      </c>
      <c r="C177" t="s">
        <v>16</v>
      </c>
      <c r="D177" t="s">
        <v>820</v>
      </c>
      <c r="E177" t="s">
        <v>695</v>
      </c>
      <c r="F177" t="s">
        <v>1252</v>
      </c>
      <c r="G177" t="s">
        <v>1253</v>
      </c>
      <c r="H177" t="s">
        <v>1254</v>
      </c>
      <c r="I177" t="s">
        <v>34</v>
      </c>
      <c r="J177" t="s">
        <v>134</v>
      </c>
      <c r="K177" t="s">
        <v>24</v>
      </c>
      <c r="L177" t="s">
        <v>82</v>
      </c>
      <c r="M177" t="s">
        <v>26</v>
      </c>
      <c r="N177" t="s">
        <v>27</v>
      </c>
    </row>
    <row r="178" spans="1:14" x14ac:dyDescent="0.25">
      <c r="A178" t="s">
        <v>714</v>
      </c>
      <c r="B178" t="s">
        <v>715</v>
      </c>
      <c r="C178" t="s">
        <v>76</v>
      </c>
      <c r="D178" t="s">
        <v>716</v>
      </c>
      <c r="E178" t="s">
        <v>695</v>
      </c>
      <c r="F178" t="s">
        <v>1255</v>
      </c>
      <c r="G178" t="s">
        <v>1256</v>
      </c>
      <c r="H178" t="s">
        <v>1257</v>
      </c>
      <c r="I178" t="s">
        <v>34</v>
      </c>
      <c r="J178" t="s">
        <v>178</v>
      </c>
      <c r="K178" t="s">
        <v>24</v>
      </c>
      <c r="L178" t="s">
        <v>720</v>
      </c>
      <c r="M178" t="s">
        <v>26</v>
      </c>
      <c r="N178" t="s">
        <v>27</v>
      </c>
    </row>
    <row r="179" spans="1:14" x14ac:dyDescent="0.25">
      <c r="A179" t="s">
        <v>806</v>
      </c>
      <c r="B179" t="s">
        <v>807</v>
      </c>
      <c r="C179" t="s">
        <v>16</v>
      </c>
      <c r="D179" t="s">
        <v>808</v>
      </c>
      <c r="E179" t="s">
        <v>695</v>
      </c>
      <c r="F179" t="s">
        <v>1276</v>
      </c>
      <c r="G179" t="s">
        <v>1277</v>
      </c>
      <c r="H179" t="s">
        <v>1278</v>
      </c>
      <c r="I179" t="s">
        <v>34</v>
      </c>
      <c r="J179" t="s">
        <v>1279</v>
      </c>
      <c r="K179" t="s">
        <v>24</v>
      </c>
      <c r="L179" t="s">
        <v>82</v>
      </c>
      <c r="M179" t="s">
        <v>26</v>
      </c>
      <c r="N179" t="s">
        <v>27</v>
      </c>
    </row>
    <row r="180" spans="1:14" x14ac:dyDescent="0.25">
      <c r="A180" t="s">
        <v>1285</v>
      </c>
      <c r="B180" t="s">
        <v>1286</v>
      </c>
      <c r="C180" t="s">
        <v>76</v>
      </c>
      <c r="D180" t="s">
        <v>694</v>
      </c>
      <c r="E180" t="s">
        <v>695</v>
      </c>
      <c r="F180" t="s">
        <v>1287</v>
      </c>
      <c r="G180" t="s">
        <v>1288</v>
      </c>
      <c r="H180" t="s">
        <v>1289</v>
      </c>
      <c r="I180" t="s">
        <v>34</v>
      </c>
      <c r="J180" t="s">
        <v>476</v>
      </c>
      <c r="K180" t="s">
        <v>24</v>
      </c>
      <c r="L180" t="s">
        <v>700</v>
      </c>
      <c r="M180" t="s">
        <v>26</v>
      </c>
      <c r="N180" t="s">
        <v>27</v>
      </c>
    </row>
    <row r="181" spans="1:14" x14ac:dyDescent="0.25">
      <c r="A181" t="s">
        <v>1290</v>
      </c>
      <c r="B181" t="s">
        <v>1291</v>
      </c>
      <c r="C181" t="s">
        <v>16</v>
      </c>
      <c r="D181" t="s">
        <v>875</v>
      </c>
      <c r="E181" t="s">
        <v>695</v>
      </c>
      <c r="F181" t="s">
        <v>1292</v>
      </c>
      <c r="G181" t="s">
        <v>1293</v>
      </c>
      <c r="H181" t="s">
        <v>1294</v>
      </c>
      <c r="I181" t="s">
        <v>22</v>
      </c>
      <c r="J181" t="s">
        <v>1295</v>
      </c>
      <c r="K181" t="s">
        <v>24</v>
      </c>
      <c r="L181" t="s">
        <v>91</v>
      </c>
      <c r="M181" t="s">
        <v>26</v>
      </c>
      <c r="N181" t="s">
        <v>27</v>
      </c>
    </row>
    <row r="182" spans="1:14" x14ac:dyDescent="0.25">
      <c r="A182" t="s">
        <v>1296</v>
      </c>
      <c r="B182" t="s">
        <v>784</v>
      </c>
      <c r="C182" t="s">
        <v>76</v>
      </c>
      <c r="D182" t="s">
        <v>67</v>
      </c>
      <c r="E182" t="s">
        <v>695</v>
      </c>
      <c r="F182" t="s">
        <v>1297</v>
      </c>
      <c r="G182" t="s">
        <v>1298</v>
      </c>
      <c r="H182" t="s">
        <v>1299</v>
      </c>
      <c r="I182" t="s">
        <v>34</v>
      </c>
      <c r="J182" t="s">
        <v>178</v>
      </c>
      <c r="K182" t="s">
        <v>24</v>
      </c>
      <c r="L182" t="s">
        <v>44</v>
      </c>
      <c r="M182" t="s">
        <v>26</v>
      </c>
      <c r="N182" t="s">
        <v>27</v>
      </c>
    </row>
    <row r="183" spans="1:14" x14ac:dyDescent="0.25">
      <c r="A183" t="s">
        <v>1280</v>
      </c>
      <c r="B183" t="s">
        <v>1300</v>
      </c>
      <c r="C183" t="s">
        <v>76</v>
      </c>
      <c r="D183" t="s">
        <v>1281</v>
      </c>
      <c r="E183" t="s">
        <v>695</v>
      </c>
      <c r="F183" t="s">
        <v>1301</v>
      </c>
      <c r="G183" t="s">
        <v>1302</v>
      </c>
      <c r="H183" t="s">
        <v>1303</v>
      </c>
      <c r="I183" t="s">
        <v>34</v>
      </c>
      <c r="J183" t="s">
        <v>514</v>
      </c>
      <c r="K183" t="s">
        <v>24</v>
      </c>
      <c r="L183" t="s">
        <v>82</v>
      </c>
      <c r="M183" t="s">
        <v>26</v>
      </c>
      <c r="N183" t="s">
        <v>27</v>
      </c>
    </row>
    <row r="184" spans="1:14" x14ac:dyDescent="0.25">
      <c r="A184" t="s">
        <v>1050</v>
      </c>
      <c r="B184" t="s">
        <v>1304</v>
      </c>
      <c r="C184" t="s">
        <v>16</v>
      </c>
      <c r="D184" t="s">
        <v>1052</v>
      </c>
      <c r="E184" t="s">
        <v>695</v>
      </c>
      <c r="F184" t="s">
        <v>1305</v>
      </c>
      <c r="G184" t="s">
        <v>1306</v>
      </c>
      <c r="H184" t="s">
        <v>1307</v>
      </c>
      <c r="I184" t="s">
        <v>34</v>
      </c>
      <c r="J184" t="s">
        <v>358</v>
      </c>
      <c r="K184" t="s">
        <v>24</v>
      </c>
      <c r="L184" t="s">
        <v>224</v>
      </c>
      <c r="M184" t="s">
        <v>1308</v>
      </c>
      <c r="N184" t="s">
        <v>46</v>
      </c>
    </row>
    <row r="185" spans="1:14" x14ac:dyDescent="0.25">
      <c r="A185" t="s">
        <v>1309</v>
      </c>
      <c r="B185" t="s">
        <v>1090</v>
      </c>
      <c r="C185" t="s">
        <v>76</v>
      </c>
      <c r="E185" t="s">
        <v>695</v>
      </c>
      <c r="F185" t="s">
        <v>1310</v>
      </c>
      <c r="G185" t="s">
        <v>1311</v>
      </c>
      <c r="H185" t="s">
        <v>1312</v>
      </c>
      <c r="I185" t="s">
        <v>34</v>
      </c>
      <c r="J185" t="s">
        <v>691</v>
      </c>
      <c r="K185" t="s">
        <v>24</v>
      </c>
      <c r="L185" t="s">
        <v>1094</v>
      </c>
      <c r="M185" t="s">
        <v>26</v>
      </c>
      <c r="N185" t="s">
        <v>27</v>
      </c>
    </row>
    <row r="186" spans="1:14" x14ac:dyDescent="0.25">
      <c r="A186" t="s">
        <v>1313</v>
      </c>
      <c r="B186" t="s">
        <v>1314</v>
      </c>
      <c r="C186" t="s">
        <v>16</v>
      </c>
      <c r="D186" t="s">
        <v>820</v>
      </c>
      <c r="E186" t="s">
        <v>18</v>
      </c>
      <c r="F186" t="s">
        <v>1315</v>
      </c>
      <c r="G186" t="s">
        <v>1316</v>
      </c>
      <c r="H186" t="s">
        <v>1317</v>
      </c>
      <c r="I186" t="s">
        <v>22</v>
      </c>
      <c r="J186" t="s">
        <v>1208</v>
      </c>
      <c r="K186" t="s">
        <v>24</v>
      </c>
      <c r="L186" t="s">
        <v>82</v>
      </c>
      <c r="M186" t="s">
        <v>26</v>
      </c>
      <c r="N186" t="s">
        <v>27</v>
      </c>
    </row>
    <row r="187" spans="1:14" x14ac:dyDescent="0.25">
      <c r="A187" t="s">
        <v>1318</v>
      </c>
      <c r="B187" t="s">
        <v>1319</v>
      </c>
      <c r="C187" t="s">
        <v>16</v>
      </c>
      <c r="D187" t="s">
        <v>1320</v>
      </c>
      <c r="E187" t="s">
        <v>18</v>
      </c>
      <c r="F187" t="s">
        <v>1321</v>
      </c>
      <c r="G187" t="s">
        <v>1322</v>
      </c>
      <c r="H187" t="s">
        <v>1323</v>
      </c>
      <c r="I187" t="s">
        <v>34</v>
      </c>
      <c r="J187" t="s">
        <v>98</v>
      </c>
      <c r="K187" t="s">
        <v>24</v>
      </c>
      <c r="L187" t="s">
        <v>1324</v>
      </c>
      <c r="M187" t="s">
        <v>26</v>
      </c>
      <c r="N187" t="s">
        <v>27</v>
      </c>
    </row>
    <row r="188" spans="1:14" x14ac:dyDescent="0.25">
      <c r="A188" t="s">
        <v>1325</v>
      </c>
      <c r="B188" t="s">
        <v>1326</v>
      </c>
      <c r="C188" t="s">
        <v>16</v>
      </c>
      <c r="D188" t="s">
        <v>1327</v>
      </c>
      <c r="E188" t="s">
        <v>18</v>
      </c>
      <c r="F188" t="s">
        <v>1328</v>
      </c>
      <c r="G188" t="s">
        <v>1329</v>
      </c>
      <c r="H188" t="s">
        <v>1330</v>
      </c>
      <c r="I188" t="s">
        <v>34</v>
      </c>
      <c r="J188" t="s">
        <v>43</v>
      </c>
      <c r="K188" t="s">
        <v>24</v>
      </c>
      <c r="L188" t="s">
        <v>1331</v>
      </c>
      <c r="M188" t="s">
        <v>1332</v>
      </c>
      <c r="N188" t="s">
        <v>46</v>
      </c>
    </row>
    <row r="189" spans="1:14" x14ac:dyDescent="0.25">
      <c r="A189" t="s">
        <v>1333</v>
      </c>
      <c r="B189" t="s">
        <v>1334</v>
      </c>
      <c r="C189" t="s">
        <v>76</v>
      </c>
      <c r="D189" t="s">
        <v>1335</v>
      </c>
      <c r="E189" t="s">
        <v>18</v>
      </c>
      <c r="F189" t="s">
        <v>1336</v>
      </c>
      <c r="G189" t="s">
        <v>1337</v>
      </c>
      <c r="H189" t="s">
        <v>1338</v>
      </c>
      <c r="I189" t="s">
        <v>34</v>
      </c>
      <c r="J189" t="s">
        <v>81</v>
      </c>
      <c r="K189" t="s">
        <v>24</v>
      </c>
      <c r="L189" t="s">
        <v>848</v>
      </c>
      <c r="M189" t="s">
        <v>1339</v>
      </c>
      <c r="N189" t="s">
        <v>46</v>
      </c>
    </row>
    <row r="190" spans="1:14" x14ac:dyDescent="0.25">
      <c r="A190" t="s">
        <v>1340</v>
      </c>
      <c r="B190" t="s">
        <v>1341</v>
      </c>
      <c r="C190" t="s">
        <v>16</v>
      </c>
      <c r="D190" t="s">
        <v>1342</v>
      </c>
      <c r="E190" t="s">
        <v>18</v>
      </c>
      <c r="F190" t="s">
        <v>1343</v>
      </c>
      <c r="G190" t="s">
        <v>1344</v>
      </c>
      <c r="H190" t="s">
        <v>1345</v>
      </c>
      <c r="I190" t="s">
        <v>34</v>
      </c>
      <c r="J190" t="s">
        <v>393</v>
      </c>
      <c r="K190" t="s">
        <v>24</v>
      </c>
      <c r="L190" t="s">
        <v>1346</v>
      </c>
      <c r="M190" t="s">
        <v>26</v>
      </c>
      <c r="N190" t="s">
        <v>27</v>
      </c>
    </row>
    <row r="191" spans="1:14" x14ac:dyDescent="0.25">
      <c r="A191" t="s">
        <v>496</v>
      </c>
      <c r="B191" t="s">
        <v>382</v>
      </c>
      <c r="C191" t="s">
        <v>76</v>
      </c>
      <c r="D191" t="s">
        <v>1347</v>
      </c>
      <c r="E191" t="s">
        <v>18</v>
      </c>
      <c r="F191" t="s">
        <v>1348</v>
      </c>
      <c r="G191" t="s">
        <v>1349</v>
      </c>
      <c r="H191" t="s">
        <v>1350</v>
      </c>
      <c r="I191" t="s">
        <v>34</v>
      </c>
      <c r="J191" t="s">
        <v>192</v>
      </c>
      <c r="K191" t="s">
        <v>24</v>
      </c>
      <c r="L191" t="s">
        <v>373</v>
      </c>
      <c r="M191" t="s">
        <v>1351</v>
      </c>
      <c r="N191" t="s">
        <v>46</v>
      </c>
    </row>
    <row r="192" spans="1:14" x14ac:dyDescent="0.25">
      <c r="A192" t="s">
        <v>1352</v>
      </c>
      <c r="B192" t="s">
        <v>1353</v>
      </c>
      <c r="C192" t="s">
        <v>16</v>
      </c>
      <c r="D192" t="s">
        <v>1354</v>
      </c>
      <c r="E192" t="s">
        <v>18</v>
      </c>
      <c r="F192" t="s">
        <v>1355</v>
      </c>
      <c r="G192" t="s">
        <v>1356</v>
      </c>
      <c r="H192" t="s">
        <v>1357</v>
      </c>
      <c r="I192" t="s">
        <v>34</v>
      </c>
      <c r="J192" t="s">
        <v>81</v>
      </c>
      <c r="K192" t="s">
        <v>24</v>
      </c>
      <c r="L192" t="s">
        <v>1358</v>
      </c>
      <c r="M192" t="s">
        <v>1359</v>
      </c>
      <c r="N192" t="s">
        <v>46</v>
      </c>
    </row>
    <row r="193" spans="1:14" x14ac:dyDescent="0.25">
      <c r="A193" t="s">
        <v>1360</v>
      </c>
      <c r="C193" t="s">
        <v>76</v>
      </c>
      <c r="D193" t="s">
        <v>1361</v>
      </c>
      <c r="E193" t="s">
        <v>18</v>
      </c>
      <c r="F193" t="s">
        <v>1362</v>
      </c>
      <c r="G193" t="s">
        <v>1363</v>
      </c>
      <c r="H193" t="s">
        <v>1364</v>
      </c>
      <c r="I193" t="s">
        <v>34</v>
      </c>
      <c r="J193" t="s">
        <v>589</v>
      </c>
      <c r="K193" t="s">
        <v>24</v>
      </c>
      <c r="L193" t="s">
        <v>63</v>
      </c>
      <c r="M193" t="s">
        <v>1365</v>
      </c>
      <c r="N193" t="s">
        <v>46</v>
      </c>
    </row>
    <row r="194" spans="1:14" x14ac:dyDescent="0.25">
      <c r="A194" t="s">
        <v>1366</v>
      </c>
      <c r="B194" t="s">
        <v>1367</v>
      </c>
      <c r="C194" t="s">
        <v>76</v>
      </c>
      <c r="D194" t="s">
        <v>1368</v>
      </c>
      <c r="E194" t="s">
        <v>18</v>
      </c>
      <c r="F194" t="s">
        <v>1369</v>
      </c>
      <c r="G194" t="s">
        <v>1370</v>
      </c>
      <c r="H194" t="s">
        <v>1371</v>
      </c>
      <c r="I194" t="s">
        <v>34</v>
      </c>
      <c r="J194" t="s">
        <v>1372</v>
      </c>
      <c r="K194" t="s">
        <v>24</v>
      </c>
      <c r="L194" t="s">
        <v>257</v>
      </c>
      <c r="M194" t="s">
        <v>1373</v>
      </c>
      <c r="N194" t="s">
        <v>46</v>
      </c>
    </row>
    <row r="195" spans="1:14" x14ac:dyDescent="0.25">
      <c r="A195" t="s">
        <v>1374</v>
      </c>
      <c r="B195" t="s">
        <v>1375</v>
      </c>
      <c r="C195" t="s">
        <v>76</v>
      </c>
      <c r="D195" t="s">
        <v>1376</v>
      </c>
      <c r="E195" t="s">
        <v>18</v>
      </c>
      <c r="F195" t="s">
        <v>1377</v>
      </c>
      <c r="G195" t="s">
        <v>1378</v>
      </c>
      <c r="H195" t="s">
        <v>1379</v>
      </c>
      <c r="I195" t="s">
        <v>34</v>
      </c>
      <c r="J195" t="s">
        <v>81</v>
      </c>
      <c r="K195" t="s">
        <v>24</v>
      </c>
      <c r="L195" t="s">
        <v>477</v>
      </c>
      <c r="M195" t="s">
        <v>1380</v>
      </c>
      <c r="N195" t="s">
        <v>46</v>
      </c>
    </row>
    <row r="196" spans="1:14" x14ac:dyDescent="0.25">
      <c r="A196" t="s">
        <v>1381</v>
      </c>
      <c r="B196" t="s">
        <v>101</v>
      </c>
      <c r="C196" t="s">
        <v>76</v>
      </c>
      <c r="D196" t="s">
        <v>102</v>
      </c>
      <c r="E196" t="s">
        <v>18</v>
      </c>
      <c r="F196" t="s">
        <v>1382</v>
      </c>
      <c r="G196" t="s">
        <v>1383</v>
      </c>
      <c r="H196" t="s">
        <v>1384</v>
      </c>
      <c r="I196" t="s">
        <v>34</v>
      </c>
      <c r="J196" t="s">
        <v>1385</v>
      </c>
      <c r="K196" t="s">
        <v>24</v>
      </c>
      <c r="L196" t="s">
        <v>82</v>
      </c>
      <c r="M196" t="s">
        <v>1386</v>
      </c>
      <c r="N196" t="s">
        <v>46</v>
      </c>
    </row>
    <row r="197" spans="1:14" x14ac:dyDescent="0.25">
      <c r="A197" t="s">
        <v>1387</v>
      </c>
      <c r="B197" t="s">
        <v>1388</v>
      </c>
      <c r="C197" t="s">
        <v>76</v>
      </c>
      <c r="D197" t="s">
        <v>1069</v>
      </c>
      <c r="E197" t="s">
        <v>18</v>
      </c>
      <c r="F197" t="s">
        <v>1389</v>
      </c>
      <c r="G197" t="s">
        <v>1390</v>
      </c>
      <c r="H197" t="s">
        <v>1391</v>
      </c>
      <c r="I197" t="s">
        <v>34</v>
      </c>
      <c r="J197" t="s">
        <v>276</v>
      </c>
      <c r="K197" t="s">
        <v>24</v>
      </c>
      <c r="L197" t="s">
        <v>82</v>
      </c>
      <c r="M197" t="s">
        <v>26</v>
      </c>
      <c r="N197" t="s">
        <v>27</v>
      </c>
    </row>
    <row r="198" spans="1:14" x14ac:dyDescent="0.25">
      <c r="A198" t="s">
        <v>1392</v>
      </c>
      <c r="B198" t="s">
        <v>1393</v>
      </c>
      <c r="C198" t="s">
        <v>16</v>
      </c>
      <c r="D198" t="s">
        <v>1394</v>
      </c>
      <c r="E198" t="s">
        <v>18</v>
      </c>
      <c r="F198" t="s">
        <v>1395</v>
      </c>
      <c r="G198" t="s">
        <v>1396</v>
      </c>
      <c r="H198" t="s">
        <v>1397</v>
      </c>
      <c r="I198" t="s">
        <v>34</v>
      </c>
      <c r="J198" t="s">
        <v>1398</v>
      </c>
      <c r="K198" t="s">
        <v>24</v>
      </c>
      <c r="L198" t="s">
        <v>257</v>
      </c>
      <c r="M198" t="s">
        <v>1399</v>
      </c>
      <c r="N198" t="s">
        <v>46</v>
      </c>
    </row>
    <row r="199" spans="1:14" x14ac:dyDescent="0.25">
      <c r="A199" t="s">
        <v>1400</v>
      </c>
      <c r="B199" t="s">
        <v>1401</v>
      </c>
      <c r="C199" t="s">
        <v>76</v>
      </c>
      <c r="D199" t="s">
        <v>1402</v>
      </c>
      <c r="E199" t="s">
        <v>18</v>
      </c>
      <c r="F199" t="s">
        <v>1403</v>
      </c>
      <c r="G199" t="s">
        <v>1404</v>
      </c>
      <c r="H199" t="s">
        <v>1405</v>
      </c>
      <c r="I199" t="s">
        <v>34</v>
      </c>
      <c r="J199" t="s">
        <v>626</v>
      </c>
      <c r="K199" t="s">
        <v>24</v>
      </c>
      <c r="L199" t="s">
        <v>44</v>
      </c>
      <c r="M199" t="s">
        <v>1406</v>
      </c>
      <c r="N199" t="s">
        <v>46</v>
      </c>
    </row>
    <row r="200" spans="1:14" x14ac:dyDescent="0.25">
      <c r="A200" t="s">
        <v>1407</v>
      </c>
      <c r="B200" t="s">
        <v>1408</v>
      </c>
      <c r="C200" t="s">
        <v>76</v>
      </c>
      <c r="D200" t="s">
        <v>1409</v>
      </c>
      <c r="E200" t="s">
        <v>18</v>
      </c>
      <c r="F200" t="s">
        <v>1410</v>
      </c>
      <c r="G200" t="s">
        <v>1411</v>
      </c>
      <c r="H200" t="s">
        <v>1412</v>
      </c>
      <c r="I200" t="s">
        <v>34</v>
      </c>
      <c r="J200" t="s">
        <v>1413</v>
      </c>
      <c r="K200" t="s">
        <v>24</v>
      </c>
      <c r="L200" t="s">
        <v>1414</v>
      </c>
      <c r="M200" t="s">
        <v>1415</v>
      </c>
      <c r="N200" t="s">
        <v>46</v>
      </c>
    </row>
    <row r="201" spans="1:14" x14ac:dyDescent="0.25">
      <c r="A201" t="s">
        <v>1416</v>
      </c>
      <c r="B201" t="s">
        <v>1417</v>
      </c>
      <c r="C201" t="s">
        <v>16</v>
      </c>
      <c r="D201" t="s">
        <v>1418</v>
      </c>
      <c r="E201" t="s">
        <v>18</v>
      </c>
      <c r="F201" t="s">
        <v>1419</v>
      </c>
      <c r="G201" t="s">
        <v>1420</v>
      </c>
      <c r="H201" t="s">
        <v>1421</v>
      </c>
      <c r="I201" t="s">
        <v>34</v>
      </c>
      <c r="J201" t="s">
        <v>217</v>
      </c>
      <c r="K201" t="s">
        <v>24</v>
      </c>
      <c r="L201" t="s">
        <v>1422</v>
      </c>
      <c r="M201" t="s">
        <v>26</v>
      </c>
      <c r="N201" t="s">
        <v>27</v>
      </c>
    </row>
    <row r="202" spans="1:14" x14ac:dyDescent="0.25">
      <c r="A202" t="s">
        <v>1423</v>
      </c>
      <c r="B202" t="s">
        <v>1424</v>
      </c>
      <c r="C202" t="s">
        <v>16</v>
      </c>
      <c r="D202" t="s">
        <v>110</v>
      </c>
      <c r="E202" t="s">
        <v>18</v>
      </c>
      <c r="F202" t="s">
        <v>1425</v>
      </c>
      <c r="G202" t="s">
        <v>1426</v>
      </c>
      <c r="H202" t="s">
        <v>1427</v>
      </c>
      <c r="I202" t="s">
        <v>34</v>
      </c>
      <c r="J202" t="s">
        <v>192</v>
      </c>
      <c r="K202" t="s">
        <v>24</v>
      </c>
      <c r="L202" t="s">
        <v>114</v>
      </c>
      <c r="M202" t="s">
        <v>1428</v>
      </c>
      <c r="N202" t="s">
        <v>46</v>
      </c>
    </row>
    <row r="203" spans="1:14" x14ac:dyDescent="0.25">
      <c r="A203" t="s">
        <v>1429</v>
      </c>
      <c r="B203" t="s">
        <v>1430</v>
      </c>
      <c r="C203" t="s">
        <v>76</v>
      </c>
      <c r="D203" t="s">
        <v>1431</v>
      </c>
      <c r="E203" t="s">
        <v>18</v>
      </c>
      <c r="F203" t="s">
        <v>1432</v>
      </c>
      <c r="G203" t="s">
        <v>1433</v>
      </c>
      <c r="H203" t="s">
        <v>1434</v>
      </c>
      <c r="I203" t="s">
        <v>34</v>
      </c>
      <c r="J203" t="s">
        <v>1435</v>
      </c>
      <c r="K203" t="s">
        <v>24</v>
      </c>
      <c r="L203" t="s">
        <v>224</v>
      </c>
      <c r="M203" t="s">
        <v>1436</v>
      </c>
      <c r="N203" t="s">
        <v>46</v>
      </c>
    </row>
    <row r="204" spans="1:14" x14ac:dyDescent="0.25">
      <c r="A204" t="s">
        <v>1437</v>
      </c>
      <c r="B204" t="s">
        <v>1438</v>
      </c>
      <c r="C204" t="s">
        <v>76</v>
      </c>
      <c r="D204" t="s">
        <v>1439</v>
      </c>
      <c r="E204" t="s">
        <v>18</v>
      </c>
      <c r="F204" t="s">
        <v>1440</v>
      </c>
      <c r="G204" t="s">
        <v>1441</v>
      </c>
      <c r="H204" t="s">
        <v>1442</v>
      </c>
      <c r="I204" t="s">
        <v>34</v>
      </c>
      <c r="J204" t="s">
        <v>81</v>
      </c>
      <c r="K204" t="s">
        <v>24</v>
      </c>
      <c r="L204" t="s">
        <v>82</v>
      </c>
      <c r="M204" t="s">
        <v>1443</v>
      </c>
      <c r="N204" t="s">
        <v>46</v>
      </c>
    </row>
    <row r="205" spans="1:14" x14ac:dyDescent="0.25">
      <c r="A205" t="s">
        <v>1444</v>
      </c>
      <c r="B205" t="s">
        <v>1445</v>
      </c>
      <c r="C205" t="s">
        <v>16</v>
      </c>
      <c r="D205" t="s">
        <v>1446</v>
      </c>
      <c r="E205" t="s">
        <v>18</v>
      </c>
      <c r="F205" t="s">
        <v>1447</v>
      </c>
      <c r="G205" t="s">
        <v>1448</v>
      </c>
      <c r="H205" t="s">
        <v>1449</v>
      </c>
      <c r="I205" t="s">
        <v>22</v>
      </c>
      <c r="J205" t="s">
        <v>256</v>
      </c>
      <c r="K205" t="s">
        <v>24</v>
      </c>
      <c r="L205" t="s">
        <v>91</v>
      </c>
      <c r="M205" t="s">
        <v>26</v>
      </c>
      <c r="N205" t="s">
        <v>27</v>
      </c>
    </row>
    <row r="206" spans="1:14" x14ac:dyDescent="0.25">
      <c r="A206" t="s">
        <v>1450</v>
      </c>
      <c r="C206" t="s">
        <v>16</v>
      </c>
      <c r="D206" t="s">
        <v>1451</v>
      </c>
      <c r="E206" t="s">
        <v>18</v>
      </c>
      <c r="F206" t="s">
        <v>1452</v>
      </c>
      <c r="G206" t="s">
        <v>1453</v>
      </c>
      <c r="H206" t="s">
        <v>1454</v>
      </c>
      <c r="I206" t="s">
        <v>34</v>
      </c>
      <c r="J206" t="s">
        <v>929</v>
      </c>
      <c r="K206" t="s">
        <v>24</v>
      </c>
      <c r="L206" t="s">
        <v>1455</v>
      </c>
      <c r="M206" t="s">
        <v>26</v>
      </c>
      <c r="N206" t="s">
        <v>27</v>
      </c>
    </row>
    <row r="207" spans="1:14" x14ac:dyDescent="0.25">
      <c r="A207" t="s">
        <v>1456</v>
      </c>
      <c r="B207" t="s">
        <v>1457</v>
      </c>
      <c r="C207" t="s">
        <v>76</v>
      </c>
      <c r="D207" t="s">
        <v>220</v>
      </c>
      <c r="E207" t="s">
        <v>18</v>
      </c>
      <c r="F207" t="s">
        <v>1458</v>
      </c>
      <c r="G207" t="s">
        <v>1459</v>
      </c>
      <c r="H207" t="s">
        <v>1460</v>
      </c>
      <c r="I207" t="s">
        <v>34</v>
      </c>
      <c r="J207" t="s">
        <v>256</v>
      </c>
      <c r="K207" t="s">
        <v>24</v>
      </c>
      <c r="L207" t="s">
        <v>1461</v>
      </c>
      <c r="M207" t="s">
        <v>26</v>
      </c>
      <c r="N207" t="s">
        <v>27</v>
      </c>
    </row>
    <row r="208" spans="1:14" x14ac:dyDescent="0.25">
      <c r="A208" t="s">
        <v>1462</v>
      </c>
      <c r="B208" t="s">
        <v>1463</v>
      </c>
      <c r="C208" t="s">
        <v>76</v>
      </c>
      <c r="D208" t="s">
        <v>1464</v>
      </c>
      <c r="E208" t="s">
        <v>18</v>
      </c>
      <c r="F208" t="s">
        <v>1465</v>
      </c>
      <c r="G208" t="s">
        <v>1466</v>
      </c>
      <c r="H208" t="s">
        <v>1467</v>
      </c>
      <c r="I208" t="s">
        <v>34</v>
      </c>
      <c r="J208" t="s">
        <v>1468</v>
      </c>
      <c r="K208" t="s">
        <v>24</v>
      </c>
      <c r="L208" t="s">
        <v>1469</v>
      </c>
      <c r="M208" t="s">
        <v>1470</v>
      </c>
      <c r="N208" t="s">
        <v>46</v>
      </c>
    </row>
    <row r="209" spans="1:14" x14ac:dyDescent="0.25">
      <c r="A209" t="s">
        <v>1471</v>
      </c>
      <c r="B209" t="s">
        <v>1472</v>
      </c>
      <c r="C209" t="s">
        <v>76</v>
      </c>
      <c r="D209" t="s">
        <v>638</v>
      </c>
      <c r="E209" t="s">
        <v>18</v>
      </c>
      <c r="F209" t="s">
        <v>1473</v>
      </c>
      <c r="G209" t="s">
        <v>1474</v>
      </c>
      <c r="H209" t="s">
        <v>1475</v>
      </c>
      <c r="I209" t="s">
        <v>34</v>
      </c>
      <c r="J209" t="s">
        <v>929</v>
      </c>
      <c r="K209" t="s">
        <v>24</v>
      </c>
      <c r="L209" t="s">
        <v>82</v>
      </c>
      <c r="M209" t="s">
        <v>26</v>
      </c>
      <c r="N209" t="s">
        <v>27</v>
      </c>
    </row>
    <row r="210" spans="1:14" x14ac:dyDescent="0.25">
      <c r="A210" t="s">
        <v>1476</v>
      </c>
      <c r="B210" t="s">
        <v>1477</v>
      </c>
      <c r="C210" t="s">
        <v>16</v>
      </c>
      <c r="D210" t="s">
        <v>1478</v>
      </c>
      <c r="E210" t="s">
        <v>18</v>
      </c>
      <c r="F210" t="s">
        <v>1479</v>
      </c>
      <c r="G210" t="s">
        <v>1480</v>
      </c>
      <c r="H210" t="s">
        <v>1481</v>
      </c>
      <c r="I210" t="s">
        <v>34</v>
      </c>
      <c r="J210" t="s">
        <v>1482</v>
      </c>
      <c r="K210" t="s">
        <v>24</v>
      </c>
      <c r="L210" t="s">
        <v>1483</v>
      </c>
      <c r="M210" t="s">
        <v>26</v>
      </c>
      <c r="N210" t="s">
        <v>27</v>
      </c>
    </row>
    <row r="211" spans="1:14" x14ac:dyDescent="0.25">
      <c r="A211" t="s">
        <v>1484</v>
      </c>
      <c r="B211" t="s">
        <v>101</v>
      </c>
      <c r="C211" t="s">
        <v>76</v>
      </c>
      <c r="D211" t="s">
        <v>102</v>
      </c>
      <c r="E211" t="s">
        <v>18</v>
      </c>
      <c r="F211" t="s">
        <v>1485</v>
      </c>
      <c r="G211" t="s">
        <v>1486</v>
      </c>
      <c r="H211" t="s">
        <v>1487</v>
      </c>
      <c r="I211" t="s">
        <v>34</v>
      </c>
      <c r="J211" t="s">
        <v>1488</v>
      </c>
      <c r="K211" t="s">
        <v>24</v>
      </c>
      <c r="L211" t="s">
        <v>82</v>
      </c>
      <c r="M211" t="s">
        <v>1489</v>
      </c>
      <c r="N211" t="s">
        <v>46</v>
      </c>
    </row>
    <row r="212" spans="1:14" x14ac:dyDescent="0.25">
      <c r="A212" t="s">
        <v>1490</v>
      </c>
      <c r="B212" t="s">
        <v>1491</v>
      </c>
      <c r="C212" t="s">
        <v>16</v>
      </c>
      <c r="D212" t="s">
        <v>1492</v>
      </c>
      <c r="E212" t="s">
        <v>18</v>
      </c>
      <c r="F212" t="s">
        <v>1493</v>
      </c>
      <c r="G212" t="s">
        <v>1494</v>
      </c>
      <c r="H212" t="s">
        <v>1495</v>
      </c>
      <c r="I212" t="s">
        <v>34</v>
      </c>
      <c r="J212" t="s">
        <v>412</v>
      </c>
      <c r="K212" t="s">
        <v>24</v>
      </c>
      <c r="L212" t="s">
        <v>114</v>
      </c>
      <c r="M212" t="s">
        <v>1496</v>
      </c>
      <c r="N212" t="s">
        <v>46</v>
      </c>
    </row>
    <row r="213" spans="1:14" x14ac:dyDescent="0.25">
      <c r="A213" t="s">
        <v>1497</v>
      </c>
      <c r="B213" t="s">
        <v>101</v>
      </c>
      <c r="C213" t="s">
        <v>16</v>
      </c>
      <c r="D213" t="s">
        <v>329</v>
      </c>
      <c r="E213" t="s">
        <v>18</v>
      </c>
      <c r="F213" t="s">
        <v>1498</v>
      </c>
      <c r="G213" t="s">
        <v>1499</v>
      </c>
      <c r="H213" t="s">
        <v>1500</v>
      </c>
      <c r="I213" t="s">
        <v>34</v>
      </c>
      <c r="J213" t="s">
        <v>1501</v>
      </c>
      <c r="K213" t="s">
        <v>24</v>
      </c>
      <c r="L213" t="s">
        <v>334</v>
      </c>
      <c r="M213" t="s">
        <v>1502</v>
      </c>
      <c r="N213" t="s">
        <v>46</v>
      </c>
    </row>
    <row r="214" spans="1:14" x14ac:dyDescent="0.25">
      <c r="A214" t="s">
        <v>1503</v>
      </c>
      <c r="B214" t="s">
        <v>1504</v>
      </c>
      <c r="C214" t="s">
        <v>76</v>
      </c>
      <c r="D214" t="s">
        <v>1505</v>
      </c>
      <c r="E214" t="s">
        <v>18</v>
      </c>
      <c r="F214" t="s">
        <v>1506</v>
      </c>
      <c r="G214" t="s">
        <v>1507</v>
      </c>
      <c r="H214" t="s">
        <v>1508</v>
      </c>
      <c r="I214" t="s">
        <v>314</v>
      </c>
      <c r="J214" t="s">
        <v>626</v>
      </c>
      <c r="K214" t="s">
        <v>24</v>
      </c>
      <c r="L214" t="s">
        <v>1509</v>
      </c>
      <c r="M214" t="s">
        <v>1510</v>
      </c>
      <c r="N214" t="s">
        <v>46</v>
      </c>
    </row>
    <row r="215" spans="1:14" x14ac:dyDescent="0.25">
      <c r="A215" t="s">
        <v>1511</v>
      </c>
      <c r="B215" t="s">
        <v>1512</v>
      </c>
      <c r="C215" t="s">
        <v>16</v>
      </c>
      <c r="D215" t="s">
        <v>1513</v>
      </c>
      <c r="E215" t="s">
        <v>18</v>
      </c>
      <c r="F215" t="s">
        <v>1514</v>
      </c>
      <c r="G215" t="s">
        <v>1515</v>
      </c>
      <c r="H215" t="s">
        <v>1516</v>
      </c>
      <c r="I215" t="s">
        <v>34</v>
      </c>
      <c r="J215" t="s">
        <v>1279</v>
      </c>
      <c r="K215" t="s">
        <v>24</v>
      </c>
      <c r="L215" t="s">
        <v>1517</v>
      </c>
      <c r="M215" t="s">
        <v>26</v>
      </c>
      <c r="N215" t="s">
        <v>27</v>
      </c>
    </row>
    <row r="216" spans="1:14" x14ac:dyDescent="0.25">
      <c r="A216" t="s">
        <v>1518</v>
      </c>
      <c r="B216" t="s">
        <v>1519</v>
      </c>
      <c r="C216" t="s">
        <v>16</v>
      </c>
      <c r="D216" t="s">
        <v>1520</v>
      </c>
      <c r="E216" t="s">
        <v>18</v>
      </c>
      <c r="F216" t="s">
        <v>1521</v>
      </c>
      <c r="G216" t="s">
        <v>1522</v>
      </c>
      <c r="H216" t="s">
        <v>1523</v>
      </c>
      <c r="I216" t="s">
        <v>22</v>
      </c>
      <c r="J216" t="s">
        <v>872</v>
      </c>
      <c r="K216" t="s">
        <v>24</v>
      </c>
      <c r="L216" t="s">
        <v>91</v>
      </c>
      <c r="M216" t="s">
        <v>26</v>
      </c>
      <c r="N216" t="s">
        <v>27</v>
      </c>
    </row>
    <row r="217" spans="1:14" x14ac:dyDescent="0.25">
      <c r="A217" t="s">
        <v>1524</v>
      </c>
      <c r="B217" t="s">
        <v>1525</v>
      </c>
      <c r="C217" t="s">
        <v>76</v>
      </c>
      <c r="D217" t="s">
        <v>1526</v>
      </c>
      <c r="E217" t="s">
        <v>18</v>
      </c>
      <c r="F217" t="s">
        <v>1527</v>
      </c>
      <c r="G217" t="s">
        <v>1528</v>
      </c>
      <c r="H217" t="s">
        <v>1529</v>
      </c>
      <c r="I217" t="s">
        <v>34</v>
      </c>
      <c r="J217" t="s">
        <v>358</v>
      </c>
      <c r="K217" t="s">
        <v>24</v>
      </c>
      <c r="L217" t="s">
        <v>1530</v>
      </c>
      <c r="M217" t="s">
        <v>1531</v>
      </c>
      <c r="N217" t="s">
        <v>46</v>
      </c>
    </row>
    <row r="218" spans="1:14" x14ac:dyDescent="0.25">
      <c r="A218" t="s">
        <v>1532</v>
      </c>
      <c r="B218" t="s">
        <v>205</v>
      </c>
      <c r="C218" t="s">
        <v>76</v>
      </c>
      <c r="D218" t="s">
        <v>102</v>
      </c>
      <c r="E218" t="s">
        <v>18</v>
      </c>
      <c r="F218" t="s">
        <v>1533</v>
      </c>
      <c r="G218" t="s">
        <v>1534</v>
      </c>
      <c r="H218" t="s">
        <v>1535</v>
      </c>
      <c r="I218" t="s">
        <v>34</v>
      </c>
      <c r="J218" t="s">
        <v>769</v>
      </c>
      <c r="K218" t="s">
        <v>24</v>
      </c>
      <c r="L218" t="s">
        <v>82</v>
      </c>
      <c r="M218" t="s">
        <v>1536</v>
      </c>
      <c r="N218" t="s">
        <v>46</v>
      </c>
    </row>
    <row r="219" spans="1:14" x14ac:dyDescent="0.25">
      <c r="A219" t="s">
        <v>1537</v>
      </c>
      <c r="B219" t="s">
        <v>1538</v>
      </c>
      <c r="C219" t="s">
        <v>16</v>
      </c>
      <c r="D219" t="s">
        <v>1539</v>
      </c>
      <c r="E219" t="s">
        <v>18</v>
      </c>
      <c r="F219" t="s">
        <v>1540</v>
      </c>
      <c r="G219" t="s">
        <v>1541</v>
      </c>
      <c r="H219" t="s">
        <v>1542</v>
      </c>
      <c r="I219" t="s">
        <v>34</v>
      </c>
      <c r="J219" t="s">
        <v>1543</v>
      </c>
      <c r="K219" t="s">
        <v>24</v>
      </c>
      <c r="L219" t="s">
        <v>224</v>
      </c>
      <c r="M219" t="s">
        <v>1544</v>
      </c>
      <c r="N219" t="s">
        <v>46</v>
      </c>
    </row>
    <row r="220" spans="1:14" x14ac:dyDescent="0.25">
      <c r="A220" t="s">
        <v>1545</v>
      </c>
      <c r="B220" t="s">
        <v>1546</v>
      </c>
      <c r="C220" t="s">
        <v>76</v>
      </c>
      <c r="D220" t="s">
        <v>49</v>
      </c>
      <c r="E220" t="s">
        <v>18</v>
      </c>
      <c r="F220" t="s">
        <v>1547</v>
      </c>
      <c r="G220" t="s">
        <v>1548</v>
      </c>
      <c r="H220" t="s">
        <v>1549</v>
      </c>
      <c r="I220" t="s">
        <v>34</v>
      </c>
      <c r="J220" t="s">
        <v>81</v>
      </c>
      <c r="K220" t="s">
        <v>24</v>
      </c>
      <c r="L220" t="s">
        <v>54</v>
      </c>
      <c r="M220" t="s">
        <v>1550</v>
      </c>
      <c r="N220" t="s">
        <v>46</v>
      </c>
    </row>
    <row r="221" spans="1:14" x14ac:dyDescent="0.25">
      <c r="A221" t="s">
        <v>1551</v>
      </c>
      <c r="B221" t="s">
        <v>1552</v>
      </c>
      <c r="C221" t="s">
        <v>76</v>
      </c>
      <c r="D221" t="s">
        <v>1553</v>
      </c>
      <c r="E221" t="s">
        <v>18</v>
      </c>
      <c r="F221" t="s">
        <v>1554</v>
      </c>
      <c r="G221" t="s">
        <v>1555</v>
      </c>
      <c r="H221" t="s">
        <v>1556</v>
      </c>
      <c r="I221" t="s">
        <v>34</v>
      </c>
      <c r="J221" t="s">
        <v>1557</v>
      </c>
      <c r="K221" t="s">
        <v>24</v>
      </c>
      <c r="L221" t="s">
        <v>82</v>
      </c>
      <c r="M221" t="s">
        <v>1558</v>
      </c>
      <c r="N221" t="s">
        <v>46</v>
      </c>
    </row>
    <row r="222" spans="1:14" x14ac:dyDescent="0.25">
      <c r="A222" t="s">
        <v>1559</v>
      </c>
      <c r="C222" t="s">
        <v>16</v>
      </c>
      <c r="D222" t="s">
        <v>1560</v>
      </c>
      <c r="E222" t="s">
        <v>18</v>
      </c>
      <c r="F222" t="s">
        <v>1561</v>
      </c>
      <c r="G222" t="s">
        <v>1562</v>
      </c>
      <c r="H222" t="s">
        <v>1563</v>
      </c>
      <c r="I222" t="s">
        <v>348</v>
      </c>
      <c r="J222" t="s">
        <v>284</v>
      </c>
      <c r="K222" t="s">
        <v>24</v>
      </c>
      <c r="L222" t="s">
        <v>394</v>
      </c>
      <c r="M222" t="s">
        <v>26</v>
      </c>
      <c r="N222" t="s">
        <v>27</v>
      </c>
    </row>
    <row r="223" spans="1:14" x14ac:dyDescent="0.25">
      <c r="A223" t="s">
        <v>1564</v>
      </c>
      <c r="C223" t="s">
        <v>76</v>
      </c>
      <c r="D223" t="s">
        <v>1565</v>
      </c>
      <c r="E223" t="s">
        <v>18</v>
      </c>
      <c r="F223" t="s">
        <v>1566</v>
      </c>
      <c r="G223" t="s">
        <v>1567</v>
      </c>
      <c r="H223" t="s">
        <v>1568</v>
      </c>
      <c r="I223" t="s">
        <v>22</v>
      </c>
      <c r="J223" t="s">
        <v>1569</v>
      </c>
      <c r="K223" t="s">
        <v>24</v>
      </c>
      <c r="L223" t="s">
        <v>91</v>
      </c>
      <c r="M223" t="s">
        <v>26</v>
      </c>
      <c r="N223" t="s">
        <v>27</v>
      </c>
    </row>
    <row r="224" spans="1:14" x14ac:dyDescent="0.25">
      <c r="A224" t="s">
        <v>1570</v>
      </c>
      <c r="B224" t="s">
        <v>1571</v>
      </c>
      <c r="C224" t="s">
        <v>1572</v>
      </c>
      <c r="D224" t="s">
        <v>1573</v>
      </c>
      <c r="E224" t="s">
        <v>18</v>
      </c>
      <c r="F224" t="s">
        <v>1574</v>
      </c>
      <c r="G224" t="s">
        <v>1575</v>
      </c>
      <c r="H224" t="s">
        <v>1576</v>
      </c>
      <c r="I224" t="s">
        <v>34</v>
      </c>
      <c r="J224" t="s">
        <v>463</v>
      </c>
      <c r="K224" t="s">
        <v>24</v>
      </c>
      <c r="L224" t="s">
        <v>1577</v>
      </c>
      <c r="M224" t="s">
        <v>1578</v>
      </c>
      <c r="N224" t="s">
        <v>46</v>
      </c>
    </row>
    <row r="225" spans="1:14" x14ac:dyDescent="0.25">
      <c r="A225" t="s">
        <v>1579</v>
      </c>
      <c r="C225" t="s">
        <v>76</v>
      </c>
      <c r="D225" t="s">
        <v>1580</v>
      </c>
      <c r="E225" t="s">
        <v>18</v>
      </c>
      <c r="F225" t="s">
        <v>1581</v>
      </c>
      <c r="G225" t="s">
        <v>1582</v>
      </c>
      <c r="H225" t="s">
        <v>1583</v>
      </c>
      <c r="I225" t="s">
        <v>348</v>
      </c>
      <c r="J225" t="s">
        <v>551</v>
      </c>
      <c r="K225" t="s">
        <v>24</v>
      </c>
      <c r="L225" t="s">
        <v>1584</v>
      </c>
      <c r="M225" t="s">
        <v>1585</v>
      </c>
      <c r="N225" t="s">
        <v>46</v>
      </c>
    </row>
    <row r="226" spans="1:14" x14ac:dyDescent="0.25">
      <c r="A226" t="s">
        <v>1586</v>
      </c>
      <c r="B226" t="s">
        <v>1587</v>
      </c>
      <c r="C226" t="s">
        <v>16</v>
      </c>
      <c r="D226" t="s">
        <v>472</v>
      </c>
      <c r="E226" t="s">
        <v>18</v>
      </c>
      <c r="F226" t="s">
        <v>1588</v>
      </c>
      <c r="G226" t="s">
        <v>1589</v>
      </c>
      <c r="H226" t="s">
        <v>1590</v>
      </c>
      <c r="I226" t="s">
        <v>34</v>
      </c>
      <c r="J226" t="s">
        <v>944</v>
      </c>
      <c r="K226" t="s">
        <v>24</v>
      </c>
      <c r="L226" t="s">
        <v>477</v>
      </c>
      <c r="M226" t="s">
        <v>26</v>
      </c>
      <c r="N226" t="s">
        <v>27</v>
      </c>
    </row>
    <row r="227" spans="1:14" x14ac:dyDescent="0.25">
      <c r="A227" t="s">
        <v>1591</v>
      </c>
      <c r="B227" t="s">
        <v>1592</v>
      </c>
      <c r="C227" t="s">
        <v>16</v>
      </c>
      <c r="D227" t="s">
        <v>1593</v>
      </c>
      <c r="E227" t="s">
        <v>18</v>
      </c>
      <c r="F227" t="s">
        <v>1594</v>
      </c>
      <c r="G227" t="s">
        <v>1595</v>
      </c>
      <c r="H227" t="s">
        <v>1596</v>
      </c>
      <c r="I227" t="s">
        <v>804</v>
      </c>
      <c r="J227" t="s">
        <v>276</v>
      </c>
      <c r="K227" t="s">
        <v>24</v>
      </c>
      <c r="L227" t="s">
        <v>1597</v>
      </c>
      <c r="M227" t="s">
        <v>26</v>
      </c>
      <c r="N227" t="s">
        <v>27</v>
      </c>
    </row>
    <row r="228" spans="1:14" x14ac:dyDescent="0.25">
      <c r="A228" t="s">
        <v>1598</v>
      </c>
      <c r="B228" t="s">
        <v>1599</v>
      </c>
      <c r="C228" t="s">
        <v>16</v>
      </c>
      <c r="D228" t="s">
        <v>1600</v>
      </c>
      <c r="E228" t="s">
        <v>18</v>
      </c>
      <c r="F228" t="s">
        <v>1601</v>
      </c>
      <c r="G228" t="s">
        <v>1602</v>
      </c>
      <c r="H228" t="s">
        <v>1603</v>
      </c>
      <c r="I228" t="s">
        <v>34</v>
      </c>
      <c r="J228" t="s">
        <v>1279</v>
      </c>
      <c r="K228" t="s">
        <v>24</v>
      </c>
      <c r="L228" t="s">
        <v>82</v>
      </c>
      <c r="M228" t="s">
        <v>26</v>
      </c>
      <c r="N228" t="s">
        <v>27</v>
      </c>
    </row>
    <row r="229" spans="1:14" x14ac:dyDescent="0.25">
      <c r="A229" t="s">
        <v>1604</v>
      </c>
      <c r="B229" t="s">
        <v>1605</v>
      </c>
      <c r="C229" t="s">
        <v>16</v>
      </c>
      <c r="D229" t="s">
        <v>1606</v>
      </c>
      <c r="E229" t="s">
        <v>18</v>
      </c>
      <c r="F229" t="s">
        <v>1607</v>
      </c>
      <c r="G229" t="s">
        <v>1608</v>
      </c>
      <c r="H229" t="s">
        <v>1609</v>
      </c>
      <c r="I229" t="s">
        <v>34</v>
      </c>
      <c r="J229" t="s">
        <v>1279</v>
      </c>
      <c r="K229" t="s">
        <v>24</v>
      </c>
      <c r="L229" t="s">
        <v>900</v>
      </c>
      <c r="M229" t="s">
        <v>26</v>
      </c>
      <c r="N229" t="s">
        <v>27</v>
      </c>
    </row>
    <row r="230" spans="1:14" x14ac:dyDescent="0.25">
      <c r="A230" t="s">
        <v>1610</v>
      </c>
      <c r="B230" t="s">
        <v>1611</v>
      </c>
      <c r="C230" t="s">
        <v>16</v>
      </c>
      <c r="D230" t="s">
        <v>1612</v>
      </c>
      <c r="E230" t="s">
        <v>18</v>
      </c>
      <c r="F230" t="s">
        <v>1613</v>
      </c>
      <c r="G230" t="s">
        <v>1614</v>
      </c>
      <c r="H230" t="s">
        <v>1615</v>
      </c>
      <c r="I230" t="s">
        <v>34</v>
      </c>
      <c r="J230" t="s">
        <v>1279</v>
      </c>
      <c r="K230" t="s">
        <v>24</v>
      </c>
      <c r="L230" t="s">
        <v>82</v>
      </c>
      <c r="M230" t="s">
        <v>26</v>
      </c>
      <c r="N230" t="s">
        <v>27</v>
      </c>
    </row>
    <row r="231" spans="1:14" x14ac:dyDescent="0.25">
      <c r="A231" t="s">
        <v>1616</v>
      </c>
      <c r="B231" t="s">
        <v>1617</v>
      </c>
      <c r="C231" t="s">
        <v>16</v>
      </c>
      <c r="D231" t="s">
        <v>631</v>
      </c>
      <c r="E231" t="s">
        <v>18</v>
      </c>
      <c r="F231" t="s">
        <v>1618</v>
      </c>
      <c r="G231" t="s">
        <v>1619</v>
      </c>
      <c r="H231" t="s">
        <v>1620</v>
      </c>
      <c r="I231" t="s">
        <v>34</v>
      </c>
      <c r="J231" t="s">
        <v>298</v>
      </c>
      <c r="K231" t="s">
        <v>24</v>
      </c>
      <c r="L231" t="s">
        <v>63</v>
      </c>
      <c r="M231" t="s">
        <v>1621</v>
      </c>
      <c r="N231" t="s">
        <v>46</v>
      </c>
    </row>
    <row r="232" spans="1:14" x14ac:dyDescent="0.25">
      <c r="A232" t="s">
        <v>1622</v>
      </c>
      <c r="B232" t="s">
        <v>1623</v>
      </c>
      <c r="C232" t="s">
        <v>16</v>
      </c>
      <c r="D232" t="s">
        <v>1624</v>
      </c>
      <c r="E232" t="s">
        <v>18</v>
      </c>
      <c r="F232" t="s">
        <v>1625</v>
      </c>
      <c r="G232" t="s">
        <v>1626</v>
      </c>
      <c r="H232" t="s">
        <v>1627</v>
      </c>
      <c r="I232" t="s">
        <v>348</v>
      </c>
      <c r="J232" t="s">
        <v>568</v>
      </c>
      <c r="K232" t="s">
        <v>24</v>
      </c>
      <c r="L232" t="s">
        <v>394</v>
      </c>
      <c r="M232" t="s">
        <v>1628</v>
      </c>
      <c r="N232" t="s">
        <v>46</v>
      </c>
    </row>
    <row r="233" spans="1:14" x14ac:dyDescent="0.25">
      <c r="A233" t="s">
        <v>1629</v>
      </c>
      <c r="B233" t="s">
        <v>1630</v>
      </c>
      <c r="C233" t="s">
        <v>76</v>
      </c>
      <c r="D233" t="s">
        <v>1631</v>
      </c>
      <c r="E233" t="s">
        <v>18</v>
      </c>
      <c r="F233" t="s">
        <v>1632</v>
      </c>
      <c r="G233" t="s">
        <v>1633</v>
      </c>
      <c r="H233" t="s">
        <v>1634</v>
      </c>
      <c r="I233" t="s">
        <v>34</v>
      </c>
      <c r="J233" t="s">
        <v>162</v>
      </c>
      <c r="K233" t="s">
        <v>24</v>
      </c>
      <c r="L233" t="s">
        <v>44</v>
      </c>
      <c r="M233" t="s">
        <v>1635</v>
      </c>
      <c r="N233" t="s">
        <v>46</v>
      </c>
    </row>
    <row r="234" spans="1:14" x14ac:dyDescent="0.25">
      <c r="A234" t="s">
        <v>1636</v>
      </c>
      <c r="B234" t="s">
        <v>1637</v>
      </c>
      <c r="C234" t="s">
        <v>16</v>
      </c>
      <c r="D234" t="s">
        <v>86</v>
      </c>
      <c r="E234" t="s">
        <v>18</v>
      </c>
      <c r="F234" t="s">
        <v>1638</v>
      </c>
      <c r="G234" t="s">
        <v>1639</v>
      </c>
      <c r="H234" t="s">
        <v>1640</v>
      </c>
      <c r="I234" t="s">
        <v>22</v>
      </c>
      <c r="J234" t="s">
        <v>170</v>
      </c>
      <c r="K234" t="s">
        <v>24</v>
      </c>
      <c r="L234" t="s">
        <v>91</v>
      </c>
      <c r="M234" t="s">
        <v>1641</v>
      </c>
      <c r="N234" t="s">
        <v>46</v>
      </c>
    </row>
    <row r="235" spans="1:14" x14ac:dyDescent="0.25">
      <c r="A235" t="s">
        <v>1642</v>
      </c>
      <c r="B235" t="s">
        <v>1643</v>
      </c>
      <c r="C235" t="s">
        <v>16</v>
      </c>
      <c r="D235" t="s">
        <v>1644</v>
      </c>
      <c r="E235" t="s">
        <v>18</v>
      </c>
      <c r="F235" t="s">
        <v>1645</v>
      </c>
      <c r="G235" t="s">
        <v>1646</v>
      </c>
      <c r="H235" t="s">
        <v>1647</v>
      </c>
      <c r="I235" t="s">
        <v>34</v>
      </c>
      <c r="J235" t="s">
        <v>1648</v>
      </c>
      <c r="K235" t="s">
        <v>24</v>
      </c>
      <c r="L235" t="s">
        <v>44</v>
      </c>
      <c r="M235" t="s">
        <v>26</v>
      </c>
      <c r="N235" t="s">
        <v>27</v>
      </c>
    </row>
    <row r="236" spans="1:14" x14ac:dyDescent="0.25">
      <c r="A236" t="s">
        <v>1649</v>
      </c>
      <c r="B236" t="s">
        <v>1650</v>
      </c>
      <c r="C236" t="s">
        <v>16</v>
      </c>
      <c r="D236" t="s">
        <v>1651</v>
      </c>
      <c r="E236" t="s">
        <v>18</v>
      </c>
      <c r="F236" t="s">
        <v>1652</v>
      </c>
      <c r="G236" t="s">
        <v>1653</v>
      </c>
      <c r="H236" t="s">
        <v>1654</v>
      </c>
      <c r="I236" t="s">
        <v>34</v>
      </c>
      <c r="J236" t="s">
        <v>589</v>
      </c>
      <c r="K236" t="s">
        <v>24</v>
      </c>
      <c r="L236" t="s">
        <v>1655</v>
      </c>
      <c r="M236" t="s">
        <v>1656</v>
      </c>
      <c r="N236" t="s">
        <v>46</v>
      </c>
    </row>
    <row r="237" spans="1:14" x14ac:dyDescent="0.25">
      <c r="A237" t="s">
        <v>1657</v>
      </c>
      <c r="B237" t="s">
        <v>1658</v>
      </c>
      <c r="C237" t="s">
        <v>76</v>
      </c>
      <c r="D237" t="s">
        <v>1659</v>
      </c>
      <c r="E237" t="s">
        <v>18</v>
      </c>
      <c r="F237" t="s">
        <v>1660</v>
      </c>
      <c r="G237" t="s">
        <v>1661</v>
      </c>
      <c r="H237" t="s">
        <v>1662</v>
      </c>
      <c r="I237" t="s">
        <v>34</v>
      </c>
      <c r="J237" t="s">
        <v>463</v>
      </c>
      <c r="K237" t="s">
        <v>24</v>
      </c>
      <c r="L237" t="s">
        <v>44</v>
      </c>
      <c r="M237" t="s">
        <v>1663</v>
      </c>
      <c r="N237" t="s">
        <v>46</v>
      </c>
    </row>
    <row r="238" spans="1:14" x14ac:dyDescent="0.25">
      <c r="A238" t="s">
        <v>1664</v>
      </c>
      <c r="B238" t="s">
        <v>1665</v>
      </c>
      <c r="C238" t="s">
        <v>16</v>
      </c>
      <c r="D238" t="s">
        <v>1666</v>
      </c>
      <c r="E238" t="s">
        <v>18</v>
      </c>
      <c r="F238" t="s">
        <v>1667</v>
      </c>
      <c r="G238" t="s">
        <v>1668</v>
      </c>
      <c r="H238" t="s">
        <v>1669</v>
      </c>
      <c r="I238" t="s">
        <v>1670</v>
      </c>
      <c r="J238" t="s">
        <v>284</v>
      </c>
      <c r="K238" t="s">
        <v>24</v>
      </c>
      <c r="L238" t="s">
        <v>1671</v>
      </c>
      <c r="M238" t="s">
        <v>26</v>
      </c>
      <c r="N238" t="s">
        <v>27</v>
      </c>
    </row>
    <row r="239" spans="1:14" x14ac:dyDescent="0.25">
      <c r="A239" t="s">
        <v>1672</v>
      </c>
      <c r="C239" t="s">
        <v>16</v>
      </c>
      <c r="D239" t="s">
        <v>1673</v>
      </c>
      <c r="E239" t="s">
        <v>18</v>
      </c>
      <c r="F239" t="s">
        <v>1674</v>
      </c>
      <c r="G239" t="s">
        <v>1675</v>
      </c>
      <c r="H239" t="s">
        <v>1676</v>
      </c>
      <c r="I239" t="s">
        <v>22</v>
      </c>
      <c r="J239" t="s">
        <v>1677</v>
      </c>
      <c r="K239" t="s">
        <v>24</v>
      </c>
      <c r="L239" t="s">
        <v>1678</v>
      </c>
      <c r="M239" t="s">
        <v>26</v>
      </c>
      <c r="N239" t="s">
        <v>27</v>
      </c>
    </row>
    <row r="240" spans="1:14" x14ac:dyDescent="0.25">
      <c r="A240" t="s">
        <v>1679</v>
      </c>
      <c r="B240" t="s">
        <v>1680</v>
      </c>
      <c r="C240" t="s">
        <v>600</v>
      </c>
      <c r="D240" t="s">
        <v>1681</v>
      </c>
      <c r="E240" t="s">
        <v>695</v>
      </c>
      <c r="F240" t="s">
        <v>1682</v>
      </c>
      <c r="G240" t="s">
        <v>1683</v>
      </c>
      <c r="H240" t="s">
        <v>1684</v>
      </c>
      <c r="I240" t="s">
        <v>34</v>
      </c>
      <c r="J240" t="s">
        <v>1677</v>
      </c>
      <c r="K240" t="s">
        <v>606</v>
      </c>
      <c r="L240" t="s">
        <v>82</v>
      </c>
      <c r="M240" t="s">
        <v>26</v>
      </c>
      <c r="N240" t="s">
        <v>27</v>
      </c>
    </row>
    <row r="241" spans="1:14" x14ac:dyDescent="0.25">
      <c r="A241" t="s">
        <v>1679</v>
      </c>
      <c r="B241" t="s">
        <v>1685</v>
      </c>
      <c r="C241" t="s">
        <v>600</v>
      </c>
      <c r="D241" t="s">
        <v>1681</v>
      </c>
      <c r="E241" t="s">
        <v>695</v>
      </c>
      <c r="F241" t="s">
        <v>1686</v>
      </c>
      <c r="G241" t="s">
        <v>1687</v>
      </c>
      <c r="H241" t="s">
        <v>1688</v>
      </c>
      <c r="I241" t="s">
        <v>34</v>
      </c>
      <c r="J241" t="s">
        <v>1689</v>
      </c>
      <c r="K241" t="s">
        <v>606</v>
      </c>
      <c r="L241" t="s">
        <v>82</v>
      </c>
      <c r="M241" t="s">
        <v>26</v>
      </c>
      <c r="N241" t="s">
        <v>27</v>
      </c>
    </row>
    <row r="242" spans="1:14" x14ac:dyDescent="0.25">
      <c r="A242" t="s">
        <v>1679</v>
      </c>
      <c r="B242" t="s">
        <v>1690</v>
      </c>
      <c r="C242" t="s">
        <v>600</v>
      </c>
      <c r="D242" t="s">
        <v>1681</v>
      </c>
      <c r="E242" t="s">
        <v>695</v>
      </c>
      <c r="F242" t="s">
        <v>1691</v>
      </c>
      <c r="G242" t="s">
        <v>1692</v>
      </c>
      <c r="H242" t="s">
        <v>1693</v>
      </c>
      <c r="I242" t="s">
        <v>34</v>
      </c>
      <c r="J242" t="s">
        <v>1134</v>
      </c>
      <c r="K242" t="s">
        <v>606</v>
      </c>
      <c r="L242" t="s">
        <v>82</v>
      </c>
      <c r="M242" t="s">
        <v>26</v>
      </c>
      <c r="N242" t="s">
        <v>27</v>
      </c>
    </row>
    <row r="243" spans="1:14" x14ac:dyDescent="0.25">
      <c r="A243" t="s">
        <v>1698</v>
      </c>
      <c r="B243" t="s">
        <v>1699</v>
      </c>
      <c r="C243" t="s">
        <v>1700</v>
      </c>
      <c r="D243" t="s">
        <v>820</v>
      </c>
      <c r="E243" t="s">
        <v>18</v>
      </c>
      <c r="F243" t="s">
        <v>1701</v>
      </c>
      <c r="G243" t="s">
        <v>1702</v>
      </c>
      <c r="H243" t="s">
        <v>1703</v>
      </c>
      <c r="I243" t="s">
        <v>34</v>
      </c>
      <c r="J243" t="s">
        <v>1704</v>
      </c>
      <c r="K243" t="s">
        <v>1705</v>
      </c>
      <c r="L243" t="s">
        <v>82</v>
      </c>
      <c r="M243" t="s">
        <v>26</v>
      </c>
      <c r="N243" t="s">
        <v>27</v>
      </c>
    </row>
    <row r="244" spans="1:14" x14ac:dyDescent="0.25">
      <c r="A244" t="s">
        <v>1706</v>
      </c>
      <c r="B244" t="s">
        <v>1707</v>
      </c>
      <c r="C244" t="s">
        <v>16</v>
      </c>
      <c r="D244" t="s">
        <v>1708</v>
      </c>
      <c r="E244" t="s">
        <v>18</v>
      </c>
      <c r="F244" t="s">
        <v>1709</v>
      </c>
      <c r="G244" t="s">
        <v>1710</v>
      </c>
      <c r="H244" t="s">
        <v>1711</v>
      </c>
      <c r="I244" t="s">
        <v>34</v>
      </c>
      <c r="J244" t="s">
        <v>691</v>
      </c>
      <c r="K244" t="s">
        <v>24</v>
      </c>
      <c r="L244" t="s">
        <v>1712</v>
      </c>
      <c r="M244" t="s">
        <v>26</v>
      </c>
      <c r="N244" t="s">
        <v>27</v>
      </c>
    </row>
    <row r="245" spans="1:14" x14ac:dyDescent="0.25">
      <c r="A245" t="s">
        <v>806</v>
      </c>
      <c r="B245" t="s">
        <v>807</v>
      </c>
      <c r="C245" t="s">
        <v>16</v>
      </c>
      <c r="D245" t="s">
        <v>808</v>
      </c>
      <c r="E245" t="s">
        <v>695</v>
      </c>
      <c r="F245" t="s">
        <v>1713</v>
      </c>
      <c r="G245" t="s">
        <v>1714</v>
      </c>
      <c r="H245" t="s">
        <v>1715</v>
      </c>
      <c r="I245" t="s">
        <v>34</v>
      </c>
      <c r="J245" t="s">
        <v>1066</v>
      </c>
      <c r="K245" t="s">
        <v>24</v>
      </c>
      <c r="L245" t="s">
        <v>82</v>
      </c>
      <c r="M245" t="s">
        <v>26</v>
      </c>
      <c r="N245" t="s">
        <v>27</v>
      </c>
    </row>
    <row r="246" spans="1:14" x14ac:dyDescent="0.25">
      <c r="A246" t="s">
        <v>1721</v>
      </c>
      <c r="B246" t="s">
        <v>1722</v>
      </c>
      <c r="C246" t="s">
        <v>16</v>
      </c>
      <c r="D246" t="s">
        <v>851</v>
      </c>
      <c r="E246" t="s">
        <v>695</v>
      </c>
      <c r="F246" t="s">
        <v>1723</v>
      </c>
      <c r="G246" t="s">
        <v>1724</v>
      </c>
      <c r="H246" t="s">
        <v>1725</v>
      </c>
      <c r="I246" t="s">
        <v>22</v>
      </c>
      <c r="J246" t="s">
        <v>1726</v>
      </c>
      <c r="K246" t="s">
        <v>24</v>
      </c>
      <c r="L246" t="s">
        <v>856</v>
      </c>
      <c r="M246" t="s">
        <v>26</v>
      </c>
      <c r="N246" t="s">
        <v>27</v>
      </c>
    </row>
    <row r="247" spans="1:14" x14ac:dyDescent="0.25">
      <c r="A247" t="s">
        <v>1727</v>
      </c>
      <c r="B247" t="s">
        <v>1077</v>
      </c>
      <c r="C247" t="s">
        <v>16</v>
      </c>
      <c r="D247" t="s">
        <v>1078</v>
      </c>
      <c r="E247" t="s">
        <v>695</v>
      </c>
      <c r="F247" t="s">
        <v>1728</v>
      </c>
      <c r="G247" t="s">
        <v>1729</v>
      </c>
      <c r="H247" t="s">
        <v>1730</v>
      </c>
      <c r="I247" t="s">
        <v>22</v>
      </c>
      <c r="J247" t="s">
        <v>448</v>
      </c>
      <c r="K247" t="s">
        <v>24</v>
      </c>
      <c r="L247" t="s">
        <v>1082</v>
      </c>
      <c r="M247" t="s">
        <v>26</v>
      </c>
      <c r="N247" t="s">
        <v>27</v>
      </c>
    </row>
    <row r="248" spans="1:14" x14ac:dyDescent="0.25">
      <c r="A248" t="s">
        <v>1731</v>
      </c>
      <c r="B248" t="s">
        <v>784</v>
      </c>
      <c r="C248" t="s">
        <v>76</v>
      </c>
      <c r="D248" t="s">
        <v>1732</v>
      </c>
      <c r="E248" t="s">
        <v>695</v>
      </c>
      <c r="F248" t="s">
        <v>1733</v>
      </c>
      <c r="G248" t="s">
        <v>1734</v>
      </c>
      <c r="H248" t="s">
        <v>1735</v>
      </c>
      <c r="I248" t="s">
        <v>34</v>
      </c>
      <c r="J248" t="s">
        <v>1648</v>
      </c>
      <c r="K248" t="s">
        <v>24</v>
      </c>
      <c r="L248" t="s">
        <v>44</v>
      </c>
      <c r="M248" t="s">
        <v>26</v>
      </c>
      <c r="N248" t="s">
        <v>27</v>
      </c>
    </row>
    <row r="249" spans="1:14" x14ac:dyDescent="0.25">
      <c r="A249" t="s">
        <v>1736</v>
      </c>
      <c r="B249" t="s">
        <v>752</v>
      </c>
      <c r="C249" t="s">
        <v>76</v>
      </c>
      <c r="D249" t="s">
        <v>753</v>
      </c>
      <c r="E249" t="s">
        <v>695</v>
      </c>
      <c r="F249" t="s">
        <v>1737</v>
      </c>
      <c r="G249" t="s">
        <v>1738</v>
      </c>
      <c r="H249" t="s">
        <v>1739</v>
      </c>
      <c r="I249" t="s">
        <v>34</v>
      </c>
      <c r="J249" t="s">
        <v>816</v>
      </c>
      <c r="K249" t="s">
        <v>24</v>
      </c>
      <c r="L249" t="s">
        <v>817</v>
      </c>
      <c r="M249" t="s">
        <v>26</v>
      </c>
      <c r="N249" t="s">
        <v>27</v>
      </c>
    </row>
    <row r="250" spans="1:14" x14ac:dyDescent="0.25">
      <c r="A250" t="s">
        <v>1095</v>
      </c>
      <c r="B250" t="s">
        <v>1740</v>
      </c>
      <c r="C250" t="s">
        <v>16</v>
      </c>
      <c r="D250" t="s">
        <v>437</v>
      </c>
      <c r="E250" t="s">
        <v>695</v>
      </c>
      <c r="F250" t="s">
        <v>1741</v>
      </c>
      <c r="G250" t="s">
        <v>1742</v>
      </c>
      <c r="H250" t="s">
        <v>1743</v>
      </c>
      <c r="I250" t="s">
        <v>34</v>
      </c>
      <c r="J250" t="s">
        <v>1744</v>
      </c>
      <c r="K250" t="s">
        <v>24</v>
      </c>
      <c r="L250" t="s">
        <v>441</v>
      </c>
      <c r="M250" t="s">
        <v>1745</v>
      </c>
      <c r="N250" t="s">
        <v>46</v>
      </c>
    </row>
    <row r="251" spans="1:14" x14ac:dyDescent="0.25">
      <c r="A251" t="s">
        <v>1050</v>
      </c>
      <c r="B251" t="s">
        <v>1051</v>
      </c>
      <c r="C251" t="s">
        <v>76</v>
      </c>
      <c r="D251" t="s">
        <v>1052</v>
      </c>
      <c r="E251" t="s">
        <v>695</v>
      </c>
      <c r="F251" t="s">
        <v>1746</v>
      </c>
      <c r="G251" t="s">
        <v>1747</v>
      </c>
      <c r="H251" t="s">
        <v>1748</v>
      </c>
      <c r="I251" t="s">
        <v>34</v>
      </c>
      <c r="J251" t="s">
        <v>1056</v>
      </c>
      <c r="K251" t="s">
        <v>24</v>
      </c>
      <c r="L251" t="s">
        <v>224</v>
      </c>
      <c r="M251" t="s">
        <v>1749</v>
      </c>
      <c r="N251" t="s">
        <v>46</v>
      </c>
    </row>
    <row r="252" spans="1:14" x14ac:dyDescent="0.25">
      <c r="A252" t="s">
        <v>757</v>
      </c>
      <c r="B252" t="s">
        <v>758</v>
      </c>
      <c r="C252" t="s">
        <v>16</v>
      </c>
      <c r="D252" t="s">
        <v>759</v>
      </c>
      <c r="E252" t="s">
        <v>695</v>
      </c>
      <c r="F252" t="s">
        <v>1750</v>
      </c>
      <c r="G252" t="s">
        <v>1751</v>
      </c>
      <c r="H252" t="s">
        <v>1752</v>
      </c>
      <c r="I252" t="s">
        <v>34</v>
      </c>
      <c r="J252" t="s">
        <v>269</v>
      </c>
      <c r="K252" t="s">
        <v>24</v>
      </c>
      <c r="L252" t="s">
        <v>82</v>
      </c>
      <c r="M252" t="s">
        <v>26</v>
      </c>
      <c r="N252" t="s">
        <v>27</v>
      </c>
    </row>
    <row r="253" spans="1:14" x14ac:dyDescent="0.25">
      <c r="A253" t="s">
        <v>1753</v>
      </c>
      <c r="B253" t="s">
        <v>752</v>
      </c>
      <c r="C253" t="s">
        <v>76</v>
      </c>
      <c r="D253" t="s">
        <v>753</v>
      </c>
      <c r="E253" t="s">
        <v>695</v>
      </c>
      <c r="F253" t="s">
        <v>1754</v>
      </c>
      <c r="G253" t="s">
        <v>1755</v>
      </c>
      <c r="H253" t="s">
        <v>1756</v>
      </c>
      <c r="I253" t="s">
        <v>34</v>
      </c>
      <c r="J253" t="s">
        <v>1757</v>
      </c>
      <c r="K253" t="s">
        <v>24</v>
      </c>
      <c r="L253" t="s">
        <v>114</v>
      </c>
      <c r="M253" t="s">
        <v>26</v>
      </c>
      <c r="N253" t="s">
        <v>27</v>
      </c>
    </row>
    <row r="254" spans="1:14" x14ac:dyDescent="0.25">
      <c r="A254" t="s">
        <v>1758</v>
      </c>
      <c r="B254" t="s">
        <v>992</v>
      </c>
      <c r="C254" t="s">
        <v>16</v>
      </c>
      <c r="D254" t="s">
        <v>851</v>
      </c>
      <c r="E254" t="s">
        <v>695</v>
      </c>
      <c r="F254" t="s">
        <v>1759</v>
      </c>
      <c r="G254" t="s">
        <v>1760</v>
      </c>
      <c r="H254" t="s">
        <v>1761</v>
      </c>
      <c r="I254" t="s">
        <v>22</v>
      </c>
      <c r="J254" t="s">
        <v>1762</v>
      </c>
      <c r="K254" t="s">
        <v>24</v>
      </c>
      <c r="L254" t="s">
        <v>856</v>
      </c>
      <c r="M254" t="s">
        <v>26</v>
      </c>
      <c r="N254" t="s">
        <v>27</v>
      </c>
    </row>
    <row r="255" spans="1:14" x14ac:dyDescent="0.25">
      <c r="A255" t="s">
        <v>1120</v>
      </c>
      <c r="B255" t="s">
        <v>1068</v>
      </c>
      <c r="C255" t="s">
        <v>16</v>
      </c>
      <c r="D255" t="s">
        <v>1069</v>
      </c>
      <c r="E255" t="s">
        <v>695</v>
      </c>
      <c r="F255" t="s">
        <v>1763</v>
      </c>
      <c r="G255" t="s">
        <v>1764</v>
      </c>
      <c r="H255" t="s">
        <v>1765</v>
      </c>
      <c r="I255" t="s">
        <v>34</v>
      </c>
      <c r="J255" t="s">
        <v>284</v>
      </c>
      <c r="K255" t="s">
        <v>24</v>
      </c>
      <c r="L255" t="s">
        <v>82</v>
      </c>
      <c r="M255" t="s">
        <v>26</v>
      </c>
      <c r="N255" t="s">
        <v>27</v>
      </c>
    </row>
    <row r="256" spans="1:14" x14ac:dyDescent="0.25">
      <c r="A256" t="s">
        <v>701</v>
      </c>
      <c r="C256" t="s">
        <v>16</v>
      </c>
      <c r="D256" t="s">
        <v>702</v>
      </c>
      <c r="E256" t="s">
        <v>695</v>
      </c>
      <c r="F256" t="s">
        <v>1766</v>
      </c>
      <c r="G256" t="s">
        <v>1767</v>
      </c>
      <c r="H256" t="s">
        <v>1768</v>
      </c>
      <c r="I256" t="s">
        <v>34</v>
      </c>
      <c r="J256" t="s">
        <v>1769</v>
      </c>
      <c r="K256" t="s">
        <v>24</v>
      </c>
      <c r="L256" t="s">
        <v>706</v>
      </c>
      <c r="M256" t="s">
        <v>26</v>
      </c>
      <c r="N256" t="s">
        <v>27</v>
      </c>
    </row>
    <row r="257" spans="1:14" x14ac:dyDescent="0.25">
      <c r="A257" t="s">
        <v>908</v>
      </c>
      <c r="B257" t="s">
        <v>909</v>
      </c>
      <c r="C257" t="s">
        <v>76</v>
      </c>
      <c r="D257" t="s">
        <v>910</v>
      </c>
      <c r="E257" t="s">
        <v>695</v>
      </c>
      <c r="F257" t="s">
        <v>1770</v>
      </c>
      <c r="G257" t="s">
        <v>1771</v>
      </c>
      <c r="H257" t="s">
        <v>1772</v>
      </c>
      <c r="I257" t="s">
        <v>34</v>
      </c>
      <c r="J257" t="s">
        <v>691</v>
      </c>
      <c r="K257" t="s">
        <v>24</v>
      </c>
      <c r="L257" t="s">
        <v>914</v>
      </c>
      <c r="M257" t="s">
        <v>26</v>
      </c>
      <c r="N257" t="s">
        <v>27</v>
      </c>
    </row>
    <row r="258" spans="1:14" x14ac:dyDescent="0.25">
      <c r="A258" t="s">
        <v>1773</v>
      </c>
      <c r="B258" t="s">
        <v>1774</v>
      </c>
      <c r="C258" t="s">
        <v>16</v>
      </c>
      <c r="D258" t="s">
        <v>875</v>
      </c>
      <c r="E258" t="s">
        <v>695</v>
      </c>
      <c r="F258" t="s">
        <v>1775</v>
      </c>
      <c r="G258" t="s">
        <v>1776</v>
      </c>
      <c r="H258" t="s">
        <v>1777</v>
      </c>
      <c r="I258" t="s">
        <v>22</v>
      </c>
      <c r="J258" t="s">
        <v>879</v>
      </c>
      <c r="K258" t="s">
        <v>24</v>
      </c>
      <c r="L258" t="s">
        <v>91</v>
      </c>
      <c r="M258" t="s">
        <v>26</v>
      </c>
      <c r="N258" t="s">
        <v>27</v>
      </c>
    </row>
    <row r="259" spans="1:14" x14ac:dyDescent="0.25">
      <c r="A259" t="s">
        <v>1778</v>
      </c>
      <c r="B259" t="s">
        <v>752</v>
      </c>
      <c r="C259" t="s">
        <v>76</v>
      </c>
      <c r="D259" t="s">
        <v>753</v>
      </c>
      <c r="E259" t="s">
        <v>695</v>
      </c>
      <c r="F259" t="s">
        <v>1779</v>
      </c>
      <c r="G259" t="s">
        <v>1780</v>
      </c>
      <c r="H259" t="s">
        <v>1781</v>
      </c>
      <c r="I259" t="s">
        <v>34</v>
      </c>
      <c r="J259" t="s">
        <v>816</v>
      </c>
      <c r="K259" t="s">
        <v>24</v>
      </c>
      <c r="L259" t="s">
        <v>817</v>
      </c>
      <c r="M259" t="s">
        <v>26</v>
      </c>
      <c r="N259" t="s">
        <v>27</v>
      </c>
    </row>
    <row r="260" spans="1:14" x14ac:dyDescent="0.25">
      <c r="A260" t="s">
        <v>1782</v>
      </c>
      <c r="B260" t="s">
        <v>1783</v>
      </c>
      <c r="C260" t="s">
        <v>76</v>
      </c>
      <c r="D260" t="s">
        <v>102</v>
      </c>
      <c r="E260" t="s">
        <v>695</v>
      </c>
      <c r="F260" t="s">
        <v>1784</v>
      </c>
      <c r="G260" t="s">
        <v>1785</v>
      </c>
      <c r="H260" t="s">
        <v>1786</v>
      </c>
      <c r="I260" t="s">
        <v>34</v>
      </c>
      <c r="J260" t="s">
        <v>53</v>
      </c>
      <c r="K260" t="s">
        <v>24</v>
      </c>
      <c r="L260" t="s">
        <v>202</v>
      </c>
      <c r="M260" t="s">
        <v>1787</v>
      </c>
      <c r="N260" t="s">
        <v>46</v>
      </c>
    </row>
    <row r="261" spans="1:14" x14ac:dyDescent="0.25">
      <c r="A261" t="s">
        <v>925</v>
      </c>
      <c r="B261" t="s">
        <v>735</v>
      </c>
      <c r="C261" t="s">
        <v>76</v>
      </c>
      <c r="D261" t="s">
        <v>723</v>
      </c>
      <c r="E261" t="s">
        <v>695</v>
      </c>
      <c r="F261" t="s">
        <v>1788</v>
      </c>
      <c r="G261" t="s">
        <v>1789</v>
      </c>
      <c r="H261" t="s">
        <v>1790</v>
      </c>
      <c r="I261" t="s">
        <v>34</v>
      </c>
      <c r="J261" t="s">
        <v>1569</v>
      </c>
      <c r="K261" t="s">
        <v>24</v>
      </c>
      <c r="L261" t="s">
        <v>727</v>
      </c>
      <c r="M261" t="s">
        <v>26</v>
      </c>
      <c r="N261" t="s">
        <v>27</v>
      </c>
    </row>
    <row r="262" spans="1:14" x14ac:dyDescent="0.25">
      <c r="A262" t="s">
        <v>1758</v>
      </c>
      <c r="B262" t="s">
        <v>1791</v>
      </c>
      <c r="C262" t="s">
        <v>16</v>
      </c>
      <c r="D262" t="s">
        <v>851</v>
      </c>
      <c r="E262" t="s">
        <v>695</v>
      </c>
      <c r="F262" t="s">
        <v>1792</v>
      </c>
      <c r="G262" t="s">
        <v>1793</v>
      </c>
      <c r="H262" t="s">
        <v>1794</v>
      </c>
      <c r="I262" t="s">
        <v>22</v>
      </c>
      <c r="J262" t="s">
        <v>1762</v>
      </c>
      <c r="K262" t="s">
        <v>24</v>
      </c>
      <c r="L262" t="s">
        <v>856</v>
      </c>
      <c r="M262" t="s">
        <v>26</v>
      </c>
      <c r="N262" t="s">
        <v>27</v>
      </c>
    </row>
    <row r="263" spans="1:14" x14ac:dyDescent="0.25">
      <c r="A263" t="s">
        <v>939</v>
      </c>
      <c r="B263" t="s">
        <v>940</v>
      </c>
      <c r="C263" t="s">
        <v>16</v>
      </c>
      <c r="D263" t="s">
        <v>404</v>
      </c>
      <c r="E263" t="s">
        <v>695</v>
      </c>
      <c r="F263" t="s">
        <v>1795</v>
      </c>
      <c r="G263" t="s">
        <v>1796</v>
      </c>
      <c r="H263" t="s">
        <v>1797</v>
      </c>
      <c r="I263" t="s">
        <v>34</v>
      </c>
      <c r="J263" t="s">
        <v>944</v>
      </c>
      <c r="K263" t="s">
        <v>24</v>
      </c>
      <c r="L263" t="s">
        <v>82</v>
      </c>
      <c r="M263" t="s">
        <v>26</v>
      </c>
      <c r="N263" t="s">
        <v>27</v>
      </c>
    </row>
    <row r="264" spans="1:14" x14ac:dyDescent="0.25">
      <c r="A264" t="s">
        <v>728</v>
      </c>
      <c r="B264" t="s">
        <v>729</v>
      </c>
      <c r="C264" t="s">
        <v>76</v>
      </c>
      <c r="D264" t="s">
        <v>730</v>
      </c>
      <c r="E264" t="s">
        <v>695</v>
      </c>
      <c r="F264" t="s">
        <v>1798</v>
      </c>
      <c r="G264" t="s">
        <v>1799</v>
      </c>
      <c r="H264" t="s">
        <v>1800</v>
      </c>
      <c r="I264" t="s">
        <v>34</v>
      </c>
      <c r="J264" t="s">
        <v>269</v>
      </c>
      <c r="K264" t="s">
        <v>24</v>
      </c>
      <c r="L264" t="s">
        <v>82</v>
      </c>
      <c r="M264" t="s">
        <v>26</v>
      </c>
      <c r="N264" t="s">
        <v>27</v>
      </c>
    </row>
    <row r="265" spans="1:14" x14ac:dyDescent="0.25">
      <c r="A265" t="s">
        <v>1801</v>
      </c>
      <c r="B265" t="s">
        <v>752</v>
      </c>
      <c r="C265" t="s">
        <v>76</v>
      </c>
      <c r="D265" t="s">
        <v>753</v>
      </c>
      <c r="E265" t="s">
        <v>695</v>
      </c>
      <c r="F265" t="s">
        <v>1802</v>
      </c>
      <c r="G265" t="s">
        <v>1803</v>
      </c>
      <c r="H265" t="s">
        <v>1804</v>
      </c>
      <c r="I265" t="s">
        <v>34</v>
      </c>
      <c r="J265" t="s">
        <v>699</v>
      </c>
      <c r="K265" t="s">
        <v>24</v>
      </c>
      <c r="L265" t="s">
        <v>114</v>
      </c>
      <c r="M265" t="s">
        <v>26</v>
      </c>
      <c r="N265" t="s">
        <v>27</v>
      </c>
    </row>
    <row r="266" spans="1:14" x14ac:dyDescent="0.25">
      <c r="A266" t="s">
        <v>806</v>
      </c>
      <c r="B266" t="s">
        <v>807</v>
      </c>
      <c r="C266" t="s">
        <v>16</v>
      </c>
      <c r="D266" t="s">
        <v>808</v>
      </c>
      <c r="E266" t="s">
        <v>695</v>
      </c>
      <c r="F266" t="s">
        <v>1805</v>
      </c>
      <c r="G266" t="s">
        <v>1806</v>
      </c>
      <c r="H266" t="s">
        <v>1807</v>
      </c>
      <c r="I266" t="s">
        <v>34</v>
      </c>
      <c r="J266" t="s">
        <v>1066</v>
      </c>
      <c r="K266" t="s">
        <v>24</v>
      </c>
      <c r="L266" t="s">
        <v>82</v>
      </c>
      <c r="M266" t="s">
        <v>26</v>
      </c>
      <c r="N266" t="s">
        <v>27</v>
      </c>
    </row>
    <row r="267" spans="1:14" x14ac:dyDescent="0.25">
      <c r="A267" t="s">
        <v>806</v>
      </c>
      <c r="B267" t="s">
        <v>807</v>
      </c>
      <c r="C267" t="s">
        <v>16</v>
      </c>
      <c r="D267" t="s">
        <v>808</v>
      </c>
      <c r="E267" t="s">
        <v>695</v>
      </c>
      <c r="F267" t="s">
        <v>1808</v>
      </c>
      <c r="G267" t="s">
        <v>1809</v>
      </c>
      <c r="H267" t="s">
        <v>1810</v>
      </c>
      <c r="I267" t="s">
        <v>34</v>
      </c>
      <c r="J267" t="s">
        <v>987</v>
      </c>
      <c r="K267" t="s">
        <v>24</v>
      </c>
      <c r="L267" t="s">
        <v>82</v>
      </c>
      <c r="M267" t="s">
        <v>26</v>
      </c>
      <c r="N267" t="s">
        <v>27</v>
      </c>
    </row>
    <row r="268" spans="1:14" x14ac:dyDescent="0.25">
      <c r="A268" t="s">
        <v>763</v>
      </c>
      <c r="B268" t="s">
        <v>764</v>
      </c>
      <c r="C268" t="s">
        <v>16</v>
      </c>
      <c r="D268" t="s">
        <v>931</v>
      </c>
      <c r="E268" t="s">
        <v>695</v>
      </c>
      <c r="F268" t="s">
        <v>1816</v>
      </c>
      <c r="G268" t="s">
        <v>1817</v>
      </c>
      <c r="H268" t="s">
        <v>1818</v>
      </c>
      <c r="I268" t="s">
        <v>34</v>
      </c>
      <c r="J268" t="s">
        <v>162</v>
      </c>
      <c r="K268" t="s">
        <v>24</v>
      </c>
      <c r="L268" t="s">
        <v>82</v>
      </c>
      <c r="M268" t="s">
        <v>1819</v>
      </c>
      <c r="N268" t="s">
        <v>46</v>
      </c>
    </row>
    <row r="269" spans="1:14" x14ac:dyDescent="0.25">
      <c r="A269" t="s">
        <v>1820</v>
      </c>
      <c r="B269" t="s">
        <v>752</v>
      </c>
      <c r="C269" t="s">
        <v>76</v>
      </c>
      <c r="D269" t="s">
        <v>753</v>
      </c>
      <c r="E269" t="s">
        <v>695</v>
      </c>
      <c r="F269" t="s">
        <v>1821</v>
      </c>
      <c r="G269" t="s">
        <v>1822</v>
      </c>
      <c r="H269" t="s">
        <v>1823</v>
      </c>
      <c r="I269" t="s">
        <v>34</v>
      </c>
      <c r="J269" t="s">
        <v>433</v>
      </c>
      <c r="K269" t="s">
        <v>24</v>
      </c>
      <c r="L269" t="s">
        <v>114</v>
      </c>
      <c r="M269" t="s">
        <v>26</v>
      </c>
      <c r="N269" t="s">
        <v>27</v>
      </c>
    </row>
    <row r="270" spans="1:14" x14ac:dyDescent="0.25">
      <c r="A270" t="s">
        <v>1824</v>
      </c>
      <c r="B270" t="s">
        <v>992</v>
      </c>
      <c r="C270" t="s">
        <v>16</v>
      </c>
      <c r="D270" t="s">
        <v>851</v>
      </c>
      <c r="E270" t="s">
        <v>695</v>
      </c>
      <c r="F270" t="s">
        <v>1825</v>
      </c>
      <c r="G270" t="s">
        <v>1826</v>
      </c>
      <c r="H270" t="s">
        <v>1827</v>
      </c>
      <c r="I270" t="s">
        <v>22</v>
      </c>
      <c r="J270" t="s">
        <v>1726</v>
      </c>
      <c r="K270" t="s">
        <v>24</v>
      </c>
      <c r="L270" t="s">
        <v>856</v>
      </c>
      <c r="M270" t="s">
        <v>26</v>
      </c>
      <c r="N270" t="s">
        <v>27</v>
      </c>
    </row>
    <row r="271" spans="1:14" x14ac:dyDescent="0.25">
      <c r="A271" t="s">
        <v>739</v>
      </c>
      <c r="B271" t="s">
        <v>740</v>
      </c>
      <c r="C271" t="s">
        <v>16</v>
      </c>
      <c r="D271" t="s">
        <v>741</v>
      </c>
      <c r="E271" t="s">
        <v>695</v>
      </c>
      <c r="F271" t="s">
        <v>1828</v>
      </c>
      <c r="G271" t="s">
        <v>1829</v>
      </c>
      <c r="H271" t="s">
        <v>1830</v>
      </c>
      <c r="I271" t="s">
        <v>34</v>
      </c>
      <c r="J271" t="s">
        <v>745</v>
      </c>
      <c r="K271" t="s">
        <v>24</v>
      </c>
      <c r="L271" t="s">
        <v>224</v>
      </c>
      <c r="M271" t="s">
        <v>26</v>
      </c>
      <c r="N271" t="s">
        <v>27</v>
      </c>
    </row>
    <row r="272" spans="1:14" x14ac:dyDescent="0.25">
      <c r="A272" t="s">
        <v>1837</v>
      </c>
      <c r="B272" t="s">
        <v>1838</v>
      </c>
      <c r="C272" t="s">
        <v>76</v>
      </c>
      <c r="D272" t="s">
        <v>67</v>
      </c>
      <c r="E272" t="s">
        <v>695</v>
      </c>
      <c r="F272" t="s">
        <v>1839</v>
      </c>
      <c r="G272" t="s">
        <v>1840</v>
      </c>
      <c r="H272" t="s">
        <v>1841</v>
      </c>
      <c r="I272" t="s">
        <v>34</v>
      </c>
      <c r="J272" t="s">
        <v>426</v>
      </c>
      <c r="K272" t="s">
        <v>24</v>
      </c>
      <c r="L272" t="s">
        <v>44</v>
      </c>
      <c r="M272" t="s">
        <v>26</v>
      </c>
      <c r="N272" t="s">
        <v>27</v>
      </c>
    </row>
    <row r="273" spans="1:14" x14ac:dyDescent="0.25">
      <c r="A273" t="s">
        <v>1128</v>
      </c>
      <c r="B273" t="s">
        <v>1129</v>
      </c>
      <c r="C273" t="s">
        <v>16</v>
      </c>
      <c r="D273" t="s">
        <v>1130</v>
      </c>
      <c r="E273" t="s">
        <v>695</v>
      </c>
      <c r="F273" t="s">
        <v>1842</v>
      </c>
      <c r="G273" t="s">
        <v>1843</v>
      </c>
      <c r="H273" t="s">
        <v>1844</v>
      </c>
      <c r="I273" t="s">
        <v>34</v>
      </c>
      <c r="J273" t="s">
        <v>1134</v>
      </c>
      <c r="K273" t="s">
        <v>24</v>
      </c>
      <c r="L273" t="s">
        <v>82</v>
      </c>
      <c r="M273" t="s">
        <v>26</v>
      </c>
      <c r="N273" t="s">
        <v>27</v>
      </c>
    </row>
    <row r="274" spans="1:14" x14ac:dyDescent="0.25">
      <c r="A274" t="s">
        <v>701</v>
      </c>
      <c r="C274" t="s">
        <v>16</v>
      </c>
      <c r="D274" t="s">
        <v>702</v>
      </c>
      <c r="E274" t="s">
        <v>695</v>
      </c>
      <c r="F274" t="s">
        <v>1845</v>
      </c>
      <c r="G274" t="s">
        <v>1846</v>
      </c>
      <c r="H274" t="s">
        <v>1847</v>
      </c>
      <c r="I274" t="s">
        <v>34</v>
      </c>
      <c r="J274" t="s">
        <v>256</v>
      </c>
      <c r="K274" t="s">
        <v>24</v>
      </c>
      <c r="L274" t="s">
        <v>1848</v>
      </c>
      <c r="M274" t="s">
        <v>26</v>
      </c>
      <c r="N274" t="s">
        <v>27</v>
      </c>
    </row>
    <row r="275" spans="1:14" x14ac:dyDescent="0.25">
      <c r="A275" t="s">
        <v>1849</v>
      </c>
      <c r="B275" t="s">
        <v>752</v>
      </c>
      <c r="C275" t="s">
        <v>76</v>
      </c>
      <c r="D275" t="s">
        <v>753</v>
      </c>
      <c r="E275" t="s">
        <v>695</v>
      </c>
      <c r="F275" t="s">
        <v>1850</v>
      </c>
      <c r="G275" t="s">
        <v>1851</v>
      </c>
      <c r="H275" t="s">
        <v>1852</v>
      </c>
      <c r="I275" t="s">
        <v>34</v>
      </c>
      <c r="J275" t="s">
        <v>987</v>
      </c>
      <c r="K275" t="s">
        <v>24</v>
      </c>
      <c r="L275" t="s">
        <v>114</v>
      </c>
      <c r="M275" t="s">
        <v>26</v>
      </c>
      <c r="N275" t="s">
        <v>27</v>
      </c>
    </row>
    <row r="276" spans="1:14" x14ac:dyDescent="0.25">
      <c r="A276" t="s">
        <v>806</v>
      </c>
      <c r="B276" t="s">
        <v>807</v>
      </c>
      <c r="C276" t="s">
        <v>16</v>
      </c>
      <c r="D276" t="s">
        <v>808</v>
      </c>
      <c r="E276" t="s">
        <v>695</v>
      </c>
      <c r="F276" t="s">
        <v>1853</v>
      </c>
      <c r="G276" t="s">
        <v>1854</v>
      </c>
      <c r="H276" t="s">
        <v>1855</v>
      </c>
      <c r="I276" t="s">
        <v>34</v>
      </c>
      <c r="J276" t="s">
        <v>98</v>
      </c>
      <c r="K276" t="s">
        <v>24</v>
      </c>
      <c r="L276" t="s">
        <v>82</v>
      </c>
      <c r="M276" t="s">
        <v>26</v>
      </c>
      <c r="N276" t="s">
        <v>27</v>
      </c>
    </row>
    <row r="277" spans="1:14" x14ac:dyDescent="0.25">
      <c r="A277" t="s">
        <v>925</v>
      </c>
      <c r="B277" t="s">
        <v>1856</v>
      </c>
      <c r="C277" t="s">
        <v>76</v>
      </c>
      <c r="D277" t="s">
        <v>723</v>
      </c>
      <c r="E277" t="s">
        <v>695</v>
      </c>
      <c r="F277" t="s">
        <v>1857</v>
      </c>
      <c r="G277" t="s">
        <v>1858</v>
      </c>
      <c r="H277" t="s">
        <v>1859</v>
      </c>
      <c r="I277" t="s">
        <v>34</v>
      </c>
      <c r="J277" t="s">
        <v>1860</v>
      </c>
      <c r="K277" t="s">
        <v>24</v>
      </c>
      <c r="L277" t="s">
        <v>727</v>
      </c>
      <c r="M277" t="s">
        <v>26</v>
      </c>
      <c r="N277" t="s">
        <v>27</v>
      </c>
    </row>
    <row r="278" spans="1:14" x14ac:dyDescent="0.25">
      <c r="A278" t="s">
        <v>1861</v>
      </c>
      <c r="B278" t="s">
        <v>1077</v>
      </c>
      <c r="C278" t="s">
        <v>16</v>
      </c>
      <c r="D278" t="s">
        <v>1078</v>
      </c>
      <c r="E278" t="s">
        <v>695</v>
      </c>
      <c r="F278" t="s">
        <v>1862</v>
      </c>
      <c r="G278" t="s">
        <v>1863</v>
      </c>
      <c r="H278" t="s">
        <v>1864</v>
      </c>
      <c r="I278" t="s">
        <v>22</v>
      </c>
      <c r="J278" t="s">
        <v>872</v>
      </c>
      <c r="K278" t="s">
        <v>24</v>
      </c>
      <c r="L278" t="s">
        <v>1082</v>
      </c>
      <c r="M278" t="s">
        <v>26</v>
      </c>
      <c r="N278" t="s">
        <v>27</v>
      </c>
    </row>
    <row r="279" spans="1:14" x14ac:dyDescent="0.25">
      <c r="A279" t="s">
        <v>721</v>
      </c>
      <c r="B279" t="s">
        <v>722</v>
      </c>
      <c r="C279" t="s">
        <v>76</v>
      </c>
      <c r="D279" t="s">
        <v>723</v>
      </c>
      <c r="E279" t="s">
        <v>695</v>
      </c>
      <c r="F279" t="s">
        <v>1872</v>
      </c>
      <c r="G279" t="s">
        <v>1873</v>
      </c>
      <c r="H279" t="s">
        <v>1874</v>
      </c>
      <c r="I279" t="s">
        <v>34</v>
      </c>
      <c r="J279" t="s">
        <v>426</v>
      </c>
      <c r="K279" t="s">
        <v>24</v>
      </c>
      <c r="L279" t="s">
        <v>727</v>
      </c>
      <c r="M279" t="s">
        <v>26</v>
      </c>
      <c r="N279" t="s">
        <v>27</v>
      </c>
    </row>
    <row r="280" spans="1:14" x14ac:dyDescent="0.25">
      <c r="A280" t="s">
        <v>701</v>
      </c>
      <c r="C280" t="s">
        <v>16</v>
      </c>
      <c r="D280" t="s">
        <v>1875</v>
      </c>
      <c r="E280" t="s">
        <v>695</v>
      </c>
      <c r="F280" t="s">
        <v>1876</v>
      </c>
      <c r="G280" t="s">
        <v>1877</v>
      </c>
      <c r="H280" t="s">
        <v>1878</v>
      </c>
      <c r="I280" t="s">
        <v>34</v>
      </c>
      <c r="J280" t="s">
        <v>217</v>
      </c>
      <c r="K280" t="s">
        <v>24</v>
      </c>
      <c r="L280" t="s">
        <v>1879</v>
      </c>
      <c r="M280" t="s">
        <v>26</v>
      </c>
      <c r="N280" t="s">
        <v>27</v>
      </c>
    </row>
    <row r="281" spans="1:14" x14ac:dyDescent="0.25">
      <c r="A281" t="s">
        <v>1884</v>
      </c>
      <c r="B281" t="s">
        <v>735</v>
      </c>
      <c r="C281" t="s">
        <v>16</v>
      </c>
      <c r="D281" t="s">
        <v>723</v>
      </c>
      <c r="E281" t="s">
        <v>695</v>
      </c>
      <c r="F281" t="s">
        <v>1885</v>
      </c>
      <c r="G281" t="s">
        <v>1886</v>
      </c>
      <c r="H281" t="s">
        <v>1887</v>
      </c>
      <c r="I281" t="s">
        <v>34</v>
      </c>
      <c r="J281" t="s">
        <v>1019</v>
      </c>
      <c r="K281" t="s">
        <v>24</v>
      </c>
      <c r="L281" t="s">
        <v>285</v>
      </c>
      <c r="M281" t="s">
        <v>26</v>
      </c>
      <c r="N281" t="s">
        <v>27</v>
      </c>
    </row>
    <row r="282" spans="1:14" x14ac:dyDescent="0.25">
      <c r="A282" t="s">
        <v>1892</v>
      </c>
      <c r="B282" t="s">
        <v>752</v>
      </c>
      <c r="C282" t="s">
        <v>76</v>
      </c>
      <c r="D282" t="s">
        <v>753</v>
      </c>
      <c r="E282" t="s">
        <v>695</v>
      </c>
      <c r="F282" t="s">
        <v>1893</v>
      </c>
      <c r="G282" t="s">
        <v>1894</v>
      </c>
      <c r="H282" t="s">
        <v>1895</v>
      </c>
      <c r="I282" t="s">
        <v>34</v>
      </c>
      <c r="J282" t="s">
        <v>816</v>
      </c>
      <c r="K282" t="s">
        <v>24</v>
      </c>
      <c r="L282" t="s">
        <v>817</v>
      </c>
      <c r="M282" t="s">
        <v>26</v>
      </c>
      <c r="N282" t="s">
        <v>27</v>
      </c>
    </row>
    <row r="283" spans="1:14" x14ac:dyDescent="0.25">
      <c r="A283" t="s">
        <v>1896</v>
      </c>
      <c r="B283" t="s">
        <v>752</v>
      </c>
      <c r="C283" t="s">
        <v>76</v>
      </c>
      <c r="D283" t="s">
        <v>753</v>
      </c>
      <c r="E283" t="s">
        <v>695</v>
      </c>
      <c r="F283" t="s">
        <v>1897</v>
      </c>
      <c r="G283" t="s">
        <v>1898</v>
      </c>
      <c r="H283" t="s">
        <v>1899</v>
      </c>
      <c r="I283" t="s">
        <v>34</v>
      </c>
      <c r="J283" t="s">
        <v>816</v>
      </c>
      <c r="K283" t="s">
        <v>24</v>
      </c>
      <c r="L283" t="s">
        <v>817</v>
      </c>
      <c r="M283" t="s">
        <v>26</v>
      </c>
      <c r="N283" t="s">
        <v>27</v>
      </c>
    </row>
    <row r="284" spans="1:14" x14ac:dyDescent="0.25">
      <c r="A284" t="s">
        <v>1166</v>
      </c>
      <c r="B284" t="s">
        <v>1167</v>
      </c>
      <c r="C284" t="s">
        <v>16</v>
      </c>
      <c r="D284" t="s">
        <v>1168</v>
      </c>
      <c r="E284" t="s">
        <v>695</v>
      </c>
      <c r="F284" t="s">
        <v>1900</v>
      </c>
      <c r="G284" t="s">
        <v>1901</v>
      </c>
      <c r="H284" t="s">
        <v>1902</v>
      </c>
      <c r="I284" t="s">
        <v>22</v>
      </c>
      <c r="J284" t="s">
        <v>691</v>
      </c>
      <c r="K284" t="s">
        <v>24</v>
      </c>
      <c r="L284" t="s">
        <v>91</v>
      </c>
      <c r="M284" t="s">
        <v>26</v>
      </c>
      <c r="N284" t="s">
        <v>27</v>
      </c>
    </row>
    <row r="285" spans="1:14" x14ac:dyDescent="0.25">
      <c r="A285" t="s">
        <v>843</v>
      </c>
      <c r="B285" t="s">
        <v>844</v>
      </c>
      <c r="C285" t="s">
        <v>76</v>
      </c>
      <c r="D285" t="s">
        <v>220</v>
      </c>
      <c r="E285" t="s">
        <v>695</v>
      </c>
      <c r="F285" t="s">
        <v>1903</v>
      </c>
      <c r="G285" t="s">
        <v>1904</v>
      </c>
      <c r="H285" t="s">
        <v>1905</v>
      </c>
      <c r="I285" t="s">
        <v>34</v>
      </c>
      <c r="J285" t="s">
        <v>691</v>
      </c>
      <c r="K285" t="s">
        <v>24</v>
      </c>
      <c r="L285" t="s">
        <v>848</v>
      </c>
      <c r="M285" t="s">
        <v>26</v>
      </c>
      <c r="N285" t="s">
        <v>27</v>
      </c>
    </row>
    <row r="286" spans="1:14" x14ac:dyDescent="0.25">
      <c r="A286" t="s">
        <v>1758</v>
      </c>
      <c r="B286" t="s">
        <v>1791</v>
      </c>
      <c r="C286" t="s">
        <v>16</v>
      </c>
      <c r="D286" t="s">
        <v>851</v>
      </c>
      <c r="E286" t="s">
        <v>695</v>
      </c>
      <c r="F286" t="s">
        <v>1909</v>
      </c>
      <c r="G286" t="s">
        <v>1910</v>
      </c>
      <c r="H286" t="s">
        <v>1911</v>
      </c>
      <c r="I286" t="s">
        <v>22</v>
      </c>
      <c r="J286" t="s">
        <v>1227</v>
      </c>
      <c r="K286" t="s">
        <v>24</v>
      </c>
      <c r="L286" t="s">
        <v>1912</v>
      </c>
      <c r="M286" t="s">
        <v>26</v>
      </c>
      <c r="N286" t="s">
        <v>27</v>
      </c>
    </row>
    <row r="287" spans="1:14" x14ac:dyDescent="0.25">
      <c r="A287" t="s">
        <v>1913</v>
      </c>
      <c r="B287" t="s">
        <v>1181</v>
      </c>
      <c r="C287" t="s">
        <v>76</v>
      </c>
      <c r="D287" t="s">
        <v>917</v>
      </c>
      <c r="E287" t="s">
        <v>695</v>
      </c>
      <c r="F287" t="s">
        <v>1914</v>
      </c>
      <c r="G287" t="s">
        <v>1915</v>
      </c>
      <c r="H287" t="s">
        <v>1916</v>
      </c>
      <c r="I287" t="s">
        <v>34</v>
      </c>
      <c r="J287" t="s">
        <v>1836</v>
      </c>
      <c r="K287" t="s">
        <v>24</v>
      </c>
      <c r="L287" t="s">
        <v>82</v>
      </c>
      <c r="M287" t="s">
        <v>1917</v>
      </c>
      <c r="N287" t="s">
        <v>46</v>
      </c>
    </row>
    <row r="288" spans="1:14" x14ac:dyDescent="0.25">
      <c r="A288" t="s">
        <v>908</v>
      </c>
      <c r="B288" t="s">
        <v>909</v>
      </c>
      <c r="C288" t="s">
        <v>76</v>
      </c>
      <c r="D288" t="s">
        <v>910</v>
      </c>
      <c r="E288" t="s">
        <v>695</v>
      </c>
      <c r="F288" t="s">
        <v>1922</v>
      </c>
      <c r="G288" t="s">
        <v>1923</v>
      </c>
      <c r="H288" t="s">
        <v>1924</v>
      </c>
      <c r="I288" t="s">
        <v>34</v>
      </c>
      <c r="J288" t="s">
        <v>134</v>
      </c>
      <c r="K288" t="s">
        <v>24</v>
      </c>
      <c r="L288" t="s">
        <v>914</v>
      </c>
      <c r="M288" t="s">
        <v>26</v>
      </c>
      <c r="N288" t="s">
        <v>27</v>
      </c>
    </row>
    <row r="289" spans="1:14" x14ac:dyDescent="0.25">
      <c r="A289" t="s">
        <v>728</v>
      </c>
      <c r="B289" t="s">
        <v>729</v>
      </c>
      <c r="C289" t="s">
        <v>76</v>
      </c>
      <c r="D289" t="s">
        <v>730</v>
      </c>
      <c r="E289" t="s">
        <v>695</v>
      </c>
      <c r="F289" t="s">
        <v>1925</v>
      </c>
      <c r="G289" t="s">
        <v>1926</v>
      </c>
      <c r="H289" t="s">
        <v>1927</v>
      </c>
      <c r="I289" t="s">
        <v>34</v>
      </c>
      <c r="J289" t="s">
        <v>448</v>
      </c>
      <c r="K289" t="s">
        <v>24</v>
      </c>
      <c r="L289" t="s">
        <v>82</v>
      </c>
      <c r="M289" t="s">
        <v>26</v>
      </c>
      <c r="N289" t="s">
        <v>27</v>
      </c>
    </row>
    <row r="290" spans="1:14" x14ac:dyDescent="0.25">
      <c r="A290" t="s">
        <v>1166</v>
      </c>
      <c r="B290" t="s">
        <v>1167</v>
      </c>
      <c r="C290" t="s">
        <v>16</v>
      </c>
      <c r="D290" t="s">
        <v>1168</v>
      </c>
      <c r="E290" t="s">
        <v>695</v>
      </c>
      <c r="F290" t="s">
        <v>1928</v>
      </c>
      <c r="G290" t="s">
        <v>1929</v>
      </c>
      <c r="H290" t="s">
        <v>1930</v>
      </c>
      <c r="I290" t="s">
        <v>22</v>
      </c>
      <c r="J290" t="s">
        <v>691</v>
      </c>
      <c r="K290" t="s">
        <v>24</v>
      </c>
      <c r="L290" t="s">
        <v>91</v>
      </c>
      <c r="M290" t="s">
        <v>26</v>
      </c>
      <c r="N290" t="s">
        <v>27</v>
      </c>
    </row>
    <row r="291" spans="1:14" x14ac:dyDescent="0.25">
      <c r="A291" t="s">
        <v>1931</v>
      </c>
      <c r="B291" t="s">
        <v>784</v>
      </c>
      <c r="C291" t="s">
        <v>76</v>
      </c>
      <c r="D291" t="s">
        <v>1932</v>
      </c>
      <c r="E291" t="s">
        <v>695</v>
      </c>
      <c r="F291" t="s">
        <v>1933</v>
      </c>
      <c r="G291" t="s">
        <v>1934</v>
      </c>
      <c r="H291" t="s">
        <v>1935</v>
      </c>
      <c r="I291" t="s">
        <v>34</v>
      </c>
      <c r="J291" t="s">
        <v>147</v>
      </c>
      <c r="K291" t="s">
        <v>24</v>
      </c>
      <c r="L291" t="s">
        <v>1936</v>
      </c>
      <c r="M291" t="s">
        <v>26</v>
      </c>
      <c r="N291" t="s">
        <v>27</v>
      </c>
    </row>
    <row r="292" spans="1:14" x14ac:dyDescent="0.25">
      <c r="A292" t="s">
        <v>1937</v>
      </c>
      <c r="B292" t="s">
        <v>1270</v>
      </c>
      <c r="C292" t="s">
        <v>76</v>
      </c>
      <c r="D292" t="s">
        <v>1271</v>
      </c>
      <c r="E292" t="s">
        <v>695</v>
      </c>
      <c r="F292" t="s">
        <v>1938</v>
      </c>
      <c r="G292" t="s">
        <v>1939</v>
      </c>
      <c r="H292" t="s">
        <v>1940</v>
      </c>
      <c r="I292" t="s">
        <v>22</v>
      </c>
      <c r="J292" t="s">
        <v>1275</v>
      </c>
      <c r="K292" t="s">
        <v>24</v>
      </c>
      <c r="L292" t="s">
        <v>91</v>
      </c>
      <c r="M292" t="s">
        <v>26</v>
      </c>
      <c r="N292" t="s">
        <v>27</v>
      </c>
    </row>
    <row r="293" spans="1:14" x14ac:dyDescent="0.25">
      <c r="A293" t="s">
        <v>1941</v>
      </c>
      <c r="B293" t="s">
        <v>752</v>
      </c>
      <c r="C293" t="s">
        <v>76</v>
      </c>
      <c r="D293" t="s">
        <v>753</v>
      </c>
      <c r="E293" t="s">
        <v>695</v>
      </c>
      <c r="F293" t="s">
        <v>1942</v>
      </c>
      <c r="G293" t="s">
        <v>1943</v>
      </c>
      <c r="H293" t="s">
        <v>1944</v>
      </c>
      <c r="I293" t="s">
        <v>34</v>
      </c>
      <c r="J293" t="s">
        <v>98</v>
      </c>
      <c r="K293" t="s">
        <v>24</v>
      </c>
      <c r="L293" t="s">
        <v>114</v>
      </c>
      <c r="M293" t="s">
        <v>26</v>
      </c>
      <c r="N293" t="s">
        <v>27</v>
      </c>
    </row>
    <row r="294" spans="1:14" x14ac:dyDescent="0.25">
      <c r="A294" t="s">
        <v>1945</v>
      </c>
      <c r="B294" t="s">
        <v>752</v>
      </c>
      <c r="C294" t="s">
        <v>76</v>
      </c>
      <c r="D294" t="s">
        <v>753</v>
      </c>
      <c r="E294" t="s">
        <v>695</v>
      </c>
      <c r="F294" t="s">
        <v>1946</v>
      </c>
      <c r="G294" t="s">
        <v>1947</v>
      </c>
      <c r="H294" t="s">
        <v>1948</v>
      </c>
      <c r="I294" t="s">
        <v>34</v>
      </c>
      <c r="J294" t="s">
        <v>816</v>
      </c>
      <c r="K294" t="s">
        <v>24</v>
      </c>
      <c r="L294" t="s">
        <v>817</v>
      </c>
      <c r="M294" t="s">
        <v>26</v>
      </c>
      <c r="N294" t="s">
        <v>27</v>
      </c>
    </row>
    <row r="295" spans="1:14" x14ac:dyDescent="0.25">
      <c r="A295" t="s">
        <v>757</v>
      </c>
      <c r="B295" t="s">
        <v>758</v>
      </c>
      <c r="C295" t="s">
        <v>16</v>
      </c>
      <c r="D295" t="s">
        <v>759</v>
      </c>
      <c r="E295" t="s">
        <v>695</v>
      </c>
      <c r="F295" t="s">
        <v>1949</v>
      </c>
      <c r="G295" t="s">
        <v>1950</v>
      </c>
      <c r="H295" t="s">
        <v>1951</v>
      </c>
      <c r="I295" t="s">
        <v>34</v>
      </c>
      <c r="J295" t="s">
        <v>178</v>
      </c>
      <c r="K295" t="s">
        <v>24</v>
      </c>
      <c r="L295" t="s">
        <v>82</v>
      </c>
      <c r="M295" t="s">
        <v>26</v>
      </c>
      <c r="N295" t="s">
        <v>27</v>
      </c>
    </row>
    <row r="296" spans="1:14" x14ac:dyDescent="0.25">
      <c r="A296" t="s">
        <v>925</v>
      </c>
      <c r="B296" t="s">
        <v>1856</v>
      </c>
      <c r="C296" t="s">
        <v>76</v>
      </c>
      <c r="D296" t="s">
        <v>723</v>
      </c>
      <c r="E296" t="s">
        <v>695</v>
      </c>
      <c r="F296" t="s">
        <v>1952</v>
      </c>
      <c r="G296" t="s">
        <v>1953</v>
      </c>
      <c r="H296" t="s">
        <v>1954</v>
      </c>
      <c r="I296" t="s">
        <v>34</v>
      </c>
      <c r="J296" t="s">
        <v>1482</v>
      </c>
      <c r="K296" t="s">
        <v>24</v>
      </c>
      <c r="L296" t="s">
        <v>727</v>
      </c>
      <c r="M296" t="s">
        <v>26</v>
      </c>
      <c r="N296" t="s">
        <v>27</v>
      </c>
    </row>
    <row r="297" spans="1:14" x14ac:dyDescent="0.25">
      <c r="A297" t="s">
        <v>1046</v>
      </c>
      <c r="B297" t="s">
        <v>982</v>
      </c>
      <c r="C297" t="s">
        <v>16</v>
      </c>
      <c r="D297" t="s">
        <v>983</v>
      </c>
      <c r="E297" t="s">
        <v>695</v>
      </c>
      <c r="F297" t="s">
        <v>1955</v>
      </c>
      <c r="G297" t="s">
        <v>1956</v>
      </c>
      <c r="H297" t="s">
        <v>1957</v>
      </c>
      <c r="I297" t="s">
        <v>34</v>
      </c>
      <c r="J297" t="s">
        <v>987</v>
      </c>
      <c r="K297" t="s">
        <v>24</v>
      </c>
      <c r="L297" t="s">
        <v>44</v>
      </c>
      <c r="M297" t="s">
        <v>26</v>
      </c>
      <c r="N297" t="s">
        <v>27</v>
      </c>
    </row>
    <row r="298" spans="1:14" x14ac:dyDescent="0.25">
      <c r="A298" t="s">
        <v>1967</v>
      </c>
      <c r="B298" t="s">
        <v>1968</v>
      </c>
      <c r="C298" t="s">
        <v>1700</v>
      </c>
      <c r="D298" t="s">
        <v>1969</v>
      </c>
      <c r="E298" t="s">
        <v>18</v>
      </c>
      <c r="F298" t="s">
        <v>1970</v>
      </c>
      <c r="G298" t="s">
        <v>1971</v>
      </c>
      <c r="H298" t="s">
        <v>1972</v>
      </c>
      <c r="I298" t="s">
        <v>34</v>
      </c>
      <c r="J298" t="s">
        <v>605</v>
      </c>
      <c r="K298" t="s">
        <v>1705</v>
      </c>
      <c r="L298" t="s">
        <v>848</v>
      </c>
      <c r="M298" t="s">
        <v>26</v>
      </c>
      <c r="N298" t="s">
        <v>27</v>
      </c>
    </row>
    <row r="299" spans="1:14" x14ac:dyDescent="0.25">
      <c r="A299" t="s">
        <v>1973</v>
      </c>
      <c r="B299" t="s">
        <v>1974</v>
      </c>
      <c r="C299" t="s">
        <v>1700</v>
      </c>
      <c r="D299" t="s">
        <v>1975</v>
      </c>
      <c r="E299" t="s">
        <v>695</v>
      </c>
      <c r="F299" t="s">
        <v>1976</v>
      </c>
      <c r="G299" t="s">
        <v>1977</v>
      </c>
      <c r="H299" t="s">
        <v>1978</v>
      </c>
      <c r="I299" t="s">
        <v>34</v>
      </c>
      <c r="J299" t="s">
        <v>1704</v>
      </c>
      <c r="K299" t="s">
        <v>1705</v>
      </c>
      <c r="L299" t="s">
        <v>193</v>
      </c>
      <c r="M299" t="s">
        <v>26</v>
      </c>
      <c r="N299" t="s">
        <v>27</v>
      </c>
    </row>
    <row r="300" spans="1:14" x14ac:dyDescent="0.25">
      <c r="A300" t="s">
        <v>1979</v>
      </c>
      <c r="B300" t="s">
        <v>1959</v>
      </c>
      <c r="C300" t="s">
        <v>1960</v>
      </c>
      <c r="D300" t="s">
        <v>1961</v>
      </c>
      <c r="E300" t="s">
        <v>695</v>
      </c>
      <c r="F300" t="s">
        <v>1980</v>
      </c>
      <c r="G300" t="s">
        <v>1981</v>
      </c>
      <c r="H300" t="s">
        <v>1982</v>
      </c>
      <c r="I300" t="s">
        <v>34</v>
      </c>
      <c r="J300" t="s">
        <v>1965</v>
      </c>
      <c r="K300" t="s">
        <v>1705</v>
      </c>
      <c r="L300" t="s">
        <v>1966</v>
      </c>
      <c r="M300" t="s">
        <v>26</v>
      </c>
      <c r="N300" t="s">
        <v>27</v>
      </c>
    </row>
    <row r="301" spans="1:14" x14ac:dyDescent="0.25">
      <c r="A301" t="s">
        <v>1983</v>
      </c>
      <c r="C301" t="s">
        <v>600</v>
      </c>
      <c r="D301" t="s">
        <v>1984</v>
      </c>
      <c r="E301" t="s">
        <v>18</v>
      </c>
      <c r="F301" t="s">
        <v>1985</v>
      </c>
      <c r="G301" t="s">
        <v>1986</v>
      </c>
      <c r="H301" t="s">
        <v>1987</v>
      </c>
      <c r="I301" t="s">
        <v>34</v>
      </c>
      <c r="J301" t="s">
        <v>1988</v>
      </c>
      <c r="K301" t="s">
        <v>606</v>
      </c>
      <c r="L301" t="s">
        <v>44</v>
      </c>
      <c r="M301" t="s">
        <v>1989</v>
      </c>
      <c r="N301" t="s">
        <v>46</v>
      </c>
    </row>
    <row r="302" spans="1:14" x14ac:dyDescent="0.25">
      <c r="A302" t="s">
        <v>1990</v>
      </c>
      <c r="C302" t="s">
        <v>1991</v>
      </c>
      <c r="D302" t="s">
        <v>1992</v>
      </c>
      <c r="E302" t="s">
        <v>18</v>
      </c>
      <c r="F302" t="s">
        <v>1993</v>
      </c>
      <c r="G302" t="s">
        <v>1994</v>
      </c>
      <c r="H302" t="s">
        <v>1995</v>
      </c>
      <c r="I302" t="s">
        <v>34</v>
      </c>
      <c r="J302" t="s">
        <v>1996</v>
      </c>
      <c r="K302" t="s">
        <v>1705</v>
      </c>
      <c r="L302" t="s">
        <v>36</v>
      </c>
      <c r="M302" t="s">
        <v>26</v>
      </c>
      <c r="N302" t="s">
        <v>27</v>
      </c>
    </row>
    <row r="303" spans="1:14" x14ac:dyDescent="0.25">
      <c r="A303" t="s">
        <v>2004</v>
      </c>
      <c r="B303" t="s">
        <v>2005</v>
      </c>
      <c r="C303" t="s">
        <v>2006</v>
      </c>
      <c r="D303" t="s">
        <v>2007</v>
      </c>
      <c r="E303" t="s">
        <v>18</v>
      </c>
      <c r="F303" t="s">
        <v>2008</v>
      </c>
      <c r="G303" t="s">
        <v>2009</v>
      </c>
      <c r="H303" t="s">
        <v>2010</v>
      </c>
      <c r="I303" t="s">
        <v>34</v>
      </c>
      <c r="J303" t="s">
        <v>2011</v>
      </c>
      <c r="K303" t="s">
        <v>1705</v>
      </c>
      <c r="L303" t="s">
        <v>2012</v>
      </c>
      <c r="M303" t="s">
        <v>26</v>
      </c>
      <c r="N303" t="s">
        <v>27</v>
      </c>
    </row>
    <row r="304" spans="1:14" x14ac:dyDescent="0.25">
      <c r="A304" t="s">
        <v>1997</v>
      </c>
      <c r="B304" t="s">
        <v>599</v>
      </c>
      <c r="C304" t="s">
        <v>1700</v>
      </c>
      <c r="D304" t="s">
        <v>1999</v>
      </c>
      <c r="E304" t="s">
        <v>695</v>
      </c>
      <c r="F304" t="s">
        <v>2013</v>
      </c>
      <c r="G304" t="s">
        <v>2014</v>
      </c>
      <c r="H304" t="s">
        <v>2015</v>
      </c>
      <c r="I304" t="s">
        <v>34</v>
      </c>
      <c r="J304" t="s">
        <v>1988</v>
      </c>
      <c r="K304" t="s">
        <v>1705</v>
      </c>
      <c r="L304" t="s">
        <v>2003</v>
      </c>
      <c r="M304" t="s">
        <v>26</v>
      </c>
      <c r="N304" t="s">
        <v>27</v>
      </c>
    </row>
    <row r="305" spans="1:14" x14ac:dyDescent="0.25">
      <c r="A305" t="s">
        <v>2016</v>
      </c>
      <c r="B305" t="s">
        <v>2017</v>
      </c>
      <c r="C305" t="s">
        <v>2018</v>
      </c>
      <c r="D305" t="s">
        <v>2019</v>
      </c>
      <c r="E305" t="s">
        <v>18</v>
      </c>
      <c r="F305" t="s">
        <v>2020</v>
      </c>
      <c r="G305" t="s">
        <v>2021</v>
      </c>
      <c r="H305" t="s">
        <v>2022</v>
      </c>
      <c r="I305" t="s">
        <v>34</v>
      </c>
      <c r="J305" t="s">
        <v>2023</v>
      </c>
      <c r="K305" t="s">
        <v>1705</v>
      </c>
      <c r="L305" t="s">
        <v>44</v>
      </c>
      <c r="M305" t="s">
        <v>26</v>
      </c>
      <c r="N305" t="s">
        <v>27</v>
      </c>
    </row>
    <row r="306" spans="1:14" x14ac:dyDescent="0.25">
      <c r="A306" t="s">
        <v>2031</v>
      </c>
      <c r="B306" t="s">
        <v>2032</v>
      </c>
      <c r="C306" t="s">
        <v>600</v>
      </c>
      <c r="D306" t="s">
        <v>2033</v>
      </c>
      <c r="E306" t="s">
        <v>695</v>
      </c>
      <c r="F306" t="s">
        <v>2034</v>
      </c>
      <c r="G306" t="s">
        <v>2035</v>
      </c>
      <c r="H306" t="s">
        <v>2036</v>
      </c>
      <c r="I306" t="s">
        <v>34</v>
      </c>
      <c r="J306" t="s">
        <v>1689</v>
      </c>
      <c r="K306" t="s">
        <v>606</v>
      </c>
      <c r="L306" t="s">
        <v>477</v>
      </c>
      <c r="M306" t="s">
        <v>26</v>
      </c>
      <c r="N306" t="s">
        <v>27</v>
      </c>
    </row>
    <row r="307" spans="1:14" x14ac:dyDescent="0.25">
      <c r="A307" t="s">
        <v>2037</v>
      </c>
      <c r="B307" t="s">
        <v>2025</v>
      </c>
      <c r="C307" t="s">
        <v>2026</v>
      </c>
      <c r="D307" t="s">
        <v>2027</v>
      </c>
      <c r="E307" t="s">
        <v>695</v>
      </c>
      <c r="F307" t="s">
        <v>2038</v>
      </c>
      <c r="G307" t="s">
        <v>2039</v>
      </c>
      <c r="H307" t="s">
        <v>2040</v>
      </c>
      <c r="I307" t="s">
        <v>34</v>
      </c>
      <c r="J307" t="s">
        <v>1965</v>
      </c>
      <c r="K307" t="s">
        <v>1705</v>
      </c>
      <c r="L307" t="s">
        <v>342</v>
      </c>
      <c r="M307" t="s">
        <v>26</v>
      </c>
      <c r="N307" t="s">
        <v>27</v>
      </c>
    </row>
    <row r="308" spans="1:14" x14ac:dyDescent="0.25">
      <c r="A308" t="s">
        <v>2041</v>
      </c>
      <c r="C308" t="s">
        <v>2042</v>
      </c>
      <c r="D308" t="s">
        <v>2019</v>
      </c>
      <c r="E308" t="s">
        <v>18</v>
      </c>
      <c r="F308" t="s">
        <v>2043</v>
      </c>
      <c r="G308" t="s">
        <v>2044</v>
      </c>
      <c r="H308" t="s">
        <v>2045</v>
      </c>
      <c r="I308" t="s">
        <v>34</v>
      </c>
      <c r="J308" t="s">
        <v>1161</v>
      </c>
      <c r="K308" t="s">
        <v>1705</v>
      </c>
      <c r="L308" t="s">
        <v>44</v>
      </c>
      <c r="M308" t="s">
        <v>26</v>
      </c>
      <c r="N308" t="s">
        <v>27</v>
      </c>
    </row>
    <row r="309" spans="1:14" x14ac:dyDescent="0.25">
      <c r="A309" t="s">
        <v>2052</v>
      </c>
      <c r="B309" t="s">
        <v>2053</v>
      </c>
      <c r="C309" t="s">
        <v>2054</v>
      </c>
      <c r="D309" t="s">
        <v>2055</v>
      </c>
      <c r="E309" t="s">
        <v>18</v>
      </c>
      <c r="F309" t="s">
        <v>2056</v>
      </c>
      <c r="G309" t="s">
        <v>2057</v>
      </c>
      <c r="H309" t="s">
        <v>2058</v>
      </c>
      <c r="I309" t="s">
        <v>34</v>
      </c>
      <c r="J309" t="s">
        <v>1965</v>
      </c>
      <c r="K309" t="s">
        <v>1705</v>
      </c>
      <c r="L309" t="s">
        <v>82</v>
      </c>
      <c r="M309" t="s">
        <v>26</v>
      </c>
      <c r="N309" t="s">
        <v>27</v>
      </c>
    </row>
    <row r="310" spans="1:14" x14ac:dyDescent="0.25">
      <c r="A310" t="s">
        <v>2037</v>
      </c>
      <c r="B310" t="s">
        <v>2025</v>
      </c>
      <c r="C310" t="s">
        <v>2026</v>
      </c>
      <c r="D310" t="s">
        <v>2027</v>
      </c>
      <c r="E310" t="s">
        <v>695</v>
      </c>
      <c r="F310" t="s">
        <v>2059</v>
      </c>
      <c r="G310" t="s">
        <v>2060</v>
      </c>
      <c r="H310" t="s">
        <v>2061</v>
      </c>
      <c r="I310" t="s">
        <v>34</v>
      </c>
      <c r="J310" t="s">
        <v>2062</v>
      </c>
      <c r="K310" t="s">
        <v>1705</v>
      </c>
      <c r="L310" t="s">
        <v>342</v>
      </c>
      <c r="M310" t="s">
        <v>26</v>
      </c>
      <c r="N310" t="s">
        <v>27</v>
      </c>
    </row>
    <row r="311" spans="1:14" x14ac:dyDescent="0.25">
      <c r="A311" t="s">
        <v>1997</v>
      </c>
      <c r="B311" t="s">
        <v>2063</v>
      </c>
      <c r="C311" t="s">
        <v>1700</v>
      </c>
      <c r="D311" t="s">
        <v>1612</v>
      </c>
      <c r="E311" t="s">
        <v>695</v>
      </c>
      <c r="F311" t="s">
        <v>2064</v>
      </c>
      <c r="G311" t="s">
        <v>2065</v>
      </c>
      <c r="H311" t="s">
        <v>2066</v>
      </c>
      <c r="I311" t="s">
        <v>34</v>
      </c>
      <c r="J311" t="s">
        <v>1860</v>
      </c>
      <c r="K311" t="s">
        <v>606</v>
      </c>
      <c r="L311" t="s">
        <v>82</v>
      </c>
      <c r="M311" t="s">
        <v>26</v>
      </c>
      <c r="N311" t="s">
        <v>27</v>
      </c>
    </row>
    <row r="312" spans="1:14" x14ac:dyDescent="0.25">
      <c r="A312" t="s">
        <v>2067</v>
      </c>
      <c r="B312" t="s">
        <v>2068</v>
      </c>
      <c r="C312" t="s">
        <v>16</v>
      </c>
      <c r="D312" t="s">
        <v>49</v>
      </c>
      <c r="E312" t="s">
        <v>18</v>
      </c>
      <c r="F312" t="s">
        <v>2069</v>
      </c>
      <c r="G312" t="s">
        <v>2070</v>
      </c>
      <c r="H312" t="s">
        <v>2071</v>
      </c>
      <c r="I312" t="s">
        <v>34</v>
      </c>
      <c r="J312" t="s">
        <v>626</v>
      </c>
      <c r="K312" t="s">
        <v>24</v>
      </c>
      <c r="L312" t="s">
        <v>54</v>
      </c>
      <c r="M312" t="s">
        <v>2072</v>
      </c>
      <c r="N312" t="s">
        <v>46</v>
      </c>
    </row>
    <row r="313" spans="1:14" x14ac:dyDescent="0.25">
      <c r="A313" t="s">
        <v>2073</v>
      </c>
      <c r="C313" t="s">
        <v>2074</v>
      </c>
      <c r="D313" t="s">
        <v>2075</v>
      </c>
      <c r="E313" t="s">
        <v>18</v>
      </c>
      <c r="F313" t="s">
        <v>2076</v>
      </c>
      <c r="G313" t="s">
        <v>2077</v>
      </c>
      <c r="H313" t="s">
        <v>2078</v>
      </c>
      <c r="I313" t="s">
        <v>34</v>
      </c>
      <c r="J313" t="s">
        <v>2079</v>
      </c>
      <c r="K313" t="s">
        <v>606</v>
      </c>
      <c r="L313" t="s">
        <v>36</v>
      </c>
      <c r="M313" t="s">
        <v>26</v>
      </c>
      <c r="N313" t="s">
        <v>27</v>
      </c>
    </row>
    <row r="314" spans="1:14" x14ac:dyDescent="0.25">
      <c r="A314" t="s">
        <v>2080</v>
      </c>
      <c r="B314" t="s">
        <v>29</v>
      </c>
      <c r="C314" t="s">
        <v>600</v>
      </c>
      <c r="D314" t="s">
        <v>2081</v>
      </c>
      <c r="E314" t="s">
        <v>18</v>
      </c>
      <c r="F314" t="s">
        <v>2082</v>
      </c>
      <c r="G314" t="s">
        <v>2083</v>
      </c>
      <c r="H314" t="s">
        <v>2084</v>
      </c>
      <c r="I314" t="s">
        <v>34</v>
      </c>
      <c r="J314" t="s">
        <v>1704</v>
      </c>
      <c r="K314" t="s">
        <v>2085</v>
      </c>
      <c r="L314" t="s">
        <v>36</v>
      </c>
      <c r="M314" t="s">
        <v>26</v>
      </c>
      <c r="N314" t="s">
        <v>27</v>
      </c>
    </row>
    <row r="315" spans="1:14" x14ac:dyDescent="0.25">
      <c r="A315" t="s">
        <v>2086</v>
      </c>
      <c r="B315" t="s">
        <v>2087</v>
      </c>
      <c r="C315" t="s">
        <v>1991</v>
      </c>
      <c r="D315" t="s">
        <v>2088</v>
      </c>
      <c r="E315" t="s">
        <v>18</v>
      </c>
      <c r="F315" t="s">
        <v>2089</v>
      </c>
      <c r="G315" t="s">
        <v>2090</v>
      </c>
      <c r="H315" t="s">
        <v>2091</v>
      </c>
      <c r="I315" t="s">
        <v>34</v>
      </c>
      <c r="J315" t="s">
        <v>2092</v>
      </c>
      <c r="K315" t="s">
        <v>606</v>
      </c>
      <c r="L315" t="s">
        <v>2093</v>
      </c>
      <c r="M315" t="s">
        <v>26</v>
      </c>
      <c r="N315" t="s">
        <v>27</v>
      </c>
    </row>
    <row r="316" spans="1:14" x14ac:dyDescent="0.25">
      <c r="A316" t="s">
        <v>2094</v>
      </c>
      <c r="B316" t="s">
        <v>2095</v>
      </c>
      <c r="C316" t="s">
        <v>2054</v>
      </c>
      <c r="D316" t="s">
        <v>673</v>
      </c>
      <c r="E316" t="s">
        <v>18</v>
      </c>
      <c r="F316" t="s">
        <v>2096</v>
      </c>
      <c r="G316" t="s">
        <v>2097</v>
      </c>
      <c r="H316" t="s">
        <v>2098</v>
      </c>
      <c r="I316" t="s">
        <v>34</v>
      </c>
      <c r="J316" t="s">
        <v>2023</v>
      </c>
      <c r="K316" t="s">
        <v>1705</v>
      </c>
      <c r="L316" t="s">
        <v>2099</v>
      </c>
      <c r="M316" t="s">
        <v>26</v>
      </c>
      <c r="N316" t="s">
        <v>27</v>
      </c>
    </row>
    <row r="317" spans="1:14" x14ac:dyDescent="0.25">
      <c r="A317" t="s">
        <v>2100</v>
      </c>
      <c r="B317" t="s">
        <v>2101</v>
      </c>
      <c r="C317" t="s">
        <v>76</v>
      </c>
      <c r="D317" t="s">
        <v>1354</v>
      </c>
      <c r="E317" t="s">
        <v>18</v>
      </c>
      <c r="F317" t="s">
        <v>2102</v>
      </c>
      <c r="G317" t="s">
        <v>2103</v>
      </c>
      <c r="H317" t="s">
        <v>2104</v>
      </c>
      <c r="I317" t="s">
        <v>34</v>
      </c>
      <c r="J317" t="s">
        <v>1468</v>
      </c>
      <c r="K317" t="s">
        <v>24</v>
      </c>
      <c r="L317" t="s">
        <v>2105</v>
      </c>
      <c r="M317" t="s">
        <v>2106</v>
      </c>
      <c r="N317" t="s">
        <v>46</v>
      </c>
    </row>
    <row r="318" spans="1:14" x14ac:dyDescent="0.25">
      <c r="A318" t="s">
        <v>2107</v>
      </c>
      <c r="B318" t="s">
        <v>2108</v>
      </c>
      <c r="C318" t="s">
        <v>16</v>
      </c>
      <c r="D318" t="s">
        <v>2109</v>
      </c>
      <c r="E318" t="s">
        <v>18</v>
      </c>
      <c r="F318" t="s">
        <v>2110</v>
      </c>
      <c r="G318" t="s">
        <v>2111</v>
      </c>
      <c r="H318" t="s">
        <v>2112</v>
      </c>
      <c r="I318" t="s">
        <v>34</v>
      </c>
      <c r="J318" t="s">
        <v>43</v>
      </c>
      <c r="K318" t="s">
        <v>24</v>
      </c>
      <c r="L318" t="s">
        <v>2113</v>
      </c>
      <c r="M318" t="s">
        <v>2114</v>
      </c>
      <c r="N318" t="s">
        <v>46</v>
      </c>
    </row>
    <row r="319" spans="1:14" x14ac:dyDescent="0.25">
      <c r="A319" t="s">
        <v>1973</v>
      </c>
      <c r="B319" t="s">
        <v>1974</v>
      </c>
      <c r="C319" t="s">
        <v>1700</v>
      </c>
      <c r="D319" t="s">
        <v>1975</v>
      </c>
      <c r="E319" t="s">
        <v>695</v>
      </c>
      <c r="F319" t="s">
        <v>2115</v>
      </c>
      <c r="G319" t="s">
        <v>2116</v>
      </c>
      <c r="H319" t="s">
        <v>2117</v>
      </c>
      <c r="I319" t="s">
        <v>34</v>
      </c>
      <c r="J319" t="s">
        <v>691</v>
      </c>
      <c r="K319" t="s">
        <v>1705</v>
      </c>
      <c r="L319" t="s">
        <v>2118</v>
      </c>
      <c r="M319" t="s">
        <v>26</v>
      </c>
      <c r="N319" t="s">
        <v>27</v>
      </c>
    </row>
    <row r="320" spans="1:14" x14ac:dyDescent="0.25">
      <c r="A320" t="s">
        <v>1973</v>
      </c>
      <c r="B320" t="s">
        <v>1974</v>
      </c>
      <c r="C320" t="s">
        <v>1700</v>
      </c>
      <c r="D320" t="s">
        <v>1975</v>
      </c>
      <c r="E320" t="s">
        <v>695</v>
      </c>
      <c r="F320" t="s">
        <v>2119</v>
      </c>
      <c r="G320" t="s">
        <v>2120</v>
      </c>
      <c r="H320" t="s">
        <v>2121</v>
      </c>
      <c r="I320" t="s">
        <v>34</v>
      </c>
      <c r="J320" t="s">
        <v>426</v>
      </c>
      <c r="K320" t="s">
        <v>1705</v>
      </c>
      <c r="L320" t="s">
        <v>193</v>
      </c>
      <c r="M320" t="s">
        <v>26</v>
      </c>
      <c r="N320" t="s">
        <v>27</v>
      </c>
    </row>
    <row r="321" spans="1:14" x14ac:dyDescent="0.25">
      <c r="A321" t="s">
        <v>1973</v>
      </c>
      <c r="B321" t="s">
        <v>1974</v>
      </c>
      <c r="C321" t="s">
        <v>1991</v>
      </c>
      <c r="D321" t="s">
        <v>1975</v>
      </c>
      <c r="E321" t="s">
        <v>695</v>
      </c>
      <c r="F321" t="s">
        <v>2122</v>
      </c>
      <c r="G321" t="s">
        <v>2123</v>
      </c>
      <c r="H321" t="s">
        <v>2124</v>
      </c>
      <c r="I321" t="s">
        <v>34</v>
      </c>
      <c r="J321" t="s">
        <v>134</v>
      </c>
      <c r="K321" t="s">
        <v>606</v>
      </c>
      <c r="L321" t="s">
        <v>193</v>
      </c>
      <c r="M321" t="s">
        <v>26</v>
      </c>
      <c r="N321" t="s">
        <v>27</v>
      </c>
    </row>
    <row r="322" spans="1:14" x14ac:dyDescent="0.25">
      <c r="A322" t="s">
        <v>1973</v>
      </c>
      <c r="B322" t="s">
        <v>1974</v>
      </c>
      <c r="C322" t="s">
        <v>1991</v>
      </c>
      <c r="D322" t="s">
        <v>1975</v>
      </c>
      <c r="E322" t="s">
        <v>695</v>
      </c>
      <c r="F322" t="s">
        <v>2125</v>
      </c>
      <c r="G322" t="s">
        <v>2126</v>
      </c>
      <c r="H322" t="s">
        <v>2127</v>
      </c>
      <c r="I322" t="s">
        <v>34</v>
      </c>
      <c r="J322" t="s">
        <v>605</v>
      </c>
      <c r="K322" t="s">
        <v>606</v>
      </c>
      <c r="L322" t="s">
        <v>193</v>
      </c>
      <c r="M322" t="s">
        <v>26</v>
      </c>
      <c r="N322" t="s">
        <v>27</v>
      </c>
    </row>
    <row r="323" spans="1:14" x14ac:dyDescent="0.25">
      <c r="A323" t="s">
        <v>1973</v>
      </c>
      <c r="B323" t="s">
        <v>1974</v>
      </c>
      <c r="C323" t="s">
        <v>1700</v>
      </c>
      <c r="D323" t="s">
        <v>1975</v>
      </c>
      <c r="E323" t="s">
        <v>695</v>
      </c>
      <c r="F323" t="s">
        <v>2131</v>
      </c>
      <c r="G323" t="s">
        <v>2132</v>
      </c>
      <c r="H323" t="s">
        <v>2133</v>
      </c>
      <c r="I323" t="s">
        <v>34</v>
      </c>
      <c r="J323" t="s">
        <v>782</v>
      </c>
      <c r="K323" t="s">
        <v>1705</v>
      </c>
      <c r="L323" t="s">
        <v>193</v>
      </c>
      <c r="M323" t="s">
        <v>26</v>
      </c>
      <c r="N323" t="s">
        <v>27</v>
      </c>
    </row>
    <row r="324" spans="1:14" x14ac:dyDescent="0.25">
      <c r="A324" t="s">
        <v>1973</v>
      </c>
      <c r="B324" t="s">
        <v>1974</v>
      </c>
      <c r="C324" t="s">
        <v>1991</v>
      </c>
      <c r="D324" t="s">
        <v>1975</v>
      </c>
      <c r="E324" t="s">
        <v>695</v>
      </c>
      <c r="F324" t="s">
        <v>2134</v>
      </c>
      <c r="G324" t="s">
        <v>2135</v>
      </c>
      <c r="H324" t="s">
        <v>2136</v>
      </c>
      <c r="I324" t="s">
        <v>34</v>
      </c>
      <c r="J324" t="s">
        <v>1704</v>
      </c>
      <c r="K324" t="s">
        <v>606</v>
      </c>
      <c r="L324" t="s">
        <v>193</v>
      </c>
      <c r="M324" t="s">
        <v>26</v>
      </c>
      <c r="N324" t="s">
        <v>27</v>
      </c>
    </row>
    <row r="325" spans="1:14" x14ac:dyDescent="0.25">
      <c r="A325" t="s">
        <v>1973</v>
      </c>
      <c r="B325" t="s">
        <v>1974</v>
      </c>
      <c r="C325" t="s">
        <v>1700</v>
      </c>
      <c r="D325" t="s">
        <v>1975</v>
      </c>
      <c r="E325" t="s">
        <v>695</v>
      </c>
      <c r="F325" t="s">
        <v>2137</v>
      </c>
      <c r="G325" t="s">
        <v>2138</v>
      </c>
      <c r="H325" t="s">
        <v>2139</v>
      </c>
      <c r="I325" t="s">
        <v>34</v>
      </c>
      <c r="J325" t="s">
        <v>448</v>
      </c>
      <c r="K325" t="s">
        <v>1705</v>
      </c>
      <c r="L325" t="s">
        <v>193</v>
      </c>
      <c r="M325" t="s">
        <v>26</v>
      </c>
      <c r="N325" t="s">
        <v>27</v>
      </c>
    </row>
    <row r="326" spans="1:14" x14ac:dyDescent="0.25">
      <c r="A326" t="s">
        <v>1973</v>
      </c>
      <c r="B326" t="s">
        <v>1974</v>
      </c>
      <c r="C326" t="s">
        <v>1700</v>
      </c>
      <c r="D326" t="s">
        <v>1975</v>
      </c>
      <c r="E326" t="s">
        <v>695</v>
      </c>
      <c r="F326" t="s">
        <v>2140</v>
      </c>
      <c r="G326" t="s">
        <v>2141</v>
      </c>
      <c r="H326" t="s">
        <v>2142</v>
      </c>
      <c r="I326" t="s">
        <v>34</v>
      </c>
      <c r="J326" t="s">
        <v>691</v>
      </c>
      <c r="K326" t="s">
        <v>1705</v>
      </c>
      <c r="L326" t="s">
        <v>193</v>
      </c>
      <c r="M326" t="s">
        <v>26</v>
      </c>
      <c r="N326" t="s">
        <v>27</v>
      </c>
    </row>
    <row r="327" spans="1:14" x14ac:dyDescent="0.25">
      <c r="A327" t="s">
        <v>2143</v>
      </c>
      <c r="B327" t="s">
        <v>2144</v>
      </c>
      <c r="C327" t="s">
        <v>76</v>
      </c>
      <c r="D327" t="s">
        <v>102</v>
      </c>
      <c r="E327" t="s">
        <v>18</v>
      </c>
      <c r="F327" t="s">
        <v>2145</v>
      </c>
      <c r="G327" t="s">
        <v>2146</v>
      </c>
      <c r="H327" t="s">
        <v>2147</v>
      </c>
      <c r="I327" t="s">
        <v>34</v>
      </c>
      <c r="J327" t="s">
        <v>155</v>
      </c>
      <c r="K327" t="s">
        <v>24</v>
      </c>
      <c r="L327" t="s">
        <v>202</v>
      </c>
      <c r="M327" t="s">
        <v>2148</v>
      </c>
      <c r="N327" t="s">
        <v>46</v>
      </c>
    </row>
    <row r="328" spans="1:14" x14ac:dyDescent="0.25">
      <c r="A328" t="s">
        <v>2149</v>
      </c>
      <c r="B328" t="s">
        <v>2150</v>
      </c>
      <c r="C328" t="s">
        <v>16</v>
      </c>
      <c r="D328" t="s">
        <v>2151</v>
      </c>
      <c r="E328" t="s">
        <v>18</v>
      </c>
      <c r="F328" t="s">
        <v>2152</v>
      </c>
      <c r="G328" t="s">
        <v>2153</v>
      </c>
      <c r="H328" t="s">
        <v>2154</v>
      </c>
      <c r="I328" t="s">
        <v>34</v>
      </c>
      <c r="J328" t="s">
        <v>536</v>
      </c>
      <c r="K328" t="s">
        <v>24</v>
      </c>
      <c r="L328" t="s">
        <v>224</v>
      </c>
      <c r="M328" t="s">
        <v>2155</v>
      </c>
      <c r="N328" t="s">
        <v>46</v>
      </c>
    </row>
    <row r="329" spans="1:14" x14ac:dyDescent="0.25">
      <c r="A329" t="s">
        <v>2156</v>
      </c>
      <c r="C329" t="s">
        <v>16</v>
      </c>
      <c r="D329" t="s">
        <v>2157</v>
      </c>
      <c r="E329" t="s">
        <v>18</v>
      </c>
      <c r="F329" t="s">
        <v>2158</v>
      </c>
      <c r="G329" t="s">
        <v>2159</v>
      </c>
      <c r="H329" t="s">
        <v>2160</v>
      </c>
      <c r="I329" t="s">
        <v>34</v>
      </c>
      <c r="J329" t="s">
        <v>307</v>
      </c>
      <c r="K329" t="s">
        <v>24</v>
      </c>
      <c r="L329" t="s">
        <v>193</v>
      </c>
      <c r="M329" t="s">
        <v>26</v>
      </c>
      <c r="N329" t="s">
        <v>27</v>
      </c>
    </row>
    <row r="330" spans="1:14" x14ac:dyDescent="0.25">
      <c r="A330" t="s">
        <v>1973</v>
      </c>
      <c r="B330" t="s">
        <v>1974</v>
      </c>
      <c r="C330" t="s">
        <v>1991</v>
      </c>
      <c r="D330" t="s">
        <v>1975</v>
      </c>
      <c r="E330" t="s">
        <v>695</v>
      </c>
      <c r="F330" t="s">
        <v>2165</v>
      </c>
      <c r="G330" t="s">
        <v>2166</v>
      </c>
      <c r="H330" t="s">
        <v>2167</v>
      </c>
      <c r="I330" t="s">
        <v>34</v>
      </c>
      <c r="J330" t="s">
        <v>2079</v>
      </c>
      <c r="K330" t="s">
        <v>606</v>
      </c>
      <c r="L330" t="s">
        <v>193</v>
      </c>
      <c r="M330" t="s">
        <v>26</v>
      </c>
      <c r="N330" t="s">
        <v>27</v>
      </c>
    </row>
    <row r="331" spans="1:14" x14ac:dyDescent="0.25">
      <c r="A331" t="s">
        <v>1973</v>
      </c>
      <c r="B331" t="s">
        <v>1974</v>
      </c>
      <c r="C331" t="s">
        <v>1991</v>
      </c>
      <c r="D331" t="s">
        <v>1975</v>
      </c>
      <c r="E331" t="s">
        <v>695</v>
      </c>
      <c r="F331" t="s">
        <v>2168</v>
      </c>
      <c r="G331" t="s">
        <v>2169</v>
      </c>
      <c r="H331" t="s">
        <v>2170</v>
      </c>
      <c r="I331" t="s">
        <v>34</v>
      </c>
      <c r="J331" t="s">
        <v>2079</v>
      </c>
      <c r="K331" t="s">
        <v>606</v>
      </c>
      <c r="L331" t="s">
        <v>193</v>
      </c>
      <c r="M331" t="s">
        <v>26</v>
      </c>
      <c r="N331" t="s">
        <v>27</v>
      </c>
    </row>
    <row r="332" spans="1:14" x14ac:dyDescent="0.25">
      <c r="A332" t="s">
        <v>1973</v>
      </c>
      <c r="B332" t="s">
        <v>1974</v>
      </c>
      <c r="C332" t="s">
        <v>1700</v>
      </c>
      <c r="D332" t="s">
        <v>1975</v>
      </c>
      <c r="E332" t="s">
        <v>695</v>
      </c>
      <c r="F332" t="s">
        <v>2171</v>
      </c>
      <c r="G332" t="s">
        <v>2172</v>
      </c>
      <c r="H332" t="s">
        <v>2173</v>
      </c>
      <c r="I332" t="s">
        <v>34</v>
      </c>
      <c r="J332" t="s">
        <v>142</v>
      </c>
      <c r="K332" t="s">
        <v>1705</v>
      </c>
      <c r="L332" t="s">
        <v>193</v>
      </c>
      <c r="M332" t="s">
        <v>26</v>
      </c>
      <c r="N332" t="s">
        <v>27</v>
      </c>
    </row>
    <row r="333" spans="1:14" x14ac:dyDescent="0.25">
      <c r="A333" t="s">
        <v>1973</v>
      </c>
      <c r="B333" t="s">
        <v>1974</v>
      </c>
      <c r="C333" t="s">
        <v>1991</v>
      </c>
      <c r="D333" t="s">
        <v>1975</v>
      </c>
      <c r="E333" t="s">
        <v>695</v>
      </c>
      <c r="F333" t="s">
        <v>2174</v>
      </c>
      <c r="G333" t="s">
        <v>2175</v>
      </c>
      <c r="H333" t="s">
        <v>2176</v>
      </c>
      <c r="I333" t="s">
        <v>34</v>
      </c>
      <c r="J333" t="s">
        <v>1965</v>
      </c>
      <c r="K333" t="s">
        <v>606</v>
      </c>
      <c r="L333" t="s">
        <v>193</v>
      </c>
      <c r="M333" t="s">
        <v>26</v>
      </c>
      <c r="N333" t="s">
        <v>27</v>
      </c>
    </row>
    <row r="334" spans="1:14" x14ac:dyDescent="0.25">
      <c r="A334" t="s">
        <v>1973</v>
      </c>
      <c r="B334" t="s">
        <v>1974</v>
      </c>
      <c r="C334" t="s">
        <v>1991</v>
      </c>
      <c r="D334" t="s">
        <v>1975</v>
      </c>
      <c r="E334" t="s">
        <v>695</v>
      </c>
      <c r="F334" t="s">
        <v>2177</v>
      </c>
      <c r="G334" t="s">
        <v>2178</v>
      </c>
      <c r="H334" t="s">
        <v>2179</v>
      </c>
      <c r="I334" t="s">
        <v>34</v>
      </c>
      <c r="J334" t="s">
        <v>872</v>
      </c>
      <c r="K334" t="s">
        <v>606</v>
      </c>
      <c r="L334" t="s">
        <v>193</v>
      </c>
      <c r="M334" t="s">
        <v>26</v>
      </c>
      <c r="N334" t="s">
        <v>27</v>
      </c>
    </row>
    <row r="335" spans="1:14" x14ac:dyDescent="0.25">
      <c r="A335" t="s">
        <v>1973</v>
      </c>
      <c r="B335" t="s">
        <v>1974</v>
      </c>
      <c r="C335" t="s">
        <v>1700</v>
      </c>
      <c r="D335" t="s">
        <v>1975</v>
      </c>
      <c r="E335" t="s">
        <v>695</v>
      </c>
      <c r="F335" t="s">
        <v>2180</v>
      </c>
      <c r="G335" t="s">
        <v>2181</v>
      </c>
      <c r="H335" t="s">
        <v>2182</v>
      </c>
      <c r="I335" t="s">
        <v>34</v>
      </c>
      <c r="J335" t="s">
        <v>269</v>
      </c>
      <c r="K335" t="s">
        <v>1705</v>
      </c>
      <c r="L335" t="s">
        <v>193</v>
      </c>
      <c r="M335" t="s">
        <v>26</v>
      </c>
      <c r="N335" t="s">
        <v>27</v>
      </c>
    </row>
    <row r="336" spans="1:14" x14ac:dyDescent="0.25">
      <c r="A336" t="s">
        <v>1973</v>
      </c>
      <c r="B336" t="s">
        <v>1974</v>
      </c>
      <c r="C336" t="s">
        <v>1700</v>
      </c>
      <c r="D336" t="s">
        <v>2157</v>
      </c>
      <c r="E336" t="s">
        <v>695</v>
      </c>
      <c r="F336" t="s">
        <v>2183</v>
      </c>
      <c r="G336" t="s">
        <v>2184</v>
      </c>
      <c r="H336" t="s">
        <v>2185</v>
      </c>
      <c r="I336" t="s">
        <v>34</v>
      </c>
      <c r="J336" t="s">
        <v>1860</v>
      </c>
      <c r="K336" t="s">
        <v>1705</v>
      </c>
      <c r="L336" t="s">
        <v>193</v>
      </c>
      <c r="M336" t="s">
        <v>26</v>
      </c>
      <c r="N336" t="s">
        <v>27</v>
      </c>
    </row>
    <row r="337" spans="1:14" x14ac:dyDescent="0.25">
      <c r="A337" t="s">
        <v>1973</v>
      </c>
      <c r="B337" t="s">
        <v>1974</v>
      </c>
      <c r="C337" t="s">
        <v>1991</v>
      </c>
      <c r="D337" t="s">
        <v>1975</v>
      </c>
      <c r="E337" t="s">
        <v>695</v>
      </c>
      <c r="F337" t="s">
        <v>2186</v>
      </c>
      <c r="G337" t="s">
        <v>2187</v>
      </c>
      <c r="H337" t="s">
        <v>2188</v>
      </c>
      <c r="I337" t="s">
        <v>34</v>
      </c>
      <c r="J337" t="s">
        <v>1988</v>
      </c>
      <c r="K337" t="s">
        <v>606</v>
      </c>
      <c r="L337" t="s">
        <v>193</v>
      </c>
      <c r="M337" t="s">
        <v>26</v>
      </c>
      <c r="N337" t="s">
        <v>27</v>
      </c>
    </row>
    <row r="338" spans="1:14" x14ac:dyDescent="0.25">
      <c r="A338" t="s">
        <v>1973</v>
      </c>
      <c r="B338" t="s">
        <v>1974</v>
      </c>
      <c r="C338" t="s">
        <v>1700</v>
      </c>
      <c r="D338" t="s">
        <v>2157</v>
      </c>
      <c r="E338" t="s">
        <v>695</v>
      </c>
      <c r="F338" t="s">
        <v>2189</v>
      </c>
      <c r="G338" t="s">
        <v>2190</v>
      </c>
      <c r="H338" t="s">
        <v>2191</v>
      </c>
      <c r="I338" t="s">
        <v>34</v>
      </c>
      <c r="J338" t="s">
        <v>1648</v>
      </c>
      <c r="K338" t="s">
        <v>1705</v>
      </c>
      <c r="L338" t="s">
        <v>193</v>
      </c>
      <c r="M338" t="s">
        <v>26</v>
      </c>
      <c r="N338" t="s">
        <v>27</v>
      </c>
    </row>
    <row r="339" spans="1:14" x14ac:dyDescent="0.25">
      <c r="A339" t="s">
        <v>1973</v>
      </c>
      <c r="B339" t="s">
        <v>1974</v>
      </c>
      <c r="C339" t="s">
        <v>1700</v>
      </c>
      <c r="D339" t="s">
        <v>1975</v>
      </c>
      <c r="E339" t="s">
        <v>695</v>
      </c>
      <c r="F339" t="s">
        <v>2192</v>
      </c>
      <c r="G339" t="s">
        <v>2193</v>
      </c>
      <c r="H339" t="s">
        <v>2194</v>
      </c>
      <c r="I339" t="s">
        <v>34</v>
      </c>
      <c r="J339" t="s">
        <v>1161</v>
      </c>
      <c r="K339" t="s">
        <v>1705</v>
      </c>
      <c r="L339" t="s">
        <v>193</v>
      </c>
      <c r="M339" t="s">
        <v>26</v>
      </c>
      <c r="N339" t="s">
        <v>27</v>
      </c>
    </row>
    <row r="340" spans="1:14" x14ac:dyDescent="0.25">
      <c r="A340" t="s">
        <v>1973</v>
      </c>
      <c r="B340" t="s">
        <v>1974</v>
      </c>
      <c r="C340" t="s">
        <v>1991</v>
      </c>
      <c r="D340" t="s">
        <v>1975</v>
      </c>
      <c r="E340" t="s">
        <v>695</v>
      </c>
      <c r="F340" t="s">
        <v>2195</v>
      </c>
      <c r="G340" t="s">
        <v>2196</v>
      </c>
      <c r="H340" t="s">
        <v>2197</v>
      </c>
      <c r="I340" t="s">
        <v>34</v>
      </c>
      <c r="J340" t="s">
        <v>1988</v>
      </c>
      <c r="K340" t="s">
        <v>606</v>
      </c>
      <c r="L340" t="s">
        <v>193</v>
      </c>
      <c r="M340" t="s">
        <v>26</v>
      </c>
      <c r="N340" t="s">
        <v>27</v>
      </c>
    </row>
    <row r="341" spans="1:14" x14ac:dyDescent="0.25">
      <c r="A341" t="s">
        <v>1973</v>
      </c>
      <c r="B341" t="s">
        <v>1974</v>
      </c>
      <c r="C341" t="s">
        <v>1700</v>
      </c>
      <c r="D341" t="s">
        <v>1975</v>
      </c>
      <c r="E341" t="s">
        <v>695</v>
      </c>
      <c r="F341" t="s">
        <v>2198</v>
      </c>
      <c r="G341" t="s">
        <v>2199</v>
      </c>
      <c r="H341" t="s">
        <v>2200</v>
      </c>
      <c r="I341" t="s">
        <v>34</v>
      </c>
      <c r="J341" t="s">
        <v>142</v>
      </c>
      <c r="K341" t="s">
        <v>1705</v>
      </c>
      <c r="L341" t="s">
        <v>193</v>
      </c>
      <c r="M341" t="s">
        <v>26</v>
      </c>
      <c r="N341" t="s">
        <v>27</v>
      </c>
    </row>
    <row r="342" spans="1:14" x14ac:dyDescent="0.25">
      <c r="A342" t="s">
        <v>1973</v>
      </c>
      <c r="B342" t="s">
        <v>1974</v>
      </c>
      <c r="C342" t="s">
        <v>1991</v>
      </c>
      <c r="D342" t="s">
        <v>1975</v>
      </c>
      <c r="E342" t="s">
        <v>695</v>
      </c>
      <c r="F342" t="s">
        <v>2201</v>
      </c>
      <c r="G342" t="s">
        <v>2202</v>
      </c>
      <c r="H342" t="s">
        <v>2203</v>
      </c>
      <c r="I342" t="s">
        <v>34</v>
      </c>
      <c r="J342" t="s">
        <v>2023</v>
      </c>
      <c r="K342" t="s">
        <v>606</v>
      </c>
      <c r="L342" t="s">
        <v>193</v>
      </c>
      <c r="M342" t="s">
        <v>26</v>
      </c>
      <c r="N342" t="s">
        <v>27</v>
      </c>
    </row>
    <row r="343" spans="1:14" x14ac:dyDescent="0.25">
      <c r="A343" t="s">
        <v>2204</v>
      </c>
      <c r="B343" t="s">
        <v>599</v>
      </c>
      <c r="C343" t="s">
        <v>1998</v>
      </c>
      <c r="D343" t="s">
        <v>1612</v>
      </c>
      <c r="E343" t="s">
        <v>695</v>
      </c>
      <c r="F343" t="s">
        <v>2205</v>
      </c>
      <c r="G343" t="s">
        <v>2206</v>
      </c>
      <c r="H343" t="s">
        <v>2207</v>
      </c>
      <c r="I343" t="s">
        <v>34</v>
      </c>
      <c r="J343" t="s">
        <v>929</v>
      </c>
      <c r="K343" t="s">
        <v>24</v>
      </c>
      <c r="L343" t="s">
        <v>82</v>
      </c>
      <c r="M343" t="s">
        <v>26</v>
      </c>
      <c r="N343" t="s">
        <v>27</v>
      </c>
    </row>
    <row r="344" spans="1:14" x14ac:dyDescent="0.25">
      <c r="A344" t="s">
        <v>2161</v>
      </c>
      <c r="B344" t="s">
        <v>599</v>
      </c>
      <c r="C344" t="s">
        <v>1998</v>
      </c>
      <c r="D344" t="s">
        <v>1612</v>
      </c>
      <c r="E344" t="s">
        <v>695</v>
      </c>
      <c r="F344" t="s">
        <v>2212</v>
      </c>
      <c r="G344" t="s">
        <v>2213</v>
      </c>
      <c r="H344" t="s">
        <v>2214</v>
      </c>
      <c r="I344" t="s">
        <v>34</v>
      </c>
      <c r="J344" t="s">
        <v>269</v>
      </c>
      <c r="K344" t="s">
        <v>24</v>
      </c>
      <c r="L344" t="s">
        <v>82</v>
      </c>
      <c r="M344" t="s">
        <v>26</v>
      </c>
      <c r="N344" t="s">
        <v>27</v>
      </c>
    </row>
    <row r="345" spans="1:14" x14ac:dyDescent="0.25">
      <c r="A345" t="s">
        <v>2208</v>
      </c>
      <c r="B345" t="s">
        <v>599</v>
      </c>
      <c r="C345" t="s">
        <v>1998</v>
      </c>
      <c r="D345" t="s">
        <v>1612</v>
      </c>
      <c r="E345" t="s">
        <v>695</v>
      </c>
      <c r="F345" t="s">
        <v>2215</v>
      </c>
      <c r="G345" t="s">
        <v>2216</v>
      </c>
      <c r="H345" t="s">
        <v>2217</v>
      </c>
      <c r="I345" t="s">
        <v>34</v>
      </c>
      <c r="J345" t="s">
        <v>426</v>
      </c>
      <c r="K345" t="s">
        <v>24</v>
      </c>
      <c r="L345" t="s">
        <v>82</v>
      </c>
      <c r="M345" t="s">
        <v>26</v>
      </c>
      <c r="N345" t="s">
        <v>27</v>
      </c>
    </row>
    <row r="346" spans="1:14" x14ac:dyDescent="0.25">
      <c r="A346" t="s">
        <v>2218</v>
      </c>
      <c r="B346" t="s">
        <v>1021</v>
      </c>
      <c r="C346" t="s">
        <v>16</v>
      </c>
      <c r="D346" t="s">
        <v>2219</v>
      </c>
      <c r="E346" t="s">
        <v>18</v>
      </c>
      <c r="F346" t="s">
        <v>2220</v>
      </c>
      <c r="G346" t="s">
        <v>2221</v>
      </c>
      <c r="H346" t="s">
        <v>2222</v>
      </c>
      <c r="I346" t="s">
        <v>34</v>
      </c>
      <c r="J346" t="s">
        <v>2223</v>
      </c>
      <c r="K346" t="s">
        <v>24</v>
      </c>
      <c r="L346" t="s">
        <v>82</v>
      </c>
      <c r="M346" t="s">
        <v>26</v>
      </c>
      <c r="N346" t="s">
        <v>27</v>
      </c>
    </row>
    <row r="347" spans="1:14" x14ac:dyDescent="0.25">
      <c r="A347" t="s">
        <v>2224</v>
      </c>
      <c r="B347" t="s">
        <v>428</v>
      </c>
      <c r="C347" t="s">
        <v>16</v>
      </c>
      <c r="D347" t="s">
        <v>2225</v>
      </c>
      <c r="E347" t="s">
        <v>18</v>
      </c>
      <c r="F347" t="s">
        <v>2226</v>
      </c>
      <c r="G347" t="s">
        <v>2227</v>
      </c>
      <c r="H347" t="s">
        <v>2228</v>
      </c>
      <c r="I347" t="s">
        <v>34</v>
      </c>
      <c r="J347" t="s">
        <v>178</v>
      </c>
      <c r="K347" t="s">
        <v>24</v>
      </c>
      <c r="L347" t="s">
        <v>842</v>
      </c>
      <c r="M347" t="s">
        <v>26</v>
      </c>
      <c r="N347" t="s">
        <v>27</v>
      </c>
    </row>
    <row r="348" spans="1:14" x14ac:dyDescent="0.25">
      <c r="A348" t="s">
        <v>2229</v>
      </c>
      <c r="B348" t="s">
        <v>2230</v>
      </c>
      <c r="C348" t="s">
        <v>76</v>
      </c>
      <c r="D348" t="s">
        <v>2231</v>
      </c>
      <c r="E348" t="s">
        <v>18</v>
      </c>
      <c r="F348" t="s">
        <v>2232</v>
      </c>
      <c r="G348" t="s">
        <v>2233</v>
      </c>
      <c r="H348" t="s">
        <v>2234</v>
      </c>
      <c r="I348" t="s">
        <v>34</v>
      </c>
      <c r="J348" t="s">
        <v>2235</v>
      </c>
      <c r="K348" t="s">
        <v>24</v>
      </c>
      <c r="L348" t="s">
        <v>2236</v>
      </c>
      <c r="M348" t="s">
        <v>2237</v>
      </c>
      <c r="N348" t="s">
        <v>46</v>
      </c>
    </row>
    <row r="349" spans="1:14" x14ac:dyDescent="0.25">
      <c r="A349" t="s">
        <v>2238</v>
      </c>
      <c r="B349" t="s">
        <v>2239</v>
      </c>
      <c r="C349" t="s">
        <v>16</v>
      </c>
      <c r="D349" t="s">
        <v>2240</v>
      </c>
      <c r="E349" t="s">
        <v>18</v>
      </c>
      <c r="F349" t="s">
        <v>2241</v>
      </c>
      <c r="G349" t="s">
        <v>2242</v>
      </c>
      <c r="H349" t="s">
        <v>2243</v>
      </c>
      <c r="I349" t="s">
        <v>34</v>
      </c>
      <c r="J349" t="s">
        <v>2244</v>
      </c>
      <c r="K349" t="s">
        <v>24</v>
      </c>
      <c r="L349" t="s">
        <v>848</v>
      </c>
      <c r="M349" t="s">
        <v>2245</v>
      </c>
      <c r="N349" t="s">
        <v>46</v>
      </c>
    </row>
    <row r="350" spans="1:14" x14ac:dyDescent="0.25">
      <c r="A350" t="s">
        <v>2246</v>
      </c>
      <c r="B350" t="s">
        <v>2247</v>
      </c>
      <c r="C350" t="s">
        <v>76</v>
      </c>
      <c r="D350" t="s">
        <v>616</v>
      </c>
      <c r="E350" t="s">
        <v>18</v>
      </c>
      <c r="F350" t="s">
        <v>2248</v>
      </c>
      <c r="G350" t="s">
        <v>2249</v>
      </c>
      <c r="H350" t="s">
        <v>2250</v>
      </c>
      <c r="I350" t="s">
        <v>34</v>
      </c>
      <c r="J350" t="s">
        <v>1066</v>
      </c>
      <c r="K350" t="s">
        <v>24</v>
      </c>
      <c r="L350" t="s">
        <v>2251</v>
      </c>
      <c r="M350" t="s">
        <v>26</v>
      </c>
      <c r="N350" t="s">
        <v>27</v>
      </c>
    </row>
    <row r="351" spans="1:14" x14ac:dyDescent="0.25">
      <c r="A351" t="s">
        <v>2252</v>
      </c>
      <c r="B351" t="s">
        <v>2253</v>
      </c>
      <c r="C351" t="s">
        <v>76</v>
      </c>
      <c r="D351" t="s">
        <v>472</v>
      </c>
      <c r="E351" t="s">
        <v>18</v>
      </c>
      <c r="F351" t="s">
        <v>2254</v>
      </c>
      <c r="G351" t="s">
        <v>2255</v>
      </c>
      <c r="H351" t="s">
        <v>2256</v>
      </c>
      <c r="I351" t="s">
        <v>34</v>
      </c>
      <c r="J351" t="s">
        <v>816</v>
      </c>
      <c r="K351" t="s">
        <v>24</v>
      </c>
      <c r="L351" t="s">
        <v>477</v>
      </c>
      <c r="M351" t="s">
        <v>26</v>
      </c>
      <c r="N351" t="s">
        <v>27</v>
      </c>
    </row>
    <row r="352" spans="1:14" x14ac:dyDescent="0.25">
      <c r="A352" t="s">
        <v>2257</v>
      </c>
      <c r="B352" t="s">
        <v>2258</v>
      </c>
      <c r="C352" t="s">
        <v>76</v>
      </c>
      <c r="D352" t="s">
        <v>616</v>
      </c>
      <c r="E352" t="s">
        <v>18</v>
      </c>
      <c r="F352" t="s">
        <v>2259</v>
      </c>
      <c r="G352" t="s">
        <v>2260</v>
      </c>
      <c r="H352" t="s">
        <v>2261</v>
      </c>
      <c r="I352" t="s">
        <v>34</v>
      </c>
      <c r="J352" t="s">
        <v>98</v>
      </c>
      <c r="K352" t="s">
        <v>24</v>
      </c>
      <c r="L352" t="s">
        <v>2251</v>
      </c>
      <c r="M352" t="s">
        <v>26</v>
      </c>
      <c r="N352" t="s">
        <v>27</v>
      </c>
    </row>
    <row r="353" spans="1:14" x14ac:dyDescent="0.25">
      <c r="A353" t="s">
        <v>2262</v>
      </c>
      <c r="B353" t="s">
        <v>2263</v>
      </c>
      <c r="C353" t="s">
        <v>76</v>
      </c>
      <c r="D353" t="s">
        <v>2264</v>
      </c>
      <c r="E353" t="s">
        <v>18</v>
      </c>
      <c r="F353" t="s">
        <v>2265</v>
      </c>
      <c r="G353" t="s">
        <v>2266</v>
      </c>
      <c r="H353" t="s">
        <v>2267</v>
      </c>
      <c r="I353" t="s">
        <v>34</v>
      </c>
      <c r="J353" t="s">
        <v>1056</v>
      </c>
      <c r="K353" t="s">
        <v>24</v>
      </c>
      <c r="L353" t="s">
        <v>224</v>
      </c>
      <c r="M353" t="s">
        <v>2268</v>
      </c>
      <c r="N353" t="s">
        <v>46</v>
      </c>
    </row>
    <row r="354" spans="1:14" x14ac:dyDescent="0.25">
      <c r="A354" t="s">
        <v>2269</v>
      </c>
      <c r="C354" t="s">
        <v>16</v>
      </c>
      <c r="E354" t="s">
        <v>18</v>
      </c>
      <c r="F354" t="s">
        <v>2270</v>
      </c>
      <c r="G354" t="s">
        <v>2271</v>
      </c>
      <c r="H354" t="s">
        <v>2272</v>
      </c>
      <c r="I354" t="s">
        <v>1670</v>
      </c>
      <c r="J354" t="s">
        <v>276</v>
      </c>
      <c r="K354" t="s">
        <v>24</v>
      </c>
      <c r="L354" t="s">
        <v>184</v>
      </c>
      <c r="M354" t="s">
        <v>26</v>
      </c>
      <c r="N354" t="s">
        <v>27</v>
      </c>
    </row>
    <row r="355" spans="1:14" x14ac:dyDescent="0.25">
      <c r="A355" t="s">
        <v>2273</v>
      </c>
      <c r="B355" t="s">
        <v>403</v>
      </c>
      <c r="C355" t="s">
        <v>16</v>
      </c>
      <c r="D355" t="s">
        <v>397</v>
      </c>
      <c r="E355" t="s">
        <v>18</v>
      </c>
      <c r="F355" t="s">
        <v>2274</v>
      </c>
      <c r="G355" t="s">
        <v>2275</v>
      </c>
      <c r="H355" t="s">
        <v>2276</v>
      </c>
      <c r="I355" t="s">
        <v>34</v>
      </c>
      <c r="J355" t="s">
        <v>1860</v>
      </c>
      <c r="K355" t="s">
        <v>24</v>
      </c>
      <c r="L355" t="s">
        <v>401</v>
      </c>
      <c r="M355" t="s">
        <v>26</v>
      </c>
      <c r="N355" t="s">
        <v>27</v>
      </c>
    </row>
    <row r="356" spans="1:14" x14ac:dyDescent="0.25">
      <c r="A356" t="s">
        <v>2277</v>
      </c>
      <c r="B356" t="s">
        <v>2278</v>
      </c>
      <c r="C356" t="s">
        <v>16</v>
      </c>
      <c r="D356" t="s">
        <v>2279</v>
      </c>
      <c r="E356" t="s">
        <v>18</v>
      </c>
      <c r="F356" t="s">
        <v>2280</v>
      </c>
      <c r="G356" t="s">
        <v>2281</v>
      </c>
      <c r="H356" t="s">
        <v>2282</v>
      </c>
      <c r="I356" t="s">
        <v>34</v>
      </c>
      <c r="J356" t="s">
        <v>2283</v>
      </c>
      <c r="K356" t="s">
        <v>24</v>
      </c>
      <c r="L356" t="s">
        <v>900</v>
      </c>
      <c r="M356" t="s">
        <v>2284</v>
      </c>
      <c r="N356" t="s">
        <v>46</v>
      </c>
    </row>
    <row r="357" spans="1:14" x14ac:dyDescent="0.25">
      <c r="A357" t="s">
        <v>2285</v>
      </c>
      <c r="C357" t="s">
        <v>16</v>
      </c>
      <c r="D357" t="s">
        <v>2286</v>
      </c>
      <c r="E357" t="s">
        <v>18</v>
      </c>
      <c r="F357" t="s">
        <v>2287</v>
      </c>
      <c r="G357" t="s">
        <v>2288</v>
      </c>
      <c r="H357" t="s">
        <v>2289</v>
      </c>
      <c r="I357" t="s">
        <v>34</v>
      </c>
      <c r="J357" t="s">
        <v>1557</v>
      </c>
      <c r="K357" t="s">
        <v>24</v>
      </c>
      <c r="L357" t="s">
        <v>63</v>
      </c>
      <c r="M357" t="s">
        <v>2290</v>
      </c>
      <c r="N357" t="s">
        <v>46</v>
      </c>
    </row>
    <row r="358" spans="1:14" x14ac:dyDescent="0.25">
      <c r="A358" t="s">
        <v>2291</v>
      </c>
      <c r="C358" t="s">
        <v>16</v>
      </c>
      <c r="D358" t="s">
        <v>1052</v>
      </c>
      <c r="E358" t="s">
        <v>18</v>
      </c>
      <c r="F358" t="s">
        <v>2292</v>
      </c>
      <c r="G358" t="s">
        <v>2293</v>
      </c>
      <c r="H358" t="s">
        <v>2294</v>
      </c>
      <c r="I358" t="s">
        <v>34</v>
      </c>
      <c r="J358" t="s">
        <v>745</v>
      </c>
      <c r="K358" t="s">
        <v>24</v>
      </c>
      <c r="L358" t="s">
        <v>224</v>
      </c>
      <c r="M358" t="s">
        <v>26</v>
      </c>
      <c r="N358" t="s">
        <v>27</v>
      </c>
    </row>
    <row r="359" spans="1:14" x14ac:dyDescent="0.25">
      <c r="A359" t="s">
        <v>2295</v>
      </c>
      <c r="B359" t="s">
        <v>212</v>
      </c>
      <c r="C359" t="s">
        <v>16</v>
      </c>
      <c r="D359" t="s">
        <v>547</v>
      </c>
      <c r="E359" t="s">
        <v>18</v>
      </c>
      <c r="F359" t="s">
        <v>2296</v>
      </c>
      <c r="G359" t="s">
        <v>2297</v>
      </c>
      <c r="H359" t="s">
        <v>2298</v>
      </c>
      <c r="I359" t="s">
        <v>34</v>
      </c>
      <c r="J359" t="s">
        <v>661</v>
      </c>
      <c r="K359" t="s">
        <v>24</v>
      </c>
      <c r="L359" t="s">
        <v>552</v>
      </c>
      <c r="M359" t="s">
        <v>26</v>
      </c>
      <c r="N359" t="s">
        <v>27</v>
      </c>
    </row>
    <row r="360" spans="1:14" x14ac:dyDescent="0.25">
      <c r="A360" t="s">
        <v>2299</v>
      </c>
      <c r="B360" t="s">
        <v>2300</v>
      </c>
      <c r="C360" t="s">
        <v>76</v>
      </c>
      <c r="D360" t="s">
        <v>2301</v>
      </c>
      <c r="E360" t="s">
        <v>18</v>
      </c>
      <c r="F360" t="s">
        <v>2302</v>
      </c>
      <c r="G360" t="s">
        <v>2303</v>
      </c>
      <c r="H360" t="s">
        <v>2304</v>
      </c>
      <c r="I360" t="s">
        <v>34</v>
      </c>
      <c r="J360" t="s">
        <v>1385</v>
      </c>
      <c r="K360" t="s">
        <v>24</v>
      </c>
      <c r="L360" t="s">
        <v>224</v>
      </c>
      <c r="M360" t="s">
        <v>2305</v>
      </c>
      <c r="N360" t="s">
        <v>46</v>
      </c>
    </row>
    <row r="361" spans="1:14" x14ac:dyDescent="0.25">
      <c r="A361" t="s">
        <v>2306</v>
      </c>
      <c r="B361" t="s">
        <v>2307</v>
      </c>
      <c r="C361" t="s">
        <v>16</v>
      </c>
      <c r="D361" t="s">
        <v>547</v>
      </c>
      <c r="E361" t="s">
        <v>18</v>
      </c>
      <c r="F361" t="s">
        <v>2308</v>
      </c>
      <c r="G361" t="s">
        <v>2309</v>
      </c>
      <c r="H361" t="s">
        <v>2310</v>
      </c>
      <c r="I361" t="s">
        <v>34</v>
      </c>
      <c r="J361" t="s">
        <v>551</v>
      </c>
      <c r="K361" t="s">
        <v>24</v>
      </c>
      <c r="L361" t="s">
        <v>552</v>
      </c>
      <c r="M361" t="s">
        <v>2311</v>
      </c>
      <c r="N361" t="s">
        <v>46</v>
      </c>
    </row>
    <row r="362" spans="1:14" x14ac:dyDescent="0.25">
      <c r="A362" t="s">
        <v>2312</v>
      </c>
      <c r="B362" t="s">
        <v>2313</v>
      </c>
      <c r="C362" t="s">
        <v>76</v>
      </c>
      <c r="D362" t="s">
        <v>2314</v>
      </c>
      <c r="E362" t="s">
        <v>18</v>
      </c>
      <c r="F362" t="s">
        <v>2315</v>
      </c>
      <c r="G362" t="s">
        <v>2316</v>
      </c>
      <c r="H362" t="s">
        <v>2317</v>
      </c>
      <c r="I362" t="s">
        <v>34</v>
      </c>
      <c r="J362" t="s">
        <v>324</v>
      </c>
      <c r="K362" t="s">
        <v>24</v>
      </c>
      <c r="L362" t="s">
        <v>441</v>
      </c>
      <c r="M362" t="s">
        <v>2318</v>
      </c>
      <c r="N362" t="s">
        <v>46</v>
      </c>
    </row>
    <row r="363" spans="1:14" x14ac:dyDescent="0.25">
      <c r="A363" t="s">
        <v>2319</v>
      </c>
      <c r="B363" t="s">
        <v>2320</v>
      </c>
      <c r="C363" t="s">
        <v>76</v>
      </c>
      <c r="D363" t="s">
        <v>2321</v>
      </c>
      <c r="E363" t="s">
        <v>18</v>
      </c>
      <c r="F363" t="s">
        <v>2322</v>
      </c>
      <c r="G363" t="s">
        <v>2323</v>
      </c>
      <c r="H363" t="s">
        <v>2324</v>
      </c>
      <c r="I363" t="s">
        <v>34</v>
      </c>
      <c r="J363" t="s">
        <v>1275</v>
      </c>
      <c r="K363" t="s">
        <v>24</v>
      </c>
      <c r="L363" t="s">
        <v>2325</v>
      </c>
      <c r="M363" t="s">
        <v>26</v>
      </c>
      <c r="N363" t="s">
        <v>27</v>
      </c>
    </row>
    <row r="364" spans="1:14" x14ac:dyDescent="0.25">
      <c r="A364" t="s">
        <v>2326</v>
      </c>
      <c r="B364" t="s">
        <v>2327</v>
      </c>
      <c r="C364" t="s">
        <v>16</v>
      </c>
      <c r="D364" t="s">
        <v>2328</v>
      </c>
      <c r="E364" t="s">
        <v>18</v>
      </c>
      <c r="F364" t="s">
        <v>2329</v>
      </c>
      <c r="G364" t="s">
        <v>2330</v>
      </c>
      <c r="H364" t="s">
        <v>2331</v>
      </c>
      <c r="I364" t="s">
        <v>34</v>
      </c>
      <c r="J364" t="s">
        <v>2223</v>
      </c>
      <c r="K364" t="s">
        <v>24</v>
      </c>
      <c r="L364" t="s">
        <v>44</v>
      </c>
      <c r="M364" t="s">
        <v>26</v>
      </c>
      <c r="N364" t="s">
        <v>27</v>
      </c>
    </row>
    <row r="365" spans="1:14" x14ac:dyDescent="0.25">
      <c r="A365" t="s">
        <v>2332</v>
      </c>
      <c r="B365" t="s">
        <v>2333</v>
      </c>
      <c r="C365" t="s">
        <v>16</v>
      </c>
      <c r="D365" t="s">
        <v>2334</v>
      </c>
      <c r="E365" t="s">
        <v>18</v>
      </c>
      <c r="F365" t="s">
        <v>2335</v>
      </c>
      <c r="G365" t="s">
        <v>2336</v>
      </c>
      <c r="H365" t="s">
        <v>2337</v>
      </c>
      <c r="I365" t="s">
        <v>34</v>
      </c>
      <c r="J365" t="s">
        <v>551</v>
      </c>
      <c r="K365" t="s">
        <v>24</v>
      </c>
      <c r="L365" t="s">
        <v>82</v>
      </c>
      <c r="M365" t="s">
        <v>2338</v>
      </c>
      <c r="N365" t="s">
        <v>46</v>
      </c>
    </row>
    <row r="366" spans="1:14" x14ac:dyDescent="0.25">
      <c r="A366" t="s">
        <v>2339</v>
      </c>
      <c r="C366" t="s">
        <v>16</v>
      </c>
      <c r="E366" t="s">
        <v>18</v>
      </c>
      <c r="F366" t="s">
        <v>2340</v>
      </c>
      <c r="G366" t="s">
        <v>2341</v>
      </c>
      <c r="H366" t="s">
        <v>2342</v>
      </c>
      <c r="I366" t="s">
        <v>34</v>
      </c>
      <c r="J366" t="s">
        <v>276</v>
      </c>
      <c r="K366" t="s">
        <v>24</v>
      </c>
      <c r="L366" t="s">
        <v>184</v>
      </c>
      <c r="M366" t="s">
        <v>26</v>
      </c>
      <c r="N366" t="s">
        <v>27</v>
      </c>
    </row>
    <row r="367" spans="1:14" x14ac:dyDescent="0.25">
      <c r="A367" t="s">
        <v>2343</v>
      </c>
      <c r="B367" t="s">
        <v>2344</v>
      </c>
      <c r="C367" t="s">
        <v>16</v>
      </c>
      <c r="D367" t="s">
        <v>2345</v>
      </c>
      <c r="E367" t="s">
        <v>18</v>
      </c>
      <c r="F367" t="s">
        <v>2346</v>
      </c>
      <c r="G367" t="s">
        <v>2347</v>
      </c>
      <c r="H367" t="s">
        <v>2348</v>
      </c>
      <c r="I367" t="s">
        <v>34</v>
      </c>
      <c r="J367" t="s">
        <v>35</v>
      </c>
      <c r="K367" t="s">
        <v>24</v>
      </c>
      <c r="L367" t="s">
        <v>224</v>
      </c>
      <c r="M367" t="s">
        <v>26</v>
      </c>
      <c r="N367" t="s">
        <v>27</v>
      </c>
    </row>
    <row r="368" spans="1:14" x14ac:dyDescent="0.25">
      <c r="A368" t="s">
        <v>2349</v>
      </c>
      <c r="C368" t="s">
        <v>76</v>
      </c>
      <c r="D368" t="s">
        <v>472</v>
      </c>
      <c r="E368" t="s">
        <v>18</v>
      </c>
      <c r="F368" t="s">
        <v>2350</v>
      </c>
      <c r="G368" t="s">
        <v>2351</v>
      </c>
      <c r="H368" t="s">
        <v>2352</v>
      </c>
      <c r="I368" t="s">
        <v>34</v>
      </c>
      <c r="J368" t="s">
        <v>476</v>
      </c>
      <c r="K368" t="s">
        <v>24</v>
      </c>
      <c r="L368" t="s">
        <v>477</v>
      </c>
      <c r="M368" t="s">
        <v>26</v>
      </c>
      <c r="N368" t="s">
        <v>27</v>
      </c>
    </row>
    <row r="369" spans="1:14" x14ac:dyDescent="0.25">
      <c r="A369" t="s">
        <v>2353</v>
      </c>
      <c r="B369" t="s">
        <v>2354</v>
      </c>
      <c r="C369" t="s">
        <v>16</v>
      </c>
      <c r="D369" t="s">
        <v>2355</v>
      </c>
      <c r="E369" t="s">
        <v>18</v>
      </c>
      <c r="F369" t="s">
        <v>2356</v>
      </c>
      <c r="G369" t="s">
        <v>2357</v>
      </c>
      <c r="H369" t="s">
        <v>2358</v>
      </c>
      <c r="I369" t="s">
        <v>34</v>
      </c>
      <c r="J369" t="s">
        <v>1372</v>
      </c>
      <c r="K369" t="s">
        <v>24</v>
      </c>
      <c r="L369" t="s">
        <v>224</v>
      </c>
      <c r="M369" t="s">
        <v>2359</v>
      </c>
      <c r="N369" t="s">
        <v>46</v>
      </c>
    </row>
    <row r="370" spans="1:14" x14ac:dyDescent="0.25">
      <c r="A370" t="s">
        <v>2360</v>
      </c>
      <c r="B370" t="s">
        <v>2361</v>
      </c>
      <c r="C370" t="s">
        <v>16</v>
      </c>
      <c r="D370" t="s">
        <v>2328</v>
      </c>
      <c r="E370" t="s">
        <v>18</v>
      </c>
      <c r="F370" t="s">
        <v>2362</v>
      </c>
      <c r="G370" t="s">
        <v>2363</v>
      </c>
      <c r="H370" t="s">
        <v>2364</v>
      </c>
      <c r="I370" t="s">
        <v>34</v>
      </c>
      <c r="J370" t="s">
        <v>170</v>
      </c>
      <c r="K370" t="s">
        <v>24</v>
      </c>
      <c r="L370" t="s">
        <v>44</v>
      </c>
      <c r="M370" t="s">
        <v>2365</v>
      </c>
      <c r="N370" t="s">
        <v>46</v>
      </c>
    </row>
    <row r="371" spans="1:14" x14ac:dyDescent="0.25">
      <c r="A371" t="s">
        <v>2366</v>
      </c>
      <c r="B371" t="s">
        <v>2367</v>
      </c>
      <c r="C371" t="s">
        <v>16</v>
      </c>
      <c r="D371" t="s">
        <v>2368</v>
      </c>
      <c r="E371" t="s">
        <v>18</v>
      </c>
      <c r="F371" t="s">
        <v>2369</v>
      </c>
      <c r="G371" t="s">
        <v>2370</v>
      </c>
      <c r="H371" t="s">
        <v>2371</v>
      </c>
      <c r="I371" t="s">
        <v>34</v>
      </c>
      <c r="J371" t="s">
        <v>393</v>
      </c>
      <c r="K371" t="s">
        <v>24</v>
      </c>
      <c r="L371" t="s">
        <v>224</v>
      </c>
      <c r="M371" t="s">
        <v>26</v>
      </c>
      <c r="N371" t="s">
        <v>27</v>
      </c>
    </row>
    <row r="372" spans="1:14" x14ac:dyDescent="0.25">
      <c r="A372" t="s">
        <v>2372</v>
      </c>
      <c r="B372" t="s">
        <v>2373</v>
      </c>
      <c r="C372" t="s">
        <v>16</v>
      </c>
      <c r="D372" t="s">
        <v>329</v>
      </c>
      <c r="E372" t="s">
        <v>18</v>
      </c>
      <c r="F372" t="s">
        <v>2374</v>
      </c>
      <c r="G372" t="s">
        <v>2375</v>
      </c>
      <c r="H372" t="s">
        <v>2376</v>
      </c>
      <c r="I372" t="s">
        <v>34</v>
      </c>
      <c r="J372" t="s">
        <v>794</v>
      </c>
      <c r="K372" t="s">
        <v>24</v>
      </c>
      <c r="L372" t="s">
        <v>334</v>
      </c>
      <c r="M372" t="s">
        <v>2377</v>
      </c>
      <c r="N372" t="s">
        <v>46</v>
      </c>
    </row>
    <row r="373" spans="1:14" x14ac:dyDescent="0.25">
      <c r="A373" t="s">
        <v>2378</v>
      </c>
      <c r="B373" t="s">
        <v>2379</v>
      </c>
      <c r="C373" t="s">
        <v>16</v>
      </c>
      <c r="D373" t="s">
        <v>2380</v>
      </c>
      <c r="E373" t="s">
        <v>18</v>
      </c>
      <c r="F373" t="s">
        <v>2381</v>
      </c>
      <c r="G373" t="s">
        <v>2382</v>
      </c>
      <c r="H373" t="s">
        <v>2383</v>
      </c>
      <c r="I373" t="s">
        <v>34</v>
      </c>
      <c r="J373" t="s">
        <v>419</v>
      </c>
      <c r="K373" t="s">
        <v>24</v>
      </c>
      <c r="L373" t="s">
        <v>2384</v>
      </c>
      <c r="M373" t="s">
        <v>2385</v>
      </c>
      <c r="N373" t="s">
        <v>46</v>
      </c>
    </row>
    <row r="374" spans="1:14" x14ac:dyDescent="0.25">
      <c r="A374" t="s">
        <v>2386</v>
      </c>
      <c r="B374" t="s">
        <v>2387</v>
      </c>
      <c r="C374" t="s">
        <v>16</v>
      </c>
      <c r="D374" t="s">
        <v>220</v>
      </c>
      <c r="E374" t="s">
        <v>18</v>
      </c>
      <c r="F374" t="s">
        <v>2388</v>
      </c>
      <c r="G374" t="s">
        <v>2389</v>
      </c>
      <c r="H374" t="s">
        <v>2390</v>
      </c>
      <c r="I374" t="s">
        <v>34</v>
      </c>
      <c r="J374" t="s">
        <v>2391</v>
      </c>
      <c r="K374" t="s">
        <v>24</v>
      </c>
      <c r="L374" t="s">
        <v>224</v>
      </c>
      <c r="M374" t="s">
        <v>26</v>
      </c>
      <c r="N374" t="s">
        <v>27</v>
      </c>
    </row>
    <row r="375" spans="1:14" x14ac:dyDescent="0.25">
      <c r="A375" t="s">
        <v>2392</v>
      </c>
      <c r="B375" t="s">
        <v>1424</v>
      </c>
      <c r="C375" t="s">
        <v>16</v>
      </c>
      <c r="D375" t="s">
        <v>288</v>
      </c>
      <c r="E375" t="s">
        <v>18</v>
      </c>
      <c r="F375" t="s">
        <v>2393</v>
      </c>
      <c r="G375" t="s">
        <v>2394</v>
      </c>
      <c r="H375" t="s">
        <v>2395</v>
      </c>
      <c r="I375" t="s">
        <v>34</v>
      </c>
      <c r="J375" t="s">
        <v>412</v>
      </c>
      <c r="K375" t="s">
        <v>24</v>
      </c>
      <c r="L375" t="s">
        <v>224</v>
      </c>
      <c r="M375" t="s">
        <v>2396</v>
      </c>
      <c r="N375" t="s">
        <v>46</v>
      </c>
    </row>
    <row r="376" spans="1:14" x14ac:dyDescent="0.25">
      <c r="A376" t="s">
        <v>2397</v>
      </c>
      <c r="B376" t="s">
        <v>2398</v>
      </c>
      <c r="C376" t="s">
        <v>16</v>
      </c>
      <c r="D376" t="s">
        <v>102</v>
      </c>
      <c r="E376" t="s">
        <v>18</v>
      </c>
      <c r="F376" t="s">
        <v>2399</v>
      </c>
      <c r="G376" t="s">
        <v>2400</v>
      </c>
      <c r="H376" t="s">
        <v>2401</v>
      </c>
      <c r="I376" t="s">
        <v>34</v>
      </c>
      <c r="J376" t="s">
        <v>155</v>
      </c>
      <c r="K376" t="s">
        <v>24</v>
      </c>
      <c r="L376" t="s">
        <v>82</v>
      </c>
      <c r="M376" t="s">
        <v>2402</v>
      </c>
      <c r="N376" t="s">
        <v>46</v>
      </c>
    </row>
    <row r="377" spans="1:14" x14ac:dyDescent="0.25">
      <c r="A377" t="s">
        <v>2403</v>
      </c>
      <c r="C377" t="s">
        <v>16</v>
      </c>
      <c r="D377" t="s">
        <v>2240</v>
      </c>
      <c r="E377" t="s">
        <v>18</v>
      </c>
      <c r="F377" t="s">
        <v>2404</v>
      </c>
      <c r="G377" t="s">
        <v>2405</v>
      </c>
      <c r="H377" t="s">
        <v>2406</v>
      </c>
      <c r="I377" t="s">
        <v>34</v>
      </c>
      <c r="J377" t="s">
        <v>2391</v>
      </c>
      <c r="K377" t="s">
        <v>24</v>
      </c>
      <c r="L377" t="s">
        <v>82</v>
      </c>
      <c r="M377" t="s">
        <v>26</v>
      </c>
      <c r="N377" t="s">
        <v>27</v>
      </c>
    </row>
    <row r="378" spans="1:14" x14ac:dyDescent="0.25">
      <c r="A378" t="s">
        <v>2407</v>
      </c>
      <c r="B378" t="s">
        <v>2408</v>
      </c>
      <c r="C378" t="s">
        <v>76</v>
      </c>
      <c r="D378" t="s">
        <v>197</v>
      </c>
      <c r="E378" t="s">
        <v>18</v>
      </c>
      <c r="F378" t="s">
        <v>2409</v>
      </c>
      <c r="G378" t="s">
        <v>2410</v>
      </c>
      <c r="H378" t="s">
        <v>2411</v>
      </c>
      <c r="I378" t="s">
        <v>34</v>
      </c>
      <c r="J378" t="s">
        <v>536</v>
      </c>
      <c r="K378" t="s">
        <v>24</v>
      </c>
      <c r="L378" t="s">
        <v>373</v>
      </c>
      <c r="M378" t="s">
        <v>2412</v>
      </c>
      <c r="N378" t="s">
        <v>46</v>
      </c>
    </row>
    <row r="379" spans="1:14" x14ac:dyDescent="0.25">
      <c r="A379" t="s">
        <v>2413</v>
      </c>
      <c r="B379" t="s">
        <v>2414</v>
      </c>
      <c r="C379" t="s">
        <v>76</v>
      </c>
      <c r="D379" t="s">
        <v>2415</v>
      </c>
      <c r="E379" t="s">
        <v>18</v>
      </c>
      <c r="F379" t="s">
        <v>2416</v>
      </c>
      <c r="G379" t="s">
        <v>2417</v>
      </c>
      <c r="H379" t="s">
        <v>2418</v>
      </c>
      <c r="I379" t="s">
        <v>34</v>
      </c>
      <c r="J379" t="s">
        <v>1557</v>
      </c>
      <c r="K379" t="s">
        <v>24</v>
      </c>
      <c r="L379" t="s">
        <v>1577</v>
      </c>
      <c r="M379" t="s">
        <v>2419</v>
      </c>
      <c r="N379" t="s">
        <v>46</v>
      </c>
    </row>
    <row r="380" spans="1:14" x14ac:dyDescent="0.25">
      <c r="A380" t="s">
        <v>2420</v>
      </c>
      <c r="B380" t="s">
        <v>2421</v>
      </c>
      <c r="C380" t="s">
        <v>16</v>
      </c>
      <c r="D380" t="s">
        <v>1354</v>
      </c>
      <c r="E380" t="s">
        <v>18</v>
      </c>
      <c r="F380" t="s">
        <v>2422</v>
      </c>
      <c r="G380" t="s">
        <v>2423</v>
      </c>
      <c r="H380" t="s">
        <v>2424</v>
      </c>
      <c r="I380" t="s">
        <v>34</v>
      </c>
      <c r="J380" t="s">
        <v>635</v>
      </c>
      <c r="K380" t="s">
        <v>24</v>
      </c>
      <c r="L380" t="s">
        <v>1358</v>
      </c>
      <c r="M380" t="s">
        <v>2425</v>
      </c>
      <c r="N380" t="s">
        <v>46</v>
      </c>
    </row>
    <row r="381" spans="1:14" x14ac:dyDescent="0.25">
      <c r="A381" t="s">
        <v>2426</v>
      </c>
      <c r="B381" t="s">
        <v>1880</v>
      </c>
      <c r="C381" t="s">
        <v>76</v>
      </c>
      <c r="D381" t="s">
        <v>2427</v>
      </c>
      <c r="E381" t="s">
        <v>18</v>
      </c>
      <c r="F381" t="s">
        <v>2428</v>
      </c>
      <c r="G381" t="s">
        <v>2429</v>
      </c>
      <c r="H381" t="s">
        <v>2430</v>
      </c>
      <c r="I381" t="s">
        <v>34</v>
      </c>
      <c r="J381" t="s">
        <v>661</v>
      </c>
      <c r="K381" t="s">
        <v>24</v>
      </c>
      <c r="L381" t="s">
        <v>193</v>
      </c>
      <c r="M381" t="s">
        <v>26</v>
      </c>
      <c r="N381" t="s">
        <v>27</v>
      </c>
    </row>
    <row r="382" spans="1:14" x14ac:dyDescent="0.25">
      <c r="A382" t="s">
        <v>2431</v>
      </c>
      <c r="B382" t="s">
        <v>1546</v>
      </c>
      <c r="C382" t="s">
        <v>76</v>
      </c>
      <c r="D382" t="s">
        <v>49</v>
      </c>
      <c r="E382" t="s">
        <v>18</v>
      </c>
      <c r="F382" t="s">
        <v>2432</v>
      </c>
      <c r="G382" t="s">
        <v>2433</v>
      </c>
      <c r="H382" t="s">
        <v>2434</v>
      </c>
      <c r="I382" t="s">
        <v>34</v>
      </c>
      <c r="J382" t="s">
        <v>589</v>
      </c>
      <c r="K382" t="s">
        <v>24</v>
      </c>
      <c r="L382" t="s">
        <v>54</v>
      </c>
      <c r="M382" t="s">
        <v>2435</v>
      </c>
      <c r="N382" t="s">
        <v>46</v>
      </c>
    </row>
    <row r="383" spans="1:14" x14ac:dyDescent="0.25">
      <c r="A383" t="s">
        <v>2436</v>
      </c>
      <c r="B383" t="s">
        <v>2437</v>
      </c>
      <c r="C383" t="s">
        <v>16</v>
      </c>
      <c r="D383" t="s">
        <v>2438</v>
      </c>
      <c r="E383" t="s">
        <v>18</v>
      </c>
      <c r="F383" t="s">
        <v>2439</v>
      </c>
      <c r="G383" t="s">
        <v>2440</v>
      </c>
      <c r="H383" t="s">
        <v>2441</v>
      </c>
      <c r="I383" t="s">
        <v>34</v>
      </c>
      <c r="J383" t="s">
        <v>1275</v>
      </c>
      <c r="K383" t="s">
        <v>24</v>
      </c>
      <c r="L383" t="s">
        <v>2442</v>
      </c>
      <c r="M383" t="s">
        <v>26</v>
      </c>
      <c r="N383" t="s">
        <v>27</v>
      </c>
    </row>
    <row r="384" spans="1:14" x14ac:dyDescent="0.25">
      <c r="A384" t="s">
        <v>2443</v>
      </c>
      <c r="C384" t="s">
        <v>16</v>
      </c>
      <c r="D384" t="s">
        <v>2444</v>
      </c>
      <c r="E384" t="s">
        <v>18</v>
      </c>
      <c r="F384" t="s">
        <v>2445</v>
      </c>
      <c r="G384" t="s">
        <v>2446</v>
      </c>
      <c r="H384" t="s">
        <v>2447</v>
      </c>
      <c r="I384" t="s">
        <v>34</v>
      </c>
      <c r="J384" t="s">
        <v>276</v>
      </c>
      <c r="K384" t="s">
        <v>24</v>
      </c>
      <c r="L384" t="s">
        <v>1414</v>
      </c>
      <c r="M384" t="s">
        <v>26</v>
      </c>
      <c r="N384" t="s">
        <v>27</v>
      </c>
    </row>
    <row r="385" spans="1:14" x14ac:dyDescent="0.25">
      <c r="A385" t="s">
        <v>136</v>
      </c>
      <c r="C385" t="s">
        <v>16</v>
      </c>
      <c r="D385" t="s">
        <v>138</v>
      </c>
      <c r="E385" t="s">
        <v>18</v>
      </c>
      <c r="F385" t="s">
        <v>2448</v>
      </c>
      <c r="G385" t="s">
        <v>2449</v>
      </c>
      <c r="H385" t="s">
        <v>2450</v>
      </c>
      <c r="I385" t="s">
        <v>34</v>
      </c>
      <c r="J385" t="s">
        <v>1891</v>
      </c>
      <c r="K385" t="s">
        <v>24</v>
      </c>
      <c r="L385" t="s">
        <v>82</v>
      </c>
      <c r="M385" t="s">
        <v>26</v>
      </c>
      <c r="N385" t="s">
        <v>27</v>
      </c>
    </row>
    <row r="386" spans="1:14" x14ac:dyDescent="0.25">
      <c r="A386" t="s">
        <v>2451</v>
      </c>
      <c r="B386" t="s">
        <v>2452</v>
      </c>
      <c r="C386" t="s">
        <v>16</v>
      </c>
      <c r="E386" t="s">
        <v>18</v>
      </c>
      <c r="F386" t="s">
        <v>2453</v>
      </c>
      <c r="G386" t="s">
        <v>2454</v>
      </c>
      <c r="H386" t="s">
        <v>2455</v>
      </c>
      <c r="I386" t="s">
        <v>34</v>
      </c>
      <c r="J386" t="s">
        <v>1569</v>
      </c>
      <c r="K386" t="s">
        <v>24</v>
      </c>
      <c r="L386" t="s">
        <v>184</v>
      </c>
      <c r="M386" t="s">
        <v>26</v>
      </c>
      <c r="N386" t="s">
        <v>27</v>
      </c>
    </row>
    <row r="387" spans="1:14" x14ac:dyDescent="0.25">
      <c r="A387" t="s">
        <v>2456</v>
      </c>
      <c r="B387" t="s">
        <v>158</v>
      </c>
      <c r="C387" t="s">
        <v>76</v>
      </c>
      <c r="D387" t="s">
        <v>102</v>
      </c>
      <c r="E387" t="s">
        <v>18</v>
      </c>
      <c r="F387" t="s">
        <v>2457</v>
      </c>
      <c r="G387" t="s">
        <v>2458</v>
      </c>
      <c r="H387" t="s">
        <v>2459</v>
      </c>
      <c r="I387" t="s">
        <v>34</v>
      </c>
      <c r="J387" t="s">
        <v>575</v>
      </c>
      <c r="K387" t="s">
        <v>24</v>
      </c>
      <c r="L387" t="s">
        <v>82</v>
      </c>
      <c r="M387" t="s">
        <v>2460</v>
      </c>
      <c r="N387" t="s">
        <v>46</v>
      </c>
    </row>
    <row r="388" spans="1:14" x14ac:dyDescent="0.25">
      <c r="A388" t="s">
        <v>2461</v>
      </c>
      <c r="B388" t="s">
        <v>2462</v>
      </c>
      <c r="C388" t="s">
        <v>76</v>
      </c>
      <c r="D388" t="s">
        <v>2463</v>
      </c>
      <c r="E388" t="s">
        <v>18</v>
      </c>
      <c r="F388" t="s">
        <v>2464</v>
      </c>
      <c r="G388" t="s">
        <v>2465</v>
      </c>
      <c r="H388" t="s">
        <v>2466</v>
      </c>
      <c r="I388" t="s">
        <v>34</v>
      </c>
      <c r="J388" t="s">
        <v>372</v>
      </c>
      <c r="K388" t="s">
        <v>24</v>
      </c>
      <c r="L388" t="s">
        <v>2467</v>
      </c>
      <c r="M388" t="s">
        <v>2468</v>
      </c>
      <c r="N388" t="s">
        <v>46</v>
      </c>
    </row>
    <row r="389" spans="1:14" x14ac:dyDescent="0.25">
      <c r="A389" t="s">
        <v>2469</v>
      </c>
      <c r="B389" t="s">
        <v>2470</v>
      </c>
      <c r="C389" t="s">
        <v>16</v>
      </c>
      <c r="D389" t="s">
        <v>741</v>
      </c>
      <c r="E389" t="s">
        <v>18</v>
      </c>
      <c r="F389" t="s">
        <v>2471</v>
      </c>
      <c r="G389" t="s">
        <v>2472</v>
      </c>
      <c r="H389" t="s">
        <v>2473</v>
      </c>
      <c r="I389" t="s">
        <v>34</v>
      </c>
      <c r="J389" t="s">
        <v>232</v>
      </c>
      <c r="K389" t="s">
        <v>24</v>
      </c>
      <c r="L389" t="s">
        <v>224</v>
      </c>
      <c r="M389" t="s">
        <v>26</v>
      </c>
      <c r="N389" t="s">
        <v>27</v>
      </c>
    </row>
    <row r="390" spans="1:14" x14ac:dyDescent="0.25">
      <c r="A390" t="s">
        <v>2474</v>
      </c>
      <c r="B390" t="s">
        <v>2475</v>
      </c>
      <c r="C390" t="s">
        <v>16</v>
      </c>
      <c r="D390" t="s">
        <v>1368</v>
      </c>
      <c r="E390" t="s">
        <v>18</v>
      </c>
      <c r="F390" t="s">
        <v>2476</v>
      </c>
      <c r="G390" t="s">
        <v>2477</v>
      </c>
      <c r="H390" t="s">
        <v>2478</v>
      </c>
      <c r="I390" t="s">
        <v>34</v>
      </c>
      <c r="J390" t="s">
        <v>35</v>
      </c>
      <c r="K390" t="s">
        <v>24</v>
      </c>
      <c r="L390" t="s">
        <v>257</v>
      </c>
      <c r="M390" t="s">
        <v>26</v>
      </c>
      <c r="N390" t="s">
        <v>27</v>
      </c>
    </row>
    <row r="391" spans="1:14" x14ac:dyDescent="0.25">
      <c r="A391" t="s">
        <v>2479</v>
      </c>
      <c r="B391" t="s">
        <v>952</v>
      </c>
      <c r="C391" t="s">
        <v>16</v>
      </c>
      <c r="D391" t="s">
        <v>2480</v>
      </c>
      <c r="E391" t="s">
        <v>18</v>
      </c>
      <c r="F391" t="s">
        <v>2481</v>
      </c>
      <c r="G391" t="s">
        <v>2482</v>
      </c>
      <c r="H391" t="s">
        <v>2483</v>
      </c>
      <c r="I391" t="s">
        <v>34</v>
      </c>
      <c r="J391" t="s">
        <v>521</v>
      </c>
      <c r="K391" t="s">
        <v>24</v>
      </c>
      <c r="L391" t="s">
        <v>44</v>
      </c>
      <c r="M391" t="s">
        <v>26</v>
      </c>
      <c r="N391" t="s">
        <v>27</v>
      </c>
    </row>
    <row r="392" spans="1:14" x14ac:dyDescent="0.25">
      <c r="A392" t="s">
        <v>2484</v>
      </c>
      <c r="B392" t="s">
        <v>2485</v>
      </c>
      <c r="C392" t="s">
        <v>16</v>
      </c>
      <c r="D392" t="s">
        <v>579</v>
      </c>
      <c r="E392" t="s">
        <v>18</v>
      </c>
      <c r="F392" t="s">
        <v>2486</v>
      </c>
      <c r="G392" t="s">
        <v>2487</v>
      </c>
      <c r="H392" t="s">
        <v>2488</v>
      </c>
      <c r="I392" t="s">
        <v>2489</v>
      </c>
      <c r="J392" t="s">
        <v>2490</v>
      </c>
      <c r="K392" t="s">
        <v>24</v>
      </c>
      <c r="L392" t="s">
        <v>193</v>
      </c>
      <c r="M392" t="s">
        <v>26</v>
      </c>
      <c r="N392" t="s">
        <v>27</v>
      </c>
    </row>
    <row r="393" spans="1:14" x14ac:dyDescent="0.25">
      <c r="A393" t="s">
        <v>2491</v>
      </c>
      <c r="B393" t="s">
        <v>2492</v>
      </c>
      <c r="C393" t="s">
        <v>16</v>
      </c>
      <c r="D393" t="s">
        <v>820</v>
      </c>
      <c r="E393" t="s">
        <v>18</v>
      </c>
      <c r="F393" t="s">
        <v>2493</v>
      </c>
      <c r="G393" t="s">
        <v>2494</v>
      </c>
      <c r="H393" t="s">
        <v>2495</v>
      </c>
      <c r="I393" t="s">
        <v>22</v>
      </c>
      <c r="J393" t="s">
        <v>23</v>
      </c>
      <c r="K393" t="s">
        <v>24</v>
      </c>
      <c r="L393" t="s">
        <v>82</v>
      </c>
      <c r="M393" t="s">
        <v>26</v>
      </c>
      <c r="N393" t="s">
        <v>27</v>
      </c>
    </row>
    <row r="394" spans="1:14" x14ac:dyDescent="0.25">
      <c r="A394" t="s">
        <v>2496</v>
      </c>
      <c r="B394" t="s">
        <v>2497</v>
      </c>
      <c r="C394" t="s">
        <v>76</v>
      </c>
      <c r="D394" t="s">
        <v>2498</v>
      </c>
      <c r="E394" t="s">
        <v>18</v>
      </c>
      <c r="F394" t="s">
        <v>2499</v>
      </c>
      <c r="G394" t="s">
        <v>2500</v>
      </c>
      <c r="H394" t="s">
        <v>2501</v>
      </c>
      <c r="I394" t="s">
        <v>34</v>
      </c>
      <c r="J394" t="s">
        <v>2502</v>
      </c>
      <c r="K394" t="s">
        <v>24</v>
      </c>
      <c r="L394" t="s">
        <v>1483</v>
      </c>
      <c r="M394" t="s">
        <v>2503</v>
      </c>
      <c r="N394" t="s">
        <v>46</v>
      </c>
    </row>
    <row r="395" spans="1:14" x14ac:dyDescent="0.25">
      <c r="A395" t="s">
        <v>2504</v>
      </c>
      <c r="B395" t="s">
        <v>2505</v>
      </c>
      <c r="C395" t="s">
        <v>16</v>
      </c>
      <c r="D395" t="s">
        <v>2506</v>
      </c>
      <c r="E395" t="s">
        <v>18</v>
      </c>
      <c r="F395" t="s">
        <v>2507</v>
      </c>
      <c r="G395" t="s">
        <v>2508</v>
      </c>
      <c r="H395" t="s">
        <v>2509</v>
      </c>
      <c r="I395" t="s">
        <v>2510</v>
      </c>
      <c r="J395" t="s">
        <v>349</v>
      </c>
      <c r="K395" t="s">
        <v>24</v>
      </c>
      <c r="L395" t="s">
        <v>2511</v>
      </c>
      <c r="M395" t="s">
        <v>2512</v>
      </c>
      <c r="N395" t="s">
        <v>46</v>
      </c>
    </row>
    <row r="396" spans="1:14" x14ac:dyDescent="0.25">
      <c r="A396" t="s">
        <v>2513</v>
      </c>
      <c r="B396" t="s">
        <v>2514</v>
      </c>
      <c r="C396" t="s">
        <v>16</v>
      </c>
      <c r="D396" t="s">
        <v>2515</v>
      </c>
      <c r="E396" t="s">
        <v>18</v>
      </c>
      <c r="F396" t="s">
        <v>2516</v>
      </c>
      <c r="G396" t="s">
        <v>2517</v>
      </c>
      <c r="H396" t="s">
        <v>2518</v>
      </c>
      <c r="I396" t="s">
        <v>34</v>
      </c>
      <c r="J396" t="s">
        <v>2244</v>
      </c>
      <c r="K396" t="s">
        <v>24</v>
      </c>
      <c r="L396" t="s">
        <v>44</v>
      </c>
      <c r="M396" t="s">
        <v>2519</v>
      </c>
      <c r="N396" t="s">
        <v>46</v>
      </c>
    </row>
    <row r="397" spans="1:14" x14ac:dyDescent="0.25">
      <c r="A397" t="s">
        <v>2520</v>
      </c>
      <c r="B397" t="s">
        <v>428</v>
      </c>
      <c r="C397" t="s">
        <v>16</v>
      </c>
      <c r="D397" t="s">
        <v>2521</v>
      </c>
      <c r="E397" t="s">
        <v>18</v>
      </c>
      <c r="F397" t="s">
        <v>2522</v>
      </c>
      <c r="G397" t="s">
        <v>2523</v>
      </c>
      <c r="H397" t="s">
        <v>2524</v>
      </c>
      <c r="I397" t="s">
        <v>34</v>
      </c>
      <c r="J397" t="s">
        <v>98</v>
      </c>
      <c r="K397" t="s">
        <v>24</v>
      </c>
      <c r="L397" t="s">
        <v>193</v>
      </c>
      <c r="M397" t="s">
        <v>26</v>
      </c>
      <c r="N397" t="s">
        <v>27</v>
      </c>
    </row>
    <row r="398" spans="1:14" x14ac:dyDescent="0.25">
      <c r="A398" t="s">
        <v>2525</v>
      </c>
      <c r="B398" t="s">
        <v>2526</v>
      </c>
      <c r="C398" t="s">
        <v>16</v>
      </c>
      <c r="D398" t="s">
        <v>2527</v>
      </c>
      <c r="E398" t="s">
        <v>18</v>
      </c>
      <c r="F398" t="s">
        <v>2528</v>
      </c>
      <c r="G398" t="s">
        <v>2529</v>
      </c>
      <c r="H398" t="s">
        <v>2530</v>
      </c>
      <c r="I398" t="s">
        <v>34</v>
      </c>
      <c r="J398" t="s">
        <v>521</v>
      </c>
      <c r="K398" t="s">
        <v>24</v>
      </c>
      <c r="L398" t="s">
        <v>82</v>
      </c>
      <c r="M398" t="s">
        <v>26</v>
      </c>
      <c r="N398" t="s">
        <v>27</v>
      </c>
    </row>
    <row r="399" spans="1:14" x14ac:dyDescent="0.25">
      <c r="A399" t="s">
        <v>2531</v>
      </c>
      <c r="B399" t="s">
        <v>2532</v>
      </c>
      <c r="C399" t="s">
        <v>16</v>
      </c>
      <c r="D399" t="s">
        <v>2533</v>
      </c>
      <c r="E399" t="s">
        <v>18</v>
      </c>
      <c r="F399" t="s">
        <v>2534</v>
      </c>
      <c r="G399" t="s">
        <v>2535</v>
      </c>
      <c r="H399" t="s">
        <v>2536</v>
      </c>
      <c r="I399" t="s">
        <v>34</v>
      </c>
      <c r="J399" t="s">
        <v>178</v>
      </c>
      <c r="K399" t="s">
        <v>24</v>
      </c>
      <c r="L399" t="s">
        <v>257</v>
      </c>
      <c r="M399" t="s">
        <v>26</v>
      </c>
      <c r="N399" t="s">
        <v>27</v>
      </c>
    </row>
    <row r="400" spans="1:14" x14ac:dyDescent="0.25">
      <c r="A400" t="s">
        <v>2537</v>
      </c>
      <c r="B400" t="s">
        <v>486</v>
      </c>
      <c r="C400" t="s">
        <v>76</v>
      </c>
      <c r="D400" t="s">
        <v>102</v>
      </c>
      <c r="E400" t="s">
        <v>18</v>
      </c>
      <c r="F400" t="s">
        <v>2538</v>
      </c>
      <c r="G400" t="s">
        <v>2539</v>
      </c>
      <c r="H400" t="s">
        <v>2540</v>
      </c>
      <c r="I400" t="s">
        <v>34</v>
      </c>
      <c r="J400" t="s">
        <v>490</v>
      </c>
      <c r="K400" t="s">
        <v>24</v>
      </c>
      <c r="L400" t="s">
        <v>82</v>
      </c>
      <c r="M400" t="s">
        <v>2541</v>
      </c>
      <c r="N400" t="s">
        <v>46</v>
      </c>
    </row>
    <row r="401" spans="1:14" x14ac:dyDescent="0.25">
      <c r="A401" t="s">
        <v>2542</v>
      </c>
      <c r="B401" t="s">
        <v>2543</v>
      </c>
      <c r="C401" t="s">
        <v>76</v>
      </c>
      <c r="D401" t="s">
        <v>2544</v>
      </c>
      <c r="E401" t="s">
        <v>18</v>
      </c>
      <c r="F401" t="s">
        <v>2545</v>
      </c>
      <c r="G401" t="s">
        <v>2546</v>
      </c>
      <c r="H401" t="s">
        <v>2547</v>
      </c>
      <c r="I401" t="s">
        <v>34</v>
      </c>
      <c r="J401" t="s">
        <v>648</v>
      </c>
      <c r="K401" t="s">
        <v>24</v>
      </c>
      <c r="L401" t="s">
        <v>334</v>
      </c>
      <c r="M401" t="s">
        <v>2548</v>
      </c>
      <c r="N401" t="s">
        <v>46</v>
      </c>
    </row>
    <row r="402" spans="1:14" x14ac:dyDescent="0.25">
      <c r="A402" t="s">
        <v>2549</v>
      </c>
      <c r="C402" t="s">
        <v>76</v>
      </c>
      <c r="D402" t="s">
        <v>2550</v>
      </c>
      <c r="E402" t="s">
        <v>18</v>
      </c>
      <c r="F402" t="s">
        <v>2551</v>
      </c>
      <c r="G402" t="s">
        <v>2552</v>
      </c>
      <c r="H402" t="s">
        <v>2553</v>
      </c>
      <c r="I402" t="s">
        <v>22</v>
      </c>
      <c r="J402" t="s">
        <v>929</v>
      </c>
      <c r="K402" t="s">
        <v>24</v>
      </c>
      <c r="L402" t="s">
        <v>91</v>
      </c>
      <c r="M402" t="s">
        <v>26</v>
      </c>
      <c r="N402" t="s">
        <v>27</v>
      </c>
    </row>
    <row r="403" spans="1:14" x14ac:dyDescent="0.25">
      <c r="A403" t="s">
        <v>2554</v>
      </c>
      <c r="B403" t="s">
        <v>2555</v>
      </c>
      <c r="C403" t="s">
        <v>16</v>
      </c>
      <c r="D403" t="s">
        <v>2556</v>
      </c>
      <c r="E403" t="s">
        <v>18</v>
      </c>
      <c r="F403" t="s">
        <v>2557</v>
      </c>
      <c r="G403" t="s">
        <v>2558</v>
      </c>
      <c r="H403" t="s">
        <v>2559</v>
      </c>
      <c r="I403" t="s">
        <v>34</v>
      </c>
      <c r="J403" t="s">
        <v>1488</v>
      </c>
      <c r="K403" t="s">
        <v>24</v>
      </c>
      <c r="L403" t="s">
        <v>44</v>
      </c>
      <c r="M403" t="s">
        <v>2560</v>
      </c>
      <c r="N403" t="s">
        <v>46</v>
      </c>
    </row>
    <row r="404" spans="1:14" x14ac:dyDescent="0.25">
      <c r="A404" t="s">
        <v>2561</v>
      </c>
      <c r="B404" t="s">
        <v>2562</v>
      </c>
      <c r="C404" t="s">
        <v>16</v>
      </c>
      <c r="D404" t="s">
        <v>2563</v>
      </c>
      <c r="E404" t="s">
        <v>18</v>
      </c>
      <c r="F404" t="s">
        <v>2564</v>
      </c>
      <c r="G404" t="s">
        <v>2565</v>
      </c>
      <c r="H404" t="s">
        <v>2566</v>
      </c>
      <c r="I404" t="s">
        <v>34</v>
      </c>
      <c r="J404" t="s">
        <v>1385</v>
      </c>
      <c r="K404" t="s">
        <v>24</v>
      </c>
      <c r="L404" t="s">
        <v>224</v>
      </c>
      <c r="M404" t="s">
        <v>2567</v>
      </c>
      <c r="N404" t="s">
        <v>46</v>
      </c>
    </row>
    <row r="405" spans="1:14" x14ac:dyDescent="0.25">
      <c r="A405" t="s">
        <v>496</v>
      </c>
      <c r="B405" t="s">
        <v>382</v>
      </c>
      <c r="C405" t="s">
        <v>76</v>
      </c>
      <c r="D405" t="s">
        <v>197</v>
      </c>
      <c r="E405" t="s">
        <v>18</v>
      </c>
      <c r="F405" t="s">
        <v>2568</v>
      </c>
      <c r="G405" t="s">
        <v>2569</v>
      </c>
      <c r="H405" t="s">
        <v>2570</v>
      </c>
      <c r="I405" t="s">
        <v>34</v>
      </c>
      <c r="J405" t="s">
        <v>372</v>
      </c>
      <c r="K405" t="s">
        <v>24</v>
      </c>
      <c r="L405" t="s">
        <v>202</v>
      </c>
      <c r="M405" t="s">
        <v>2571</v>
      </c>
      <c r="N405" t="s">
        <v>46</v>
      </c>
    </row>
    <row r="406" spans="1:14" x14ac:dyDescent="0.25">
      <c r="A406" t="s">
        <v>2572</v>
      </c>
      <c r="B406" t="s">
        <v>2573</v>
      </c>
      <c r="C406" t="s">
        <v>76</v>
      </c>
      <c r="D406" t="s">
        <v>2574</v>
      </c>
      <c r="E406" t="s">
        <v>18</v>
      </c>
      <c r="F406" t="s">
        <v>2575</v>
      </c>
      <c r="G406" t="s">
        <v>2576</v>
      </c>
      <c r="H406" t="s">
        <v>2577</v>
      </c>
      <c r="I406" t="s">
        <v>34</v>
      </c>
      <c r="J406" t="s">
        <v>2578</v>
      </c>
      <c r="K406" t="s">
        <v>24</v>
      </c>
      <c r="L406" t="s">
        <v>477</v>
      </c>
      <c r="M406" t="s">
        <v>26</v>
      </c>
      <c r="N406" t="s">
        <v>27</v>
      </c>
    </row>
    <row r="407" spans="1:14" x14ac:dyDescent="0.25">
      <c r="A407" t="s">
        <v>2579</v>
      </c>
      <c r="C407" t="s">
        <v>76</v>
      </c>
      <c r="D407" t="s">
        <v>2580</v>
      </c>
      <c r="E407" t="s">
        <v>18</v>
      </c>
      <c r="F407" t="s">
        <v>2581</v>
      </c>
      <c r="G407" t="s">
        <v>2582</v>
      </c>
      <c r="H407" t="s">
        <v>2583</v>
      </c>
      <c r="I407" t="s">
        <v>348</v>
      </c>
      <c r="J407" t="s">
        <v>23</v>
      </c>
      <c r="K407" t="s">
        <v>24</v>
      </c>
      <c r="L407" t="s">
        <v>394</v>
      </c>
      <c r="M407" t="s">
        <v>26</v>
      </c>
      <c r="N407" t="s">
        <v>27</v>
      </c>
    </row>
    <row r="408" spans="1:14" x14ac:dyDescent="0.25">
      <c r="A408" t="s">
        <v>2584</v>
      </c>
      <c r="B408" t="s">
        <v>101</v>
      </c>
      <c r="C408" t="s">
        <v>76</v>
      </c>
      <c r="D408" t="s">
        <v>102</v>
      </c>
      <c r="E408" t="s">
        <v>18</v>
      </c>
      <c r="F408" t="s">
        <v>2585</v>
      </c>
      <c r="G408" t="s">
        <v>2586</v>
      </c>
      <c r="H408" t="s">
        <v>2587</v>
      </c>
      <c r="I408" t="s">
        <v>34</v>
      </c>
      <c r="J408" t="s">
        <v>162</v>
      </c>
      <c r="K408" t="s">
        <v>24</v>
      </c>
      <c r="L408" t="s">
        <v>82</v>
      </c>
      <c r="M408" t="s">
        <v>2588</v>
      </c>
      <c r="N408" t="s">
        <v>46</v>
      </c>
    </row>
    <row r="409" spans="1:14" x14ac:dyDescent="0.25">
      <c r="A409" t="s">
        <v>2589</v>
      </c>
      <c r="B409" t="s">
        <v>2590</v>
      </c>
      <c r="C409" t="s">
        <v>76</v>
      </c>
      <c r="D409" t="s">
        <v>503</v>
      </c>
      <c r="E409" t="s">
        <v>18</v>
      </c>
      <c r="F409" t="s">
        <v>2591</v>
      </c>
      <c r="G409" t="s">
        <v>2592</v>
      </c>
      <c r="H409" t="s">
        <v>2593</v>
      </c>
      <c r="I409" t="s">
        <v>34</v>
      </c>
      <c r="J409" t="s">
        <v>2594</v>
      </c>
      <c r="K409" t="s">
        <v>24</v>
      </c>
      <c r="L409" t="s">
        <v>224</v>
      </c>
      <c r="M409" t="s">
        <v>2595</v>
      </c>
      <c r="N409" t="s">
        <v>46</v>
      </c>
    </row>
    <row r="410" spans="1:14" x14ac:dyDescent="0.25">
      <c r="A410" t="s">
        <v>2596</v>
      </c>
      <c r="B410" t="s">
        <v>2597</v>
      </c>
      <c r="C410" t="s">
        <v>76</v>
      </c>
      <c r="D410" t="s">
        <v>1327</v>
      </c>
      <c r="E410" t="s">
        <v>18</v>
      </c>
      <c r="F410" t="s">
        <v>2598</v>
      </c>
      <c r="G410" t="s">
        <v>2599</v>
      </c>
      <c r="H410" t="s">
        <v>2600</v>
      </c>
      <c r="I410" t="s">
        <v>34</v>
      </c>
      <c r="J410" t="s">
        <v>43</v>
      </c>
      <c r="K410" t="s">
        <v>24</v>
      </c>
      <c r="L410" t="s">
        <v>1331</v>
      </c>
      <c r="M410" t="s">
        <v>2601</v>
      </c>
      <c r="N410" t="s">
        <v>46</v>
      </c>
    </row>
    <row r="411" spans="1:14" x14ac:dyDescent="0.25">
      <c r="A411" t="s">
        <v>2602</v>
      </c>
      <c r="B411" t="s">
        <v>2603</v>
      </c>
      <c r="C411" t="s">
        <v>16</v>
      </c>
      <c r="D411" t="s">
        <v>2604</v>
      </c>
      <c r="E411" t="s">
        <v>18</v>
      </c>
      <c r="F411" t="s">
        <v>2605</v>
      </c>
      <c r="G411" t="s">
        <v>2606</v>
      </c>
      <c r="H411" t="s">
        <v>2607</v>
      </c>
      <c r="I411" t="s">
        <v>34</v>
      </c>
      <c r="J411" t="s">
        <v>528</v>
      </c>
      <c r="K411" t="s">
        <v>24</v>
      </c>
      <c r="L411" t="s">
        <v>2608</v>
      </c>
      <c r="M411" t="s">
        <v>2609</v>
      </c>
      <c r="N411" t="s">
        <v>46</v>
      </c>
    </row>
    <row r="412" spans="1:14" x14ac:dyDescent="0.25">
      <c r="A412" t="s">
        <v>2610</v>
      </c>
      <c r="B412" t="s">
        <v>2611</v>
      </c>
      <c r="C412" t="s">
        <v>76</v>
      </c>
      <c r="D412" t="s">
        <v>2612</v>
      </c>
      <c r="E412" t="s">
        <v>18</v>
      </c>
      <c r="F412" t="s">
        <v>2613</v>
      </c>
      <c r="G412" t="s">
        <v>2614</v>
      </c>
      <c r="H412" t="s">
        <v>2615</v>
      </c>
      <c r="I412" t="s">
        <v>34</v>
      </c>
      <c r="J412" t="s">
        <v>90</v>
      </c>
      <c r="K412" t="s">
        <v>24</v>
      </c>
      <c r="L412" t="s">
        <v>63</v>
      </c>
      <c r="M412" t="s">
        <v>2616</v>
      </c>
      <c r="N412" t="s">
        <v>46</v>
      </c>
    </row>
    <row r="413" spans="1:14" x14ac:dyDescent="0.25">
      <c r="A413" t="s">
        <v>485</v>
      </c>
      <c r="B413" t="s">
        <v>101</v>
      </c>
      <c r="C413" t="s">
        <v>76</v>
      </c>
      <c r="D413" t="s">
        <v>102</v>
      </c>
      <c r="E413" t="s">
        <v>18</v>
      </c>
      <c r="F413" t="s">
        <v>2617</v>
      </c>
      <c r="G413" t="s">
        <v>2618</v>
      </c>
      <c r="H413" t="s">
        <v>2619</v>
      </c>
      <c r="I413" t="s">
        <v>34</v>
      </c>
      <c r="J413" t="s">
        <v>53</v>
      </c>
      <c r="K413" t="s">
        <v>24</v>
      </c>
      <c r="L413" t="s">
        <v>82</v>
      </c>
      <c r="M413" t="s">
        <v>2620</v>
      </c>
      <c r="N413" t="s">
        <v>46</v>
      </c>
    </row>
    <row r="414" spans="1:14" x14ac:dyDescent="0.25">
      <c r="A414" t="s">
        <v>2621</v>
      </c>
      <c r="B414" t="s">
        <v>2622</v>
      </c>
      <c r="C414" t="s">
        <v>76</v>
      </c>
      <c r="D414" t="s">
        <v>2623</v>
      </c>
      <c r="E414" t="s">
        <v>18</v>
      </c>
      <c r="F414" t="s">
        <v>2624</v>
      </c>
      <c r="G414" t="s">
        <v>2625</v>
      </c>
      <c r="H414" t="s">
        <v>2626</v>
      </c>
      <c r="I414" t="s">
        <v>34</v>
      </c>
      <c r="J414" t="s">
        <v>1744</v>
      </c>
      <c r="K414" t="s">
        <v>24</v>
      </c>
      <c r="L414" t="s">
        <v>44</v>
      </c>
      <c r="M414" t="s">
        <v>2627</v>
      </c>
      <c r="N414" t="s">
        <v>46</v>
      </c>
    </row>
    <row r="415" spans="1:14" x14ac:dyDescent="0.25">
      <c r="A415" t="s">
        <v>2628</v>
      </c>
      <c r="B415" t="s">
        <v>2629</v>
      </c>
      <c r="C415" t="s">
        <v>76</v>
      </c>
      <c r="D415" t="s">
        <v>49</v>
      </c>
      <c r="E415" t="s">
        <v>18</v>
      </c>
      <c r="F415" t="s">
        <v>2630</v>
      </c>
      <c r="G415" t="s">
        <v>2631</v>
      </c>
      <c r="H415" t="s">
        <v>2632</v>
      </c>
      <c r="I415" t="s">
        <v>34</v>
      </c>
      <c r="J415" t="s">
        <v>635</v>
      </c>
      <c r="K415" t="s">
        <v>24</v>
      </c>
      <c r="L415" t="s">
        <v>54</v>
      </c>
      <c r="M415" t="s">
        <v>2633</v>
      </c>
      <c r="N415" t="s">
        <v>46</v>
      </c>
    </row>
    <row r="416" spans="1:14" x14ac:dyDescent="0.25">
      <c r="A416" t="s">
        <v>2634</v>
      </c>
      <c r="C416" t="s">
        <v>16</v>
      </c>
      <c r="D416" t="s">
        <v>1539</v>
      </c>
      <c r="E416" t="s">
        <v>18</v>
      </c>
      <c r="F416" t="s">
        <v>2635</v>
      </c>
      <c r="G416" t="s">
        <v>2636</v>
      </c>
      <c r="H416" t="s">
        <v>2637</v>
      </c>
      <c r="I416" t="s">
        <v>34</v>
      </c>
      <c r="J416" t="s">
        <v>575</v>
      </c>
      <c r="K416" t="s">
        <v>24</v>
      </c>
      <c r="L416" t="s">
        <v>224</v>
      </c>
      <c r="M416" t="s">
        <v>2638</v>
      </c>
      <c r="N416" t="s">
        <v>46</v>
      </c>
    </row>
    <row r="417" spans="1:14" x14ac:dyDescent="0.25">
      <c r="A417" t="s">
        <v>2639</v>
      </c>
      <c r="B417" t="s">
        <v>2640</v>
      </c>
      <c r="C417" t="s">
        <v>76</v>
      </c>
      <c r="D417" t="s">
        <v>49</v>
      </c>
      <c r="E417" t="s">
        <v>18</v>
      </c>
      <c r="F417" t="s">
        <v>2641</v>
      </c>
      <c r="G417" t="s">
        <v>2642</v>
      </c>
      <c r="H417" t="s">
        <v>2643</v>
      </c>
      <c r="I417" t="s">
        <v>34</v>
      </c>
      <c r="J417" t="s">
        <v>635</v>
      </c>
      <c r="K417" t="s">
        <v>24</v>
      </c>
      <c r="L417" t="s">
        <v>54</v>
      </c>
      <c r="M417" t="s">
        <v>2644</v>
      </c>
      <c r="N417" t="s">
        <v>46</v>
      </c>
    </row>
    <row r="418" spans="1:14" x14ac:dyDescent="0.25">
      <c r="A418" t="s">
        <v>2645</v>
      </c>
      <c r="B418" t="s">
        <v>2646</v>
      </c>
      <c r="C418" t="s">
        <v>16</v>
      </c>
      <c r="D418" t="s">
        <v>2647</v>
      </c>
      <c r="E418" t="s">
        <v>18</v>
      </c>
      <c r="F418" t="s">
        <v>2648</v>
      </c>
      <c r="G418" t="s">
        <v>2649</v>
      </c>
      <c r="H418" t="s">
        <v>2650</v>
      </c>
      <c r="I418" t="s">
        <v>34</v>
      </c>
      <c r="J418" t="s">
        <v>589</v>
      </c>
      <c r="K418" t="s">
        <v>24</v>
      </c>
      <c r="L418" t="s">
        <v>2651</v>
      </c>
      <c r="M418" t="s">
        <v>2652</v>
      </c>
      <c r="N418" t="s">
        <v>46</v>
      </c>
    </row>
    <row r="419" spans="1:14" x14ac:dyDescent="0.25">
      <c r="A419" t="s">
        <v>2653</v>
      </c>
      <c r="B419" t="s">
        <v>2654</v>
      </c>
      <c r="C419" t="s">
        <v>16</v>
      </c>
      <c r="D419" t="s">
        <v>49</v>
      </c>
      <c r="E419" t="s">
        <v>18</v>
      </c>
      <c r="F419" t="s">
        <v>2655</v>
      </c>
      <c r="G419" t="s">
        <v>2656</v>
      </c>
      <c r="H419" t="s">
        <v>2657</v>
      </c>
      <c r="I419" t="s">
        <v>34</v>
      </c>
      <c r="J419" t="s">
        <v>2658</v>
      </c>
      <c r="K419" t="s">
        <v>24</v>
      </c>
      <c r="L419" t="s">
        <v>54</v>
      </c>
      <c r="M419" t="s">
        <v>2659</v>
      </c>
      <c r="N419" t="s">
        <v>46</v>
      </c>
    </row>
    <row r="420" spans="1:14" x14ac:dyDescent="0.25">
      <c r="A420" t="s">
        <v>2660</v>
      </c>
      <c r="B420" t="s">
        <v>2661</v>
      </c>
      <c r="C420" t="s">
        <v>16</v>
      </c>
      <c r="D420" t="s">
        <v>2580</v>
      </c>
      <c r="E420" t="s">
        <v>18</v>
      </c>
      <c r="F420" t="s">
        <v>2662</v>
      </c>
      <c r="G420" t="s">
        <v>2663</v>
      </c>
      <c r="H420" t="s">
        <v>2664</v>
      </c>
      <c r="I420" t="s">
        <v>348</v>
      </c>
      <c r="J420" t="s">
        <v>1019</v>
      </c>
      <c r="K420" t="s">
        <v>24</v>
      </c>
      <c r="L420" t="s">
        <v>394</v>
      </c>
      <c r="M420" t="s">
        <v>26</v>
      </c>
      <c r="N420" t="s">
        <v>27</v>
      </c>
    </row>
    <row r="421" spans="1:14" x14ac:dyDescent="0.25">
      <c r="A421" t="s">
        <v>2665</v>
      </c>
      <c r="B421" t="s">
        <v>2666</v>
      </c>
      <c r="C421" t="s">
        <v>16</v>
      </c>
      <c r="D421" t="s">
        <v>2667</v>
      </c>
      <c r="E421" t="s">
        <v>18</v>
      </c>
      <c r="F421" t="s">
        <v>2668</v>
      </c>
      <c r="G421" t="s">
        <v>2669</v>
      </c>
      <c r="H421" t="s">
        <v>2670</v>
      </c>
      <c r="I421" t="s">
        <v>34</v>
      </c>
      <c r="J421" t="s">
        <v>1482</v>
      </c>
      <c r="K421" t="s">
        <v>24</v>
      </c>
      <c r="L421" t="s">
        <v>848</v>
      </c>
      <c r="M421" t="s">
        <v>26</v>
      </c>
      <c r="N421" t="s">
        <v>27</v>
      </c>
    </row>
    <row r="422" spans="1:14" x14ac:dyDescent="0.25">
      <c r="A422" t="s">
        <v>2671</v>
      </c>
      <c r="B422" t="s">
        <v>2672</v>
      </c>
      <c r="C422" t="s">
        <v>76</v>
      </c>
      <c r="D422" t="s">
        <v>2673</v>
      </c>
      <c r="E422" t="s">
        <v>18</v>
      </c>
      <c r="F422" t="s">
        <v>2674</v>
      </c>
      <c r="G422" t="s">
        <v>2675</v>
      </c>
      <c r="H422" t="s">
        <v>2676</v>
      </c>
      <c r="I422" t="s">
        <v>34</v>
      </c>
      <c r="J422" t="s">
        <v>247</v>
      </c>
      <c r="K422" t="s">
        <v>24</v>
      </c>
      <c r="L422" t="s">
        <v>82</v>
      </c>
      <c r="M422" t="s">
        <v>2677</v>
      </c>
      <c r="N422" t="s">
        <v>46</v>
      </c>
    </row>
    <row r="423" spans="1:14" x14ac:dyDescent="0.25">
      <c r="A423" t="s">
        <v>2678</v>
      </c>
      <c r="B423" t="s">
        <v>2679</v>
      </c>
      <c r="C423" t="s">
        <v>16</v>
      </c>
      <c r="D423" t="s">
        <v>102</v>
      </c>
      <c r="E423" t="s">
        <v>18</v>
      </c>
      <c r="F423" t="s">
        <v>2680</v>
      </c>
      <c r="G423" t="s">
        <v>2681</v>
      </c>
      <c r="H423" t="s">
        <v>2682</v>
      </c>
      <c r="I423" t="s">
        <v>34</v>
      </c>
      <c r="J423" t="s">
        <v>1468</v>
      </c>
      <c r="K423" t="s">
        <v>24</v>
      </c>
      <c r="L423" t="s">
        <v>82</v>
      </c>
      <c r="M423" t="s">
        <v>2683</v>
      </c>
      <c r="N423" t="s">
        <v>46</v>
      </c>
    </row>
    <row r="424" spans="1:14" x14ac:dyDescent="0.25">
      <c r="A424" t="s">
        <v>2684</v>
      </c>
      <c r="C424" t="s">
        <v>16</v>
      </c>
      <c r="D424" t="s">
        <v>2685</v>
      </c>
      <c r="E424" t="s">
        <v>18</v>
      </c>
      <c r="F424" t="s">
        <v>2686</v>
      </c>
      <c r="G424" t="s">
        <v>2687</v>
      </c>
      <c r="H424" t="s">
        <v>2688</v>
      </c>
      <c r="I424" t="s">
        <v>34</v>
      </c>
      <c r="J424" t="s">
        <v>2490</v>
      </c>
      <c r="K424" t="s">
        <v>24</v>
      </c>
      <c r="L424" t="s">
        <v>299</v>
      </c>
      <c r="M424" t="s">
        <v>26</v>
      </c>
      <c r="N424" t="s">
        <v>27</v>
      </c>
    </row>
    <row r="425" spans="1:14" x14ac:dyDescent="0.25">
      <c r="A425" t="s">
        <v>2689</v>
      </c>
      <c r="B425" t="s">
        <v>2690</v>
      </c>
      <c r="C425" t="s">
        <v>16</v>
      </c>
      <c r="D425" t="s">
        <v>2691</v>
      </c>
      <c r="E425" t="s">
        <v>18</v>
      </c>
      <c r="F425" t="s">
        <v>2692</v>
      </c>
      <c r="G425" t="s">
        <v>2693</v>
      </c>
      <c r="H425" t="s">
        <v>2694</v>
      </c>
      <c r="I425" t="s">
        <v>34</v>
      </c>
      <c r="J425" t="s">
        <v>201</v>
      </c>
      <c r="K425" t="s">
        <v>24</v>
      </c>
      <c r="L425" t="s">
        <v>224</v>
      </c>
      <c r="M425" t="s">
        <v>2695</v>
      </c>
      <c r="N425" t="s">
        <v>46</v>
      </c>
    </row>
    <row r="426" spans="1:14" x14ac:dyDescent="0.25">
      <c r="A426" t="s">
        <v>2696</v>
      </c>
      <c r="B426" t="s">
        <v>2697</v>
      </c>
      <c r="C426" t="s">
        <v>16</v>
      </c>
      <c r="D426" t="s">
        <v>288</v>
      </c>
      <c r="E426" t="s">
        <v>18</v>
      </c>
      <c r="F426" t="s">
        <v>2698</v>
      </c>
      <c r="G426" t="s">
        <v>2699</v>
      </c>
      <c r="H426" t="s">
        <v>2700</v>
      </c>
      <c r="I426" t="s">
        <v>34</v>
      </c>
      <c r="J426" t="s">
        <v>35</v>
      </c>
      <c r="K426" t="s">
        <v>24</v>
      </c>
      <c r="L426" t="s">
        <v>224</v>
      </c>
      <c r="M426" t="s">
        <v>26</v>
      </c>
      <c r="N426" t="s">
        <v>27</v>
      </c>
    </row>
    <row r="427" spans="1:14" x14ac:dyDescent="0.25">
      <c r="A427" t="s">
        <v>2701</v>
      </c>
      <c r="B427" t="s">
        <v>2702</v>
      </c>
      <c r="C427" t="s">
        <v>16</v>
      </c>
      <c r="D427" t="s">
        <v>2703</v>
      </c>
      <c r="E427" t="s">
        <v>18</v>
      </c>
      <c r="F427" t="s">
        <v>2704</v>
      </c>
      <c r="G427" t="s">
        <v>2705</v>
      </c>
      <c r="H427" t="s">
        <v>2706</v>
      </c>
      <c r="I427" t="s">
        <v>34</v>
      </c>
      <c r="J427" t="s">
        <v>635</v>
      </c>
      <c r="K427" t="s">
        <v>24</v>
      </c>
      <c r="L427" t="s">
        <v>63</v>
      </c>
      <c r="M427" t="s">
        <v>2707</v>
      </c>
      <c r="N427" t="s">
        <v>46</v>
      </c>
    </row>
    <row r="428" spans="1:14" x14ac:dyDescent="0.25">
      <c r="A428" t="s">
        <v>2708</v>
      </c>
      <c r="C428" t="s">
        <v>16</v>
      </c>
      <c r="D428" t="s">
        <v>2709</v>
      </c>
      <c r="E428" t="s">
        <v>18</v>
      </c>
      <c r="F428" t="s">
        <v>2710</v>
      </c>
      <c r="G428" t="s">
        <v>2711</v>
      </c>
      <c r="H428" t="s">
        <v>2712</v>
      </c>
      <c r="I428" t="s">
        <v>348</v>
      </c>
      <c r="J428" t="s">
        <v>551</v>
      </c>
      <c r="K428" t="s">
        <v>24</v>
      </c>
      <c r="L428" t="s">
        <v>394</v>
      </c>
      <c r="M428" t="s">
        <v>2713</v>
      </c>
      <c r="N428" t="s">
        <v>46</v>
      </c>
    </row>
    <row r="429" spans="1:14" x14ac:dyDescent="0.25">
      <c r="A429" t="s">
        <v>2714</v>
      </c>
      <c r="B429" t="s">
        <v>2715</v>
      </c>
      <c r="C429" t="s">
        <v>76</v>
      </c>
      <c r="E429" t="s">
        <v>18</v>
      </c>
      <c r="F429" t="s">
        <v>2716</v>
      </c>
      <c r="G429" t="s">
        <v>2717</v>
      </c>
      <c r="H429" t="s">
        <v>2718</v>
      </c>
      <c r="I429" t="s">
        <v>34</v>
      </c>
      <c r="J429" t="s">
        <v>551</v>
      </c>
      <c r="K429" t="s">
        <v>24</v>
      </c>
      <c r="L429" t="s">
        <v>184</v>
      </c>
      <c r="M429" t="s">
        <v>2719</v>
      </c>
      <c r="N429" t="s">
        <v>46</v>
      </c>
    </row>
    <row r="430" spans="1:14" x14ac:dyDescent="0.25">
      <c r="A430" t="s">
        <v>2720</v>
      </c>
      <c r="B430" t="s">
        <v>2721</v>
      </c>
      <c r="C430" t="s">
        <v>16</v>
      </c>
      <c r="D430" t="s">
        <v>2722</v>
      </c>
      <c r="E430" t="s">
        <v>18</v>
      </c>
      <c r="F430" t="s">
        <v>2723</v>
      </c>
      <c r="G430" t="s">
        <v>2724</v>
      </c>
      <c r="H430" t="s">
        <v>2725</v>
      </c>
      <c r="I430" t="s">
        <v>34</v>
      </c>
      <c r="J430" t="s">
        <v>240</v>
      </c>
      <c r="K430" t="s">
        <v>24</v>
      </c>
      <c r="L430" t="s">
        <v>477</v>
      </c>
      <c r="M430" t="s">
        <v>26</v>
      </c>
      <c r="N430" t="s">
        <v>27</v>
      </c>
    </row>
    <row r="431" spans="1:14" x14ac:dyDescent="0.25">
      <c r="A431" t="s">
        <v>1484</v>
      </c>
      <c r="B431" t="s">
        <v>101</v>
      </c>
      <c r="C431" t="s">
        <v>76</v>
      </c>
      <c r="D431" t="s">
        <v>102</v>
      </c>
      <c r="E431" t="s">
        <v>18</v>
      </c>
      <c r="F431" t="s">
        <v>2726</v>
      </c>
      <c r="G431" t="s">
        <v>2727</v>
      </c>
      <c r="H431" t="s">
        <v>2728</v>
      </c>
      <c r="I431" t="s">
        <v>34</v>
      </c>
      <c r="J431" t="s">
        <v>463</v>
      </c>
      <c r="K431" t="s">
        <v>24</v>
      </c>
      <c r="L431" t="s">
        <v>202</v>
      </c>
      <c r="M431" t="s">
        <v>2729</v>
      </c>
      <c r="N431" t="s">
        <v>46</v>
      </c>
    </row>
    <row r="432" spans="1:14" x14ac:dyDescent="0.25">
      <c r="A432" t="s">
        <v>2730</v>
      </c>
      <c r="B432" t="s">
        <v>2731</v>
      </c>
      <c r="C432" t="s">
        <v>16</v>
      </c>
      <c r="D432" t="s">
        <v>2732</v>
      </c>
      <c r="E432" t="s">
        <v>18</v>
      </c>
      <c r="F432" t="s">
        <v>2733</v>
      </c>
      <c r="G432" t="s">
        <v>2734</v>
      </c>
      <c r="H432" t="s">
        <v>2735</v>
      </c>
      <c r="I432" t="s">
        <v>34</v>
      </c>
      <c r="J432" t="s">
        <v>162</v>
      </c>
      <c r="K432" t="s">
        <v>24</v>
      </c>
      <c r="L432" t="s">
        <v>2736</v>
      </c>
      <c r="M432" t="s">
        <v>2737</v>
      </c>
      <c r="N432" t="s">
        <v>46</v>
      </c>
    </row>
    <row r="433" spans="1:14" x14ac:dyDescent="0.25">
      <c r="A433" t="s">
        <v>2738</v>
      </c>
      <c r="B433" t="s">
        <v>2739</v>
      </c>
      <c r="C433" t="s">
        <v>16</v>
      </c>
      <c r="D433" t="s">
        <v>2740</v>
      </c>
      <c r="E433" t="s">
        <v>18</v>
      </c>
      <c r="F433" t="s">
        <v>2741</v>
      </c>
      <c r="G433" t="s">
        <v>2742</v>
      </c>
      <c r="H433" t="s">
        <v>2743</v>
      </c>
      <c r="I433" t="s">
        <v>22</v>
      </c>
      <c r="J433" t="s">
        <v>106</v>
      </c>
      <c r="K433" t="s">
        <v>24</v>
      </c>
      <c r="L433" t="s">
        <v>2744</v>
      </c>
      <c r="M433" t="s">
        <v>2745</v>
      </c>
      <c r="N433" t="s">
        <v>46</v>
      </c>
    </row>
    <row r="434" spans="1:14" x14ac:dyDescent="0.25">
      <c r="A434" t="s">
        <v>2746</v>
      </c>
      <c r="B434" t="s">
        <v>722</v>
      </c>
      <c r="C434" t="s">
        <v>76</v>
      </c>
      <c r="D434" t="s">
        <v>2747</v>
      </c>
      <c r="E434" t="s">
        <v>18</v>
      </c>
      <c r="F434" t="s">
        <v>2748</v>
      </c>
      <c r="G434" t="s">
        <v>2749</v>
      </c>
      <c r="H434" t="s">
        <v>2750</v>
      </c>
      <c r="I434" t="s">
        <v>34</v>
      </c>
      <c r="J434" t="s">
        <v>1208</v>
      </c>
      <c r="K434" t="s">
        <v>24</v>
      </c>
      <c r="L434" t="s">
        <v>2751</v>
      </c>
      <c r="M434" t="s">
        <v>26</v>
      </c>
      <c r="N434" t="s">
        <v>27</v>
      </c>
    </row>
    <row r="435" spans="1:14" x14ac:dyDescent="0.25">
      <c r="A435" t="s">
        <v>2752</v>
      </c>
      <c r="B435" t="s">
        <v>2753</v>
      </c>
      <c r="C435" t="s">
        <v>16</v>
      </c>
      <c r="D435" t="s">
        <v>472</v>
      </c>
      <c r="E435" t="s">
        <v>18</v>
      </c>
      <c r="F435" t="s">
        <v>2754</v>
      </c>
      <c r="G435" t="s">
        <v>2755</v>
      </c>
      <c r="H435" t="s">
        <v>2756</v>
      </c>
      <c r="I435" t="s">
        <v>34</v>
      </c>
      <c r="J435" t="s">
        <v>2757</v>
      </c>
      <c r="K435" t="s">
        <v>24</v>
      </c>
      <c r="L435" t="s">
        <v>477</v>
      </c>
      <c r="M435" t="s">
        <v>26</v>
      </c>
      <c r="N435" t="s">
        <v>27</v>
      </c>
    </row>
    <row r="436" spans="1:14" x14ac:dyDescent="0.25">
      <c r="A436" t="s">
        <v>2758</v>
      </c>
      <c r="B436" t="s">
        <v>2759</v>
      </c>
      <c r="C436" t="s">
        <v>16</v>
      </c>
      <c r="D436" t="s">
        <v>2760</v>
      </c>
      <c r="E436" t="s">
        <v>18</v>
      </c>
      <c r="F436" t="s">
        <v>2761</v>
      </c>
      <c r="G436" t="s">
        <v>2762</v>
      </c>
      <c r="H436" t="s">
        <v>2763</v>
      </c>
      <c r="I436" t="s">
        <v>34</v>
      </c>
      <c r="J436" t="s">
        <v>90</v>
      </c>
      <c r="K436" t="s">
        <v>24</v>
      </c>
      <c r="L436" t="s">
        <v>82</v>
      </c>
      <c r="M436" t="s">
        <v>2764</v>
      </c>
      <c r="N436" t="s">
        <v>46</v>
      </c>
    </row>
    <row r="437" spans="1:14" x14ac:dyDescent="0.25">
      <c r="A437" t="s">
        <v>2765</v>
      </c>
      <c r="B437" t="s">
        <v>2766</v>
      </c>
      <c r="C437" t="s">
        <v>76</v>
      </c>
      <c r="D437" t="s">
        <v>564</v>
      </c>
      <c r="E437" t="s">
        <v>18</v>
      </c>
      <c r="F437" t="s">
        <v>2767</v>
      </c>
      <c r="G437" t="s">
        <v>2768</v>
      </c>
      <c r="H437" t="s">
        <v>2769</v>
      </c>
      <c r="I437" t="s">
        <v>34</v>
      </c>
      <c r="J437" t="s">
        <v>315</v>
      </c>
      <c r="K437" t="s">
        <v>24</v>
      </c>
      <c r="L437" t="s">
        <v>224</v>
      </c>
      <c r="M437" t="s">
        <v>2770</v>
      </c>
      <c r="N437" t="s">
        <v>46</v>
      </c>
    </row>
    <row r="438" spans="1:14" x14ac:dyDescent="0.25">
      <c r="A438" t="s">
        <v>2771</v>
      </c>
      <c r="B438" t="s">
        <v>2772</v>
      </c>
      <c r="C438" t="s">
        <v>16</v>
      </c>
      <c r="D438" t="s">
        <v>2773</v>
      </c>
      <c r="E438" t="s">
        <v>18</v>
      </c>
      <c r="F438" t="s">
        <v>2774</v>
      </c>
      <c r="G438" t="s">
        <v>2775</v>
      </c>
      <c r="H438" t="s">
        <v>2776</v>
      </c>
      <c r="I438" t="s">
        <v>34</v>
      </c>
      <c r="J438" t="s">
        <v>23</v>
      </c>
      <c r="K438" t="s">
        <v>24</v>
      </c>
      <c r="L438" t="s">
        <v>2777</v>
      </c>
      <c r="M438" t="s">
        <v>26</v>
      </c>
      <c r="N438" t="s">
        <v>27</v>
      </c>
    </row>
    <row r="439" spans="1:14" x14ac:dyDescent="0.25">
      <c r="A439" t="s">
        <v>2778</v>
      </c>
      <c r="B439" t="s">
        <v>2779</v>
      </c>
      <c r="C439" t="s">
        <v>76</v>
      </c>
      <c r="D439" t="s">
        <v>102</v>
      </c>
      <c r="E439" t="s">
        <v>18</v>
      </c>
      <c r="F439" t="s">
        <v>2780</v>
      </c>
      <c r="G439" t="s">
        <v>2781</v>
      </c>
      <c r="H439" t="s">
        <v>2782</v>
      </c>
      <c r="I439" t="s">
        <v>34</v>
      </c>
      <c r="J439" t="s">
        <v>2783</v>
      </c>
      <c r="K439" t="s">
        <v>24</v>
      </c>
      <c r="L439" t="s">
        <v>82</v>
      </c>
      <c r="M439" t="s">
        <v>2784</v>
      </c>
      <c r="N439" t="s">
        <v>46</v>
      </c>
    </row>
    <row r="440" spans="1:14" x14ac:dyDescent="0.25">
      <c r="A440" t="s">
        <v>2785</v>
      </c>
      <c r="B440" t="s">
        <v>2786</v>
      </c>
      <c r="C440" t="s">
        <v>16</v>
      </c>
      <c r="D440" t="s">
        <v>2787</v>
      </c>
      <c r="E440" t="s">
        <v>18</v>
      </c>
      <c r="F440" t="s">
        <v>2788</v>
      </c>
      <c r="G440" t="s">
        <v>2789</v>
      </c>
      <c r="H440" t="s">
        <v>2790</v>
      </c>
      <c r="I440" t="s">
        <v>34</v>
      </c>
      <c r="J440" t="s">
        <v>2283</v>
      </c>
      <c r="K440" t="s">
        <v>24</v>
      </c>
      <c r="L440" t="s">
        <v>44</v>
      </c>
      <c r="M440" t="s">
        <v>2791</v>
      </c>
      <c r="N440" t="s">
        <v>46</v>
      </c>
    </row>
    <row r="441" spans="1:14" x14ac:dyDescent="0.25">
      <c r="A441" t="s">
        <v>2792</v>
      </c>
      <c r="B441" t="s">
        <v>1286</v>
      </c>
      <c r="C441" t="s">
        <v>76</v>
      </c>
      <c r="D441" t="s">
        <v>694</v>
      </c>
      <c r="E441" t="s">
        <v>18</v>
      </c>
      <c r="F441" t="s">
        <v>2793</v>
      </c>
      <c r="G441" t="s">
        <v>2794</v>
      </c>
      <c r="H441" t="s">
        <v>2795</v>
      </c>
      <c r="I441" t="s">
        <v>34</v>
      </c>
      <c r="J441" t="s">
        <v>1279</v>
      </c>
      <c r="K441" t="s">
        <v>24</v>
      </c>
      <c r="L441" t="s">
        <v>700</v>
      </c>
      <c r="M441" t="s">
        <v>26</v>
      </c>
      <c r="N441" t="s">
        <v>27</v>
      </c>
    </row>
    <row r="442" spans="1:14" x14ac:dyDescent="0.25">
      <c r="A442" t="s">
        <v>2796</v>
      </c>
      <c r="B442" t="s">
        <v>2797</v>
      </c>
      <c r="C442" t="s">
        <v>16</v>
      </c>
      <c r="D442" t="s">
        <v>571</v>
      </c>
      <c r="E442" t="s">
        <v>18</v>
      </c>
      <c r="F442" t="s">
        <v>2798</v>
      </c>
      <c r="G442" t="s">
        <v>2799</v>
      </c>
      <c r="H442" t="s">
        <v>2800</v>
      </c>
      <c r="I442" t="s">
        <v>34</v>
      </c>
      <c r="J442" t="s">
        <v>1056</v>
      </c>
      <c r="K442" t="s">
        <v>24</v>
      </c>
      <c r="L442" t="s">
        <v>662</v>
      </c>
      <c r="M442" t="s">
        <v>2801</v>
      </c>
      <c r="N442" t="s">
        <v>46</v>
      </c>
    </row>
    <row r="443" spans="1:14" x14ac:dyDescent="0.25">
      <c r="A443" t="s">
        <v>2802</v>
      </c>
      <c r="B443" t="s">
        <v>2803</v>
      </c>
      <c r="C443" t="s">
        <v>16</v>
      </c>
      <c r="D443" t="s">
        <v>2368</v>
      </c>
      <c r="E443" t="s">
        <v>18</v>
      </c>
      <c r="F443" t="s">
        <v>2804</v>
      </c>
      <c r="G443" t="s">
        <v>2805</v>
      </c>
      <c r="H443" t="s">
        <v>2806</v>
      </c>
      <c r="I443" t="s">
        <v>34</v>
      </c>
      <c r="J443" t="s">
        <v>551</v>
      </c>
      <c r="K443" t="s">
        <v>24</v>
      </c>
      <c r="L443" t="s">
        <v>224</v>
      </c>
      <c r="M443" t="s">
        <v>2807</v>
      </c>
      <c r="N443" t="s">
        <v>46</v>
      </c>
    </row>
    <row r="444" spans="1:14" x14ac:dyDescent="0.25">
      <c r="A444" t="s">
        <v>2808</v>
      </c>
      <c r="B444" t="s">
        <v>2809</v>
      </c>
      <c r="C444" t="s">
        <v>16</v>
      </c>
      <c r="D444" t="s">
        <v>753</v>
      </c>
      <c r="E444" t="s">
        <v>18</v>
      </c>
      <c r="F444" t="s">
        <v>2810</v>
      </c>
      <c r="G444" t="s">
        <v>2811</v>
      </c>
      <c r="H444" t="s">
        <v>2812</v>
      </c>
      <c r="I444" t="s">
        <v>34</v>
      </c>
      <c r="J444" t="s">
        <v>521</v>
      </c>
      <c r="K444" t="s">
        <v>24</v>
      </c>
      <c r="L444" t="s">
        <v>2813</v>
      </c>
      <c r="M444" t="s">
        <v>26</v>
      </c>
      <c r="N444" t="s">
        <v>27</v>
      </c>
    </row>
    <row r="445" spans="1:14" x14ac:dyDescent="0.25">
      <c r="A445" t="s">
        <v>2814</v>
      </c>
      <c r="B445" t="s">
        <v>2815</v>
      </c>
      <c r="C445" t="s">
        <v>16</v>
      </c>
      <c r="D445" t="s">
        <v>2703</v>
      </c>
      <c r="E445" t="s">
        <v>18</v>
      </c>
      <c r="F445" t="s">
        <v>2816</v>
      </c>
      <c r="G445" t="s">
        <v>2817</v>
      </c>
      <c r="H445" t="s">
        <v>2818</v>
      </c>
      <c r="I445" t="s">
        <v>34</v>
      </c>
      <c r="J445" t="s">
        <v>1557</v>
      </c>
      <c r="K445" t="s">
        <v>24</v>
      </c>
      <c r="L445" t="s">
        <v>63</v>
      </c>
      <c r="M445" t="s">
        <v>2819</v>
      </c>
      <c r="N445" t="s">
        <v>46</v>
      </c>
    </row>
    <row r="446" spans="1:14" x14ac:dyDescent="0.25">
      <c r="A446" t="s">
        <v>2820</v>
      </c>
      <c r="B446" t="s">
        <v>2821</v>
      </c>
      <c r="C446" t="s">
        <v>16</v>
      </c>
      <c r="D446" t="s">
        <v>2822</v>
      </c>
      <c r="E446" t="s">
        <v>18</v>
      </c>
      <c r="F446" t="s">
        <v>2823</v>
      </c>
      <c r="G446" t="s">
        <v>2824</v>
      </c>
      <c r="H446" t="s">
        <v>2825</v>
      </c>
      <c r="I446" t="s">
        <v>34</v>
      </c>
      <c r="J446" t="s">
        <v>201</v>
      </c>
      <c r="K446" t="s">
        <v>24</v>
      </c>
      <c r="L446" t="s">
        <v>248</v>
      </c>
      <c r="M446" t="s">
        <v>2826</v>
      </c>
      <c r="N446" t="s">
        <v>46</v>
      </c>
    </row>
    <row r="447" spans="1:14" x14ac:dyDescent="0.25">
      <c r="A447" t="s">
        <v>2827</v>
      </c>
      <c r="B447" t="s">
        <v>2828</v>
      </c>
      <c r="C447" t="s">
        <v>16</v>
      </c>
      <c r="D447" t="s">
        <v>2829</v>
      </c>
      <c r="E447" t="s">
        <v>18</v>
      </c>
      <c r="F447" t="s">
        <v>2830</v>
      </c>
      <c r="G447" t="s">
        <v>2831</v>
      </c>
      <c r="H447" t="s">
        <v>2832</v>
      </c>
      <c r="I447" t="s">
        <v>348</v>
      </c>
      <c r="J447" t="s">
        <v>127</v>
      </c>
      <c r="K447" t="s">
        <v>24</v>
      </c>
      <c r="L447" t="s">
        <v>394</v>
      </c>
      <c r="M447" t="s">
        <v>2833</v>
      </c>
      <c r="N447" t="s">
        <v>46</v>
      </c>
    </row>
    <row r="448" spans="1:14" x14ac:dyDescent="0.25">
      <c r="A448" t="s">
        <v>2834</v>
      </c>
      <c r="B448" t="s">
        <v>2835</v>
      </c>
      <c r="C448" t="s">
        <v>76</v>
      </c>
      <c r="D448" t="s">
        <v>2264</v>
      </c>
      <c r="E448" t="s">
        <v>18</v>
      </c>
      <c r="F448" t="s">
        <v>2836</v>
      </c>
      <c r="G448" t="s">
        <v>2837</v>
      </c>
      <c r="H448" t="s">
        <v>2838</v>
      </c>
      <c r="I448" t="s">
        <v>34</v>
      </c>
      <c r="J448" t="s">
        <v>162</v>
      </c>
      <c r="K448" t="s">
        <v>24</v>
      </c>
      <c r="L448" t="s">
        <v>224</v>
      </c>
      <c r="M448" t="s">
        <v>2839</v>
      </c>
      <c r="N448" t="s">
        <v>46</v>
      </c>
    </row>
    <row r="449" spans="1:14" x14ac:dyDescent="0.25">
      <c r="A449" t="s">
        <v>2840</v>
      </c>
      <c r="B449" t="s">
        <v>403</v>
      </c>
      <c r="C449" t="s">
        <v>16</v>
      </c>
      <c r="D449" t="s">
        <v>2841</v>
      </c>
      <c r="E449" t="s">
        <v>18</v>
      </c>
      <c r="F449" t="s">
        <v>2842</v>
      </c>
      <c r="G449" t="s">
        <v>2843</v>
      </c>
      <c r="H449" t="s">
        <v>2844</v>
      </c>
      <c r="I449" t="s">
        <v>34</v>
      </c>
      <c r="J449" t="s">
        <v>433</v>
      </c>
      <c r="K449" t="s">
        <v>24</v>
      </c>
      <c r="L449" t="s">
        <v>82</v>
      </c>
      <c r="M449" t="s">
        <v>26</v>
      </c>
      <c r="N449" t="s">
        <v>27</v>
      </c>
    </row>
    <row r="450" spans="1:14" x14ac:dyDescent="0.25">
      <c r="A450" t="s">
        <v>2845</v>
      </c>
      <c r="B450" t="s">
        <v>2846</v>
      </c>
      <c r="C450" t="s">
        <v>76</v>
      </c>
      <c r="D450" t="s">
        <v>2847</v>
      </c>
      <c r="E450" t="s">
        <v>18</v>
      </c>
      <c r="F450" t="s">
        <v>2848</v>
      </c>
      <c r="G450" t="s">
        <v>2849</v>
      </c>
      <c r="H450" t="s">
        <v>2850</v>
      </c>
      <c r="I450" t="s">
        <v>34</v>
      </c>
      <c r="J450" t="s">
        <v>2283</v>
      </c>
      <c r="K450" t="s">
        <v>24</v>
      </c>
      <c r="L450" t="s">
        <v>82</v>
      </c>
      <c r="M450" t="s">
        <v>2851</v>
      </c>
      <c r="N450" t="s">
        <v>46</v>
      </c>
    </row>
    <row r="451" spans="1:14" x14ac:dyDescent="0.25">
      <c r="A451" t="s">
        <v>2852</v>
      </c>
      <c r="B451" t="s">
        <v>2779</v>
      </c>
      <c r="C451" t="s">
        <v>76</v>
      </c>
      <c r="D451" t="s">
        <v>102</v>
      </c>
      <c r="E451" t="s">
        <v>18</v>
      </c>
      <c r="F451" t="s">
        <v>2853</v>
      </c>
      <c r="G451" t="s">
        <v>2854</v>
      </c>
      <c r="H451" t="s">
        <v>2855</v>
      </c>
      <c r="I451" t="s">
        <v>34</v>
      </c>
      <c r="J451" t="s">
        <v>528</v>
      </c>
      <c r="K451" t="s">
        <v>24</v>
      </c>
      <c r="L451" t="s">
        <v>82</v>
      </c>
      <c r="M451" t="s">
        <v>2856</v>
      </c>
      <c r="N451" t="s">
        <v>46</v>
      </c>
    </row>
    <row r="452" spans="1:14" x14ac:dyDescent="0.25">
      <c r="A452" t="s">
        <v>2857</v>
      </c>
      <c r="B452" t="s">
        <v>2858</v>
      </c>
      <c r="C452" t="s">
        <v>16</v>
      </c>
      <c r="D452" t="s">
        <v>2859</v>
      </c>
      <c r="E452" t="s">
        <v>18</v>
      </c>
      <c r="F452" t="s">
        <v>2860</v>
      </c>
      <c r="G452" t="s">
        <v>2861</v>
      </c>
      <c r="H452" t="s">
        <v>2862</v>
      </c>
      <c r="I452" t="s">
        <v>34</v>
      </c>
      <c r="J452" t="s">
        <v>626</v>
      </c>
      <c r="K452" t="s">
        <v>24</v>
      </c>
      <c r="L452" t="s">
        <v>2863</v>
      </c>
      <c r="M452" t="s">
        <v>2864</v>
      </c>
      <c r="N452" t="s">
        <v>46</v>
      </c>
    </row>
    <row r="453" spans="1:14" x14ac:dyDescent="0.25">
      <c r="A453" t="s">
        <v>2865</v>
      </c>
      <c r="B453" t="s">
        <v>2866</v>
      </c>
      <c r="C453" t="s">
        <v>76</v>
      </c>
      <c r="D453" t="s">
        <v>1376</v>
      </c>
      <c r="E453" t="s">
        <v>18</v>
      </c>
      <c r="F453" t="s">
        <v>2867</v>
      </c>
      <c r="G453" t="s">
        <v>2868</v>
      </c>
      <c r="H453" t="s">
        <v>2869</v>
      </c>
      <c r="I453" t="s">
        <v>34</v>
      </c>
      <c r="J453" t="s">
        <v>201</v>
      </c>
      <c r="K453" t="s">
        <v>24</v>
      </c>
      <c r="L453" t="s">
        <v>477</v>
      </c>
      <c r="M453" t="s">
        <v>2870</v>
      </c>
      <c r="N453" t="s">
        <v>46</v>
      </c>
    </row>
    <row r="454" spans="1:14" x14ac:dyDescent="0.25">
      <c r="A454" t="s">
        <v>2871</v>
      </c>
      <c r="B454" t="s">
        <v>2872</v>
      </c>
      <c r="C454" t="s">
        <v>76</v>
      </c>
      <c r="D454" t="s">
        <v>2873</v>
      </c>
      <c r="E454" t="s">
        <v>695</v>
      </c>
      <c r="F454" t="s">
        <v>2874</v>
      </c>
      <c r="G454" t="s">
        <v>2875</v>
      </c>
      <c r="H454" t="s">
        <v>2876</v>
      </c>
      <c r="I454" t="s">
        <v>22</v>
      </c>
      <c r="J454" t="s">
        <v>269</v>
      </c>
      <c r="K454" t="s">
        <v>24</v>
      </c>
      <c r="L454" t="s">
        <v>2877</v>
      </c>
      <c r="M454" t="s">
        <v>26</v>
      </c>
      <c r="N454" t="s">
        <v>27</v>
      </c>
    </row>
    <row r="455" spans="1:14" x14ac:dyDescent="0.25">
      <c r="A455" t="s">
        <v>2878</v>
      </c>
      <c r="B455" t="s">
        <v>2879</v>
      </c>
      <c r="C455" t="s">
        <v>76</v>
      </c>
      <c r="D455" t="s">
        <v>102</v>
      </c>
      <c r="E455" t="s">
        <v>695</v>
      </c>
      <c r="F455" t="s">
        <v>2880</v>
      </c>
      <c r="G455" t="s">
        <v>2881</v>
      </c>
      <c r="H455" t="s">
        <v>2882</v>
      </c>
      <c r="I455" t="s">
        <v>34</v>
      </c>
      <c r="J455" t="s">
        <v>333</v>
      </c>
      <c r="K455" t="s">
        <v>24</v>
      </c>
      <c r="L455" t="s">
        <v>82</v>
      </c>
      <c r="M455" t="s">
        <v>2883</v>
      </c>
      <c r="N455" t="s">
        <v>46</v>
      </c>
    </row>
    <row r="456" spans="1:14" x14ac:dyDescent="0.25">
      <c r="A456" t="s">
        <v>2884</v>
      </c>
      <c r="B456" t="s">
        <v>2885</v>
      </c>
      <c r="C456" t="s">
        <v>16</v>
      </c>
      <c r="D456" t="s">
        <v>102</v>
      </c>
      <c r="E456" t="s">
        <v>695</v>
      </c>
      <c r="F456" t="s">
        <v>2886</v>
      </c>
      <c r="G456" t="s">
        <v>2887</v>
      </c>
      <c r="H456" t="s">
        <v>2888</v>
      </c>
      <c r="I456" t="s">
        <v>34</v>
      </c>
      <c r="J456" t="s">
        <v>1435</v>
      </c>
      <c r="K456" t="s">
        <v>24</v>
      </c>
      <c r="L456" t="s">
        <v>82</v>
      </c>
      <c r="M456" t="s">
        <v>2889</v>
      </c>
      <c r="N456" t="s">
        <v>46</v>
      </c>
    </row>
    <row r="457" spans="1:14" x14ac:dyDescent="0.25">
      <c r="A457" t="s">
        <v>2896</v>
      </c>
      <c r="B457" t="s">
        <v>2897</v>
      </c>
      <c r="C457" t="s">
        <v>16</v>
      </c>
      <c r="D457" t="s">
        <v>2898</v>
      </c>
      <c r="E457" t="s">
        <v>695</v>
      </c>
      <c r="F457" t="s">
        <v>2899</v>
      </c>
      <c r="G457" t="s">
        <v>2900</v>
      </c>
      <c r="H457" t="s">
        <v>2901</v>
      </c>
      <c r="I457" t="s">
        <v>34</v>
      </c>
      <c r="J457" t="s">
        <v>514</v>
      </c>
      <c r="K457" t="s">
        <v>24</v>
      </c>
      <c r="L457" t="s">
        <v>36</v>
      </c>
      <c r="M457" t="s">
        <v>26</v>
      </c>
      <c r="N457" t="s">
        <v>27</v>
      </c>
    </row>
    <row r="458" spans="1:14" x14ac:dyDescent="0.25">
      <c r="A458" t="s">
        <v>2907</v>
      </c>
      <c r="C458" t="s">
        <v>76</v>
      </c>
      <c r="D458" t="s">
        <v>2908</v>
      </c>
      <c r="E458" t="s">
        <v>695</v>
      </c>
      <c r="F458" t="s">
        <v>2909</v>
      </c>
      <c r="G458" t="s">
        <v>2910</v>
      </c>
      <c r="H458" t="s">
        <v>2911</v>
      </c>
      <c r="I458" t="s">
        <v>34</v>
      </c>
      <c r="J458" t="s">
        <v>626</v>
      </c>
      <c r="K458" t="s">
        <v>24</v>
      </c>
      <c r="L458" t="s">
        <v>2912</v>
      </c>
      <c r="M458" t="s">
        <v>2913</v>
      </c>
      <c r="N458" t="s">
        <v>46</v>
      </c>
    </row>
    <row r="459" spans="1:14" x14ac:dyDescent="0.25">
      <c r="A459" t="s">
        <v>2902</v>
      </c>
      <c r="B459" t="s">
        <v>2914</v>
      </c>
      <c r="C459" t="s">
        <v>16</v>
      </c>
      <c r="D459" t="s">
        <v>102</v>
      </c>
      <c r="E459" t="s">
        <v>695</v>
      </c>
      <c r="F459" t="s">
        <v>2915</v>
      </c>
      <c r="G459" t="s">
        <v>2916</v>
      </c>
      <c r="H459" t="s">
        <v>2917</v>
      </c>
      <c r="I459" t="s">
        <v>34</v>
      </c>
      <c r="J459" t="s">
        <v>575</v>
      </c>
      <c r="K459" t="s">
        <v>24</v>
      </c>
      <c r="L459" t="s">
        <v>82</v>
      </c>
      <c r="M459" t="s">
        <v>2918</v>
      </c>
      <c r="N459" t="s">
        <v>46</v>
      </c>
    </row>
    <row r="460" spans="1:14" x14ac:dyDescent="0.25">
      <c r="A460" t="s">
        <v>2919</v>
      </c>
      <c r="B460" t="s">
        <v>2920</v>
      </c>
      <c r="C460" t="s">
        <v>76</v>
      </c>
      <c r="D460" t="s">
        <v>2921</v>
      </c>
      <c r="E460" t="s">
        <v>695</v>
      </c>
      <c r="F460" t="s">
        <v>2922</v>
      </c>
      <c r="G460" t="s">
        <v>2923</v>
      </c>
      <c r="H460" t="s">
        <v>2924</v>
      </c>
      <c r="I460" t="s">
        <v>34</v>
      </c>
      <c r="J460" t="s">
        <v>43</v>
      </c>
      <c r="K460" t="s">
        <v>24</v>
      </c>
      <c r="L460" t="s">
        <v>233</v>
      </c>
      <c r="M460" t="s">
        <v>2925</v>
      </c>
      <c r="N460" t="s">
        <v>46</v>
      </c>
    </row>
    <row r="461" spans="1:14" x14ac:dyDescent="0.25">
      <c r="A461" t="s">
        <v>2926</v>
      </c>
      <c r="B461" t="s">
        <v>2927</v>
      </c>
      <c r="C461" t="s">
        <v>16</v>
      </c>
      <c r="D461" t="s">
        <v>2928</v>
      </c>
      <c r="E461" t="s">
        <v>695</v>
      </c>
      <c r="F461" t="s">
        <v>2929</v>
      </c>
      <c r="G461" t="s">
        <v>2930</v>
      </c>
      <c r="H461" t="s">
        <v>2931</v>
      </c>
      <c r="I461" t="s">
        <v>34</v>
      </c>
      <c r="J461" t="s">
        <v>134</v>
      </c>
      <c r="K461" t="s">
        <v>24</v>
      </c>
      <c r="L461" t="s">
        <v>248</v>
      </c>
      <c r="M461" t="s">
        <v>26</v>
      </c>
      <c r="N461" t="s">
        <v>27</v>
      </c>
    </row>
    <row r="462" spans="1:14" x14ac:dyDescent="0.25">
      <c r="A462" t="s">
        <v>2939</v>
      </c>
      <c r="B462" t="s">
        <v>1974</v>
      </c>
      <c r="C462" t="s">
        <v>76</v>
      </c>
      <c r="D462" t="s">
        <v>2940</v>
      </c>
      <c r="E462" t="s">
        <v>695</v>
      </c>
      <c r="F462" t="s">
        <v>2941</v>
      </c>
      <c r="G462" t="s">
        <v>2942</v>
      </c>
      <c r="H462" t="s">
        <v>2943</v>
      </c>
      <c r="I462" t="s">
        <v>34</v>
      </c>
      <c r="J462" t="s">
        <v>1689</v>
      </c>
      <c r="K462" t="s">
        <v>24</v>
      </c>
      <c r="L462" t="s">
        <v>2944</v>
      </c>
      <c r="M462" t="s">
        <v>26</v>
      </c>
      <c r="N462" t="s">
        <v>27</v>
      </c>
    </row>
    <row r="463" spans="1:14" x14ac:dyDescent="0.25">
      <c r="A463" t="s">
        <v>2945</v>
      </c>
      <c r="B463" t="s">
        <v>2946</v>
      </c>
      <c r="C463" t="s">
        <v>16</v>
      </c>
      <c r="D463" t="s">
        <v>2947</v>
      </c>
      <c r="E463" t="s">
        <v>695</v>
      </c>
      <c r="F463" t="s">
        <v>2948</v>
      </c>
      <c r="G463" t="s">
        <v>2949</v>
      </c>
      <c r="H463" t="s">
        <v>2950</v>
      </c>
      <c r="I463" t="s">
        <v>34</v>
      </c>
      <c r="J463" t="s">
        <v>448</v>
      </c>
      <c r="K463" t="s">
        <v>24</v>
      </c>
      <c r="L463" t="s">
        <v>2951</v>
      </c>
      <c r="M463" t="s">
        <v>26</v>
      </c>
      <c r="N463" t="s">
        <v>27</v>
      </c>
    </row>
    <row r="464" spans="1:14" x14ac:dyDescent="0.25">
      <c r="A464" t="s">
        <v>2952</v>
      </c>
      <c r="B464" t="s">
        <v>2953</v>
      </c>
      <c r="C464" t="s">
        <v>76</v>
      </c>
      <c r="D464" t="s">
        <v>2954</v>
      </c>
      <c r="E464" t="s">
        <v>695</v>
      </c>
      <c r="F464" t="s">
        <v>2955</v>
      </c>
      <c r="G464" t="s">
        <v>2956</v>
      </c>
      <c r="H464" t="s">
        <v>2957</v>
      </c>
      <c r="I464" t="s">
        <v>34</v>
      </c>
      <c r="J464" t="s">
        <v>1279</v>
      </c>
      <c r="K464" t="s">
        <v>24</v>
      </c>
      <c r="L464" t="s">
        <v>537</v>
      </c>
      <c r="M464" t="s">
        <v>26</v>
      </c>
      <c r="N464" t="s">
        <v>27</v>
      </c>
    </row>
    <row r="465" spans="1:14" x14ac:dyDescent="0.25">
      <c r="A465" t="s">
        <v>2958</v>
      </c>
      <c r="B465" t="s">
        <v>2959</v>
      </c>
      <c r="C465" t="s">
        <v>76</v>
      </c>
      <c r="D465" t="s">
        <v>2960</v>
      </c>
      <c r="E465" t="s">
        <v>695</v>
      </c>
      <c r="F465" t="s">
        <v>2961</v>
      </c>
      <c r="G465" t="s">
        <v>2962</v>
      </c>
      <c r="H465" t="s">
        <v>2963</v>
      </c>
      <c r="I465" t="s">
        <v>34</v>
      </c>
      <c r="J465" t="s">
        <v>889</v>
      </c>
      <c r="K465" t="s">
        <v>24</v>
      </c>
      <c r="L465" t="s">
        <v>2964</v>
      </c>
      <c r="M465" t="s">
        <v>26</v>
      </c>
      <c r="N465" t="s">
        <v>27</v>
      </c>
    </row>
    <row r="466" spans="1:14" x14ac:dyDescent="0.25">
      <c r="A466" t="s">
        <v>2965</v>
      </c>
      <c r="B466" t="s">
        <v>2966</v>
      </c>
      <c r="C466" t="s">
        <v>16</v>
      </c>
      <c r="D466" t="s">
        <v>1612</v>
      </c>
      <c r="E466" t="s">
        <v>695</v>
      </c>
      <c r="F466" t="s">
        <v>2967</v>
      </c>
      <c r="G466" t="s">
        <v>2968</v>
      </c>
      <c r="H466" t="s">
        <v>2969</v>
      </c>
      <c r="I466" t="s">
        <v>34</v>
      </c>
      <c r="J466" t="s">
        <v>240</v>
      </c>
      <c r="K466" t="s">
        <v>24</v>
      </c>
      <c r="L466" t="s">
        <v>82</v>
      </c>
      <c r="M466" t="s">
        <v>26</v>
      </c>
      <c r="N466" t="s">
        <v>27</v>
      </c>
    </row>
    <row r="467" spans="1:14" x14ac:dyDescent="0.25">
      <c r="A467" t="s">
        <v>2907</v>
      </c>
      <c r="C467" t="s">
        <v>76</v>
      </c>
      <c r="D467" t="s">
        <v>2908</v>
      </c>
      <c r="E467" t="s">
        <v>695</v>
      </c>
      <c r="F467" t="s">
        <v>2970</v>
      </c>
      <c r="G467" t="s">
        <v>2971</v>
      </c>
      <c r="H467" t="s">
        <v>2972</v>
      </c>
      <c r="I467" t="s">
        <v>34</v>
      </c>
      <c r="J467" t="s">
        <v>626</v>
      </c>
      <c r="K467" t="s">
        <v>24</v>
      </c>
      <c r="L467" t="s">
        <v>2912</v>
      </c>
      <c r="M467" t="s">
        <v>2973</v>
      </c>
      <c r="N467" t="s">
        <v>46</v>
      </c>
    </row>
    <row r="468" spans="1:14" x14ac:dyDescent="0.25">
      <c r="A468" t="s">
        <v>2980</v>
      </c>
      <c r="B468" t="s">
        <v>2981</v>
      </c>
      <c r="C468" t="s">
        <v>16</v>
      </c>
      <c r="D468" t="s">
        <v>2982</v>
      </c>
      <c r="E468" t="s">
        <v>695</v>
      </c>
      <c r="F468" t="s">
        <v>2983</v>
      </c>
      <c r="G468" t="s">
        <v>2984</v>
      </c>
      <c r="H468" t="s">
        <v>2985</v>
      </c>
      <c r="I468" t="s">
        <v>348</v>
      </c>
      <c r="J468" t="s">
        <v>889</v>
      </c>
      <c r="K468" t="s">
        <v>24</v>
      </c>
      <c r="L468" t="s">
        <v>394</v>
      </c>
      <c r="M468" t="s">
        <v>26</v>
      </c>
      <c r="N468" t="s">
        <v>27</v>
      </c>
    </row>
    <row r="469" spans="1:14" x14ac:dyDescent="0.25">
      <c r="A469" t="s">
        <v>2986</v>
      </c>
      <c r="B469" t="s">
        <v>752</v>
      </c>
      <c r="C469" t="s">
        <v>76</v>
      </c>
      <c r="D469" t="s">
        <v>753</v>
      </c>
      <c r="E469" t="s">
        <v>695</v>
      </c>
      <c r="F469" t="s">
        <v>2987</v>
      </c>
      <c r="G469" t="s">
        <v>2988</v>
      </c>
      <c r="H469" t="s">
        <v>2989</v>
      </c>
      <c r="I469" t="s">
        <v>34</v>
      </c>
      <c r="J469" t="s">
        <v>551</v>
      </c>
      <c r="K469" t="s">
        <v>24</v>
      </c>
      <c r="L469" t="s">
        <v>82</v>
      </c>
      <c r="M469" t="s">
        <v>2990</v>
      </c>
      <c r="N469" t="s">
        <v>46</v>
      </c>
    </row>
    <row r="470" spans="1:14" x14ac:dyDescent="0.25">
      <c r="A470" t="s">
        <v>2991</v>
      </c>
      <c r="B470" t="s">
        <v>101</v>
      </c>
      <c r="C470" t="s">
        <v>16</v>
      </c>
      <c r="D470" t="s">
        <v>102</v>
      </c>
      <c r="E470" t="s">
        <v>695</v>
      </c>
      <c r="F470" t="s">
        <v>2992</v>
      </c>
      <c r="G470" t="s">
        <v>2993</v>
      </c>
      <c r="H470" t="s">
        <v>2994</v>
      </c>
      <c r="I470" t="s">
        <v>34</v>
      </c>
      <c r="J470" t="s">
        <v>490</v>
      </c>
      <c r="K470" t="s">
        <v>24</v>
      </c>
      <c r="L470" t="s">
        <v>82</v>
      </c>
      <c r="M470" t="s">
        <v>2995</v>
      </c>
      <c r="N470" t="s">
        <v>46</v>
      </c>
    </row>
    <row r="471" spans="1:14" x14ac:dyDescent="0.25">
      <c r="A471" t="s">
        <v>3000</v>
      </c>
      <c r="B471" t="s">
        <v>3001</v>
      </c>
      <c r="C471" t="s">
        <v>76</v>
      </c>
      <c r="D471" t="s">
        <v>1354</v>
      </c>
      <c r="E471" t="s">
        <v>695</v>
      </c>
      <c r="F471" t="s">
        <v>3002</v>
      </c>
      <c r="G471" t="s">
        <v>3003</v>
      </c>
      <c r="H471" t="s">
        <v>3004</v>
      </c>
      <c r="I471" t="s">
        <v>34</v>
      </c>
      <c r="J471" t="s">
        <v>536</v>
      </c>
      <c r="K471" t="s">
        <v>24</v>
      </c>
      <c r="L471" t="s">
        <v>1358</v>
      </c>
      <c r="M471" t="s">
        <v>3005</v>
      </c>
      <c r="N471" t="s">
        <v>46</v>
      </c>
    </row>
    <row r="472" spans="1:14" x14ac:dyDescent="0.25">
      <c r="A472" t="s">
        <v>3006</v>
      </c>
      <c r="B472" t="s">
        <v>3007</v>
      </c>
      <c r="C472" t="s">
        <v>76</v>
      </c>
      <c r="D472" t="s">
        <v>3008</v>
      </c>
      <c r="E472" t="s">
        <v>695</v>
      </c>
      <c r="F472" t="s">
        <v>3009</v>
      </c>
      <c r="G472" t="s">
        <v>3010</v>
      </c>
      <c r="H472" t="s">
        <v>3011</v>
      </c>
      <c r="I472" t="s">
        <v>34</v>
      </c>
      <c r="J472" t="s">
        <v>3012</v>
      </c>
      <c r="K472" t="s">
        <v>24</v>
      </c>
      <c r="L472" t="s">
        <v>3013</v>
      </c>
      <c r="M472" t="s">
        <v>3014</v>
      </c>
      <c r="N472" t="s">
        <v>46</v>
      </c>
    </row>
    <row r="473" spans="1:14" x14ac:dyDescent="0.25">
      <c r="A473" t="s">
        <v>3015</v>
      </c>
      <c r="B473" t="s">
        <v>2981</v>
      </c>
      <c r="C473" t="s">
        <v>16</v>
      </c>
      <c r="D473" t="s">
        <v>2982</v>
      </c>
      <c r="E473" t="s">
        <v>695</v>
      </c>
      <c r="F473" t="s">
        <v>3016</v>
      </c>
      <c r="G473" t="s">
        <v>3017</v>
      </c>
      <c r="H473" t="s">
        <v>3018</v>
      </c>
      <c r="I473" t="s">
        <v>348</v>
      </c>
      <c r="J473" t="s">
        <v>307</v>
      </c>
      <c r="K473" t="s">
        <v>24</v>
      </c>
      <c r="L473" t="s">
        <v>394</v>
      </c>
      <c r="M473" t="s">
        <v>26</v>
      </c>
      <c r="N473" t="s">
        <v>27</v>
      </c>
    </row>
    <row r="474" spans="1:14" x14ac:dyDescent="0.25">
      <c r="A474" t="s">
        <v>3025</v>
      </c>
      <c r="B474" t="s">
        <v>101</v>
      </c>
      <c r="C474" t="s">
        <v>16</v>
      </c>
      <c r="D474" t="s">
        <v>102</v>
      </c>
      <c r="E474" t="s">
        <v>695</v>
      </c>
      <c r="F474" t="s">
        <v>3026</v>
      </c>
      <c r="G474" t="s">
        <v>3027</v>
      </c>
      <c r="H474" t="s">
        <v>3028</v>
      </c>
      <c r="I474" t="s">
        <v>34</v>
      </c>
      <c r="J474" t="s">
        <v>53</v>
      </c>
      <c r="K474" t="s">
        <v>24</v>
      </c>
      <c r="L474" t="s">
        <v>202</v>
      </c>
      <c r="M474" t="s">
        <v>3029</v>
      </c>
      <c r="N474" t="s">
        <v>46</v>
      </c>
    </row>
    <row r="475" spans="1:14" x14ac:dyDescent="0.25">
      <c r="A475" t="s">
        <v>3030</v>
      </c>
      <c r="B475" t="s">
        <v>735</v>
      </c>
      <c r="C475" t="s">
        <v>16</v>
      </c>
      <c r="D475" t="s">
        <v>1069</v>
      </c>
      <c r="E475" t="s">
        <v>695</v>
      </c>
      <c r="F475" t="s">
        <v>3031</v>
      </c>
      <c r="G475" t="s">
        <v>3032</v>
      </c>
      <c r="H475" t="s">
        <v>3033</v>
      </c>
      <c r="I475" t="s">
        <v>34</v>
      </c>
      <c r="J475" t="s">
        <v>134</v>
      </c>
      <c r="K475" t="s">
        <v>24</v>
      </c>
      <c r="L475" t="s">
        <v>82</v>
      </c>
      <c r="M475" t="s">
        <v>26</v>
      </c>
      <c r="N475" t="s">
        <v>27</v>
      </c>
    </row>
    <row r="476" spans="1:14" x14ac:dyDescent="0.25">
      <c r="A476" t="s">
        <v>3034</v>
      </c>
      <c r="B476" t="s">
        <v>3035</v>
      </c>
      <c r="C476" t="s">
        <v>16</v>
      </c>
      <c r="D476" t="s">
        <v>3036</v>
      </c>
      <c r="E476" t="s">
        <v>695</v>
      </c>
      <c r="F476" t="s">
        <v>3037</v>
      </c>
      <c r="G476" t="s">
        <v>3038</v>
      </c>
      <c r="H476" t="s">
        <v>3039</v>
      </c>
      <c r="I476" t="s">
        <v>348</v>
      </c>
      <c r="J476" t="s">
        <v>81</v>
      </c>
      <c r="K476" t="s">
        <v>24</v>
      </c>
      <c r="L476" t="s">
        <v>394</v>
      </c>
      <c r="M476" t="s">
        <v>3040</v>
      </c>
      <c r="N476" t="s">
        <v>46</v>
      </c>
    </row>
    <row r="477" spans="1:14" x14ac:dyDescent="0.25">
      <c r="A477" t="s">
        <v>3053</v>
      </c>
      <c r="B477" t="s">
        <v>101</v>
      </c>
      <c r="C477" t="s">
        <v>16</v>
      </c>
      <c r="D477" t="s">
        <v>102</v>
      </c>
      <c r="E477" t="s">
        <v>695</v>
      </c>
      <c r="F477" t="s">
        <v>3054</v>
      </c>
      <c r="G477" t="s">
        <v>3055</v>
      </c>
      <c r="H477" t="s">
        <v>3056</v>
      </c>
      <c r="I477" t="s">
        <v>34</v>
      </c>
      <c r="J477" t="s">
        <v>53</v>
      </c>
      <c r="K477" t="s">
        <v>24</v>
      </c>
      <c r="L477" t="s">
        <v>202</v>
      </c>
      <c r="M477" t="s">
        <v>3057</v>
      </c>
      <c r="N477" t="s">
        <v>46</v>
      </c>
    </row>
    <row r="478" spans="1:14" x14ac:dyDescent="0.25">
      <c r="A478" t="s">
        <v>3058</v>
      </c>
      <c r="B478" t="s">
        <v>3059</v>
      </c>
      <c r="C478" t="s">
        <v>76</v>
      </c>
      <c r="D478" t="s">
        <v>3060</v>
      </c>
      <c r="E478" t="s">
        <v>695</v>
      </c>
      <c r="F478" t="s">
        <v>3061</v>
      </c>
      <c r="G478" t="s">
        <v>3062</v>
      </c>
      <c r="H478" t="s">
        <v>3063</v>
      </c>
      <c r="I478" t="s">
        <v>34</v>
      </c>
      <c r="J478" t="s">
        <v>1468</v>
      </c>
      <c r="K478" t="s">
        <v>24</v>
      </c>
      <c r="L478" t="s">
        <v>224</v>
      </c>
      <c r="M478" t="s">
        <v>3064</v>
      </c>
      <c r="N478" t="s">
        <v>46</v>
      </c>
    </row>
    <row r="479" spans="1:14" x14ac:dyDescent="0.25">
      <c r="A479" t="s">
        <v>3065</v>
      </c>
      <c r="B479" t="s">
        <v>2933</v>
      </c>
      <c r="C479" t="s">
        <v>76</v>
      </c>
      <c r="D479" t="s">
        <v>2934</v>
      </c>
      <c r="E479" t="s">
        <v>695</v>
      </c>
      <c r="F479" t="s">
        <v>3066</v>
      </c>
      <c r="G479" t="s">
        <v>3067</v>
      </c>
      <c r="H479" t="s">
        <v>3068</v>
      </c>
      <c r="I479" t="s">
        <v>34</v>
      </c>
      <c r="J479" t="s">
        <v>2502</v>
      </c>
      <c r="K479" t="s">
        <v>24</v>
      </c>
      <c r="L479" t="s">
        <v>2938</v>
      </c>
      <c r="M479" t="s">
        <v>3069</v>
      </c>
      <c r="N479" t="s">
        <v>46</v>
      </c>
    </row>
    <row r="480" spans="1:14" x14ac:dyDescent="0.25">
      <c r="A480" t="s">
        <v>2896</v>
      </c>
      <c r="B480" t="s">
        <v>2897</v>
      </c>
      <c r="C480" t="s">
        <v>16</v>
      </c>
      <c r="D480" t="s">
        <v>2898</v>
      </c>
      <c r="E480" t="s">
        <v>695</v>
      </c>
      <c r="F480" t="s">
        <v>3070</v>
      </c>
      <c r="G480" t="s">
        <v>3071</v>
      </c>
      <c r="H480" t="s">
        <v>3072</v>
      </c>
      <c r="I480" t="s">
        <v>34</v>
      </c>
      <c r="J480" t="s">
        <v>1482</v>
      </c>
      <c r="K480" t="s">
        <v>24</v>
      </c>
      <c r="L480" t="s">
        <v>36</v>
      </c>
      <c r="M480" t="s">
        <v>26</v>
      </c>
      <c r="N480" t="s">
        <v>27</v>
      </c>
    </row>
    <row r="481" spans="1:14" x14ac:dyDescent="0.25">
      <c r="A481" t="s">
        <v>3073</v>
      </c>
      <c r="B481" t="s">
        <v>2891</v>
      </c>
      <c r="C481" t="s">
        <v>16</v>
      </c>
      <c r="D481" t="s">
        <v>2892</v>
      </c>
      <c r="E481" t="s">
        <v>695</v>
      </c>
      <c r="F481" t="s">
        <v>3074</v>
      </c>
      <c r="G481" t="s">
        <v>3075</v>
      </c>
      <c r="H481" t="s">
        <v>3076</v>
      </c>
      <c r="I481" t="s">
        <v>22</v>
      </c>
      <c r="J481" t="s">
        <v>426</v>
      </c>
      <c r="K481" t="s">
        <v>24</v>
      </c>
      <c r="L481" t="s">
        <v>91</v>
      </c>
      <c r="M481" t="s">
        <v>26</v>
      </c>
      <c r="N481" t="s">
        <v>27</v>
      </c>
    </row>
    <row r="482" spans="1:14" x14ac:dyDescent="0.25">
      <c r="A482" t="s">
        <v>3082</v>
      </c>
      <c r="B482" t="s">
        <v>2981</v>
      </c>
      <c r="C482" t="s">
        <v>16</v>
      </c>
      <c r="D482" t="s">
        <v>2982</v>
      </c>
      <c r="E482" t="s">
        <v>695</v>
      </c>
      <c r="F482" t="s">
        <v>3083</v>
      </c>
      <c r="G482" t="s">
        <v>3084</v>
      </c>
      <c r="H482" t="s">
        <v>3085</v>
      </c>
      <c r="I482" t="s">
        <v>348</v>
      </c>
      <c r="J482" t="s">
        <v>276</v>
      </c>
      <c r="K482" t="s">
        <v>24</v>
      </c>
      <c r="L482" t="s">
        <v>394</v>
      </c>
      <c r="M482" t="s">
        <v>26</v>
      </c>
      <c r="N482" t="s">
        <v>27</v>
      </c>
    </row>
    <row r="483" spans="1:14" x14ac:dyDescent="0.25">
      <c r="A483" t="s">
        <v>3086</v>
      </c>
      <c r="B483" t="s">
        <v>3087</v>
      </c>
      <c r="C483" t="s">
        <v>76</v>
      </c>
      <c r="D483" t="s">
        <v>3048</v>
      </c>
      <c r="E483" t="s">
        <v>695</v>
      </c>
      <c r="F483" t="s">
        <v>3088</v>
      </c>
      <c r="G483" t="s">
        <v>3089</v>
      </c>
      <c r="H483" t="s">
        <v>3090</v>
      </c>
      <c r="I483" t="s">
        <v>34</v>
      </c>
      <c r="J483" t="s">
        <v>816</v>
      </c>
      <c r="K483" t="s">
        <v>24</v>
      </c>
      <c r="L483" t="s">
        <v>3052</v>
      </c>
      <c r="M483" t="s">
        <v>26</v>
      </c>
      <c r="N483" t="s">
        <v>27</v>
      </c>
    </row>
    <row r="484" spans="1:14" x14ac:dyDescent="0.25">
      <c r="A484" t="s">
        <v>3097</v>
      </c>
      <c r="B484" t="s">
        <v>3098</v>
      </c>
      <c r="C484" t="s">
        <v>16</v>
      </c>
      <c r="D484" t="s">
        <v>3099</v>
      </c>
      <c r="E484" t="s">
        <v>695</v>
      </c>
      <c r="F484" t="s">
        <v>3100</v>
      </c>
      <c r="G484" t="s">
        <v>3101</v>
      </c>
      <c r="H484" t="s">
        <v>3102</v>
      </c>
      <c r="I484" t="s">
        <v>34</v>
      </c>
      <c r="J484" t="s">
        <v>393</v>
      </c>
      <c r="K484" t="s">
        <v>24</v>
      </c>
      <c r="L484" t="s">
        <v>3103</v>
      </c>
      <c r="M484" t="s">
        <v>26</v>
      </c>
      <c r="N484" t="s">
        <v>27</v>
      </c>
    </row>
    <row r="485" spans="1:14" x14ac:dyDescent="0.25">
      <c r="A485" t="s">
        <v>2896</v>
      </c>
      <c r="B485" t="s">
        <v>2897</v>
      </c>
      <c r="C485" t="s">
        <v>16</v>
      </c>
      <c r="D485" t="s">
        <v>2898</v>
      </c>
      <c r="E485" t="s">
        <v>695</v>
      </c>
      <c r="F485" t="s">
        <v>3111</v>
      </c>
      <c r="G485" t="s">
        <v>3112</v>
      </c>
      <c r="H485" t="s">
        <v>3113</v>
      </c>
      <c r="I485" t="s">
        <v>34</v>
      </c>
      <c r="J485" t="s">
        <v>1482</v>
      </c>
      <c r="K485" t="s">
        <v>24</v>
      </c>
      <c r="L485" t="s">
        <v>36</v>
      </c>
      <c r="M485" t="s">
        <v>26</v>
      </c>
      <c r="N485" t="s">
        <v>27</v>
      </c>
    </row>
    <row r="486" spans="1:14" x14ac:dyDescent="0.25">
      <c r="A486" t="s">
        <v>3114</v>
      </c>
      <c r="B486" t="s">
        <v>3115</v>
      </c>
      <c r="C486" t="s">
        <v>16</v>
      </c>
      <c r="D486" t="s">
        <v>1612</v>
      </c>
      <c r="E486" t="s">
        <v>695</v>
      </c>
      <c r="F486" t="s">
        <v>3116</v>
      </c>
      <c r="G486" t="s">
        <v>3117</v>
      </c>
      <c r="H486" t="s">
        <v>3118</v>
      </c>
      <c r="I486" t="s">
        <v>34</v>
      </c>
      <c r="J486" t="s">
        <v>178</v>
      </c>
      <c r="K486" t="s">
        <v>24</v>
      </c>
      <c r="L486" t="s">
        <v>82</v>
      </c>
      <c r="M486" t="s">
        <v>26</v>
      </c>
      <c r="N486" t="s">
        <v>27</v>
      </c>
    </row>
    <row r="487" spans="1:14" x14ac:dyDescent="0.25">
      <c r="A487" t="s">
        <v>3119</v>
      </c>
      <c r="B487" t="s">
        <v>3035</v>
      </c>
      <c r="C487" t="s">
        <v>16</v>
      </c>
      <c r="D487" t="s">
        <v>3036</v>
      </c>
      <c r="E487" t="s">
        <v>695</v>
      </c>
      <c r="F487" t="s">
        <v>3120</v>
      </c>
      <c r="G487" t="s">
        <v>3121</v>
      </c>
      <c r="H487" t="s">
        <v>3122</v>
      </c>
      <c r="I487" t="s">
        <v>348</v>
      </c>
      <c r="J487" t="s">
        <v>201</v>
      </c>
      <c r="K487" t="s">
        <v>24</v>
      </c>
      <c r="L487" t="s">
        <v>394</v>
      </c>
      <c r="M487" t="s">
        <v>3123</v>
      </c>
      <c r="N487" t="s">
        <v>46</v>
      </c>
    </row>
    <row r="488" spans="1:14" x14ac:dyDescent="0.25">
      <c r="A488" t="s">
        <v>3124</v>
      </c>
      <c r="B488" t="s">
        <v>1051</v>
      </c>
      <c r="C488" t="s">
        <v>76</v>
      </c>
      <c r="D488" t="s">
        <v>1052</v>
      </c>
      <c r="E488" t="s">
        <v>695</v>
      </c>
      <c r="F488" t="s">
        <v>3125</v>
      </c>
      <c r="G488" t="s">
        <v>3126</v>
      </c>
      <c r="H488" t="s">
        <v>3127</v>
      </c>
      <c r="I488" t="s">
        <v>34</v>
      </c>
      <c r="J488" t="s">
        <v>162</v>
      </c>
      <c r="K488" t="s">
        <v>24</v>
      </c>
      <c r="L488" t="s">
        <v>224</v>
      </c>
      <c r="M488" t="s">
        <v>3128</v>
      </c>
      <c r="N488" t="s">
        <v>46</v>
      </c>
    </row>
    <row r="489" spans="1:14" x14ac:dyDescent="0.25">
      <c r="A489" t="s">
        <v>3034</v>
      </c>
      <c r="B489" t="s">
        <v>3035</v>
      </c>
      <c r="C489" t="s">
        <v>16</v>
      </c>
      <c r="D489" t="s">
        <v>3036</v>
      </c>
      <c r="E489" t="s">
        <v>695</v>
      </c>
      <c r="F489" t="s">
        <v>3132</v>
      </c>
      <c r="G489" t="s">
        <v>3133</v>
      </c>
      <c r="H489" t="s">
        <v>3134</v>
      </c>
      <c r="I489" t="s">
        <v>348</v>
      </c>
      <c r="J489" t="s">
        <v>81</v>
      </c>
      <c r="K489" t="s">
        <v>24</v>
      </c>
      <c r="L489" t="s">
        <v>394</v>
      </c>
      <c r="M489" t="s">
        <v>3135</v>
      </c>
      <c r="N489" t="s">
        <v>46</v>
      </c>
    </row>
    <row r="490" spans="1:14" x14ac:dyDescent="0.25">
      <c r="A490" t="s">
        <v>3136</v>
      </c>
      <c r="B490" t="s">
        <v>2981</v>
      </c>
      <c r="C490" t="s">
        <v>16</v>
      </c>
      <c r="D490" t="s">
        <v>2982</v>
      </c>
      <c r="E490" t="s">
        <v>695</v>
      </c>
      <c r="F490" t="s">
        <v>3137</v>
      </c>
      <c r="G490" t="s">
        <v>3138</v>
      </c>
      <c r="H490" t="s">
        <v>3139</v>
      </c>
      <c r="I490" t="s">
        <v>348</v>
      </c>
      <c r="J490" t="s">
        <v>889</v>
      </c>
      <c r="K490" t="s">
        <v>24</v>
      </c>
      <c r="L490" t="s">
        <v>394</v>
      </c>
      <c r="M490" t="s">
        <v>26</v>
      </c>
      <c r="N490" t="s">
        <v>27</v>
      </c>
    </row>
    <row r="491" spans="1:14" x14ac:dyDescent="0.25">
      <c r="A491" t="s">
        <v>3161</v>
      </c>
      <c r="B491" t="s">
        <v>3162</v>
      </c>
      <c r="C491" t="s">
        <v>76</v>
      </c>
      <c r="D491" t="s">
        <v>3163</v>
      </c>
      <c r="E491" t="s">
        <v>695</v>
      </c>
      <c r="F491" t="s">
        <v>3164</v>
      </c>
      <c r="G491" t="s">
        <v>3165</v>
      </c>
      <c r="H491" t="s">
        <v>3166</v>
      </c>
      <c r="I491" t="s">
        <v>34</v>
      </c>
      <c r="J491" t="s">
        <v>2283</v>
      </c>
      <c r="K491" t="s">
        <v>24</v>
      </c>
      <c r="L491" t="s">
        <v>82</v>
      </c>
      <c r="M491" t="s">
        <v>3167</v>
      </c>
      <c r="N491" t="s">
        <v>46</v>
      </c>
    </row>
    <row r="492" spans="1:14" x14ac:dyDescent="0.25">
      <c r="A492" t="s">
        <v>3168</v>
      </c>
      <c r="B492" t="s">
        <v>2981</v>
      </c>
      <c r="C492" t="s">
        <v>16</v>
      </c>
      <c r="D492" t="s">
        <v>2982</v>
      </c>
      <c r="E492" t="s">
        <v>695</v>
      </c>
      <c r="F492" t="s">
        <v>3169</v>
      </c>
      <c r="G492" t="s">
        <v>3170</v>
      </c>
      <c r="H492" t="s">
        <v>3171</v>
      </c>
      <c r="I492" t="s">
        <v>348</v>
      </c>
      <c r="J492" t="s">
        <v>889</v>
      </c>
      <c r="K492" t="s">
        <v>24</v>
      </c>
      <c r="L492" t="s">
        <v>394</v>
      </c>
      <c r="M492" t="s">
        <v>26</v>
      </c>
      <c r="N492" t="s">
        <v>27</v>
      </c>
    </row>
    <row r="493" spans="1:14" x14ac:dyDescent="0.25">
      <c r="A493" t="s">
        <v>3172</v>
      </c>
      <c r="B493" t="s">
        <v>2879</v>
      </c>
      <c r="C493" t="s">
        <v>76</v>
      </c>
      <c r="D493" t="s">
        <v>102</v>
      </c>
      <c r="E493" t="s">
        <v>695</v>
      </c>
      <c r="F493" t="s">
        <v>3173</v>
      </c>
      <c r="G493" t="s">
        <v>3174</v>
      </c>
      <c r="H493" t="s">
        <v>3175</v>
      </c>
      <c r="I493" t="s">
        <v>34</v>
      </c>
      <c r="J493" t="s">
        <v>333</v>
      </c>
      <c r="K493" t="s">
        <v>24</v>
      </c>
      <c r="L493" t="s">
        <v>82</v>
      </c>
      <c r="M493" t="s">
        <v>3176</v>
      </c>
      <c r="N493" t="s">
        <v>46</v>
      </c>
    </row>
    <row r="494" spans="1:14" x14ac:dyDescent="0.25">
      <c r="A494" t="s">
        <v>3190</v>
      </c>
      <c r="B494" t="s">
        <v>3191</v>
      </c>
      <c r="C494" t="s">
        <v>16</v>
      </c>
      <c r="D494" t="s">
        <v>3021</v>
      </c>
      <c r="E494" t="s">
        <v>695</v>
      </c>
      <c r="F494" t="s">
        <v>3192</v>
      </c>
      <c r="G494" t="s">
        <v>3193</v>
      </c>
      <c r="H494" t="s">
        <v>3194</v>
      </c>
      <c r="I494" t="s">
        <v>22</v>
      </c>
      <c r="J494" t="s">
        <v>307</v>
      </c>
      <c r="K494" t="s">
        <v>24</v>
      </c>
      <c r="L494" t="s">
        <v>91</v>
      </c>
      <c r="M494" t="s">
        <v>26</v>
      </c>
      <c r="N494" t="s">
        <v>27</v>
      </c>
    </row>
    <row r="495" spans="1:14" x14ac:dyDescent="0.25">
      <c r="A495" t="s">
        <v>3201</v>
      </c>
      <c r="B495" t="s">
        <v>3202</v>
      </c>
      <c r="C495" t="s">
        <v>76</v>
      </c>
      <c r="D495" t="s">
        <v>1052</v>
      </c>
      <c r="E495" t="s">
        <v>695</v>
      </c>
      <c r="F495" t="s">
        <v>3203</v>
      </c>
      <c r="G495" t="s">
        <v>3204</v>
      </c>
      <c r="H495" t="s">
        <v>3205</v>
      </c>
      <c r="I495" t="s">
        <v>34</v>
      </c>
      <c r="J495" t="s">
        <v>1056</v>
      </c>
      <c r="K495" t="s">
        <v>24</v>
      </c>
      <c r="L495" t="s">
        <v>224</v>
      </c>
      <c r="M495" t="s">
        <v>3206</v>
      </c>
      <c r="N495" t="s">
        <v>46</v>
      </c>
    </row>
    <row r="496" spans="1:14" x14ac:dyDescent="0.25">
      <c r="A496" t="s">
        <v>3181</v>
      </c>
      <c r="B496" t="s">
        <v>3182</v>
      </c>
      <c r="C496" t="s">
        <v>76</v>
      </c>
      <c r="D496" t="s">
        <v>3207</v>
      </c>
      <c r="E496" t="s">
        <v>695</v>
      </c>
      <c r="F496" t="s">
        <v>3208</v>
      </c>
      <c r="G496" t="s">
        <v>3209</v>
      </c>
      <c r="H496" t="s">
        <v>3210</v>
      </c>
      <c r="I496" t="s">
        <v>348</v>
      </c>
      <c r="J496" t="s">
        <v>53</v>
      </c>
      <c r="K496" t="s">
        <v>24</v>
      </c>
      <c r="L496" t="s">
        <v>394</v>
      </c>
      <c r="M496" t="s">
        <v>3211</v>
      </c>
      <c r="N496" t="s">
        <v>46</v>
      </c>
    </row>
    <row r="497" spans="1:14" x14ac:dyDescent="0.25">
      <c r="A497" t="s">
        <v>3212</v>
      </c>
      <c r="B497" t="s">
        <v>3007</v>
      </c>
      <c r="C497" t="s">
        <v>76</v>
      </c>
      <c r="D497" t="s">
        <v>3008</v>
      </c>
      <c r="E497" t="s">
        <v>695</v>
      </c>
      <c r="F497" t="s">
        <v>3213</v>
      </c>
      <c r="G497" t="s">
        <v>3214</v>
      </c>
      <c r="H497" t="s">
        <v>3215</v>
      </c>
      <c r="I497" t="s">
        <v>34</v>
      </c>
      <c r="J497" t="s">
        <v>315</v>
      </c>
      <c r="K497" t="s">
        <v>24</v>
      </c>
      <c r="L497" t="s">
        <v>3013</v>
      </c>
      <c r="M497" t="s">
        <v>3216</v>
      </c>
      <c r="N497" t="s">
        <v>46</v>
      </c>
    </row>
    <row r="498" spans="1:14" x14ac:dyDescent="0.25">
      <c r="A498" t="s">
        <v>3217</v>
      </c>
      <c r="B498" t="s">
        <v>3218</v>
      </c>
      <c r="C498" t="s">
        <v>76</v>
      </c>
      <c r="E498" t="s">
        <v>695</v>
      </c>
      <c r="F498" t="s">
        <v>3219</v>
      </c>
      <c r="G498" t="s">
        <v>3220</v>
      </c>
      <c r="H498" t="s">
        <v>3221</v>
      </c>
      <c r="I498" t="s">
        <v>34</v>
      </c>
      <c r="J498" t="s">
        <v>648</v>
      </c>
      <c r="K498" t="s">
        <v>24</v>
      </c>
      <c r="M498" t="s">
        <v>3222</v>
      </c>
      <c r="N498" t="s">
        <v>46</v>
      </c>
    </row>
    <row r="499" spans="1:14" x14ac:dyDescent="0.25">
      <c r="A499" t="s">
        <v>3223</v>
      </c>
      <c r="B499" t="s">
        <v>3218</v>
      </c>
      <c r="C499" t="s">
        <v>76</v>
      </c>
      <c r="E499" t="s">
        <v>695</v>
      </c>
      <c r="F499" t="s">
        <v>3224</v>
      </c>
      <c r="G499" t="s">
        <v>3225</v>
      </c>
      <c r="H499" t="s">
        <v>3226</v>
      </c>
      <c r="I499" t="s">
        <v>34</v>
      </c>
      <c r="J499" t="s">
        <v>2594</v>
      </c>
      <c r="K499" t="s">
        <v>24</v>
      </c>
      <c r="M499" t="s">
        <v>3227</v>
      </c>
      <c r="N499" t="s">
        <v>46</v>
      </c>
    </row>
    <row r="500" spans="1:14" x14ac:dyDescent="0.25">
      <c r="A500" t="s">
        <v>3228</v>
      </c>
      <c r="B500" t="s">
        <v>3229</v>
      </c>
      <c r="C500" t="s">
        <v>76</v>
      </c>
      <c r="D500" t="s">
        <v>220</v>
      </c>
      <c r="E500" t="s">
        <v>695</v>
      </c>
      <c r="F500" t="s">
        <v>3230</v>
      </c>
      <c r="G500" t="s">
        <v>3231</v>
      </c>
      <c r="H500" t="s">
        <v>3232</v>
      </c>
      <c r="I500" t="s">
        <v>34</v>
      </c>
      <c r="J500" t="s">
        <v>256</v>
      </c>
      <c r="K500" t="s">
        <v>24</v>
      </c>
      <c r="L500" t="s">
        <v>224</v>
      </c>
      <c r="M500" t="s">
        <v>26</v>
      </c>
      <c r="N500" t="s">
        <v>27</v>
      </c>
    </row>
    <row r="501" spans="1:14" x14ac:dyDescent="0.25">
      <c r="A501" t="s">
        <v>3233</v>
      </c>
      <c r="B501" t="s">
        <v>3234</v>
      </c>
      <c r="C501" t="s">
        <v>76</v>
      </c>
      <c r="D501" t="s">
        <v>3235</v>
      </c>
      <c r="E501" t="s">
        <v>695</v>
      </c>
      <c r="F501" t="s">
        <v>3236</v>
      </c>
      <c r="G501" t="s">
        <v>3237</v>
      </c>
      <c r="H501" t="s">
        <v>3238</v>
      </c>
      <c r="I501" t="s">
        <v>34</v>
      </c>
      <c r="J501" t="s">
        <v>90</v>
      </c>
      <c r="K501" t="s">
        <v>24</v>
      </c>
      <c r="L501" t="s">
        <v>3239</v>
      </c>
      <c r="M501" t="s">
        <v>3240</v>
      </c>
      <c r="N501" t="s">
        <v>46</v>
      </c>
    </row>
    <row r="502" spans="1:14" x14ac:dyDescent="0.25">
      <c r="A502" t="s">
        <v>3246</v>
      </c>
      <c r="B502" t="s">
        <v>2981</v>
      </c>
      <c r="C502" t="s">
        <v>16</v>
      </c>
      <c r="D502" t="s">
        <v>2982</v>
      </c>
      <c r="E502" t="s">
        <v>695</v>
      </c>
      <c r="F502" t="s">
        <v>3247</v>
      </c>
      <c r="G502" t="s">
        <v>3248</v>
      </c>
      <c r="H502" t="s">
        <v>3249</v>
      </c>
      <c r="I502" t="s">
        <v>348</v>
      </c>
      <c r="J502" t="s">
        <v>276</v>
      </c>
      <c r="K502" t="s">
        <v>24</v>
      </c>
      <c r="L502" t="s">
        <v>394</v>
      </c>
      <c r="M502" t="s">
        <v>26</v>
      </c>
      <c r="N502" t="s">
        <v>27</v>
      </c>
    </row>
    <row r="503" spans="1:14" x14ac:dyDescent="0.25">
      <c r="A503" t="s">
        <v>3250</v>
      </c>
      <c r="C503" t="s">
        <v>16</v>
      </c>
      <c r="D503" t="s">
        <v>3251</v>
      </c>
      <c r="E503" t="s">
        <v>695</v>
      </c>
      <c r="F503" t="s">
        <v>3252</v>
      </c>
      <c r="G503" t="s">
        <v>3253</v>
      </c>
      <c r="H503" t="s">
        <v>3254</v>
      </c>
      <c r="I503" t="s">
        <v>34</v>
      </c>
      <c r="J503" t="s">
        <v>2062</v>
      </c>
      <c r="K503" t="s">
        <v>24</v>
      </c>
      <c r="L503" t="s">
        <v>257</v>
      </c>
      <c r="M503" t="s">
        <v>26</v>
      </c>
      <c r="N503" t="s">
        <v>27</v>
      </c>
    </row>
    <row r="504" spans="1:14" x14ac:dyDescent="0.25">
      <c r="A504" t="s">
        <v>2902</v>
      </c>
      <c r="B504" t="s">
        <v>2903</v>
      </c>
      <c r="C504" t="s">
        <v>16</v>
      </c>
      <c r="D504" t="s">
        <v>102</v>
      </c>
      <c r="E504" t="s">
        <v>695</v>
      </c>
      <c r="F504" t="s">
        <v>3255</v>
      </c>
      <c r="G504" t="s">
        <v>3256</v>
      </c>
      <c r="H504" t="s">
        <v>3257</v>
      </c>
      <c r="I504" t="s">
        <v>34</v>
      </c>
      <c r="J504" t="s">
        <v>1056</v>
      </c>
      <c r="K504" t="s">
        <v>24</v>
      </c>
      <c r="L504" t="s">
        <v>82</v>
      </c>
      <c r="M504" t="s">
        <v>3258</v>
      </c>
      <c r="N504" t="s">
        <v>46</v>
      </c>
    </row>
    <row r="505" spans="1:14" x14ac:dyDescent="0.25">
      <c r="A505" t="s">
        <v>3259</v>
      </c>
      <c r="B505" t="s">
        <v>3196</v>
      </c>
      <c r="C505" t="s">
        <v>76</v>
      </c>
      <c r="D505" t="s">
        <v>3260</v>
      </c>
      <c r="E505" t="s">
        <v>695</v>
      </c>
      <c r="F505" t="s">
        <v>3261</v>
      </c>
      <c r="G505" t="s">
        <v>3262</v>
      </c>
      <c r="H505" t="s">
        <v>3263</v>
      </c>
      <c r="I505" t="s">
        <v>34</v>
      </c>
      <c r="J505" t="s">
        <v>1769</v>
      </c>
      <c r="K505" t="s">
        <v>24</v>
      </c>
      <c r="L505" t="s">
        <v>82</v>
      </c>
      <c r="M505" t="s">
        <v>26</v>
      </c>
      <c r="N505" t="s">
        <v>27</v>
      </c>
    </row>
    <row r="506" spans="1:14" x14ac:dyDescent="0.25">
      <c r="A506" t="s">
        <v>2945</v>
      </c>
      <c r="B506" t="s">
        <v>2946</v>
      </c>
      <c r="C506" t="s">
        <v>16</v>
      </c>
      <c r="D506" t="s">
        <v>2947</v>
      </c>
      <c r="E506" t="s">
        <v>695</v>
      </c>
      <c r="F506" t="s">
        <v>3264</v>
      </c>
      <c r="G506" t="s">
        <v>3265</v>
      </c>
      <c r="H506" t="s">
        <v>3266</v>
      </c>
      <c r="I506" t="s">
        <v>34</v>
      </c>
      <c r="J506" t="s">
        <v>134</v>
      </c>
      <c r="K506" t="s">
        <v>24</v>
      </c>
      <c r="L506" t="s">
        <v>2951</v>
      </c>
      <c r="M506" t="s">
        <v>26</v>
      </c>
      <c r="N506" t="s">
        <v>27</v>
      </c>
    </row>
    <row r="507" spans="1:14" x14ac:dyDescent="0.25">
      <c r="A507" t="s">
        <v>3267</v>
      </c>
      <c r="B507" t="s">
        <v>2981</v>
      </c>
      <c r="C507" t="s">
        <v>16</v>
      </c>
      <c r="D507" t="s">
        <v>2982</v>
      </c>
      <c r="E507" t="s">
        <v>695</v>
      </c>
      <c r="F507" t="s">
        <v>3268</v>
      </c>
      <c r="G507" t="s">
        <v>3269</v>
      </c>
      <c r="H507" t="s">
        <v>3270</v>
      </c>
      <c r="I507" t="s">
        <v>348</v>
      </c>
      <c r="J507" t="s">
        <v>276</v>
      </c>
      <c r="K507" t="s">
        <v>24</v>
      </c>
      <c r="L507" t="s">
        <v>394</v>
      </c>
      <c r="M507" t="s">
        <v>26</v>
      </c>
      <c r="N507" t="s">
        <v>27</v>
      </c>
    </row>
    <row r="508" spans="1:14" x14ac:dyDescent="0.25">
      <c r="A508" t="s">
        <v>3280</v>
      </c>
      <c r="B508" t="s">
        <v>3281</v>
      </c>
      <c r="C508" t="s">
        <v>76</v>
      </c>
      <c r="D508" t="s">
        <v>3282</v>
      </c>
      <c r="E508" t="s">
        <v>695</v>
      </c>
      <c r="F508" t="s">
        <v>3283</v>
      </c>
      <c r="G508" t="s">
        <v>3284</v>
      </c>
      <c r="H508" t="s">
        <v>3285</v>
      </c>
      <c r="I508" t="s">
        <v>348</v>
      </c>
      <c r="J508" t="s">
        <v>23</v>
      </c>
      <c r="K508" t="s">
        <v>24</v>
      </c>
      <c r="L508" t="s">
        <v>394</v>
      </c>
      <c r="M508" t="s">
        <v>26</v>
      </c>
      <c r="N508" t="s">
        <v>27</v>
      </c>
    </row>
    <row r="509" spans="1:14" x14ac:dyDescent="0.25">
      <c r="A509" t="s">
        <v>3286</v>
      </c>
      <c r="B509" t="s">
        <v>3007</v>
      </c>
      <c r="C509" t="s">
        <v>76</v>
      </c>
      <c r="D509" t="s">
        <v>3008</v>
      </c>
      <c r="E509" t="s">
        <v>695</v>
      </c>
      <c r="F509" t="s">
        <v>3287</v>
      </c>
      <c r="G509" t="s">
        <v>3288</v>
      </c>
      <c r="H509" t="s">
        <v>3289</v>
      </c>
      <c r="I509" t="s">
        <v>34</v>
      </c>
      <c r="J509" t="s">
        <v>315</v>
      </c>
      <c r="K509" t="s">
        <v>24</v>
      </c>
      <c r="L509" t="s">
        <v>3013</v>
      </c>
      <c r="M509" t="s">
        <v>3290</v>
      </c>
      <c r="N509" t="s">
        <v>46</v>
      </c>
    </row>
    <row r="510" spans="1:14" x14ac:dyDescent="0.25">
      <c r="A510" t="s">
        <v>3291</v>
      </c>
      <c r="B510" t="s">
        <v>3292</v>
      </c>
      <c r="C510" t="s">
        <v>16</v>
      </c>
      <c r="D510" t="s">
        <v>3260</v>
      </c>
      <c r="E510" t="s">
        <v>695</v>
      </c>
      <c r="F510" t="s">
        <v>3293</v>
      </c>
      <c r="G510" t="s">
        <v>3294</v>
      </c>
      <c r="H510" t="s">
        <v>3295</v>
      </c>
      <c r="I510" t="s">
        <v>34</v>
      </c>
      <c r="J510" t="s">
        <v>476</v>
      </c>
      <c r="K510" t="s">
        <v>24</v>
      </c>
      <c r="L510" t="s">
        <v>82</v>
      </c>
      <c r="M510" t="s">
        <v>26</v>
      </c>
      <c r="N510" t="s">
        <v>27</v>
      </c>
    </row>
    <row r="511" spans="1:14" x14ac:dyDescent="0.25">
      <c r="A511" t="s">
        <v>3296</v>
      </c>
      <c r="B511" t="s">
        <v>3157</v>
      </c>
      <c r="C511" t="s">
        <v>16</v>
      </c>
      <c r="D511" t="s">
        <v>1006</v>
      </c>
      <c r="E511" t="s">
        <v>695</v>
      </c>
      <c r="F511" t="s">
        <v>3297</v>
      </c>
      <c r="G511" t="s">
        <v>3298</v>
      </c>
      <c r="H511" t="s">
        <v>3299</v>
      </c>
      <c r="I511" t="s">
        <v>34</v>
      </c>
      <c r="J511" t="s">
        <v>669</v>
      </c>
      <c r="K511" t="s">
        <v>24</v>
      </c>
      <c r="L511" t="s">
        <v>848</v>
      </c>
      <c r="M511" t="s">
        <v>3300</v>
      </c>
      <c r="N511" t="s">
        <v>46</v>
      </c>
    </row>
    <row r="512" spans="1:14" x14ac:dyDescent="0.25">
      <c r="A512" t="s">
        <v>3301</v>
      </c>
      <c r="B512" t="s">
        <v>3302</v>
      </c>
      <c r="C512" t="s">
        <v>600</v>
      </c>
      <c r="D512" t="s">
        <v>3303</v>
      </c>
      <c r="E512" t="s">
        <v>695</v>
      </c>
      <c r="F512" t="s">
        <v>3304</v>
      </c>
      <c r="G512" t="s">
        <v>3305</v>
      </c>
      <c r="H512" t="s">
        <v>3306</v>
      </c>
      <c r="I512" t="s">
        <v>34</v>
      </c>
      <c r="J512" t="s">
        <v>2079</v>
      </c>
      <c r="K512" t="s">
        <v>606</v>
      </c>
      <c r="L512" t="s">
        <v>82</v>
      </c>
      <c r="M512" t="s">
        <v>26</v>
      </c>
      <c r="N512" t="s">
        <v>27</v>
      </c>
    </row>
    <row r="513" spans="1:14" x14ac:dyDescent="0.25">
      <c r="A513" t="s">
        <v>3307</v>
      </c>
      <c r="B513" t="s">
        <v>3308</v>
      </c>
      <c r="C513" t="s">
        <v>600</v>
      </c>
      <c r="D513" t="s">
        <v>3309</v>
      </c>
      <c r="E513" t="s">
        <v>18</v>
      </c>
      <c r="F513" t="s">
        <v>3310</v>
      </c>
      <c r="G513" t="s">
        <v>3311</v>
      </c>
      <c r="H513" t="s">
        <v>3312</v>
      </c>
      <c r="I513" t="s">
        <v>3313</v>
      </c>
      <c r="J513" t="s">
        <v>3314</v>
      </c>
      <c r="K513" t="s">
        <v>606</v>
      </c>
      <c r="L513" t="s">
        <v>3315</v>
      </c>
      <c r="M513" t="s">
        <v>3316</v>
      </c>
      <c r="N513" t="s">
        <v>46</v>
      </c>
    </row>
    <row r="514" spans="1:14" x14ac:dyDescent="0.25">
      <c r="A514" t="s">
        <v>3317</v>
      </c>
      <c r="B514" t="s">
        <v>29</v>
      </c>
      <c r="C514" t="s">
        <v>600</v>
      </c>
      <c r="D514" t="s">
        <v>3318</v>
      </c>
      <c r="E514" t="s">
        <v>18</v>
      </c>
      <c r="F514" t="s">
        <v>3319</v>
      </c>
      <c r="G514" t="s">
        <v>3320</v>
      </c>
      <c r="H514" t="s">
        <v>3321</v>
      </c>
      <c r="I514" t="s">
        <v>34</v>
      </c>
      <c r="J514" t="s">
        <v>3322</v>
      </c>
      <c r="K514" t="s">
        <v>606</v>
      </c>
      <c r="L514" t="s">
        <v>842</v>
      </c>
      <c r="M514" t="s">
        <v>26</v>
      </c>
      <c r="N514" t="s">
        <v>27</v>
      </c>
    </row>
    <row r="515" spans="1:14" x14ac:dyDescent="0.25">
      <c r="A515" t="s">
        <v>3323</v>
      </c>
      <c r="B515" t="s">
        <v>29</v>
      </c>
      <c r="C515" t="s">
        <v>2074</v>
      </c>
      <c r="D515" t="s">
        <v>429</v>
      </c>
      <c r="E515" t="s">
        <v>18</v>
      </c>
      <c r="F515" t="s">
        <v>3324</v>
      </c>
      <c r="G515" t="s">
        <v>3325</v>
      </c>
      <c r="H515" t="s">
        <v>3326</v>
      </c>
      <c r="I515" t="s">
        <v>34</v>
      </c>
      <c r="J515" t="s">
        <v>1295</v>
      </c>
      <c r="K515" t="s">
        <v>606</v>
      </c>
      <c r="L515" t="s">
        <v>434</v>
      </c>
      <c r="M515" t="s">
        <v>26</v>
      </c>
      <c r="N515" t="s">
        <v>27</v>
      </c>
    </row>
    <row r="516" spans="1:14" x14ac:dyDescent="0.25">
      <c r="A516" t="s">
        <v>3327</v>
      </c>
      <c r="C516" t="s">
        <v>600</v>
      </c>
      <c r="D516" t="s">
        <v>3328</v>
      </c>
      <c r="E516" t="s">
        <v>18</v>
      </c>
      <c r="F516" t="s">
        <v>3329</v>
      </c>
      <c r="G516" t="s">
        <v>3330</v>
      </c>
      <c r="H516" t="s">
        <v>3331</v>
      </c>
      <c r="I516" t="s">
        <v>22</v>
      </c>
      <c r="J516" t="s">
        <v>1965</v>
      </c>
      <c r="K516" t="s">
        <v>606</v>
      </c>
      <c r="L516" t="s">
        <v>560</v>
      </c>
      <c r="M516" t="s">
        <v>26</v>
      </c>
      <c r="N516" t="s">
        <v>27</v>
      </c>
    </row>
    <row r="517" spans="1:14" x14ac:dyDescent="0.25">
      <c r="A517" t="s">
        <v>3332</v>
      </c>
      <c r="B517" t="s">
        <v>3333</v>
      </c>
      <c r="C517" t="s">
        <v>2054</v>
      </c>
      <c r="D517" t="s">
        <v>2533</v>
      </c>
      <c r="E517" t="s">
        <v>18</v>
      </c>
      <c r="F517" t="s">
        <v>3334</v>
      </c>
      <c r="G517" t="s">
        <v>3335</v>
      </c>
      <c r="H517" t="s">
        <v>3336</v>
      </c>
      <c r="I517" t="s">
        <v>34</v>
      </c>
      <c r="J517" t="s">
        <v>1161</v>
      </c>
      <c r="K517" t="s">
        <v>1705</v>
      </c>
      <c r="L517" t="s">
        <v>257</v>
      </c>
      <c r="M517" t="s">
        <v>26</v>
      </c>
      <c r="N517" t="s">
        <v>27</v>
      </c>
    </row>
    <row r="518" spans="1:14" x14ac:dyDescent="0.25">
      <c r="A518" t="s">
        <v>3337</v>
      </c>
      <c r="B518" t="s">
        <v>1129</v>
      </c>
      <c r="C518" t="s">
        <v>600</v>
      </c>
      <c r="D518" t="s">
        <v>3338</v>
      </c>
      <c r="E518" t="s">
        <v>695</v>
      </c>
      <c r="F518" t="s">
        <v>3339</v>
      </c>
      <c r="G518" t="s">
        <v>3340</v>
      </c>
      <c r="H518" t="s">
        <v>3341</v>
      </c>
      <c r="I518" t="s">
        <v>2489</v>
      </c>
      <c r="J518" t="s">
        <v>2092</v>
      </c>
      <c r="K518" t="s">
        <v>606</v>
      </c>
      <c r="L518" t="s">
        <v>3342</v>
      </c>
      <c r="M518" t="s">
        <v>26</v>
      </c>
      <c r="N518" t="s">
        <v>27</v>
      </c>
    </row>
    <row r="519" spans="1:14" x14ac:dyDescent="0.25">
      <c r="A519" t="s">
        <v>3343</v>
      </c>
      <c r="B519" t="s">
        <v>1129</v>
      </c>
      <c r="C519" t="s">
        <v>600</v>
      </c>
      <c r="E519" t="s">
        <v>695</v>
      </c>
      <c r="F519" t="s">
        <v>3344</v>
      </c>
      <c r="G519" t="s">
        <v>3345</v>
      </c>
      <c r="H519" t="s">
        <v>3346</v>
      </c>
      <c r="I519" t="s">
        <v>2489</v>
      </c>
      <c r="J519" t="s">
        <v>2092</v>
      </c>
      <c r="K519" t="s">
        <v>606</v>
      </c>
      <c r="L519" t="s">
        <v>3347</v>
      </c>
      <c r="M519" t="s">
        <v>26</v>
      </c>
      <c r="N519" t="s">
        <v>27</v>
      </c>
    </row>
    <row r="520" spans="1:14" x14ac:dyDescent="0.25">
      <c r="A520" t="s">
        <v>3348</v>
      </c>
      <c r="B520" t="s">
        <v>1129</v>
      </c>
      <c r="C520" t="s">
        <v>600</v>
      </c>
      <c r="D520" t="s">
        <v>3349</v>
      </c>
      <c r="E520" t="s">
        <v>695</v>
      </c>
      <c r="F520" t="s">
        <v>3350</v>
      </c>
      <c r="G520" t="s">
        <v>3351</v>
      </c>
      <c r="H520" t="s">
        <v>3352</v>
      </c>
      <c r="I520" t="s">
        <v>2489</v>
      </c>
      <c r="J520" t="s">
        <v>2092</v>
      </c>
      <c r="K520" t="s">
        <v>606</v>
      </c>
      <c r="L520" t="s">
        <v>3353</v>
      </c>
      <c r="M520" t="s">
        <v>26</v>
      </c>
      <c r="N520" t="s">
        <v>27</v>
      </c>
    </row>
    <row r="521" spans="1:14" x14ac:dyDescent="0.25">
      <c r="A521" t="s">
        <v>3354</v>
      </c>
      <c r="B521" t="s">
        <v>1129</v>
      </c>
      <c r="C521" t="s">
        <v>600</v>
      </c>
      <c r="E521" t="s">
        <v>695</v>
      </c>
      <c r="F521" t="s">
        <v>3355</v>
      </c>
      <c r="G521" t="s">
        <v>3356</v>
      </c>
      <c r="H521" t="s">
        <v>3357</v>
      </c>
      <c r="I521" t="s">
        <v>2489</v>
      </c>
      <c r="J521" t="s">
        <v>2092</v>
      </c>
      <c r="K521" t="s">
        <v>606</v>
      </c>
      <c r="L521" t="s">
        <v>3347</v>
      </c>
      <c r="M521" t="s">
        <v>26</v>
      </c>
      <c r="N521" t="s">
        <v>27</v>
      </c>
    </row>
    <row r="522" spans="1:14" x14ac:dyDescent="0.25">
      <c r="A522" t="s">
        <v>3364</v>
      </c>
      <c r="B522" t="s">
        <v>3365</v>
      </c>
      <c r="C522" t="s">
        <v>3366</v>
      </c>
      <c r="D522" t="s">
        <v>3367</v>
      </c>
      <c r="E522" t="s">
        <v>18</v>
      </c>
      <c r="F522" t="s">
        <v>3368</v>
      </c>
      <c r="G522" t="s">
        <v>3369</v>
      </c>
      <c r="H522" t="s">
        <v>3370</v>
      </c>
      <c r="I522" t="s">
        <v>34</v>
      </c>
      <c r="J522" t="s">
        <v>1161</v>
      </c>
      <c r="K522" t="s">
        <v>1705</v>
      </c>
      <c r="L522" t="s">
        <v>44</v>
      </c>
      <c r="M522" t="s">
        <v>26</v>
      </c>
      <c r="N522" t="s">
        <v>27</v>
      </c>
    </row>
    <row r="523" spans="1:14" x14ac:dyDescent="0.25">
      <c r="A523" t="s">
        <v>3371</v>
      </c>
      <c r="B523" t="s">
        <v>29</v>
      </c>
      <c r="C523" t="s">
        <v>2054</v>
      </c>
      <c r="E523" t="s">
        <v>18</v>
      </c>
      <c r="F523" t="s">
        <v>3372</v>
      </c>
      <c r="G523" t="s">
        <v>3373</v>
      </c>
      <c r="H523" t="s">
        <v>3374</v>
      </c>
      <c r="I523" t="s">
        <v>34</v>
      </c>
      <c r="J523" t="s">
        <v>1295</v>
      </c>
      <c r="K523" t="s">
        <v>1705</v>
      </c>
      <c r="L523" t="s">
        <v>135</v>
      </c>
      <c r="M523" t="s">
        <v>26</v>
      </c>
      <c r="N523" t="s">
        <v>27</v>
      </c>
    </row>
    <row r="524" spans="1:14" x14ac:dyDescent="0.25">
      <c r="A524" t="s">
        <v>3375</v>
      </c>
      <c r="B524" t="s">
        <v>3376</v>
      </c>
      <c r="C524" t="s">
        <v>1700</v>
      </c>
      <c r="D524" t="s">
        <v>3377</v>
      </c>
      <c r="E524" t="s">
        <v>18</v>
      </c>
      <c r="F524" t="s">
        <v>3378</v>
      </c>
      <c r="G524" t="s">
        <v>3379</v>
      </c>
      <c r="H524" t="s">
        <v>3380</v>
      </c>
      <c r="I524" t="s">
        <v>34</v>
      </c>
      <c r="J524" t="s">
        <v>3381</v>
      </c>
      <c r="K524" t="s">
        <v>1705</v>
      </c>
      <c r="L524" t="s">
        <v>848</v>
      </c>
      <c r="M524" t="s">
        <v>26</v>
      </c>
      <c r="N524" t="s">
        <v>27</v>
      </c>
    </row>
    <row r="525" spans="1:14" x14ac:dyDescent="0.25">
      <c r="A525" t="s">
        <v>3382</v>
      </c>
      <c r="B525" t="s">
        <v>3383</v>
      </c>
      <c r="C525" t="s">
        <v>2018</v>
      </c>
      <c r="D525" t="s">
        <v>3384</v>
      </c>
      <c r="E525" t="s">
        <v>18</v>
      </c>
      <c r="F525" t="s">
        <v>3385</v>
      </c>
      <c r="G525" t="s">
        <v>3386</v>
      </c>
      <c r="H525" t="s">
        <v>3387</v>
      </c>
      <c r="I525" t="s">
        <v>34</v>
      </c>
      <c r="J525" t="s">
        <v>3388</v>
      </c>
      <c r="K525" t="s">
        <v>1705</v>
      </c>
      <c r="L525" t="s">
        <v>82</v>
      </c>
      <c r="M525" t="s">
        <v>26</v>
      </c>
      <c r="N525" t="s">
        <v>27</v>
      </c>
    </row>
    <row r="526" spans="1:14" x14ac:dyDescent="0.25">
      <c r="A526" t="s">
        <v>3389</v>
      </c>
      <c r="B526" t="s">
        <v>3390</v>
      </c>
      <c r="C526" t="s">
        <v>1991</v>
      </c>
      <c r="E526" t="s">
        <v>18</v>
      </c>
      <c r="F526" t="s">
        <v>3391</v>
      </c>
      <c r="G526" t="s">
        <v>3392</v>
      </c>
      <c r="H526" t="s">
        <v>3393</v>
      </c>
      <c r="I526" t="s">
        <v>34</v>
      </c>
      <c r="J526" t="s">
        <v>1295</v>
      </c>
      <c r="K526" t="s">
        <v>606</v>
      </c>
      <c r="L526" t="s">
        <v>184</v>
      </c>
      <c r="M526" t="s">
        <v>26</v>
      </c>
      <c r="N526" t="s">
        <v>27</v>
      </c>
    </row>
    <row r="527" spans="1:14" x14ac:dyDescent="0.25">
      <c r="A527" t="s">
        <v>3394</v>
      </c>
      <c r="B527" t="s">
        <v>3395</v>
      </c>
      <c r="C527" t="s">
        <v>2018</v>
      </c>
      <c r="D527" t="s">
        <v>3396</v>
      </c>
      <c r="E527" t="s">
        <v>18</v>
      </c>
      <c r="F527" t="s">
        <v>3397</v>
      </c>
      <c r="G527" t="s">
        <v>3398</v>
      </c>
      <c r="H527" t="s">
        <v>3399</v>
      </c>
      <c r="I527" t="s">
        <v>34</v>
      </c>
      <c r="J527" t="s">
        <v>855</v>
      </c>
      <c r="K527" t="s">
        <v>1705</v>
      </c>
      <c r="L527" t="s">
        <v>477</v>
      </c>
      <c r="M527" t="s">
        <v>26</v>
      </c>
      <c r="N527" t="s">
        <v>27</v>
      </c>
    </row>
    <row r="528" spans="1:14" x14ac:dyDescent="0.25">
      <c r="A528" t="s">
        <v>3119</v>
      </c>
      <c r="B528" t="s">
        <v>3035</v>
      </c>
      <c r="C528" t="s">
        <v>16</v>
      </c>
      <c r="D528" t="s">
        <v>3036</v>
      </c>
      <c r="E528" t="s">
        <v>695</v>
      </c>
      <c r="F528" t="s">
        <v>3400</v>
      </c>
      <c r="G528" t="s">
        <v>3401</v>
      </c>
      <c r="H528" t="s">
        <v>3402</v>
      </c>
      <c r="I528" t="s">
        <v>348</v>
      </c>
      <c r="J528" t="s">
        <v>315</v>
      </c>
      <c r="K528" t="s">
        <v>24</v>
      </c>
      <c r="L528" t="s">
        <v>394</v>
      </c>
      <c r="M528" t="s">
        <v>3403</v>
      </c>
      <c r="N528" t="s">
        <v>46</v>
      </c>
    </row>
    <row r="529" spans="1:14" x14ac:dyDescent="0.25">
      <c r="A529" t="s">
        <v>3404</v>
      </c>
      <c r="B529" t="s">
        <v>3059</v>
      </c>
      <c r="C529" t="s">
        <v>76</v>
      </c>
      <c r="D529" t="s">
        <v>3060</v>
      </c>
      <c r="E529" t="s">
        <v>695</v>
      </c>
      <c r="F529" t="s">
        <v>3405</v>
      </c>
      <c r="G529" t="s">
        <v>3406</v>
      </c>
      <c r="H529" t="s">
        <v>3407</v>
      </c>
      <c r="I529" t="s">
        <v>34</v>
      </c>
      <c r="J529" t="s">
        <v>2658</v>
      </c>
      <c r="K529" t="s">
        <v>24</v>
      </c>
      <c r="L529" t="s">
        <v>224</v>
      </c>
      <c r="M529" t="s">
        <v>3408</v>
      </c>
      <c r="N529" t="s">
        <v>46</v>
      </c>
    </row>
    <row r="530" spans="1:14" x14ac:dyDescent="0.25">
      <c r="A530" t="s">
        <v>2939</v>
      </c>
      <c r="B530" t="s">
        <v>1974</v>
      </c>
      <c r="C530" t="s">
        <v>76</v>
      </c>
      <c r="D530" t="s">
        <v>2940</v>
      </c>
      <c r="E530" t="s">
        <v>695</v>
      </c>
      <c r="F530" t="s">
        <v>3417</v>
      </c>
      <c r="G530" t="s">
        <v>3418</v>
      </c>
      <c r="H530" t="s">
        <v>3419</v>
      </c>
      <c r="I530" t="s">
        <v>22</v>
      </c>
      <c r="J530" t="s">
        <v>3420</v>
      </c>
      <c r="K530" t="s">
        <v>24</v>
      </c>
      <c r="L530" t="s">
        <v>2944</v>
      </c>
      <c r="M530" t="s">
        <v>26</v>
      </c>
      <c r="N530" t="s">
        <v>27</v>
      </c>
    </row>
    <row r="531" spans="1:14" x14ac:dyDescent="0.25">
      <c r="A531" t="s">
        <v>3119</v>
      </c>
      <c r="B531" t="s">
        <v>3035</v>
      </c>
      <c r="C531" t="s">
        <v>16</v>
      </c>
      <c r="D531" t="s">
        <v>3036</v>
      </c>
      <c r="E531" t="s">
        <v>695</v>
      </c>
      <c r="F531" t="s">
        <v>3421</v>
      </c>
      <c r="G531" t="s">
        <v>3422</v>
      </c>
      <c r="H531" t="s">
        <v>3423</v>
      </c>
      <c r="I531" t="s">
        <v>348</v>
      </c>
      <c r="J531" t="s">
        <v>201</v>
      </c>
      <c r="K531" t="s">
        <v>24</v>
      </c>
      <c r="L531" t="s">
        <v>394</v>
      </c>
      <c r="M531" t="s">
        <v>3424</v>
      </c>
      <c r="N531" t="s">
        <v>46</v>
      </c>
    </row>
    <row r="532" spans="1:14" x14ac:dyDescent="0.25">
      <c r="A532" t="s">
        <v>3425</v>
      </c>
      <c r="C532" t="s">
        <v>16</v>
      </c>
      <c r="D532" t="s">
        <v>2975</v>
      </c>
      <c r="E532" t="s">
        <v>695</v>
      </c>
      <c r="F532" t="s">
        <v>3426</v>
      </c>
      <c r="G532" t="s">
        <v>3427</v>
      </c>
      <c r="H532" t="s">
        <v>3428</v>
      </c>
      <c r="I532" t="s">
        <v>348</v>
      </c>
      <c r="J532" t="s">
        <v>372</v>
      </c>
      <c r="K532" t="s">
        <v>24</v>
      </c>
      <c r="L532" t="s">
        <v>2979</v>
      </c>
      <c r="M532" t="s">
        <v>3429</v>
      </c>
      <c r="N532" t="s">
        <v>46</v>
      </c>
    </row>
    <row r="533" spans="1:14" x14ac:dyDescent="0.25">
      <c r="A533" t="s">
        <v>3430</v>
      </c>
      <c r="B533" t="s">
        <v>752</v>
      </c>
      <c r="C533" t="s">
        <v>76</v>
      </c>
      <c r="D533" t="s">
        <v>753</v>
      </c>
      <c r="E533" t="s">
        <v>695</v>
      </c>
      <c r="F533" t="s">
        <v>3431</v>
      </c>
      <c r="G533" t="s">
        <v>3432</v>
      </c>
      <c r="H533" t="s">
        <v>3433</v>
      </c>
      <c r="I533" t="s">
        <v>34</v>
      </c>
      <c r="J533" t="s">
        <v>551</v>
      </c>
      <c r="K533" t="s">
        <v>24</v>
      </c>
      <c r="L533" t="s">
        <v>82</v>
      </c>
      <c r="M533" t="s">
        <v>3434</v>
      </c>
      <c r="N533" t="s">
        <v>46</v>
      </c>
    </row>
    <row r="534" spans="1:14" x14ac:dyDescent="0.25">
      <c r="A534" t="s">
        <v>3439</v>
      </c>
      <c r="B534" t="s">
        <v>3440</v>
      </c>
      <c r="C534" t="s">
        <v>16</v>
      </c>
      <c r="D534" t="s">
        <v>3441</v>
      </c>
      <c r="E534" t="s">
        <v>695</v>
      </c>
      <c r="F534" t="s">
        <v>3442</v>
      </c>
      <c r="G534" t="s">
        <v>3443</v>
      </c>
      <c r="H534" t="s">
        <v>3444</v>
      </c>
      <c r="I534" t="s">
        <v>34</v>
      </c>
      <c r="J534" t="s">
        <v>551</v>
      </c>
      <c r="K534" t="s">
        <v>24</v>
      </c>
      <c r="L534" t="s">
        <v>224</v>
      </c>
      <c r="M534" t="s">
        <v>3445</v>
      </c>
      <c r="N534" t="s">
        <v>46</v>
      </c>
    </row>
    <row r="535" spans="1:14" x14ac:dyDescent="0.25">
      <c r="A535" t="s">
        <v>3446</v>
      </c>
      <c r="B535" t="s">
        <v>3447</v>
      </c>
      <c r="C535" t="s">
        <v>76</v>
      </c>
      <c r="D535" t="s">
        <v>3448</v>
      </c>
      <c r="E535" t="s">
        <v>695</v>
      </c>
      <c r="F535" t="s">
        <v>3449</v>
      </c>
      <c r="G535" t="s">
        <v>3450</v>
      </c>
      <c r="H535" t="s">
        <v>3451</v>
      </c>
      <c r="I535" t="s">
        <v>34</v>
      </c>
      <c r="J535" t="s">
        <v>1295</v>
      </c>
      <c r="K535" t="s">
        <v>24</v>
      </c>
      <c r="L535" t="s">
        <v>483</v>
      </c>
      <c r="M535" t="s">
        <v>26</v>
      </c>
      <c r="N535" t="s">
        <v>27</v>
      </c>
    </row>
    <row r="536" spans="1:14" x14ac:dyDescent="0.25">
      <c r="A536" t="s">
        <v>3086</v>
      </c>
      <c r="B536" t="s">
        <v>3452</v>
      </c>
      <c r="C536" t="s">
        <v>76</v>
      </c>
      <c r="D536" t="s">
        <v>3048</v>
      </c>
      <c r="E536" t="s">
        <v>695</v>
      </c>
      <c r="F536" t="s">
        <v>3453</v>
      </c>
      <c r="G536" t="s">
        <v>3454</v>
      </c>
      <c r="H536" t="s">
        <v>3455</v>
      </c>
      <c r="I536" t="s">
        <v>34</v>
      </c>
      <c r="J536" t="s">
        <v>816</v>
      </c>
      <c r="K536" t="s">
        <v>24</v>
      </c>
      <c r="L536" t="s">
        <v>3052</v>
      </c>
      <c r="M536" t="s">
        <v>26</v>
      </c>
      <c r="N536" t="s">
        <v>27</v>
      </c>
    </row>
    <row r="537" spans="1:14" x14ac:dyDescent="0.25">
      <c r="A537" t="s">
        <v>2965</v>
      </c>
      <c r="B537" t="s">
        <v>3456</v>
      </c>
      <c r="C537" t="s">
        <v>16</v>
      </c>
      <c r="D537" t="s">
        <v>1612</v>
      </c>
      <c r="E537" t="s">
        <v>695</v>
      </c>
      <c r="F537" t="s">
        <v>3457</v>
      </c>
      <c r="G537" t="s">
        <v>3458</v>
      </c>
      <c r="H537" t="s">
        <v>3459</v>
      </c>
      <c r="I537" t="s">
        <v>34</v>
      </c>
      <c r="J537" t="s">
        <v>1019</v>
      </c>
      <c r="K537" t="s">
        <v>24</v>
      </c>
      <c r="L537" t="s">
        <v>82</v>
      </c>
      <c r="M537" t="s">
        <v>26</v>
      </c>
      <c r="N537" t="s">
        <v>27</v>
      </c>
    </row>
    <row r="538" spans="1:14" x14ac:dyDescent="0.25">
      <c r="A538" t="s">
        <v>2939</v>
      </c>
      <c r="B538" t="s">
        <v>1974</v>
      </c>
      <c r="C538" t="s">
        <v>76</v>
      </c>
      <c r="D538" t="s">
        <v>2940</v>
      </c>
      <c r="E538" t="s">
        <v>695</v>
      </c>
      <c r="F538" t="s">
        <v>3460</v>
      </c>
      <c r="G538" t="s">
        <v>3461</v>
      </c>
      <c r="H538" t="s">
        <v>3462</v>
      </c>
      <c r="I538" t="s">
        <v>22</v>
      </c>
      <c r="J538" t="s">
        <v>1677</v>
      </c>
      <c r="K538" t="s">
        <v>24</v>
      </c>
      <c r="L538" t="s">
        <v>2944</v>
      </c>
      <c r="M538" t="s">
        <v>26</v>
      </c>
      <c r="N538" t="s">
        <v>27</v>
      </c>
    </row>
    <row r="539" spans="1:14" x14ac:dyDescent="0.25">
      <c r="A539" t="s">
        <v>3463</v>
      </c>
      <c r="B539" t="s">
        <v>1051</v>
      </c>
      <c r="C539" t="s">
        <v>76</v>
      </c>
      <c r="D539" t="s">
        <v>1052</v>
      </c>
      <c r="E539" t="s">
        <v>695</v>
      </c>
      <c r="F539" t="s">
        <v>3464</v>
      </c>
      <c r="G539" t="s">
        <v>3465</v>
      </c>
      <c r="H539" t="s">
        <v>3466</v>
      </c>
      <c r="I539" t="s">
        <v>34</v>
      </c>
      <c r="J539" t="s">
        <v>1056</v>
      </c>
      <c r="K539" t="s">
        <v>24</v>
      </c>
      <c r="L539" t="s">
        <v>224</v>
      </c>
      <c r="M539" t="s">
        <v>3467</v>
      </c>
      <c r="N539" t="s">
        <v>46</v>
      </c>
    </row>
    <row r="540" spans="1:14" x14ac:dyDescent="0.25">
      <c r="A540" t="s">
        <v>3474</v>
      </c>
      <c r="B540" t="s">
        <v>2981</v>
      </c>
      <c r="C540" t="s">
        <v>16</v>
      </c>
      <c r="D540" t="s">
        <v>2982</v>
      </c>
      <c r="E540" t="s">
        <v>695</v>
      </c>
      <c r="F540" t="s">
        <v>3475</v>
      </c>
      <c r="G540" t="s">
        <v>3476</v>
      </c>
      <c r="H540" t="s">
        <v>3477</v>
      </c>
      <c r="I540" t="s">
        <v>348</v>
      </c>
      <c r="J540" t="s">
        <v>889</v>
      </c>
      <c r="K540" t="s">
        <v>24</v>
      </c>
      <c r="L540" t="s">
        <v>394</v>
      </c>
      <c r="M540" t="s">
        <v>26</v>
      </c>
      <c r="N540" t="s">
        <v>27</v>
      </c>
    </row>
    <row r="541" spans="1:14" x14ac:dyDescent="0.25">
      <c r="A541" t="s">
        <v>3478</v>
      </c>
      <c r="B541" t="s">
        <v>2981</v>
      </c>
      <c r="C541" t="s">
        <v>16</v>
      </c>
      <c r="D541" t="s">
        <v>2982</v>
      </c>
      <c r="E541" t="s">
        <v>695</v>
      </c>
      <c r="F541" t="s">
        <v>3479</v>
      </c>
      <c r="G541" t="s">
        <v>3480</v>
      </c>
      <c r="H541" t="s">
        <v>3481</v>
      </c>
      <c r="I541" t="s">
        <v>348</v>
      </c>
      <c r="J541" t="s">
        <v>889</v>
      </c>
      <c r="K541" t="s">
        <v>24</v>
      </c>
      <c r="L541" t="s">
        <v>394</v>
      </c>
      <c r="M541" t="s">
        <v>26</v>
      </c>
      <c r="N541" t="s">
        <v>27</v>
      </c>
    </row>
    <row r="542" spans="1:14" x14ac:dyDescent="0.25">
      <c r="A542" t="s">
        <v>2896</v>
      </c>
      <c r="B542" t="s">
        <v>2897</v>
      </c>
      <c r="C542" t="s">
        <v>16</v>
      </c>
      <c r="D542" t="s">
        <v>2898</v>
      </c>
      <c r="E542" t="s">
        <v>695</v>
      </c>
      <c r="F542" t="s">
        <v>3482</v>
      </c>
      <c r="G542" t="s">
        <v>3483</v>
      </c>
      <c r="H542" t="s">
        <v>3484</v>
      </c>
      <c r="I542" t="s">
        <v>34</v>
      </c>
      <c r="J542" t="s">
        <v>1482</v>
      </c>
      <c r="K542" t="s">
        <v>24</v>
      </c>
      <c r="L542" t="s">
        <v>36</v>
      </c>
      <c r="M542" t="s">
        <v>26</v>
      </c>
      <c r="N542" t="s">
        <v>27</v>
      </c>
    </row>
    <row r="543" spans="1:14" x14ac:dyDescent="0.25">
      <c r="A543" t="s">
        <v>3485</v>
      </c>
      <c r="B543" t="s">
        <v>2981</v>
      </c>
      <c r="C543" t="s">
        <v>16</v>
      </c>
      <c r="D543" t="s">
        <v>2982</v>
      </c>
      <c r="E543" t="s">
        <v>695</v>
      </c>
      <c r="F543" t="s">
        <v>3486</v>
      </c>
      <c r="G543" t="s">
        <v>3487</v>
      </c>
      <c r="H543" t="s">
        <v>3488</v>
      </c>
      <c r="I543" t="s">
        <v>348</v>
      </c>
      <c r="J543" t="s">
        <v>307</v>
      </c>
      <c r="K543" t="s">
        <v>24</v>
      </c>
      <c r="L543" t="s">
        <v>394</v>
      </c>
      <c r="M543" t="s">
        <v>26</v>
      </c>
      <c r="N543" t="s">
        <v>27</v>
      </c>
    </row>
    <row r="544" spans="1:14" x14ac:dyDescent="0.25">
      <c r="A544" t="s">
        <v>3489</v>
      </c>
      <c r="B544" t="s">
        <v>2981</v>
      </c>
      <c r="C544" t="s">
        <v>16</v>
      </c>
      <c r="D544" t="s">
        <v>2982</v>
      </c>
      <c r="E544" t="s">
        <v>695</v>
      </c>
      <c r="F544" t="s">
        <v>3490</v>
      </c>
      <c r="G544" t="s">
        <v>3491</v>
      </c>
      <c r="H544" t="s">
        <v>3492</v>
      </c>
      <c r="I544" t="s">
        <v>348</v>
      </c>
      <c r="J544" t="s">
        <v>256</v>
      </c>
      <c r="K544" t="s">
        <v>24</v>
      </c>
      <c r="L544" t="s">
        <v>394</v>
      </c>
      <c r="M544" t="s">
        <v>26</v>
      </c>
      <c r="N544" t="s">
        <v>27</v>
      </c>
    </row>
    <row r="545" spans="1:14" x14ac:dyDescent="0.25">
      <c r="A545" t="s">
        <v>3119</v>
      </c>
      <c r="B545" t="s">
        <v>3035</v>
      </c>
      <c r="C545" t="s">
        <v>16</v>
      </c>
      <c r="D545" t="s">
        <v>3036</v>
      </c>
      <c r="E545" t="s">
        <v>695</v>
      </c>
      <c r="F545" t="s">
        <v>3493</v>
      </c>
      <c r="G545" t="s">
        <v>3494</v>
      </c>
      <c r="H545" t="s">
        <v>3495</v>
      </c>
      <c r="I545" t="s">
        <v>348</v>
      </c>
      <c r="J545" t="s">
        <v>201</v>
      </c>
      <c r="K545" t="s">
        <v>24</v>
      </c>
      <c r="L545" t="s">
        <v>394</v>
      </c>
      <c r="M545" t="s">
        <v>3496</v>
      </c>
      <c r="N545" t="s">
        <v>46</v>
      </c>
    </row>
    <row r="546" spans="1:14" x14ac:dyDescent="0.25">
      <c r="A546" t="s">
        <v>2939</v>
      </c>
      <c r="B546" t="s">
        <v>1974</v>
      </c>
      <c r="C546" t="s">
        <v>76</v>
      </c>
      <c r="D546" t="s">
        <v>2940</v>
      </c>
      <c r="E546" t="s">
        <v>695</v>
      </c>
      <c r="F546" t="s">
        <v>3510</v>
      </c>
      <c r="G546" t="s">
        <v>3511</v>
      </c>
      <c r="H546" t="s">
        <v>3512</v>
      </c>
      <c r="I546" t="s">
        <v>22</v>
      </c>
      <c r="J546" t="s">
        <v>3322</v>
      </c>
      <c r="K546" t="s">
        <v>24</v>
      </c>
      <c r="L546" t="s">
        <v>2944</v>
      </c>
      <c r="M546" t="s">
        <v>26</v>
      </c>
      <c r="N546" t="s">
        <v>27</v>
      </c>
    </row>
    <row r="547" spans="1:14" x14ac:dyDescent="0.25">
      <c r="A547" t="s">
        <v>2958</v>
      </c>
      <c r="B547" t="s">
        <v>2959</v>
      </c>
      <c r="C547" t="s">
        <v>76</v>
      </c>
      <c r="D547" t="s">
        <v>2960</v>
      </c>
      <c r="E547" t="s">
        <v>695</v>
      </c>
      <c r="F547" t="s">
        <v>3522</v>
      </c>
      <c r="G547" t="s">
        <v>3523</v>
      </c>
      <c r="H547" t="s">
        <v>3524</v>
      </c>
      <c r="I547" t="s">
        <v>34</v>
      </c>
      <c r="J547" t="s">
        <v>889</v>
      </c>
      <c r="K547" t="s">
        <v>24</v>
      </c>
      <c r="L547" t="s">
        <v>2964</v>
      </c>
      <c r="M547" t="s">
        <v>26</v>
      </c>
      <c r="N547" t="s">
        <v>27</v>
      </c>
    </row>
    <row r="548" spans="1:14" x14ac:dyDescent="0.25">
      <c r="A548" t="s">
        <v>3525</v>
      </c>
      <c r="B548" t="s">
        <v>3042</v>
      </c>
      <c r="C548" t="s">
        <v>76</v>
      </c>
      <c r="D548" t="s">
        <v>102</v>
      </c>
      <c r="E548" t="s">
        <v>695</v>
      </c>
      <c r="F548" t="s">
        <v>3526</v>
      </c>
      <c r="G548" t="s">
        <v>3527</v>
      </c>
      <c r="H548" t="s">
        <v>3528</v>
      </c>
      <c r="I548" t="s">
        <v>34</v>
      </c>
      <c r="J548" t="s">
        <v>106</v>
      </c>
      <c r="K548" t="s">
        <v>24</v>
      </c>
      <c r="L548" t="s">
        <v>82</v>
      </c>
      <c r="M548" t="s">
        <v>3529</v>
      </c>
      <c r="N548" t="s">
        <v>46</v>
      </c>
    </row>
    <row r="549" spans="1:14" x14ac:dyDescent="0.25">
      <c r="A549" t="s">
        <v>2945</v>
      </c>
      <c r="B549" t="s">
        <v>2946</v>
      </c>
      <c r="C549" t="s">
        <v>16</v>
      </c>
      <c r="D549" t="s">
        <v>2947</v>
      </c>
      <c r="E549" t="s">
        <v>695</v>
      </c>
      <c r="F549" t="s">
        <v>3530</v>
      </c>
      <c r="G549" t="s">
        <v>3531</v>
      </c>
      <c r="H549" t="s">
        <v>3532</v>
      </c>
      <c r="I549" t="s">
        <v>34</v>
      </c>
      <c r="J549" t="s">
        <v>142</v>
      </c>
      <c r="K549" t="s">
        <v>24</v>
      </c>
      <c r="L549" t="s">
        <v>2951</v>
      </c>
      <c r="M549" t="s">
        <v>26</v>
      </c>
      <c r="N549" t="s">
        <v>27</v>
      </c>
    </row>
    <row r="550" spans="1:14" x14ac:dyDescent="0.25">
      <c r="A550" t="s">
        <v>3537</v>
      </c>
      <c r="B550" t="s">
        <v>1319</v>
      </c>
      <c r="C550" t="s">
        <v>76</v>
      </c>
      <c r="D550" t="s">
        <v>3147</v>
      </c>
      <c r="E550" t="s">
        <v>695</v>
      </c>
      <c r="F550" t="s">
        <v>3538</v>
      </c>
      <c r="G550" t="s">
        <v>3539</v>
      </c>
      <c r="H550" t="s">
        <v>3540</v>
      </c>
      <c r="I550" t="s">
        <v>34</v>
      </c>
      <c r="J550" t="s">
        <v>1066</v>
      </c>
      <c r="K550" t="s">
        <v>24</v>
      </c>
      <c r="L550" t="s">
        <v>3151</v>
      </c>
      <c r="M550" t="s">
        <v>26</v>
      </c>
      <c r="N550" t="s">
        <v>27</v>
      </c>
    </row>
    <row r="551" spans="1:14" x14ac:dyDescent="0.25">
      <c r="A551" t="s">
        <v>3541</v>
      </c>
      <c r="B551" t="s">
        <v>3542</v>
      </c>
      <c r="C551" t="s">
        <v>600</v>
      </c>
      <c r="D551" t="s">
        <v>3303</v>
      </c>
      <c r="E551" t="s">
        <v>695</v>
      </c>
      <c r="F551" t="s">
        <v>3543</v>
      </c>
      <c r="G551" t="s">
        <v>3544</v>
      </c>
      <c r="H551" t="s">
        <v>3545</v>
      </c>
      <c r="I551" t="s">
        <v>34</v>
      </c>
      <c r="J551" t="s">
        <v>2578</v>
      </c>
      <c r="K551" t="s">
        <v>606</v>
      </c>
      <c r="L551" t="s">
        <v>82</v>
      </c>
      <c r="M551" t="s">
        <v>26</v>
      </c>
      <c r="N551" t="s">
        <v>27</v>
      </c>
    </row>
    <row r="552" spans="1:14" x14ac:dyDescent="0.25">
      <c r="A552" t="s">
        <v>3550</v>
      </c>
      <c r="B552" t="s">
        <v>3551</v>
      </c>
      <c r="C552" t="s">
        <v>1991</v>
      </c>
      <c r="D552" t="s">
        <v>3552</v>
      </c>
      <c r="E552" t="s">
        <v>18</v>
      </c>
      <c r="F552" t="s">
        <v>3553</v>
      </c>
      <c r="G552" t="s">
        <v>3554</v>
      </c>
      <c r="H552" t="s">
        <v>3555</v>
      </c>
      <c r="I552" t="s">
        <v>22</v>
      </c>
      <c r="J552" t="s">
        <v>3556</v>
      </c>
      <c r="K552" t="s">
        <v>606</v>
      </c>
      <c r="L552" t="s">
        <v>3557</v>
      </c>
      <c r="M552" t="s">
        <v>26</v>
      </c>
      <c r="N552" t="s">
        <v>27</v>
      </c>
    </row>
    <row r="553" spans="1:14" x14ac:dyDescent="0.25">
      <c r="A553" t="s">
        <v>2884</v>
      </c>
      <c r="B553" t="s">
        <v>2885</v>
      </c>
      <c r="C553" t="s">
        <v>16</v>
      </c>
      <c r="D553" t="s">
        <v>102</v>
      </c>
      <c r="E553" t="s">
        <v>695</v>
      </c>
      <c r="F553" t="s">
        <v>3558</v>
      </c>
      <c r="G553" t="s">
        <v>3559</v>
      </c>
      <c r="H553" t="s">
        <v>3560</v>
      </c>
      <c r="I553" t="s">
        <v>34</v>
      </c>
      <c r="J553" t="s">
        <v>1435</v>
      </c>
      <c r="K553" t="s">
        <v>24</v>
      </c>
      <c r="L553" t="s">
        <v>82</v>
      </c>
      <c r="M553" t="s">
        <v>3561</v>
      </c>
      <c r="N553" t="s">
        <v>46</v>
      </c>
    </row>
    <row r="554" spans="1:14" x14ac:dyDescent="0.25">
      <c r="A554" t="s">
        <v>3562</v>
      </c>
      <c r="B554" t="s">
        <v>3563</v>
      </c>
      <c r="C554" t="s">
        <v>16</v>
      </c>
      <c r="D554" t="s">
        <v>579</v>
      </c>
      <c r="E554" t="s">
        <v>695</v>
      </c>
      <c r="F554" t="s">
        <v>3564</v>
      </c>
      <c r="G554" t="s">
        <v>3565</v>
      </c>
      <c r="H554" t="s">
        <v>3566</v>
      </c>
      <c r="I554" t="s">
        <v>34</v>
      </c>
      <c r="J554" t="s">
        <v>2757</v>
      </c>
      <c r="K554" t="s">
        <v>24</v>
      </c>
      <c r="L554" t="s">
        <v>193</v>
      </c>
      <c r="M554" t="s">
        <v>26</v>
      </c>
      <c r="N554" t="s">
        <v>27</v>
      </c>
    </row>
    <row r="555" spans="1:14" x14ac:dyDescent="0.25">
      <c r="A555" t="s">
        <v>3114</v>
      </c>
      <c r="B555" t="s">
        <v>3115</v>
      </c>
      <c r="C555" t="s">
        <v>16</v>
      </c>
      <c r="D555" t="s">
        <v>1612</v>
      </c>
      <c r="E555" t="s">
        <v>695</v>
      </c>
      <c r="F555" t="s">
        <v>3567</v>
      </c>
      <c r="G555" t="s">
        <v>3568</v>
      </c>
      <c r="H555" t="s">
        <v>3569</v>
      </c>
      <c r="I555" t="s">
        <v>34</v>
      </c>
      <c r="J555" t="s">
        <v>178</v>
      </c>
      <c r="K555" t="s">
        <v>24</v>
      </c>
      <c r="L555" t="s">
        <v>82</v>
      </c>
      <c r="M555" t="s">
        <v>26</v>
      </c>
      <c r="N555" t="s">
        <v>27</v>
      </c>
    </row>
    <row r="556" spans="1:14" x14ac:dyDescent="0.25">
      <c r="A556" t="s">
        <v>3570</v>
      </c>
      <c r="B556" t="s">
        <v>3571</v>
      </c>
      <c r="C556" t="s">
        <v>16</v>
      </c>
      <c r="D556" t="s">
        <v>3572</v>
      </c>
      <c r="E556" t="s">
        <v>695</v>
      </c>
      <c r="F556" t="s">
        <v>3573</v>
      </c>
      <c r="G556" t="s">
        <v>3574</v>
      </c>
      <c r="H556" t="s">
        <v>3575</v>
      </c>
      <c r="I556" t="s">
        <v>22</v>
      </c>
      <c r="J556" t="s">
        <v>1295</v>
      </c>
      <c r="K556" t="s">
        <v>24</v>
      </c>
      <c r="L556" t="s">
        <v>91</v>
      </c>
      <c r="M556" t="s">
        <v>26</v>
      </c>
      <c r="N556" t="s">
        <v>27</v>
      </c>
    </row>
    <row r="557" spans="1:14" x14ac:dyDescent="0.25">
      <c r="A557" t="s">
        <v>3583</v>
      </c>
      <c r="B557" t="s">
        <v>2981</v>
      </c>
      <c r="C557" t="s">
        <v>16</v>
      </c>
      <c r="D557" t="s">
        <v>2982</v>
      </c>
      <c r="E557" t="s">
        <v>695</v>
      </c>
      <c r="F557" t="s">
        <v>3584</v>
      </c>
      <c r="G557" t="s">
        <v>3585</v>
      </c>
      <c r="H557" t="s">
        <v>3586</v>
      </c>
      <c r="I557" t="s">
        <v>348</v>
      </c>
      <c r="J557" t="s">
        <v>393</v>
      </c>
      <c r="K557" t="s">
        <v>24</v>
      </c>
      <c r="L557" t="s">
        <v>394</v>
      </c>
      <c r="M557" t="s">
        <v>26</v>
      </c>
      <c r="N557" t="s">
        <v>27</v>
      </c>
    </row>
    <row r="558" spans="1:14" x14ac:dyDescent="0.25">
      <c r="A558" t="s">
        <v>3587</v>
      </c>
      <c r="B558" t="s">
        <v>3105</v>
      </c>
      <c r="C558" t="s">
        <v>16</v>
      </c>
      <c r="D558" t="s">
        <v>3106</v>
      </c>
      <c r="E558" t="s">
        <v>695</v>
      </c>
      <c r="F558" t="s">
        <v>3588</v>
      </c>
      <c r="G558" t="s">
        <v>3589</v>
      </c>
      <c r="H558" t="s">
        <v>3590</v>
      </c>
      <c r="I558" t="s">
        <v>34</v>
      </c>
      <c r="J558" t="s">
        <v>372</v>
      </c>
      <c r="K558" t="s">
        <v>24</v>
      </c>
      <c r="L558" t="s">
        <v>3591</v>
      </c>
      <c r="M558" t="s">
        <v>3592</v>
      </c>
      <c r="N558" t="s">
        <v>46</v>
      </c>
    </row>
    <row r="559" spans="1:14" x14ac:dyDescent="0.25">
      <c r="A559" t="s">
        <v>3593</v>
      </c>
      <c r="B559" t="s">
        <v>3594</v>
      </c>
      <c r="C559" t="s">
        <v>16</v>
      </c>
      <c r="D559" t="s">
        <v>3595</v>
      </c>
      <c r="E559" t="s">
        <v>695</v>
      </c>
      <c r="F559" t="s">
        <v>3596</v>
      </c>
      <c r="G559" t="s">
        <v>3597</v>
      </c>
      <c r="H559" t="s">
        <v>3598</v>
      </c>
      <c r="I559" t="s">
        <v>34</v>
      </c>
      <c r="J559" t="s">
        <v>240</v>
      </c>
      <c r="K559" t="s">
        <v>24</v>
      </c>
      <c r="L559" t="s">
        <v>36</v>
      </c>
      <c r="M559" t="s">
        <v>26</v>
      </c>
      <c r="N559" t="s">
        <v>27</v>
      </c>
    </row>
    <row r="560" spans="1:14" x14ac:dyDescent="0.25">
      <c r="A560" t="s">
        <v>3602</v>
      </c>
      <c r="B560" t="s">
        <v>3440</v>
      </c>
      <c r="C560" t="s">
        <v>16</v>
      </c>
      <c r="D560" t="s">
        <v>3441</v>
      </c>
      <c r="E560" t="s">
        <v>695</v>
      </c>
      <c r="F560" t="s">
        <v>3603</v>
      </c>
      <c r="G560" t="s">
        <v>3604</v>
      </c>
      <c r="H560" t="s">
        <v>3605</v>
      </c>
      <c r="I560" t="s">
        <v>34</v>
      </c>
      <c r="J560" t="s">
        <v>551</v>
      </c>
      <c r="K560" t="s">
        <v>24</v>
      </c>
      <c r="L560" t="s">
        <v>224</v>
      </c>
      <c r="M560" t="s">
        <v>3606</v>
      </c>
      <c r="N560" t="s">
        <v>46</v>
      </c>
    </row>
    <row r="561" spans="1:14" x14ac:dyDescent="0.25">
      <c r="A561" t="s">
        <v>3607</v>
      </c>
      <c r="B561" t="s">
        <v>3092</v>
      </c>
      <c r="C561" t="s">
        <v>16</v>
      </c>
      <c r="D561" t="s">
        <v>3093</v>
      </c>
      <c r="E561" t="s">
        <v>695</v>
      </c>
      <c r="F561" t="s">
        <v>3608</v>
      </c>
      <c r="G561" t="s">
        <v>3609</v>
      </c>
      <c r="H561" t="s">
        <v>3610</v>
      </c>
      <c r="I561" t="s">
        <v>34</v>
      </c>
      <c r="J561" t="s">
        <v>307</v>
      </c>
      <c r="K561" t="s">
        <v>24</v>
      </c>
      <c r="L561" t="s">
        <v>477</v>
      </c>
      <c r="M561" t="s">
        <v>26</v>
      </c>
      <c r="N561" t="s">
        <v>27</v>
      </c>
    </row>
    <row r="562" spans="1:14" x14ac:dyDescent="0.25">
      <c r="A562" t="s">
        <v>3611</v>
      </c>
      <c r="B562" t="s">
        <v>3275</v>
      </c>
      <c r="C562" t="s">
        <v>76</v>
      </c>
      <c r="D562" t="s">
        <v>3276</v>
      </c>
      <c r="E562" t="s">
        <v>695</v>
      </c>
      <c r="F562" t="s">
        <v>3612</v>
      </c>
      <c r="G562" t="s">
        <v>3613</v>
      </c>
      <c r="H562" t="s">
        <v>3614</v>
      </c>
      <c r="I562" t="s">
        <v>22</v>
      </c>
      <c r="J562" t="s">
        <v>162</v>
      </c>
      <c r="K562" t="s">
        <v>24</v>
      </c>
      <c r="L562" t="s">
        <v>91</v>
      </c>
      <c r="M562" t="s">
        <v>3615</v>
      </c>
      <c r="N562" t="s">
        <v>46</v>
      </c>
    </row>
    <row r="563" spans="1:14" x14ac:dyDescent="0.25">
      <c r="A563" t="s">
        <v>3073</v>
      </c>
      <c r="B563" t="s">
        <v>2891</v>
      </c>
      <c r="C563" t="s">
        <v>16</v>
      </c>
      <c r="D563" t="s">
        <v>2892</v>
      </c>
      <c r="E563" t="s">
        <v>695</v>
      </c>
      <c r="F563" t="s">
        <v>3620</v>
      </c>
      <c r="G563" t="s">
        <v>3621</v>
      </c>
      <c r="H563" t="s">
        <v>3622</v>
      </c>
      <c r="I563" t="s">
        <v>22</v>
      </c>
      <c r="J563" t="s">
        <v>426</v>
      </c>
      <c r="K563" t="s">
        <v>24</v>
      </c>
      <c r="L563" t="s">
        <v>91</v>
      </c>
      <c r="M563" t="s">
        <v>26</v>
      </c>
      <c r="N563" t="s">
        <v>27</v>
      </c>
    </row>
    <row r="564" spans="1:14" x14ac:dyDescent="0.25">
      <c r="A564" t="s">
        <v>2939</v>
      </c>
      <c r="B564" t="s">
        <v>1974</v>
      </c>
      <c r="C564" t="s">
        <v>76</v>
      </c>
      <c r="D564" t="s">
        <v>2940</v>
      </c>
      <c r="E564" t="s">
        <v>695</v>
      </c>
      <c r="F564" t="s">
        <v>3623</v>
      </c>
      <c r="G564" t="s">
        <v>3624</v>
      </c>
      <c r="H564" t="s">
        <v>3625</v>
      </c>
      <c r="I564" t="s">
        <v>22</v>
      </c>
      <c r="J564" t="s">
        <v>2023</v>
      </c>
      <c r="K564" t="s">
        <v>24</v>
      </c>
      <c r="L564" t="s">
        <v>2944</v>
      </c>
      <c r="M564" t="s">
        <v>26</v>
      </c>
      <c r="N564" t="s">
        <v>27</v>
      </c>
    </row>
    <row r="565" spans="1:14" x14ac:dyDescent="0.25">
      <c r="A565" t="s">
        <v>2945</v>
      </c>
      <c r="B565" t="s">
        <v>715</v>
      </c>
      <c r="C565" t="s">
        <v>16</v>
      </c>
      <c r="D565" t="s">
        <v>2947</v>
      </c>
      <c r="E565" t="s">
        <v>695</v>
      </c>
      <c r="F565" t="s">
        <v>3626</v>
      </c>
      <c r="G565" t="s">
        <v>3627</v>
      </c>
      <c r="H565" t="s">
        <v>3628</v>
      </c>
      <c r="I565" t="s">
        <v>34</v>
      </c>
      <c r="J565" t="s">
        <v>178</v>
      </c>
      <c r="K565" t="s">
        <v>24</v>
      </c>
      <c r="L565" t="s">
        <v>2951</v>
      </c>
      <c r="M565" t="s">
        <v>26</v>
      </c>
      <c r="N565" t="s">
        <v>27</v>
      </c>
    </row>
    <row r="566" spans="1:14" x14ac:dyDescent="0.25">
      <c r="A566" t="s">
        <v>3629</v>
      </c>
      <c r="B566" t="s">
        <v>3196</v>
      </c>
      <c r="C566" t="s">
        <v>16</v>
      </c>
      <c r="D566" t="s">
        <v>3197</v>
      </c>
      <c r="E566" t="s">
        <v>695</v>
      </c>
      <c r="F566" t="s">
        <v>3630</v>
      </c>
      <c r="G566" t="s">
        <v>3631</v>
      </c>
      <c r="H566" t="s">
        <v>3632</v>
      </c>
      <c r="I566" t="s">
        <v>34</v>
      </c>
      <c r="J566" t="s">
        <v>256</v>
      </c>
      <c r="K566" t="s">
        <v>24</v>
      </c>
      <c r="L566" t="s">
        <v>82</v>
      </c>
      <c r="M566" t="s">
        <v>26</v>
      </c>
      <c r="N566" t="s">
        <v>27</v>
      </c>
    </row>
    <row r="567" spans="1:14" x14ac:dyDescent="0.25">
      <c r="A567" t="s">
        <v>2896</v>
      </c>
      <c r="B567" t="s">
        <v>2897</v>
      </c>
      <c r="C567" t="s">
        <v>16</v>
      </c>
      <c r="D567" t="s">
        <v>2898</v>
      </c>
      <c r="E567" t="s">
        <v>695</v>
      </c>
      <c r="F567" t="s">
        <v>3633</v>
      </c>
      <c r="G567" t="s">
        <v>3634</v>
      </c>
      <c r="H567" t="s">
        <v>3635</v>
      </c>
      <c r="I567" t="s">
        <v>34</v>
      </c>
      <c r="J567" t="s">
        <v>1482</v>
      </c>
      <c r="K567" t="s">
        <v>24</v>
      </c>
      <c r="L567" t="s">
        <v>36</v>
      </c>
      <c r="M567" t="s">
        <v>26</v>
      </c>
      <c r="N567" t="s">
        <v>27</v>
      </c>
    </row>
    <row r="568" spans="1:14" x14ac:dyDescent="0.25">
      <c r="A568" t="s">
        <v>3636</v>
      </c>
      <c r="B568" t="s">
        <v>3637</v>
      </c>
      <c r="C568" t="s">
        <v>16</v>
      </c>
      <c r="D568" t="s">
        <v>3093</v>
      </c>
      <c r="E568" t="s">
        <v>695</v>
      </c>
      <c r="F568" t="s">
        <v>3638</v>
      </c>
      <c r="G568" t="s">
        <v>3639</v>
      </c>
      <c r="H568" t="s">
        <v>3640</v>
      </c>
      <c r="I568" t="s">
        <v>34</v>
      </c>
      <c r="J568" t="s">
        <v>307</v>
      </c>
      <c r="K568" t="s">
        <v>24</v>
      </c>
      <c r="L568" t="s">
        <v>477</v>
      </c>
      <c r="M568" t="s">
        <v>26</v>
      </c>
      <c r="N568" t="s">
        <v>27</v>
      </c>
    </row>
    <row r="569" spans="1:14" x14ac:dyDescent="0.25">
      <c r="A569" t="s">
        <v>3641</v>
      </c>
      <c r="B569" t="s">
        <v>1051</v>
      </c>
      <c r="C569" t="s">
        <v>76</v>
      </c>
      <c r="D569" t="s">
        <v>1052</v>
      </c>
      <c r="E569" t="s">
        <v>695</v>
      </c>
      <c r="F569" t="s">
        <v>3642</v>
      </c>
      <c r="G569" t="s">
        <v>3643</v>
      </c>
      <c r="H569" t="s">
        <v>3644</v>
      </c>
      <c r="I569" t="s">
        <v>34</v>
      </c>
      <c r="J569" t="s">
        <v>162</v>
      </c>
      <c r="K569" t="s">
        <v>24</v>
      </c>
      <c r="L569" t="s">
        <v>224</v>
      </c>
      <c r="M569" t="s">
        <v>3645</v>
      </c>
      <c r="N569" t="s">
        <v>46</v>
      </c>
    </row>
    <row r="570" spans="1:14" x14ac:dyDescent="0.25">
      <c r="A570" t="s">
        <v>3646</v>
      </c>
      <c r="B570" t="s">
        <v>1525</v>
      </c>
      <c r="C570" t="s">
        <v>16</v>
      </c>
      <c r="D570" t="s">
        <v>2673</v>
      </c>
      <c r="E570" t="s">
        <v>695</v>
      </c>
      <c r="F570" t="s">
        <v>3647</v>
      </c>
      <c r="G570" t="s">
        <v>3648</v>
      </c>
      <c r="H570" t="s">
        <v>3649</v>
      </c>
      <c r="I570" t="s">
        <v>34</v>
      </c>
      <c r="J570" t="s">
        <v>412</v>
      </c>
      <c r="K570" t="s">
        <v>24</v>
      </c>
      <c r="L570" t="s">
        <v>82</v>
      </c>
      <c r="M570" t="s">
        <v>3650</v>
      </c>
      <c r="N570" t="s">
        <v>46</v>
      </c>
    </row>
    <row r="571" spans="1:14" x14ac:dyDescent="0.25">
      <c r="A571" t="s">
        <v>3651</v>
      </c>
      <c r="B571" t="s">
        <v>3563</v>
      </c>
      <c r="C571" t="s">
        <v>16</v>
      </c>
      <c r="D571" t="s">
        <v>579</v>
      </c>
      <c r="E571" t="s">
        <v>695</v>
      </c>
      <c r="F571" t="s">
        <v>3652</v>
      </c>
      <c r="G571" t="s">
        <v>3653</v>
      </c>
      <c r="H571" t="s">
        <v>3654</v>
      </c>
      <c r="I571" t="s">
        <v>34</v>
      </c>
      <c r="J571" t="s">
        <v>2757</v>
      </c>
      <c r="K571" t="s">
        <v>24</v>
      </c>
      <c r="L571" t="s">
        <v>193</v>
      </c>
      <c r="M571" t="s">
        <v>26</v>
      </c>
      <c r="N571" t="s">
        <v>27</v>
      </c>
    </row>
    <row r="572" spans="1:14" x14ac:dyDescent="0.25">
      <c r="A572" t="s">
        <v>3291</v>
      </c>
      <c r="B572" t="s">
        <v>3659</v>
      </c>
      <c r="C572" t="s">
        <v>76</v>
      </c>
      <c r="D572" t="s">
        <v>3197</v>
      </c>
      <c r="E572" t="s">
        <v>695</v>
      </c>
      <c r="F572" t="s">
        <v>3660</v>
      </c>
      <c r="G572" t="s">
        <v>3661</v>
      </c>
      <c r="H572" t="s">
        <v>3662</v>
      </c>
      <c r="I572" t="s">
        <v>34</v>
      </c>
      <c r="J572" t="s">
        <v>1648</v>
      </c>
      <c r="K572" t="s">
        <v>24</v>
      </c>
      <c r="L572" t="s">
        <v>82</v>
      </c>
      <c r="M572" t="s">
        <v>26</v>
      </c>
      <c r="N572" t="s">
        <v>27</v>
      </c>
    </row>
    <row r="573" spans="1:14" x14ac:dyDescent="0.25">
      <c r="A573" t="s">
        <v>3671</v>
      </c>
      <c r="B573" t="s">
        <v>3672</v>
      </c>
      <c r="C573" t="s">
        <v>16</v>
      </c>
      <c r="D573" t="s">
        <v>3673</v>
      </c>
      <c r="E573" t="s">
        <v>18</v>
      </c>
      <c r="F573" t="s">
        <v>3674</v>
      </c>
      <c r="G573" t="s">
        <v>3675</v>
      </c>
      <c r="H573" t="s">
        <v>3676</v>
      </c>
      <c r="I573" t="s">
        <v>34</v>
      </c>
      <c r="J573" t="s">
        <v>217</v>
      </c>
      <c r="K573" t="s">
        <v>24</v>
      </c>
      <c r="L573" t="s">
        <v>82</v>
      </c>
      <c r="M573" t="s">
        <v>26</v>
      </c>
      <c r="N573" t="s">
        <v>27</v>
      </c>
    </row>
    <row r="574" spans="1:14" x14ac:dyDescent="0.25">
      <c r="A574" t="s">
        <v>3677</v>
      </c>
      <c r="B574" t="s">
        <v>3678</v>
      </c>
      <c r="C574" t="s">
        <v>76</v>
      </c>
      <c r="D574" t="s">
        <v>228</v>
      </c>
      <c r="E574" t="s">
        <v>18</v>
      </c>
      <c r="F574" t="s">
        <v>3679</v>
      </c>
      <c r="G574" t="s">
        <v>3680</v>
      </c>
      <c r="H574" t="s">
        <v>3681</v>
      </c>
      <c r="I574" t="s">
        <v>34</v>
      </c>
      <c r="J574" t="s">
        <v>412</v>
      </c>
      <c r="K574" t="s">
        <v>24</v>
      </c>
      <c r="L574" t="s">
        <v>82</v>
      </c>
      <c r="M574" t="s">
        <v>3682</v>
      </c>
      <c r="N574" t="s">
        <v>46</v>
      </c>
    </row>
    <row r="575" spans="1:14" x14ac:dyDescent="0.25">
      <c r="A575" t="s">
        <v>3683</v>
      </c>
      <c r="B575" t="s">
        <v>2505</v>
      </c>
      <c r="C575" t="s">
        <v>16</v>
      </c>
      <c r="D575" t="s">
        <v>3684</v>
      </c>
      <c r="E575" t="s">
        <v>18</v>
      </c>
      <c r="F575" t="s">
        <v>3685</v>
      </c>
      <c r="G575" t="s">
        <v>3686</v>
      </c>
      <c r="H575" t="s">
        <v>3687</v>
      </c>
      <c r="I575" t="s">
        <v>34</v>
      </c>
      <c r="J575" t="s">
        <v>2757</v>
      </c>
      <c r="K575" t="s">
        <v>24</v>
      </c>
      <c r="L575" t="s">
        <v>3688</v>
      </c>
      <c r="M575" t="s">
        <v>26</v>
      </c>
      <c r="N575" t="s">
        <v>27</v>
      </c>
    </row>
    <row r="576" spans="1:14" x14ac:dyDescent="0.25">
      <c r="A576" t="s">
        <v>3689</v>
      </c>
      <c r="B576" t="s">
        <v>3690</v>
      </c>
      <c r="C576" t="s">
        <v>76</v>
      </c>
      <c r="D576" t="s">
        <v>3691</v>
      </c>
      <c r="E576" t="s">
        <v>18</v>
      </c>
      <c r="F576" t="s">
        <v>3692</v>
      </c>
      <c r="G576" t="s">
        <v>3693</v>
      </c>
      <c r="H576" t="s">
        <v>3694</v>
      </c>
      <c r="I576" t="s">
        <v>34</v>
      </c>
      <c r="J576" t="s">
        <v>315</v>
      </c>
      <c r="K576" t="s">
        <v>24</v>
      </c>
      <c r="L576" t="s">
        <v>82</v>
      </c>
      <c r="M576" t="s">
        <v>3695</v>
      </c>
      <c r="N576" t="s">
        <v>46</v>
      </c>
    </row>
    <row r="577" spans="1:14" x14ac:dyDescent="0.25">
      <c r="A577" t="s">
        <v>3696</v>
      </c>
      <c r="B577" t="s">
        <v>3697</v>
      </c>
      <c r="C577" t="s">
        <v>16</v>
      </c>
      <c r="D577" t="s">
        <v>3698</v>
      </c>
      <c r="E577" t="s">
        <v>18</v>
      </c>
      <c r="F577" t="s">
        <v>3699</v>
      </c>
      <c r="G577" t="s">
        <v>3700</v>
      </c>
      <c r="H577" t="s">
        <v>3701</v>
      </c>
      <c r="I577" t="s">
        <v>34</v>
      </c>
      <c r="J577" t="s">
        <v>81</v>
      </c>
      <c r="K577" t="s">
        <v>24</v>
      </c>
      <c r="L577" t="s">
        <v>3702</v>
      </c>
      <c r="M577" t="s">
        <v>3703</v>
      </c>
      <c r="N577" t="s">
        <v>46</v>
      </c>
    </row>
    <row r="578" spans="1:14" x14ac:dyDescent="0.25">
      <c r="A578" t="s">
        <v>3704</v>
      </c>
      <c r="B578" t="s">
        <v>3705</v>
      </c>
      <c r="C578" t="s">
        <v>76</v>
      </c>
      <c r="D578" t="s">
        <v>1069</v>
      </c>
      <c r="E578" t="s">
        <v>18</v>
      </c>
      <c r="F578" t="s">
        <v>3706</v>
      </c>
      <c r="G578" t="s">
        <v>3707</v>
      </c>
      <c r="H578" t="s">
        <v>3708</v>
      </c>
      <c r="I578" t="s">
        <v>34</v>
      </c>
      <c r="J578" t="s">
        <v>1836</v>
      </c>
      <c r="K578" t="s">
        <v>24</v>
      </c>
      <c r="L578" t="s">
        <v>36</v>
      </c>
      <c r="M578" t="s">
        <v>3709</v>
      </c>
      <c r="N578" t="s">
        <v>46</v>
      </c>
    </row>
    <row r="579" spans="1:14" x14ac:dyDescent="0.25">
      <c r="A579" t="s">
        <v>3710</v>
      </c>
      <c r="B579" t="s">
        <v>3711</v>
      </c>
      <c r="C579" t="s">
        <v>16</v>
      </c>
      <c r="D579" t="s">
        <v>3712</v>
      </c>
      <c r="E579" t="s">
        <v>18</v>
      </c>
      <c r="F579" t="s">
        <v>3713</v>
      </c>
      <c r="G579" t="s">
        <v>3714</v>
      </c>
      <c r="H579" t="s">
        <v>3715</v>
      </c>
      <c r="I579" t="s">
        <v>22</v>
      </c>
      <c r="J579" t="s">
        <v>142</v>
      </c>
      <c r="K579" t="s">
        <v>24</v>
      </c>
      <c r="L579" t="s">
        <v>91</v>
      </c>
      <c r="M579" t="s">
        <v>26</v>
      </c>
      <c r="N579" t="s">
        <v>27</v>
      </c>
    </row>
    <row r="580" spans="1:14" x14ac:dyDescent="0.25">
      <c r="A580" t="s">
        <v>3716</v>
      </c>
      <c r="B580" t="s">
        <v>3717</v>
      </c>
      <c r="C580" t="s">
        <v>16</v>
      </c>
      <c r="D580" t="s">
        <v>3718</v>
      </c>
      <c r="E580" t="s">
        <v>18</v>
      </c>
      <c r="F580" t="s">
        <v>3719</v>
      </c>
      <c r="G580" t="s">
        <v>3720</v>
      </c>
      <c r="H580" t="s">
        <v>3721</v>
      </c>
      <c r="I580" t="s">
        <v>34</v>
      </c>
      <c r="J580" t="s">
        <v>393</v>
      </c>
      <c r="K580" t="s">
        <v>24</v>
      </c>
      <c r="L580" t="s">
        <v>3722</v>
      </c>
      <c r="M580" t="s">
        <v>26</v>
      </c>
      <c r="N580" t="s">
        <v>27</v>
      </c>
    </row>
    <row r="581" spans="1:14" x14ac:dyDescent="0.25">
      <c r="A581" t="s">
        <v>3723</v>
      </c>
      <c r="B581" t="s">
        <v>2753</v>
      </c>
      <c r="C581" t="s">
        <v>76</v>
      </c>
      <c r="D581" t="s">
        <v>472</v>
      </c>
      <c r="E581" t="s">
        <v>18</v>
      </c>
      <c r="F581" t="s">
        <v>3724</v>
      </c>
      <c r="G581" t="s">
        <v>3725</v>
      </c>
      <c r="H581" t="s">
        <v>3726</v>
      </c>
      <c r="I581" t="s">
        <v>34</v>
      </c>
      <c r="J581" t="s">
        <v>240</v>
      </c>
      <c r="K581" t="s">
        <v>24</v>
      </c>
      <c r="L581" t="s">
        <v>477</v>
      </c>
      <c r="M581" t="s">
        <v>26</v>
      </c>
      <c r="N581" t="s">
        <v>27</v>
      </c>
    </row>
    <row r="582" spans="1:14" x14ac:dyDescent="0.25">
      <c r="A582" t="s">
        <v>3727</v>
      </c>
      <c r="B582" t="s">
        <v>3728</v>
      </c>
      <c r="C582" t="s">
        <v>16</v>
      </c>
      <c r="D582" t="s">
        <v>94</v>
      </c>
      <c r="E582" t="s">
        <v>18</v>
      </c>
      <c r="F582" t="s">
        <v>3729</v>
      </c>
      <c r="G582" t="s">
        <v>3730</v>
      </c>
      <c r="H582" t="s">
        <v>3731</v>
      </c>
      <c r="I582" t="s">
        <v>34</v>
      </c>
      <c r="J582" t="s">
        <v>433</v>
      </c>
      <c r="K582" t="s">
        <v>24</v>
      </c>
      <c r="L582" t="s">
        <v>3732</v>
      </c>
      <c r="M582" t="s">
        <v>26</v>
      </c>
      <c r="N582" t="s">
        <v>27</v>
      </c>
    </row>
    <row r="583" spans="1:14" x14ac:dyDescent="0.25">
      <c r="A583" t="s">
        <v>3733</v>
      </c>
      <c r="B583" t="s">
        <v>101</v>
      </c>
      <c r="C583" t="s">
        <v>76</v>
      </c>
      <c r="D583" t="s">
        <v>102</v>
      </c>
      <c r="E583" t="s">
        <v>18</v>
      </c>
      <c r="F583" t="s">
        <v>3734</v>
      </c>
      <c r="G583" t="s">
        <v>3735</v>
      </c>
      <c r="H583" t="s">
        <v>3736</v>
      </c>
      <c r="I583" t="s">
        <v>34</v>
      </c>
      <c r="J583" t="s">
        <v>1488</v>
      </c>
      <c r="K583" t="s">
        <v>24</v>
      </c>
      <c r="L583" t="s">
        <v>82</v>
      </c>
      <c r="M583" t="s">
        <v>3737</v>
      </c>
      <c r="N583" t="s">
        <v>46</v>
      </c>
    </row>
    <row r="584" spans="1:14" x14ac:dyDescent="0.25">
      <c r="A584" t="s">
        <v>3738</v>
      </c>
      <c r="B584" t="s">
        <v>672</v>
      </c>
      <c r="C584" t="s">
        <v>16</v>
      </c>
      <c r="D584" t="s">
        <v>472</v>
      </c>
      <c r="E584" t="s">
        <v>18</v>
      </c>
      <c r="F584" t="s">
        <v>3739</v>
      </c>
      <c r="G584" t="s">
        <v>3740</v>
      </c>
      <c r="H584" t="s">
        <v>3741</v>
      </c>
      <c r="I584" t="s">
        <v>34</v>
      </c>
      <c r="J584" t="s">
        <v>1860</v>
      </c>
      <c r="K584" t="s">
        <v>24</v>
      </c>
      <c r="L584" t="s">
        <v>848</v>
      </c>
      <c r="M584" t="s">
        <v>26</v>
      </c>
      <c r="N584" t="s">
        <v>27</v>
      </c>
    </row>
    <row r="585" spans="1:14" x14ac:dyDescent="0.25">
      <c r="A585" t="s">
        <v>3742</v>
      </c>
      <c r="B585" t="s">
        <v>3743</v>
      </c>
      <c r="C585" t="s">
        <v>76</v>
      </c>
      <c r="D585" t="s">
        <v>2157</v>
      </c>
      <c r="E585" t="s">
        <v>18</v>
      </c>
      <c r="F585" t="s">
        <v>3744</v>
      </c>
      <c r="G585" t="s">
        <v>3745</v>
      </c>
      <c r="H585" t="s">
        <v>3746</v>
      </c>
      <c r="I585" t="s">
        <v>34</v>
      </c>
      <c r="J585" t="s">
        <v>120</v>
      </c>
      <c r="K585" t="s">
        <v>24</v>
      </c>
      <c r="L585" t="s">
        <v>193</v>
      </c>
      <c r="M585" t="s">
        <v>3747</v>
      </c>
      <c r="N585" t="s">
        <v>46</v>
      </c>
    </row>
    <row r="586" spans="1:14" x14ac:dyDescent="0.25">
      <c r="A586" t="s">
        <v>3748</v>
      </c>
      <c r="B586" t="s">
        <v>287</v>
      </c>
      <c r="C586" t="s">
        <v>16</v>
      </c>
      <c r="D586" t="s">
        <v>759</v>
      </c>
      <c r="E586" t="s">
        <v>18</v>
      </c>
      <c r="F586" t="s">
        <v>3749</v>
      </c>
      <c r="G586" t="s">
        <v>3750</v>
      </c>
      <c r="H586" t="s">
        <v>3751</v>
      </c>
      <c r="I586" t="s">
        <v>34</v>
      </c>
      <c r="J586" t="s">
        <v>626</v>
      </c>
      <c r="K586" t="s">
        <v>24</v>
      </c>
      <c r="L586" t="s">
        <v>224</v>
      </c>
      <c r="M586" t="s">
        <v>3752</v>
      </c>
      <c r="N586" t="s">
        <v>46</v>
      </c>
    </row>
    <row r="587" spans="1:14" x14ac:dyDescent="0.25">
      <c r="A587" t="s">
        <v>3753</v>
      </c>
      <c r="B587" t="s">
        <v>2505</v>
      </c>
      <c r="C587" t="s">
        <v>16</v>
      </c>
      <c r="D587" t="s">
        <v>3754</v>
      </c>
      <c r="E587" t="s">
        <v>18</v>
      </c>
      <c r="F587" t="s">
        <v>3755</v>
      </c>
      <c r="G587" t="s">
        <v>3756</v>
      </c>
      <c r="H587" t="s">
        <v>3757</v>
      </c>
      <c r="I587" t="s">
        <v>3758</v>
      </c>
      <c r="J587" t="s">
        <v>448</v>
      </c>
      <c r="K587" t="s">
        <v>24</v>
      </c>
      <c r="L587" t="s">
        <v>3759</v>
      </c>
      <c r="M587" t="s">
        <v>26</v>
      </c>
      <c r="N587" t="s">
        <v>27</v>
      </c>
    </row>
    <row r="588" spans="1:14" x14ac:dyDescent="0.25">
      <c r="A588" t="s">
        <v>3760</v>
      </c>
      <c r="B588" t="s">
        <v>3761</v>
      </c>
      <c r="C588" t="s">
        <v>76</v>
      </c>
      <c r="D588" t="s">
        <v>631</v>
      </c>
      <c r="E588" t="s">
        <v>18</v>
      </c>
      <c r="F588" t="s">
        <v>3762</v>
      </c>
      <c r="G588" t="s">
        <v>3763</v>
      </c>
      <c r="H588" t="s">
        <v>3764</v>
      </c>
      <c r="I588" t="s">
        <v>34</v>
      </c>
      <c r="J588" t="s">
        <v>62</v>
      </c>
      <c r="K588" t="s">
        <v>24</v>
      </c>
      <c r="L588" t="s">
        <v>3765</v>
      </c>
      <c r="M588" t="s">
        <v>3766</v>
      </c>
      <c r="N588" t="s">
        <v>46</v>
      </c>
    </row>
    <row r="589" spans="1:14" x14ac:dyDescent="0.25">
      <c r="A589" t="s">
        <v>3767</v>
      </c>
      <c r="B589" t="s">
        <v>3768</v>
      </c>
      <c r="C589" t="s">
        <v>76</v>
      </c>
      <c r="D589" t="s">
        <v>3769</v>
      </c>
      <c r="E589" t="s">
        <v>18</v>
      </c>
      <c r="F589" t="s">
        <v>3770</v>
      </c>
      <c r="G589" t="s">
        <v>3771</v>
      </c>
      <c r="H589" t="s">
        <v>3772</v>
      </c>
      <c r="I589" t="s">
        <v>34</v>
      </c>
      <c r="J589" t="s">
        <v>192</v>
      </c>
      <c r="K589" t="s">
        <v>24</v>
      </c>
      <c r="L589" t="s">
        <v>3773</v>
      </c>
      <c r="M589" t="s">
        <v>3774</v>
      </c>
      <c r="N589" t="s">
        <v>46</v>
      </c>
    </row>
    <row r="590" spans="1:14" x14ac:dyDescent="0.25">
      <c r="A590" t="s">
        <v>3775</v>
      </c>
      <c r="C590" t="s">
        <v>76</v>
      </c>
      <c r="D590" t="s">
        <v>362</v>
      </c>
      <c r="E590" t="s">
        <v>18</v>
      </c>
      <c r="F590" t="s">
        <v>3776</v>
      </c>
      <c r="G590" t="s">
        <v>3777</v>
      </c>
      <c r="H590" t="s">
        <v>3778</v>
      </c>
      <c r="I590" t="s">
        <v>34</v>
      </c>
      <c r="J590" t="s">
        <v>635</v>
      </c>
      <c r="K590" t="s">
        <v>24</v>
      </c>
      <c r="L590" t="s">
        <v>3779</v>
      </c>
      <c r="M590" t="s">
        <v>3780</v>
      </c>
      <c r="N590" t="s">
        <v>46</v>
      </c>
    </row>
    <row r="591" spans="1:14" x14ac:dyDescent="0.25">
      <c r="A591" t="s">
        <v>1381</v>
      </c>
      <c r="B591" t="s">
        <v>101</v>
      </c>
      <c r="C591" t="s">
        <v>76</v>
      </c>
      <c r="D591" t="s">
        <v>102</v>
      </c>
      <c r="E591" t="s">
        <v>18</v>
      </c>
      <c r="F591" t="s">
        <v>3781</v>
      </c>
      <c r="G591" t="s">
        <v>3782</v>
      </c>
      <c r="H591" t="s">
        <v>3783</v>
      </c>
      <c r="I591" t="s">
        <v>34</v>
      </c>
      <c r="J591" t="s">
        <v>192</v>
      </c>
      <c r="K591" t="s">
        <v>24</v>
      </c>
      <c r="L591" t="s">
        <v>82</v>
      </c>
      <c r="M591" t="s">
        <v>3784</v>
      </c>
      <c r="N591" t="s">
        <v>46</v>
      </c>
    </row>
    <row r="592" spans="1:14" x14ac:dyDescent="0.25">
      <c r="A592" t="s">
        <v>3785</v>
      </c>
      <c r="B592" t="s">
        <v>3786</v>
      </c>
      <c r="C592" t="s">
        <v>16</v>
      </c>
      <c r="D592" t="s">
        <v>1327</v>
      </c>
      <c r="E592" t="s">
        <v>18</v>
      </c>
      <c r="F592" t="s">
        <v>3787</v>
      </c>
      <c r="G592" t="s">
        <v>3788</v>
      </c>
      <c r="H592" t="s">
        <v>3789</v>
      </c>
      <c r="I592" t="s">
        <v>34</v>
      </c>
      <c r="J592" t="s">
        <v>589</v>
      </c>
      <c r="K592" t="s">
        <v>24</v>
      </c>
      <c r="L592" t="s">
        <v>3790</v>
      </c>
      <c r="M592" t="s">
        <v>3791</v>
      </c>
      <c r="N592" t="s">
        <v>46</v>
      </c>
    </row>
    <row r="593" spans="1:14" x14ac:dyDescent="0.25">
      <c r="A593" t="s">
        <v>3792</v>
      </c>
      <c r="B593" t="s">
        <v>3793</v>
      </c>
      <c r="C593" t="s">
        <v>16</v>
      </c>
      <c r="E593" t="s">
        <v>18</v>
      </c>
      <c r="F593" t="s">
        <v>3794</v>
      </c>
      <c r="G593" t="s">
        <v>3795</v>
      </c>
      <c r="H593" t="s">
        <v>3796</v>
      </c>
      <c r="I593" t="s">
        <v>34</v>
      </c>
      <c r="J593" t="s">
        <v>433</v>
      </c>
      <c r="K593" t="s">
        <v>24</v>
      </c>
      <c r="M593" t="s">
        <v>26</v>
      </c>
      <c r="N593" t="s">
        <v>27</v>
      </c>
    </row>
    <row r="594" spans="1:14" x14ac:dyDescent="0.25">
      <c r="A594" t="s">
        <v>3797</v>
      </c>
      <c r="B594" t="s">
        <v>3798</v>
      </c>
      <c r="C594" t="s">
        <v>16</v>
      </c>
      <c r="D594" t="s">
        <v>3799</v>
      </c>
      <c r="E594" t="s">
        <v>18</v>
      </c>
      <c r="F594" t="s">
        <v>3800</v>
      </c>
      <c r="G594" t="s">
        <v>3801</v>
      </c>
      <c r="H594" t="s">
        <v>3802</v>
      </c>
      <c r="I594" t="s">
        <v>34</v>
      </c>
      <c r="J594" t="s">
        <v>2757</v>
      </c>
      <c r="K594" t="s">
        <v>24</v>
      </c>
      <c r="L594" t="s">
        <v>82</v>
      </c>
      <c r="M594" t="s">
        <v>26</v>
      </c>
      <c r="N594" t="s">
        <v>27</v>
      </c>
    </row>
    <row r="595" spans="1:14" x14ac:dyDescent="0.25">
      <c r="A595" t="s">
        <v>3803</v>
      </c>
      <c r="B595" t="s">
        <v>3804</v>
      </c>
      <c r="C595" t="s">
        <v>76</v>
      </c>
      <c r="D595" t="s">
        <v>3805</v>
      </c>
      <c r="E595" t="s">
        <v>18</v>
      </c>
      <c r="F595" t="s">
        <v>3806</v>
      </c>
      <c r="G595" t="s">
        <v>3807</v>
      </c>
      <c r="H595" t="s">
        <v>3808</v>
      </c>
      <c r="I595" t="s">
        <v>34</v>
      </c>
      <c r="J595" t="s">
        <v>106</v>
      </c>
      <c r="K595" t="s">
        <v>24</v>
      </c>
      <c r="L595" t="s">
        <v>3809</v>
      </c>
      <c r="M595" t="s">
        <v>3810</v>
      </c>
      <c r="N595" t="s">
        <v>46</v>
      </c>
    </row>
    <row r="596" spans="1:14" x14ac:dyDescent="0.25">
      <c r="A596" t="s">
        <v>3811</v>
      </c>
      <c r="C596" t="s">
        <v>76</v>
      </c>
      <c r="D596" t="s">
        <v>3812</v>
      </c>
      <c r="E596" t="s">
        <v>18</v>
      </c>
      <c r="F596" t="s">
        <v>3813</v>
      </c>
      <c r="G596" t="s">
        <v>3814</v>
      </c>
      <c r="H596" t="s">
        <v>3815</v>
      </c>
      <c r="I596" t="s">
        <v>34</v>
      </c>
      <c r="J596" t="s">
        <v>1468</v>
      </c>
      <c r="K596" t="s">
        <v>24</v>
      </c>
      <c r="L596" t="s">
        <v>3816</v>
      </c>
      <c r="M596" t="s">
        <v>3817</v>
      </c>
      <c r="N596" t="s">
        <v>46</v>
      </c>
    </row>
    <row r="597" spans="1:14" x14ac:dyDescent="0.25">
      <c r="A597" t="s">
        <v>28</v>
      </c>
      <c r="B597" t="s">
        <v>428</v>
      </c>
      <c r="C597" t="s">
        <v>76</v>
      </c>
      <c r="D597" t="s">
        <v>3818</v>
      </c>
      <c r="E597" t="s">
        <v>18</v>
      </c>
      <c r="F597" t="s">
        <v>3819</v>
      </c>
      <c r="G597" t="s">
        <v>3820</v>
      </c>
      <c r="H597" t="s">
        <v>3821</v>
      </c>
      <c r="I597" t="s">
        <v>34</v>
      </c>
      <c r="J597" t="s">
        <v>2757</v>
      </c>
      <c r="K597" t="s">
        <v>24</v>
      </c>
      <c r="L597" t="s">
        <v>36</v>
      </c>
      <c r="M597" t="s">
        <v>26</v>
      </c>
      <c r="N597" t="s">
        <v>27</v>
      </c>
    </row>
    <row r="598" spans="1:14" x14ac:dyDescent="0.25">
      <c r="A598" t="s">
        <v>3822</v>
      </c>
      <c r="B598" t="s">
        <v>3823</v>
      </c>
      <c r="C598" t="s">
        <v>16</v>
      </c>
      <c r="D598" t="s">
        <v>3824</v>
      </c>
      <c r="E598" t="s">
        <v>18</v>
      </c>
      <c r="F598" t="s">
        <v>3825</v>
      </c>
      <c r="G598" t="s">
        <v>3826</v>
      </c>
      <c r="H598" t="s">
        <v>3827</v>
      </c>
      <c r="I598" t="s">
        <v>34</v>
      </c>
      <c r="J598" t="s">
        <v>536</v>
      </c>
      <c r="K598" t="s">
        <v>24</v>
      </c>
      <c r="L598" t="s">
        <v>3828</v>
      </c>
      <c r="M598" t="s">
        <v>3829</v>
      </c>
      <c r="N598" t="s">
        <v>46</v>
      </c>
    </row>
    <row r="599" spans="1:14" x14ac:dyDescent="0.25">
      <c r="A599" t="s">
        <v>3830</v>
      </c>
      <c r="B599" t="s">
        <v>3831</v>
      </c>
      <c r="C599" t="s">
        <v>16</v>
      </c>
      <c r="D599" t="s">
        <v>3093</v>
      </c>
      <c r="E599" t="s">
        <v>18</v>
      </c>
      <c r="F599" t="s">
        <v>3832</v>
      </c>
      <c r="G599" t="s">
        <v>3833</v>
      </c>
      <c r="H599" t="s">
        <v>3834</v>
      </c>
      <c r="I599" t="s">
        <v>34</v>
      </c>
      <c r="J599" t="s">
        <v>3835</v>
      </c>
      <c r="K599" t="s">
        <v>3836</v>
      </c>
      <c r="L599" t="s">
        <v>477</v>
      </c>
      <c r="M599" t="s">
        <v>26</v>
      </c>
      <c r="N599" t="s">
        <v>27</v>
      </c>
    </row>
    <row r="600" spans="1:14" x14ac:dyDescent="0.25">
      <c r="A600" t="s">
        <v>583</v>
      </c>
      <c r="B600" t="s">
        <v>584</v>
      </c>
      <c r="C600" t="s">
        <v>76</v>
      </c>
      <c r="D600" t="s">
        <v>3837</v>
      </c>
      <c r="E600" t="s">
        <v>18</v>
      </c>
      <c r="F600" t="s">
        <v>3838</v>
      </c>
      <c r="G600" t="s">
        <v>3839</v>
      </c>
      <c r="H600" t="s">
        <v>3840</v>
      </c>
      <c r="I600" t="s">
        <v>34</v>
      </c>
      <c r="J600" t="s">
        <v>1056</v>
      </c>
      <c r="K600" t="s">
        <v>24</v>
      </c>
      <c r="L600" t="s">
        <v>590</v>
      </c>
      <c r="M600" t="s">
        <v>3841</v>
      </c>
      <c r="N600" t="s">
        <v>46</v>
      </c>
    </row>
    <row r="601" spans="1:14" x14ac:dyDescent="0.25">
      <c r="A601" t="s">
        <v>3842</v>
      </c>
      <c r="B601" t="s">
        <v>3843</v>
      </c>
      <c r="C601" t="s">
        <v>76</v>
      </c>
      <c r="D601" t="s">
        <v>3844</v>
      </c>
      <c r="E601" t="s">
        <v>18</v>
      </c>
      <c r="F601" t="s">
        <v>3845</v>
      </c>
      <c r="G601" t="s">
        <v>3846</v>
      </c>
      <c r="H601" t="s">
        <v>3847</v>
      </c>
      <c r="I601" t="s">
        <v>3848</v>
      </c>
      <c r="J601" t="s">
        <v>256</v>
      </c>
      <c r="K601" t="s">
        <v>24</v>
      </c>
      <c r="L601" t="s">
        <v>3849</v>
      </c>
      <c r="M601" t="s">
        <v>26</v>
      </c>
      <c r="N601" t="s">
        <v>27</v>
      </c>
    </row>
    <row r="602" spans="1:14" x14ac:dyDescent="0.25">
      <c r="A602" t="s">
        <v>3850</v>
      </c>
      <c r="B602" t="s">
        <v>3851</v>
      </c>
      <c r="C602" t="s">
        <v>16</v>
      </c>
      <c r="D602" t="s">
        <v>3852</v>
      </c>
      <c r="E602" t="s">
        <v>18</v>
      </c>
      <c r="F602" t="s">
        <v>3853</v>
      </c>
      <c r="G602" t="s">
        <v>3854</v>
      </c>
      <c r="H602" t="s">
        <v>3855</v>
      </c>
      <c r="I602" t="s">
        <v>22</v>
      </c>
      <c r="J602" t="s">
        <v>1860</v>
      </c>
      <c r="K602" t="s">
        <v>24</v>
      </c>
      <c r="L602" t="s">
        <v>91</v>
      </c>
      <c r="M602" t="s">
        <v>26</v>
      </c>
      <c r="N602" t="s">
        <v>27</v>
      </c>
    </row>
    <row r="603" spans="1:14" x14ac:dyDescent="0.25">
      <c r="A603" t="s">
        <v>3856</v>
      </c>
      <c r="B603" t="s">
        <v>3857</v>
      </c>
      <c r="C603" t="s">
        <v>16</v>
      </c>
      <c r="D603" t="s">
        <v>2444</v>
      </c>
      <c r="E603" t="s">
        <v>18</v>
      </c>
      <c r="F603" t="s">
        <v>3858</v>
      </c>
      <c r="G603" t="s">
        <v>3859</v>
      </c>
      <c r="H603" t="s">
        <v>3860</v>
      </c>
      <c r="I603" t="s">
        <v>34</v>
      </c>
      <c r="J603" t="s">
        <v>426</v>
      </c>
      <c r="K603" t="s">
        <v>24</v>
      </c>
      <c r="L603" t="s">
        <v>3861</v>
      </c>
      <c r="M603" t="s">
        <v>26</v>
      </c>
      <c r="N603" t="s">
        <v>27</v>
      </c>
    </row>
    <row r="604" spans="1:14" x14ac:dyDescent="0.25">
      <c r="A604" t="s">
        <v>3862</v>
      </c>
      <c r="B604" t="s">
        <v>3863</v>
      </c>
      <c r="C604" t="s">
        <v>76</v>
      </c>
      <c r="D604" t="s">
        <v>3864</v>
      </c>
      <c r="E604" t="s">
        <v>18</v>
      </c>
      <c r="F604" t="s">
        <v>3865</v>
      </c>
      <c r="G604" t="s">
        <v>3866</v>
      </c>
      <c r="H604" t="s">
        <v>3867</v>
      </c>
      <c r="I604" t="s">
        <v>348</v>
      </c>
      <c r="J604" t="s">
        <v>1372</v>
      </c>
      <c r="K604" t="s">
        <v>24</v>
      </c>
      <c r="L604" t="s">
        <v>3868</v>
      </c>
      <c r="M604" t="s">
        <v>3869</v>
      </c>
      <c r="N604" t="s">
        <v>46</v>
      </c>
    </row>
    <row r="605" spans="1:14" x14ac:dyDescent="0.25">
      <c r="A605" t="s">
        <v>3870</v>
      </c>
      <c r="C605" t="s">
        <v>76</v>
      </c>
      <c r="D605" t="s">
        <v>3871</v>
      </c>
      <c r="E605" t="s">
        <v>18</v>
      </c>
      <c r="F605" t="s">
        <v>3872</v>
      </c>
      <c r="G605" t="s">
        <v>3873</v>
      </c>
      <c r="H605" t="s">
        <v>3874</v>
      </c>
      <c r="I605" t="s">
        <v>34</v>
      </c>
      <c r="J605" t="s">
        <v>1208</v>
      </c>
      <c r="K605" t="s">
        <v>24</v>
      </c>
      <c r="L605" t="s">
        <v>277</v>
      </c>
      <c r="M605" t="s">
        <v>26</v>
      </c>
      <c r="N605" t="s">
        <v>27</v>
      </c>
    </row>
    <row r="606" spans="1:14" x14ac:dyDescent="0.25">
      <c r="A606" t="s">
        <v>3875</v>
      </c>
      <c r="B606" t="s">
        <v>235</v>
      </c>
      <c r="C606" t="s">
        <v>76</v>
      </c>
      <c r="D606" t="s">
        <v>3876</v>
      </c>
      <c r="E606" t="s">
        <v>18</v>
      </c>
      <c r="F606" t="s">
        <v>3877</v>
      </c>
      <c r="G606" t="s">
        <v>3878</v>
      </c>
      <c r="H606" t="s">
        <v>3879</v>
      </c>
      <c r="I606" t="s">
        <v>34</v>
      </c>
      <c r="J606" t="s">
        <v>307</v>
      </c>
      <c r="K606" t="s">
        <v>24</v>
      </c>
      <c r="L606" t="s">
        <v>3880</v>
      </c>
      <c r="M606" t="s">
        <v>26</v>
      </c>
      <c r="N606" t="s">
        <v>27</v>
      </c>
    </row>
    <row r="607" spans="1:14" x14ac:dyDescent="0.25">
      <c r="A607" t="s">
        <v>3881</v>
      </c>
      <c r="B607" t="s">
        <v>3882</v>
      </c>
      <c r="C607" t="s">
        <v>76</v>
      </c>
      <c r="D607" t="s">
        <v>86</v>
      </c>
      <c r="E607" t="s">
        <v>18</v>
      </c>
      <c r="F607" t="s">
        <v>3883</v>
      </c>
      <c r="G607" t="s">
        <v>3884</v>
      </c>
      <c r="H607" t="s">
        <v>3885</v>
      </c>
      <c r="I607" t="s">
        <v>22</v>
      </c>
      <c r="J607" t="s">
        <v>2502</v>
      </c>
      <c r="K607" t="s">
        <v>24</v>
      </c>
      <c r="L607" t="s">
        <v>91</v>
      </c>
      <c r="M607" t="s">
        <v>3886</v>
      </c>
      <c r="N607" t="s">
        <v>46</v>
      </c>
    </row>
    <row r="608" spans="1:14" x14ac:dyDescent="0.25">
      <c r="A608" t="s">
        <v>3887</v>
      </c>
      <c r="B608" t="s">
        <v>3888</v>
      </c>
      <c r="C608" t="s">
        <v>76</v>
      </c>
      <c r="D608" t="s">
        <v>3889</v>
      </c>
      <c r="E608" t="s">
        <v>18</v>
      </c>
      <c r="F608" t="s">
        <v>3890</v>
      </c>
      <c r="G608" t="s">
        <v>3891</v>
      </c>
      <c r="H608" t="s">
        <v>3892</v>
      </c>
      <c r="I608" t="s">
        <v>34</v>
      </c>
      <c r="J608" t="s">
        <v>745</v>
      </c>
      <c r="K608" t="s">
        <v>24</v>
      </c>
      <c r="L608" t="s">
        <v>44</v>
      </c>
      <c r="M608" t="s">
        <v>26</v>
      </c>
      <c r="N608" t="s">
        <v>27</v>
      </c>
    </row>
    <row r="609" spans="1:14" x14ac:dyDescent="0.25">
      <c r="A609" t="s">
        <v>3893</v>
      </c>
      <c r="B609" t="s">
        <v>3894</v>
      </c>
      <c r="C609" t="s">
        <v>76</v>
      </c>
      <c r="D609" t="s">
        <v>3895</v>
      </c>
      <c r="E609" t="s">
        <v>18</v>
      </c>
      <c r="F609" t="s">
        <v>3896</v>
      </c>
      <c r="G609" t="s">
        <v>3897</v>
      </c>
      <c r="H609" t="s">
        <v>3898</v>
      </c>
      <c r="I609" t="s">
        <v>22</v>
      </c>
      <c r="J609" t="s">
        <v>3899</v>
      </c>
      <c r="K609" t="s">
        <v>24</v>
      </c>
      <c r="L609" t="s">
        <v>3900</v>
      </c>
      <c r="M609" t="s">
        <v>26</v>
      </c>
      <c r="N609" t="s">
        <v>27</v>
      </c>
    </row>
    <row r="610" spans="1:14" x14ac:dyDescent="0.25">
      <c r="A610" t="s">
        <v>3901</v>
      </c>
      <c r="B610" t="s">
        <v>3902</v>
      </c>
      <c r="C610" t="s">
        <v>16</v>
      </c>
      <c r="D610" t="s">
        <v>2240</v>
      </c>
      <c r="E610" t="s">
        <v>18</v>
      </c>
      <c r="F610" t="s">
        <v>3903</v>
      </c>
      <c r="G610" t="s">
        <v>3904</v>
      </c>
      <c r="H610" t="s">
        <v>3905</v>
      </c>
      <c r="I610" t="s">
        <v>34</v>
      </c>
      <c r="J610" t="s">
        <v>661</v>
      </c>
      <c r="K610" t="s">
        <v>24</v>
      </c>
      <c r="L610" t="s">
        <v>82</v>
      </c>
      <c r="M610" t="s">
        <v>26</v>
      </c>
      <c r="N610" t="s">
        <v>27</v>
      </c>
    </row>
    <row r="611" spans="1:14" x14ac:dyDescent="0.25">
      <c r="A611" t="s">
        <v>3906</v>
      </c>
      <c r="B611" t="s">
        <v>3907</v>
      </c>
      <c r="C611" t="s">
        <v>16</v>
      </c>
      <c r="D611" t="s">
        <v>1526</v>
      </c>
      <c r="E611" t="s">
        <v>18</v>
      </c>
      <c r="F611" t="s">
        <v>3908</v>
      </c>
      <c r="G611" t="s">
        <v>3909</v>
      </c>
      <c r="H611" t="s">
        <v>3910</v>
      </c>
      <c r="I611" t="s">
        <v>34</v>
      </c>
      <c r="J611" t="s">
        <v>276</v>
      </c>
      <c r="K611" t="s">
        <v>24</v>
      </c>
      <c r="L611" t="s">
        <v>1530</v>
      </c>
      <c r="M611" t="s">
        <v>26</v>
      </c>
      <c r="N611" t="s">
        <v>27</v>
      </c>
    </row>
    <row r="612" spans="1:14" x14ac:dyDescent="0.25">
      <c r="A612" t="s">
        <v>3911</v>
      </c>
      <c r="B612" t="s">
        <v>3912</v>
      </c>
      <c r="C612" t="s">
        <v>76</v>
      </c>
      <c r="D612" t="s">
        <v>3913</v>
      </c>
      <c r="E612" t="s">
        <v>18</v>
      </c>
      <c r="F612" t="s">
        <v>3914</v>
      </c>
      <c r="G612" t="s">
        <v>3915</v>
      </c>
      <c r="H612" t="s">
        <v>3916</v>
      </c>
      <c r="I612" t="s">
        <v>34</v>
      </c>
      <c r="J612" t="s">
        <v>782</v>
      </c>
      <c r="K612" t="s">
        <v>24</v>
      </c>
      <c r="L612" t="s">
        <v>44</v>
      </c>
      <c r="M612" t="s">
        <v>26</v>
      </c>
      <c r="N612" t="s">
        <v>27</v>
      </c>
    </row>
    <row r="613" spans="1:14" x14ac:dyDescent="0.25">
      <c r="A613" t="s">
        <v>3917</v>
      </c>
      <c r="B613" t="s">
        <v>1341</v>
      </c>
      <c r="C613" t="s">
        <v>16</v>
      </c>
      <c r="D613" t="s">
        <v>1006</v>
      </c>
      <c r="E613" t="s">
        <v>18</v>
      </c>
      <c r="F613" t="s">
        <v>3918</v>
      </c>
      <c r="G613" t="s">
        <v>3919</v>
      </c>
      <c r="H613" t="s">
        <v>3920</v>
      </c>
      <c r="I613" t="s">
        <v>34</v>
      </c>
      <c r="J613" t="s">
        <v>816</v>
      </c>
      <c r="K613" t="s">
        <v>24</v>
      </c>
      <c r="L613" t="s">
        <v>848</v>
      </c>
      <c r="M613" t="s">
        <v>26</v>
      </c>
      <c r="N613" t="s">
        <v>27</v>
      </c>
    </row>
    <row r="614" spans="1:14" x14ac:dyDescent="0.25">
      <c r="A614" t="s">
        <v>3921</v>
      </c>
      <c r="C614" t="s">
        <v>16</v>
      </c>
      <c r="D614" t="s">
        <v>631</v>
      </c>
      <c r="E614" t="s">
        <v>18</v>
      </c>
      <c r="F614" t="s">
        <v>3922</v>
      </c>
      <c r="G614" t="s">
        <v>3923</v>
      </c>
      <c r="H614" t="s">
        <v>3924</v>
      </c>
      <c r="I614" t="s">
        <v>34</v>
      </c>
      <c r="J614" t="s">
        <v>635</v>
      </c>
      <c r="K614" t="s">
        <v>24</v>
      </c>
      <c r="L614" t="s">
        <v>63</v>
      </c>
      <c r="M614" t="s">
        <v>3925</v>
      </c>
      <c r="N614" t="s">
        <v>46</v>
      </c>
    </row>
    <row r="615" spans="1:14" x14ac:dyDescent="0.25">
      <c r="A615" t="s">
        <v>3926</v>
      </c>
      <c r="B615" t="s">
        <v>2263</v>
      </c>
      <c r="C615" t="s">
        <v>16</v>
      </c>
      <c r="D615" t="s">
        <v>532</v>
      </c>
      <c r="E615" t="s">
        <v>18</v>
      </c>
      <c r="F615" t="s">
        <v>3927</v>
      </c>
      <c r="G615" t="s">
        <v>3928</v>
      </c>
      <c r="H615" t="s">
        <v>3929</v>
      </c>
      <c r="I615" t="s">
        <v>34</v>
      </c>
      <c r="J615" t="s">
        <v>162</v>
      </c>
      <c r="K615" t="s">
        <v>24</v>
      </c>
      <c r="L615" t="s">
        <v>537</v>
      </c>
      <c r="M615" t="s">
        <v>3930</v>
      </c>
      <c r="N615" t="s">
        <v>46</v>
      </c>
    </row>
    <row r="616" spans="1:14" x14ac:dyDescent="0.25">
      <c r="A616" t="s">
        <v>3931</v>
      </c>
      <c r="B616" t="s">
        <v>3932</v>
      </c>
      <c r="C616" t="s">
        <v>76</v>
      </c>
      <c r="D616" t="s">
        <v>2847</v>
      </c>
      <c r="E616" t="s">
        <v>18</v>
      </c>
      <c r="F616" t="s">
        <v>3933</v>
      </c>
      <c r="G616" t="s">
        <v>3934</v>
      </c>
      <c r="H616" t="s">
        <v>3935</v>
      </c>
      <c r="I616" t="s">
        <v>34</v>
      </c>
      <c r="J616" t="s">
        <v>2283</v>
      </c>
      <c r="K616" t="s">
        <v>24</v>
      </c>
      <c r="L616" t="s">
        <v>82</v>
      </c>
      <c r="M616" t="s">
        <v>3936</v>
      </c>
      <c r="N616" t="s">
        <v>46</v>
      </c>
    </row>
    <row r="617" spans="1:14" x14ac:dyDescent="0.25">
      <c r="A617" t="s">
        <v>3946</v>
      </c>
      <c r="B617" t="s">
        <v>3007</v>
      </c>
      <c r="C617" t="s">
        <v>76</v>
      </c>
      <c r="D617" t="s">
        <v>3008</v>
      </c>
      <c r="E617" t="s">
        <v>695</v>
      </c>
      <c r="F617" t="s">
        <v>3947</v>
      </c>
      <c r="G617" t="s">
        <v>3948</v>
      </c>
      <c r="H617" t="s">
        <v>3949</v>
      </c>
      <c r="I617" t="s">
        <v>34</v>
      </c>
      <c r="J617" t="s">
        <v>315</v>
      </c>
      <c r="K617" t="s">
        <v>24</v>
      </c>
      <c r="L617" t="s">
        <v>3013</v>
      </c>
      <c r="M617" t="s">
        <v>3950</v>
      </c>
      <c r="N617" t="s">
        <v>46</v>
      </c>
    </row>
    <row r="618" spans="1:14" x14ac:dyDescent="0.25">
      <c r="A618" t="s">
        <v>3940</v>
      </c>
      <c r="B618" t="s">
        <v>3941</v>
      </c>
      <c r="C618" t="s">
        <v>16</v>
      </c>
      <c r="D618" t="s">
        <v>3942</v>
      </c>
      <c r="E618" t="s">
        <v>695</v>
      </c>
      <c r="F618" t="s">
        <v>3951</v>
      </c>
      <c r="G618" t="s">
        <v>3952</v>
      </c>
      <c r="H618" t="s">
        <v>3953</v>
      </c>
      <c r="I618" t="s">
        <v>34</v>
      </c>
      <c r="J618" t="s">
        <v>1161</v>
      </c>
      <c r="K618" t="s">
        <v>24</v>
      </c>
      <c r="L618" t="s">
        <v>2442</v>
      </c>
      <c r="M618" t="s">
        <v>26</v>
      </c>
      <c r="N618" t="s">
        <v>27</v>
      </c>
    </row>
    <row r="619" spans="1:14" x14ac:dyDescent="0.25">
      <c r="A619" t="s">
        <v>3611</v>
      </c>
      <c r="B619" t="s">
        <v>3275</v>
      </c>
      <c r="C619" t="s">
        <v>76</v>
      </c>
      <c r="D619" t="s">
        <v>86</v>
      </c>
      <c r="E619" t="s">
        <v>695</v>
      </c>
      <c r="F619" t="s">
        <v>3961</v>
      </c>
      <c r="G619" t="s">
        <v>3962</v>
      </c>
      <c r="H619" t="s">
        <v>3963</v>
      </c>
      <c r="I619" t="s">
        <v>22</v>
      </c>
      <c r="J619" t="s">
        <v>162</v>
      </c>
      <c r="K619" t="s">
        <v>24</v>
      </c>
      <c r="L619" t="s">
        <v>91</v>
      </c>
      <c r="M619" t="s">
        <v>3964</v>
      </c>
      <c r="N619" t="s">
        <v>46</v>
      </c>
    </row>
    <row r="620" spans="1:14" x14ac:dyDescent="0.25">
      <c r="A620" t="s">
        <v>3965</v>
      </c>
      <c r="B620" t="s">
        <v>3007</v>
      </c>
      <c r="C620" t="s">
        <v>76</v>
      </c>
      <c r="D620" t="s">
        <v>3008</v>
      </c>
      <c r="E620" t="s">
        <v>695</v>
      </c>
      <c r="F620" t="s">
        <v>3966</v>
      </c>
      <c r="G620" t="s">
        <v>3967</v>
      </c>
      <c r="H620" t="s">
        <v>3968</v>
      </c>
      <c r="I620" t="s">
        <v>34</v>
      </c>
      <c r="J620" t="s">
        <v>81</v>
      </c>
      <c r="K620" t="s">
        <v>24</v>
      </c>
      <c r="L620" t="s">
        <v>3969</v>
      </c>
      <c r="M620" t="s">
        <v>3970</v>
      </c>
      <c r="N620" t="s">
        <v>46</v>
      </c>
    </row>
    <row r="621" spans="1:14" x14ac:dyDescent="0.25">
      <c r="A621" t="s">
        <v>3982</v>
      </c>
      <c r="B621" t="s">
        <v>3983</v>
      </c>
      <c r="C621" t="s">
        <v>76</v>
      </c>
      <c r="D621" t="s">
        <v>3147</v>
      </c>
      <c r="E621" t="s">
        <v>695</v>
      </c>
      <c r="F621" t="s">
        <v>3984</v>
      </c>
      <c r="G621" t="s">
        <v>3985</v>
      </c>
      <c r="H621" t="s">
        <v>3986</v>
      </c>
      <c r="I621" t="s">
        <v>34</v>
      </c>
      <c r="J621" t="s">
        <v>1066</v>
      </c>
      <c r="K621" t="s">
        <v>24</v>
      </c>
      <c r="L621" t="s">
        <v>3151</v>
      </c>
      <c r="M621" t="s">
        <v>26</v>
      </c>
      <c r="N621" t="s">
        <v>27</v>
      </c>
    </row>
    <row r="622" spans="1:14" x14ac:dyDescent="0.25">
      <c r="A622" t="s">
        <v>3177</v>
      </c>
      <c r="B622" t="s">
        <v>735</v>
      </c>
      <c r="C622" t="s">
        <v>16</v>
      </c>
      <c r="D622" t="s">
        <v>1069</v>
      </c>
      <c r="E622" t="s">
        <v>695</v>
      </c>
      <c r="F622" t="s">
        <v>3991</v>
      </c>
      <c r="G622" t="s">
        <v>3992</v>
      </c>
      <c r="H622" t="s">
        <v>3993</v>
      </c>
      <c r="I622" t="s">
        <v>34</v>
      </c>
      <c r="J622" t="s">
        <v>691</v>
      </c>
      <c r="K622" t="s">
        <v>24</v>
      </c>
      <c r="L622" t="s">
        <v>82</v>
      </c>
      <c r="M622" t="s">
        <v>26</v>
      </c>
      <c r="N622" t="s">
        <v>27</v>
      </c>
    </row>
    <row r="623" spans="1:14" x14ac:dyDescent="0.25">
      <c r="A623" t="s">
        <v>3994</v>
      </c>
      <c r="B623" t="s">
        <v>3995</v>
      </c>
      <c r="C623" t="s">
        <v>16</v>
      </c>
      <c r="D623" t="s">
        <v>1006</v>
      </c>
      <c r="E623" t="s">
        <v>695</v>
      </c>
      <c r="F623" t="s">
        <v>3996</v>
      </c>
      <c r="G623" t="s">
        <v>3997</v>
      </c>
      <c r="H623" t="s">
        <v>3998</v>
      </c>
      <c r="I623" t="s">
        <v>34</v>
      </c>
      <c r="J623" t="s">
        <v>669</v>
      </c>
      <c r="K623" t="s">
        <v>24</v>
      </c>
      <c r="L623" t="s">
        <v>848</v>
      </c>
      <c r="M623" t="s">
        <v>3999</v>
      </c>
      <c r="N623" t="s">
        <v>46</v>
      </c>
    </row>
    <row r="624" spans="1:14" x14ac:dyDescent="0.25">
      <c r="A624" t="s">
        <v>3646</v>
      </c>
      <c r="B624" t="s">
        <v>1525</v>
      </c>
      <c r="C624" t="s">
        <v>16</v>
      </c>
      <c r="D624" t="s">
        <v>2673</v>
      </c>
      <c r="E624" t="s">
        <v>695</v>
      </c>
      <c r="F624" t="s">
        <v>4000</v>
      </c>
      <c r="G624" t="s">
        <v>4001</v>
      </c>
      <c r="H624" t="s">
        <v>4002</v>
      </c>
      <c r="I624" t="s">
        <v>34</v>
      </c>
      <c r="J624" t="s">
        <v>568</v>
      </c>
      <c r="K624" t="s">
        <v>24</v>
      </c>
      <c r="L624" t="s">
        <v>82</v>
      </c>
      <c r="M624" t="s">
        <v>4003</v>
      </c>
      <c r="N624" t="s">
        <v>46</v>
      </c>
    </row>
    <row r="625" spans="1:14" x14ac:dyDescent="0.25">
      <c r="A625" t="s">
        <v>4008</v>
      </c>
      <c r="B625" t="s">
        <v>2981</v>
      </c>
      <c r="C625" t="s">
        <v>16</v>
      </c>
      <c r="D625" t="s">
        <v>2982</v>
      </c>
      <c r="E625" t="s">
        <v>695</v>
      </c>
      <c r="F625" t="s">
        <v>4009</v>
      </c>
      <c r="G625" t="s">
        <v>4010</v>
      </c>
      <c r="H625" t="s">
        <v>4011</v>
      </c>
      <c r="I625" t="s">
        <v>348</v>
      </c>
      <c r="J625" t="s">
        <v>889</v>
      </c>
      <c r="K625" t="s">
        <v>24</v>
      </c>
      <c r="L625" t="s">
        <v>394</v>
      </c>
      <c r="M625" t="s">
        <v>26</v>
      </c>
      <c r="N625" t="s">
        <v>27</v>
      </c>
    </row>
    <row r="626" spans="1:14" x14ac:dyDescent="0.25">
      <c r="A626" t="s">
        <v>4016</v>
      </c>
      <c r="B626" t="s">
        <v>4017</v>
      </c>
      <c r="C626" t="s">
        <v>600</v>
      </c>
      <c r="D626" t="s">
        <v>3844</v>
      </c>
      <c r="E626" t="s">
        <v>695</v>
      </c>
      <c r="F626" t="s">
        <v>4018</v>
      </c>
      <c r="G626" t="s">
        <v>4019</v>
      </c>
      <c r="H626" t="s">
        <v>4020</v>
      </c>
      <c r="I626" t="s">
        <v>34</v>
      </c>
      <c r="J626" t="s">
        <v>1965</v>
      </c>
      <c r="K626" t="s">
        <v>606</v>
      </c>
      <c r="L626" t="s">
        <v>4021</v>
      </c>
      <c r="M626" t="s">
        <v>26</v>
      </c>
      <c r="N626" t="s">
        <v>27</v>
      </c>
    </row>
    <row r="627" spans="1:14" x14ac:dyDescent="0.25">
      <c r="A627" t="s">
        <v>4022</v>
      </c>
      <c r="B627" t="s">
        <v>4023</v>
      </c>
      <c r="C627" t="s">
        <v>600</v>
      </c>
      <c r="D627" t="s">
        <v>1130</v>
      </c>
      <c r="E627" t="s">
        <v>695</v>
      </c>
      <c r="F627" t="s">
        <v>4024</v>
      </c>
      <c r="G627" t="s">
        <v>4025</v>
      </c>
      <c r="H627" t="s">
        <v>4026</v>
      </c>
      <c r="I627" t="s">
        <v>34</v>
      </c>
      <c r="J627" t="s">
        <v>4027</v>
      </c>
      <c r="K627" t="s">
        <v>606</v>
      </c>
      <c r="L627" t="s">
        <v>82</v>
      </c>
      <c r="M627" t="s">
        <v>26</v>
      </c>
      <c r="N627" t="s">
        <v>27</v>
      </c>
    </row>
    <row r="628" spans="1:14" x14ac:dyDescent="0.25">
      <c r="A628" t="s">
        <v>4028</v>
      </c>
      <c r="B628" t="s">
        <v>4023</v>
      </c>
      <c r="C628" t="s">
        <v>600</v>
      </c>
      <c r="D628" t="s">
        <v>1130</v>
      </c>
      <c r="E628" t="s">
        <v>695</v>
      </c>
      <c r="F628" t="s">
        <v>4029</v>
      </c>
      <c r="G628" t="s">
        <v>4030</v>
      </c>
      <c r="H628" t="s">
        <v>4031</v>
      </c>
      <c r="I628" t="s">
        <v>34</v>
      </c>
      <c r="J628" t="s">
        <v>1689</v>
      </c>
      <c r="K628" t="s">
        <v>606</v>
      </c>
      <c r="L628" t="s">
        <v>82</v>
      </c>
      <c r="M628" t="s">
        <v>26</v>
      </c>
      <c r="N628" t="s">
        <v>27</v>
      </c>
    </row>
    <row r="629" spans="1:14" x14ac:dyDescent="0.25">
      <c r="A629" t="s">
        <v>4041</v>
      </c>
      <c r="B629" t="s">
        <v>4042</v>
      </c>
      <c r="C629" t="s">
        <v>16</v>
      </c>
      <c r="D629" t="s">
        <v>4043</v>
      </c>
      <c r="E629" t="s">
        <v>18</v>
      </c>
      <c r="F629" t="s">
        <v>4044</v>
      </c>
      <c r="G629" t="s">
        <v>4045</v>
      </c>
      <c r="H629" t="s">
        <v>4046</v>
      </c>
      <c r="I629" t="s">
        <v>34</v>
      </c>
      <c r="J629" t="s">
        <v>1744</v>
      </c>
      <c r="K629" t="s">
        <v>24</v>
      </c>
      <c r="L629" t="s">
        <v>82</v>
      </c>
      <c r="M629" t="s">
        <v>4047</v>
      </c>
      <c r="N629" t="s">
        <v>46</v>
      </c>
    </row>
    <row r="630" spans="1:14" x14ac:dyDescent="0.25">
      <c r="A630" t="s">
        <v>4048</v>
      </c>
      <c r="C630" t="s">
        <v>1572</v>
      </c>
      <c r="D630" t="s">
        <v>631</v>
      </c>
      <c r="E630" t="s">
        <v>18</v>
      </c>
      <c r="F630" t="s">
        <v>4049</v>
      </c>
      <c r="G630" t="s">
        <v>4050</v>
      </c>
      <c r="H630" t="s">
        <v>4051</v>
      </c>
      <c r="I630" t="s">
        <v>34</v>
      </c>
      <c r="J630" t="s">
        <v>1557</v>
      </c>
      <c r="K630" t="s">
        <v>24</v>
      </c>
      <c r="L630" t="s">
        <v>63</v>
      </c>
      <c r="M630" t="s">
        <v>4052</v>
      </c>
      <c r="N630" t="s">
        <v>46</v>
      </c>
    </row>
    <row r="631" spans="1:14" x14ac:dyDescent="0.25">
      <c r="A631" t="s">
        <v>4053</v>
      </c>
      <c r="C631" t="s">
        <v>16</v>
      </c>
      <c r="D631" t="s">
        <v>4054</v>
      </c>
      <c r="E631" t="s">
        <v>18</v>
      </c>
      <c r="F631" t="s">
        <v>4055</v>
      </c>
      <c r="G631" t="s">
        <v>4056</v>
      </c>
      <c r="H631" t="s">
        <v>4057</v>
      </c>
      <c r="I631" t="s">
        <v>34</v>
      </c>
      <c r="J631" t="s">
        <v>514</v>
      </c>
      <c r="K631" t="s">
        <v>24</v>
      </c>
      <c r="L631" t="s">
        <v>224</v>
      </c>
      <c r="M631" t="s">
        <v>26</v>
      </c>
      <c r="N631" t="s">
        <v>27</v>
      </c>
    </row>
    <row r="632" spans="1:14" x14ac:dyDescent="0.25">
      <c r="A632" t="s">
        <v>4058</v>
      </c>
      <c r="B632" t="s">
        <v>3162</v>
      </c>
      <c r="C632" t="s">
        <v>76</v>
      </c>
      <c r="D632" t="s">
        <v>3163</v>
      </c>
      <c r="E632" t="s">
        <v>18</v>
      </c>
      <c r="F632" t="s">
        <v>4059</v>
      </c>
      <c r="G632" t="s">
        <v>4060</v>
      </c>
      <c r="H632" t="s">
        <v>4061</v>
      </c>
      <c r="I632" t="s">
        <v>34</v>
      </c>
      <c r="J632" t="s">
        <v>2283</v>
      </c>
      <c r="K632" t="s">
        <v>24</v>
      </c>
      <c r="L632" t="s">
        <v>82</v>
      </c>
      <c r="M632" t="s">
        <v>4062</v>
      </c>
      <c r="N632" t="s">
        <v>46</v>
      </c>
    </row>
    <row r="633" spans="1:14" x14ac:dyDescent="0.25">
      <c r="A633" t="s">
        <v>4063</v>
      </c>
      <c r="B633" t="s">
        <v>4064</v>
      </c>
      <c r="C633" t="s">
        <v>16</v>
      </c>
      <c r="D633" t="s">
        <v>404</v>
      </c>
      <c r="E633" t="s">
        <v>18</v>
      </c>
      <c r="F633" t="s">
        <v>4065</v>
      </c>
      <c r="G633" t="s">
        <v>4066</v>
      </c>
      <c r="H633" t="s">
        <v>4067</v>
      </c>
      <c r="I633" t="s">
        <v>34</v>
      </c>
      <c r="J633" t="s">
        <v>232</v>
      </c>
      <c r="K633" t="s">
        <v>24</v>
      </c>
      <c r="L633" t="s">
        <v>82</v>
      </c>
      <c r="M633" t="s">
        <v>26</v>
      </c>
      <c r="N633" t="s">
        <v>27</v>
      </c>
    </row>
    <row r="634" spans="1:14" x14ac:dyDescent="0.25">
      <c r="A634" t="s">
        <v>4068</v>
      </c>
      <c r="C634" t="s">
        <v>76</v>
      </c>
      <c r="D634" t="s">
        <v>4069</v>
      </c>
      <c r="E634" t="s">
        <v>18</v>
      </c>
      <c r="F634" t="s">
        <v>4070</v>
      </c>
      <c r="G634" t="s">
        <v>4071</v>
      </c>
      <c r="H634" t="s">
        <v>4072</v>
      </c>
      <c r="I634" t="s">
        <v>22</v>
      </c>
      <c r="J634" t="s">
        <v>90</v>
      </c>
      <c r="K634" t="s">
        <v>24</v>
      </c>
      <c r="L634" t="s">
        <v>4073</v>
      </c>
      <c r="M634" t="s">
        <v>4074</v>
      </c>
      <c r="N634" t="s">
        <v>46</v>
      </c>
    </row>
    <row r="635" spans="1:14" x14ac:dyDescent="0.25">
      <c r="A635" t="s">
        <v>4075</v>
      </c>
      <c r="B635" t="s">
        <v>4076</v>
      </c>
      <c r="C635" t="s">
        <v>76</v>
      </c>
      <c r="D635" t="s">
        <v>524</v>
      </c>
      <c r="E635" t="s">
        <v>18</v>
      </c>
      <c r="F635" t="s">
        <v>4077</v>
      </c>
      <c r="G635" t="s">
        <v>4078</v>
      </c>
      <c r="H635" t="s">
        <v>4079</v>
      </c>
      <c r="I635" t="s">
        <v>34</v>
      </c>
      <c r="J635" t="s">
        <v>419</v>
      </c>
      <c r="K635" t="s">
        <v>24</v>
      </c>
      <c r="L635" t="s">
        <v>224</v>
      </c>
      <c r="M635" t="s">
        <v>4080</v>
      </c>
      <c r="N635" t="s">
        <v>46</v>
      </c>
    </row>
    <row r="636" spans="1:14" x14ac:dyDescent="0.25">
      <c r="A636" t="s">
        <v>4081</v>
      </c>
      <c r="B636" t="s">
        <v>29</v>
      </c>
      <c r="C636" t="s">
        <v>16</v>
      </c>
      <c r="D636" t="s">
        <v>429</v>
      </c>
      <c r="E636" t="s">
        <v>18</v>
      </c>
      <c r="F636" t="s">
        <v>4082</v>
      </c>
      <c r="G636" t="s">
        <v>4083</v>
      </c>
      <c r="H636" t="s">
        <v>4084</v>
      </c>
      <c r="I636" t="s">
        <v>34</v>
      </c>
      <c r="J636" t="s">
        <v>2757</v>
      </c>
      <c r="K636" t="s">
        <v>24</v>
      </c>
      <c r="L636" t="s">
        <v>434</v>
      </c>
      <c r="M636" t="s">
        <v>26</v>
      </c>
      <c r="N636" t="s">
        <v>27</v>
      </c>
    </row>
    <row r="637" spans="1:14" x14ac:dyDescent="0.25">
      <c r="A637" t="s">
        <v>4085</v>
      </c>
      <c r="B637" t="s">
        <v>4086</v>
      </c>
      <c r="C637" t="s">
        <v>16</v>
      </c>
      <c r="D637" t="s">
        <v>4087</v>
      </c>
      <c r="E637" t="s">
        <v>18</v>
      </c>
      <c r="F637" t="s">
        <v>4088</v>
      </c>
      <c r="G637" t="s">
        <v>4089</v>
      </c>
      <c r="H637" t="s">
        <v>4090</v>
      </c>
      <c r="I637" t="s">
        <v>348</v>
      </c>
      <c r="J637" t="s">
        <v>2283</v>
      </c>
      <c r="K637" t="s">
        <v>24</v>
      </c>
      <c r="L637" t="s">
        <v>3868</v>
      </c>
      <c r="M637" t="s">
        <v>4091</v>
      </c>
      <c r="N637" t="s">
        <v>46</v>
      </c>
    </row>
    <row r="638" spans="1:14" x14ac:dyDescent="0.25">
      <c r="A638" t="s">
        <v>4092</v>
      </c>
      <c r="B638" t="s">
        <v>4093</v>
      </c>
      <c r="C638" t="s">
        <v>1572</v>
      </c>
      <c r="D638" t="s">
        <v>631</v>
      </c>
      <c r="E638" t="s">
        <v>18</v>
      </c>
      <c r="F638" t="s">
        <v>4094</v>
      </c>
      <c r="G638" t="s">
        <v>4095</v>
      </c>
      <c r="H638" t="s">
        <v>4096</v>
      </c>
      <c r="I638" t="s">
        <v>34</v>
      </c>
      <c r="J638" t="s">
        <v>315</v>
      </c>
      <c r="K638" t="s">
        <v>24</v>
      </c>
      <c r="L638" t="s">
        <v>2467</v>
      </c>
      <c r="M638" t="s">
        <v>4097</v>
      </c>
      <c r="N638" t="s">
        <v>46</v>
      </c>
    </row>
    <row r="639" spans="1:14" x14ac:dyDescent="0.25">
      <c r="A639" t="s">
        <v>4098</v>
      </c>
      <c r="C639" t="s">
        <v>16</v>
      </c>
      <c r="D639" t="s">
        <v>397</v>
      </c>
      <c r="E639" t="s">
        <v>18</v>
      </c>
      <c r="F639" t="s">
        <v>4099</v>
      </c>
      <c r="G639" t="s">
        <v>4100</v>
      </c>
      <c r="H639" t="s">
        <v>4101</v>
      </c>
      <c r="I639" t="s">
        <v>34</v>
      </c>
      <c r="J639" t="s">
        <v>284</v>
      </c>
      <c r="K639" t="s">
        <v>24</v>
      </c>
      <c r="L639" t="s">
        <v>401</v>
      </c>
      <c r="M639" t="s">
        <v>26</v>
      </c>
      <c r="N639" t="s">
        <v>27</v>
      </c>
    </row>
    <row r="640" spans="1:14" x14ac:dyDescent="0.25">
      <c r="A640" t="s">
        <v>4102</v>
      </c>
      <c r="B640" t="s">
        <v>403</v>
      </c>
      <c r="C640" t="s">
        <v>16</v>
      </c>
      <c r="D640" t="s">
        <v>397</v>
      </c>
      <c r="E640" t="s">
        <v>18</v>
      </c>
      <c r="F640" t="s">
        <v>4103</v>
      </c>
      <c r="G640" t="s">
        <v>4104</v>
      </c>
      <c r="H640" t="s">
        <v>4105</v>
      </c>
      <c r="I640" t="s">
        <v>34</v>
      </c>
      <c r="J640" t="s">
        <v>929</v>
      </c>
      <c r="K640" t="s">
        <v>24</v>
      </c>
      <c r="L640" t="s">
        <v>401</v>
      </c>
      <c r="M640" t="s">
        <v>26</v>
      </c>
      <c r="N640" t="s">
        <v>27</v>
      </c>
    </row>
    <row r="641" spans="1:14" x14ac:dyDescent="0.25">
      <c r="A641" t="s">
        <v>4106</v>
      </c>
      <c r="B641" t="s">
        <v>4107</v>
      </c>
      <c r="C641" t="s">
        <v>76</v>
      </c>
      <c r="D641" t="s">
        <v>4108</v>
      </c>
      <c r="E641" t="s">
        <v>18</v>
      </c>
      <c r="F641" t="s">
        <v>4109</v>
      </c>
      <c r="G641" t="s">
        <v>4110</v>
      </c>
      <c r="H641" t="s">
        <v>4111</v>
      </c>
      <c r="I641" t="s">
        <v>22</v>
      </c>
      <c r="J641" t="s">
        <v>1488</v>
      </c>
      <c r="K641" t="s">
        <v>24</v>
      </c>
      <c r="L641" t="s">
        <v>91</v>
      </c>
      <c r="M641" t="s">
        <v>4112</v>
      </c>
      <c r="N641" t="s">
        <v>46</v>
      </c>
    </row>
    <row r="642" spans="1:14" x14ac:dyDescent="0.25">
      <c r="A642" t="s">
        <v>4113</v>
      </c>
      <c r="C642" t="s">
        <v>76</v>
      </c>
      <c r="D642" t="s">
        <v>4114</v>
      </c>
      <c r="E642" t="s">
        <v>18</v>
      </c>
      <c r="F642" t="s">
        <v>4115</v>
      </c>
      <c r="G642" t="s">
        <v>4116</v>
      </c>
      <c r="H642" t="s">
        <v>4117</v>
      </c>
      <c r="I642" t="s">
        <v>34</v>
      </c>
      <c r="J642" t="s">
        <v>1056</v>
      </c>
      <c r="K642" t="s">
        <v>24</v>
      </c>
      <c r="L642" t="s">
        <v>1455</v>
      </c>
      <c r="M642" t="s">
        <v>4118</v>
      </c>
      <c r="N642" t="s">
        <v>46</v>
      </c>
    </row>
    <row r="643" spans="1:14" x14ac:dyDescent="0.25">
      <c r="A643" t="s">
        <v>4119</v>
      </c>
      <c r="B643" t="s">
        <v>4120</v>
      </c>
      <c r="C643" t="s">
        <v>76</v>
      </c>
      <c r="D643" t="s">
        <v>1327</v>
      </c>
      <c r="E643" t="s">
        <v>18</v>
      </c>
      <c r="F643" t="s">
        <v>4121</v>
      </c>
      <c r="G643" t="s">
        <v>4122</v>
      </c>
      <c r="H643" t="s">
        <v>4123</v>
      </c>
      <c r="I643" t="s">
        <v>34</v>
      </c>
      <c r="J643" t="s">
        <v>201</v>
      </c>
      <c r="K643" t="s">
        <v>24</v>
      </c>
      <c r="L643" t="s">
        <v>1331</v>
      </c>
      <c r="M643" t="s">
        <v>4124</v>
      </c>
      <c r="N643" t="s">
        <v>46</v>
      </c>
    </row>
    <row r="644" spans="1:14" x14ac:dyDescent="0.25">
      <c r="A644" t="s">
        <v>4125</v>
      </c>
      <c r="B644" t="s">
        <v>4126</v>
      </c>
      <c r="C644" t="s">
        <v>16</v>
      </c>
      <c r="D644" t="s">
        <v>2027</v>
      </c>
      <c r="E644" t="s">
        <v>18</v>
      </c>
      <c r="F644" t="s">
        <v>4127</v>
      </c>
      <c r="G644" t="s">
        <v>4128</v>
      </c>
      <c r="H644" t="s">
        <v>4129</v>
      </c>
      <c r="I644" t="s">
        <v>34</v>
      </c>
      <c r="J644" t="s">
        <v>43</v>
      </c>
      <c r="K644" t="s">
        <v>24</v>
      </c>
      <c r="L644" t="s">
        <v>82</v>
      </c>
      <c r="M644" t="s">
        <v>4130</v>
      </c>
      <c r="N644" t="s">
        <v>46</v>
      </c>
    </row>
    <row r="645" spans="1:14" x14ac:dyDescent="0.25">
      <c r="A645" t="s">
        <v>4131</v>
      </c>
      <c r="B645" t="s">
        <v>4132</v>
      </c>
      <c r="C645" t="s">
        <v>16</v>
      </c>
      <c r="D645" t="s">
        <v>4133</v>
      </c>
      <c r="E645" t="s">
        <v>18</v>
      </c>
      <c r="F645" t="s">
        <v>4134</v>
      </c>
      <c r="G645" t="s">
        <v>4135</v>
      </c>
      <c r="H645" t="s">
        <v>4136</v>
      </c>
      <c r="I645" t="s">
        <v>34</v>
      </c>
      <c r="J645" t="s">
        <v>476</v>
      </c>
      <c r="K645" t="s">
        <v>24</v>
      </c>
      <c r="L645" t="s">
        <v>193</v>
      </c>
      <c r="M645" t="s">
        <v>26</v>
      </c>
      <c r="N645" t="s">
        <v>27</v>
      </c>
    </row>
    <row r="646" spans="1:14" x14ac:dyDescent="0.25">
      <c r="A646" t="s">
        <v>4137</v>
      </c>
      <c r="B646" t="s">
        <v>4138</v>
      </c>
      <c r="C646" t="s">
        <v>16</v>
      </c>
      <c r="D646" t="s">
        <v>4139</v>
      </c>
      <c r="E646" t="s">
        <v>18</v>
      </c>
      <c r="F646" t="s">
        <v>4140</v>
      </c>
      <c r="G646" t="s">
        <v>4141</v>
      </c>
      <c r="H646" t="s">
        <v>4142</v>
      </c>
      <c r="I646" t="s">
        <v>34</v>
      </c>
      <c r="J646" t="s">
        <v>426</v>
      </c>
      <c r="K646" t="s">
        <v>24</v>
      </c>
      <c r="L646" t="s">
        <v>4143</v>
      </c>
      <c r="M646" t="s">
        <v>26</v>
      </c>
      <c r="N646" t="s">
        <v>27</v>
      </c>
    </row>
    <row r="647" spans="1:14" x14ac:dyDescent="0.25">
      <c r="A647" t="s">
        <v>4144</v>
      </c>
      <c r="B647" t="s">
        <v>4145</v>
      </c>
      <c r="C647" t="s">
        <v>16</v>
      </c>
      <c r="D647" t="s">
        <v>2264</v>
      </c>
      <c r="E647" t="s">
        <v>18</v>
      </c>
      <c r="F647" t="s">
        <v>4146</v>
      </c>
      <c r="G647" t="s">
        <v>4147</v>
      </c>
      <c r="H647" t="s">
        <v>4148</v>
      </c>
      <c r="I647" t="s">
        <v>34</v>
      </c>
      <c r="J647" t="s">
        <v>769</v>
      </c>
      <c r="K647" t="s">
        <v>24</v>
      </c>
      <c r="L647" t="s">
        <v>224</v>
      </c>
      <c r="M647" t="s">
        <v>4149</v>
      </c>
      <c r="N647" t="s">
        <v>46</v>
      </c>
    </row>
    <row r="648" spans="1:14" x14ac:dyDescent="0.25">
      <c r="A648" t="s">
        <v>4150</v>
      </c>
      <c r="B648" t="s">
        <v>4151</v>
      </c>
      <c r="C648" t="s">
        <v>76</v>
      </c>
      <c r="D648" t="s">
        <v>4152</v>
      </c>
      <c r="E648" t="s">
        <v>18</v>
      </c>
      <c r="F648" t="s">
        <v>4153</v>
      </c>
      <c r="G648" t="s">
        <v>4154</v>
      </c>
      <c r="H648" t="s">
        <v>4155</v>
      </c>
      <c r="I648" t="s">
        <v>34</v>
      </c>
      <c r="J648" t="s">
        <v>433</v>
      </c>
      <c r="K648" t="s">
        <v>24</v>
      </c>
      <c r="L648" t="s">
        <v>44</v>
      </c>
      <c r="M648" t="s">
        <v>26</v>
      </c>
      <c r="N648" t="s">
        <v>27</v>
      </c>
    </row>
    <row r="649" spans="1:14" x14ac:dyDescent="0.25">
      <c r="A649" t="s">
        <v>4156</v>
      </c>
      <c r="B649" t="s">
        <v>4157</v>
      </c>
      <c r="C649" t="s">
        <v>76</v>
      </c>
      <c r="D649" t="s">
        <v>4158</v>
      </c>
      <c r="E649" t="s">
        <v>18</v>
      </c>
      <c r="F649" t="s">
        <v>4159</v>
      </c>
      <c r="G649" t="s">
        <v>4160</v>
      </c>
      <c r="H649" t="s">
        <v>4161</v>
      </c>
      <c r="I649" t="s">
        <v>34</v>
      </c>
      <c r="J649" t="s">
        <v>201</v>
      </c>
      <c r="K649" t="s">
        <v>24</v>
      </c>
      <c r="L649" t="s">
        <v>233</v>
      </c>
      <c r="M649" t="s">
        <v>4162</v>
      </c>
      <c r="N649" t="s">
        <v>46</v>
      </c>
    </row>
    <row r="650" spans="1:14" x14ac:dyDescent="0.25">
      <c r="A650" t="s">
        <v>4163</v>
      </c>
      <c r="C650" t="s">
        <v>16</v>
      </c>
      <c r="D650" t="s">
        <v>4164</v>
      </c>
      <c r="E650" t="s">
        <v>18</v>
      </c>
      <c r="F650" t="s">
        <v>4165</v>
      </c>
      <c r="G650" t="s">
        <v>4166</v>
      </c>
      <c r="H650" t="s">
        <v>4167</v>
      </c>
      <c r="I650" t="s">
        <v>34</v>
      </c>
      <c r="J650" t="s">
        <v>256</v>
      </c>
      <c r="K650" t="s">
        <v>24</v>
      </c>
      <c r="L650" t="s">
        <v>720</v>
      </c>
      <c r="M650" t="s">
        <v>26</v>
      </c>
      <c r="N650" t="s">
        <v>27</v>
      </c>
    </row>
    <row r="651" spans="1:14" x14ac:dyDescent="0.25">
      <c r="A651" t="s">
        <v>4168</v>
      </c>
      <c r="B651" t="s">
        <v>4169</v>
      </c>
      <c r="C651" t="s">
        <v>16</v>
      </c>
      <c r="D651" t="s">
        <v>86</v>
      </c>
      <c r="E651" t="s">
        <v>18</v>
      </c>
      <c r="F651" t="s">
        <v>4170</v>
      </c>
      <c r="G651" t="s">
        <v>4171</v>
      </c>
      <c r="H651" t="s">
        <v>4172</v>
      </c>
      <c r="I651" t="s">
        <v>22</v>
      </c>
      <c r="J651" t="s">
        <v>635</v>
      </c>
      <c r="K651" t="s">
        <v>24</v>
      </c>
      <c r="L651" t="s">
        <v>91</v>
      </c>
      <c r="M651" t="s">
        <v>4173</v>
      </c>
      <c r="N651" t="s">
        <v>46</v>
      </c>
    </row>
    <row r="652" spans="1:14" x14ac:dyDescent="0.25">
      <c r="A652" t="s">
        <v>4174</v>
      </c>
      <c r="B652" t="s">
        <v>4175</v>
      </c>
      <c r="C652" t="s">
        <v>76</v>
      </c>
      <c r="D652" t="s">
        <v>4176</v>
      </c>
      <c r="E652" t="s">
        <v>18</v>
      </c>
      <c r="F652" t="s">
        <v>4177</v>
      </c>
      <c r="G652" t="s">
        <v>4178</v>
      </c>
      <c r="H652" t="s">
        <v>4179</v>
      </c>
      <c r="I652" t="s">
        <v>34</v>
      </c>
      <c r="J652" t="s">
        <v>43</v>
      </c>
      <c r="K652" t="s">
        <v>24</v>
      </c>
      <c r="L652" t="s">
        <v>4180</v>
      </c>
      <c r="M652" t="s">
        <v>4181</v>
      </c>
      <c r="N652" t="s">
        <v>46</v>
      </c>
    </row>
    <row r="653" spans="1:14" x14ac:dyDescent="0.25">
      <c r="A653" t="s">
        <v>4182</v>
      </c>
      <c r="B653" t="s">
        <v>4183</v>
      </c>
      <c r="C653" t="s">
        <v>16</v>
      </c>
      <c r="D653" t="s">
        <v>4184</v>
      </c>
      <c r="E653" t="s">
        <v>18</v>
      </c>
      <c r="F653" t="s">
        <v>4185</v>
      </c>
      <c r="G653" t="s">
        <v>4186</v>
      </c>
      <c r="H653" t="s">
        <v>4187</v>
      </c>
      <c r="I653" t="s">
        <v>348</v>
      </c>
      <c r="J653" t="s">
        <v>1543</v>
      </c>
      <c r="K653" t="s">
        <v>24</v>
      </c>
      <c r="L653" t="s">
        <v>394</v>
      </c>
      <c r="M653" t="s">
        <v>4188</v>
      </c>
      <c r="N653" t="s">
        <v>46</v>
      </c>
    </row>
    <row r="654" spans="1:14" x14ac:dyDescent="0.25">
      <c r="A654" t="s">
        <v>4189</v>
      </c>
      <c r="B654" t="s">
        <v>4190</v>
      </c>
      <c r="C654" t="s">
        <v>16</v>
      </c>
      <c r="D654" t="s">
        <v>2691</v>
      </c>
      <c r="E654" t="s">
        <v>18</v>
      </c>
      <c r="F654" t="s">
        <v>4191</v>
      </c>
      <c r="G654" t="s">
        <v>4192</v>
      </c>
      <c r="H654" t="s">
        <v>4193</v>
      </c>
      <c r="I654" t="s">
        <v>34</v>
      </c>
      <c r="J654" t="s">
        <v>81</v>
      </c>
      <c r="K654" t="s">
        <v>24</v>
      </c>
      <c r="L654" t="s">
        <v>224</v>
      </c>
      <c r="M654" t="s">
        <v>4194</v>
      </c>
      <c r="N654" t="s">
        <v>46</v>
      </c>
    </row>
    <row r="655" spans="1:14" x14ac:dyDescent="0.25">
      <c r="A655" t="s">
        <v>4195</v>
      </c>
      <c r="B655" t="s">
        <v>4196</v>
      </c>
      <c r="C655" t="s">
        <v>16</v>
      </c>
      <c r="D655" t="s">
        <v>4197</v>
      </c>
      <c r="E655" t="s">
        <v>18</v>
      </c>
      <c r="F655" t="s">
        <v>4198</v>
      </c>
      <c r="G655" t="s">
        <v>4199</v>
      </c>
      <c r="H655" t="s">
        <v>4200</v>
      </c>
      <c r="I655" t="s">
        <v>34</v>
      </c>
      <c r="J655" t="s">
        <v>648</v>
      </c>
      <c r="K655" t="s">
        <v>24</v>
      </c>
      <c r="L655" t="s">
        <v>4201</v>
      </c>
      <c r="M655" t="s">
        <v>4202</v>
      </c>
      <c r="N655" t="s">
        <v>46</v>
      </c>
    </row>
    <row r="656" spans="1:14" x14ac:dyDescent="0.25">
      <c r="A656" t="s">
        <v>4203</v>
      </c>
      <c r="B656" t="s">
        <v>1304</v>
      </c>
      <c r="C656" t="s">
        <v>16</v>
      </c>
      <c r="D656" t="s">
        <v>1052</v>
      </c>
      <c r="E656" t="s">
        <v>18</v>
      </c>
      <c r="F656" t="s">
        <v>4204</v>
      </c>
      <c r="G656" t="s">
        <v>4205</v>
      </c>
      <c r="H656" t="s">
        <v>4206</v>
      </c>
      <c r="I656" t="s">
        <v>34</v>
      </c>
      <c r="J656" t="s">
        <v>1836</v>
      </c>
      <c r="K656" t="s">
        <v>24</v>
      </c>
      <c r="L656" t="s">
        <v>224</v>
      </c>
      <c r="M656" t="s">
        <v>4207</v>
      </c>
      <c r="N656" t="s">
        <v>46</v>
      </c>
    </row>
    <row r="657" spans="1:14" x14ac:dyDescent="0.25">
      <c r="A657" t="s">
        <v>485</v>
      </c>
      <c r="B657" t="s">
        <v>101</v>
      </c>
      <c r="C657" t="s">
        <v>76</v>
      </c>
      <c r="D657" t="s">
        <v>102</v>
      </c>
      <c r="E657" t="s">
        <v>18</v>
      </c>
      <c r="F657" t="s">
        <v>4208</v>
      </c>
      <c r="G657" t="s">
        <v>4209</v>
      </c>
      <c r="H657" t="s">
        <v>4210</v>
      </c>
      <c r="I657" t="s">
        <v>34</v>
      </c>
      <c r="J657" t="s">
        <v>1385</v>
      </c>
      <c r="K657" t="s">
        <v>24</v>
      </c>
      <c r="L657" t="s">
        <v>82</v>
      </c>
      <c r="M657" t="s">
        <v>4211</v>
      </c>
      <c r="N657" t="s">
        <v>46</v>
      </c>
    </row>
    <row r="658" spans="1:14" x14ac:dyDescent="0.25">
      <c r="A658" t="s">
        <v>4212</v>
      </c>
      <c r="B658" t="s">
        <v>4213</v>
      </c>
      <c r="C658" t="s">
        <v>16</v>
      </c>
      <c r="D658" t="s">
        <v>4214</v>
      </c>
      <c r="E658" t="s">
        <v>18</v>
      </c>
      <c r="F658" t="s">
        <v>4215</v>
      </c>
      <c r="G658" t="s">
        <v>4216</v>
      </c>
      <c r="H658" t="s">
        <v>4217</v>
      </c>
      <c r="I658" t="s">
        <v>34</v>
      </c>
      <c r="J658" t="s">
        <v>412</v>
      </c>
      <c r="K658" t="s">
        <v>24</v>
      </c>
      <c r="L658" t="s">
        <v>285</v>
      </c>
      <c r="M658" t="s">
        <v>4218</v>
      </c>
      <c r="N658" t="s">
        <v>46</v>
      </c>
    </row>
    <row r="659" spans="1:14" x14ac:dyDescent="0.25">
      <c r="A659" t="s">
        <v>4219</v>
      </c>
      <c r="B659" t="s">
        <v>4220</v>
      </c>
      <c r="C659" t="s">
        <v>16</v>
      </c>
      <c r="D659" t="s">
        <v>1085</v>
      </c>
      <c r="E659" t="s">
        <v>18</v>
      </c>
      <c r="F659" t="s">
        <v>4221</v>
      </c>
      <c r="G659" t="s">
        <v>4222</v>
      </c>
      <c r="H659" t="s">
        <v>4223</v>
      </c>
      <c r="I659" t="s">
        <v>34</v>
      </c>
      <c r="J659" t="s">
        <v>23</v>
      </c>
      <c r="K659" t="s">
        <v>24</v>
      </c>
      <c r="L659" t="s">
        <v>82</v>
      </c>
      <c r="M659" t="s">
        <v>26</v>
      </c>
      <c r="N659" t="s">
        <v>27</v>
      </c>
    </row>
    <row r="660" spans="1:14" x14ac:dyDescent="0.25">
      <c r="A660" t="s">
        <v>4224</v>
      </c>
      <c r="C660" t="s">
        <v>16</v>
      </c>
      <c r="D660" t="s">
        <v>631</v>
      </c>
      <c r="E660" t="s">
        <v>18</v>
      </c>
      <c r="F660" t="s">
        <v>4225</v>
      </c>
      <c r="G660" t="s">
        <v>4226</v>
      </c>
      <c r="H660" t="s">
        <v>4227</v>
      </c>
      <c r="I660" t="s">
        <v>34</v>
      </c>
      <c r="J660" t="s">
        <v>81</v>
      </c>
      <c r="K660" t="s">
        <v>24</v>
      </c>
      <c r="L660" t="s">
        <v>63</v>
      </c>
      <c r="M660" t="s">
        <v>4228</v>
      </c>
      <c r="N660" t="s">
        <v>46</v>
      </c>
    </row>
    <row r="661" spans="1:14" x14ac:dyDescent="0.25">
      <c r="A661" t="s">
        <v>4229</v>
      </c>
      <c r="B661" t="s">
        <v>4230</v>
      </c>
      <c r="C661" t="s">
        <v>76</v>
      </c>
      <c r="D661" t="s">
        <v>4231</v>
      </c>
      <c r="E661" t="s">
        <v>18</v>
      </c>
      <c r="F661" t="s">
        <v>4232</v>
      </c>
      <c r="G661" t="s">
        <v>4233</v>
      </c>
      <c r="H661" t="s">
        <v>4234</v>
      </c>
      <c r="I661" t="s">
        <v>34</v>
      </c>
      <c r="J661" t="s">
        <v>2391</v>
      </c>
      <c r="K661" t="s">
        <v>24</v>
      </c>
      <c r="L661" t="s">
        <v>477</v>
      </c>
      <c r="M661" t="s">
        <v>26</v>
      </c>
      <c r="N661" t="s">
        <v>27</v>
      </c>
    </row>
    <row r="662" spans="1:14" x14ac:dyDescent="0.25">
      <c r="A662" t="s">
        <v>4235</v>
      </c>
      <c r="C662" t="s">
        <v>76</v>
      </c>
      <c r="D662" t="s">
        <v>4236</v>
      </c>
      <c r="E662" t="s">
        <v>18</v>
      </c>
      <c r="F662" t="s">
        <v>4237</v>
      </c>
      <c r="G662" t="s">
        <v>4238</v>
      </c>
      <c r="H662" t="s">
        <v>4239</v>
      </c>
      <c r="I662" t="s">
        <v>34</v>
      </c>
      <c r="J662" t="s">
        <v>463</v>
      </c>
      <c r="K662" t="s">
        <v>24</v>
      </c>
      <c r="L662" t="s">
        <v>4240</v>
      </c>
      <c r="M662" t="s">
        <v>4241</v>
      </c>
      <c r="N662" t="s">
        <v>46</v>
      </c>
    </row>
    <row r="663" spans="1:14" x14ac:dyDescent="0.25">
      <c r="A663" t="s">
        <v>4242</v>
      </c>
      <c r="B663" t="s">
        <v>227</v>
      </c>
      <c r="C663" t="s">
        <v>16</v>
      </c>
      <c r="D663" t="s">
        <v>571</v>
      </c>
      <c r="E663" t="s">
        <v>18</v>
      </c>
      <c r="F663" t="s">
        <v>4243</v>
      </c>
      <c r="G663" t="s">
        <v>4244</v>
      </c>
      <c r="H663" t="s">
        <v>4245</v>
      </c>
      <c r="I663" t="s">
        <v>34</v>
      </c>
      <c r="J663" t="s">
        <v>575</v>
      </c>
      <c r="K663" t="s">
        <v>24</v>
      </c>
      <c r="L663" t="s">
        <v>4246</v>
      </c>
      <c r="M663" t="s">
        <v>4247</v>
      </c>
      <c r="N663" t="s">
        <v>46</v>
      </c>
    </row>
    <row r="664" spans="1:14" x14ac:dyDescent="0.25">
      <c r="A664" t="s">
        <v>4248</v>
      </c>
      <c r="B664" t="s">
        <v>4249</v>
      </c>
      <c r="C664" t="s">
        <v>76</v>
      </c>
      <c r="D664" t="s">
        <v>4250</v>
      </c>
      <c r="E664" t="s">
        <v>18</v>
      </c>
      <c r="F664" t="s">
        <v>4251</v>
      </c>
      <c r="G664" t="s">
        <v>4252</v>
      </c>
      <c r="H664" t="s">
        <v>4253</v>
      </c>
      <c r="I664" t="s">
        <v>34</v>
      </c>
      <c r="J664" t="s">
        <v>1413</v>
      </c>
      <c r="K664" t="s">
        <v>24</v>
      </c>
      <c r="L664" t="s">
        <v>114</v>
      </c>
      <c r="M664" t="s">
        <v>4254</v>
      </c>
      <c r="N664" t="s">
        <v>46</v>
      </c>
    </row>
    <row r="665" spans="1:14" x14ac:dyDescent="0.25">
      <c r="A665" t="s">
        <v>4255</v>
      </c>
      <c r="B665" t="s">
        <v>1424</v>
      </c>
      <c r="C665" t="s">
        <v>16</v>
      </c>
      <c r="D665" t="s">
        <v>288</v>
      </c>
      <c r="E665" t="s">
        <v>18</v>
      </c>
      <c r="F665" t="s">
        <v>4256</v>
      </c>
      <c r="G665" t="s">
        <v>4257</v>
      </c>
      <c r="H665" t="s">
        <v>4258</v>
      </c>
      <c r="I665" t="s">
        <v>34</v>
      </c>
      <c r="J665" t="s">
        <v>217</v>
      </c>
      <c r="K665" t="s">
        <v>24</v>
      </c>
      <c r="L665" t="s">
        <v>224</v>
      </c>
      <c r="M665" t="s">
        <v>26</v>
      </c>
      <c r="N665" t="s">
        <v>27</v>
      </c>
    </row>
    <row r="666" spans="1:14" x14ac:dyDescent="0.25">
      <c r="A666" t="s">
        <v>4259</v>
      </c>
      <c r="B666" t="s">
        <v>101</v>
      </c>
      <c r="C666" t="s">
        <v>76</v>
      </c>
      <c r="D666" t="s">
        <v>102</v>
      </c>
      <c r="E666" t="s">
        <v>18</v>
      </c>
      <c r="F666" t="s">
        <v>4260</v>
      </c>
      <c r="G666" t="s">
        <v>4261</v>
      </c>
      <c r="H666" t="s">
        <v>4262</v>
      </c>
      <c r="I666" t="s">
        <v>34</v>
      </c>
      <c r="J666" t="s">
        <v>776</v>
      </c>
      <c r="K666" t="s">
        <v>24</v>
      </c>
      <c r="L666" t="s">
        <v>82</v>
      </c>
      <c r="M666" t="s">
        <v>4263</v>
      </c>
      <c r="N666" t="s">
        <v>46</v>
      </c>
    </row>
    <row r="667" spans="1:14" x14ac:dyDescent="0.25">
      <c r="A667" t="s">
        <v>4264</v>
      </c>
      <c r="C667" t="s">
        <v>76</v>
      </c>
      <c r="D667" t="s">
        <v>472</v>
      </c>
      <c r="E667" t="s">
        <v>18</v>
      </c>
      <c r="F667" t="s">
        <v>4265</v>
      </c>
      <c r="G667" t="s">
        <v>4266</v>
      </c>
      <c r="H667" t="s">
        <v>4267</v>
      </c>
      <c r="I667" t="s">
        <v>34</v>
      </c>
      <c r="J667" t="s">
        <v>476</v>
      </c>
      <c r="K667" t="s">
        <v>24</v>
      </c>
      <c r="L667" t="s">
        <v>477</v>
      </c>
      <c r="M667" t="s">
        <v>26</v>
      </c>
      <c r="N667" t="s">
        <v>27</v>
      </c>
    </row>
    <row r="668" spans="1:14" x14ac:dyDescent="0.25">
      <c r="A668" t="s">
        <v>4268</v>
      </c>
      <c r="B668" t="s">
        <v>4269</v>
      </c>
      <c r="C668" t="s">
        <v>16</v>
      </c>
      <c r="D668" t="s">
        <v>437</v>
      </c>
      <c r="E668" t="s">
        <v>18</v>
      </c>
      <c r="F668" t="s">
        <v>4270</v>
      </c>
      <c r="G668" t="s">
        <v>4271</v>
      </c>
      <c r="H668" t="s">
        <v>4272</v>
      </c>
      <c r="I668" t="s">
        <v>34</v>
      </c>
      <c r="J668" t="s">
        <v>794</v>
      </c>
      <c r="K668" t="s">
        <v>24</v>
      </c>
      <c r="L668" t="s">
        <v>441</v>
      </c>
      <c r="M668" t="s">
        <v>4273</v>
      </c>
      <c r="N668" t="s">
        <v>46</v>
      </c>
    </row>
    <row r="669" spans="1:14" x14ac:dyDescent="0.25">
      <c r="A669" t="s">
        <v>4274</v>
      </c>
      <c r="B669" t="s">
        <v>4275</v>
      </c>
      <c r="C669" t="s">
        <v>16</v>
      </c>
      <c r="D669" t="s">
        <v>437</v>
      </c>
      <c r="E669" t="s">
        <v>18</v>
      </c>
      <c r="F669" t="s">
        <v>4276</v>
      </c>
      <c r="G669" t="s">
        <v>4277</v>
      </c>
      <c r="H669" t="s">
        <v>4278</v>
      </c>
      <c r="I669" t="s">
        <v>34</v>
      </c>
      <c r="J669" t="s">
        <v>120</v>
      </c>
      <c r="K669" t="s">
        <v>24</v>
      </c>
      <c r="L669" t="s">
        <v>441</v>
      </c>
      <c r="M669" t="s">
        <v>4279</v>
      </c>
      <c r="N669" t="s">
        <v>46</v>
      </c>
    </row>
    <row r="670" spans="1:14" x14ac:dyDescent="0.25">
      <c r="A670" t="s">
        <v>4280</v>
      </c>
      <c r="C670" t="s">
        <v>76</v>
      </c>
      <c r="D670" t="s">
        <v>4281</v>
      </c>
      <c r="E670" t="s">
        <v>18</v>
      </c>
      <c r="F670" t="s">
        <v>4282</v>
      </c>
      <c r="G670" t="s">
        <v>4283</v>
      </c>
      <c r="H670" t="s">
        <v>4284</v>
      </c>
      <c r="I670" t="s">
        <v>34</v>
      </c>
      <c r="J670" t="s">
        <v>691</v>
      </c>
      <c r="K670" t="s">
        <v>24</v>
      </c>
      <c r="L670" t="s">
        <v>2093</v>
      </c>
      <c r="M670" t="s">
        <v>26</v>
      </c>
      <c r="N670" t="s">
        <v>27</v>
      </c>
    </row>
    <row r="671" spans="1:14" x14ac:dyDescent="0.25">
      <c r="A671" t="s">
        <v>4285</v>
      </c>
      <c r="C671" t="s">
        <v>16</v>
      </c>
      <c r="D671" t="s">
        <v>665</v>
      </c>
      <c r="E671" t="s">
        <v>18</v>
      </c>
      <c r="F671" t="s">
        <v>4286</v>
      </c>
      <c r="G671" t="s">
        <v>4287</v>
      </c>
      <c r="H671" t="s">
        <v>4288</v>
      </c>
      <c r="I671" t="s">
        <v>34</v>
      </c>
      <c r="J671" t="s">
        <v>1769</v>
      </c>
      <c r="K671" t="s">
        <v>24</v>
      </c>
      <c r="L671" t="s">
        <v>44</v>
      </c>
      <c r="M671" t="s">
        <v>26</v>
      </c>
      <c r="N671" t="s">
        <v>27</v>
      </c>
    </row>
    <row r="672" spans="1:14" x14ac:dyDescent="0.25">
      <c r="A672" t="s">
        <v>4289</v>
      </c>
      <c r="B672" t="s">
        <v>4290</v>
      </c>
      <c r="C672" t="s">
        <v>76</v>
      </c>
      <c r="D672" t="s">
        <v>102</v>
      </c>
      <c r="E672" t="s">
        <v>18</v>
      </c>
      <c r="F672" t="s">
        <v>4291</v>
      </c>
      <c r="G672" t="s">
        <v>4292</v>
      </c>
      <c r="H672" t="s">
        <v>4293</v>
      </c>
      <c r="I672" t="s">
        <v>34</v>
      </c>
      <c r="J672" t="s">
        <v>127</v>
      </c>
      <c r="K672" t="s">
        <v>24</v>
      </c>
      <c r="L672" t="s">
        <v>82</v>
      </c>
      <c r="M672" t="s">
        <v>4294</v>
      </c>
      <c r="N672" t="s">
        <v>46</v>
      </c>
    </row>
    <row r="673" spans="1:14" x14ac:dyDescent="0.25">
      <c r="A673" t="s">
        <v>4295</v>
      </c>
      <c r="B673" t="s">
        <v>4296</v>
      </c>
      <c r="C673" t="s">
        <v>16</v>
      </c>
      <c r="D673" t="s">
        <v>4231</v>
      </c>
      <c r="E673" t="s">
        <v>18</v>
      </c>
      <c r="F673" t="s">
        <v>4297</v>
      </c>
      <c r="G673" t="s">
        <v>4298</v>
      </c>
      <c r="H673" t="s">
        <v>4299</v>
      </c>
      <c r="I673" t="s">
        <v>34</v>
      </c>
      <c r="J673" t="s">
        <v>71</v>
      </c>
      <c r="K673" t="s">
        <v>24</v>
      </c>
      <c r="L673" t="s">
        <v>477</v>
      </c>
      <c r="M673" t="s">
        <v>4300</v>
      </c>
      <c r="N673" t="s">
        <v>46</v>
      </c>
    </row>
    <row r="674" spans="1:14" x14ac:dyDescent="0.25">
      <c r="A674" t="s">
        <v>4301</v>
      </c>
      <c r="B674" t="s">
        <v>546</v>
      </c>
      <c r="C674" t="s">
        <v>76</v>
      </c>
      <c r="D674" t="s">
        <v>547</v>
      </c>
      <c r="E674" t="s">
        <v>18</v>
      </c>
      <c r="F674" t="s">
        <v>4302</v>
      </c>
      <c r="G674" t="s">
        <v>4303</v>
      </c>
      <c r="H674" t="s">
        <v>4304</v>
      </c>
      <c r="I674" t="s">
        <v>34</v>
      </c>
      <c r="J674" t="s">
        <v>412</v>
      </c>
      <c r="K674" t="s">
        <v>24</v>
      </c>
      <c r="L674" t="s">
        <v>552</v>
      </c>
      <c r="M674" t="s">
        <v>4305</v>
      </c>
      <c r="N674" t="s">
        <v>46</v>
      </c>
    </row>
    <row r="675" spans="1:14" x14ac:dyDescent="0.25">
      <c r="A675" t="s">
        <v>4306</v>
      </c>
      <c r="C675" t="s">
        <v>16</v>
      </c>
      <c r="D675" t="s">
        <v>4307</v>
      </c>
      <c r="E675" t="s">
        <v>18</v>
      </c>
      <c r="F675" t="s">
        <v>4308</v>
      </c>
      <c r="G675" t="s">
        <v>4309</v>
      </c>
      <c r="H675" t="s">
        <v>4310</v>
      </c>
      <c r="I675" t="s">
        <v>348</v>
      </c>
      <c r="J675" t="s">
        <v>232</v>
      </c>
      <c r="K675" t="s">
        <v>24</v>
      </c>
      <c r="L675" t="s">
        <v>394</v>
      </c>
      <c r="M675" t="s">
        <v>26</v>
      </c>
      <c r="N675" t="s">
        <v>27</v>
      </c>
    </row>
    <row r="676" spans="1:14" x14ac:dyDescent="0.25">
      <c r="A676" t="s">
        <v>4311</v>
      </c>
      <c r="B676" t="s">
        <v>4312</v>
      </c>
      <c r="C676" t="s">
        <v>16</v>
      </c>
      <c r="D676" t="s">
        <v>4313</v>
      </c>
      <c r="E676" t="s">
        <v>18</v>
      </c>
      <c r="F676" t="s">
        <v>4314</v>
      </c>
      <c r="G676" t="s">
        <v>4315</v>
      </c>
      <c r="H676" t="s">
        <v>4316</v>
      </c>
      <c r="I676" t="s">
        <v>34</v>
      </c>
      <c r="J676" t="s">
        <v>315</v>
      </c>
      <c r="K676" t="s">
        <v>24</v>
      </c>
      <c r="L676" t="s">
        <v>36</v>
      </c>
      <c r="M676" t="s">
        <v>4317</v>
      </c>
      <c r="N676" t="s">
        <v>46</v>
      </c>
    </row>
    <row r="677" spans="1:14" x14ac:dyDescent="0.25">
      <c r="A677" t="s">
        <v>4318</v>
      </c>
      <c r="B677" t="s">
        <v>4319</v>
      </c>
      <c r="C677" t="s">
        <v>76</v>
      </c>
      <c r="D677" t="s">
        <v>4320</v>
      </c>
      <c r="E677" t="s">
        <v>18</v>
      </c>
      <c r="F677" t="s">
        <v>4321</v>
      </c>
      <c r="G677" t="s">
        <v>4322</v>
      </c>
      <c r="H677" t="s">
        <v>4323</v>
      </c>
      <c r="I677" t="s">
        <v>34</v>
      </c>
      <c r="J677" t="s">
        <v>2490</v>
      </c>
      <c r="K677" t="s">
        <v>24</v>
      </c>
      <c r="L677" t="s">
        <v>4324</v>
      </c>
      <c r="M677" t="s">
        <v>26</v>
      </c>
      <c r="N677" t="s">
        <v>27</v>
      </c>
    </row>
    <row r="678" spans="1:14" x14ac:dyDescent="0.25">
      <c r="A678" t="s">
        <v>4325</v>
      </c>
      <c r="B678" t="s">
        <v>4326</v>
      </c>
      <c r="C678" t="s">
        <v>16</v>
      </c>
      <c r="D678" t="s">
        <v>2027</v>
      </c>
      <c r="E678" t="s">
        <v>18</v>
      </c>
      <c r="F678" t="s">
        <v>4327</v>
      </c>
      <c r="G678" t="s">
        <v>4328</v>
      </c>
      <c r="H678" t="s">
        <v>4329</v>
      </c>
      <c r="I678" t="s">
        <v>34</v>
      </c>
      <c r="J678" t="s">
        <v>178</v>
      </c>
      <c r="K678" t="s">
        <v>24</v>
      </c>
      <c r="L678" t="s">
        <v>342</v>
      </c>
      <c r="M678" t="s">
        <v>26</v>
      </c>
      <c r="N678" t="s">
        <v>27</v>
      </c>
    </row>
    <row r="679" spans="1:14" x14ac:dyDescent="0.25">
      <c r="A679" t="s">
        <v>100</v>
      </c>
      <c r="B679" t="s">
        <v>101</v>
      </c>
      <c r="C679" t="s">
        <v>76</v>
      </c>
      <c r="D679" t="s">
        <v>102</v>
      </c>
      <c r="E679" t="s">
        <v>18</v>
      </c>
      <c r="F679" t="s">
        <v>4330</v>
      </c>
      <c r="G679" t="s">
        <v>4331</v>
      </c>
      <c r="H679" t="s">
        <v>4332</v>
      </c>
      <c r="I679" t="s">
        <v>34</v>
      </c>
      <c r="J679" t="s">
        <v>1385</v>
      </c>
      <c r="K679" t="s">
        <v>24</v>
      </c>
      <c r="L679" t="s">
        <v>82</v>
      </c>
      <c r="M679" t="s">
        <v>4333</v>
      </c>
      <c r="N679" t="s">
        <v>46</v>
      </c>
    </row>
    <row r="680" spans="1:14" x14ac:dyDescent="0.25">
      <c r="A680" t="s">
        <v>28</v>
      </c>
      <c r="B680" t="s">
        <v>4334</v>
      </c>
      <c r="C680" t="s">
        <v>16</v>
      </c>
      <c r="D680" t="s">
        <v>638</v>
      </c>
      <c r="E680" t="s">
        <v>18</v>
      </c>
      <c r="F680" t="s">
        <v>4335</v>
      </c>
      <c r="G680" t="s">
        <v>4336</v>
      </c>
      <c r="H680" t="s">
        <v>4337</v>
      </c>
      <c r="I680" t="s">
        <v>34</v>
      </c>
      <c r="J680" t="s">
        <v>476</v>
      </c>
      <c r="K680" t="s">
        <v>24</v>
      </c>
      <c r="L680" t="s">
        <v>82</v>
      </c>
      <c r="M680" t="s">
        <v>26</v>
      </c>
      <c r="N680" t="s">
        <v>27</v>
      </c>
    </row>
    <row r="681" spans="1:14" x14ac:dyDescent="0.25">
      <c r="A681" t="s">
        <v>4338</v>
      </c>
      <c r="B681" t="s">
        <v>4339</v>
      </c>
      <c r="C681" t="s">
        <v>76</v>
      </c>
      <c r="D681" t="s">
        <v>4340</v>
      </c>
      <c r="E681" t="s">
        <v>18</v>
      </c>
      <c r="F681" t="s">
        <v>4341</v>
      </c>
      <c r="G681" t="s">
        <v>4342</v>
      </c>
      <c r="H681" t="s">
        <v>4343</v>
      </c>
      <c r="I681" t="s">
        <v>34</v>
      </c>
      <c r="J681" t="s">
        <v>448</v>
      </c>
      <c r="K681" t="s">
        <v>24</v>
      </c>
      <c r="L681" t="s">
        <v>224</v>
      </c>
      <c r="M681" t="s">
        <v>26</v>
      </c>
      <c r="N681" t="s">
        <v>27</v>
      </c>
    </row>
    <row r="682" spans="1:14" x14ac:dyDescent="0.25">
      <c r="A682" t="s">
        <v>4344</v>
      </c>
      <c r="B682" t="s">
        <v>4345</v>
      </c>
      <c r="C682" t="s">
        <v>76</v>
      </c>
      <c r="D682" t="s">
        <v>94</v>
      </c>
      <c r="E682" t="s">
        <v>18</v>
      </c>
      <c r="F682" t="s">
        <v>4346</v>
      </c>
      <c r="G682" t="s">
        <v>4347</v>
      </c>
      <c r="H682" t="s">
        <v>4348</v>
      </c>
      <c r="I682" t="s">
        <v>34</v>
      </c>
      <c r="J682" t="s">
        <v>276</v>
      </c>
      <c r="K682" t="s">
        <v>24</v>
      </c>
      <c r="L682" t="s">
        <v>3732</v>
      </c>
      <c r="M682" t="s">
        <v>26</v>
      </c>
      <c r="N682" t="s">
        <v>27</v>
      </c>
    </row>
    <row r="683" spans="1:14" x14ac:dyDescent="0.25">
      <c r="A683" t="s">
        <v>4349</v>
      </c>
      <c r="C683" t="s">
        <v>16</v>
      </c>
      <c r="D683" t="s">
        <v>3060</v>
      </c>
      <c r="E683" t="s">
        <v>18</v>
      </c>
      <c r="F683" t="s">
        <v>4350</v>
      </c>
      <c r="G683" t="s">
        <v>4351</v>
      </c>
      <c r="H683" t="s">
        <v>4352</v>
      </c>
      <c r="I683" t="s">
        <v>34</v>
      </c>
      <c r="J683" t="s">
        <v>298</v>
      </c>
      <c r="K683" t="s">
        <v>24</v>
      </c>
      <c r="L683" t="s">
        <v>224</v>
      </c>
      <c r="M683" t="s">
        <v>4353</v>
      </c>
      <c r="N683" t="s">
        <v>46</v>
      </c>
    </row>
    <row r="684" spans="1:14" x14ac:dyDescent="0.25">
      <c r="A684" t="s">
        <v>4354</v>
      </c>
      <c r="B684" t="s">
        <v>4355</v>
      </c>
      <c r="C684" t="s">
        <v>16</v>
      </c>
      <c r="D684" t="s">
        <v>4356</v>
      </c>
      <c r="E684" t="s">
        <v>18</v>
      </c>
      <c r="F684" t="s">
        <v>4357</v>
      </c>
      <c r="G684" t="s">
        <v>4358</v>
      </c>
      <c r="H684" t="s">
        <v>4359</v>
      </c>
      <c r="I684" t="s">
        <v>34</v>
      </c>
      <c r="J684" t="s">
        <v>1056</v>
      </c>
      <c r="K684" t="s">
        <v>24</v>
      </c>
      <c r="L684" t="s">
        <v>4360</v>
      </c>
      <c r="M684" t="s">
        <v>4361</v>
      </c>
      <c r="N684" t="s">
        <v>46</v>
      </c>
    </row>
    <row r="685" spans="1:14" x14ac:dyDescent="0.25">
      <c r="A685" t="s">
        <v>4362</v>
      </c>
      <c r="B685" t="s">
        <v>4363</v>
      </c>
      <c r="C685" t="s">
        <v>76</v>
      </c>
      <c r="D685" t="s">
        <v>3805</v>
      </c>
      <c r="E685" t="s">
        <v>18</v>
      </c>
      <c r="F685" t="s">
        <v>4364</v>
      </c>
      <c r="G685" t="s">
        <v>4365</v>
      </c>
      <c r="H685" t="s">
        <v>4366</v>
      </c>
      <c r="I685" t="s">
        <v>34</v>
      </c>
      <c r="J685" t="s">
        <v>2658</v>
      </c>
      <c r="K685" t="s">
        <v>24</v>
      </c>
      <c r="L685" t="s">
        <v>3809</v>
      </c>
      <c r="M685" t="s">
        <v>4367</v>
      </c>
      <c r="N685" t="s">
        <v>46</v>
      </c>
    </row>
    <row r="686" spans="1:14" x14ac:dyDescent="0.25">
      <c r="A686" t="s">
        <v>4368</v>
      </c>
      <c r="B686" t="s">
        <v>4369</v>
      </c>
      <c r="C686" t="s">
        <v>76</v>
      </c>
      <c r="D686" t="s">
        <v>800</v>
      </c>
      <c r="E686" t="s">
        <v>18</v>
      </c>
      <c r="F686" t="s">
        <v>4370</v>
      </c>
      <c r="G686" t="s">
        <v>4371</v>
      </c>
      <c r="H686" t="s">
        <v>4372</v>
      </c>
      <c r="I686" t="s">
        <v>34</v>
      </c>
      <c r="J686" t="s">
        <v>349</v>
      </c>
      <c r="K686" t="s">
        <v>24</v>
      </c>
      <c r="L686" t="s">
        <v>900</v>
      </c>
      <c r="M686" t="s">
        <v>4373</v>
      </c>
      <c r="N686" t="s">
        <v>46</v>
      </c>
    </row>
    <row r="687" spans="1:14" x14ac:dyDescent="0.25">
      <c r="A687" t="s">
        <v>4374</v>
      </c>
      <c r="C687" t="s">
        <v>16</v>
      </c>
      <c r="D687" t="s">
        <v>4375</v>
      </c>
      <c r="E687" t="s">
        <v>18</v>
      </c>
      <c r="F687" t="s">
        <v>4376</v>
      </c>
      <c r="G687" t="s">
        <v>4377</v>
      </c>
      <c r="H687" t="s">
        <v>4378</v>
      </c>
      <c r="I687" t="s">
        <v>22</v>
      </c>
      <c r="J687" t="s">
        <v>476</v>
      </c>
      <c r="K687" t="s">
        <v>24</v>
      </c>
      <c r="L687" t="s">
        <v>184</v>
      </c>
      <c r="M687" t="s">
        <v>26</v>
      </c>
      <c r="N687" t="s">
        <v>27</v>
      </c>
    </row>
    <row r="688" spans="1:14" x14ac:dyDescent="0.25">
      <c r="A688" t="s">
        <v>4379</v>
      </c>
      <c r="B688" t="s">
        <v>4380</v>
      </c>
      <c r="C688" t="s">
        <v>76</v>
      </c>
      <c r="D688" t="s">
        <v>102</v>
      </c>
      <c r="E688" t="s">
        <v>18</v>
      </c>
      <c r="F688" t="s">
        <v>4381</v>
      </c>
      <c r="G688" t="s">
        <v>4382</v>
      </c>
      <c r="H688" t="s">
        <v>4383</v>
      </c>
      <c r="I688" t="s">
        <v>34</v>
      </c>
      <c r="J688" t="s">
        <v>769</v>
      </c>
      <c r="K688" t="s">
        <v>24</v>
      </c>
      <c r="L688" t="s">
        <v>82</v>
      </c>
      <c r="M688" t="s">
        <v>4384</v>
      </c>
      <c r="N688" t="s">
        <v>46</v>
      </c>
    </row>
    <row r="689" spans="1:14" x14ac:dyDescent="0.25">
      <c r="A689" t="s">
        <v>4385</v>
      </c>
      <c r="B689" t="s">
        <v>382</v>
      </c>
      <c r="C689" t="s">
        <v>76</v>
      </c>
      <c r="D689" t="s">
        <v>1347</v>
      </c>
      <c r="E689" t="s">
        <v>18</v>
      </c>
      <c r="F689" t="s">
        <v>4386</v>
      </c>
      <c r="G689" t="s">
        <v>4387</v>
      </c>
      <c r="H689" t="s">
        <v>4388</v>
      </c>
      <c r="I689" t="s">
        <v>34</v>
      </c>
      <c r="J689" t="s">
        <v>1372</v>
      </c>
      <c r="K689" t="s">
        <v>24</v>
      </c>
      <c r="L689" t="s">
        <v>202</v>
      </c>
      <c r="M689" t="s">
        <v>4389</v>
      </c>
      <c r="N689" t="s">
        <v>46</v>
      </c>
    </row>
    <row r="690" spans="1:14" x14ac:dyDescent="0.25">
      <c r="A690" t="s">
        <v>4390</v>
      </c>
      <c r="B690" t="s">
        <v>4132</v>
      </c>
      <c r="C690" t="s">
        <v>16</v>
      </c>
      <c r="D690" t="s">
        <v>429</v>
      </c>
      <c r="E690" t="s">
        <v>18</v>
      </c>
      <c r="F690" t="s">
        <v>4391</v>
      </c>
      <c r="G690" t="s">
        <v>4392</v>
      </c>
      <c r="H690" t="s">
        <v>4393</v>
      </c>
      <c r="I690" t="s">
        <v>34</v>
      </c>
      <c r="J690" t="s">
        <v>1019</v>
      </c>
      <c r="K690" t="s">
        <v>24</v>
      </c>
      <c r="L690" t="s">
        <v>434</v>
      </c>
      <c r="M690" t="s">
        <v>26</v>
      </c>
      <c r="N690" t="s">
        <v>27</v>
      </c>
    </row>
    <row r="691" spans="1:14" x14ac:dyDescent="0.25">
      <c r="A691" t="s">
        <v>4394</v>
      </c>
      <c r="B691" t="s">
        <v>4395</v>
      </c>
      <c r="C691" t="s">
        <v>16</v>
      </c>
      <c r="D691" t="s">
        <v>4396</v>
      </c>
      <c r="E691" t="s">
        <v>18</v>
      </c>
      <c r="F691" t="s">
        <v>4397</v>
      </c>
      <c r="G691" t="s">
        <v>4398</v>
      </c>
      <c r="H691" t="s">
        <v>4399</v>
      </c>
      <c r="I691" t="s">
        <v>22</v>
      </c>
      <c r="J691" t="s">
        <v>2023</v>
      </c>
      <c r="K691" t="s">
        <v>24</v>
      </c>
      <c r="L691" t="s">
        <v>91</v>
      </c>
      <c r="M691" t="s">
        <v>26</v>
      </c>
      <c r="N691" t="s">
        <v>27</v>
      </c>
    </row>
    <row r="692" spans="1:14" x14ac:dyDescent="0.25">
      <c r="A692" t="s">
        <v>4400</v>
      </c>
      <c r="B692" t="s">
        <v>4401</v>
      </c>
      <c r="C692" t="s">
        <v>16</v>
      </c>
      <c r="D692" t="s">
        <v>2691</v>
      </c>
      <c r="E692" t="s">
        <v>18</v>
      </c>
      <c r="F692" t="s">
        <v>4402</v>
      </c>
      <c r="G692" t="s">
        <v>4403</v>
      </c>
      <c r="H692" t="s">
        <v>4404</v>
      </c>
      <c r="I692" t="s">
        <v>34</v>
      </c>
      <c r="J692" t="s">
        <v>372</v>
      </c>
      <c r="K692" t="s">
        <v>24</v>
      </c>
      <c r="L692" t="s">
        <v>224</v>
      </c>
      <c r="M692" t="s">
        <v>4405</v>
      </c>
      <c r="N692" t="s">
        <v>46</v>
      </c>
    </row>
    <row r="693" spans="1:14" x14ac:dyDescent="0.25">
      <c r="A693" t="s">
        <v>4406</v>
      </c>
      <c r="B693" t="s">
        <v>4407</v>
      </c>
      <c r="C693" t="s">
        <v>16</v>
      </c>
      <c r="D693" t="s">
        <v>4408</v>
      </c>
      <c r="E693" t="s">
        <v>18</v>
      </c>
      <c r="F693" t="s">
        <v>4409</v>
      </c>
      <c r="G693" t="s">
        <v>4410</v>
      </c>
      <c r="H693" t="s">
        <v>4411</v>
      </c>
      <c r="I693" t="s">
        <v>34</v>
      </c>
      <c r="J693" t="s">
        <v>315</v>
      </c>
      <c r="K693" t="s">
        <v>24</v>
      </c>
      <c r="L693" t="s">
        <v>233</v>
      </c>
      <c r="M693" t="s">
        <v>4412</v>
      </c>
      <c r="N693" t="s">
        <v>46</v>
      </c>
    </row>
    <row r="694" spans="1:14" x14ac:dyDescent="0.25">
      <c r="A694" t="s">
        <v>4413</v>
      </c>
      <c r="B694" t="s">
        <v>4414</v>
      </c>
      <c r="C694" t="s">
        <v>16</v>
      </c>
      <c r="D694" t="s">
        <v>1446</v>
      </c>
      <c r="E694" t="s">
        <v>18</v>
      </c>
      <c r="F694" t="s">
        <v>4415</v>
      </c>
      <c r="G694" t="s">
        <v>4416</v>
      </c>
      <c r="H694" t="s">
        <v>4417</v>
      </c>
      <c r="I694" t="s">
        <v>22</v>
      </c>
      <c r="J694" t="s">
        <v>575</v>
      </c>
      <c r="K694" t="s">
        <v>24</v>
      </c>
      <c r="L694" t="s">
        <v>91</v>
      </c>
      <c r="M694" t="s">
        <v>4418</v>
      </c>
      <c r="N694" t="s">
        <v>46</v>
      </c>
    </row>
    <row r="695" spans="1:14" x14ac:dyDescent="0.25">
      <c r="A695" t="s">
        <v>4419</v>
      </c>
      <c r="B695" t="s">
        <v>4420</v>
      </c>
      <c r="C695" t="s">
        <v>16</v>
      </c>
      <c r="D695" t="s">
        <v>4421</v>
      </c>
      <c r="E695" t="s">
        <v>18</v>
      </c>
      <c r="F695" t="s">
        <v>4422</v>
      </c>
      <c r="G695" t="s">
        <v>4423</v>
      </c>
      <c r="H695" t="s">
        <v>4424</v>
      </c>
      <c r="I695" t="s">
        <v>34</v>
      </c>
      <c r="J695" t="s">
        <v>81</v>
      </c>
      <c r="K695" t="s">
        <v>24</v>
      </c>
      <c r="L695" t="s">
        <v>224</v>
      </c>
      <c r="M695" t="s">
        <v>4425</v>
      </c>
      <c r="N695" t="s">
        <v>46</v>
      </c>
    </row>
    <row r="696" spans="1:14" x14ac:dyDescent="0.25">
      <c r="A696" t="s">
        <v>4426</v>
      </c>
      <c r="B696" t="s">
        <v>227</v>
      </c>
      <c r="C696" t="s">
        <v>16</v>
      </c>
      <c r="D696" t="s">
        <v>1451</v>
      </c>
      <c r="E696" t="s">
        <v>18</v>
      </c>
      <c r="F696" t="s">
        <v>4427</v>
      </c>
      <c r="G696" t="s">
        <v>4428</v>
      </c>
      <c r="H696" t="s">
        <v>4429</v>
      </c>
      <c r="I696" t="s">
        <v>34</v>
      </c>
      <c r="J696" t="s">
        <v>987</v>
      </c>
      <c r="K696" t="s">
        <v>24</v>
      </c>
      <c r="L696" t="s">
        <v>1455</v>
      </c>
      <c r="M696" t="s">
        <v>26</v>
      </c>
      <c r="N696" t="s">
        <v>27</v>
      </c>
    </row>
    <row r="697" spans="1:14" x14ac:dyDescent="0.25">
      <c r="A697" t="s">
        <v>4430</v>
      </c>
      <c r="B697" t="s">
        <v>158</v>
      </c>
      <c r="C697" t="s">
        <v>1572</v>
      </c>
      <c r="D697" t="s">
        <v>102</v>
      </c>
      <c r="E697" t="s">
        <v>18</v>
      </c>
      <c r="F697" t="s">
        <v>4431</v>
      </c>
      <c r="G697" t="s">
        <v>4432</v>
      </c>
      <c r="H697" t="s">
        <v>4433</v>
      </c>
      <c r="I697" t="s">
        <v>34</v>
      </c>
      <c r="J697" t="s">
        <v>1056</v>
      </c>
      <c r="K697" t="s">
        <v>24</v>
      </c>
      <c r="L697" t="s">
        <v>82</v>
      </c>
      <c r="M697" t="s">
        <v>4434</v>
      </c>
      <c r="N697" t="s">
        <v>46</v>
      </c>
    </row>
    <row r="698" spans="1:14" x14ac:dyDescent="0.25">
      <c r="A698" t="s">
        <v>4435</v>
      </c>
      <c r="B698" t="s">
        <v>4436</v>
      </c>
      <c r="C698" t="s">
        <v>16</v>
      </c>
      <c r="D698" t="s">
        <v>2368</v>
      </c>
      <c r="E698" t="s">
        <v>18</v>
      </c>
      <c r="F698" t="s">
        <v>4437</v>
      </c>
      <c r="G698" t="s">
        <v>4438</v>
      </c>
      <c r="H698" t="s">
        <v>4439</v>
      </c>
      <c r="I698" t="s">
        <v>34</v>
      </c>
      <c r="J698" t="s">
        <v>575</v>
      </c>
      <c r="K698" t="s">
        <v>24</v>
      </c>
      <c r="L698" t="s">
        <v>224</v>
      </c>
      <c r="M698" t="s">
        <v>4440</v>
      </c>
      <c r="N698" t="s">
        <v>46</v>
      </c>
    </row>
    <row r="699" spans="1:14" x14ac:dyDescent="0.25">
      <c r="A699" t="s">
        <v>4441</v>
      </c>
      <c r="B699" t="s">
        <v>4442</v>
      </c>
      <c r="C699" t="s">
        <v>16</v>
      </c>
      <c r="D699" t="s">
        <v>4443</v>
      </c>
      <c r="E699" t="s">
        <v>18</v>
      </c>
      <c r="F699" t="s">
        <v>4444</v>
      </c>
      <c r="G699" t="s">
        <v>4445</v>
      </c>
      <c r="H699" t="s">
        <v>4446</v>
      </c>
      <c r="I699" t="s">
        <v>34</v>
      </c>
      <c r="J699" t="s">
        <v>256</v>
      </c>
      <c r="K699" t="s">
        <v>24</v>
      </c>
      <c r="L699" t="s">
        <v>4447</v>
      </c>
      <c r="M699" t="s">
        <v>26</v>
      </c>
      <c r="N699" t="s">
        <v>27</v>
      </c>
    </row>
    <row r="700" spans="1:14" x14ac:dyDescent="0.25">
      <c r="A700" t="s">
        <v>4448</v>
      </c>
      <c r="B700" t="s">
        <v>4449</v>
      </c>
      <c r="C700" t="s">
        <v>16</v>
      </c>
      <c r="D700" t="s">
        <v>4450</v>
      </c>
      <c r="E700" t="s">
        <v>18</v>
      </c>
      <c r="F700" t="s">
        <v>4451</v>
      </c>
      <c r="G700" t="s">
        <v>4452</v>
      </c>
      <c r="H700" t="s">
        <v>4453</v>
      </c>
      <c r="I700" t="s">
        <v>34</v>
      </c>
      <c r="J700" t="s">
        <v>412</v>
      </c>
      <c r="K700" t="s">
        <v>24</v>
      </c>
      <c r="L700" t="s">
        <v>82</v>
      </c>
      <c r="M700" t="s">
        <v>4454</v>
      </c>
      <c r="N700" t="s">
        <v>46</v>
      </c>
    </row>
    <row r="701" spans="1:14" x14ac:dyDescent="0.25">
      <c r="A701" t="s">
        <v>4455</v>
      </c>
      <c r="B701" t="s">
        <v>227</v>
      </c>
      <c r="C701" t="s">
        <v>16</v>
      </c>
      <c r="D701" t="s">
        <v>4456</v>
      </c>
      <c r="E701" t="s">
        <v>18</v>
      </c>
      <c r="F701" t="s">
        <v>4457</v>
      </c>
      <c r="G701" t="s">
        <v>4458</v>
      </c>
      <c r="H701" t="s">
        <v>4459</v>
      </c>
      <c r="I701" t="s">
        <v>34</v>
      </c>
      <c r="J701" t="s">
        <v>669</v>
      </c>
      <c r="K701" t="s">
        <v>24</v>
      </c>
      <c r="L701" t="s">
        <v>4460</v>
      </c>
      <c r="M701" t="s">
        <v>4461</v>
      </c>
      <c r="N701" t="s">
        <v>46</v>
      </c>
    </row>
    <row r="702" spans="1:14" x14ac:dyDescent="0.25">
      <c r="A702" t="s">
        <v>4462</v>
      </c>
      <c r="B702" t="s">
        <v>4463</v>
      </c>
      <c r="C702" t="s">
        <v>76</v>
      </c>
      <c r="D702" t="s">
        <v>4464</v>
      </c>
      <c r="E702" t="s">
        <v>18</v>
      </c>
      <c r="F702" t="s">
        <v>4465</v>
      </c>
      <c r="G702" t="s">
        <v>4466</v>
      </c>
      <c r="H702" t="s">
        <v>4467</v>
      </c>
      <c r="I702" t="s">
        <v>34</v>
      </c>
      <c r="J702" t="s">
        <v>4468</v>
      </c>
      <c r="K702" t="s">
        <v>24</v>
      </c>
      <c r="L702" t="s">
        <v>224</v>
      </c>
      <c r="M702" t="s">
        <v>4469</v>
      </c>
      <c r="N702" t="s">
        <v>46</v>
      </c>
    </row>
    <row r="703" spans="1:14" x14ac:dyDescent="0.25">
      <c r="A703" t="s">
        <v>4470</v>
      </c>
      <c r="B703" t="s">
        <v>4471</v>
      </c>
      <c r="C703" t="s">
        <v>16</v>
      </c>
      <c r="D703" t="s">
        <v>102</v>
      </c>
      <c r="E703" t="s">
        <v>18</v>
      </c>
      <c r="F703" t="s">
        <v>4472</v>
      </c>
      <c r="G703" t="s">
        <v>4473</v>
      </c>
      <c r="H703" t="s">
        <v>4474</v>
      </c>
      <c r="I703" t="s">
        <v>34</v>
      </c>
      <c r="J703" t="s">
        <v>127</v>
      </c>
      <c r="K703" t="s">
        <v>24</v>
      </c>
      <c r="L703" t="s">
        <v>82</v>
      </c>
      <c r="M703" t="s">
        <v>4475</v>
      </c>
      <c r="N703" t="s">
        <v>46</v>
      </c>
    </row>
    <row r="704" spans="1:14" x14ac:dyDescent="0.25">
      <c r="A704" t="s">
        <v>4476</v>
      </c>
      <c r="B704" t="s">
        <v>4477</v>
      </c>
      <c r="C704" t="s">
        <v>16</v>
      </c>
      <c r="D704" t="s">
        <v>1394</v>
      </c>
      <c r="E704" t="s">
        <v>18</v>
      </c>
      <c r="F704" t="s">
        <v>4478</v>
      </c>
      <c r="G704" t="s">
        <v>4479</v>
      </c>
      <c r="H704" t="s">
        <v>4480</v>
      </c>
      <c r="I704" t="s">
        <v>34</v>
      </c>
      <c r="J704" t="s">
        <v>35</v>
      </c>
      <c r="K704" t="s">
        <v>24</v>
      </c>
      <c r="L704" t="s">
        <v>257</v>
      </c>
      <c r="M704" t="s">
        <v>26</v>
      </c>
      <c r="N704" t="s">
        <v>27</v>
      </c>
    </row>
    <row r="705" spans="1:14" x14ac:dyDescent="0.25">
      <c r="A705" t="s">
        <v>4481</v>
      </c>
      <c r="C705" t="s">
        <v>16</v>
      </c>
      <c r="D705" t="s">
        <v>547</v>
      </c>
      <c r="E705" t="s">
        <v>18</v>
      </c>
      <c r="F705" t="s">
        <v>4482</v>
      </c>
      <c r="G705" t="s">
        <v>4483</v>
      </c>
      <c r="H705" t="s">
        <v>4484</v>
      </c>
      <c r="I705" t="s">
        <v>34</v>
      </c>
      <c r="J705" t="s">
        <v>393</v>
      </c>
      <c r="K705" t="s">
        <v>24</v>
      </c>
      <c r="L705" t="s">
        <v>552</v>
      </c>
      <c r="M705" t="s">
        <v>26</v>
      </c>
      <c r="N705" t="s">
        <v>27</v>
      </c>
    </row>
    <row r="706" spans="1:14" x14ac:dyDescent="0.25">
      <c r="A706" t="s">
        <v>4485</v>
      </c>
      <c r="B706" t="s">
        <v>4486</v>
      </c>
      <c r="C706" t="s">
        <v>76</v>
      </c>
      <c r="D706" t="s">
        <v>67</v>
      </c>
      <c r="E706" t="s">
        <v>18</v>
      </c>
      <c r="F706" t="s">
        <v>4487</v>
      </c>
      <c r="G706" t="s">
        <v>4488</v>
      </c>
      <c r="H706" t="s">
        <v>4489</v>
      </c>
      <c r="I706" t="s">
        <v>34</v>
      </c>
      <c r="J706" t="s">
        <v>315</v>
      </c>
      <c r="K706" t="s">
        <v>24</v>
      </c>
      <c r="L706" t="s">
        <v>4490</v>
      </c>
      <c r="M706" t="s">
        <v>4491</v>
      </c>
      <c r="N706" t="s">
        <v>46</v>
      </c>
    </row>
    <row r="707" spans="1:14" x14ac:dyDescent="0.25">
      <c r="A707" t="s">
        <v>4492</v>
      </c>
      <c r="B707" t="s">
        <v>4493</v>
      </c>
      <c r="C707" t="s">
        <v>76</v>
      </c>
      <c r="D707" t="s">
        <v>4494</v>
      </c>
      <c r="E707" t="s">
        <v>18</v>
      </c>
      <c r="F707" t="s">
        <v>4495</v>
      </c>
      <c r="G707" t="s">
        <v>4496</v>
      </c>
      <c r="H707" t="s">
        <v>4497</v>
      </c>
      <c r="I707" t="s">
        <v>34</v>
      </c>
      <c r="J707" t="s">
        <v>358</v>
      </c>
      <c r="K707" t="s">
        <v>24</v>
      </c>
      <c r="L707" t="s">
        <v>4498</v>
      </c>
      <c r="M707" t="s">
        <v>4499</v>
      </c>
      <c r="N707" t="s">
        <v>46</v>
      </c>
    </row>
    <row r="708" spans="1:14" x14ac:dyDescent="0.25">
      <c r="A708" t="s">
        <v>4500</v>
      </c>
      <c r="B708" t="s">
        <v>4157</v>
      </c>
      <c r="C708" t="s">
        <v>76</v>
      </c>
      <c r="D708" t="s">
        <v>4158</v>
      </c>
      <c r="E708" t="s">
        <v>18</v>
      </c>
      <c r="F708" t="s">
        <v>4501</v>
      </c>
      <c r="G708" t="s">
        <v>4502</v>
      </c>
      <c r="H708" t="s">
        <v>4503</v>
      </c>
      <c r="I708" t="s">
        <v>34</v>
      </c>
      <c r="J708" t="s">
        <v>1398</v>
      </c>
      <c r="K708" t="s">
        <v>24</v>
      </c>
      <c r="L708" t="s">
        <v>233</v>
      </c>
      <c r="M708" t="s">
        <v>4504</v>
      </c>
      <c r="N708" t="s">
        <v>46</v>
      </c>
    </row>
    <row r="709" spans="1:14" x14ac:dyDescent="0.25">
      <c r="A709" t="s">
        <v>4505</v>
      </c>
      <c r="B709" t="s">
        <v>4506</v>
      </c>
      <c r="C709" t="s">
        <v>76</v>
      </c>
      <c r="D709" t="s">
        <v>49</v>
      </c>
      <c r="E709" t="s">
        <v>18</v>
      </c>
      <c r="F709" t="s">
        <v>4507</v>
      </c>
      <c r="G709" t="s">
        <v>4508</v>
      </c>
      <c r="H709" t="s">
        <v>4509</v>
      </c>
      <c r="I709" t="s">
        <v>34</v>
      </c>
      <c r="J709" t="s">
        <v>1557</v>
      </c>
      <c r="K709" t="s">
        <v>24</v>
      </c>
      <c r="L709" t="s">
        <v>54</v>
      </c>
      <c r="M709" t="s">
        <v>4510</v>
      </c>
      <c r="N709" t="s">
        <v>46</v>
      </c>
    </row>
    <row r="710" spans="1:14" x14ac:dyDescent="0.25">
      <c r="A710" t="s">
        <v>4511</v>
      </c>
      <c r="B710" t="s">
        <v>4512</v>
      </c>
      <c r="C710" t="s">
        <v>16</v>
      </c>
      <c r="D710" t="s">
        <v>4513</v>
      </c>
      <c r="E710" t="s">
        <v>18</v>
      </c>
      <c r="F710" t="s">
        <v>4514</v>
      </c>
      <c r="G710" t="s">
        <v>4515</v>
      </c>
      <c r="H710" t="s">
        <v>4516</v>
      </c>
      <c r="I710" t="s">
        <v>34</v>
      </c>
      <c r="J710" t="s">
        <v>463</v>
      </c>
      <c r="K710" t="s">
        <v>24</v>
      </c>
      <c r="L710" t="s">
        <v>224</v>
      </c>
      <c r="M710" t="s">
        <v>26</v>
      </c>
      <c r="N710" t="s">
        <v>27</v>
      </c>
    </row>
    <row r="711" spans="1:14" x14ac:dyDescent="0.25">
      <c r="A711" t="s">
        <v>4517</v>
      </c>
      <c r="C711" t="s">
        <v>16</v>
      </c>
      <c r="D711" t="s">
        <v>4518</v>
      </c>
      <c r="E711" t="s">
        <v>18</v>
      </c>
      <c r="F711" t="s">
        <v>4519</v>
      </c>
      <c r="G711" t="s">
        <v>4520</v>
      </c>
      <c r="H711" t="s">
        <v>4521</v>
      </c>
      <c r="I711" t="s">
        <v>34</v>
      </c>
      <c r="J711" t="s">
        <v>1279</v>
      </c>
      <c r="K711" t="s">
        <v>24</v>
      </c>
      <c r="L711" t="s">
        <v>4522</v>
      </c>
      <c r="M711" t="s">
        <v>26</v>
      </c>
      <c r="N711" t="s">
        <v>27</v>
      </c>
    </row>
    <row r="712" spans="1:14" x14ac:dyDescent="0.25">
      <c r="A712" t="s">
        <v>4523</v>
      </c>
      <c r="B712" t="s">
        <v>2470</v>
      </c>
      <c r="C712" t="s">
        <v>16</v>
      </c>
      <c r="D712" t="s">
        <v>579</v>
      </c>
      <c r="E712" t="s">
        <v>18</v>
      </c>
      <c r="F712" t="s">
        <v>4524</v>
      </c>
      <c r="G712" t="s">
        <v>4525</v>
      </c>
      <c r="H712" t="s">
        <v>4526</v>
      </c>
      <c r="I712" t="s">
        <v>34</v>
      </c>
      <c r="J712" t="s">
        <v>232</v>
      </c>
      <c r="K712" t="s">
        <v>24</v>
      </c>
      <c r="L712" t="s">
        <v>193</v>
      </c>
      <c r="M712" t="s">
        <v>26</v>
      </c>
      <c r="N712" t="s">
        <v>27</v>
      </c>
    </row>
    <row r="713" spans="1:14" x14ac:dyDescent="0.25">
      <c r="A713" t="s">
        <v>4527</v>
      </c>
      <c r="B713" t="s">
        <v>4528</v>
      </c>
      <c r="C713" t="s">
        <v>16</v>
      </c>
      <c r="D713" t="s">
        <v>2847</v>
      </c>
      <c r="E713" t="s">
        <v>18</v>
      </c>
      <c r="F713" t="s">
        <v>4529</v>
      </c>
      <c r="G713" t="s">
        <v>4530</v>
      </c>
      <c r="H713" t="s">
        <v>4531</v>
      </c>
      <c r="I713" t="s">
        <v>34</v>
      </c>
      <c r="J713" t="s">
        <v>81</v>
      </c>
      <c r="K713" t="s">
        <v>24</v>
      </c>
      <c r="L713" t="s">
        <v>82</v>
      </c>
      <c r="M713" t="s">
        <v>4532</v>
      </c>
      <c r="N713" t="s">
        <v>46</v>
      </c>
    </row>
    <row r="714" spans="1:14" x14ac:dyDescent="0.25">
      <c r="A714" t="s">
        <v>4533</v>
      </c>
      <c r="B714" t="s">
        <v>4534</v>
      </c>
      <c r="C714" t="s">
        <v>16</v>
      </c>
      <c r="D714" t="s">
        <v>4535</v>
      </c>
      <c r="E714" t="s">
        <v>18</v>
      </c>
      <c r="F714" t="s">
        <v>4536</v>
      </c>
      <c r="G714" t="s">
        <v>4537</v>
      </c>
      <c r="H714" t="s">
        <v>4538</v>
      </c>
      <c r="I714" t="s">
        <v>34</v>
      </c>
      <c r="J714" t="s">
        <v>90</v>
      </c>
      <c r="K714" t="s">
        <v>24</v>
      </c>
      <c r="L714" t="s">
        <v>193</v>
      </c>
      <c r="M714" t="s">
        <v>4539</v>
      </c>
      <c r="N714" t="s">
        <v>46</v>
      </c>
    </row>
    <row r="715" spans="1:14" x14ac:dyDescent="0.25">
      <c r="A715" t="s">
        <v>4540</v>
      </c>
      <c r="B715" t="s">
        <v>4541</v>
      </c>
      <c r="C715" t="s">
        <v>76</v>
      </c>
      <c r="D715" t="s">
        <v>4542</v>
      </c>
      <c r="E715" t="s">
        <v>18</v>
      </c>
      <c r="F715" t="s">
        <v>4543</v>
      </c>
      <c r="G715" t="s">
        <v>4544</v>
      </c>
      <c r="H715" t="s">
        <v>4545</v>
      </c>
      <c r="I715" t="s">
        <v>34</v>
      </c>
      <c r="J715" t="s">
        <v>333</v>
      </c>
      <c r="K715" t="s">
        <v>24</v>
      </c>
      <c r="L715" t="s">
        <v>224</v>
      </c>
      <c r="M715" t="s">
        <v>4546</v>
      </c>
      <c r="N715" t="s">
        <v>46</v>
      </c>
    </row>
    <row r="716" spans="1:14" x14ac:dyDescent="0.25">
      <c r="A716" t="s">
        <v>4547</v>
      </c>
      <c r="B716" t="s">
        <v>4548</v>
      </c>
      <c r="C716" t="s">
        <v>16</v>
      </c>
      <c r="D716" t="s">
        <v>1327</v>
      </c>
      <c r="E716" t="s">
        <v>18</v>
      </c>
      <c r="F716" t="s">
        <v>4549</v>
      </c>
      <c r="G716" t="s">
        <v>4550</v>
      </c>
      <c r="H716" t="s">
        <v>4551</v>
      </c>
      <c r="I716" t="s">
        <v>34</v>
      </c>
      <c r="J716" t="s">
        <v>1744</v>
      </c>
      <c r="K716" t="s">
        <v>24</v>
      </c>
      <c r="L716" t="s">
        <v>1331</v>
      </c>
      <c r="M716" t="s">
        <v>4552</v>
      </c>
      <c r="N716" t="s">
        <v>46</v>
      </c>
    </row>
    <row r="717" spans="1:14" x14ac:dyDescent="0.25">
      <c r="A717" t="s">
        <v>28</v>
      </c>
      <c r="B717" t="s">
        <v>29</v>
      </c>
      <c r="C717" t="s">
        <v>76</v>
      </c>
      <c r="D717" t="s">
        <v>429</v>
      </c>
      <c r="E717" t="s">
        <v>18</v>
      </c>
      <c r="F717" t="s">
        <v>4553</v>
      </c>
      <c r="G717" t="s">
        <v>4554</v>
      </c>
      <c r="H717" t="s">
        <v>4555</v>
      </c>
      <c r="I717" t="s">
        <v>34</v>
      </c>
      <c r="J717" t="s">
        <v>2757</v>
      </c>
      <c r="K717" t="s">
        <v>24</v>
      </c>
      <c r="L717" t="s">
        <v>434</v>
      </c>
      <c r="M717" t="s">
        <v>26</v>
      </c>
      <c r="N717" t="s">
        <v>27</v>
      </c>
    </row>
    <row r="718" spans="1:14" x14ac:dyDescent="0.25">
      <c r="A718" t="s">
        <v>28</v>
      </c>
      <c r="B718" t="s">
        <v>4556</v>
      </c>
      <c r="C718" t="s">
        <v>16</v>
      </c>
      <c r="D718" t="s">
        <v>4557</v>
      </c>
      <c r="E718" t="s">
        <v>18</v>
      </c>
      <c r="F718" t="s">
        <v>4558</v>
      </c>
      <c r="G718" t="s">
        <v>4559</v>
      </c>
      <c r="H718" t="s">
        <v>4560</v>
      </c>
      <c r="I718" t="s">
        <v>34</v>
      </c>
      <c r="J718" t="s">
        <v>217</v>
      </c>
      <c r="K718" t="s">
        <v>24</v>
      </c>
      <c r="L718" t="s">
        <v>4561</v>
      </c>
      <c r="M718" t="s">
        <v>26</v>
      </c>
      <c r="N718" t="s">
        <v>27</v>
      </c>
    </row>
    <row r="719" spans="1:14" x14ac:dyDescent="0.25">
      <c r="A719" t="s">
        <v>4562</v>
      </c>
      <c r="B719" t="s">
        <v>4563</v>
      </c>
      <c r="C719" t="s">
        <v>76</v>
      </c>
      <c r="D719" t="s">
        <v>3060</v>
      </c>
      <c r="E719" t="s">
        <v>18</v>
      </c>
      <c r="F719" t="s">
        <v>4564</v>
      </c>
      <c r="G719" t="s">
        <v>4565</v>
      </c>
      <c r="H719" t="s">
        <v>4566</v>
      </c>
      <c r="I719" t="s">
        <v>34</v>
      </c>
      <c r="J719" t="s">
        <v>1372</v>
      </c>
      <c r="K719" t="s">
        <v>24</v>
      </c>
      <c r="L719" t="s">
        <v>224</v>
      </c>
      <c r="M719" t="s">
        <v>4567</v>
      </c>
      <c r="N719" t="s">
        <v>46</v>
      </c>
    </row>
    <row r="720" spans="1:14" x14ac:dyDescent="0.25">
      <c r="A720" t="s">
        <v>4568</v>
      </c>
      <c r="C720" t="s">
        <v>16</v>
      </c>
      <c r="D720" t="s">
        <v>1539</v>
      </c>
      <c r="E720" t="s">
        <v>18</v>
      </c>
      <c r="F720" t="s">
        <v>4569</v>
      </c>
      <c r="G720" t="s">
        <v>4570</v>
      </c>
      <c r="H720" t="s">
        <v>4571</v>
      </c>
      <c r="I720" t="s">
        <v>34</v>
      </c>
      <c r="J720" t="s">
        <v>1413</v>
      </c>
      <c r="K720" t="s">
        <v>24</v>
      </c>
      <c r="L720" t="s">
        <v>224</v>
      </c>
      <c r="M720" t="s">
        <v>4572</v>
      </c>
      <c r="N720" t="s">
        <v>46</v>
      </c>
    </row>
    <row r="721" spans="1:14" x14ac:dyDescent="0.25">
      <c r="A721" t="s">
        <v>4573</v>
      </c>
      <c r="B721" t="s">
        <v>4380</v>
      </c>
      <c r="C721" t="s">
        <v>76</v>
      </c>
      <c r="D721" t="s">
        <v>102</v>
      </c>
      <c r="E721" t="s">
        <v>18</v>
      </c>
      <c r="F721" t="s">
        <v>4574</v>
      </c>
      <c r="G721" t="s">
        <v>4575</v>
      </c>
      <c r="H721" t="s">
        <v>4576</v>
      </c>
      <c r="I721" t="s">
        <v>34</v>
      </c>
      <c r="J721" t="s">
        <v>155</v>
      </c>
      <c r="K721" t="s">
        <v>24</v>
      </c>
      <c r="L721" t="s">
        <v>82</v>
      </c>
      <c r="M721" t="s">
        <v>4577</v>
      </c>
      <c r="N721" t="s">
        <v>46</v>
      </c>
    </row>
    <row r="722" spans="1:14" x14ac:dyDescent="0.25">
      <c r="A722" t="s">
        <v>4578</v>
      </c>
      <c r="C722" t="s">
        <v>16</v>
      </c>
      <c r="D722" t="s">
        <v>2703</v>
      </c>
      <c r="E722" t="s">
        <v>18</v>
      </c>
      <c r="F722" t="s">
        <v>4579</v>
      </c>
      <c r="G722" t="s">
        <v>4580</v>
      </c>
      <c r="H722" t="s">
        <v>4581</v>
      </c>
      <c r="I722" t="s">
        <v>34</v>
      </c>
      <c r="J722" t="s">
        <v>2283</v>
      </c>
      <c r="K722" t="s">
        <v>24</v>
      </c>
      <c r="L722" t="s">
        <v>2467</v>
      </c>
      <c r="M722" t="s">
        <v>4582</v>
      </c>
      <c r="N722" t="s">
        <v>46</v>
      </c>
    </row>
    <row r="723" spans="1:14" x14ac:dyDescent="0.25">
      <c r="A723" t="s">
        <v>4583</v>
      </c>
      <c r="B723" t="s">
        <v>4584</v>
      </c>
      <c r="C723" t="s">
        <v>16</v>
      </c>
      <c r="D723" t="s">
        <v>4585</v>
      </c>
      <c r="E723" t="s">
        <v>18</v>
      </c>
      <c r="F723" t="s">
        <v>4586</v>
      </c>
      <c r="G723" t="s">
        <v>4587</v>
      </c>
      <c r="H723" t="s">
        <v>4588</v>
      </c>
      <c r="I723" t="s">
        <v>22</v>
      </c>
      <c r="J723" t="s">
        <v>162</v>
      </c>
      <c r="K723" t="s">
        <v>24</v>
      </c>
      <c r="L723" t="s">
        <v>4589</v>
      </c>
      <c r="M723" t="s">
        <v>4590</v>
      </c>
      <c r="N723" t="s">
        <v>46</v>
      </c>
    </row>
    <row r="724" spans="1:14" x14ac:dyDescent="0.25">
      <c r="A724" t="s">
        <v>4591</v>
      </c>
      <c r="B724" t="s">
        <v>952</v>
      </c>
      <c r="C724" t="s">
        <v>76</v>
      </c>
      <c r="D724" t="s">
        <v>4592</v>
      </c>
      <c r="E724" t="s">
        <v>18</v>
      </c>
      <c r="F724" t="s">
        <v>4593</v>
      </c>
      <c r="G724" t="s">
        <v>4594</v>
      </c>
      <c r="H724" t="s">
        <v>4595</v>
      </c>
      <c r="I724" t="s">
        <v>22</v>
      </c>
      <c r="J724" t="s">
        <v>1066</v>
      </c>
      <c r="K724" t="s">
        <v>24</v>
      </c>
      <c r="L724" t="s">
        <v>4596</v>
      </c>
      <c r="M724" t="s">
        <v>26</v>
      </c>
      <c r="N724" t="s">
        <v>27</v>
      </c>
    </row>
    <row r="725" spans="1:14" x14ac:dyDescent="0.25">
      <c r="A725" t="s">
        <v>4597</v>
      </c>
      <c r="B725" t="s">
        <v>4598</v>
      </c>
      <c r="C725" t="s">
        <v>76</v>
      </c>
      <c r="D725" t="s">
        <v>665</v>
      </c>
      <c r="E725" t="s">
        <v>18</v>
      </c>
      <c r="F725" t="s">
        <v>4599</v>
      </c>
      <c r="G725" t="s">
        <v>4600</v>
      </c>
      <c r="H725" t="s">
        <v>4601</v>
      </c>
      <c r="I725" t="s">
        <v>34</v>
      </c>
      <c r="J725" t="s">
        <v>256</v>
      </c>
      <c r="K725" t="s">
        <v>24</v>
      </c>
      <c r="L725" t="s">
        <v>44</v>
      </c>
      <c r="M725" t="s">
        <v>26</v>
      </c>
      <c r="N725" t="s">
        <v>27</v>
      </c>
    </row>
    <row r="726" spans="1:14" x14ac:dyDescent="0.25">
      <c r="A726" t="s">
        <v>4602</v>
      </c>
      <c r="B726" t="s">
        <v>4603</v>
      </c>
      <c r="C726" t="s">
        <v>16</v>
      </c>
      <c r="D726" t="s">
        <v>4604</v>
      </c>
      <c r="E726" t="s">
        <v>695</v>
      </c>
      <c r="F726" t="s">
        <v>4605</v>
      </c>
      <c r="G726" t="s">
        <v>4606</v>
      </c>
      <c r="H726" t="s">
        <v>4607</v>
      </c>
      <c r="I726" t="s">
        <v>34</v>
      </c>
      <c r="J726" t="s">
        <v>4027</v>
      </c>
      <c r="K726" t="s">
        <v>24</v>
      </c>
      <c r="L726" t="s">
        <v>82</v>
      </c>
      <c r="M726" t="s">
        <v>26</v>
      </c>
      <c r="N726" t="s">
        <v>27</v>
      </c>
    </row>
    <row r="727" spans="1:14" x14ac:dyDescent="0.25">
      <c r="A727" t="s">
        <v>4608</v>
      </c>
      <c r="B727" t="s">
        <v>4609</v>
      </c>
      <c r="C727" t="s">
        <v>76</v>
      </c>
      <c r="D727" t="s">
        <v>437</v>
      </c>
      <c r="E727" t="s">
        <v>695</v>
      </c>
      <c r="F727" t="s">
        <v>4610</v>
      </c>
      <c r="G727" t="s">
        <v>4611</v>
      </c>
      <c r="H727" t="s">
        <v>4612</v>
      </c>
      <c r="I727" t="s">
        <v>34</v>
      </c>
      <c r="J727" t="s">
        <v>1435</v>
      </c>
      <c r="K727" t="s">
        <v>24</v>
      </c>
      <c r="L727" t="s">
        <v>441</v>
      </c>
      <c r="M727" t="s">
        <v>4613</v>
      </c>
      <c r="N727" t="s">
        <v>46</v>
      </c>
    </row>
    <row r="728" spans="1:14" x14ac:dyDescent="0.25">
      <c r="A728" t="s">
        <v>4614</v>
      </c>
      <c r="B728" t="s">
        <v>4615</v>
      </c>
      <c r="C728" t="s">
        <v>76</v>
      </c>
      <c r="D728" t="s">
        <v>4616</v>
      </c>
      <c r="E728" t="s">
        <v>695</v>
      </c>
      <c r="F728" t="s">
        <v>4617</v>
      </c>
      <c r="G728" t="s">
        <v>4618</v>
      </c>
      <c r="H728" t="s">
        <v>4619</v>
      </c>
      <c r="I728" t="s">
        <v>34</v>
      </c>
      <c r="J728" t="s">
        <v>1648</v>
      </c>
      <c r="K728" t="s">
        <v>24</v>
      </c>
      <c r="L728" t="s">
        <v>36</v>
      </c>
      <c r="M728" t="s">
        <v>26</v>
      </c>
      <c r="N728" t="s">
        <v>27</v>
      </c>
    </row>
    <row r="729" spans="1:14" x14ac:dyDescent="0.25">
      <c r="A729" t="s">
        <v>4623</v>
      </c>
      <c r="B729" t="s">
        <v>4624</v>
      </c>
      <c r="C729" t="s">
        <v>16</v>
      </c>
      <c r="D729" t="s">
        <v>3889</v>
      </c>
      <c r="E729" t="s">
        <v>695</v>
      </c>
      <c r="F729" t="s">
        <v>4625</v>
      </c>
      <c r="G729" t="s">
        <v>4626</v>
      </c>
      <c r="H729" t="s">
        <v>4627</v>
      </c>
      <c r="I729" t="s">
        <v>34</v>
      </c>
      <c r="J729" t="s">
        <v>256</v>
      </c>
      <c r="K729" t="s">
        <v>24</v>
      </c>
      <c r="L729" t="s">
        <v>44</v>
      </c>
      <c r="M729" t="s">
        <v>26</v>
      </c>
      <c r="N729" t="s">
        <v>27</v>
      </c>
    </row>
    <row r="730" spans="1:14" x14ac:dyDescent="0.25">
      <c r="A730" t="s">
        <v>4628</v>
      </c>
      <c r="B730" t="s">
        <v>4629</v>
      </c>
      <c r="C730" t="s">
        <v>76</v>
      </c>
      <c r="D730" t="s">
        <v>4630</v>
      </c>
      <c r="E730" t="s">
        <v>695</v>
      </c>
      <c r="F730" t="s">
        <v>4631</v>
      </c>
      <c r="G730" t="s">
        <v>4632</v>
      </c>
      <c r="H730" t="s">
        <v>4633</v>
      </c>
      <c r="I730" t="s">
        <v>34</v>
      </c>
      <c r="J730" t="s">
        <v>4634</v>
      </c>
      <c r="K730" t="s">
        <v>24</v>
      </c>
      <c r="L730" t="s">
        <v>4635</v>
      </c>
      <c r="M730" t="s">
        <v>4636</v>
      </c>
      <c r="N730" t="s">
        <v>46</v>
      </c>
    </row>
    <row r="731" spans="1:14" x14ac:dyDescent="0.25">
      <c r="A731" t="s">
        <v>4637</v>
      </c>
      <c r="B731" t="s">
        <v>4638</v>
      </c>
      <c r="C731" t="s">
        <v>16</v>
      </c>
      <c r="D731" t="s">
        <v>4639</v>
      </c>
      <c r="E731" t="s">
        <v>695</v>
      </c>
      <c r="F731" t="s">
        <v>4640</v>
      </c>
      <c r="G731" t="s">
        <v>4641</v>
      </c>
      <c r="H731" t="s">
        <v>4642</v>
      </c>
      <c r="I731" t="s">
        <v>22</v>
      </c>
      <c r="J731" t="s">
        <v>1689</v>
      </c>
      <c r="K731" t="s">
        <v>24</v>
      </c>
      <c r="L731" t="s">
        <v>4643</v>
      </c>
      <c r="M731" t="s">
        <v>26</v>
      </c>
      <c r="N731" t="s">
        <v>27</v>
      </c>
    </row>
    <row r="732" spans="1:14" x14ac:dyDescent="0.25">
      <c r="A732" t="s">
        <v>4644</v>
      </c>
      <c r="B732" t="s">
        <v>4645</v>
      </c>
      <c r="C732" t="s">
        <v>16</v>
      </c>
      <c r="E732" t="s">
        <v>695</v>
      </c>
      <c r="F732" t="s">
        <v>4646</v>
      </c>
      <c r="G732" t="s">
        <v>4647</v>
      </c>
      <c r="H732" t="s">
        <v>4648</v>
      </c>
      <c r="I732" t="s">
        <v>22</v>
      </c>
      <c r="J732" t="s">
        <v>4649</v>
      </c>
      <c r="K732" t="s">
        <v>24</v>
      </c>
      <c r="M732" t="s">
        <v>26</v>
      </c>
      <c r="N732" t="s">
        <v>27</v>
      </c>
    </row>
    <row r="733" spans="1:14" x14ac:dyDescent="0.25">
      <c r="A733" t="s">
        <v>4656</v>
      </c>
      <c r="B733" t="s">
        <v>4657</v>
      </c>
      <c r="C733" t="s">
        <v>76</v>
      </c>
      <c r="D733" t="s">
        <v>4658</v>
      </c>
      <c r="E733" t="s">
        <v>695</v>
      </c>
      <c r="F733" t="s">
        <v>4659</v>
      </c>
      <c r="G733" t="s">
        <v>4660</v>
      </c>
      <c r="H733" t="s">
        <v>4661</v>
      </c>
      <c r="I733" t="s">
        <v>34</v>
      </c>
      <c r="J733" t="s">
        <v>155</v>
      </c>
      <c r="K733" t="s">
        <v>24</v>
      </c>
      <c r="L733" t="s">
        <v>44</v>
      </c>
      <c r="M733" t="s">
        <v>4662</v>
      </c>
      <c r="N733" t="s">
        <v>46</v>
      </c>
    </row>
    <row r="734" spans="1:14" x14ac:dyDescent="0.25">
      <c r="A734" t="s">
        <v>4675</v>
      </c>
      <c r="B734" t="s">
        <v>2690</v>
      </c>
      <c r="C734" t="s">
        <v>16</v>
      </c>
      <c r="D734" t="s">
        <v>39</v>
      </c>
      <c r="E734" t="s">
        <v>695</v>
      </c>
      <c r="F734" t="s">
        <v>4676</v>
      </c>
      <c r="G734" t="s">
        <v>4677</v>
      </c>
      <c r="H734" t="s">
        <v>4678</v>
      </c>
      <c r="I734" t="s">
        <v>34</v>
      </c>
      <c r="J734" t="s">
        <v>315</v>
      </c>
      <c r="K734" t="s">
        <v>24</v>
      </c>
      <c r="L734" t="s">
        <v>4679</v>
      </c>
      <c r="M734" t="s">
        <v>4680</v>
      </c>
      <c r="N734" t="s">
        <v>46</v>
      </c>
    </row>
    <row r="735" spans="1:14" x14ac:dyDescent="0.25">
      <c r="A735" t="s">
        <v>4628</v>
      </c>
      <c r="B735" t="s">
        <v>4686</v>
      </c>
      <c r="C735" t="s">
        <v>16</v>
      </c>
      <c r="D735" t="s">
        <v>4687</v>
      </c>
      <c r="E735" t="s">
        <v>695</v>
      </c>
      <c r="F735" t="s">
        <v>4688</v>
      </c>
      <c r="G735" t="s">
        <v>4689</v>
      </c>
      <c r="H735" t="s">
        <v>4690</v>
      </c>
      <c r="I735" t="s">
        <v>34</v>
      </c>
      <c r="J735" t="s">
        <v>456</v>
      </c>
      <c r="K735" t="s">
        <v>24</v>
      </c>
      <c r="L735" t="s">
        <v>4635</v>
      </c>
      <c r="M735" t="s">
        <v>4691</v>
      </c>
      <c r="N735" t="s">
        <v>46</v>
      </c>
    </row>
    <row r="736" spans="1:14" x14ac:dyDescent="0.25">
      <c r="A736" t="s">
        <v>4692</v>
      </c>
      <c r="B736" t="s">
        <v>4126</v>
      </c>
      <c r="C736" t="s">
        <v>76</v>
      </c>
      <c r="D736" t="s">
        <v>2027</v>
      </c>
      <c r="E736" t="s">
        <v>695</v>
      </c>
      <c r="F736" t="s">
        <v>4693</v>
      </c>
      <c r="G736" t="s">
        <v>4694</v>
      </c>
      <c r="H736" t="s">
        <v>4695</v>
      </c>
      <c r="I736" t="s">
        <v>34</v>
      </c>
      <c r="J736" t="s">
        <v>192</v>
      </c>
      <c r="K736" t="s">
        <v>24</v>
      </c>
      <c r="L736" t="s">
        <v>82</v>
      </c>
      <c r="M736" t="s">
        <v>4696</v>
      </c>
      <c r="N736" t="s">
        <v>46</v>
      </c>
    </row>
    <row r="737" spans="1:14" x14ac:dyDescent="0.25">
      <c r="A737" t="s">
        <v>4697</v>
      </c>
      <c r="B737" t="s">
        <v>4698</v>
      </c>
      <c r="C737" t="s">
        <v>16</v>
      </c>
      <c r="D737" t="s">
        <v>2667</v>
      </c>
      <c r="E737" t="s">
        <v>695</v>
      </c>
      <c r="F737" t="s">
        <v>4699</v>
      </c>
      <c r="G737" t="s">
        <v>4700</v>
      </c>
      <c r="H737" t="s">
        <v>4701</v>
      </c>
      <c r="I737" t="s">
        <v>34</v>
      </c>
      <c r="J737" t="s">
        <v>448</v>
      </c>
      <c r="K737" t="s">
        <v>24</v>
      </c>
      <c r="L737" t="s">
        <v>4702</v>
      </c>
      <c r="M737" t="s">
        <v>26</v>
      </c>
      <c r="N737" t="s">
        <v>27</v>
      </c>
    </row>
    <row r="738" spans="1:14" x14ac:dyDescent="0.25">
      <c r="A738" t="s">
        <v>4715</v>
      </c>
      <c r="B738" t="s">
        <v>4682</v>
      </c>
      <c r="C738" t="s">
        <v>76</v>
      </c>
      <c r="D738" t="s">
        <v>1612</v>
      </c>
      <c r="E738" t="s">
        <v>695</v>
      </c>
      <c r="F738" t="s">
        <v>4716</v>
      </c>
      <c r="G738" t="s">
        <v>4717</v>
      </c>
      <c r="H738" t="s">
        <v>4718</v>
      </c>
      <c r="I738" t="s">
        <v>34</v>
      </c>
      <c r="J738" t="s">
        <v>1066</v>
      </c>
      <c r="K738" t="s">
        <v>24</v>
      </c>
      <c r="L738" t="s">
        <v>82</v>
      </c>
      <c r="M738" t="s">
        <v>26</v>
      </c>
      <c r="N738" t="s">
        <v>27</v>
      </c>
    </row>
    <row r="739" spans="1:14" x14ac:dyDescent="0.25">
      <c r="A739" t="s">
        <v>4719</v>
      </c>
      <c r="B739" t="s">
        <v>4720</v>
      </c>
      <c r="C739" t="s">
        <v>16</v>
      </c>
      <c r="D739" t="s">
        <v>2667</v>
      </c>
      <c r="E739" t="s">
        <v>695</v>
      </c>
      <c r="F739" t="s">
        <v>4721</v>
      </c>
      <c r="G739" t="s">
        <v>4722</v>
      </c>
      <c r="H739" t="s">
        <v>4723</v>
      </c>
      <c r="I739" t="s">
        <v>34</v>
      </c>
      <c r="J739" t="s">
        <v>284</v>
      </c>
      <c r="K739" t="s">
        <v>24</v>
      </c>
      <c r="L739" t="s">
        <v>848</v>
      </c>
      <c r="M739" t="s">
        <v>26</v>
      </c>
      <c r="N739" t="s">
        <v>27</v>
      </c>
    </row>
    <row r="740" spans="1:14" x14ac:dyDescent="0.25">
      <c r="A740" t="s">
        <v>3611</v>
      </c>
      <c r="B740" t="s">
        <v>3275</v>
      </c>
      <c r="C740" t="s">
        <v>76</v>
      </c>
      <c r="D740" t="s">
        <v>4724</v>
      </c>
      <c r="E740" t="s">
        <v>695</v>
      </c>
      <c r="F740" t="s">
        <v>4725</v>
      </c>
      <c r="G740" t="s">
        <v>4726</v>
      </c>
      <c r="H740" t="s">
        <v>4727</v>
      </c>
      <c r="I740" t="s">
        <v>22</v>
      </c>
      <c r="J740" t="s">
        <v>162</v>
      </c>
      <c r="K740" t="s">
        <v>24</v>
      </c>
      <c r="L740" t="s">
        <v>91</v>
      </c>
      <c r="M740" t="s">
        <v>4728</v>
      </c>
      <c r="N740" t="s">
        <v>46</v>
      </c>
    </row>
    <row r="741" spans="1:14" x14ac:dyDescent="0.25">
      <c r="A741" t="s">
        <v>4729</v>
      </c>
      <c r="B741" t="s">
        <v>4682</v>
      </c>
      <c r="C741" t="s">
        <v>76</v>
      </c>
      <c r="D741" t="s">
        <v>1612</v>
      </c>
      <c r="E741" t="s">
        <v>695</v>
      </c>
      <c r="F741" t="s">
        <v>4730</v>
      </c>
      <c r="G741" t="s">
        <v>4731</v>
      </c>
      <c r="H741" t="s">
        <v>4732</v>
      </c>
      <c r="I741" t="s">
        <v>34</v>
      </c>
      <c r="J741" t="s">
        <v>699</v>
      </c>
      <c r="K741" t="s">
        <v>24</v>
      </c>
      <c r="L741" t="s">
        <v>82</v>
      </c>
      <c r="M741" t="s">
        <v>26</v>
      </c>
      <c r="N741" t="s">
        <v>27</v>
      </c>
    </row>
    <row r="742" spans="1:14" x14ac:dyDescent="0.25">
      <c r="A742" t="s">
        <v>4733</v>
      </c>
      <c r="B742" t="s">
        <v>4734</v>
      </c>
      <c r="C742" t="s">
        <v>76</v>
      </c>
      <c r="D742" t="s">
        <v>4671</v>
      </c>
      <c r="E742" t="s">
        <v>695</v>
      </c>
      <c r="F742" t="s">
        <v>4735</v>
      </c>
      <c r="G742" t="s">
        <v>4736</v>
      </c>
      <c r="H742" t="s">
        <v>4737</v>
      </c>
      <c r="I742" t="s">
        <v>34</v>
      </c>
      <c r="J742" t="s">
        <v>178</v>
      </c>
      <c r="K742" t="s">
        <v>24</v>
      </c>
      <c r="L742" t="s">
        <v>1455</v>
      </c>
      <c r="M742" t="s">
        <v>26</v>
      </c>
      <c r="N742" t="s">
        <v>27</v>
      </c>
    </row>
    <row r="743" spans="1:14" x14ac:dyDescent="0.25">
      <c r="A743" t="s">
        <v>4738</v>
      </c>
      <c r="B743" t="s">
        <v>4739</v>
      </c>
      <c r="C743" t="s">
        <v>16</v>
      </c>
      <c r="D743" t="s">
        <v>102</v>
      </c>
      <c r="E743" t="s">
        <v>695</v>
      </c>
      <c r="F743" t="s">
        <v>4740</v>
      </c>
      <c r="G743" t="s">
        <v>4741</v>
      </c>
      <c r="H743" t="s">
        <v>4742</v>
      </c>
      <c r="I743" t="s">
        <v>34</v>
      </c>
      <c r="J743" t="s">
        <v>1468</v>
      </c>
      <c r="K743" t="s">
        <v>24</v>
      </c>
      <c r="L743" t="s">
        <v>82</v>
      </c>
      <c r="M743" t="s">
        <v>4743</v>
      </c>
      <c r="N743" t="s">
        <v>46</v>
      </c>
    </row>
    <row r="744" spans="1:14" x14ac:dyDescent="0.25">
      <c r="A744" t="s">
        <v>4748</v>
      </c>
      <c r="B744" t="s">
        <v>4682</v>
      </c>
      <c r="C744" t="s">
        <v>76</v>
      </c>
      <c r="D744" t="s">
        <v>1612</v>
      </c>
      <c r="E744" t="s">
        <v>695</v>
      </c>
      <c r="F744" t="s">
        <v>4749</v>
      </c>
      <c r="G744" t="s">
        <v>4750</v>
      </c>
      <c r="H744" t="s">
        <v>4751</v>
      </c>
      <c r="I744" t="s">
        <v>34</v>
      </c>
      <c r="J744" t="s">
        <v>433</v>
      </c>
      <c r="K744" t="s">
        <v>24</v>
      </c>
      <c r="L744" t="s">
        <v>82</v>
      </c>
      <c r="M744" t="s">
        <v>26</v>
      </c>
      <c r="N744" t="s">
        <v>27</v>
      </c>
    </row>
    <row r="745" spans="1:14" x14ac:dyDescent="0.25">
      <c r="A745" t="s">
        <v>4752</v>
      </c>
      <c r="C745" t="s">
        <v>16</v>
      </c>
      <c r="D745" t="s">
        <v>4753</v>
      </c>
      <c r="E745" t="s">
        <v>695</v>
      </c>
      <c r="F745" t="s">
        <v>4754</v>
      </c>
      <c r="G745" t="s">
        <v>4755</v>
      </c>
      <c r="H745" t="s">
        <v>4756</v>
      </c>
      <c r="I745" t="s">
        <v>22</v>
      </c>
      <c r="J745" t="s">
        <v>476</v>
      </c>
      <c r="K745" t="s">
        <v>24</v>
      </c>
      <c r="L745" t="s">
        <v>91</v>
      </c>
      <c r="M745" t="s">
        <v>26</v>
      </c>
      <c r="N745" t="s">
        <v>27</v>
      </c>
    </row>
    <row r="746" spans="1:14" x14ac:dyDescent="0.25">
      <c r="A746" t="s">
        <v>4757</v>
      </c>
      <c r="B746" t="s">
        <v>4758</v>
      </c>
      <c r="C746" t="s">
        <v>76</v>
      </c>
      <c r="D746" t="s">
        <v>4759</v>
      </c>
      <c r="E746" t="s">
        <v>695</v>
      </c>
      <c r="F746" t="s">
        <v>4760</v>
      </c>
      <c r="G746" t="s">
        <v>4761</v>
      </c>
      <c r="H746" t="s">
        <v>4762</v>
      </c>
      <c r="I746" t="s">
        <v>34</v>
      </c>
      <c r="J746" t="s">
        <v>1208</v>
      </c>
      <c r="K746" t="s">
        <v>24</v>
      </c>
      <c r="L746" t="s">
        <v>82</v>
      </c>
      <c r="M746" t="s">
        <v>26</v>
      </c>
      <c r="N746" t="s">
        <v>27</v>
      </c>
    </row>
    <row r="747" spans="1:14" x14ac:dyDescent="0.25">
      <c r="A747" t="s">
        <v>4763</v>
      </c>
      <c r="B747" t="s">
        <v>4764</v>
      </c>
      <c r="C747" t="s">
        <v>16</v>
      </c>
      <c r="D747" t="s">
        <v>4759</v>
      </c>
      <c r="E747" t="s">
        <v>695</v>
      </c>
      <c r="F747" t="s">
        <v>4765</v>
      </c>
      <c r="G747" t="s">
        <v>4766</v>
      </c>
      <c r="H747" t="s">
        <v>4767</v>
      </c>
      <c r="I747" t="s">
        <v>34</v>
      </c>
      <c r="J747" t="s">
        <v>691</v>
      </c>
      <c r="K747" t="s">
        <v>24</v>
      </c>
      <c r="L747" t="s">
        <v>82</v>
      </c>
      <c r="M747" t="s">
        <v>26</v>
      </c>
      <c r="N747" t="s">
        <v>27</v>
      </c>
    </row>
    <row r="748" spans="1:14" x14ac:dyDescent="0.25">
      <c r="A748" t="s">
        <v>4628</v>
      </c>
      <c r="B748" t="s">
        <v>4768</v>
      </c>
      <c r="C748" t="s">
        <v>76</v>
      </c>
      <c r="D748" t="s">
        <v>4769</v>
      </c>
      <c r="E748" t="s">
        <v>695</v>
      </c>
      <c r="F748" t="s">
        <v>4770</v>
      </c>
      <c r="G748" t="s">
        <v>4771</v>
      </c>
      <c r="H748" t="s">
        <v>4772</v>
      </c>
      <c r="I748" t="s">
        <v>34</v>
      </c>
      <c r="J748" t="s">
        <v>4634</v>
      </c>
      <c r="K748" t="s">
        <v>24</v>
      </c>
      <c r="L748" t="s">
        <v>4635</v>
      </c>
      <c r="M748" t="s">
        <v>4773</v>
      </c>
      <c r="N748" t="s">
        <v>46</v>
      </c>
    </row>
    <row r="749" spans="1:14" x14ac:dyDescent="0.25">
      <c r="A749" t="s">
        <v>4774</v>
      </c>
      <c r="B749" t="s">
        <v>4758</v>
      </c>
      <c r="C749" t="s">
        <v>76</v>
      </c>
      <c r="D749" t="s">
        <v>4759</v>
      </c>
      <c r="E749" t="s">
        <v>695</v>
      </c>
      <c r="F749" t="s">
        <v>4775</v>
      </c>
      <c r="G749" t="s">
        <v>4776</v>
      </c>
      <c r="H749" t="s">
        <v>4777</v>
      </c>
      <c r="I749" t="s">
        <v>34</v>
      </c>
      <c r="J749" t="s">
        <v>1208</v>
      </c>
      <c r="K749" t="s">
        <v>24</v>
      </c>
      <c r="L749" t="s">
        <v>82</v>
      </c>
      <c r="M749" t="s">
        <v>26</v>
      </c>
      <c r="N749" t="s">
        <v>27</v>
      </c>
    </row>
    <row r="750" spans="1:14" x14ac:dyDescent="0.25">
      <c r="A750" t="s">
        <v>4784</v>
      </c>
      <c r="B750" t="s">
        <v>4785</v>
      </c>
      <c r="C750" t="s">
        <v>76</v>
      </c>
      <c r="D750" t="s">
        <v>4786</v>
      </c>
      <c r="E750" t="s">
        <v>695</v>
      </c>
      <c r="F750" t="s">
        <v>4787</v>
      </c>
      <c r="G750" t="s">
        <v>4788</v>
      </c>
      <c r="H750" t="s">
        <v>4789</v>
      </c>
      <c r="I750" t="s">
        <v>34</v>
      </c>
      <c r="J750" t="s">
        <v>2391</v>
      </c>
      <c r="K750" t="s">
        <v>24</v>
      </c>
      <c r="L750" t="s">
        <v>4790</v>
      </c>
      <c r="M750" t="s">
        <v>26</v>
      </c>
      <c r="N750" t="s">
        <v>27</v>
      </c>
    </row>
    <row r="751" spans="1:14" x14ac:dyDescent="0.25">
      <c r="A751" t="s">
        <v>4791</v>
      </c>
      <c r="B751" t="s">
        <v>708</v>
      </c>
      <c r="C751" t="s">
        <v>16</v>
      </c>
      <c r="D751" t="s">
        <v>4792</v>
      </c>
      <c r="E751" t="s">
        <v>695</v>
      </c>
      <c r="F751" t="s">
        <v>4793</v>
      </c>
      <c r="G751" t="s">
        <v>4794</v>
      </c>
      <c r="H751" t="s">
        <v>4795</v>
      </c>
      <c r="I751" t="s">
        <v>34</v>
      </c>
      <c r="J751" t="s">
        <v>872</v>
      </c>
      <c r="K751" t="s">
        <v>24</v>
      </c>
      <c r="L751" t="s">
        <v>914</v>
      </c>
      <c r="M751" t="s">
        <v>26</v>
      </c>
      <c r="N751" t="s">
        <v>27</v>
      </c>
    </row>
    <row r="752" spans="1:14" x14ac:dyDescent="0.25">
      <c r="A752" t="s">
        <v>4628</v>
      </c>
      <c r="B752" t="s">
        <v>101</v>
      </c>
      <c r="C752" t="s">
        <v>76</v>
      </c>
      <c r="D752" t="s">
        <v>4687</v>
      </c>
      <c r="E752" t="s">
        <v>695</v>
      </c>
      <c r="F752" t="s">
        <v>4802</v>
      </c>
      <c r="G752" t="s">
        <v>4803</v>
      </c>
      <c r="H752" t="s">
        <v>4804</v>
      </c>
      <c r="I752" t="s">
        <v>34</v>
      </c>
      <c r="J752" t="s">
        <v>358</v>
      </c>
      <c r="K752" t="s">
        <v>24</v>
      </c>
      <c r="L752" t="s">
        <v>4635</v>
      </c>
      <c r="M752" t="s">
        <v>4805</v>
      </c>
      <c r="N752" t="s">
        <v>46</v>
      </c>
    </row>
    <row r="753" spans="1:14" x14ac:dyDescent="0.25">
      <c r="A753" t="s">
        <v>4806</v>
      </c>
      <c r="B753" t="s">
        <v>4807</v>
      </c>
      <c r="C753" t="s">
        <v>76</v>
      </c>
      <c r="D753" t="s">
        <v>4808</v>
      </c>
      <c r="E753" t="s">
        <v>695</v>
      </c>
      <c r="F753" t="s">
        <v>4809</v>
      </c>
      <c r="G753" t="s">
        <v>4810</v>
      </c>
      <c r="H753" t="s">
        <v>4811</v>
      </c>
      <c r="I753" t="s">
        <v>34</v>
      </c>
      <c r="J753" t="s">
        <v>120</v>
      </c>
      <c r="K753" t="s">
        <v>24</v>
      </c>
      <c r="L753" t="s">
        <v>1414</v>
      </c>
      <c r="M753" t="s">
        <v>4812</v>
      </c>
      <c r="N753" t="s">
        <v>46</v>
      </c>
    </row>
    <row r="754" spans="1:14" x14ac:dyDescent="0.25">
      <c r="A754" t="s">
        <v>4813</v>
      </c>
      <c r="B754" t="s">
        <v>4698</v>
      </c>
      <c r="C754" t="s">
        <v>16</v>
      </c>
      <c r="D754" t="s">
        <v>2667</v>
      </c>
      <c r="E754" t="s">
        <v>695</v>
      </c>
      <c r="F754" t="s">
        <v>4814</v>
      </c>
      <c r="G754" t="s">
        <v>4815</v>
      </c>
      <c r="H754" t="s">
        <v>4816</v>
      </c>
      <c r="I754" t="s">
        <v>34</v>
      </c>
      <c r="J754" t="s">
        <v>448</v>
      </c>
      <c r="K754" t="s">
        <v>24</v>
      </c>
      <c r="L754" t="s">
        <v>4714</v>
      </c>
      <c r="M754" t="s">
        <v>26</v>
      </c>
      <c r="N754" t="s">
        <v>27</v>
      </c>
    </row>
    <row r="755" spans="1:14" x14ac:dyDescent="0.25">
      <c r="A755" t="s">
        <v>4817</v>
      </c>
      <c r="B755" t="s">
        <v>4651</v>
      </c>
      <c r="C755" t="s">
        <v>16</v>
      </c>
      <c r="D755" t="s">
        <v>4652</v>
      </c>
      <c r="E755" t="s">
        <v>695</v>
      </c>
      <c r="F755" t="s">
        <v>4818</v>
      </c>
      <c r="G755" t="s">
        <v>4819</v>
      </c>
      <c r="H755" t="s">
        <v>4820</v>
      </c>
      <c r="I755" t="s">
        <v>34</v>
      </c>
      <c r="J755" t="s">
        <v>1066</v>
      </c>
      <c r="K755" t="s">
        <v>24</v>
      </c>
      <c r="L755" t="s">
        <v>2777</v>
      </c>
      <c r="M755" t="s">
        <v>26</v>
      </c>
      <c r="N755" t="s">
        <v>27</v>
      </c>
    </row>
    <row r="756" spans="1:14" x14ac:dyDescent="0.25">
      <c r="A756" t="s">
        <v>4821</v>
      </c>
      <c r="B756" t="s">
        <v>4682</v>
      </c>
      <c r="C756" t="s">
        <v>76</v>
      </c>
      <c r="D756" t="s">
        <v>1612</v>
      </c>
      <c r="E756" t="s">
        <v>695</v>
      </c>
      <c r="F756" t="s">
        <v>4822</v>
      </c>
      <c r="G756" t="s">
        <v>4823</v>
      </c>
      <c r="H756" t="s">
        <v>4824</v>
      </c>
      <c r="I756" t="s">
        <v>34</v>
      </c>
      <c r="J756" t="s">
        <v>745</v>
      </c>
      <c r="K756" t="s">
        <v>24</v>
      </c>
      <c r="L756" t="s">
        <v>82</v>
      </c>
      <c r="M756" t="s">
        <v>26</v>
      </c>
      <c r="N756" t="s">
        <v>27</v>
      </c>
    </row>
    <row r="757" spans="1:14" x14ac:dyDescent="0.25">
      <c r="A757" t="s">
        <v>4825</v>
      </c>
      <c r="B757" t="s">
        <v>4826</v>
      </c>
      <c r="C757" t="s">
        <v>76</v>
      </c>
      <c r="D757" t="s">
        <v>4616</v>
      </c>
      <c r="E757" t="s">
        <v>695</v>
      </c>
      <c r="F757" t="s">
        <v>4827</v>
      </c>
      <c r="G757" t="s">
        <v>4828</v>
      </c>
      <c r="H757" t="s">
        <v>4829</v>
      </c>
      <c r="I757" t="s">
        <v>34</v>
      </c>
      <c r="J757" t="s">
        <v>1648</v>
      </c>
      <c r="K757" t="s">
        <v>24</v>
      </c>
      <c r="L757" t="s">
        <v>36</v>
      </c>
      <c r="M757" t="s">
        <v>26</v>
      </c>
      <c r="N757" t="s">
        <v>27</v>
      </c>
    </row>
    <row r="758" spans="1:14" x14ac:dyDescent="0.25">
      <c r="A758" t="s">
        <v>4806</v>
      </c>
      <c r="B758" t="s">
        <v>4807</v>
      </c>
      <c r="C758" t="s">
        <v>76</v>
      </c>
      <c r="D758" t="s">
        <v>4808</v>
      </c>
      <c r="E758" t="s">
        <v>695</v>
      </c>
      <c r="F758" t="s">
        <v>4830</v>
      </c>
      <c r="G758" t="s">
        <v>4831</v>
      </c>
      <c r="H758" t="s">
        <v>4832</v>
      </c>
      <c r="I758" t="s">
        <v>34</v>
      </c>
      <c r="J758" t="s">
        <v>528</v>
      </c>
      <c r="K758" t="s">
        <v>24</v>
      </c>
      <c r="L758" t="s">
        <v>1414</v>
      </c>
      <c r="M758" t="s">
        <v>4833</v>
      </c>
      <c r="N758" t="s">
        <v>46</v>
      </c>
    </row>
    <row r="759" spans="1:14" x14ac:dyDescent="0.25">
      <c r="A759" t="s">
        <v>4838</v>
      </c>
      <c r="B759" t="s">
        <v>4779</v>
      </c>
      <c r="C759" t="s">
        <v>76</v>
      </c>
      <c r="D759" t="s">
        <v>197</v>
      </c>
      <c r="E759" t="s">
        <v>695</v>
      </c>
      <c r="F759" t="s">
        <v>4839</v>
      </c>
      <c r="G759" t="s">
        <v>4840</v>
      </c>
      <c r="H759" t="s">
        <v>4841</v>
      </c>
      <c r="I759" t="s">
        <v>34</v>
      </c>
      <c r="J759" t="s">
        <v>4783</v>
      </c>
      <c r="K759" t="s">
        <v>24</v>
      </c>
      <c r="L759" t="s">
        <v>373</v>
      </c>
      <c r="M759" t="s">
        <v>4842</v>
      </c>
      <c r="N759" t="s">
        <v>46</v>
      </c>
    </row>
    <row r="760" spans="1:14" x14ac:dyDescent="0.25">
      <c r="A760" t="s">
        <v>4843</v>
      </c>
      <c r="B760" t="s">
        <v>4779</v>
      </c>
      <c r="C760" t="s">
        <v>76</v>
      </c>
      <c r="D760" t="s">
        <v>197</v>
      </c>
      <c r="E760" t="s">
        <v>695</v>
      </c>
      <c r="F760" t="s">
        <v>4844</v>
      </c>
      <c r="G760" t="s">
        <v>4845</v>
      </c>
      <c r="H760" t="s">
        <v>4846</v>
      </c>
      <c r="I760" t="s">
        <v>34</v>
      </c>
      <c r="J760" t="s">
        <v>315</v>
      </c>
      <c r="K760" t="s">
        <v>24</v>
      </c>
      <c r="L760" t="s">
        <v>202</v>
      </c>
      <c r="M760" t="s">
        <v>4847</v>
      </c>
      <c r="N760" t="s">
        <v>46</v>
      </c>
    </row>
    <row r="761" spans="1:14" x14ac:dyDescent="0.25">
      <c r="A761" t="s">
        <v>4752</v>
      </c>
      <c r="C761" t="s">
        <v>16</v>
      </c>
      <c r="D761" t="s">
        <v>4753</v>
      </c>
      <c r="E761" t="s">
        <v>695</v>
      </c>
      <c r="F761" t="s">
        <v>4848</v>
      </c>
      <c r="G761" t="s">
        <v>4849</v>
      </c>
      <c r="H761" t="s">
        <v>4850</v>
      </c>
      <c r="I761" t="s">
        <v>22</v>
      </c>
      <c r="J761" t="s">
        <v>476</v>
      </c>
      <c r="K761" t="s">
        <v>24</v>
      </c>
      <c r="L761" t="s">
        <v>91</v>
      </c>
      <c r="M761" t="s">
        <v>26</v>
      </c>
      <c r="N761" t="s">
        <v>27</v>
      </c>
    </row>
    <row r="762" spans="1:14" x14ac:dyDescent="0.25">
      <c r="A762" t="s">
        <v>4851</v>
      </c>
      <c r="B762" t="s">
        <v>2953</v>
      </c>
      <c r="C762" t="s">
        <v>76</v>
      </c>
      <c r="D762" t="s">
        <v>2954</v>
      </c>
      <c r="E762" t="s">
        <v>695</v>
      </c>
      <c r="F762" t="s">
        <v>4852</v>
      </c>
      <c r="G762" t="s">
        <v>4853</v>
      </c>
      <c r="H762" t="s">
        <v>4854</v>
      </c>
      <c r="I762" t="s">
        <v>34</v>
      </c>
      <c r="J762" t="s">
        <v>433</v>
      </c>
      <c r="K762" t="s">
        <v>24</v>
      </c>
      <c r="L762" t="s">
        <v>537</v>
      </c>
      <c r="M762" t="s">
        <v>26</v>
      </c>
      <c r="N762" t="s">
        <v>27</v>
      </c>
    </row>
    <row r="763" spans="1:14" x14ac:dyDescent="0.25">
      <c r="A763" t="s">
        <v>4628</v>
      </c>
      <c r="B763" t="s">
        <v>4855</v>
      </c>
      <c r="C763" t="s">
        <v>16</v>
      </c>
      <c r="D763" t="s">
        <v>4687</v>
      </c>
      <c r="E763" t="s">
        <v>695</v>
      </c>
      <c r="F763" t="s">
        <v>4856</v>
      </c>
      <c r="G763" t="s">
        <v>4857</v>
      </c>
      <c r="H763" t="s">
        <v>4858</v>
      </c>
      <c r="I763" t="s">
        <v>34</v>
      </c>
      <c r="J763" t="s">
        <v>575</v>
      </c>
      <c r="K763" t="s">
        <v>24</v>
      </c>
      <c r="L763" t="s">
        <v>4635</v>
      </c>
      <c r="M763" t="s">
        <v>4859</v>
      </c>
      <c r="N763" t="s">
        <v>46</v>
      </c>
    </row>
    <row r="764" spans="1:14" x14ac:dyDescent="0.25">
      <c r="A764" t="s">
        <v>4860</v>
      </c>
      <c r="B764" t="s">
        <v>4861</v>
      </c>
      <c r="C764" t="s">
        <v>76</v>
      </c>
      <c r="D764" t="s">
        <v>1612</v>
      </c>
      <c r="E764" t="s">
        <v>695</v>
      </c>
      <c r="F764" t="s">
        <v>4862</v>
      </c>
      <c r="G764" t="s">
        <v>4863</v>
      </c>
      <c r="H764" t="s">
        <v>4864</v>
      </c>
      <c r="I764" t="s">
        <v>34</v>
      </c>
      <c r="J764" t="s">
        <v>1279</v>
      </c>
      <c r="K764" t="s">
        <v>24</v>
      </c>
      <c r="L764" t="s">
        <v>82</v>
      </c>
      <c r="M764" t="s">
        <v>26</v>
      </c>
      <c r="N764" t="s">
        <v>27</v>
      </c>
    </row>
    <row r="765" spans="1:14" x14ac:dyDescent="0.25">
      <c r="A765" t="s">
        <v>4865</v>
      </c>
      <c r="B765" t="s">
        <v>4866</v>
      </c>
      <c r="C765" t="s">
        <v>76</v>
      </c>
      <c r="D765" t="s">
        <v>4867</v>
      </c>
      <c r="E765" t="s">
        <v>695</v>
      </c>
      <c r="F765" t="s">
        <v>4868</v>
      </c>
      <c r="G765" t="s">
        <v>4869</v>
      </c>
      <c r="H765" t="s">
        <v>4870</v>
      </c>
      <c r="I765" t="s">
        <v>34</v>
      </c>
      <c r="J765" t="s">
        <v>4871</v>
      </c>
      <c r="K765" t="s">
        <v>24</v>
      </c>
      <c r="L765" t="s">
        <v>4872</v>
      </c>
      <c r="M765" t="s">
        <v>4873</v>
      </c>
      <c r="N765" t="s">
        <v>46</v>
      </c>
    </row>
    <row r="766" spans="1:14" x14ac:dyDescent="0.25">
      <c r="A766" t="s">
        <v>3611</v>
      </c>
      <c r="B766" t="s">
        <v>3275</v>
      </c>
      <c r="C766" t="s">
        <v>76</v>
      </c>
      <c r="D766" t="s">
        <v>4724</v>
      </c>
      <c r="E766" t="s">
        <v>695</v>
      </c>
      <c r="F766" t="s">
        <v>4880</v>
      </c>
      <c r="G766" t="s">
        <v>4881</v>
      </c>
      <c r="H766" t="s">
        <v>4882</v>
      </c>
      <c r="I766" t="s">
        <v>22</v>
      </c>
      <c r="J766" t="s">
        <v>162</v>
      </c>
      <c r="K766" t="s">
        <v>24</v>
      </c>
      <c r="L766" t="s">
        <v>91</v>
      </c>
      <c r="M766" t="s">
        <v>4883</v>
      </c>
      <c r="N766" t="s">
        <v>46</v>
      </c>
    </row>
    <row r="767" spans="1:14" x14ac:dyDescent="0.25">
      <c r="A767" t="s">
        <v>4887</v>
      </c>
      <c r="B767" t="s">
        <v>4682</v>
      </c>
      <c r="C767" t="s">
        <v>76</v>
      </c>
      <c r="D767" t="s">
        <v>1612</v>
      </c>
      <c r="E767" t="s">
        <v>695</v>
      </c>
      <c r="F767" t="s">
        <v>4888</v>
      </c>
      <c r="G767" t="s">
        <v>4889</v>
      </c>
      <c r="H767" t="s">
        <v>4890</v>
      </c>
      <c r="I767" t="s">
        <v>34</v>
      </c>
      <c r="J767" t="s">
        <v>433</v>
      </c>
      <c r="K767" t="s">
        <v>24</v>
      </c>
      <c r="L767" t="s">
        <v>82</v>
      </c>
      <c r="M767" t="s">
        <v>26</v>
      </c>
      <c r="N767" t="s">
        <v>27</v>
      </c>
    </row>
    <row r="768" spans="1:14" x14ac:dyDescent="0.25">
      <c r="A768" t="s">
        <v>4900</v>
      </c>
      <c r="B768" t="s">
        <v>992</v>
      </c>
      <c r="C768" t="s">
        <v>16</v>
      </c>
      <c r="D768" t="s">
        <v>3396</v>
      </c>
      <c r="E768" t="s">
        <v>695</v>
      </c>
      <c r="F768" t="s">
        <v>4901</v>
      </c>
      <c r="G768" t="s">
        <v>4902</v>
      </c>
      <c r="H768" t="s">
        <v>4903</v>
      </c>
      <c r="I768" t="s">
        <v>34</v>
      </c>
      <c r="J768" t="s">
        <v>4904</v>
      </c>
      <c r="K768" t="s">
        <v>24</v>
      </c>
      <c r="L768" t="s">
        <v>4905</v>
      </c>
      <c r="M768" t="s">
        <v>26</v>
      </c>
      <c r="N768" t="s">
        <v>27</v>
      </c>
    </row>
    <row r="769" spans="1:14" x14ac:dyDescent="0.25">
      <c r="A769" t="s">
        <v>4906</v>
      </c>
      <c r="B769" t="s">
        <v>722</v>
      </c>
      <c r="C769" t="s">
        <v>76</v>
      </c>
      <c r="D769" t="s">
        <v>4896</v>
      </c>
      <c r="E769" t="s">
        <v>695</v>
      </c>
      <c r="F769" t="s">
        <v>4907</v>
      </c>
      <c r="G769" t="s">
        <v>4908</v>
      </c>
      <c r="H769" t="s">
        <v>4909</v>
      </c>
      <c r="I769" t="s">
        <v>34</v>
      </c>
      <c r="J769" t="s">
        <v>691</v>
      </c>
      <c r="K769" t="s">
        <v>24</v>
      </c>
      <c r="L769" t="s">
        <v>2751</v>
      </c>
      <c r="M769" t="s">
        <v>26</v>
      </c>
      <c r="N769" t="s">
        <v>27</v>
      </c>
    </row>
    <row r="770" spans="1:14" x14ac:dyDescent="0.25">
      <c r="A770" t="s">
        <v>4910</v>
      </c>
      <c r="B770" t="s">
        <v>4704</v>
      </c>
      <c r="C770" t="s">
        <v>76</v>
      </c>
      <c r="D770" t="s">
        <v>3673</v>
      </c>
      <c r="E770" t="s">
        <v>695</v>
      </c>
      <c r="F770" t="s">
        <v>4911</v>
      </c>
      <c r="G770" t="s">
        <v>4912</v>
      </c>
      <c r="H770" t="s">
        <v>4913</v>
      </c>
      <c r="I770" t="s">
        <v>34</v>
      </c>
      <c r="J770" t="s">
        <v>669</v>
      </c>
      <c r="K770" t="s">
        <v>24</v>
      </c>
      <c r="L770" t="s">
        <v>82</v>
      </c>
      <c r="M770" t="s">
        <v>4914</v>
      </c>
      <c r="N770" t="s">
        <v>46</v>
      </c>
    </row>
    <row r="771" spans="1:14" x14ac:dyDescent="0.25">
      <c r="A771" t="s">
        <v>4752</v>
      </c>
      <c r="C771" t="s">
        <v>16</v>
      </c>
      <c r="D771" t="s">
        <v>4753</v>
      </c>
      <c r="E771" t="s">
        <v>695</v>
      </c>
      <c r="F771" t="s">
        <v>4915</v>
      </c>
      <c r="G771" t="s">
        <v>4916</v>
      </c>
      <c r="H771" t="s">
        <v>4917</v>
      </c>
      <c r="I771" t="s">
        <v>22</v>
      </c>
      <c r="J771" t="s">
        <v>476</v>
      </c>
      <c r="K771" t="s">
        <v>24</v>
      </c>
      <c r="L771" t="s">
        <v>91</v>
      </c>
      <c r="M771" t="s">
        <v>26</v>
      </c>
      <c r="N771" t="s">
        <v>27</v>
      </c>
    </row>
    <row r="772" spans="1:14" x14ac:dyDescent="0.25">
      <c r="A772" t="s">
        <v>4918</v>
      </c>
      <c r="B772" t="s">
        <v>4919</v>
      </c>
      <c r="C772" t="s">
        <v>76</v>
      </c>
      <c r="D772" t="s">
        <v>1612</v>
      </c>
      <c r="E772" t="s">
        <v>695</v>
      </c>
      <c r="F772" t="s">
        <v>4920</v>
      </c>
      <c r="G772" t="s">
        <v>4921</v>
      </c>
      <c r="H772" t="s">
        <v>4922</v>
      </c>
      <c r="I772" t="s">
        <v>34</v>
      </c>
      <c r="J772" t="s">
        <v>699</v>
      </c>
      <c r="K772" t="s">
        <v>24</v>
      </c>
      <c r="L772" t="s">
        <v>82</v>
      </c>
      <c r="M772" t="s">
        <v>26</v>
      </c>
      <c r="N772" t="s">
        <v>27</v>
      </c>
    </row>
    <row r="773" spans="1:14" x14ac:dyDescent="0.25">
      <c r="A773" t="s">
        <v>4923</v>
      </c>
      <c r="B773" t="s">
        <v>4126</v>
      </c>
      <c r="C773" t="s">
        <v>76</v>
      </c>
      <c r="D773" t="s">
        <v>2027</v>
      </c>
      <c r="E773" t="s">
        <v>695</v>
      </c>
      <c r="F773" t="s">
        <v>4924</v>
      </c>
      <c r="G773" t="s">
        <v>4925</v>
      </c>
      <c r="H773" t="s">
        <v>4926</v>
      </c>
      <c r="I773" t="s">
        <v>34</v>
      </c>
      <c r="J773" t="s">
        <v>201</v>
      </c>
      <c r="K773" t="s">
        <v>24</v>
      </c>
      <c r="L773" t="s">
        <v>82</v>
      </c>
      <c r="M773" t="s">
        <v>4927</v>
      </c>
      <c r="N773" t="s">
        <v>46</v>
      </c>
    </row>
    <row r="774" spans="1:14" x14ac:dyDescent="0.25">
      <c r="A774" t="s">
        <v>4928</v>
      </c>
      <c r="B774" t="s">
        <v>884</v>
      </c>
      <c r="C774" t="s">
        <v>16</v>
      </c>
      <c r="D774" t="s">
        <v>3769</v>
      </c>
      <c r="E774" t="s">
        <v>695</v>
      </c>
      <c r="F774" t="s">
        <v>4929</v>
      </c>
      <c r="G774" t="s">
        <v>4930</v>
      </c>
      <c r="H774" t="s">
        <v>4931</v>
      </c>
      <c r="I774" t="s">
        <v>34</v>
      </c>
      <c r="J774" t="s">
        <v>1010</v>
      </c>
      <c r="K774" t="s">
        <v>24</v>
      </c>
      <c r="L774" t="s">
        <v>44</v>
      </c>
      <c r="M774" t="s">
        <v>26</v>
      </c>
      <c r="N774" t="s">
        <v>27</v>
      </c>
    </row>
    <row r="775" spans="1:14" x14ac:dyDescent="0.25">
      <c r="A775" t="s">
        <v>4932</v>
      </c>
      <c r="C775" t="s">
        <v>16</v>
      </c>
      <c r="D775" t="s">
        <v>4933</v>
      </c>
      <c r="E775" t="s">
        <v>695</v>
      </c>
      <c r="F775" t="s">
        <v>4934</v>
      </c>
      <c r="G775" t="s">
        <v>4935</v>
      </c>
      <c r="H775" t="s">
        <v>4936</v>
      </c>
      <c r="I775" t="s">
        <v>34</v>
      </c>
      <c r="J775" t="s">
        <v>1860</v>
      </c>
      <c r="K775" t="s">
        <v>24</v>
      </c>
      <c r="L775" t="s">
        <v>248</v>
      </c>
      <c r="M775" t="s">
        <v>26</v>
      </c>
      <c r="N775" t="s">
        <v>27</v>
      </c>
    </row>
    <row r="776" spans="1:14" x14ac:dyDescent="0.25">
      <c r="A776" t="s">
        <v>4942</v>
      </c>
      <c r="B776" t="s">
        <v>4943</v>
      </c>
      <c r="C776" t="s">
        <v>76</v>
      </c>
      <c r="D776" t="s">
        <v>4944</v>
      </c>
      <c r="E776" t="s">
        <v>695</v>
      </c>
      <c r="F776" t="s">
        <v>4945</v>
      </c>
      <c r="G776" t="s">
        <v>4946</v>
      </c>
      <c r="H776" t="s">
        <v>4947</v>
      </c>
      <c r="I776" t="s">
        <v>34</v>
      </c>
      <c r="J776" t="s">
        <v>43</v>
      </c>
      <c r="K776" t="s">
        <v>24</v>
      </c>
      <c r="L776" t="s">
        <v>82</v>
      </c>
      <c r="M776" t="s">
        <v>4948</v>
      </c>
      <c r="N776" t="s">
        <v>46</v>
      </c>
    </row>
    <row r="777" spans="1:14" x14ac:dyDescent="0.25">
      <c r="A777" t="s">
        <v>4791</v>
      </c>
      <c r="B777" t="s">
        <v>708</v>
      </c>
      <c r="C777" t="s">
        <v>16</v>
      </c>
      <c r="D777" t="s">
        <v>4792</v>
      </c>
      <c r="E777" t="s">
        <v>695</v>
      </c>
      <c r="F777" t="s">
        <v>4949</v>
      </c>
      <c r="G777" t="s">
        <v>4950</v>
      </c>
      <c r="H777" t="s">
        <v>4951</v>
      </c>
      <c r="I777" t="s">
        <v>34</v>
      </c>
      <c r="J777" t="s">
        <v>872</v>
      </c>
      <c r="K777" t="s">
        <v>24</v>
      </c>
      <c r="L777" t="s">
        <v>914</v>
      </c>
      <c r="M777" t="s">
        <v>26</v>
      </c>
      <c r="N777" t="s">
        <v>27</v>
      </c>
    </row>
    <row r="778" spans="1:14" x14ac:dyDescent="0.25">
      <c r="A778" t="s">
        <v>4628</v>
      </c>
      <c r="B778" t="s">
        <v>4952</v>
      </c>
      <c r="C778" t="s">
        <v>76</v>
      </c>
      <c r="D778" t="s">
        <v>4687</v>
      </c>
      <c r="E778" t="s">
        <v>695</v>
      </c>
      <c r="F778" t="s">
        <v>4953</v>
      </c>
      <c r="G778" t="s">
        <v>4954</v>
      </c>
      <c r="H778" t="s">
        <v>4955</v>
      </c>
      <c r="I778" t="s">
        <v>34</v>
      </c>
      <c r="J778" t="s">
        <v>155</v>
      </c>
      <c r="K778" t="s">
        <v>24</v>
      </c>
      <c r="L778" t="s">
        <v>4635</v>
      </c>
      <c r="M778" t="s">
        <v>4956</v>
      </c>
      <c r="N778" t="s">
        <v>46</v>
      </c>
    </row>
    <row r="779" spans="1:14" x14ac:dyDescent="0.25">
      <c r="A779" t="s">
        <v>4623</v>
      </c>
      <c r="B779" t="s">
        <v>4624</v>
      </c>
      <c r="C779" t="s">
        <v>76</v>
      </c>
      <c r="D779" t="s">
        <v>3889</v>
      </c>
      <c r="E779" t="s">
        <v>695</v>
      </c>
      <c r="F779" t="s">
        <v>4957</v>
      </c>
      <c r="G779" t="s">
        <v>4958</v>
      </c>
      <c r="H779" t="s">
        <v>4959</v>
      </c>
      <c r="I779" t="s">
        <v>34</v>
      </c>
      <c r="J779" t="s">
        <v>1757</v>
      </c>
      <c r="K779" t="s">
        <v>24</v>
      </c>
      <c r="L779" t="s">
        <v>44</v>
      </c>
      <c r="M779" t="s">
        <v>26</v>
      </c>
      <c r="N779" t="s">
        <v>27</v>
      </c>
    </row>
    <row r="780" spans="1:14" x14ac:dyDescent="0.25">
      <c r="A780" t="s">
        <v>4960</v>
      </c>
      <c r="C780" t="s">
        <v>16</v>
      </c>
      <c r="D780" t="s">
        <v>4961</v>
      </c>
      <c r="E780" t="s">
        <v>695</v>
      </c>
      <c r="F780" t="s">
        <v>4962</v>
      </c>
      <c r="G780" t="s">
        <v>4963</v>
      </c>
      <c r="H780" t="s">
        <v>4964</v>
      </c>
      <c r="I780" t="s">
        <v>34</v>
      </c>
      <c r="J780" t="s">
        <v>256</v>
      </c>
      <c r="K780" t="s">
        <v>24</v>
      </c>
      <c r="L780" t="s">
        <v>4965</v>
      </c>
      <c r="M780" t="s">
        <v>26</v>
      </c>
      <c r="N780" t="s">
        <v>27</v>
      </c>
    </row>
    <row r="781" spans="1:14" x14ac:dyDescent="0.25">
      <c r="A781" t="s">
        <v>4973</v>
      </c>
      <c r="B781" t="s">
        <v>4739</v>
      </c>
      <c r="C781" t="s">
        <v>16</v>
      </c>
      <c r="D781" t="s">
        <v>102</v>
      </c>
      <c r="E781" t="s">
        <v>695</v>
      </c>
      <c r="F781" t="s">
        <v>4974</v>
      </c>
      <c r="G781" t="s">
        <v>4975</v>
      </c>
      <c r="H781" t="s">
        <v>4976</v>
      </c>
      <c r="I781" t="s">
        <v>34</v>
      </c>
      <c r="J781" t="s">
        <v>1468</v>
      </c>
      <c r="K781" t="s">
        <v>24</v>
      </c>
      <c r="L781" t="s">
        <v>82</v>
      </c>
      <c r="M781" t="s">
        <v>4977</v>
      </c>
      <c r="N781" t="s">
        <v>46</v>
      </c>
    </row>
    <row r="782" spans="1:14" x14ac:dyDescent="0.25">
      <c r="A782" t="s">
        <v>4628</v>
      </c>
      <c r="B782" t="s">
        <v>4978</v>
      </c>
      <c r="C782" t="s">
        <v>76</v>
      </c>
      <c r="D782" t="s">
        <v>4687</v>
      </c>
      <c r="E782" t="s">
        <v>695</v>
      </c>
      <c r="F782" t="s">
        <v>4979</v>
      </c>
      <c r="G782" t="s">
        <v>4980</v>
      </c>
      <c r="H782" t="s">
        <v>4981</v>
      </c>
      <c r="I782" t="s">
        <v>34</v>
      </c>
      <c r="J782" t="s">
        <v>120</v>
      </c>
      <c r="K782" t="s">
        <v>24</v>
      </c>
      <c r="L782" t="s">
        <v>4635</v>
      </c>
      <c r="M782" t="s">
        <v>4982</v>
      </c>
      <c r="N782" t="s">
        <v>46</v>
      </c>
    </row>
    <row r="783" spans="1:14" x14ac:dyDescent="0.25">
      <c r="A783" t="s">
        <v>4752</v>
      </c>
      <c r="C783" t="s">
        <v>16</v>
      </c>
      <c r="D783" t="s">
        <v>4753</v>
      </c>
      <c r="E783" t="s">
        <v>695</v>
      </c>
      <c r="F783" t="s">
        <v>4983</v>
      </c>
      <c r="G783" t="s">
        <v>4984</v>
      </c>
      <c r="H783" t="s">
        <v>4985</v>
      </c>
      <c r="I783" t="s">
        <v>22</v>
      </c>
      <c r="J783" t="s">
        <v>476</v>
      </c>
      <c r="K783" t="s">
        <v>24</v>
      </c>
      <c r="L783" t="s">
        <v>91</v>
      </c>
      <c r="M783" t="s">
        <v>26</v>
      </c>
      <c r="N783" t="s">
        <v>27</v>
      </c>
    </row>
    <row r="784" spans="1:14" x14ac:dyDescent="0.25">
      <c r="A784" t="s">
        <v>4986</v>
      </c>
      <c r="B784" t="s">
        <v>4987</v>
      </c>
      <c r="C784" t="s">
        <v>16</v>
      </c>
      <c r="D784" t="s">
        <v>4988</v>
      </c>
      <c r="E784" t="s">
        <v>695</v>
      </c>
      <c r="F784" t="s">
        <v>4989</v>
      </c>
      <c r="G784" t="s">
        <v>4990</v>
      </c>
      <c r="H784" t="s">
        <v>4991</v>
      </c>
      <c r="I784" t="s">
        <v>34</v>
      </c>
      <c r="J784" t="s">
        <v>551</v>
      </c>
      <c r="K784" t="s">
        <v>24</v>
      </c>
      <c r="L784" t="s">
        <v>4992</v>
      </c>
      <c r="M784" t="s">
        <v>4993</v>
      </c>
      <c r="N784" t="s">
        <v>46</v>
      </c>
    </row>
    <row r="785" spans="1:14" x14ac:dyDescent="0.25">
      <c r="A785" t="s">
        <v>4994</v>
      </c>
      <c r="B785" t="s">
        <v>4704</v>
      </c>
      <c r="C785" t="s">
        <v>76</v>
      </c>
      <c r="D785" t="s">
        <v>3673</v>
      </c>
      <c r="E785" t="s">
        <v>695</v>
      </c>
      <c r="F785" t="s">
        <v>4995</v>
      </c>
      <c r="G785" t="s">
        <v>4996</v>
      </c>
      <c r="H785" t="s">
        <v>4997</v>
      </c>
      <c r="I785" t="s">
        <v>34</v>
      </c>
      <c r="J785" t="s">
        <v>35</v>
      </c>
      <c r="K785" t="s">
        <v>24</v>
      </c>
      <c r="L785" t="s">
        <v>82</v>
      </c>
      <c r="M785" t="s">
        <v>26</v>
      </c>
      <c r="N785" t="s">
        <v>27</v>
      </c>
    </row>
    <row r="786" spans="1:14" x14ac:dyDescent="0.25">
      <c r="A786" t="s">
        <v>5003</v>
      </c>
      <c r="B786" t="s">
        <v>4664</v>
      </c>
      <c r="C786" t="s">
        <v>76</v>
      </c>
      <c r="E786" t="s">
        <v>695</v>
      </c>
      <c r="F786" t="s">
        <v>5004</v>
      </c>
      <c r="G786" t="s">
        <v>5005</v>
      </c>
      <c r="H786" t="s">
        <v>5006</v>
      </c>
      <c r="I786" t="s">
        <v>34</v>
      </c>
      <c r="J786" t="s">
        <v>745</v>
      </c>
      <c r="K786" t="s">
        <v>24</v>
      </c>
      <c r="M786" t="s">
        <v>26</v>
      </c>
      <c r="N786" t="s">
        <v>27</v>
      </c>
    </row>
    <row r="787" spans="1:14" x14ac:dyDescent="0.25">
      <c r="A787" t="s">
        <v>5011</v>
      </c>
      <c r="B787" t="s">
        <v>4664</v>
      </c>
      <c r="C787" t="s">
        <v>76</v>
      </c>
      <c r="E787" t="s">
        <v>695</v>
      </c>
      <c r="F787" t="s">
        <v>5012</v>
      </c>
      <c r="G787" t="s">
        <v>5013</v>
      </c>
      <c r="H787" t="s">
        <v>5014</v>
      </c>
      <c r="I787" t="s">
        <v>34</v>
      </c>
      <c r="J787" t="s">
        <v>1757</v>
      </c>
      <c r="K787" t="s">
        <v>24</v>
      </c>
      <c r="M787" t="s">
        <v>26</v>
      </c>
      <c r="N787" t="s">
        <v>27</v>
      </c>
    </row>
    <row r="788" spans="1:14" x14ac:dyDescent="0.25">
      <c r="A788" t="s">
        <v>4628</v>
      </c>
      <c r="B788" t="s">
        <v>5015</v>
      </c>
      <c r="C788" t="s">
        <v>76</v>
      </c>
      <c r="D788" t="s">
        <v>4687</v>
      </c>
      <c r="E788" t="s">
        <v>695</v>
      </c>
      <c r="F788" t="s">
        <v>5016</v>
      </c>
      <c r="G788" t="s">
        <v>5017</v>
      </c>
      <c r="H788" t="s">
        <v>5018</v>
      </c>
      <c r="I788" t="s">
        <v>34</v>
      </c>
      <c r="J788" t="s">
        <v>333</v>
      </c>
      <c r="K788" t="s">
        <v>24</v>
      </c>
      <c r="L788" t="s">
        <v>4635</v>
      </c>
      <c r="M788" t="s">
        <v>5019</v>
      </c>
      <c r="N788" t="s">
        <v>46</v>
      </c>
    </row>
    <row r="789" spans="1:14" x14ac:dyDescent="0.25">
      <c r="A789" t="s">
        <v>2513</v>
      </c>
      <c r="B789" t="s">
        <v>5025</v>
      </c>
      <c r="C789" t="s">
        <v>76</v>
      </c>
      <c r="D789" t="s">
        <v>4535</v>
      </c>
      <c r="E789" t="s">
        <v>695</v>
      </c>
      <c r="F789" t="s">
        <v>5026</v>
      </c>
      <c r="G789" t="s">
        <v>5027</v>
      </c>
      <c r="H789" t="s">
        <v>5028</v>
      </c>
      <c r="I789" t="s">
        <v>34</v>
      </c>
      <c r="J789" t="s">
        <v>4634</v>
      </c>
      <c r="K789" t="s">
        <v>24</v>
      </c>
      <c r="L789" t="s">
        <v>193</v>
      </c>
      <c r="M789" t="s">
        <v>5029</v>
      </c>
      <c r="N789" t="s">
        <v>46</v>
      </c>
    </row>
    <row r="790" spans="1:14" x14ac:dyDescent="0.25">
      <c r="A790" t="s">
        <v>5030</v>
      </c>
      <c r="B790" t="s">
        <v>101</v>
      </c>
      <c r="C790" t="s">
        <v>16</v>
      </c>
      <c r="D790" t="s">
        <v>329</v>
      </c>
      <c r="E790" t="s">
        <v>695</v>
      </c>
      <c r="F790" t="s">
        <v>5031</v>
      </c>
      <c r="G790" t="s">
        <v>5032</v>
      </c>
      <c r="H790" t="s">
        <v>5033</v>
      </c>
      <c r="I790" t="s">
        <v>34</v>
      </c>
      <c r="J790" t="s">
        <v>1413</v>
      </c>
      <c r="K790" t="s">
        <v>24</v>
      </c>
      <c r="L790" t="s">
        <v>334</v>
      </c>
      <c r="M790" t="s">
        <v>5034</v>
      </c>
      <c r="N790" t="s">
        <v>46</v>
      </c>
    </row>
    <row r="791" spans="1:14" x14ac:dyDescent="0.25">
      <c r="A791" t="s">
        <v>5035</v>
      </c>
      <c r="B791" t="s">
        <v>5036</v>
      </c>
      <c r="C791" t="s">
        <v>16</v>
      </c>
      <c r="D791" t="s">
        <v>102</v>
      </c>
      <c r="E791" t="s">
        <v>695</v>
      </c>
      <c r="F791" t="s">
        <v>5037</v>
      </c>
      <c r="G791" t="s">
        <v>5038</v>
      </c>
      <c r="H791" t="s">
        <v>5039</v>
      </c>
      <c r="I791" t="s">
        <v>34</v>
      </c>
      <c r="J791" t="s">
        <v>1543</v>
      </c>
      <c r="K791" t="s">
        <v>24</v>
      </c>
      <c r="L791" t="s">
        <v>82</v>
      </c>
      <c r="M791" t="s">
        <v>5040</v>
      </c>
      <c r="N791" t="s">
        <v>46</v>
      </c>
    </row>
    <row r="792" spans="1:14" x14ac:dyDescent="0.25">
      <c r="A792" t="s">
        <v>4791</v>
      </c>
      <c r="B792" t="s">
        <v>5041</v>
      </c>
      <c r="C792" t="s">
        <v>16</v>
      </c>
      <c r="D792" t="s">
        <v>5042</v>
      </c>
      <c r="E792" t="s">
        <v>695</v>
      </c>
      <c r="F792" t="s">
        <v>5043</v>
      </c>
      <c r="G792" t="s">
        <v>5044</v>
      </c>
      <c r="H792" t="s">
        <v>5045</v>
      </c>
      <c r="I792" t="s">
        <v>22</v>
      </c>
      <c r="J792" t="s">
        <v>178</v>
      </c>
      <c r="K792" t="s">
        <v>24</v>
      </c>
      <c r="L792" t="s">
        <v>914</v>
      </c>
      <c r="M792" t="s">
        <v>26</v>
      </c>
      <c r="N792" t="s">
        <v>27</v>
      </c>
    </row>
    <row r="793" spans="1:14" x14ac:dyDescent="0.25">
      <c r="A793" t="s">
        <v>5046</v>
      </c>
      <c r="B793" t="s">
        <v>5047</v>
      </c>
      <c r="C793" t="s">
        <v>16</v>
      </c>
      <c r="D793" t="s">
        <v>4798</v>
      </c>
      <c r="E793" t="s">
        <v>695</v>
      </c>
      <c r="F793" t="s">
        <v>5048</v>
      </c>
      <c r="G793" t="s">
        <v>5049</v>
      </c>
      <c r="H793" t="s">
        <v>5050</v>
      </c>
      <c r="I793" t="s">
        <v>22</v>
      </c>
      <c r="J793" t="s">
        <v>699</v>
      </c>
      <c r="K793" t="s">
        <v>24</v>
      </c>
      <c r="L793" t="s">
        <v>91</v>
      </c>
      <c r="M793" t="s">
        <v>26</v>
      </c>
      <c r="N793" t="s">
        <v>27</v>
      </c>
    </row>
    <row r="794" spans="1:14" x14ac:dyDescent="0.25">
      <c r="A794" t="s">
        <v>4791</v>
      </c>
      <c r="B794" t="s">
        <v>708</v>
      </c>
      <c r="C794" t="s">
        <v>16</v>
      </c>
      <c r="D794" t="s">
        <v>4792</v>
      </c>
      <c r="E794" t="s">
        <v>695</v>
      </c>
      <c r="F794" t="s">
        <v>5051</v>
      </c>
      <c r="G794" t="s">
        <v>5052</v>
      </c>
      <c r="H794" t="s">
        <v>5053</v>
      </c>
      <c r="I794" t="s">
        <v>34</v>
      </c>
      <c r="J794" t="s">
        <v>872</v>
      </c>
      <c r="K794" t="s">
        <v>24</v>
      </c>
      <c r="L794" t="s">
        <v>914</v>
      </c>
      <c r="M794" t="s">
        <v>26</v>
      </c>
      <c r="N794" t="s">
        <v>27</v>
      </c>
    </row>
    <row r="795" spans="1:14" x14ac:dyDescent="0.25">
      <c r="A795" t="s">
        <v>4623</v>
      </c>
      <c r="B795" t="s">
        <v>4624</v>
      </c>
      <c r="C795" t="s">
        <v>76</v>
      </c>
      <c r="D795" t="s">
        <v>3889</v>
      </c>
      <c r="E795" t="s">
        <v>695</v>
      </c>
      <c r="F795" t="s">
        <v>5054</v>
      </c>
      <c r="G795" t="s">
        <v>5055</v>
      </c>
      <c r="H795" t="s">
        <v>5056</v>
      </c>
      <c r="I795" t="s">
        <v>34</v>
      </c>
      <c r="J795" t="s">
        <v>1757</v>
      </c>
      <c r="K795" t="s">
        <v>24</v>
      </c>
      <c r="L795" t="s">
        <v>44</v>
      </c>
      <c r="M795" t="s">
        <v>26</v>
      </c>
      <c r="N795" t="s">
        <v>27</v>
      </c>
    </row>
    <row r="796" spans="1:14" x14ac:dyDescent="0.25">
      <c r="A796" t="s">
        <v>5057</v>
      </c>
      <c r="B796" t="s">
        <v>4704</v>
      </c>
      <c r="C796" t="s">
        <v>76</v>
      </c>
      <c r="D796" t="s">
        <v>3673</v>
      </c>
      <c r="E796" t="s">
        <v>695</v>
      </c>
      <c r="F796" t="s">
        <v>5058</v>
      </c>
      <c r="G796" t="s">
        <v>5059</v>
      </c>
      <c r="H796" t="s">
        <v>5060</v>
      </c>
      <c r="I796" t="s">
        <v>34</v>
      </c>
      <c r="J796" t="s">
        <v>4708</v>
      </c>
      <c r="K796" t="s">
        <v>24</v>
      </c>
      <c r="L796" t="s">
        <v>82</v>
      </c>
      <c r="M796" t="s">
        <v>26</v>
      </c>
      <c r="N796" t="s">
        <v>27</v>
      </c>
    </row>
    <row r="797" spans="1:14" x14ac:dyDescent="0.25">
      <c r="A797" t="s">
        <v>5061</v>
      </c>
      <c r="B797" t="s">
        <v>4785</v>
      </c>
      <c r="C797" t="s">
        <v>76</v>
      </c>
      <c r="D797" t="s">
        <v>4786</v>
      </c>
      <c r="E797" t="s">
        <v>695</v>
      </c>
      <c r="F797" t="s">
        <v>5062</v>
      </c>
      <c r="G797" t="s">
        <v>5063</v>
      </c>
      <c r="H797" t="s">
        <v>5064</v>
      </c>
      <c r="I797" t="s">
        <v>34</v>
      </c>
      <c r="J797" t="s">
        <v>35</v>
      </c>
      <c r="K797" t="s">
        <v>24</v>
      </c>
      <c r="L797" t="s">
        <v>4790</v>
      </c>
      <c r="M797" t="s">
        <v>26</v>
      </c>
      <c r="N797" t="s">
        <v>27</v>
      </c>
    </row>
    <row r="798" spans="1:14" x14ac:dyDescent="0.25">
      <c r="A798" t="s">
        <v>5065</v>
      </c>
      <c r="B798" t="s">
        <v>5025</v>
      </c>
      <c r="C798" t="s">
        <v>76</v>
      </c>
      <c r="D798" t="s">
        <v>4535</v>
      </c>
      <c r="E798" t="s">
        <v>695</v>
      </c>
      <c r="F798" t="s">
        <v>5066</v>
      </c>
      <c r="G798" t="s">
        <v>5067</v>
      </c>
      <c r="H798" t="s">
        <v>5068</v>
      </c>
      <c r="I798" t="s">
        <v>34</v>
      </c>
      <c r="J798" t="s">
        <v>4634</v>
      </c>
      <c r="K798" t="s">
        <v>24</v>
      </c>
      <c r="L798" t="s">
        <v>193</v>
      </c>
      <c r="M798" t="s">
        <v>5069</v>
      </c>
      <c r="N798" t="s">
        <v>46</v>
      </c>
    </row>
    <row r="799" spans="1:14" x14ac:dyDescent="0.25">
      <c r="A799" t="s">
        <v>5070</v>
      </c>
      <c r="B799" t="s">
        <v>2953</v>
      </c>
      <c r="C799" t="s">
        <v>76</v>
      </c>
      <c r="D799" t="s">
        <v>2954</v>
      </c>
      <c r="E799" t="s">
        <v>695</v>
      </c>
      <c r="F799" t="s">
        <v>5071</v>
      </c>
      <c r="G799" t="s">
        <v>5072</v>
      </c>
      <c r="H799" t="s">
        <v>5073</v>
      </c>
      <c r="I799" t="s">
        <v>34</v>
      </c>
      <c r="J799" t="s">
        <v>433</v>
      </c>
      <c r="K799" t="s">
        <v>24</v>
      </c>
      <c r="L799" t="s">
        <v>537</v>
      </c>
      <c r="M799" t="s">
        <v>26</v>
      </c>
      <c r="N799" t="s">
        <v>27</v>
      </c>
    </row>
    <row r="800" spans="1:14" x14ac:dyDescent="0.25">
      <c r="A800" t="s">
        <v>4791</v>
      </c>
      <c r="B800" t="s">
        <v>708</v>
      </c>
      <c r="C800" t="s">
        <v>16</v>
      </c>
      <c r="D800" t="s">
        <v>4792</v>
      </c>
      <c r="E800" t="s">
        <v>695</v>
      </c>
      <c r="F800" t="s">
        <v>5074</v>
      </c>
      <c r="G800" t="s">
        <v>5075</v>
      </c>
      <c r="H800" t="s">
        <v>5076</v>
      </c>
      <c r="I800" t="s">
        <v>34</v>
      </c>
      <c r="J800" t="s">
        <v>2062</v>
      </c>
      <c r="K800" t="s">
        <v>24</v>
      </c>
      <c r="L800" t="s">
        <v>914</v>
      </c>
      <c r="M800" t="s">
        <v>26</v>
      </c>
      <c r="N800" t="s">
        <v>27</v>
      </c>
    </row>
    <row r="801" spans="1:14" x14ac:dyDescent="0.25">
      <c r="A801" t="s">
        <v>5077</v>
      </c>
      <c r="B801" t="s">
        <v>5078</v>
      </c>
      <c r="C801" t="s">
        <v>76</v>
      </c>
      <c r="D801" t="s">
        <v>5079</v>
      </c>
      <c r="E801" t="s">
        <v>695</v>
      </c>
      <c r="F801" t="s">
        <v>5080</v>
      </c>
      <c r="G801" t="s">
        <v>5081</v>
      </c>
      <c r="H801" t="s">
        <v>5082</v>
      </c>
      <c r="I801" t="s">
        <v>34</v>
      </c>
      <c r="J801" t="s">
        <v>162</v>
      </c>
      <c r="K801" t="s">
        <v>24</v>
      </c>
      <c r="L801" t="s">
        <v>4992</v>
      </c>
      <c r="M801" t="s">
        <v>5083</v>
      </c>
      <c r="N801" t="s">
        <v>46</v>
      </c>
    </row>
    <row r="802" spans="1:14" x14ac:dyDescent="0.25">
      <c r="A802" t="s">
        <v>5084</v>
      </c>
      <c r="B802" t="s">
        <v>4682</v>
      </c>
      <c r="C802" t="s">
        <v>76</v>
      </c>
      <c r="D802" t="s">
        <v>1612</v>
      </c>
      <c r="E802" t="s">
        <v>695</v>
      </c>
      <c r="F802" t="s">
        <v>5085</v>
      </c>
      <c r="G802" t="s">
        <v>5086</v>
      </c>
      <c r="H802" t="s">
        <v>5087</v>
      </c>
      <c r="I802" t="s">
        <v>34</v>
      </c>
      <c r="J802" t="s">
        <v>816</v>
      </c>
      <c r="K802" t="s">
        <v>24</v>
      </c>
      <c r="L802" t="s">
        <v>82</v>
      </c>
      <c r="M802" t="s">
        <v>26</v>
      </c>
      <c r="N802" t="s">
        <v>27</v>
      </c>
    </row>
    <row r="803" spans="1:14" x14ac:dyDescent="0.25">
      <c r="A803" t="s">
        <v>4602</v>
      </c>
      <c r="B803" t="s">
        <v>5088</v>
      </c>
      <c r="C803" t="s">
        <v>16</v>
      </c>
      <c r="D803" t="s">
        <v>4604</v>
      </c>
      <c r="E803" t="s">
        <v>695</v>
      </c>
      <c r="F803" t="s">
        <v>5089</v>
      </c>
      <c r="G803" t="s">
        <v>5090</v>
      </c>
      <c r="H803" t="s">
        <v>5091</v>
      </c>
      <c r="I803" t="s">
        <v>34</v>
      </c>
      <c r="J803" t="s">
        <v>3381</v>
      </c>
      <c r="K803" t="s">
        <v>24</v>
      </c>
      <c r="L803" t="s">
        <v>82</v>
      </c>
      <c r="M803" t="s">
        <v>26</v>
      </c>
      <c r="N803" t="s">
        <v>27</v>
      </c>
    </row>
    <row r="804" spans="1:14" x14ac:dyDescent="0.25">
      <c r="A804" t="s">
        <v>4669</v>
      </c>
      <c r="B804" t="s">
        <v>4734</v>
      </c>
      <c r="C804" t="s">
        <v>76</v>
      </c>
      <c r="D804" t="s">
        <v>5092</v>
      </c>
      <c r="E804" t="s">
        <v>695</v>
      </c>
      <c r="F804" t="s">
        <v>5093</v>
      </c>
      <c r="G804" t="s">
        <v>5094</v>
      </c>
      <c r="H804" t="s">
        <v>5095</v>
      </c>
      <c r="I804" t="s">
        <v>34</v>
      </c>
      <c r="J804" t="s">
        <v>269</v>
      </c>
      <c r="K804" t="s">
        <v>24</v>
      </c>
      <c r="L804" t="s">
        <v>5096</v>
      </c>
      <c r="M804" t="s">
        <v>26</v>
      </c>
      <c r="N804" t="s">
        <v>27</v>
      </c>
    </row>
    <row r="805" spans="1:14" x14ac:dyDescent="0.25">
      <c r="A805" t="s">
        <v>5097</v>
      </c>
      <c r="B805" t="s">
        <v>3563</v>
      </c>
      <c r="C805" t="s">
        <v>16</v>
      </c>
      <c r="D805" t="s">
        <v>579</v>
      </c>
      <c r="E805" t="s">
        <v>695</v>
      </c>
      <c r="F805" t="s">
        <v>5098</v>
      </c>
      <c r="G805" t="s">
        <v>5099</v>
      </c>
      <c r="H805" t="s">
        <v>5100</v>
      </c>
      <c r="I805" t="s">
        <v>34</v>
      </c>
      <c r="J805" t="s">
        <v>661</v>
      </c>
      <c r="K805" t="s">
        <v>24</v>
      </c>
      <c r="L805" t="s">
        <v>193</v>
      </c>
      <c r="M805" t="s">
        <v>26</v>
      </c>
      <c r="N805" t="s">
        <v>27</v>
      </c>
    </row>
    <row r="806" spans="1:14" x14ac:dyDescent="0.25">
      <c r="A806" t="s">
        <v>5101</v>
      </c>
      <c r="B806" t="s">
        <v>3302</v>
      </c>
      <c r="C806" t="s">
        <v>1572</v>
      </c>
      <c r="D806" t="s">
        <v>3303</v>
      </c>
      <c r="E806" t="s">
        <v>695</v>
      </c>
      <c r="F806" t="s">
        <v>5102</v>
      </c>
      <c r="G806" t="s">
        <v>5103</v>
      </c>
      <c r="H806" t="s">
        <v>5104</v>
      </c>
      <c r="I806" t="s">
        <v>34</v>
      </c>
      <c r="J806" t="s">
        <v>5105</v>
      </c>
      <c r="K806" t="s">
        <v>24</v>
      </c>
      <c r="L806" t="s">
        <v>82</v>
      </c>
      <c r="M806" t="s">
        <v>26</v>
      </c>
      <c r="N806" t="s">
        <v>27</v>
      </c>
    </row>
    <row r="807" spans="1:14" x14ac:dyDescent="0.25">
      <c r="A807" t="s">
        <v>5115</v>
      </c>
      <c r="B807" t="s">
        <v>4651</v>
      </c>
      <c r="C807" t="s">
        <v>16</v>
      </c>
      <c r="D807" t="s">
        <v>4652</v>
      </c>
      <c r="E807" t="s">
        <v>695</v>
      </c>
      <c r="F807" t="s">
        <v>5116</v>
      </c>
      <c r="G807" t="s">
        <v>5117</v>
      </c>
      <c r="H807" t="s">
        <v>5118</v>
      </c>
      <c r="I807" t="s">
        <v>34</v>
      </c>
      <c r="J807" t="s">
        <v>1066</v>
      </c>
      <c r="K807" t="s">
        <v>24</v>
      </c>
      <c r="L807" t="s">
        <v>2777</v>
      </c>
      <c r="M807" t="s">
        <v>26</v>
      </c>
      <c r="N807" t="s">
        <v>27</v>
      </c>
    </row>
    <row r="808" spans="1:14" x14ac:dyDescent="0.25">
      <c r="A808" t="s">
        <v>5030</v>
      </c>
      <c r="B808" t="s">
        <v>5119</v>
      </c>
      <c r="C808" t="s">
        <v>16</v>
      </c>
      <c r="D808" t="s">
        <v>329</v>
      </c>
      <c r="E808" t="s">
        <v>695</v>
      </c>
      <c r="F808" t="s">
        <v>5120</v>
      </c>
      <c r="G808" t="s">
        <v>5121</v>
      </c>
      <c r="H808" t="s">
        <v>5122</v>
      </c>
      <c r="I808" t="s">
        <v>34</v>
      </c>
      <c r="J808" t="s">
        <v>1435</v>
      </c>
      <c r="K808" t="s">
        <v>24</v>
      </c>
      <c r="L808" t="s">
        <v>334</v>
      </c>
      <c r="M808" t="s">
        <v>5123</v>
      </c>
      <c r="N808" t="s">
        <v>46</v>
      </c>
    </row>
    <row r="809" spans="1:14" x14ac:dyDescent="0.25">
      <c r="A809" t="s">
        <v>5115</v>
      </c>
      <c r="B809" t="s">
        <v>4651</v>
      </c>
      <c r="C809" t="s">
        <v>16</v>
      </c>
      <c r="D809" t="s">
        <v>4652</v>
      </c>
      <c r="E809" t="s">
        <v>695</v>
      </c>
      <c r="F809" t="s">
        <v>5135</v>
      </c>
      <c r="G809" t="s">
        <v>5136</v>
      </c>
      <c r="H809" t="s">
        <v>5137</v>
      </c>
      <c r="I809" t="s">
        <v>34</v>
      </c>
      <c r="J809" t="s">
        <v>1066</v>
      </c>
      <c r="K809" t="s">
        <v>24</v>
      </c>
      <c r="L809" t="s">
        <v>2777</v>
      </c>
      <c r="M809" t="s">
        <v>26</v>
      </c>
      <c r="N809" t="s">
        <v>27</v>
      </c>
    </row>
    <row r="810" spans="1:14" x14ac:dyDescent="0.25">
      <c r="A810" t="s">
        <v>4628</v>
      </c>
      <c r="B810" t="s">
        <v>4978</v>
      </c>
      <c r="C810" t="s">
        <v>76</v>
      </c>
      <c r="D810" t="s">
        <v>4687</v>
      </c>
      <c r="E810" t="s">
        <v>695</v>
      </c>
      <c r="F810" t="s">
        <v>5138</v>
      </c>
      <c r="G810" t="s">
        <v>5139</v>
      </c>
      <c r="H810" t="s">
        <v>5140</v>
      </c>
      <c r="I810" t="s">
        <v>34</v>
      </c>
      <c r="J810" t="s">
        <v>358</v>
      </c>
      <c r="K810" t="s">
        <v>24</v>
      </c>
      <c r="L810" t="s">
        <v>4635</v>
      </c>
      <c r="M810" t="s">
        <v>5141</v>
      </c>
      <c r="N810" t="s">
        <v>46</v>
      </c>
    </row>
    <row r="811" spans="1:14" x14ac:dyDescent="0.25">
      <c r="A811" t="s">
        <v>5142</v>
      </c>
      <c r="C811" t="s">
        <v>76</v>
      </c>
      <c r="D811" t="s">
        <v>5143</v>
      </c>
      <c r="E811" t="s">
        <v>695</v>
      </c>
      <c r="F811" t="s">
        <v>5144</v>
      </c>
      <c r="G811" t="s">
        <v>5145</v>
      </c>
      <c r="H811" t="s">
        <v>5146</v>
      </c>
      <c r="I811" t="s">
        <v>34</v>
      </c>
      <c r="J811" t="s">
        <v>201</v>
      </c>
      <c r="K811" t="s">
        <v>24</v>
      </c>
      <c r="L811" t="s">
        <v>5147</v>
      </c>
      <c r="M811" t="s">
        <v>5148</v>
      </c>
      <c r="N811" t="s">
        <v>46</v>
      </c>
    </row>
    <row r="812" spans="1:14" x14ac:dyDescent="0.25">
      <c r="A812" t="s">
        <v>5149</v>
      </c>
      <c r="B812" t="s">
        <v>5150</v>
      </c>
      <c r="C812" t="s">
        <v>16</v>
      </c>
      <c r="D812" t="s">
        <v>579</v>
      </c>
      <c r="E812" t="s">
        <v>695</v>
      </c>
      <c r="F812" t="s">
        <v>5151</v>
      </c>
      <c r="G812" t="s">
        <v>5152</v>
      </c>
      <c r="H812" t="s">
        <v>5153</v>
      </c>
      <c r="I812" t="s">
        <v>34</v>
      </c>
      <c r="J812" t="s">
        <v>256</v>
      </c>
      <c r="K812" t="s">
        <v>24</v>
      </c>
      <c r="L812" t="s">
        <v>193</v>
      </c>
      <c r="M812" t="s">
        <v>26</v>
      </c>
      <c r="N812" t="s">
        <v>27</v>
      </c>
    </row>
    <row r="813" spans="1:14" x14ac:dyDescent="0.25">
      <c r="A813" t="s">
        <v>5154</v>
      </c>
      <c r="B813" t="s">
        <v>5155</v>
      </c>
      <c r="C813" t="s">
        <v>76</v>
      </c>
      <c r="D813" t="s">
        <v>5156</v>
      </c>
      <c r="E813" t="s">
        <v>695</v>
      </c>
      <c r="F813" t="s">
        <v>5157</v>
      </c>
      <c r="G813" t="s">
        <v>5158</v>
      </c>
      <c r="H813" t="s">
        <v>5159</v>
      </c>
      <c r="I813" t="s">
        <v>34</v>
      </c>
      <c r="J813" t="s">
        <v>178</v>
      </c>
      <c r="K813" t="s">
        <v>24</v>
      </c>
      <c r="L813" t="s">
        <v>5160</v>
      </c>
      <c r="M813" t="s">
        <v>26</v>
      </c>
      <c r="N813" t="s">
        <v>27</v>
      </c>
    </row>
    <row r="814" spans="1:14" x14ac:dyDescent="0.25">
      <c r="A814" t="s">
        <v>4752</v>
      </c>
      <c r="C814" t="s">
        <v>16</v>
      </c>
      <c r="D814" t="s">
        <v>4753</v>
      </c>
      <c r="E814" t="s">
        <v>695</v>
      </c>
      <c r="F814" t="s">
        <v>5161</v>
      </c>
      <c r="G814" t="s">
        <v>5162</v>
      </c>
      <c r="H814" t="s">
        <v>5163</v>
      </c>
      <c r="I814" t="s">
        <v>22</v>
      </c>
      <c r="J814" t="s">
        <v>476</v>
      </c>
      <c r="K814" t="s">
        <v>24</v>
      </c>
      <c r="L814" t="s">
        <v>91</v>
      </c>
      <c r="M814" t="s">
        <v>26</v>
      </c>
      <c r="N814" t="s">
        <v>27</v>
      </c>
    </row>
    <row r="815" spans="1:14" x14ac:dyDescent="0.25">
      <c r="A815" t="s">
        <v>4942</v>
      </c>
      <c r="B815" t="s">
        <v>5164</v>
      </c>
      <c r="C815" t="s">
        <v>76</v>
      </c>
      <c r="D815" t="s">
        <v>4944</v>
      </c>
      <c r="E815" t="s">
        <v>695</v>
      </c>
      <c r="F815" t="s">
        <v>5165</v>
      </c>
      <c r="G815" t="s">
        <v>5166</v>
      </c>
      <c r="H815" t="s">
        <v>5167</v>
      </c>
      <c r="I815" t="s">
        <v>34</v>
      </c>
      <c r="J815" t="s">
        <v>372</v>
      </c>
      <c r="K815" t="s">
        <v>24</v>
      </c>
      <c r="L815" t="s">
        <v>82</v>
      </c>
      <c r="M815" t="s">
        <v>5168</v>
      </c>
      <c r="N815" t="s">
        <v>46</v>
      </c>
    </row>
    <row r="816" spans="1:14" x14ac:dyDescent="0.25">
      <c r="A816" t="s">
        <v>4932</v>
      </c>
      <c r="C816" t="s">
        <v>16</v>
      </c>
      <c r="D816" t="s">
        <v>4933</v>
      </c>
      <c r="E816" t="s">
        <v>695</v>
      </c>
      <c r="F816" t="s">
        <v>5169</v>
      </c>
      <c r="G816" t="s">
        <v>5170</v>
      </c>
      <c r="H816" t="s">
        <v>5171</v>
      </c>
      <c r="I816" t="s">
        <v>34</v>
      </c>
      <c r="J816" t="s">
        <v>1860</v>
      </c>
      <c r="K816" t="s">
        <v>24</v>
      </c>
      <c r="L816" t="s">
        <v>248</v>
      </c>
      <c r="M816" t="s">
        <v>26</v>
      </c>
      <c r="N816" t="s">
        <v>27</v>
      </c>
    </row>
    <row r="817" spans="1:14" x14ac:dyDescent="0.25">
      <c r="A817" t="s">
        <v>5172</v>
      </c>
      <c r="B817" t="s">
        <v>4698</v>
      </c>
      <c r="C817" t="s">
        <v>16</v>
      </c>
      <c r="D817" t="s">
        <v>2667</v>
      </c>
      <c r="E817" t="s">
        <v>695</v>
      </c>
      <c r="F817" t="s">
        <v>5173</v>
      </c>
      <c r="G817" t="s">
        <v>5174</v>
      </c>
      <c r="H817" t="s">
        <v>5175</v>
      </c>
      <c r="I817" t="s">
        <v>34</v>
      </c>
      <c r="J817" t="s">
        <v>448</v>
      </c>
      <c r="K817" t="s">
        <v>24</v>
      </c>
      <c r="L817" t="s">
        <v>4702</v>
      </c>
      <c r="M817" t="s">
        <v>26</v>
      </c>
      <c r="N817" t="s">
        <v>27</v>
      </c>
    </row>
    <row r="818" spans="1:14" x14ac:dyDescent="0.25">
      <c r="A818" t="s">
        <v>5176</v>
      </c>
      <c r="B818" t="s">
        <v>4682</v>
      </c>
      <c r="C818" t="s">
        <v>76</v>
      </c>
      <c r="D818" t="s">
        <v>1612</v>
      </c>
      <c r="E818" t="s">
        <v>695</v>
      </c>
      <c r="F818" t="s">
        <v>5177</v>
      </c>
      <c r="G818" t="s">
        <v>5178</v>
      </c>
      <c r="H818" t="s">
        <v>5179</v>
      </c>
      <c r="I818" t="s">
        <v>34</v>
      </c>
      <c r="J818" t="s">
        <v>987</v>
      </c>
      <c r="K818" t="s">
        <v>24</v>
      </c>
      <c r="L818" t="s">
        <v>82</v>
      </c>
      <c r="M818" t="s">
        <v>26</v>
      </c>
      <c r="N818" t="s">
        <v>27</v>
      </c>
    </row>
    <row r="819" spans="1:14" x14ac:dyDescent="0.25">
      <c r="A819" t="s">
        <v>5185</v>
      </c>
      <c r="B819" t="s">
        <v>4967</v>
      </c>
      <c r="C819" t="s">
        <v>76</v>
      </c>
      <c r="D819" t="s">
        <v>4968</v>
      </c>
      <c r="E819" t="s">
        <v>695</v>
      </c>
      <c r="F819" t="s">
        <v>5186</v>
      </c>
      <c r="G819" t="s">
        <v>5187</v>
      </c>
      <c r="H819" t="s">
        <v>5188</v>
      </c>
      <c r="I819" t="s">
        <v>34</v>
      </c>
      <c r="J819" t="s">
        <v>1275</v>
      </c>
      <c r="K819" t="s">
        <v>24</v>
      </c>
      <c r="L819" t="s">
        <v>4972</v>
      </c>
      <c r="M819" t="s">
        <v>26</v>
      </c>
      <c r="N819" t="s">
        <v>27</v>
      </c>
    </row>
    <row r="820" spans="1:14" x14ac:dyDescent="0.25">
      <c r="A820" t="s">
        <v>5189</v>
      </c>
      <c r="B820" t="s">
        <v>5190</v>
      </c>
      <c r="C820" t="s">
        <v>16</v>
      </c>
      <c r="D820" t="s">
        <v>579</v>
      </c>
      <c r="E820" t="s">
        <v>695</v>
      </c>
      <c r="F820" t="s">
        <v>5191</v>
      </c>
      <c r="G820" t="s">
        <v>5192</v>
      </c>
      <c r="H820" t="s">
        <v>5193</v>
      </c>
      <c r="I820" t="s">
        <v>34</v>
      </c>
      <c r="J820" t="s">
        <v>661</v>
      </c>
      <c r="K820" t="s">
        <v>24</v>
      </c>
      <c r="L820" t="s">
        <v>193</v>
      </c>
      <c r="M820" t="s">
        <v>26</v>
      </c>
      <c r="N820" t="s">
        <v>27</v>
      </c>
    </row>
    <row r="821" spans="1:14" x14ac:dyDescent="0.25">
      <c r="A821" t="s">
        <v>4623</v>
      </c>
      <c r="B821" t="s">
        <v>4624</v>
      </c>
      <c r="C821" t="s">
        <v>16</v>
      </c>
      <c r="D821" t="s">
        <v>3889</v>
      </c>
      <c r="E821" t="s">
        <v>695</v>
      </c>
      <c r="F821" t="s">
        <v>5194</v>
      </c>
      <c r="G821" t="s">
        <v>5195</v>
      </c>
      <c r="H821" t="s">
        <v>5196</v>
      </c>
      <c r="I821" t="s">
        <v>34</v>
      </c>
      <c r="J821" t="s">
        <v>98</v>
      </c>
      <c r="K821" t="s">
        <v>24</v>
      </c>
      <c r="L821" t="s">
        <v>44</v>
      </c>
      <c r="M821" t="s">
        <v>26</v>
      </c>
      <c r="N821" t="s">
        <v>27</v>
      </c>
    </row>
    <row r="822" spans="1:14" x14ac:dyDescent="0.25">
      <c r="A822" t="s">
        <v>5130</v>
      </c>
      <c r="B822" t="s">
        <v>5131</v>
      </c>
      <c r="C822" t="s">
        <v>16</v>
      </c>
      <c r="D822" t="s">
        <v>3303</v>
      </c>
      <c r="E822" t="s">
        <v>695</v>
      </c>
      <c r="F822" t="s">
        <v>5210</v>
      </c>
      <c r="G822" t="s">
        <v>5211</v>
      </c>
      <c r="H822" t="s">
        <v>5212</v>
      </c>
      <c r="I822" t="s">
        <v>34</v>
      </c>
      <c r="J822" t="s">
        <v>2079</v>
      </c>
      <c r="K822" t="s">
        <v>24</v>
      </c>
      <c r="L822" t="s">
        <v>82</v>
      </c>
      <c r="M822" t="s">
        <v>26</v>
      </c>
      <c r="N822" t="s">
        <v>27</v>
      </c>
    </row>
    <row r="823" spans="1:14" x14ac:dyDescent="0.25">
      <c r="A823" t="s">
        <v>5217</v>
      </c>
      <c r="B823" t="s">
        <v>4826</v>
      </c>
      <c r="C823" t="s">
        <v>76</v>
      </c>
      <c r="D823" t="s">
        <v>4616</v>
      </c>
      <c r="E823" t="s">
        <v>695</v>
      </c>
      <c r="F823" t="s">
        <v>5218</v>
      </c>
      <c r="G823" t="s">
        <v>5219</v>
      </c>
      <c r="H823" t="s">
        <v>5220</v>
      </c>
      <c r="I823" t="s">
        <v>34</v>
      </c>
      <c r="J823" t="s">
        <v>1648</v>
      </c>
      <c r="K823" t="s">
        <v>24</v>
      </c>
      <c r="L823" t="s">
        <v>36</v>
      </c>
      <c r="M823" t="s">
        <v>26</v>
      </c>
      <c r="N823" t="s">
        <v>27</v>
      </c>
    </row>
    <row r="824" spans="1:14" x14ac:dyDescent="0.25">
      <c r="A824" t="s">
        <v>5221</v>
      </c>
      <c r="B824" t="s">
        <v>4698</v>
      </c>
      <c r="C824" t="s">
        <v>16</v>
      </c>
      <c r="D824" t="s">
        <v>2667</v>
      </c>
      <c r="E824" t="s">
        <v>695</v>
      </c>
      <c r="F824" t="s">
        <v>5222</v>
      </c>
      <c r="G824" t="s">
        <v>5223</v>
      </c>
      <c r="H824" t="s">
        <v>5224</v>
      </c>
      <c r="I824" t="s">
        <v>34</v>
      </c>
      <c r="J824" t="s">
        <v>448</v>
      </c>
      <c r="K824" t="s">
        <v>24</v>
      </c>
      <c r="L824" t="s">
        <v>4714</v>
      </c>
      <c r="M824" t="s">
        <v>26</v>
      </c>
      <c r="N824" t="s">
        <v>27</v>
      </c>
    </row>
    <row r="825" spans="1:14" x14ac:dyDescent="0.25">
      <c r="A825" t="s">
        <v>5231</v>
      </c>
      <c r="B825" t="s">
        <v>5232</v>
      </c>
      <c r="C825" t="s">
        <v>76</v>
      </c>
      <c r="D825" t="s">
        <v>437</v>
      </c>
      <c r="E825" t="s">
        <v>695</v>
      </c>
      <c r="F825" t="s">
        <v>5233</v>
      </c>
      <c r="G825" t="s">
        <v>5234</v>
      </c>
      <c r="H825" t="s">
        <v>5235</v>
      </c>
      <c r="I825" t="s">
        <v>34</v>
      </c>
      <c r="J825" t="s">
        <v>170</v>
      </c>
      <c r="K825" t="s">
        <v>24</v>
      </c>
      <c r="L825" t="s">
        <v>441</v>
      </c>
      <c r="M825" t="s">
        <v>5236</v>
      </c>
      <c r="N825" t="s">
        <v>46</v>
      </c>
    </row>
    <row r="826" spans="1:14" x14ac:dyDescent="0.25">
      <c r="A826" t="s">
        <v>4791</v>
      </c>
      <c r="B826" t="s">
        <v>708</v>
      </c>
      <c r="C826" t="s">
        <v>16</v>
      </c>
      <c r="D826" t="s">
        <v>4792</v>
      </c>
      <c r="E826" t="s">
        <v>695</v>
      </c>
      <c r="F826" t="s">
        <v>5237</v>
      </c>
      <c r="G826" t="s">
        <v>5238</v>
      </c>
      <c r="H826" t="s">
        <v>5239</v>
      </c>
      <c r="I826" t="s">
        <v>34</v>
      </c>
      <c r="J826" t="s">
        <v>605</v>
      </c>
      <c r="K826" t="s">
        <v>24</v>
      </c>
      <c r="L826" t="s">
        <v>914</v>
      </c>
      <c r="M826" t="s">
        <v>26</v>
      </c>
      <c r="N826" t="s">
        <v>27</v>
      </c>
    </row>
    <row r="827" spans="1:14" x14ac:dyDescent="0.25">
      <c r="A827" t="s">
        <v>5240</v>
      </c>
      <c r="B827" t="s">
        <v>5206</v>
      </c>
      <c r="C827" t="s">
        <v>16</v>
      </c>
      <c r="D827" t="s">
        <v>4988</v>
      </c>
      <c r="E827" t="s">
        <v>695</v>
      </c>
      <c r="F827" t="s">
        <v>5241</v>
      </c>
      <c r="G827" t="s">
        <v>5242</v>
      </c>
      <c r="H827" t="s">
        <v>5243</v>
      </c>
      <c r="I827" t="s">
        <v>34</v>
      </c>
      <c r="J827" t="s">
        <v>551</v>
      </c>
      <c r="K827" t="s">
        <v>24</v>
      </c>
      <c r="L827" t="s">
        <v>4992</v>
      </c>
      <c r="M827" t="s">
        <v>5244</v>
      </c>
      <c r="N827" t="s">
        <v>46</v>
      </c>
    </row>
    <row r="828" spans="1:14" x14ac:dyDescent="0.25">
      <c r="A828" t="s">
        <v>4906</v>
      </c>
      <c r="B828" t="s">
        <v>722</v>
      </c>
      <c r="C828" t="s">
        <v>76</v>
      </c>
      <c r="D828" t="s">
        <v>4896</v>
      </c>
      <c r="E828" t="s">
        <v>695</v>
      </c>
      <c r="F828" t="s">
        <v>5245</v>
      </c>
      <c r="G828" t="s">
        <v>5246</v>
      </c>
      <c r="H828" t="s">
        <v>5247</v>
      </c>
      <c r="I828" t="s">
        <v>34</v>
      </c>
      <c r="J828" t="s">
        <v>691</v>
      </c>
      <c r="K828" t="s">
        <v>24</v>
      </c>
      <c r="L828" t="s">
        <v>2751</v>
      </c>
      <c r="M828" t="s">
        <v>26</v>
      </c>
      <c r="N828" t="s">
        <v>27</v>
      </c>
    </row>
    <row r="829" spans="1:14" x14ac:dyDescent="0.25">
      <c r="A829" t="s">
        <v>5248</v>
      </c>
      <c r="B829" t="s">
        <v>2779</v>
      </c>
      <c r="C829" t="s">
        <v>76</v>
      </c>
      <c r="D829" t="s">
        <v>102</v>
      </c>
      <c r="E829" t="s">
        <v>18</v>
      </c>
      <c r="F829" t="s">
        <v>5249</v>
      </c>
      <c r="G829" t="s">
        <v>5250</v>
      </c>
      <c r="H829" t="s">
        <v>5251</v>
      </c>
      <c r="I829" t="s">
        <v>34</v>
      </c>
      <c r="J829" t="s">
        <v>71</v>
      </c>
      <c r="K829" t="s">
        <v>24</v>
      </c>
      <c r="L829" t="s">
        <v>82</v>
      </c>
      <c r="M829" t="s">
        <v>5252</v>
      </c>
      <c r="N829" t="s">
        <v>46</v>
      </c>
    </row>
    <row r="830" spans="1:14" x14ac:dyDescent="0.25">
      <c r="A830" t="s">
        <v>2431</v>
      </c>
      <c r="B830" t="s">
        <v>1546</v>
      </c>
      <c r="C830" t="s">
        <v>76</v>
      </c>
      <c r="D830" t="s">
        <v>49</v>
      </c>
      <c r="E830" t="s">
        <v>18</v>
      </c>
      <c r="F830" t="s">
        <v>5253</v>
      </c>
      <c r="G830" t="s">
        <v>5254</v>
      </c>
      <c r="H830" t="s">
        <v>5255</v>
      </c>
      <c r="I830" t="s">
        <v>34</v>
      </c>
      <c r="J830" t="s">
        <v>1543</v>
      </c>
      <c r="K830" t="s">
        <v>24</v>
      </c>
      <c r="L830" t="s">
        <v>54</v>
      </c>
      <c r="M830" t="s">
        <v>5256</v>
      </c>
      <c r="N830" t="s">
        <v>46</v>
      </c>
    </row>
    <row r="831" spans="1:14" x14ac:dyDescent="0.25">
      <c r="A831" t="s">
        <v>5257</v>
      </c>
      <c r="B831" t="s">
        <v>5258</v>
      </c>
      <c r="C831" t="s">
        <v>76</v>
      </c>
      <c r="E831" t="s">
        <v>18</v>
      </c>
      <c r="F831" t="s">
        <v>5259</v>
      </c>
      <c r="G831" t="s">
        <v>5260</v>
      </c>
      <c r="H831" t="s">
        <v>5261</v>
      </c>
      <c r="I831" t="s">
        <v>34</v>
      </c>
      <c r="J831" t="s">
        <v>635</v>
      </c>
      <c r="K831" t="s">
        <v>24</v>
      </c>
      <c r="L831" t="s">
        <v>5262</v>
      </c>
      <c r="M831" t="s">
        <v>5263</v>
      </c>
      <c r="N831" t="s">
        <v>46</v>
      </c>
    </row>
    <row r="832" spans="1:14" x14ac:dyDescent="0.25">
      <c r="A832" t="s">
        <v>5264</v>
      </c>
      <c r="B832" t="s">
        <v>4449</v>
      </c>
      <c r="C832" t="s">
        <v>16</v>
      </c>
      <c r="D832" t="s">
        <v>5265</v>
      </c>
      <c r="E832" t="s">
        <v>18</v>
      </c>
      <c r="F832" t="s">
        <v>5266</v>
      </c>
      <c r="G832" t="s">
        <v>5267</v>
      </c>
      <c r="H832" t="s">
        <v>5268</v>
      </c>
      <c r="I832" t="s">
        <v>34</v>
      </c>
      <c r="J832" t="s">
        <v>1836</v>
      </c>
      <c r="K832" t="s">
        <v>24</v>
      </c>
      <c r="L832" t="s">
        <v>299</v>
      </c>
      <c r="M832" t="s">
        <v>5269</v>
      </c>
      <c r="N832" t="s">
        <v>46</v>
      </c>
    </row>
    <row r="833" spans="1:14" x14ac:dyDescent="0.25">
      <c r="A833" t="s">
        <v>5270</v>
      </c>
      <c r="B833" t="s">
        <v>1491</v>
      </c>
      <c r="C833" t="s">
        <v>76</v>
      </c>
      <c r="D833" t="s">
        <v>1492</v>
      </c>
      <c r="E833" t="s">
        <v>18</v>
      </c>
      <c r="F833" t="s">
        <v>5271</v>
      </c>
      <c r="G833" t="s">
        <v>5272</v>
      </c>
      <c r="H833" t="s">
        <v>5273</v>
      </c>
      <c r="I833" t="s">
        <v>34</v>
      </c>
      <c r="J833" t="s">
        <v>412</v>
      </c>
      <c r="K833" t="s">
        <v>24</v>
      </c>
      <c r="L833" t="s">
        <v>114</v>
      </c>
      <c r="M833" t="s">
        <v>5274</v>
      </c>
      <c r="N833" t="s">
        <v>46</v>
      </c>
    </row>
    <row r="834" spans="1:14" x14ac:dyDescent="0.25">
      <c r="A834" t="s">
        <v>5275</v>
      </c>
      <c r="B834" t="s">
        <v>101</v>
      </c>
      <c r="C834" t="s">
        <v>76</v>
      </c>
      <c r="D834" t="s">
        <v>102</v>
      </c>
      <c r="E834" t="s">
        <v>18</v>
      </c>
      <c r="F834" t="s">
        <v>5276</v>
      </c>
      <c r="G834" t="s">
        <v>5277</v>
      </c>
      <c r="H834" t="s">
        <v>5278</v>
      </c>
      <c r="I834" t="s">
        <v>34</v>
      </c>
      <c r="J834" t="s">
        <v>324</v>
      </c>
      <c r="K834" t="s">
        <v>24</v>
      </c>
      <c r="L834" t="s">
        <v>82</v>
      </c>
      <c r="M834" t="s">
        <v>5279</v>
      </c>
      <c r="N834" t="s">
        <v>46</v>
      </c>
    </row>
    <row r="835" spans="1:14" x14ac:dyDescent="0.25">
      <c r="A835" t="s">
        <v>5280</v>
      </c>
      <c r="B835" t="s">
        <v>2803</v>
      </c>
      <c r="C835" t="s">
        <v>76</v>
      </c>
      <c r="D835" t="s">
        <v>5281</v>
      </c>
      <c r="E835" t="s">
        <v>18</v>
      </c>
      <c r="F835" t="s">
        <v>5282</v>
      </c>
      <c r="G835" t="s">
        <v>5283</v>
      </c>
      <c r="H835" t="s">
        <v>5284</v>
      </c>
      <c r="I835" t="s">
        <v>34</v>
      </c>
      <c r="J835" t="s">
        <v>162</v>
      </c>
      <c r="K835" t="s">
        <v>24</v>
      </c>
      <c r="L835" t="s">
        <v>224</v>
      </c>
      <c r="M835" t="s">
        <v>5285</v>
      </c>
      <c r="N835" t="s">
        <v>46</v>
      </c>
    </row>
    <row r="836" spans="1:14" x14ac:dyDescent="0.25">
      <c r="A836" t="s">
        <v>5286</v>
      </c>
      <c r="B836" t="s">
        <v>5287</v>
      </c>
      <c r="C836" t="s">
        <v>16</v>
      </c>
      <c r="D836" t="s">
        <v>2691</v>
      </c>
      <c r="E836" t="s">
        <v>18</v>
      </c>
      <c r="F836" t="s">
        <v>5288</v>
      </c>
      <c r="G836" t="s">
        <v>5289</v>
      </c>
      <c r="H836" t="s">
        <v>5290</v>
      </c>
      <c r="I836" t="s">
        <v>34</v>
      </c>
      <c r="J836" t="s">
        <v>5291</v>
      </c>
      <c r="K836" t="s">
        <v>24</v>
      </c>
      <c r="L836" t="s">
        <v>63</v>
      </c>
      <c r="M836" t="s">
        <v>5292</v>
      </c>
      <c r="N836" t="s">
        <v>46</v>
      </c>
    </row>
    <row r="837" spans="1:14" x14ac:dyDescent="0.25">
      <c r="A837" t="s">
        <v>5293</v>
      </c>
      <c r="B837" t="s">
        <v>5294</v>
      </c>
      <c r="C837" t="s">
        <v>76</v>
      </c>
      <c r="D837" t="s">
        <v>5295</v>
      </c>
      <c r="E837" t="s">
        <v>18</v>
      </c>
      <c r="F837" t="s">
        <v>5296</v>
      </c>
      <c r="G837" t="s">
        <v>5297</v>
      </c>
      <c r="H837" t="s">
        <v>5298</v>
      </c>
      <c r="I837" t="s">
        <v>34</v>
      </c>
      <c r="J837" t="s">
        <v>1757</v>
      </c>
      <c r="K837" t="s">
        <v>24</v>
      </c>
      <c r="L837" t="s">
        <v>4447</v>
      </c>
      <c r="M837" t="s">
        <v>26</v>
      </c>
      <c r="N837" t="s">
        <v>27</v>
      </c>
    </row>
    <row r="838" spans="1:14" x14ac:dyDescent="0.25">
      <c r="A838" t="s">
        <v>5299</v>
      </c>
      <c r="B838" t="s">
        <v>5300</v>
      </c>
      <c r="C838" t="s">
        <v>16</v>
      </c>
      <c r="D838" t="s">
        <v>5301</v>
      </c>
      <c r="E838" t="s">
        <v>18</v>
      </c>
      <c r="F838" t="s">
        <v>5302</v>
      </c>
      <c r="G838" t="s">
        <v>5303</v>
      </c>
      <c r="H838" t="s">
        <v>5304</v>
      </c>
      <c r="I838" t="s">
        <v>34</v>
      </c>
      <c r="J838" t="s">
        <v>81</v>
      </c>
      <c r="K838" t="s">
        <v>24</v>
      </c>
      <c r="L838" t="s">
        <v>114</v>
      </c>
      <c r="M838" t="s">
        <v>5305</v>
      </c>
      <c r="N838" t="s">
        <v>46</v>
      </c>
    </row>
    <row r="839" spans="1:14" x14ac:dyDescent="0.25">
      <c r="A839" t="s">
        <v>5306</v>
      </c>
      <c r="B839" t="s">
        <v>5307</v>
      </c>
      <c r="C839" t="s">
        <v>16</v>
      </c>
      <c r="D839" t="s">
        <v>166</v>
      </c>
      <c r="E839" t="s">
        <v>18</v>
      </c>
      <c r="F839" t="s">
        <v>5308</v>
      </c>
      <c r="G839" t="s">
        <v>5309</v>
      </c>
      <c r="H839" t="s">
        <v>5310</v>
      </c>
      <c r="I839" t="s">
        <v>34</v>
      </c>
      <c r="J839" t="s">
        <v>372</v>
      </c>
      <c r="K839" t="s">
        <v>24</v>
      </c>
      <c r="L839" t="s">
        <v>114</v>
      </c>
      <c r="M839" t="s">
        <v>5311</v>
      </c>
      <c r="N839" t="s">
        <v>46</v>
      </c>
    </row>
    <row r="840" spans="1:14" x14ac:dyDescent="0.25">
      <c r="A840" t="s">
        <v>5312</v>
      </c>
      <c r="B840" t="s">
        <v>3768</v>
      </c>
      <c r="C840" t="s">
        <v>76</v>
      </c>
      <c r="D840" t="s">
        <v>5313</v>
      </c>
      <c r="E840" t="s">
        <v>18</v>
      </c>
      <c r="F840" t="s">
        <v>5314</v>
      </c>
      <c r="G840" t="s">
        <v>5315</v>
      </c>
      <c r="H840" t="s">
        <v>5316</v>
      </c>
      <c r="I840" t="s">
        <v>34</v>
      </c>
      <c r="J840" t="s">
        <v>349</v>
      </c>
      <c r="K840" t="s">
        <v>24</v>
      </c>
      <c r="L840" t="s">
        <v>44</v>
      </c>
      <c r="M840" t="s">
        <v>5317</v>
      </c>
      <c r="N840" t="s">
        <v>46</v>
      </c>
    </row>
    <row r="841" spans="1:14" x14ac:dyDescent="0.25">
      <c r="A841" t="s">
        <v>5318</v>
      </c>
      <c r="B841" t="s">
        <v>5319</v>
      </c>
      <c r="C841" t="s">
        <v>76</v>
      </c>
      <c r="D841" t="s">
        <v>197</v>
      </c>
      <c r="E841" t="s">
        <v>18</v>
      </c>
      <c r="F841" t="s">
        <v>5320</v>
      </c>
      <c r="G841" t="s">
        <v>5321</v>
      </c>
      <c r="H841" t="s">
        <v>5322</v>
      </c>
      <c r="I841" t="s">
        <v>34</v>
      </c>
      <c r="J841" t="s">
        <v>372</v>
      </c>
      <c r="K841" t="s">
        <v>24</v>
      </c>
      <c r="L841" t="s">
        <v>373</v>
      </c>
      <c r="M841" t="s">
        <v>5323</v>
      </c>
      <c r="N841" t="s">
        <v>46</v>
      </c>
    </row>
    <row r="842" spans="1:14" x14ac:dyDescent="0.25">
      <c r="A842" t="s">
        <v>5324</v>
      </c>
      <c r="C842" t="s">
        <v>76</v>
      </c>
      <c r="D842" t="s">
        <v>472</v>
      </c>
      <c r="E842" t="s">
        <v>18</v>
      </c>
      <c r="F842" t="s">
        <v>5325</v>
      </c>
      <c r="G842" t="s">
        <v>5326</v>
      </c>
      <c r="H842" t="s">
        <v>5327</v>
      </c>
      <c r="I842" t="s">
        <v>34</v>
      </c>
      <c r="J842" t="s">
        <v>284</v>
      </c>
      <c r="K842" t="s">
        <v>24</v>
      </c>
      <c r="L842" t="s">
        <v>477</v>
      </c>
      <c r="M842" t="s">
        <v>26</v>
      </c>
      <c r="N842" t="s">
        <v>27</v>
      </c>
    </row>
    <row r="843" spans="1:14" x14ac:dyDescent="0.25">
      <c r="A843" t="s">
        <v>1471</v>
      </c>
      <c r="B843" t="s">
        <v>1472</v>
      </c>
      <c r="C843" t="s">
        <v>76</v>
      </c>
      <c r="D843" t="s">
        <v>638</v>
      </c>
      <c r="E843" t="s">
        <v>18</v>
      </c>
      <c r="F843" t="s">
        <v>5328</v>
      </c>
      <c r="G843" t="s">
        <v>5329</v>
      </c>
      <c r="H843" t="s">
        <v>5330</v>
      </c>
      <c r="I843" t="s">
        <v>34</v>
      </c>
      <c r="J843" t="s">
        <v>889</v>
      </c>
      <c r="K843" t="s">
        <v>24</v>
      </c>
      <c r="L843" t="s">
        <v>82</v>
      </c>
      <c r="M843" t="s">
        <v>26</v>
      </c>
      <c r="N843" t="s">
        <v>27</v>
      </c>
    </row>
    <row r="844" spans="1:14" x14ac:dyDescent="0.25">
      <c r="A844" t="s">
        <v>5331</v>
      </c>
      <c r="B844" t="s">
        <v>5332</v>
      </c>
      <c r="C844" t="s">
        <v>16</v>
      </c>
      <c r="D844" t="s">
        <v>404</v>
      </c>
      <c r="E844" t="s">
        <v>18</v>
      </c>
      <c r="F844" t="s">
        <v>5333</v>
      </c>
      <c r="G844" t="s">
        <v>5334</v>
      </c>
      <c r="H844" t="s">
        <v>5335</v>
      </c>
      <c r="I844" t="s">
        <v>34</v>
      </c>
      <c r="J844" t="s">
        <v>1066</v>
      </c>
      <c r="K844" t="s">
        <v>24</v>
      </c>
      <c r="L844" t="s">
        <v>82</v>
      </c>
      <c r="M844" t="s">
        <v>26</v>
      </c>
      <c r="N844" t="s">
        <v>27</v>
      </c>
    </row>
    <row r="845" spans="1:14" x14ac:dyDescent="0.25">
      <c r="A845" t="s">
        <v>5336</v>
      </c>
      <c r="B845" t="s">
        <v>5337</v>
      </c>
      <c r="C845" t="s">
        <v>16</v>
      </c>
      <c r="D845" t="s">
        <v>197</v>
      </c>
      <c r="E845" t="s">
        <v>18</v>
      </c>
      <c r="F845" t="s">
        <v>5338</v>
      </c>
      <c r="G845" t="s">
        <v>5339</v>
      </c>
      <c r="H845" t="s">
        <v>5340</v>
      </c>
      <c r="I845" t="s">
        <v>34</v>
      </c>
      <c r="J845" t="s">
        <v>315</v>
      </c>
      <c r="K845" t="s">
        <v>24</v>
      </c>
      <c r="L845" t="s">
        <v>3702</v>
      </c>
      <c r="M845" t="s">
        <v>5341</v>
      </c>
      <c r="N845" t="s">
        <v>46</v>
      </c>
    </row>
    <row r="846" spans="1:14" x14ac:dyDescent="0.25">
      <c r="A846" t="s">
        <v>1471</v>
      </c>
      <c r="B846" t="s">
        <v>1472</v>
      </c>
      <c r="C846" t="s">
        <v>76</v>
      </c>
      <c r="D846" t="s">
        <v>638</v>
      </c>
      <c r="E846" t="s">
        <v>18</v>
      </c>
      <c r="F846" t="s">
        <v>5342</v>
      </c>
      <c r="G846" t="s">
        <v>5343</v>
      </c>
      <c r="H846" t="s">
        <v>5344</v>
      </c>
      <c r="I846" t="s">
        <v>34</v>
      </c>
      <c r="J846" t="s">
        <v>276</v>
      </c>
      <c r="K846" t="s">
        <v>24</v>
      </c>
      <c r="L846" t="s">
        <v>82</v>
      </c>
      <c r="M846" t="s">
        <v>26</v>
      </c>
      <c r="N846" t="s">
        <v>27</v>
      </c>
    </row>
    <row r="847" spans="1:14" x14ac:dyDescent="0.25">
      <c r="A847" t="s">
        <v>5345</v>
      </c>
      <c r="B847" t="s">
        <v>5346</v>
      </c>
      <c r="C847" t="s">
        <v>16</v>
      </c>
      <c r="D847" t="s">
        <v>5347</v>
      </c>
      <c r="E847" t="s">
        <v>18</v>
      </c>
      <c r="F847" t="s">
        <v>5348</v>
      </c>
      <c r="G847" t="s">
        <v>5349</v>
      </c>
      <c r="H847" t="s">
        <v>5350</v>
      </c>
      <c r="I847" t="s">
        <v>34</v>
      </c>
      <c r="J847" t="s">
        <v>256</v>
      </c>
      <c r="K847" t="s">
        <v>24</v>
      </c>
      <c r="L847" t="s">
        <v>224</v>
      </c>
      <c r="M847" t="s">
        <v>26</v>
      </c>
      <c r="N847" t="s">
        <v>27</v>
      </c>
    </row>
    <row r="848" spans="1:14" x14ac:dyDescent="0.25">
      <c r="A848" t="s">
        <v>5351</v>
      </c>
      <c r="B848" t="s">
        <v>5352</v>
      </c>
      <c r="C848" t="s">
        <v>16</v>
      </c>
      <c r="D848" t="s">
        <v>3769</v>
      </c>
      <c r="E848" t="s">
        <v>18</v>
      </c>
      <c r="F848" t="s">
        <v>5353</v>
      </c>
      <c r="G848" t="s">
        <v>5354</v>
      </c>
      <c r="H848" t="s">
        <v>5355</v>
      </c>
      <c r="I848" t="s">
        <v>34</v>
      </c>
      <c r="J848" t="s">
        <v>192</v>
      </c>
      <c r="K848" t="s">
        <v>24</v>
      </c>
      <c r="L848" t="s">
        <v>114</v>
      </c>
      <c r="M848" t="s">
        <v>5356</v>
      </c>
      <c r="N848" t="s">
        <v>46</v>
      </c>
    </row>
    <row r="849" spans="1:14" x14ac:dyDescent="0.25">
      <c r="A849" t="s">
        <v>5357</v>
      </c>
      <c r="B849" t="s">
        <v>5358</v>
      </c>
      <c r="C849" t="s">
        <v>76</v>
      </c>
      <c r="D849" t="s">
        <v>5359</v>
      </c>
      <c r="E849" t="s">
        <v>18</v>
      </c>
      <c r="F849" t="s">
        <v>5360</v>
      </c>
      <c r="G849" t="s">
        <v>5361</v>
      </c>
      <c r="H849" t="s">
        <v>5362</v>
      </c>
      <c r="I849" t="s">
        <v>34</v>
      </c>
      <c r="J849" t="s">
        <v>307</v>
      </c>
      <c r="K849" t="s">
        <v>24</v>
      </c>
      <c r="L849" t="s">
        <v>248</v>
      </c>
      <c r="M849" t="s">
        <v>26</v>
      </c>
      <c r="N849" t="s">
        <v>27</v>
      </c>
    </row>
    <row r="850" spans="1:14" x14ac:dyDescent="0.25">
      <c r="A850" t="s">
        <v>1586</v>
      </c>
      <c r="B850" t="s">
        <v>1587</v>
      </c>
      <c r="C850" t="s">
        <v>16</v>
      </c>
      <c r="D850" t="s">
        <v>472</v>
      </c>
      <c r="E850" t="s">
        <v>18</v>
      </c>
      <c r="F850" t="s">
        <v>5363</v>
      </c>
      <c r="G850" t="s">
        <v>5364</v>
      </c>
      <c r="H850" t="s">
        <v>5365</v>
      </c>
      <c r="I850" t="s">
        <v>34</v>
      </c>
      <c r="J850" t="s">
        <v>699</v>
      </c>
      <c r="K850" t="s">
        <v>24</v>
      </c>
      <c r="L850" t="s">
        <v>477</v>
      </c>
      <c r="M850" t="s">
        <v>26</v>
      </c>
      <c r="N850" t="s">
        <v>27</v>
      </c>
    </row>
    <row r="851" spans="1:14" x14ac:dyDescent="0.25">
      <c r="A851" t="s">
        <v>5366</v>
      </c>
      <c r="B851" t="s">
        <v>5367</v>
      </c>
      <c r="C851" t="s">
        <v>76</v>
      </c>
      <c r="D851" t="s">
        <v>5368</v>
      </c>
      <c r="E851" t="s">
        <v>18</v>
      </c>
      <c r="F851" t="s">
        <v>5369</v>
      </c>
      <c r="G851" t="s">
        <v>5370</v>
      </c>
      <c r="H851" t="s">
        <v>5371</v>
      </c>
      <c r="I851" t="s">
        <v>34</v>
      </c>
      <c r="J851" t="s">
        <v>1398</v>
      </c>
      <c r="K851" t="s">
        <v>24</v>
      </c>
      <c r="L851" t="s">
        <v>700</v>
      </c>
      <c r="M851" t="s">
        <v>5372</v>
      </c>
      <c r="N851" t="s">
        <v>46</v>
      </c>
    </row>
    <row r="852" spans="1:14" x14ac:dyDescent="0.25">
      <c r="A852" t="s">
        <v>5373</v>
      </c>
      <c r="B852" t="s">
        <v>5374</v>
      </c>
      <c r="C852" t="s">
        <v>16</v>
      </c>
      <c r="D852" t="s">
        <v>220</v>
      </c>
      <c r="E852" t="s">
        <v>18</v>
      </c>
      <c r="F852" t="s">
        <v>5375</v>
      </c>
      <c r="G852" t="s">
        <v>5376</v>
      </c>
      <c r="H852" t="s">
        <v>5377</v>
      </c>
      <c r="I852" t="s">
        <v>34</v>
      </c>
      <c r="J852" t="s">
        <v>2223</v>
      </c>
      <c r="K852" t="s">
        <v>24</v>
      </c>
      <c r="L852" t="s">
        <v>224</v>
      </c>
      <c r="M852" t="s">
        <v>26</v>
      </c>
      <c r="N852" t="s">
        <v>27</v>
      </c>
    </row>
    <row r="853" spans="1:14" x14ac:dyDescent="0.25">
      <c r="A853" t="s">
        <v>5378</v>
      </c>
      <c r="B853" t="s">
        <v>5379</v>
      </c>
      <c r="C853" t="s">
        <v>1572</v>
      </c>
      <c r="D853" t="s">
        <v>5380</v>
      </c>
      <c r="E853" t="s">
        <v>18</v>
      </c>
      <c r="F853" t="s">
        <v>5381</v>
      </c>
      <c r="G853" t="s">
        <v>5382</v>
      </c>
      <c r="H853" t="s">
        <v>5383</v>
      </c>
      <c r="I853" t="s">
        <v>34</v>
      </c>
      <c r="J853" t="s">
        <v>1557</v>
      </c>
      <c r="K853" t="s">
        <v>24</v>
      </c>
      <c r="L853" t="s">
        <v>224</v>
      </c>
      <c r="M853" t="s">
        <v>5384</v>
      </c>
      <c r="N853" t="s">
        <v>46</v>
      </c>
    </row>
    <row r="854" spans="1:14" x14ac:dyDescent="0.25">
      <c r="A854" t="s">
        <v>5385</v>
      </c>
      <c r="B854" t="s">
        <v>5386</v>
      </c>
      <c r="C854" t="s">
        <v>16</v>
      </c>
      <c r="D854" t="s">
        <v>5387</v>
      </c>
      <c r="E854" t="s">
        <v>18</v>
      </c>
      <c r="F854" t="s">
        <v>5388</v>
      </c>
      <c r="G854" t="s">
        <v>5389</v>
      </c>
      <c r="H854" t="s">
        <v>5390</v>
      </c>
      <c r="I854" t="s">
        <v>34</v>
      </c>
      <c r="J854" t="s">
        <v>635</v>
      </c>
      <c r="K854" t="s">
        <v>24</v>
      </c>
      <c r="L854" t="s">
        <v>44</v>
      </c>
      <c r="M854" t="s">
        <v>5391</v>
      </c>
      <c r="N854" t="s">
        <v>46</v>
      </c>
    </row>
    <row r="855" spans="1:14" x14ac:dyDescent="0.25">
      <c r="A855" t="s">
        <v>5392</v>
      </c>
      <c r="B855" t="s">
        <v>5393</v>
      </c>
      <c r="C855" t="s">
        <v>16</v>
      </c>
      <c r="D855" t="s">
        <v>2847</v>
      </c>
      <c r="E855" t="s">
        <v>18</v>
      </c>
      <c r="F855" t="s">
        <v>5394</v>
      </c>
      <c r="G855" t="s">
        <v>5395</v>
      </c>
      <c r="H855" t="s">
        <v>5396</v>
      </c>
      <c r="I855" t="s">
        <v>34</v>
      </c>
      <c r="J855" t="s">
        <v>536</v>
      </c>
      <c r="K855" t="s">
        <v>24</v>
      </c>
      <c r="L855" t="s">
        <v>82</v>
      </c>
      <c r="M855" t="s">
        <v>5397</v>
      </c>
      <c r="N855" t="s">
        <v>46</v>
      </c>
    </row>
    <row r="856" spans="1:14" x14ac:dyDescent="0.25">
      <c r="A856" t="s">
        <v>5398</v>
      </c>
      <c r="B856" t="s">
        <v>5399</v>
      </c>
      <c r="C856" t="s">
        <v>16</v>
      </c>
      <c r="D856" t="s">
        <v>5400</v>
      </c>
      <c r="E856" t="s">
        <v>18</v>
      </c>
      <c r="F856" t="s">
        <v>5401</v>
      </c>
      <c r="G856" t="s">
        <v>5402</v>
      </c>
      <c r="H856" t="s">
        <v>5403</v>
      </c>
      <c r="I856" t="s">
        <v>34</v>
      </c>
      <c r="J856" t="s">
        <v>691</v>
      </c>
      <c r="K856" t="s">
        <v>24</v>
      </c>
      <c r="L856" t="s">
        <v>248</v>
      </c>
      <c r="M856" t="s">
        <v>26</v>
      </c>
      <c r="N856" t="s">
        <v>27</v>
      </c>
    </row>
    <row r="857" spans="1:14" x14ac:dyDescent="0.25">
      <c r="A857" t="s">
        <v>5404</v>
      </c>
      <c r="B857" t="s">
        <v>5405</v>
      </c>
      <c r="C857" t="s">
        <v>16</v>
      </c>
      <c r="D857" t="s">
        <v>547</v>
      </c>
      <c r="E857" t="s">
        <v>18</v>
      </c>
      <c r="F857" t="s">
        <v>5406</v>
      </c>
      <c r="G857" t="s">
        <v>5407</v>
      </c>
      <c r="H857" t="s">
        <v>5408</v>
      </c>
      <c r="I857" t="s">
        <v>34</v>
      </c>
      <c r="J857" t="s">
        <v>333</v>
      </c>
      <c r="K857" t="s">
        <v>24</v>
      </c>
      <c r="L857" t="s">
        <v>552</v>
      </c>
      <c r="M857" t="s">
        <v>5409</v>
      </c>
      <c r="N857" t="s">
        <v>46</v>
      </c>
    </row>
    <row r="858" spans="1:14" x14ac:dyDescent="0.25">
      <c r="A858" t="s">
        <v>5410</v>
      </c>
      <c r="B858" t="s">
        <v>5411</v>
      </c>
      <c r="C858" t="s">
        <v>16</v>
      </c>
      <c r="D858" t="s">
        <v>3824</v>
      </c>
      <c r="E858" t="s">
        <v>18</v>
      </c>
      <c r="F858" t="s">
        <v>5412</v>
      </c>
      <c r="G858" t="s">
        <v>5413</v>
      </c>
      <c r="H858" t="s">
        <v>5414</v>
      </c>
      <c r="I858" t="s">
        <v>34</v>
      </c>
      <c r="J858" t="s">
        <v>372</v>
      </c>
      <c r="K858" t="s">
        <v>24</v>
      </c>
      <c r="L858" t="s">
        <v>848</v>
      </c>
      <c r="M858" t="s">
        <v>5415</v>
      </c>
      <c r="N858" t="s">
        <v>46</v>
      </c>
    </row>
    <row r="859" spans="1:14" x14ac:dyDescent="0.25">
      <c r="A859" t="s">
        <v>5416</v>
      </c>
      <c r="B859" t="s">
        <v>5417</v>
      </c>
      <c r="C859" t="s">
        <v>76</v>
      </c>
      <c r="D859" t="s">
        <v>197</v>
      </c>
      <c r="E859" t="s">
        <v>18</v>
      </c>
      <c r="F859" t="s">
        <v>5418</v>
      </c>
      <c r="G859" t="s">
        <v>5419</v>
      </c>
      <c r="H859" t="s">
        <v>5420</v>
      </c>
      <c r="I859" t="s">
        <v>34</v>
      </c>
      <c r="J859" t="s">
        <v>315</v>
      </c>
      <c r="K859" t="s">
        <v>24</v>
      </c>
      <c r="L859" t="s">
        <v>202</v>
      </c>
      <c r="M859" t="s">
        <v>5421</v>
      </c>
      <c r="N859" t="s">
        <v>46</v>
      </c>
    </row>
    <row r="860" spans="1:14" x14ac:dyDescent="0.25">
      <c r="A860" t="s">
        <v>5422</v>
      </c>
      <c r="C860" t="s">
        <v>76</v>
      </c>
      <c r="D860" t="s">
        <v>5423</v>
      </c>
      <c r="E860" t="s">
        <v>18</v>
      </c>
      <c r="F860" t="s">
        <v>5424</v>
      </c>
      <c r="G860" t="s">
        <v>5425</v>
      </c>
      <c r="H860" t="s">
        <v>5426</v>
      </c>
      <c r="I860" t="s">
        <v>34</v>
      </c>
      <c r="J860" t="s">
        <v>170</v>
      </c>
      <c r="K860" t="s">
        <v>24</v>
      </c>
      <c r="L860" t="s">
        <v>44</v>
      </c>
      <c r="M860" t="s">
        <v>5427</v>
      </c>
      <c r="N860" t="s">
        <v>46</v>
      </c>
    </row>
    <row r="861" spans="1:14" x14ac:dyDescent="0.25">
      <c r="A861" t="s">
        <v>5428</v>
      </c>
      <c r="C861" t="s">
        <v>76</v>
      </c>
      <c r="D861" t="s">
        <v>503</v>
      </c>
      <c r="E861" t="s">
        <v>18</v>
      </c>
      <c r="F861" t="s">
        <v>5429</v>
      </c>
      <c r="G861" t="s">
        <v>5430</v>
      </c>
      <c r="H861" t="s">
        <v>5431</v>
      </c>
      <c r="I861" t="s">
        <v>34</v>
      </c>
      <c r="J861" t="s">
        <v>162</v>
      </c>
      <c r="K861" t="s">
        <v>24</v>
      </c>
      <c r="L861" t="s">
        <v>224</v>
      </c>
      <c r="M861" t="s">
        <v>5432</v>
      </c>
      <c r="N861" t="s">
        <v>46</v>
      </c>
    </row>
    <row r="862" spans="1:14" x14ac:dyDescent="0.25">
      <c r="A862" t="s">
        <v>5433</v>
      </c>
      <c r="B862" t="s">
        <v>2661</v>
      </c>
      <c r="C862" t="s">
        <v>76</v>
      </c>
      <c r="D862" t="s">
        <v>5434</v>
      </c>
      <c r="E862" t="s">
        <v>18</v>
      </c>
      <c r="F862" t="s">
        <v>5435</v>
      </c>
      <c r="G862" t="s">
        <v>5436</v>
      </c>
      <c r="H862" t="s">
        <v>5437</v>
      </c>
      <c r="I862" t="s">
        <v>348</v>
      </c>
      <c r="J862" t="s">
        <v>276</v>
      </c>
      <c r="K862" t="s">
        <v>24</v>
      </c>
      <c r="L862" t="s">
        <v>5438</v>
      </c>
      <c r="M862" t="s">
        <v>26</v>
      </c>
      <c r="N862" t="s">
        <v>27</v>
      </c>
    </row>
    <row r="863" spans="1:14" x14ac:dyDescent="0.25">
      <c r="A863" t="s">
        <v>5439</v>
      </c>
      <c r="B863" t="s">
        <v>5440</v>
      </c>
      <c r="C863" t="s">
        <v>16</v>
      </c>
      <c r="D863" t="s">
        <v>102</v>
      </c>
      <c r="E863" t="s">
        <v>18</v>
      </c>
      <c r="F863" t="s">
        <v>5441</v>
      </c>
      <c r="G863" t="s">
        <v>5442</v>
      </c>
      <c r="H863" t="s">
        <v>5443</v>
      </c>
      <c r="I863" t="s">
        <v>34</v>
      </c>
      <c r="J863" t="s">
        <v>71</v>
      </c>
      <c r="K863" t="s">
        <v>24</v>
      </c>
      <c r="L863" t="s">
        <v>82</v>
      </c>
      <c r="M863" t="s">
        <v>5444</v>
      </c>
      <c r="N863" t="s">
        <v>46</v>
      </c>
    </row>
    <row r="864" spans="1:14" x14ac:dyDescent="0.25">
      <c r="A864" t="s">
        <v>5445</v>
      </c>
      <c r="B864" t="s">
        <v>5446</v>
      </c>
      <c r="C864" t="s">
        <v>76</v>
      </c>
      <c r="D864" t="s">
        <v>5447</v>
      </c>
      <c r="E864" t="s">
        <v>18</v>
      </c>
      <c r="F864" t="s">
        <v>5448</v>
      </c>
      <c r="G864" t="s">
        <v>5449</v>
      </c>
      <c r="H864" t="s">
        <v>5450</v>
      </c>
      <c r="I864" t="s">
        <v>34</v>
      </c>
      <c r="J864" t="s">
        <v>551</v>
      </c>
      <c r="K864" t="s">
        <v>24</v>
      </c>
      <c r="L864" t="s">
        <v>5451</v>
      </c>
      <c r="M864" t="s">
        <v>5452</v>
      </c>
      <c r="N864" t="s">
        <v>46</v>
      </c>
    </row>
    <row r="865" spans="1:14" x14ac:dyDescent="0.25">
      <c r="A865" t="s">
        <v>5385</v>
      </c>
      <c r="B865" t="s">
        <v>5453</v>
      </c>
      <c r="C865" t="s">
        <v>76</v>
      </c>
      <c r="D865" t="s">
        <v>5387</v>
      </c>
      <c r="E865" t="s">
        <v>18</v>
      </c>
      <c r="F865" t="s">
        <v>5454</v>
      </c>
      <c r="G865" t="s">
        <v>5455</v>
      </c>
      <c r="H865" t="s">
        <v>5456</v>
      </c>
      <c r="I865" t="s">
        <v>34</v>
      </c>
      <c r="J865" t="s">
        <v>372</v>
      </c>
      <c r="K865" t="s">
        <v>24</v>
      </c>
      <c r="L865" t="s">
        <v>44</v>
      </c>
      <c r="M865" t="s">
        <v>5457</v>
      </c>
      <c r="N865" t="s">
        <v>46</v>
      </c>
    </row>
    <row r="866" spans="1:14" x14ac:dyDescent="0.25">
      <c r="A866" t="s">
        <v>5458</v>
      </c>
      <c r="B866" t="s">
        <v>3882</v>
      </c>
      <c r="C866" t="s">
        <v>76</v>
      </c>
      <c r="D866" t="s">
        <v>86</v>
      </c>
      <c r="E866" t="s">
        <v>18</v>
      </c>
      <c r="F866" t="s">
        <v>5459</v>
      </c>
      <c r="G866" t="s">
        <v>5460</v>
      </c>
      <c r="H866" t="s">
        <v>5461</v>
      </c>
      <c r="I866" t="s">
        <v>22</v>
      </c>
      <c r="J866" t="s">
        <v>589</v>
      </c>
      <c r="K866" t="s">
        <v>24</v>
      </c>
      <c r="L866" t="s">
        <v>91</v>
      </c>
      <c r="M866" t="s">
        <v>5462</v>
      </c>
      <c r="N866" t="s">
        <v>46</v>
      </c>
    </row>
    <row r="867" spans="1:14" x14ac:dyDescent="0.25">
      <c r="A867" t="s">
        <v>5463</v>
      </c>
      <c r="B867" t="s">
        <v>4866</v>
      </c>
      <c r="C867" t="s">
        <v>76</v>
      </c>
      <c r="D867" t="s">
        <v>3093</v>
      </c>
      <c r="E867" t="s">
        <v>18</v>
      </c>
      <c r="F867" t="s">
        <v>5464</v>
      </c>
      <c r="G867" t="s">
        <v>5465</v>
      </c>
      <c r="H867" t="s">
        <v>5466</v>
      </c>
      <c r="I867" t="s">
        <v>34</v>
      </c>
      <c r="J867" t="s">
        <v>5467</v>
      </c>
      <c r="K867" t="s">
        <v>3836</v>
      </c>
      <c r="L867" t="s">
        <v>3315</v>
      </c>
      <c r="M867" t="s">
        <v>26</v>
      </c>
      <c r="N867" t="s">
        <v>27</v>
      </c>
    </row>
    <row r="868" spans="1:14" x14ac:dyDescent="0.25">
      <c r="A868" t="s">
        <v>5468</v>
      </c>
      <c r="C868" t="s">
        <v>16</v>
      </c>
      <c r="D868" t="s">
        <v>5469</v>
      </c>
      <c r="E868" t="s">
        <v>18</v>
      </c>
      <c r="F868" t="s">
        <v>5470</v>
      </c>
      <c r="G868" t="s">
        <v>5471</v>
      </c>
      <c r="H868" t="s">
        <v>5472</v>
      </c>
      <c r="I868" t="s">
        <v>34</v>
      </c>
      <c r="J868" t="s">
        <v>178</v>
      </c>
      <c r="K868" t="s">
        <v>24</v>
      </c>
      <c r="L868" t="s">
        <v>5473</v>
      </c>
      <c r="M868" t="s">
        <v>26</v>
      </c>
      <c r="N868" t="s">
        <v>27</v>
      </c>
    </row>
    <row r="869" spans="1:14" x14ac:dyDescent="0.25">
      <c r="A869" t="s">
        <v>5474</v>
      </c>
      <c r="B869" t="s">
        <v>5475</v>
      </c>
      <c r="C869" t="s">
        <v>76</v>
      </c>
      <c r="D869" t="s">
        <v>5476</v>
      </c>
      <c r="E869" t="s">
        <v>18</v>
      </c>
      <c r="F869" t="s">
        <v>5477</v>
      </c>
      <c r="G869" t="s">
        <v>5478</v>
      </c>
      <c r="H869" t="s">
        <v>5479</v>
      </c>
      <c r="I869" t="s">
        <v>34</v>
      </c>
      <c r="J869" t="s">
        <v>2658</v>
      </c>
      <c r="K869" t="s">
        <v>24</v>
      </c>
      <c r="L869" t="s">
        <v>5480</v>
      </c>
      <c r="M869" t="s">
        <v>5481</v>
      </c>
      <c r="N869" t="s">
        <v>46</v>
      </c>
    </row>
    <row r="870" spans="1:14" x14ac:dyDescent="0.25">
      <c r="A870" t="s">
        <v>381</v>
      </c>
      <c r="B870" t="s">
        <v>382</v>
      </c>
      <c r="C870" t="s">
        <v>76</v>
      </c>
      <c r="D870" t="s">
        <v>197</v>
      </c>
      <c r="E870" t="s">
        <v>18</v>
      </c>
      <c r="F870" t="s">
        <v>5482</v>
      </c>
      <c r="G870" t="s">
        <v>5483</v>
      </c>
      <c r="H870" t="s">
        <v>5484</v>
      </c>
      <c r="I870" t="s">
        <v>34</v>
      </c>
      <c r="J870" t="s">
        <v>2244</v>
      </c>
      <c r="K870" t="s">
        <v>24</v>
      </c>
      <c r="L870" t="s">
        <v>5485</v>
      </c>
      <c r="M870" t="s">
        <v>5486</v>
      </c>
      <c r="N870" t="s">
        <v>46</v>
      </c>
    </row>
    <row r="871" spans="1:14" x14ac:dyDescent="0.25">
      <c r="A871" t="s">
        <v>5487</v>
      </c>
      <c r="B871" t="s">
        <v>5488</v>
      </c>
      <c r="C871" t="s">
        <v>16</v>
      </c>
      <c r="D871" t="s">
        <v>5489</v>
      </c>
      <c r="E871" t="s">
        <v>18</v>
      </c>
      <c r="F871" t="s">
        <v>5490</v>
      </c>
      <c r="G871" t="s">
        <v>5491</v>
      </c>
      <c r="H871" t="s">
        <v>5492</v>
      </c>
      <c r="I871" t="s">
        <v>34</v>
      </c>
      <c r="J871" t="s">
        <v>448</v>
      </c>
      <c r="K871" t="s">
        <v>24</v>
      </c>
      <c r="L871" t="s">
        <v>44</v>
      </c>
      <c r="M871" t="s">
        <v>26</v>
      </c>
      <c r="N871" t="s">
        <v>27</v>
      </c>
    </row>
    <row r="872" spans="1:14" x14ac:dyDescent="0.25">
      <c r="A872" t="s">
        <v>5493</v>
      </c>
      <c r="B872" t="s">
        <v>5494</v>
      </c>
      <c r="C872" t="s">
        <v>76</v>
      </c>
      <c r="D872" t="s">
        <v>5495</v>
      </c>
      <c r="E872" t="s">
        <v>18</v>
      </c>
      <c r="F872" t="s">
        <v>5496</v>
      </c>
      <c r="G872" t="s">
        <v>5497</v>
      </c>
      <c r="H872" t="s">
        <v>5498</v>
      </c>
      <c r="I872" t="s">
        <v>34</v>
      </c>
      <c r="J872" t="s">
        <v>626</v>
      </c>
      <c r="K872" t="s">
        <v>24</v>
      </c>
      <c r="L872" t="s">
        <v>817</v>
      </c>
      <c r="M872" t="s">
        <v>5499</v>
      </c>
      <c r="N872" t="s">
        <v>46</v>
      </c>
    </row>
    <row r="873" spans="1:14" x14ac:dyDescent="0.25">
      <c r="A873" t="s">
        <v>5500</v>
      </c>
      <c r="B873" t="s">
        <v>5501</v>
      </c>
      <c r="C873" t="s">
        <v>76</v>
      </c>
      <c r="D873" t="s">
        <v>5502</v>
      </c>
      <c r="E873" t="s">
        <v>18</v>
      </c>
      <c r="F873" t="s">
        <v>5503</v>
      </c>
      <c r="G873" t="s">
        <v>5504</v>
      </c>
      <c r="H873" t="s">
        <v>5505</v>
      </c>
      <c r="I873" t="s">
        <v>34</v>
      </c>
      <c r="J873" t="s">
        <v>1066</v>
      </c>
      <c r="K873" t="s">
        <v>24</v>
      </c>
      <c r="L873" t="s">
        <v>2442</v>
      </c>
      <c r="M873" t="s">
        <v>26</v>
      </c>
      <c r="N873" t="s">
        <v>27</v>
      </c>
    </row>
    <row r="874" spans="1:14" x14ac:dyDescent="0.25">
      <c r="A874" t="s">
        <v>5506</v>
      </c>
      <c r="B874" t="s">
        <v>5507</v>
      </c>
      <c r="C874" t="s">
        <v>76</v>
      </c>
      <c r="D874" t="s">
        <v>5508</v>
      </c>
      <c r="E874" t="s">
        <v>18</v>
      </c>
      <c r="F874" t="s">
        <v>5509</v>
      </c>
      <c r="G874" t="s">
        <v>5510</v>
      </c>
      <c r="H874" t="s">
        <v>5511</v>
      </c>
      <c r="I874" t="s">
        <v>34</v>
      </c>
      <c r="J874" t="s">
        <v>1468</v>
      </c>
      <c r="K874" t="s">
        <v>24</v>
      </c>
      <c r="L874" t="s">
        <v>4992</v>
      </c>
      <c r="M874" t="s">
        <v>5512</v>
      </c>
      <c r="N874" t="s">
        <v>46</v>
      </c>
    </row>
    <row r="875" spans="1:14" x14ac:dyDescent="0.25">
      <c r="A875" t="s">
        <v>5513</v>
      </c>
      <c r="B875" t="s">
        <v>5514</v>
      </c>
      <c r="C875" t="s">
        <v>16</v>
      </c>
      <c r="D875" t="s">
        <v>220</v>
      </c>
      <c r="E875" t="s">
        <v>18</v>
      </c>
      <c r="F875" t="s">
        <v>5515</v>
      </c>
      <c r="G875" t="s">
        <v>5516</v>
      </c>
      <c r="H875" t="s">
        <v>5517</v>
      </c>
      <c r="I875" t="s">
        <v>34</v>
      </c>
      <c r="J875" t="s">
        <v>2490</v>
      </c>
      <c r="K875" t="s">
        <v>24</v>
      </c>
      <c r="L875" t="s">
        <v>224</v>
      </c>
      <c r="M875" t="s">
        <v>26</v>
      </c>
      <c r="N875" t="s">
        <v>27</v>
      </c>
    </row>
    <row r="876" spans="1:14" x14ac:dyDescent="0.25">
      <c r="A876" t="s">
        <v>5518</v>
      </c>
      <c r="B876" t="s">
        <v>5519</v>
      </c>
      <c r="C876" t="s">
        <v>76</v>
      </c>
      <c r="D876" t="s">
        <v>5520</v>
      </c>
      <c r="E876" t="s">
        <v>18</v>
      </c>
      <c r="F876" t="s">
        <v>5521</v>
      </c>
      <c r="G876" t="s">
        <v>5522</v>
      </c>
      <c r="H876" t="s">
        <v>5523</v>
      </c>
      <c r="I876" t="s">
        <v>22</v>
      </c>
      <c r="J876" t="s">
        <v>456</v>
      </c>
      <c r="K876" t="s">
        <v>24</v>
      </c>
      <c r="L876" t="s">
        <v>560</v>
      </c>
      <c r="M876" t="s">
        <v>5524</v>
      </c>
      <c r="N876" t="s">
        <v>46</v>
      </c>
    </row>
    <row r="877" spans="1:14" x14ac:dyDescent="0.25">
      <c r="A877" t="s">
        <v>286</v>
      </c>
      <c r="B877" t="s">
        <v>287</v>
      </c>
      <c r="C877" t="s">
        <v>16</v>
      </c>
      <c r="D877" t="s">
        <v>288</v>
      </c>
      <c r="E877" t="s">
        <v>18</v>
      </c>
      <c r="F877" t="s">
        <v>5525</v>
      </c>
      <c r="G877" t="s">
        <v>5526</v>
      </c>
      <c r="H877" t="s">
        <v>5527</v>
      </c>
      <c r="I877" t="s">
        <v>34</v>
      </c>
      <c r="J877" t="s">
        <v>127</v>
      </c>
      <c r="K877" t="s">
        <v>24</v>
      </c>
      <c r="L877" t="s">
        <v>224</v>
      </c>
      <c r="M877" t="s">
        <v>5528</v>
      </c>
      <c r="N877" t="s">
        <v>46</v>
      </c>
    </row>
    <row r="878" spans="1:14" x14ac:dyDescent="0.25">
      <c r="A878" t="s">
        <v>5529</v>
      </c>
      <c r="B878" t="s">
        <v>5530</v>
      </c>
      <c r="C878" t="s">
        <v>76</v>
      </c>
      <c r="D878" t="s">
        <v>102</v>
      </c>
      <c r="E878" t="s">
        <v>18</v>
      </c>
      <c r="F878" t="s">
        <v>5531</v>
      </c>
      <c r="G878" t="s">
        <v>5532</v>
      </c>
      <c r="H878" t="s">
        <v>5533</v>
      </c>
      <c r="I878" t="s">
        <v>34</v>
      </c>
      <c r="J878" t="s">
        <v>648</v>
      </c>
      <c r="K878" t="s">
        <v>24</v>
      </c>
      <c r="L878" t="s">
        <v>82</v>
      </c>
      <c r="M878" t="s">
        <v>5534</v>
      </c>
      <c r="N878" t="s">
        <v>46</v>
      </c>
    </row>
    <row r="879" spans="1:14" x14ac:dyDescent="0.25">
      <c r="A879" t="s">
        <v>5535</v>
      </c>
      <c r="C879" t="s">
        <v>16</v>
      </c>
      <c r="D879" t="s">
        <v>4054</v>
      </c>
      <c r="E879" t="s">
        <v>18</v>
      </c>
      <c r="F879" t="s">
        <v>5536</v>
      </c>
      <c r="G879" t="s">
        <v>5537</v>
      </c>
      <c r="H879" t="s">
        <v>5538</v>
      </c>
      <c r="I879" t="s">
        <v>34</v>
      </c>
      <c r="J879" t="s">
        <v>514</v>
      </c>
      <c r="K879" t="s">
        <v>24</v>
      </c>
      <c r="L879" t="s">
        <v>224</v>
      </c>
      <c r="M879" t="s">
        <v>26</v>
      </c>
      <c r="N879" t="s">
        <v>27</v>
      </c>
    </row>
    <row r="880" spans="1:14" x14ac:dyDescent="0.25">
      <c r="A880" t="s">
        <v>5539</v>
      </c>
      <c r="B880" t="s">
        <v>2981</v>
      </c>
      <c r="C880" t="s">
        <v>16</v>
      </c>
      <c r="D880" t="s">
        <v>5540</v>
      </c>
      <c r="E880" t="s">
        <v>18</v>
      </c>
      <c r="F880" t="s">
        <v>5541</v>
      </c>
      <c r="G880" t="s">
        <v>5542</v>
      </c>
      <c r="H880" t="s">
        <v>5543</v>
      </c>
      <c r="I880" t="s">
        <v>348</v>
      </c>
      <c r="J880" t="s">
        <v>147</v>
      </c>
      <c r="K880" t="s">
        <v>24</v>
      </c>
      <c r="L880" t="s">
        <v>394</v>
      </c>
      <c r="M880" t="s">
        <v>26</v>
      </c>
      <c r="N880" t="s">
        <v>27</v>
      </c>
    </row>
    <row r="881" spans="1:14" x14ac:dyDescent="0.25">
      <c r="A881" t="s">
        <v>5544</v>
      </c>
      <c r="B881" t="s">
        <v>5545</v>
      </c>
      <c r="C881" t="s">
        <v>76</v>
      </c>
      <c r="D881" t="s">
        <v>5546</v>
      </c>
      <c r="E881" t="s">
        <v>18</v>
      </c>
      <c r="F881" t="s">
        <v>5547</v>
      </c>
      <c r="G881" t="s">
        <v>5548</v>
      </c>
      <c r="H881" t="s">
        <v>5549</v>
      </c>
      <c r="I881" t="s">
        <v>34</v>
      </c>
      <c r="J881" t="s">
        <v>944</v>
      </c>
      <c r="K881" t="s">
        <v>24</v>
      </c>
      <c r="L881" t="s">
        <v>82</v>
      </c>
      <c r="M881" t="s">
        <v>26</v>
      </c>
      <c r="N881" t="s">
        <v>27</v>
      </c>
    </row>
    <row r="882" spans="1:14" x14ac:dyDescent="0.25">
      <c r="A882" t="s">
        <v>5550</v>
      </c>
      <c r="B882" t="s">
        <v>1319</v>
      </c>
      <c r="C882" t="s">
        <v>16</v>
      </c>
      <c r="D882" t="s">
        <v>1320</v>
      </c>
      <c r="E882" t="s">
        <v>18</v>
      </c>
      <c r="F882" t="s">
        <v>5551</v>
      </c>
      <c r="G882" t="s">
        <v>5552</v>
      </c>
      <c r="H882" t="s">
        <v>5553</v>
      </c>
      <c r="I882" t="s">
        <v>34</v>
      </c>
      <c r="J882" t="s">
        <v>889</v>
      </c>
      <c r="K882" t="s">
        <v>24</v>
      </c>
      <c r="L882" t="s">
        <v>1324</v>
      </c>
      <c r="M882" t="s">
        <v>26</v>
      </c>
      <c r="N882" t="s">
        <v>27</v>
      </c>
    </row>
    <row r="883" spans="1:14" x14ac:dyDescent="0.25">
      <c r="A883" t="s">
        <v>5554</v>
      </c>
      <c r="B883" t="s">
        <v>5555</v>
      </c>
      <c r="C883" t="s">
        <v>76</v>
      </c>
      <c r="D883" t="s">
        <v>5556</v>
      </c>
      <c r="E883" t="s">
        <v>18</v>
      </c>
      <c r="F883" t="s">
        <v>5557</v>
      </c>
      <c r="G883" t="s">
        <v>5558</v>
      </c>
      <c r="H883" t="s">
        <v>5559</v>
      </c>
      <c r="I883" t="s">
        <v>34</v>
      </c>
      <c r="J883" t="s">
        <v>372</v>
      </c>
      <c r="K883" t="s">
        <v>24</v>
      </c>
      <c r="L883" t="s">
        <v>82</v>
      </c>
      <c r="M883" t="s">
        <v>5560</v>
      </c>
      <c r="N883" t="s">
        <v>46</v>
      </c>
    </row>
    <row r="884" spans="1:14" x14ac:dyDescent="0.25">
      <c r="A884" t="s">
        <v>5561</v>
      </c>
      <c r="B884" t="s">
        <v>5562</v>
      </c>
      <c r="C884" t="s">
        <v>16</v>
      </c>
      <c r="D884" t="s">
        <v>1932</v>
      </c>
      <c r="E884" t="s">
        <v>18</v>
      </c>
      <c r="F884" t="s">
        <v>5563</v>
      </c>
      <c r="G884" t="s">
        <v>5564</v>
      </c>
      <c r="H884" t="s">
        <v>5565</v>
      </c>
      <c r="I884" t="s">
        <v>34</v>
      </c>
      <c r="J884" t="s">
        <v>1757</v>
      </c>
      <c r="K884" t="s">
        <v>24</v>
      </c>
      <c r="L884" t="s">
        <v>44</v>
      </c>
      <c r="M884" t="s">
        <v>26</v>
      </c>
      <c r="N884" t="s">
        <v>27</v>
      </c>
    </row>
    <row r="885" spans="1:14" x14ac:dyDescent="0.25">
      <c r="A885" t="s">
        <v>5566</v>
      </c>
      <c r="B885" t="s">
        <v>5567</v>
      </c>
      <c r="C885" t="s">
        <v>16</v>
      </c>
      <c r="D885" t="s">
        <v>2740</v>
      </c>
      <c r="E885" t="s">
        <v>18</v>
      </c>
      <c r="F885" t="s">
        <v>5568</v>
      </c>
      <c r="G885" t="s">
        <v>5569</v>
      </c>
      <c r="H885" t="s">
        <v>5570</v>
      </c>
      <c r="I885" t="s">
        <v>22</v>
      </c>
      <c r="J885" t="s">
        <v>2223</v>
      </c>
      <c r="K885" t="s">
        <v>24</v>
      </c>
      <c r="L885" t="s">
        <v>2744</v>
      </c>
      <c r="M885" t="s">
        <v>26</v>
      </c>
      <c r="N885" t="s">
        <v>27</v>
      </c>
    </row>
    <row r="886" spans="1:14" x14ac:dyDescent="0.25">
      <c r="A886" t="s">
        <v>5571</v>
      </c>
      <c r="C886" t="s">
        <v>16</v>
      </c>
      <c r="D886" t="s">
        <v>5572</v>
      </c>
      <c r="E886" t="s">
        <v>18</v>
      </c>
      <c r="F886" t="s">
        <v>5573</v>
      </c>
      <c r="G886" t="s">
        <v>5574</v>
      </c>
      <c r="H886" t="s">
        <v>5575</v>
      </c>
      <c r="I886" t="s">
        <v>34</v>
      </c>
      <c r="J886" t="s">
        <v>476</v>
      </c>
      <c r="K886" t="s">
        <v>24</v>
      </c>
      <c r="L886" t="s">
        <v>5576</v>
      </c>
      <c r="M886" t="s">
        <v>26</v>
      </c>
      <c r="N886" t="s">
        <v>27</v>
      </c>
    </row>
    <row r="887" spans="1:14" x14ac:dyDescent="0.25">
      <c r="A887" t="s">
        <v>4763</v>
      </c>
      <c r="B887" t="s">
        <v>4764</v>
      </c>
      <c r="C887" t="s">
        <v>16</v>
      </c>
      <c r="D887" t="s">
        <v>4759</v>
      </c>
      <c r="E887" t="s">
        <v>695</v>
      </c>
      <c r="F887" t="s">
        <v>5577</v>
      </c>
      <c r="G887" t="s">
        <v>5578</v>
      </c>
      <c r="H887" t="s">
        <v>5579</v>
      </c>
      <c r="I887" t="s">
        <v>34</v>
      </c>
      <c r="J887" t="s">
        <v>1161</v>
      </c>
      <c r="K887" t="s">
        <v>24</v>
      </c>
      <c r="L887" t="s">
        <v>82</v>
      </c>
      <c r="M887" t="s">
        <v>26</v>
      </c>
      <c r="N887" t="s">
        <v>27</v>
      </c>
    </row>
    <row r="888" spans="1:14" x14ac:dyDescent="0.25">
      <c r="A888" t="s">
        <v>5580</v>
      </c>
      <c r="B888" t="s">
        <v>5226</v>
      </c>
      <c r="C888" t="s">
        <v>76</v>
      </c>
      <c r="D888" t="s">
        <v>5227</v>
      </c>
      <c r="E888" t="s">
        <v>695</v>
      </c>
      <c r="F888" t="s">
        <v>5581</v>
      </c>
      <c r="G888" t="s">
        <v>5582</v>
      </c>
      <c r="H888" t="s">
        <v>5583</v>
      </c>
      <c r="I888" t="s">
        <v>34</v>
      </c>
      <c r="J888" t="s">
        <v>53</v>
      </c>
      <c r="K888" t="s">
        <v>24</v>
      </c>
      <c r="L888" t="s">
        <v>2863</v>
      </c>
      <c r="M888" t="s">
        <v>5584</v>
      </c>
      <c r="N888" t="s">
        <v>46</v>
      </c>
    </row>
    <row r="889" spans="1:14" x14ac:dyDescent="0.25">
      <c r="A889" t="s">
        <v>5585</v>
      </c>
      <c r="B889" t="s">
        <v>5586</v>
      </c>
      <c r="C889" t="s">
        <v>76</v>
      </c>
      <c r="D889" t="s">
        <v>5587</v>
      </c>
      <c r="E889" t="s">
        <v>695</v>
      </c>
      <c r="F889" t="s">
        <v>5588</v>
      </c>
      <c r="G889" t="s">
        <v>5589</v>
      </c>
      <c r="H889" t="s">
        <v>5590</v>
      </c>
      <c r="I889" t="s">
        <v>34</v>
      </c>
      <c r="J889" t="s">
        <v>1435</v>
      </c>
      <c r="K889" t="s">
        <v>24</v>
      </c>
      <c r="L889" t="s">
        <v>1414</v>
      </c>
      <c r="M889" t="s">
        <v>5591</v>
      </c>
      <c r="N889" t="s">
        <v>46</v>
      </c>
    </row>
    <row r="890" spans="1:14" x14ac:dyDescent="0.25">
      <c r="A890" t="s">
        <v>5592</v>
      </c>
      <c r="B890" t="s">
        <v>2690</v>
      </c>
      <c r="C890" t="s">
        <v>16</v>
      </c>
      <c r="D890" t="s">
        <v>39</v>
      </c>
      <c r="E890" t="s">
        <v>695</v>
      </c>
      <c r="F890" t="s">
        <v>5593</v>
      </c>
      <c r="G890" t="s">
        <v>5594</v>
      </c>
      <c r="H890" t="s">
        <v>5595</v>
      </c>
      <c r="I890" t="s">
        <v>34</v>
      </c>
      <c r="J890" t="s">
        <v>315</v>
      </c>
      <c r="K890" t="s">
        <v>24</v>
      </c>
      <c r="L890" t="s">
        <v>4679</v>
      </c>
      <c r="M890" t="s">
        <v>5596</v>
      </c>
      <c r="N890" t="s">
        <v>46</v>
      </c>
    </row>
    <row r="891" spans="1:14" x14ac:dyDescent="0.25">
      <c r="A891" t="s">
        <v>5597</v>
      </c>
      <c r="B891" t="s">
        <v>4682</v>
      </c>
      <c r="C891" t="s">
        <v>76</v>
      </c>
      <c r="D891" t="s">
        <v>1612</v>
      </c>
      <c r="E891" t="s">
        <v>695</v>
      </c>
      <c r="F891" t="s">
        <v>5598</v>
      </c>
      <c r="G891" t="s">
        <v>5599</v>
      </c>
      <c r="H891" t="s">
        <v>5600</v>
      </c>
      <c r="I891" t="s">
        <v>34</v>
      </c>
      <c r="J891" t="s">
        <v>699</v>
      </c>
      <c r="K891" t="s">
        <v>24</v>
      </c>
      <c r="L891" t="s">
        <v>82</v>
      </c>
      <c r="M891" t="s">
        <v>26</v>
      </c>
      <c r="N891" t="s">
        <v>27</v>
      </c>
    </row>
    <row r="892" spans="1:14" x14ac:dyDescent="0.25">
      <c r="A892" t="s">
        <v>5604</v>
      </c>
      <c r="B892" t="s">
        <v>4875</v>
      </c>
      <c r="C892" t="s">
        <v>16</v>
      </c>
      <c r="D892" t="s">
        <v>5605</v>
      </c>
      <c r="E892" t="s">
        <v>695</v>
      </c>
      <c r="F892" t="s">
        <v>5606</v>
      </c>
      <c r="G892" t="s">
        <v>5607</v>
      </c>
      <c r="H892" t="s">
        <v>5608</v>
      </c>
      <c r="I892" t="s">
        <v>34</v>
      </c>
      <c r="J892" t="s">
        <v>2223</v>
      </c>
      <c r="K892" t="s">
        <v>24</v>
      </c>
      <c r="L892" t="s">
        <v>720</v>
      </c>
      <c r="M892" t="s">
        <v>26</v>
      </c>
      <c r="N892" t="s">
        <v>27</v>
      </c>
    </row>
    <row r="893" spans="1:14" x14ac:dyDescent="0.25">
      <c r="A893" t="s">
        <v>5115</v>
      </c>
      <c r="B893" t="s">
        <v>4651</v>
      </c>
      <c r="C893" t="s">
        <v>16</v>
      </c>
      <c r="D893" t="s">
        <v>4652</v>
      </c>
      <c r="E893" t="s">
        <v>695</v>
      </c>
      <c r="F893" t="s">
        <v>5609</v>
      </c>
      <c r="G893" t="s">
        <v>5610</v>
      </c>
      <c r="H893" t="s">
        <v>5611</v>
      </c>
      <c r="I893" t="s">
        <v>34</v>
      </c>
      <c r="J893" t="s">
        <v>1066</v>
      </c>
      <c r="K893" t="s">
        <v>24</v>
      </c>
      <c r="L893" t="s">
        <v>2777</v>
      </c>
      <c r="M893" t="s">
        <v>26</v>
      </c>
      <c r="N893" t="s">
        <v>27</v>
      </c>
    </row>
    <row r="894" spans="1:14" x14ac:dyDescent="0.25">
      <c r="A894" t="s">
        <v>4628</v>
      </c>
      <c r="B894" t="s">
        <v>101</v>
      </c>
      <c r="C894" t="s">
        <v>76</v>
      </c>
      <c r="D894" t="s">
        <v>4687</v>
      </c>
      <c r="E894" t="s">
        <v>695</v>
      </c>
      <c r="F894" t="s">
        <v>5622</v>
      </c>
      <c r="G894" t="s">
        <v>5623</v>
      </c>
      <c r="H894" t="s">
        <v>5624</v>
      </c>
      <c r="I894" t="s">
        <v>34</v>
      </c>
      <c r="J894" t="s">
        <v>568</v>
      </c>
      <c r="K894" t="s">
        <v>24</v>
      </c>
      <c r="L894" t="s">
        <v>4635</v>
      </c>
      <c r="M894" t="s">
        <v>5625</v>
      </c>
      <c r="N894" t="s">
        <v>46</v>
      </c>
    </row>
    <row r="895" spans="1:14" x14ac:dyDescent="0.25">
      <c r="A895" t="s">
        <v>5626</v>
      </c>
      <c r="B895" t="s">
        <v>5627</v>
      </c>
      <c r="C895" t="s">
        <v>600</v>
      </c>
      <c r="D895" t="s">
        <v>3384</v>
      </c>
      <c r="E895" t="s">
        <v>18</v>
      </c>
      <c r="F895" t="s">
        <v>5628</v>
      </c>
      <c r="G895" t="s">
        <v>5629</v>
      </c>
      <c r="H895" t="s">
        <v>5630</v>
      </c>
      <c r="I895" t="s">
        <v>34</v>
      </c>
      <c r="J895" t="s">
        <v>1227</v>
      </c>
      <c r="K895" t="s">
        <v>606</v>
      </c>
      <c r="L895" t="s">
        <v>82</v>
      </c>
      <c r="M895" t="s">
        <v>26</v>
      </c>
      <c r="N895" t="s">
        <v>27</v>
      </c>
    </row>
    <row r="896" spans="1:14" x14ac:dyDescent="0.25">
      <c r="A896" t="s">
        <v>5631</v>
      </c>
      <c r="B896" t="s">
        <v>5632</v>
      </c>
      <c r="C896" t="s">
        <v>600</v>
      </c>
      <c r="D896" t="s">
        <v>5633</v>
      </c>
      <c r="E896" t="s">
        <v>18</v>
      </c>
      <c r="F896" t="s">
        <v>5634</v>
      </c>
      <c r="G896" t="s">
        <v>5635</v>
      </c>
      <c r="H896" t="s">
        <v>5636</v>
      </c>
      <c r="I896" t="s">
        <v>34</v>
      </c>
      <c r="J896" t="s">
        <v>5637</v>
      </c>
      <c r="K896" t="s">
        <v>606</v>
      </c>
      <c r="L896" t="s">
        <v>477</v>
      </c>
      <c r="M896" t="s">
        <v>26</v>
      </c>
      <c r="N896" t="s">
        <v>27</v>
      </c>
    </row>
    <row r="897" spans="1:14" x14ac:dyDescent="0.25">
      <c r="A897" t="s">
        <v>5641</v>
      </c>
      <c r="B897" t="s">
        <v>5642</v>
      </c>
      <c r="C897" t="s">
        <v>600</v>
      </c>
      <c r="D897" t="s">
        <v>3396</v>
      </c>
      <c r="E897" t="s">
        <v>695</v>
      </c>
      <c r="F897" t="s">
        <v>5643</v>
      </c>
      <c r="G897" t="s">
        <v>5644</v>
      </c>
      <c r="H897" t="s">
        <v>5645</v>
      </c>
      <c r="I897" t="s">
        <v>34</v>
      </c>
      <c r="J897" t="s">
        <v>3322</v>
      </c>
      <c r="K897" t="s">
        <v>24</v>
      </c>
      <c r="L897" t="s">
        <v>5646</v>
      </c>
      <c r="M897" t="s">
        <v>26</v>
      </c>
      <c r="N897" t="s">
        <v>27</v>
      </c>
    </row>
    <row r="898" spans="1:14" x14ac:dyDescent="0.25">
      <c r="A898" t="s">
        <v>5647</v>
      </c>
      <c r="B898" t="s">
        <v>5648</v>
      </c>
      <c r="C898" t="s">
        <v>600</v>
      </c>
      <c r="D898" t="s">
        <v>5649</v>
      </c>
      <c r="E898" t="s">
        <v>18</v>
      </c>
      <c r="F898" t="s">
        <v>5650</v>
      </c>
      <c r="G898" t="s">
        <v>5651</v>
      </c>
      <c r="H898" t="s">
        <v>5652</v>
      </c>
      <c r="I898" t="s">
        <v>34</v>
      </c>
      <c r="J898" t="s">
        <v>1988</v>
      </c>
      <c r="K898" t="s">
        <v>606</v>
      </c>
      <c r="L898" t="s">
        <v>2751</v>
      </c>
      <c r="M898" t="s">
        <v>26</v>
      </c>
      <c r="N898" t="s">
        <v>27</v>
      </c>
    </row>
    <row r="899" spans="1:14" x14ac:dyDescent="0.25">
      <c r="A899" t="s">
        <v>1679</v>
      </c>
      <c r="B899" t="s">
        <v>5653</v>
      </c>
      <c r="C899" t="s">
        <v>1991</v>
      </c>
      <c r="D899" t="s">
        <v>1681</v>
      </c>
      <c r="E899" t="s">
        <v>695</v>
      </c>
      <c r="F899" t="s">
        <v>5654</v>
      </c>
      <c r="G899" t="s">
        <v>5655</v>
      </c>
      <c r="H899" t="s">
        <v>5656</v>
      </c>
      <c r="I899" t="s">
        <v>34</v>
      </c>
      <c r="J899" t="s">
        <v>1996</v>
      </c>
      <c r="K899" t="s">
        <v>606</v>
      </c>
      <c r="L899" t="s">
        <v>82</v>
      </c>
      <c r="M899" t="s">
        <v>26</v>
      </c>
      <c r="N899" t="s">
        <v>27</v>
      </c>
    </row>
    <row r="900" spans="1:14" x14ac:dyDescent="0.25">
      <c r="A900" t="s">
        <v>5657</v>
      </c>
      <c r="B900" t="s">
        <v>5658</v>
      </c>
      <c r="C900" t="s">
        <v>1991</v>
      </c>
      <c r="D900" t="s">
        <v>820</v>
      </c>
      <c r="E900" t="s">
        <v>18</v>
      </c>
      <c r="F900" t="s">
        <v>5659</v>
      </c>
      <c r="G900" t="s">
        <v>5660</v>
      </c>
      <c r="H900" t="s">
        <v>5661</v>
      </c>
      <c r="I900" t="s">
        <v>34</v>
      </c>
      <c r="J900" t="s">
        <v>2062</v>
      </c>
      <c r="K900" t="s">
        <v>606</v>
      </c>
      <c r="L900" t="s">
        <v>82</v>
      </c>
      <c r="M900" t="s">
        <v>26</v>
      </c>
      <c r="N900" t="s">
        <v>27</v>
      </c>
    </row>
    <row r="901" spans="1:14" x14ac:dyDescent="0.25">
      <c r="A901" t="s">
        <v>5641</v>
      </c>
      <c r="B901" t="s">
        <v>5642</v>
      </c>
      <c r="C901" t="s">
        <v>600</v>
      </c>
      <c r="D901" t="s">
        <v>3396</v>
      </c>
      <c r="E901" t="s">
        <v>695</v>
      </c>
      <c r="F901" t="s">
        <v>5662</v>
      </c>
      <c r="G901" t="s">
        <v>5663</v>
      </c>
      <c r="H901" t="s">
        <v>5664</v>
      </c>
      <c r="I901" t="s">
        <v>34</v>
      </c>
      <c r="J901" t="s">
        <v>1689</v>
      </c>
      <c r="K901" t="s">
        <v>24</v>
      </c>
      <c r="L901" t="s">
        <v>5665</v>
      </c>
      <c r="M901" t="s">
        <v>26</v>
      </c>
      <c r="N901" t="s">
        <v>27</v>
      </c>
    </row>
    <row r="902" spans="1:14" x14ac:dyDescent="0.25">
      <c r="A902" t="s">
        <v>1679</v>
      </c>
      <c r="B902" t="s">
        <v>1685</v>
      </c>
      <c r="C902" t="s">
        <v>1991</v>
      </c>
      <c r="D902" t="s">
        <v>1681</v>
      </c>
      <c r="E902" t="s">
        <v>695</v>
      </c>
      <c r="F902" t="s">
        <v>5666</v>
      </c>
      <c r="G902" t="s">
        <v>5667</v>
      </c>
      <c r="H902" t="s">
        <v>5668</v>
      </c>
      <c r="I902" t="s">
        <v>34</v>
      </c>
      <c r="J902" t="s">
        <v>5669</v>
      </c>
      <c r="K902" t="s">
        <v>606</v>
      </c>
      <c r="L902" t="s">
        <v>82</v>
      </c>
      <c r="M902" t="s">
        <v>26</v>
      </c>
      <c r="N902" t="s">
        <v>27</v>
      </c>
    </row>
    <row r="903" spans="1:14" x14ac:dyDescent="0.25">
      <c r="A903" t="s">
        <v>5670</v>
      </c>
      <c r="B903" t="s">
        <v>5671</v>
      </c>
      <c r="C903" t="s">
        <v>1991</v>
      </c>
      <c r="D903" t="s">
        <v>429</v>
      </c>
      <c r="E903" t="s">
        <v>18</v>
      </c>
      <c r="F903" t="s">
        <v>5672</v>
      </c>
      <c r="G903" t="s">
        <v>5673</v>
      </c>
      <c r="H903" t="s">
        <v>5674</v>
      </c>
      <c r="I903" t="s">
        <v>34</v>
      </c>
      <c r="J903" t="s">
        <v>2051</v>
      </c>
      <c r="K903" t="s">
        <v>606</v>
      </c>
      <c r="L903" t="s">
        <v>434</v>
      </c>
      <c r="M903" t="s">
        <v>26</v>
      </c>
      <c r="N903" t="s">
        <v>27</v>
      </c>
    </row>
    <row r="904" spans="1:14" x14ac:dyDescent="0.25">
      <c r="A904" t="s">
        <v>1679</v>
      </c>
      <c r="B904" t="s">
        <v>1685</v>
      </c>
      <c r="C904" t="s">
        <v>1991</v>
      </c>
      <c r="D904" t="s">
        <v>1681</v>
      </c>
      <c r="E904" t="s">
        <v>695</v>
      </c>
      <c r="F904" t="s">
        <v>5675</v>
      </c>
      <c r="G904" t="s">
        <v>5676</v>
      </c>
      <c r="H904" t="s">
        <v>5677</v>
      </c>
      <c r="I904" t="s">
        <v>34</v>
      </c>
      <c r="J904" t="s">
        <v>5678</v>
      </c>
      <c r="K904" t="s">
        <v>606</v>
      </c>
      <c r="L904" t="s">
        <v>82</v>
      </c>
      <c r="M904" t="s">
        <v>26</v>
      </c>
      <c r="N904" t="s">
        <v>27</v>
      </c>
    </row>
    <row r="905" spans="1:14" x14ac:dyDescent="0.25">
      <c r="A905" t="s">
        <v>5683</v>
      </c>
      <c r="C905" t="s">
        <v>1700</v>
      </c>
      <c r="E905" t="s">
        <v>18</v>
      </c>
      <c r="F905" t="s">
        <v>5684</v>
      </c>
      <c r="G905" t="s">
        <v>5685</v>
      </c>
      <c r="H905" t="s">
        <v>5686</v>
      </c>
      <c r="I905" t="s">
        <v>22</v>
      </c>
      <c r="J905" t="s">
        <v>1988</v>
      </c>
      <c r="K905" t="s">
        <v>1705</v>
      </c>
      <c r="L905" t="s">
        <v>5687</v>
      </c>
      <c r="M905" t="s">
        <v>26</v>
      </c>
      <c r="N905" t="s">
        <v>27</v>
      </c>
    </row>
    <row r="906" spans="1:14" x14ac:dyDescent="0.25">
      <c r="A906" t="s">
        <v>4791</v>
      </c>
      <c r="B906" t="s">
        <v>5688</v>
      </c>
      <c r="C906" t="s">
        <v>1700</v>
      </c>
      <c r="D906" t="s">
        <v>4792</v>
      </c>
      <c r="E906" t="s">
        <v>695</v>
      </c>
      <c r="F906" t="s">
        <v>5689</v>
      </c>
      <c r="G906" t="s">
        <v>5690</v>
      </c>
      <c r="H906" t="s">
        <v>5691</v>
      </c>
      <c r="I906" t="s">
        <v>3848</v>
      </c>
      <c r="J906" t="s">
        <v>872</v>
      </c>
      <c r="K906" t="s">
        <v>1705</v>
      </c>
      <c r="L906" t="s">
        <v>914</v>
      </c>
      <c r="M906" t="s">
        <v>26</v>
      </c>
      <c r="N906" t="s">
        <v>27</v>
      </c>
    </row>
    <row r="907" spans="1:14" x14ac:dyDescent="0.25">
      <c r="A907" t="s">
        <v>4791</v>
      </c>
      <c r="B907" t="s">
        <v>5692</v>
      </c>
      <c r="C907" t="s">
        <v>1700</v>
      </c>
      <c r="D907" t="s">
        <v>5693</v>
      </c>
      <c r="E907" t="s">
        <v>695</v>
      </c>
      <c r="F907" t="s">
        <v>5694</v>
      </c>
      <c r="G907" t="s">
        <v>5695</v>
      </c>
      <c r="H907" t="s">
        <v>5696</v>
      </c>
      <c r="I907" t="s">
        <v>5697</v>
      </c>
      <c r="J907" t="s">
        <v>284</v>
      </c>
      <c r="K907" t="s">
        <v>1705</v>
      </c>
      <c r="L907" t="s">
        <v>914</v>
      </c>
      <c r="M907" t="s">
        <v>26</v>
      </c>
      <c r="N907" t="s">
        <v>27</v>
      </c>
    </row>
    <row r="908" spans="1:14" x14ac:dyDescent="0.25">
      <c r="A908" t="s">
        <v>4791</v>
      </c>
      <c r="B908" t="s">
        <v>5698</v>
      </c>
      <c r="C908" t="s">
        <v>1700</v>
      </c>
      <c r="D908" t="s">
        <v>4792</v>
      </c>
      <c r="E908" t="s">
        <v>695</v>
      </c>
      <c r="F908" t="s">
        <v>5699</v>
      </c>
      <c r="G908" t="s">
        <v>5700</v>
      </c>
      <c r="H908" t="s">
        <v>5701</v>
      </c>
      <c r="I908" t="s">
        <v>3848</v>
      </c>
      <c r="J908" t="s">
        <v>1965</v>
      </c>
      <c r="K908" t="s">
        <v>1705</v>
      </c>
      <c r="L908" t="s">
        <v>914</v>
      </c>
      <c r="M908" t="s">
        <v>26</v>
      </c>
      <c r="N908" t="s">
        <v>27</v>
      </c>
    </row>
    <row r="909" spans="1:14" x14ac:dyDescent="0.25">
      <c r="A909" t="s">
        <v>4791</v>
      </c>
      <c r="B909" t="s">
        <v>5702</v>
      </c>
      <c r="C909" t="s">
        <v>1700</v>
      </c>
      <c r="D909" t="s">
        <v>5693</v>
      </c>
      <c r="E909" t="s">
        <v>695</v>
      </c>
      <c r="F909" t="s">
        <v>5703</v>
      </c>
      <c r="G909" t="s">
        <v>5704</v>
      </c>
      <c r="H909" t="s">
        <v>5705</v>
      </c>
      <c r="I909" t="s">
        <v>3848</v>
      </c>
      <c r="J909" t="s">
        <v>699</v>
      </c>
      <c r="K909" t="s">
        <v>1705</v>
      </c>
      <c r="L909" t="s">
        <v>914</v>
      </c>
      <c r="M909" t="s">
        <v>26</v>
      </c>
      <c r="N909" t="s">
        <v>27</v>
      </c>
    </row>
    <row r="910" spans="1:14" x14ac:dyDescent="0.25">
      <c r="A910" t="s">
        <v>5706</v>
      </c>
      <c r="B910" t="s">
        <v>5707</v>
      </c>
      <c r="C910" t="s">
        <v>16</v>
      </c>
      <c r="D910" t="s">
        <v>5708</v>
      </c>
      <c r="E910" t="s">
        <v>695</v>
      </c>
      <c r="F910" t="s">
        <v>5709</v>
      </c>
      <c r="G910" t="s">
        <v>5710</v>
      </c>
      <c r="H910" t="s">
        <v>5711</v>
      </c>
      <c r="I910" t="s">
        <v>34</v>
      </c>
      <c r="J910" t="s">
        <v>269</v>
      </c>
      <c r="K910" t="s">
        <v>24</v>
      </c>
      <c r="L910" t="s">
        <v>848</v>
      </c>
      <c r="M910" t="s">
        <v>26</v>
      </c>
      <c r="N910" t="s">
        <v>27</v>
      </c>
    </row>
    <row r="911" spans="1:14" x14ac:dyDescent="0.25">
      <c r="A911" t="s">
        <v>5580</v>
      </c>
      <c r="B911" t="s">
        <v>5226</v>
      </c>
      <c r="C911" t="s">
        <v>76</v>
      </c>
      <c r="D911" t="s">
        <v>5227</v>
      </c>
      <c r="E911" t="s">
        <v>695</v>
      </c>
      <c r="F911" t="s">
        <v>5712</v>
      </c>
      <c r="G911" t="s">
        <v>5713</v>
      </c>
      <c r="H911" t="s">
        <v>5714</v>
      </c>
      <c r="I911" t="s">
        <v>34</v>
      </c>
      <c r="J911" t="s">
        <v>53</v>
      </c>
      <c r="K911" t="s">
        <v>24</v>
      </c>
      <c r="L911" t="s">
        <v>2863</v>
      </c>
      <c r="M911" t="s">
        <v>5715</v>
      </c>
      <c r="N911" t="s">
        <v>46</v>
      </c>
    </row>
    <row r="912" spans="1:14" x14ac:dyDescent="0.25">
      <c r="A912" t="s">
        <v>4806</v>
      </c>
      <c r="B912" t="s">
        <v>4807</v>
      </c>
      <c r="C912" t="s">
        <v>76</v>
      </c>
      <c r="D912" t="s">
        <v>4808</v>
      </c>
      <c r="E912" t="s">
        <v>695</v>
      </c>
      <c r="F912" t="s">
        <v>5716</v>
      </c>
      <c r="G912" t="s">
        <v>5717</v>
      </c>
      <c r="H912" t="s">
        <v>5718</v>
      </c>
      <c r="I912" t="s">
        <v>34</v>
      </c>
      <c r="J912" t="s">
        <v>127</v>
      </c>
      <c r="K912" t="s">
        <v>24</v>
      </c>
      <c r="L912" t="s">
        <v>1414</v>
      </c>
      <c r="M912" t="s">
        <v>5719</v>
      </c>
      <c r="N912" t="s">
        <v>46</v>
      </c>
    </row>
    <row r="913" spans="1:14" x14ac:dyDescent="0.25">
      <c r="A913" t="s">
        <v>5720</v>
      </c>
      <c r="B913" t="s">
        <v>4758</v>
      </c>
      <c r="C913" t="s">
        <v>76</v>
      </c>
      <c r="D913" t="s">
        <v>5107</v>
      </c>
      <c r="E913" t="s">
        <v>695</v>
      </c>
      <c r="F913" t="s">
        <v>5721</v>
      </c>
      <c r="G913" t="s">
        <v>5722</v>
      </c>
      <c r="H913" t="s">
        <v>5723</v>
      </c>
      <c r="I913" t="s">
        <v>34</v>
      </c>
      <c r="J913" t="s">
        <v>782</v>
      </c>
      <c r="K913" t="s">
        <v>24</v>
      </c>
      <c r="L913" t="s">
        <v>44</v>
      </c>
      <c r="M913" t="s">
        <v>26</v>
      </c>
      <c r="N913" t="s">
        <v>27</v>
      </c>
    </row>
    <row r="914" spans="1:14" x14ac:dyDescent="0.25">
      <c r="A914" t="s">
        <v>5724</v>
      </c>
      <c r="B914" t="s">
        <v>5725</v>
      </c>
      <c r="C914" t="s">
        <v>76</v>
      </c>
      <c r="D914" t="s">
        <v>3844</v>
      </c>
      <c r="E914" t="s">
        <v>695</v>
      </c>
      <c r="F914" t="s">
        <v>5726</v>
      </c>
      <c r="G914" t="s">
        <v>5727</v>
      </c>
      <c r="H914" t="s">
        <v>5728</v>
      </c>
      <c r="I914" t="s">
        <v>22</v>
      </c>
      <c r="J914" t="s">
        <v>476</v>
      </c>
      <c r="K914" t="s">
        <v>24</v>
      </c>
      <c r="L914" t="s">
        <v>36</v>
      </c>
      <c r="M914" t="s">
        <v>26</v>
      </c>
      <c r="N914" t="s">
        <v>27</v>
      </c>
    </row>
    <row r="915" spans="1:14" x14ac:dyDescent="0.25">
      <c r="A915" t="s">
        <v>5729</v>
      </c>
      <c r="B915" t="s">
        <v>4967</v>
      </c>
      <c r="C915" t="s">
        <v>76</v>
      </c>
      <c r="D915" t="s">
        <v>4968</v>
      </c>
      <c r="E915" t="s">
        <v>695</v>
      </c>
      <c r="F915" t="s">
        <v>5730</v>
      </c>
      <c r="G915" t="s">
        <v>5731</v>
      </c>
      <c r="H915" t="s">
        <v>5732</v>
      </c>
      <c r="I915" t="s">
        <v>34</v>
      </c>
      <c r="J915" t="s">
        <v>521</v>
      </c>
      <c r="K915" t="s">
        <v>24</v>
      </c>
      <c r="L915" t="s">
        <v>4972</v>
      </c>
      <c r="M915" t="s">
        <v>26</v>
      </c>
      <c r="N915" t="s">
        <v>27</v>
      </c>
    </row>
    <row r="916" spans="1:14" x14ac:dyDescent="0.25">
      <c r="A916" t="s">
        <v>5733</v>
      </c>
      <c r="B916" t="s">
        <v>5734</v>
      </c>
      <c r="C916" t="s">
        <v>16</v>
      </c>
      <c r="D916" t="s">
        <v>3197</v>
      </c>
      <c r="E916" t="s">
        <v>695</v>
      </c>
      <c r="F916" t="s">
        <v>5735</v>
      </c>
      <c r="G916" t="s">
        <v>5736</v>
      </c>
      <c r="H916" t="s">
        <v>5737</v>
      </c>
      <c r="I916" t="s">
        <v>34</v>
      </c>
      <c r="J916" t="s">
        <v>1019</v>
      </c>
      <c r="K916" t="s">
        <v>24</v>
      </c>
      <c r="L916" t="s">
        <v>82</v>
      </c>
      <c r="M916" t="s">
        <v>26</v>
      </c>
      <c r="N916" t="s">
        <v>27</v>
      </c>
    </row>
    <row r="917" spans="1:14" x14ac:dyDescent="0.25">
      <c r="A917" t="s">
        <v>5738</v>
      </c>
      <c r="B917" t="s">
        <v>5617</v>
      </c>
      <c r="C917" t="s">
        <v>16</v>
      </c>
      <c r="D917" t="s">
        <v>5618</v>
      </c>
      <c r="E917" t="s">
        <v>695</v>
      </c>
      <c r="F917" t="s">
        <v>5739</v>
      </c>
      <c r="G917" t="s">
        <v>5740</v>
      </c>
      <c r="H917" t="s">
        <v>5741</v>
      </c>
      <c r="I917" t="s">
        <v>34</v>
      </c>
      <c r="J917" t="s">
        <v>5742</v>
      </c>
      <c r="K917" t="s">
        <v>24</v>
      </c>
      <c r="L917" t="s">
        <v>82</v>
      </c>
      <c r="M917" t="s">
        <v>26</v>
      </c>
      <c r="N917" t="s">
        <v>27</v>
      </c>
    </row>
    <row r="918" spans="1:14" x14ac:dyDescent="0.25">
      <c r="A918" t="s">
        <v>5747</v>
      </c>
      <c r="C918" t="s">
        <v>76</v>
      </c>
      <c r="D918" t="s">
        <v>437</v>
      </c>
      <c r="E918" t="s">
        <v>695</v>
      </c>
      <c r="F918" t="s">
        <v>5748</v>
      </c>
      <c r="G918" t="s">
        <v>5749</v>
      </c>
      <c r="H918" t="s">
        <v>5750</v>
      </c>
      <c r="I918" t="s">
        <v>34</v>
      </c>
      <c r="J918" t="s">
        <v>120</v>
      </c>
      <c r="K918" t="s">
        <v>24</v>
      </c>
      <c r="L918" t="s">
        <v>441</v>
      </c>
      <c r="M918" t="s">
        <v>5751</v>
      </c>
      <c r="N918" t="s">
        <v>46</v>
      </c>
    </row>
    <row r="919" spans="1:14" x14ac:dyDescent="0.25">
      <c r="A919" t="s">
        <v>4623</v>
      </c>
      <c r="B919" t="s">
        <v>4624</v>
      </c>
      <c r="C919" t="s">
        <v>16</v>
      </c>
      <c r="D919" t="s">
        <v>3889</v>
      </c>
      <c r="E919" t="s">
        <v>695</v>
      </c>
      <c r="F919" t="s">
        <v>5756</v>
      </c>
      <c r="G919" t="s">
        <v>5757</v>
      </c>
      <c r="H919" t="s">
        <v>5758</v>
      </c>
      <c r="I919" t="s">
        <v>34</v>
      </c>
      <c r="J919" t="s">
        <v>256</v>
      </c>
      <c r="K919" t="s">
        <v>24</v>
      </c>
      <c r="L919" t="s">
        <v>44</v>
      </c>
      <c r="M919" t="s">
        <v>26</v>
      </c>
      <c r="N919" t="s">
        <v>27</v>
      </c>
    </row>
    <row r="920" spans="1:14" x14ac:dyDescent="0.25">
      <c r="A920" t="s">
        <v>4791</v>
      </c>
      <c r="B920" t="s">
        <v>708</v>
      </c>
      <c r="C920" t="s">
        <v>16</v>
      </c>
      <c r="D920" t="s">
        <v>4792</v>
      </c>
      <c r="E920" t="s">
        <v>695</v>
      </c>
      <c r="F920" t="s">
        <v>5759</v>
      </c>
      <c r="G920" t="s">
        <v>5760</v>
      </c>
      <c r="H920" t="s">
        <v>5761</v>
      </c>
      <c r="I920" t="s">
        <v>34</v>
      </c>
      <c r="J920" t="s">
        <v>872</v>
      </c>
      <c r="K920" t="s">
        <v>24</v>
      </c>
      <c r="L920" t="s">
        <v>914</v>
      </c>
      <c r="M920" t="s">
        <v>26</v>
      </c>
      <c r="N920" t="s">
        <v>27</v>
      </c>
    </row>
    <row r="921" spans="1:14" x14ac:dyDescent="0.25">
      <c r="A921" t="s">
        <v>5766</v>
      </c>
      <c r="B921" t="s">
        <v>5206</v>
      </c>
      <c r="C921" t="s">
        <v>16</v>
      </c>
      <c r="D921" t="s">
        <v>4988</v>
      </c>
      <c r="E921" t="s">
        <v>695</v>
      </c>
      <c r="F921" t="s">
        <v>5767</v>
      </c>
      <c r="G921" t="s">
        <v>5768</v>
      </c>
      <c r="H921" t="s">
        <v>5769</v>
      </c>
      <c r="I921" t="s">
        <v>34</v>
      </c>
      <c r="J921" t="s">
        <v>412</v>
      </c>
      <c r="K921" t="s">
        <v>24</v>
      </c>
      <c r="L921" t="s">
        <v>4992</v>
      </c>
      <c r="M921" t="s">
        <v>5770</v>
      </c>
      <c r="N921" t="s">
        <v>46</v>
      </c>
    </row>
    <row r="922" spans="1:14" x14ac:dyDescent="0.25">
      <c r="A922" t="s">
        <v>5775</v>
      </c>
      <c r="B922" t="s">
        <v>4704</v>
      </c>
      <c r="C922" t="s">
        <v>76</v>
      </c>
      <c r="D922" t="s">
        <v>3673</v>
      </c>
      <c r="E922" t="s">
        <v>695</v>
      </c>
      <c r="F922" t="s">
        <v>5776</v>
      </c>
      <c r="G922" t="s">
        <v>5777</v>
      </c>
      <c r="H922" t="s">
        <v>5778</v>
      </c>
      <c r="I922" t="s">
        <v>34</v>
      </c>
      <c r="J922" t="s">
        <v>2223</v>
      </c>
      <c r="K922" t="s">
        <v>24</v>
      </c>
      <c r="L922" t="s">
        <v>82</v>
      </c>
      <c r="M922" t="s">
        <v>26</v>
      </c>
      <c r="N922" t="s">
        <v>27</v>
      </c>
    </row>
    <row r="923" spans="1:14" x14ac:dyDescent="0.25">
      <c r="A923" t="s">
        <v>4791</v>
      </c>
      <c r="B923" t="s">
        <v>708</v>
      </c>
      <c r="C923" t="s">
        <v>16</v>
      </c>
      <c r="D923" t="s">
        <v>4792</v>
      </c>
      <c r="E923" t="s">
        <v>695</v>
      </c>
      <c r="F923" t="s">
        <v>5788</v>
      </c>
      <c r="G923" t="s">
        <v>5789</v>
      </c>
      <c r="H923" t="s">
        <v>5790</v>
      </c>
      <c r="I923" t="s">
        <v>34</v>
      </c>
      <c r="J923" t="s">
        <v>2062</v>
      </c>
      <c r="K923" t="s">
        <v>24</v>
      </c>
      <c r="L923" t="s">
        <v>914</v>
      </c>
      <c r="M923" t="s">
        <v>26</v>
      </c>
      <c r="N923" t="s">
        <v>27</v>
      </c>
    </row>
    <row r="924" spans="1:14" x14ac:dyDescent="0.25">
      <c r="A924" t="s">
        <v>5791</v>
      </c>
      <c r="B924" t="s">
        <v>4682</v>
      </c>
      <c r="C924" t="s">
        <v>76</v>
      </c>
      <c r="D924" t="s">
        <v>1612</v>
      </c>
      <c r="E924" t="s">
        <v>695</v>
      </c>
      <c r="F924" t="s">
        <v>5792</v>
      </c>
      <c r="G924" t="s">
        <v>5793</v>
      </c>
      <c r="H924" t="s">
        <v>5794</v>
      </c>
      <c r="I924" t="s">
        <v>34</v>
      </c>
      <c r="J924" t="s">
        <v>1066</v>
      </c>
      <c r="K924" t="s">
        <v>24</v>
      </c>
      <c r="L924" t="s">
        <v>82</v>
      </c>
      <c r="M924" t="s">
        <v>26</v>
      </c>
      <c r="N924" t="s">
        <v>27</v>
      </c>
    </row>
    <row r="925" spans="1:14" x14ac:dyDescent="0.25">
      <c r="A925" t="s">
        <v>5795</v>
      </c>
      <c r="B925" t="s">
        <v>5150</v>
      </c>
      <c r="C925" t="s">
        <v>16</v>
      </c>
      <c r="D925" t="s">
        <v>579</v>
      </c>
      <c r="E925" t="s">
        <v>695</v>
      </c>
      <c r="F925" t="s">
        <v>5796</v>
      </c>
      <c r="G925" t="s">
        <v>5797</v>
      </c>
      <c r="H925" t="s">
        <v>5798</v>
      </c>
      <c r="I925" t="s">
        <v>34</v>
      </c>
      <c r="J925" t="s">
        <v>256</v>
      </c>
      <c r="K925" t="s">
        <v>24</v>
      </c>
      <c r="L925" t="s">
        <v>193</v>
      </c>
      <c r="M925" t="s">
        <v>26</v>
      </c>
      <c r="N925" t="s">
        <v>27</v>
      </c>
    </row>
    <row r="926" spans="1:14" x14ac:dyDescent="0.25">
      <c r="A926" t="s">
        <v>5803</v>
      </c>
      <c r="B926" t="s">
        <v>3302</v>
      </c>
      <c r="C926" t="s">
        <v>76</v>
      </c>
      <c r="D926" t="s">
        <v>3303</v>
      </c>
      <c r="E926" t="s">
        <v>695</v>
      </c>
      <c r="F926" t="s">
        <v>5804</v>
      </c>
      <c r="G926" t="s">
        <v>5805</v>
      </c>
      <c r="H926" t="s">
        <v>5806</v>
      </c>
      <c r="I926" t="s">
        <v>34</v>
      </c>
      <c r="J926" t="s">
        <v>5669</v>
      </c>
      <c r="K926" t="s">
        <v>24</v>
      </c>
      <c r="L926" t="s">
        <v>82</v>
      </c>
      <c r="M926" t="s">
        <v>26</v>
      </c>
      <c r="N926" t="s">
        <v>27</v>
      </c>
    </row>
    <row r="927" spans="1:14" x14ac:dyDescent="0.25">
      <c r="A927" t="s">
        <v>5811</v>
      </c>
      <c r="B927" t="s">
        <v>3302</v>
      </c>
      <c r="C927" t="s">
        <v>76</v>
      </c>
      <c r="D927" t="s">
        <v>3303</v>
      </c>
      <c r="E927" t="s">
        <v>695</v>
      </c>
      <c r="F927" t="s">
        <v>5812</v>
      </c>
      <c r="G927" t="s">
        <v>5813</v>
      </c>
      <c r="H927" t="s">
        <v>5814</v>
      </c>
      <c r="I927" t="s">
        <v>34</v>
      </c>
      <c r="J927" t="s">
        <v>1295</v>
      </c>
      <c r="K927" t="s">
        <v>24</v>
      </c>
      <c r="L927" t="s">
        <v>82</v>
      </c>
      <c r="M927" t="s">
        <v>26</v>
      </c>
      <c r="N927" t="s">
        <v>27</v>
      </c>
    </row>
    <row r="928" spans="1:14" x14ac:dyDescent="0.25">
      <c r="A928" t="s">
        <v>5815</v>
      </c>
      <c r="B928" t="s">
        <v>4967</v>
      </c>
      <c r="C928" t="s">
        <v>76</v>
      </c>
      <c r="D928" t="s">
        <v>4968</v>
      </c>
      <c r="E928" t="s">
        <v>695</v>
      </c>
      <c r="F928" t="s">
        <v>5816</v>
      </c>
      <c r="G928" t="s">
        <v>5817</v>
      </c>
      <c r="H928" t="s">
        <v>5818</v>
      </c>
      <c r="I928" t="s">
        <v>34</v>
      </c>
      <c r="J928" t="s">
        <v>1275</v>
      </c>
      <c r="K928" t="s">
        <v>24</v>
      </c>
      <c r="L928" t="s">
        <v>4972</v>
      </c>
      <c r="M928" t="s">
        <v>26</v>
      </c>
      <c r="N928" t="s">
        <v>27</v>
      </c>
    </row>
    <row r="929" spans="1:14" x14ac:dyDescent="0.25">
      <c r="A929" t="s">
        <v>5825</v>
      </c>
      <c r="B929" t="s">
        <v>5036</v>
      </c>
      <c r="C929" t="s">
        <v>16</v>
      </c>
      <c r="D929" t="s">
        <v>102</v>
      </c>
      <c r="E929" t="s">
        <v>695</v>
      </c>
      <c r="F929" t="s">
        <v>5826</v>
      </c>
      <c r="G929" t="s">
        <v>5827</v>
      </c>
      <c r="H929" t="s">
        <v>5828</v>
      </c>
      <c r="I929" t="s">
        <v>34</v>
      </c>
      <c r="J929" t="s">
        <v>1435</v>
      </c>
      <c r="K929" t="s">
        <v>24</v>
      </c>
      <c r="L929" t="s">
        <v>82</v>
      </c>
      <c r="M929" t="s">
        <v>5829</v>
      </c>
      <c r="N929" t="s">
        <v>46</v>
      </c>
    </row>
    <row r="930" spans="1:14" x14ac:dyDescent="0.25">
      <c r="A930" t="s">
        <v>5830</v>
      </c>
      <c r="B930" t="s">
        <v>4826</v>
      </c>
      <c r="C930" t="s">
        <v>76</v>
      </c>
      <c r="D930" t="s">
        <v>4616</v>
      </c>
      <c r="E930" t="s">
        <v>695</v>
      </c>
      <c r="F930" t="s">
        <v>5831</v>
      </c>
      <c r="G930" t="s">
        <v>5832</v>
      </c>
      <c r="H930" t="s">
        <v>5833</v>
      </c>
      <c r="I930" t="s">
        <v>34</v>
      </c>
      <c r="J930" t="s">
        <v>1648</v>
      </c>
      <c r="K930" t="s">
        <v>24</v>
      </c>
      <c r="L930" t="s">
        <v>36</v>
      </c>
      <c r="M930" t="s">
        <v>26</v>
      </c>
      <c r="N930" t="s">
        <v>27</v>
      </c>
    </row>
    <row r="931" spans="1:14" x14ac:dyDescent="0.25">
      <c r="A931" t="s">
        <v>5834</v>
      </c>
      <c r="B931" t="s">
        <v>4826</v>
      </c>
      <c r="C931" t="s">
        <v>76</v>
      </c>
      <c r="D931" t="s">
        <v>4616</v>
      </c>
      <c r="E931" t="s">
        <v>695</v>
      </c>
      <c r="F931" t="s">
        <v>5835</v>
      </c>
      <c r="G931" t="s">
        <v>5836</v>
      </c>
      <c r="H931" t="s">
        <v>5837</v>
      </c>
      <c r="I931" t="s">
        <v>34</v>
      </c>
      <c r="J931" t="s">
        <v>1648</v>
      </c>
      <c r="K931" t="s">
        <v>24</v>
      </c>
      <c r="L931" t="s">
        <v>36</v>
      </c>
      <c r="M931" t="s">
        <v>26</v>
      </c>
      <c r="N931" t="s">
        <v>27</v>
      </c>
    </row>
    <row r="932" spans="1:14" x14ac:dyDescent="0.25">
      <c r="A932" t="s">
        <v>4986</v>
      </c>
      <c r="B932" t="s">
        <v>5206</v>
      </c>
      <c r="C932" t="s">
        <v>16</v>
      </c>
      <c r="D932" t="s">
        <v>4988</v>
      </c>
      <c r="E932" t="s">
        <v>695</v>
      </c>
      <c r="F932" t="s">
        <v>5838</v>
      </c>
      <c r="G932" t="s">
        <v>5839</v>
      </c>
      <c r="H932" t="s">
        <v>5840</v>
      </c>
      <c r="I932" t="s">
        <v>34</v>
      </c>
      <c r="J932" t="s">
        <v>412</v>
      </c>
      <c r="K932" t="s">
        <v>24</v>
      </c>
      <c r="L932" t="s">
        <v>4992</v>
      </c>
      <c r="M932" t="s">
        <v>5841</v>
      </c>
      <c r="N932" t="s">
        <v>46</v>
      </c>
    </row>
    <row r="933" spans="1:14" x14ac:dyDescent="0.25">
      <c r="A933" t="s">
        <v>4623</v>
      </c>
      <c r="B933" t="s">
        <v>4624</v>
      </c>
      <c r="C933" t="s">
        <v>16</v>
      </c>
      <c r="D933" t="s">
        <v>3889</v>
      </c>
      <c r="E933" t="s">
        <v>695</v>
      </c>
      <c r="F933" t="s">
        <v>5842</v>
      </c>
      <c r="G933" t="s">
        <v>5843</v>
      </c>
      <c r="H933" t="s">
        <v>5844</v>
      </c>
      <c r="I933" t="s">
        <v>34</v>
      </c>
      <c r="J933" t="s">
        <v>98</v>
      </c>
      <c r="K933" t="s">
        <v>24</v>
      </c>
      <c r="L933" t="s">
        <v>44</v>
      </c>
      <c r="M933" t="s">
        <v>26</v>
      </c>
      <c r="N933" t="s">
        <v>27</v>
      </c>
    </row>
    <row r="934" spans="1:14" x14ac:dyDescent="0.25">
      <c r="A934" t="s">
        <v>5845</v>
      </c>
      <c r="B934" t="s">
        <v>4866</v>
      </c>
      <c r="C934" t="s">
        <v>76</v>
      </c>
      <c r="D934" t="s">
        <v>4867</v>
      </c>
      <c r="E934" t="s">
        <v>695</v>
      </c>
      <c r="F934" t="s">
        <v>5846</v>
      </c>
      <c r="G934" t="s">
        <v>5847</v>
      </c>
      <c r="H934" t="s">
        <v>5848</v>
      </c>
      <c r="I934" t="s">
        <v>34</v>
      </c>
      <c r="J934" t="s">
        <v>4871</v>
      </c>
      <c r="K934" t="s">
        <v>24</v>
      </c>
      <c r="L934" t="s">
        <v>3315</v>
      </c>
      <c r="M934" t="s">
        <v>26</v>
      </c>
      <c r="N934" t="s">
        <v>27</v>
      </c>
    </row>
    <row r="935" spans="1:14" x14ac:dyDescent="0.25">
      <c r="A935" t="s">
        <v>4791</v>
      </c>
      <c r="B935" t="s">
        <v>5857</v>
      </c>
      <c r="C935" t="s">
        <v>16</v>
      </c>
      <c r="D935" t="s">
        <v>5858</v>
      </c>
      <c r="E935" t="s">
        <v>695</v>
      </c>
      <c r="F935" t="s">
        <v>5859</v>
      </c>
      <c r="G935" t="s">
        <v>5860</v>
      </c>
      <c r="H935" t="s">
        <v>5861</v>
      </c>
      <c r="I935" t="s">
        <v>22</v>
      </c>
      <c r="J935" t="s">
        <v>284</v>
      </c>
      <c r="K935" t="s">
        <v>24</v>
      </c>
      <c r="L935" t="s">
        <v>914</v>
      </c>
      <c r="M935" t="s">
        <v>26</v>
      </c>
      <c r="N935" t="s">
        <v>27</v>
      </c>
    </row>
    <row r="936" spans="1:14" x14ac:dyDescent="0.25">
      <c r="A936" t="s">
        <v>4923</v>
      </c>
      <c r="B936" t="s">
        <v>4126</v>
      </c>
      <c r="C936" t="s">
        <v>76</v>
      </c>
      <c r="D936" t="s">
        <v>2027</v>
      </c>
      <c r="E936" t="s">
        <v>695</v>
      </c>
      <c r="F936" t="s">
        <v>5862</v>
      </c>
      <c r="G936" t="s">
        <v>5863</v>
      </c>
      <c r="H936" t="s">
        <v>5864</v>
      </c>
      <c r="I936" t="s">
        <v>34</v>
      </c>
      <c r="J936" t="s">
        <v>315</v>
      </c>
      <c r="K936" t="s">
        <v>24</v>
      </c>
      <c r="L936" t="s">
        <v>82</v>
      </c>
      <c r="M936" t="s">
        <v>5865</v>
      </c>
      <c r="N936" t="s">
        <v>46</v>
      </c>
    </row>
    <row r="937" spans="1:14" x14ac:dyDescent="0.25">
      <c r="A937" t="s">
        <v>5870</v>
      </c>
      <c r="B937" t="s">
        <v>4710</v>
      </c>
      <c r="C937" t="s">
        <v>16</v>
      </c>
      <c r="D937" t="s">
        <v>2667</v>
      </c>
      <c r="E937" t="s">
        <v>695</v>
      </c>
      <c r="F937" t="s">
        <v>5871</v>
      </c>
      <c r="G937" t="s">
        <v>5872</v>
      </c>
      <c r="H937" t="s">
        <v>5873</v>
      </c>
      <c r="I937" t="s">
        <v>34</v>
      </c>
      <c r="J937" t="s">
        <v>448</v>
      </c>
      <c r="K937" t="s">
        <v>24</v>
      </c>
      <c r="L937" t="s">
        <v>4702</v>
      </c>
      <c r="M937" t="s">
        <v>26</v>
      </c>
      <c r="N937" t="s">
        <v>27</v>
      </c>
    </row>
    <row r="938" spans="1:14" x14ac:dyDescent="0.25">
      <c r="A938" t="s">
        <v>5874</v>
      </c>
      <c r="B938" t="s">
        <v>4826</v>
      </c>
      <c r="C938" t="s">
        <v>76</v>
      </c>
      <c r="D938" t="s">
        <v>4616</v>
      </c>
      <c r="E938" t="s">
        <v>695</v>
      </c>
      <c r="F938" t="s">
        <v>5875</v>
      </c>
      <c r="G938" t="s">
        <v>5876</v>
      </c>
      <c r="H938" t="s">
        <v>5877</v>
      </c>
      <c r="I938" t="s">
        <v>34</v>
      </c>
      <c r="J938" t="s">
        <v>1648</v>
      </c>
      <c r="K938" t="s">
        <v>24</v>
      </c>
      <c r="L938" t="s">
        <v>36</v>
      </c>
      <c r="M938" t="s">
        <v>26</v>
      </c>
      <c r="N938" t="s">
        <v>27</v>
      </c>
    </row>
    <row r="939" spans="1:14" x14ac:dyDescent="0.25">
      <c r="A939" t="s">
        <v>5878</v>
      </c>
      <c r="B939" t="s">
        <v>4987</v>
      </c>
      <c r="C939" t="s">
        <v>76</v>
      </c>
      <c r="D939" t="s">
        <v>5879</v>
      </c>
      <c r="E939" t="s">
        <v>695</v>
      </c>
      <c r="F939" t="s">
        <v>5880</v>
      </c>
      <c r="G939" t="s">
        <v>5881</v>
      </c>
      <c r="H939" t="s">
        <v>5882</v>
      </c>
      <c r="I939" t="s">
        <v>34</v>
      </c>
      <c r="J939" t="s">
        <v>333</v>
      </c>
      <c r="K939" t="s">
        <v>24</v>
      </c>
      <c r="L939" t="s">
        <v>4992</v>
      </c>
      <c r="M939" t="s">
        <v>5883</v>
      </c>
      <c r="N939" t="s">
        <v>46</v>
      </c>
    </row>
    <row r="940" spans="1:14" x14ac:dyDescent="0.25">
      <c r="A940" t="s">
        <v>5884</v>
      </c>
      <c r="B940" t="s">
        <v>5850</v>
      </c>
      <c r="C940" t="s">
        <v>76</v>
      </c>
      <c r="D940" t="s">
        <v>3691</v>
      </c>
      <c r="E940" t="s">
        <v>695</v>
      </c>
      <c r="F940" t="s">
        <v>5885</v>
      </c>
      <c r="G940" t="s">
        <v>5886</v>
      </c>
      <c r="H940" t="s">
        <v>5887</v>
      </c>
      <c r="I940" t="s">
        <v>34</v>
      </c>
      <c r="J940" t="s">
        <v>669</v>
      </c>
      <c r="K940" t="s">
        <v>24</v>
      </c>
      <c r="L940" t="s">
        <v>82</v>
      </c>
      <c r="M940" t="s">
        <v>5888</v>
      </c>
      <c r="N940" t="s">
        <v>46</v>
      </c>
    </row>
    <row r="941" spans="1:14" x14ac:dyDescent="0.25">
      <c r="A941" t="s">
        <v>5889</v>
      </c>
      <c r="B941" t="s">
        <v>4682</v>
      </c>
      <c r="C941" t="s">
        <v>76</v>
      </c>
      <c r="D941" t="s">
        <v>1612</v>
      </c>
      <c r="E941" t="s">
        <v>695</v>
      </c>
      <c r="F941" t="s">
        <v>5890</v>
      </c>
      <c r="G941" t="s">
        <v>5891</v>
      </c>
      <c r="H941" t="s">
        <v>5892</v>
      </c>
      <c r="I941" t="s">
        <v>34</v>
      </c>
      <c r="J941" t="s">
        <v>276</v>
      </c>
      <c r="K941" t="s">
        <v>24</v>
      </c>
      <c r="L941" t="s">
        <v>82</v>
      </c>
      <c r="M941" t="s">
        <v>26</v>
      </c>
      <c r="N941" t="s">
        <v>27</v>
      </c>
    </row>
    <row r="942" spans="1:14" x14ac:dyDescent="0.25">
      <c r="A942" t="s">
        <v>4637</v>
      </c>
      <c r="B942" t="s">
        <v>4638</v>
      </c>
      <c r="C942" t="s">
        <v>16</v>
      </c>
      <c r="D942" t="s">
        <v>4639</v>
      </c>
      <c r="E942" t="s">
        <v>695</v>
      </c>
      <c r="F942" t="s">
        <v>5893</v>
      </c>
      <c r="G942" t="s">
        <v>5894</v>
      </c>
      <c r="H942" t="s">
        <v>5895</v>
      </c>
      <c r="I942" t="s">
        <v>22</v>
      </c>
      <c r="J942" t="s">
        <v>2578</v>
      </c>
      <c r="K942" t="s">
        <v>24</v>
      </c>
      <c r="L942" t="s">
        <v>4643</v>
      </c>
      <c r="M942" t="s">
        <v>26</v>
      </c>
      <c r="N942" t="s">
        <v>27</v>
      </c>
    </row>
    <row r="943" spans="1:14" x14ac:dyDescent="0.25">
      <c r="A943" t="s">
        <v>5154</v>
      </c>
      <c r="B943" t="s">
        <v>5155</v>
      </c>
      <c r="C943" t="s">
        <v>76</v>
      </c>
      <c r="D943" t="s">
        <v>5156</v>
      </c>
      <c r="E943" t="s">
        <v>695</v>
      </c>
      <c r="F943" t="s">
        <v>5896</v>
      </c>
      <c r="G943" t="s">
        <v>5897</v>
      </c>
      <c r="H943" t="s">
        <v>5898</v>
      </c>
      <c r="I943" t="s">
        <v>34</v>
      </c>
      <c r="J943" t="s">
        <v>178</v>
      </c>
      <c r="K943" t="s">
        <v>24</v>
      </c>
      <c r="L943" t="s">
        <v>5160</v>
      </c>
      <c r="M943" t="s">
        <v>26</v>
      </c>
      <c r="N943" t="s">
        <v>27</v>
      </c>
    </row>
    <row r="944" spans="1:14" x14ac:dyDescent="0.25">
      <c r="A944" t="s">
        <v>5240</v>
      </c>
      <c r="B944" t="s">
        <v>5206</v>
      </c>
      <c r="C944" t="s">
        <v>16</v>
      </c>
      <c r="D944" t="s">
        <v>5904</v>
      </c>
      <c r="E944" t="s">
        <v>695</v>
      </c>
      <c r="F944" t="s">
        <v>5905</v>
      </c>
      <c r="G944" t="s">
        <v>5906</v>
      </c>
      <c r="H944" t="s">
        <v>5907</v>
      </c>
      <c r="I944" t="s">
        <v>34</v>
      </c>
      <c r="J944" t="s">
        <v>661</v>
      </c>
      <c r="K944" t="s">
        <v>24</v>
      </c>
      <c r="L944" t="s">
        <v>4992</v>
      </c>
      <c r="M944" t="s">
        <v>26</v>
      </c>
      <c r="N944" t="s">
        <v>27</v>
      </c>
    </row>
    <row r="945" spans="1:14" x14ac:dyDescent="0.25">
      <c r="A945" t="s">
        <v>5738</v>
      </c>
      <c r="B945" t="s">
        <v>5908</v>
      </c>
      <c r="C945" t="s">
        <v>16</v>
      </c>
      <c r="D945" t="s">
        <v>5618</v>
      </c>
      <c r="E945" t="s">
        <v>695</v>
      </c>
      <c r="F945" t="s">
        <v>5909</v>
      </c>
      <c r="G945" t="s">
        <v>5910</v>
      </c>
      <c r="H945" t="s">
        <v>5911</v>
      </c>
      <c r="I945" t="s">
        <v>34</v>
      </c>
      <c r="J945" t="s">
        <v>805</v>
      </c>
      <c r="K945" t="s">
        <v>24</v>
      </c>
      <c r="L945" t="s">
        <v>82</v>
      </c>
      <c r="M945" t="s">
        <v>26</v>
      </c>
      <c r="N945" t="s">
        <v>27</v>
      </c>
    </row>
    <row r="946" spans="1:14" x14ac:dyDescent="0.25">
      <c r="A946" t="s">
        <v>5912</v>
      </c>
      <c r="B946" t="s">
        <v>4987</v>
      </c>
      <c r="C946" t="s">
        <v>76</v>
      </c>
      <c r="D946" t="s">
        <v>5913</v>
      </c>
      <c r="E946" t="s">
        <v>695</v>
      </c>
      <c r="F946" t="s">
        <v>5914</v>
      </c>
      <c r="G946" t="s">
        <v>5915</v>
      </c>
      <c r="H946" t="s">
        <v>5916</v>
      </c>
      <c r="I946" t="s">
        <v>34</v>
      </c>
      <c r="J946" t="s">
        <v>358</v>
      </c>
      <c r="K946" t="s">
        <v>24</v>
      </c>
      <c r="L946" t="s">
        <v>4992</v>
      </c>
      <c r="M946" t="s">
        <v>5917</v>
      </c>
      <c r="N946" t="s">
        <v>46</v>
      </c>
    </row>
    <row r="947" spans="1:14" x14ac:dyDescent="0.25">
      <c r="A947" t="s">
        <v>5154</v>
      </c>
      <c r="B947" t="s">
        <v>5155</v>
      </c>
      <c r="C947" t="s">
        <v>76</v>
      </c>
      <c r="D947" t="s">
        <v>5156</v>
      </c>
      <c r="E947" t="s">
        <v>695</v>
      </c>
      <c r="F947" t="s">
        <v>5918</v>
      </c>
      <c r="G947" t="s">
        <v>5919</v>
      </c>
      <c r="H947" t="s">
        <v>5920</v>
      </c>
      <c r="I947" t="s">
        <v>34</v>
      </c>
      <c r="J947" t="s">
        <v>269</v>
      </c>
      <c r="K947" t="s">
        <v>24</v>
      </c>
      <c r="L947" t="s">
        <v>5160</v>
      </c>
      <c r="M947" t="s">
        <v>26</v>
      </c>
      <c r="N947" t="s">
        <v>27</v>
      </c>
    </row>
    <row r="948" spans="1:14" x14ac:dyDescent="0.25">
      <c r="A948" t="s">
        <v>5921</v>
      </c>
      <c r="B948" t="s">
        <v>5125</v>
      </c>
      <c r="C948" t="s">
        <v>16</v>
      </c>
      <c r="D948" t="s">
        <v>616</v>
      </c>
      <c r="E948" t="s">
        <v>695</v>
      </c>
      <c r="F948" t="s">
        <v>5922</v>
      </c>
      <c r="G948" t="s">
        <v>5923</v>
      </c>
      <c r="H948" t="s">
        <v>5924</v>
      </c>
      <c r="I948" t="s">
        <v>34</v>
      </c>
      <c r="J948" t="s">
        <v>944</v>
      </c>
      <c r="K948" t="s">
        <v>24</v>
      </c>
      <c r="L948" t="s">
        <v>5129</v>
      </c>
      <c r="M948" t="s">
        <v>26</v>
      </c>
      <c r="N948" t="s">
        <v>27</v>
      </c>
    </row>
    <row r="949" spans="1:14" x14ac:dyDescent="0.25">
      <c r="A949" t="s">
        <v>5925</v>
      </c>
      <c r="B949" t="s">
        <v>4126</v>
      </c>
      <c r="C949" t="s">
        <v>76</v>
      </c>
      <c r="D949" t="s">
        <v>2027</v>
      </c>
      <c r="E949" t="s">
        <v>695</v>
      </c>
      <c r="F949" t="s">
        <v>5926</v>
      </c>
      <c r="G949" t="s">
        <v>5927</v>
      </c>
      <c r="H949" t="s">
        <v>5928</v>
      </c>
      <c r="I949" t="s">
        <v>34</v>
      </c>
      <c r="J949" t="s">
        <v>201</v>
      </c>
      <c r="K949" t="s">
        <v>24</v>
      </c>
      <c r="L949" t="s">
        <v>82</v>
      </c>
      <c r="M949" t="s">
        <v>5929</v>
      </c>
      <c r="N949" t="s">
        <v>46</v>
      </c>
    </row>
    <row r="950" spans="1:14" x14ac:dyDescent="0.25">
      <c r="A950" t="s">
        <v>5935</v>
      </c>
      <c r="B950" t="s">
        <v>5936</v>
      </c>
      <c r="C950" t="s">
        <v>16</v>
      </c>
      <c r="E950" t="s">
        <v>695</v>
      </c>
      <c r="F950" t="s">
        <v>5937</v>
      </c>
      <c r="G950" t="s">
        <v>5938</v>
      </c>
      <c r="H950" t="s">
        <v>5939</v>
      </c>
      <c r="I950" t="s">
        <v>22</v>
      </c>
      <c r="J950" t="s">
        <v>5940</v>
      </c>
      <c r="K950" t="s">
        <v>24</v>
      </c>
      <c r="M950" t="s">
        <v>5941</v>
      </c>
      <c r="N950" t="s">
        <v>46</v>
      </c>
    </row>
    <row r="951" spans="1:14" x14ac:dyDescent="0.25">
      <c r="A951" t="s">
        <v>5942</v>
      </c>
      <c r="B951" t="s">
        <v>4682</v>
      </c>
      <c r="C951" t="s">
        <v>76</v>
      </c>
      <c r="D951" t="s">
        <v>1612</v>
      </c>
      <c r="E951" t="s">
        <v>695</v>
      </c>
      <c r="F951" t="s">
        <v>5943</v>
      </c>
      <c r="G951" t="s">
        <v>5944</v>
      </c>
      <c r="H951" t="s">
        <v>5945</v>
      </c>
      <c r="I951" t="s">
        <v>34</v>
      </c>
      <c r="J951" t="s">
        <v>232</v>
      </c>
      <c r="K951" t="s">
        <v>24</v>
      </c>
      <c r="L951" t="s">
        <v>82</v>
      </c>
      <c r="M951" t="s">
        <v>26</v>
      </c>
      <c r="N951" t="s">
        <v>27</v>
      </c>
    </row>
    <row r="952" spans="1:14" x14ac:dyDescent="0.25">
      <c r="A952" t="s">
        <v>4960</v>
      </c>
      <c r="C952" t="s">
        <v>16</v>
      </c>
      <c r="D952" t="s">
        <v>4961</v>
      </c>
      <c r="E952" t="s">
        <v>695</v>
      </c>
      <c r="F952" t="s">
        <v>5946</v>
      </c>
      <c r="G952" t="s">
        <v>5947</v>
      </c>
      <c r="H952" t="s">
        <v>5948</v>
      </c>
      <c r="I952" t="s">
        <v>34</v>
      </c>
      <c r="J952" t="s">
        <v>256</v>
      </c>
      <c r="K952" t="s">
        <v>24</v>
      </c>
      <c r="L952" t="s">
        <v>4965</v>
      </c>
      <c r="M952" t="s">
        <v>26</v>
      </c>
      <c r="N952" t="s">
        <v>27</v>
      </c>
    </row>
    <row r="953" spans="1:14" x14ac:dyDescent="0.25">
      <c r="A953" t="s">
        <v>5949</v>
      </c>
      <c r="B953" t="s">
        <v>4624</v>
      </c>
      <c r="C953" t="s">
        <v>16</v>
      </c>
      <c r="D953" t="s">
        <v>3889</v>
      </c>
      <c r="E953" t="s">
        <v>695</v>
      </c>
      <c r="F953" t="s">
        <v>5950</v>
      </c>
      <c r="G953" t="s">
        <v>5951</v>
      </c>
      <c r="H953" t="s">
        <v>5952</v>
      </c>
      <c r="I953" t="s">
        <v>34</v>
      </c>
      <c r="J953" t="s">
        <v>433</v>
      </c>
      <c r="K953" t="s">
        <v>24</v>
      </c>
      <c r="L953" t="s">
        <v>44</v>
      </c>
      <c r="M953" t="s">
        <v>26</v>
      </c>
      <c r="N953" t="s">
        <v>27</v>
      </c>
    </row>
    <row r="954" spans="1:14" x14ac:dyDescent="0.25">
      <c r="A954" t="s">
        <v>5953</v>
      </c>
      <c r="B954" t="s">
        <v>4682</v>
      </c>
      <c r="C954" t="s">
        <v>76</v>
      </c>
      <c r="D954" t="s">
        <v>1612</v>
      </c>
      <c r="E954" t="s">
        <v>695</v>
      </c>
      <c r="F954" t="s">
        <v>5954</v>
      </c>
      <c r="G954" t="s">
        <v>5955</v>
      </c>
      <c r="H954" t="s">
        <v>5956</v>
      </c>
      <c r="I954" t="s">
        <v>34</v>
      </c>
      <c r="J954" t="s">
        <v>1279</v>
      </c>
      <c r="K954" t="s">
        <v>24</v>
      </c>
      <c r="L954" t="s">
        <v>82</v>
      </c>
      <c r="M954" t="s">
        <v>26</v>
      </c>
      <c r="N954" t="s">
        <v>27</v>
      </c>
    </row>
    <row r="955" spans="1:14" x14ac:dyDescent="0.25">
      <c r="A955" t="s">
        <v>5957</v>
      </c>
      <c r="B955" t="s">
        <v>4682</v>
      </c>
      <c r="C955" t="s">
        <v>76</v>
      </c>
      <c r="D955" t="s">
        <v>1612</v>
      </c>
      <c r="E955" t="s">
        <v>695</v>
      </c>
      <c r="F955" t="s">
        <v>5958</v>
      </c>
      <c r="G955" t="s">
        <v>5959</v>
      </c>
      <c r="H955" t="s">
        <v>5960</v>
      </c>
      <c r="I955" t="s">
        <v>34</v>
      </c>
      <c r="J955" t="s">
        <v>816</v>
      </c>
      <c r="K955" t="s">
        <v>24</v>
      </c>
      <c r="L955" t="s">
        <v>82</v>
      </c>
      <c r="M955" t="s">
        <v>26</v>
      </c>
      <c r="N955" t="s">
        <v>27</v>
      </c>
    </row>
    <row r="956" spans="1:14" x14ac:dyDescent="0.25">
      <c r="A956" t="s">
        <v>5154</v>
      </c>
      <c r="B956" t="s">
        <v>5155</v>
      </c>
      <c r="C956" t="s">
        <v>76</v>
      </c>
      <c r="D956" t="s">
        <v>5784</v>
      </c>
      <c r="E956" t="s">
        <v>695</v>
      </c>
      <c r="F956" t="s">
        <v>5961</v>
      </c>
      <c r="G956" t="s">
        <v>5962</v>
      </c>
      <c r="H956" t="s">
        <v>5963</v>
      </c>
      <c r="I956" t="s">
        <v>34</v>
      </c>
      <c r="J956" t="s">
        <v>134</v>
      </c>
      <c r="K956" t="s">
        <v>24</v>
      </c>
      <c r="L956" t="s">
        <v>5160</v>
      </c>
      <c r="M956" t="s">
        <v>26</v>
      </c>
      <c r="N956" t="s">
        <v>27</v>
      </c>
    </row>
    <row r="957" spans="1:14" x14ac:dyDescent="0.25">
      <c r="A957" t="s">
        <v>5964</v>
      </c>
      <c r="C957" t="s">
        <v>16</v>
      </c>
      <c r="D957" t="s">
        <v>5965</v>
      </c>
      <c r="E957" t="s">
        <v>695</v>
      </c>
      <c r="F957" t="s">
        <v>5966</v>
      </c>
      <c r="G957" t="s">
        <v>5967</v>
      </c>
      <c r="H957" t="s">
        <v>5968</v>
      </c>
      <c r="I957" t="s">
        <v>22</v>
      </c>
      <c r="J957" t="s">
        <v>3420</v>
      </c>
      <c r="K957" t="s">
        <v>24</v>
      </c>
      <c r="L957" t="s">
        <v>91</v>
      </c>
      <c r="M957" t="s">
        <v>26</v>
      </c>
      <c r="N957" t="s">
        <v>27</v>
      </c>
    </row>
    <row r="958" spans="1:14" x14ac:dyDescent="0.25">
      <c r="A958" t="s">
        <v>5130</v>
      </c>
      <c r="B958" t="s">
        <v>5131</v>
      </c>
      <c r="C958" t="s">
        <v>16</v>
      </c>
      <c r="D958" t="s">
        <v>3303</v>
      </c>
      <c r="E958" t="s">
        <v>695</v>
      </c>
      <c r="F958" t="s">
        <v>5972</v>
      </c>
      <c r="G958" t="s">
        <v>5973</v>
      </c>
      <c r="H958" t="s">
        <v>5974</v>
      </c>
      <c r="I958" t="s">
        <v>34</v>
      </c>
      <c r="J958" t="s">
        <v>1988</v>
      </c>
      <c r="K958" t="s">
        <v>24</v>
      </c>
      <c r="L958" t="s">
        <v>82</v>
      </c>
      <c r="M958" t="s">
        <v>26</v>
      </c>
      <c r="N958" t="s">
        <v>27</v>
      </c>
    </row>
    <row r="959" spans="1:14" x14ac:dyDescent="0.25">
      <c r="A959" t="s">
        <v>3940</v>
      </c>
      <c r="B959" t="s">
        <v>3941</v>
      </c>
      <c r="C959" t="s">
        <v>16</v>
      </c>
      <c r="D959" t="s">
        <v>5931</v>
      </c>
      <c r="E959" t="s">
        <v>695</v>
      </c>
      <c r="F959" t="s">
        <v>5979</v>
      </c>
      <c r="G959" t="s">
        <v>5980</v>
      </c>
      <c r="H959" t="s">
        <v>5981</v>
      </c>
      <c r="I959" t="s">
        <v>34</v>
      </c>
      <c r="J959" t="s">
        <v>1704</v>
      </c>
      <c r="K959" t="s">
        <v>24</v>
      </c>
      <c r="L959" t="s">
        <v>2751</v>
      </c>
      <c r="M959" t="s">
        <v>26</v>
      </c>
      <c r="N959" t="s">
        <v>27</v>
      </c>
    </row>
    <row r="960" spans="1:14" x14ac:dyDescent="0.25">
      <c r="A960" t="s">
        <v>5830</v>
      </c>
      <c r="B960" t="s">
        <v>4826</v>
      </c>
      <c r="C960" t="s">
        <v>76</v>
      </c>
      <c r="D960" t="s">
        <v>4616</v>
      </c>
      <c r="E960" t="s">
        <v>695</v>
      </c>
      <c r="F960" t="s">
        <v>5982</v>
      </c>
      <c r="G960" t="s">
        <v>5983</v>
      </c>
      <c r="H960" t="s">
        <v>5984</v>
      </c>
      <c r="I960" t="s">
        <v>34</v>
      </c>
      <c r="J960" t="s">
        <v>1648</v>
      </c>
      <c r="K960" t="s">
        <v>24</v>
      </c>
      <c r="L960" t="s">
        <v>36</v>
      </c>
      <c r="M960" t="s">
        <v>26</v>
      </c>
      <c r="N960" t="s">
        <v>27</v>
      </c>
    </row>
    <row r="961" spans="1:14" x14ac:dyDescent="0.25">
      <c r="A961" t="s">
        <v>4791</v>
      </c>
      <c r="B961" t="s">
        <v>5996</v>
      </c>
      <c r="C961" t="s">
        <v>1700</v>
      </c>
      <c r="D961" t="s">
        <v>5693</v>
      </c>
      <c r="E961" t="s">
        <v>695</v>
      </c>
      <c r="F961" t="s">
        <v>5997</v>
      </c>
      <c r="G961" t="s">
        <v>5998</v>
      </c>
      <c r="H961" t="s">
        <v>5999</v>
      </c>
      <c r="I961" t="s">
        <v>3848</v>
      </c>
      <c r="J961" t="s">
        <v>276</v>
      </c>
      <c r="K961" t="s">
        <v>1705</v>
      </c>
      <c r="L961" t="s">
        <v>914</v>
      </c>
      <c r="M961" t="s">
        <v>26</v>
      </c>
      <c r="N961" t="s">
        <v>27</v>
      </c>
    </row>
    <row r="962" spans="1:14" x14ac:dyDescent="0.25">
      <c r="A962" t="s">
        <v>4791</v>
      </c>
      <c r="B962" t="s">
        <v>6000</v>
      </c>
      <c r="C962" t="s">
        <v>1700</v>
      </c>
      <c r="D962" t="s">
        <v>6001</v>
      </c>
      <c r="E962" t="s">
        <v>695</v>
      </c>
      <c r="F962" t="s">
        <v>6002</v>
      </c>
      <c r="G962" t="s">
        <v>6003</v>
      </c>
      <c r="H962" t="s">
        <v>6004</v>
      </c>
      <c r="I962" t="s">
        <v>34</v>
      </c>
      <c r="J962" t="s">
        <v>2023</v>
      </c>
      <c r="K962" t="s">
        <v>1705</v>
      </c>
      <c r="L962" t="s">
        <v>6005</v>
      </c>
      <c r="M962" t="s">
        <v>26</v>
      </c>
      <c r="N962" t="s">
        <v>27</v>
      </c>
    </row>
    <row r="963" spans="1:14" x14ac:dyDescent="0.25">
      <c r="A963" t="s">
        <v>4791</v>
      </c>
      <c r="B963" t="s">
        <v>5702</v>
      </c>
      <c r="C963" t="s">
        <v>1700</v>
      </c>
      <c r="D963" t="s">
        <v>5693</v>
      </c>
      <c r="E963" t="s">
        <v>695</v>
      </c>
      <c r="F963" t="s">
        <v>6006</v>
      </c>
      <c r="G963" t="s">
        <v>6007</v>
      </c>
      <c r="H963" t="s">
        <v>6008</v>
      </c>
      <c r="I963" t="s">
        <v>3848</v>
      </c>
      <c r="J963" t="s">
        <v>1066</v>
      </c>
      <c r="K963" t="s">
        <v>1705</v>
      </c>
      <c r="L963" t="s">
        <v>914</v>
      </c>
      <c r="M963" t="s">
        <v>26</v>
      </c>
      <c r="N963" t="s">
        <v>27</v>
      </c>
    </row>
    <row r="964" spans="1:14" x14ac:dyDescent="0.25">
      <c r="A964" t="s">
        <v>4791</v>
      </c>
      <c r="B964" t="s">
        <v>6009</v>
      </c>
      <c r="C964" t="s">
        <v>1700</v>
      </c>
      <c r="D964" t="s">
        <v>4792</v>
      </c>
      <c r="E964" t="s">
        <v>695</v>
      </c>
      <c r="F964" t="s">
        <v>6010</v>
      </c>
      <c r="G964" t="s">
        <v>6011</v>
      </c>
      <c r="H964" t="s">
        <v>6012</v>
      </c>
      <c r="I964" t="s">
        <v>5697</v>
      </c>
      <c r="J964" t="s">
        <v>134</v>
      </c>
      <c r="K964" t="s">
        <v>1705</v>
      </c>
      <c r="L964" t="s">
        <v>914</v>
      </c>
      <c r="M964" t="s">
        <v>26</v>
      </c>
      <c r="N964" t="s">
        <v>27</v>
      </c>
    </row>
    <row r="965" spans="1:14" x14ac:dyDescent="0.25">
      <c r="A965" t="s">
        <v>4791</v>
      </c>
      <c r="B965" t="s">
        <v>6013</v>
      </c>
      <c r="C965" t="s">
        <v>1700</v>
      </c>
      <c r="D965" t="s">
        <v>4792</v>
      </c>
      <c r="E965" t="s">
        <v>695</v>
      </c>
      <c r="F965" t="s">
        <v>6014</v>
      </c>
      <c r="G965" t="s">
        <v>6015</v>
      </c>
      <c r="H965" t="s">
        <v>6016</v>
      </c>
      <c r="I965" t="s">
        <v>3848</v>
      </c>
      <c r="J965" t="s">
        <v>2062</v>
      </c>
      <c r="K965" t="s">
        <v>1705</v>
      </c>
      <c r="L965" t="s">
        <v>914</v>
      </c>
      <c r="M965" t="s">
        <v>26</v>
      </c>
      <c r="N965" t="s">
        <v>27</v>
      </c>
    </row>
    <row r="966" spans="1:14" x14ac:dyDescent="0.25">
      <c r="A966" t="s">
        <v>4791</v>
      </c>
      <c r="B966" t="s">
        <v>5692</v>
      </c>
      <c r="C966" t="s">
        <v>1700</v>
      </c>
      <c r="D966" t="s">
        <v>5693</v>
      </c>
      <c r="E966" t="s">
        <v>695</v>
      </c>
      <c r="F966" t="s">
        <v>6017</v>
      </c>
      <c r="G966" t="s">
        <v>6018</v>
      </c>
      <c r="H966" t="s">
        <v>6019</v>
      </c>
      <c r="I966" t="s">
        <v>3848</v>
      </c>
      <c r="J966" t="s">
        <v>1569</v>
      </c>
      <c r="K966" t="s">
        <v>1705</v>
      </c>
      <c r="L966" t="s">
        <v>914</v>
      </c>
      <c r="M966" t="s">
        <v>26</v>
      </c>
      <c r="N966" t="s">
        <v>27</v>
      </c>
    </row>
    <row r="967" spans="1:14" x14ac:dyDescent="0.25">
      <c r="A967" t="s">
        <v>4791</v>
      </c>
      <c r="B967" t="s">
        <v>6025</v>
      </c>
      <c r="C967" t="s">
        <v>1700</v>
      </c>
      <c r="D967" t="s">
        <v>5693</v>
      </c>
      <c r="E967" t="s">
        <v>695</v>
      </c>
      <c r="F967" t="s">
        <v>6026</v>
      </c>
      <c r="G967" t="s">
        <v>6027</v>
      </c>
      <c r="H967" t="s">
        <v>6028</v>
      </c>
      <c r="I967" t="s">
        <v>3848</v>
      </c>
      <c r="J967" t="s">
        <v>23</v>
      </c>
      <c r="K967" t="s">
        <v>1705</v>
      </c>
      <c r="L967" t="s">
        <v>914</v>
      </c>
      <c r="M967" t="s">
        <v>26</v>
      </c>
      <c r="N967" t="s">
        <v>27</v>
      </c>
    </row>
    <row r="968" spans="1:14" x14ac:dyDescent="0.25">
      <c r="A968" t="s">
        <v>6029</v>
      </c>
      <c r="B968" t="s">
        <v>6030</v>
      </c>
      <c r="C968" t="s">
        <v>1991</v>
      </c>
      <c r="D968" t="s">
        <v>67</v>
      </c>
      <c r="E968" t="s">
        <v>695</v>
      </c>
      <c r="F968" t="s">
        <v>6031</v>
      </c>
      <c r="G968" t="s">
        <v>6032</v>
      </c>
      <c r="H968" t="s">
        <v>6033</v>
      </c>
      <c r="I968" t="s">
        <v>34</v>
      </c>
      <c r="J968" t="s">
        <v>269</v>
      </c>
      <c r="K968" t="s">
        <v>606</v>
      </c>
      <c r="L968" t="s">
        <v>44</v>
      </c>
      <c r="M968" t="s">
        <v>26</v>
      </c>
      <c r="N968" t="s">
        <v>27</v>
      </c>
    </row>
    <row r="969" spans="1:14" x14ac:dyDescent="0.25">
      <c r="A969" t="s">
        <v>6034</v>
      </c>
      <c r="B969" t="s">
        <v>6035</v>
      </c>
      <c r="C969" t="s">
        <v>600</v>
      </c>
      <c r="D969" t="s">
        <v>2533</v>
      </c>
      <c r="E969" t="s">
        <v>695</v>
      </c>
      <c r="F969" t="s">
        <v>6036</v>
      </c>
      <c r="G969" t="s">
        <v>6037</v>
      </c>
      <c r="H969" t="s">
        <v>6038</v>
      </c>
      <c r="I969" t="s">
        <v>34</v>
      </c>
      <c r="J969" t="s">
        <v>1704</v>
      </c>
      <c r="K969" t="s">
        <v>606</v>
      </c>
      <c r="L969" t="s">
        <v>257</v>
      </c>
      <c r="M969" t="s">
        <v>26</v>
      </c>
      <c r="N969" t="s">
        <v>27</v>
      </c>
    </row>
    <row r="970" spans="1:14" x14ac:dyDescent="0.25">
      <c r="A970" t="s">
        <v>6039</v>
      </c>
      <c r="B970" t="s">
        <v>6040</v>
      </c>
      <c r="C970" t="s">
        <v>600</v>
      </c>
      <c r="D970" t="s">
        <v>2533</v>
      </c>
      <c r="E970" t="s">
        <v>695</v>
      </c>
      <c r="F970" t="s">
        <v>6041</v>
      </c>
      <c r="G970" t="s">
        <v>6042</v>
      </c>
      <c r="H970" t="s">
        <v>6043</v>
      </c>
      <c r="I970" t="s">
        <v>34</v>
      </c>
      <c r="J970" t="s">
        <v>2079</v>
      </c>
      <c r="K970" t="s">
        <v>606</v>
      </c>
      <c r="L970" t="s">
        <v>257</v>
      </c>
      <c r="M970" t="s">
        <v>6044</v>
      </c>
      <c r="N970" t="s">
        <v>46</v>
      </c>
    </row>
    <row r="971" spans="1:14" x14ac:dyDescent="0.25">
      <c r="A971" t="s">
        <v>6045</v>
      </c>
      <c r="B971" t="s">
        <v>6046</v>
      </c>
      <c r="C971" t="s">
        <v>600</v>
      </c>
      <c r="D971" t="s">
        <v>6047</v>
      </c>
      <c r="E971" t="s">
        <v>695</v>
      </c>
      <c r="F971" t="s">
        <v>6048</v>
      </c>
      <c r="G971" t="s">
        <v>6049</v>
      </c>
      <c r="H971" t="s">
        <v>6050</v>
      </c>
      <c r="I971" t="s">
        <v>34</v>
      </c>
      <c r="J971" t="s">
        <v>1965</v>
      </c>
      <c r="K971" t="s">
        <v>606</v>
      </c>
      <c r="L971" t="s">
        <v>6051</v>
      </c>
      <c r="M971" t="s">
        <v>26</v>
      </c>
      <c r="N971" t="s">
        <v>27</v>
      </c>
    </row>
    <row r="972" spans="1:14" x14ac:dyDescent="0.25">
      <c r="A972" t="s">
        <v>6052</v>
      </c>
      <c r="B972" t="s">
        <v>6030</v>
      </c>
      <c r="C972" t="s">
        <v>1991</v>
      </c>
      <c r="D972" t="s">
        <v>67</v>
      </c>
      <c r="E972" t="s">
        <v>695</v>
      </c>
      <c r="F972" t="s">
        <v>6053</v>
      </c>
      <c r="G972" t="s">
        <v>6054</v>
      </c>
      <c r="H972" t="s">
        <v>6055</v>
      </c>
      <c r="I972" t="s">
        <v>34</v>
      </c>
      <c r="J972" t="s">
        <v>134</v>
      </c>
      <c r="K972" t="s">
        <v>606</v>
      </c>
      <c r="L972" t="s">
        <v>44</v>
      </c>
      <c r="M972" t="s">
        <v>26</v>
      </c>
      <c r="N972" t="s">
        <v>27</v>
      </c>
    </row>
    <row r="973" spans="1:14" x14ac:dyDescent="0.25">
      <c r="A973" t="s">
        <v>6056</v>
      </c>
      <c r="B973" t="s">
        <v>6057</v>
      </c>
      <c r="C973" t="s">
        <v>600</v>
      </c>
      <c r="D973" t="s">
        <v>6058</v>
      </c>
      <c r="E973" t="s">
        <v>695</v>
      </c>
      <c r="F973" t="s">
        <v>6059</v>
      </c>
      <c r="G973" t="s">
        <v>6060</v>
      </c>
      <c r="H973" t="s">
        <v>6061</v>
      </c>
      <c r="I973" t="s">
        <v>34</v>
      </c>
      <c r="J973" t="s">
        <v>2051</v>
      </c>
      <c r="K973" t="s">
        <v>606</v>
      </c>
      <c r="L973" t="s">
        <v>44</v>
      </c>
      <c r="M973" t="s">
        <v>26</v>
      </c>
      <c r="N973" t="s">
        <v>27</v>
      </c>
    </row>
    <row r="974" spans="1:14" x14ac:dyDescent="0.25">
      <c r="A974" t="s">
        <v>6062</v>
      </c>
      <c r="B974" t="s">
        <v>6030</v>
      </c>
      <c r="C974" t="s">
        <v>1991</v>
      </c>
      <c r="D974" t="s">
        <v>67</v>
      </c>
      <c r="E974" t="s">
        <v>695</v>
      </c>
      <c r="F974" t="s">
        <v>6063</v>
      </c>
      <c r="G974" t="s">
        <v>6064</v>
      </c>
      <c r="H974" t="s">
        <v>6065</v>
      </c>
      <c r="I974" t="s">
        <v>34</v>
      </c>
      <c r="J974" t="s">
        <v>872</v>
      </c>
      <c r="K974" t="s">
        <v>606</v>
      </c>
      <c r="L974" t="s">
        <v>44</v>
      </c>
      <c r="M974" t="s">
        <v>26</v>
      </c>
      <c r="N974" t="s">
        <v>27</v>
      </c>
    </row>
    <row r="975" spans="1:14" x14ac:dyDescent="0.25">
      <c r="A975" t="s">
        <v>6070</v>
      </c>
      <c r="B975" t="s">
        <v>6030</v>
      </c>
      <c r="C975" t="s">
        <v>600</v>
      </c>
      <c r="D975" t="s">
        <v>67</v>
      </c>
      <c r="E975" t="s">
        <v>695</v>
      </c>
      <c r="F975" t="s">
        <v>6071</v>
      </c>
      <c r="G975" t="s">
        <v>6072</v>
      </c>
      <c r="H975" t="s">
        <v>6073</v>
      </c>
      <c r="I975" t="s">
        <v>34</v>
      </c>
      <c r="J975" t="s">
        <v>1648</v>
      </c>
      <c r="K975" t="s">
        <v>606</v>
      </c>
      <c r="L975" t="s">
        <v>44</v>
      </c>
      <c r="M975" t="s">
        <v>26</v>
      </c>
      <c r="N975" t="s">
        <v>27</v>
      </c>
    </row>
    <row r="976" spans="1:14" x14ac:dyDescent="0.25">
      <c r="A976" t="s">
        <v>6045</v>
      </c>
      <c r="B976" t="s">
        <v>6046</v>
      </c>
      <c r="C976" t="s">
        <v>600</v>
      </c>
      <c r="D976" t="s">
        <v>2533</v>
      </c>
      <c r="E976" t="s">
        <v>695</v>
      </c>
      <c r="F976" t="s">
        <v>6084</v>
      </c>
      <c r="G976" t="s">
        <v>6085</v>
      </c>
      <c r="H976" t="s">
        <v>6086</v>
      </c>
      <c r="I976" t="s">
        <v>34</v>
      </c>
      <c r="J976" t="s">
        <v>1891</v>
      </c>
      <c r="K976" t="s">
        <v>6087</v>
      </c>
      <c r="L976" t="s">
        <v>257</v>
      </c>
      <c r="M976" t="s">
        <v>26</v>
      </c>
      <c r="N976" t="s">
        <v>27</v>
      </c>
    </row>
    <row r="977" spans="1:14" x14ac:dyDescent="0.25">
      <c r="A977" t="s">
        <v>6039</v>
      </c>
      <c r="B977" t="s">
        <v>6040</v>
      </c>
      <c r="C977" t="s">
        <v>600</v>
      </c>
      <c r="D977" t="s">
        <v>6047</v>
      </c>
      <c r="E977" t="s">
        <v>695</v>
      </c>
      <c r="F977" t="s">
        <v>6088</v>
      </c>
      <c r="G977" t="s">
        <v>6089</v>
      </c>
      <c r="H977" t="s">
        <v>6090</v>
      </c>
      <c r="I977" t="s">
        <v>34</v>
      </c>
      <c r="J977" t="s">
        <v>2062</v>
      </c>
      <c r="K977" t="s">
        <v>606</v>
      </c>
      <c r="L977" t="s">
        <v>6051</v>
      </c>
      <c r="M977" t="s">
        <v>26</v>
      </c>
      <c r="N977" t="s">
        <v>27</v>
      </c>
    </row>
    <row r="978" spans="1:14" x14ac:dyDescent="0.25">
      <c r="A978" t="s">
        <v>6091</v>
      </c>
      <c r="B978" t="s">
        <v>6030</v>
      </c>
      <c r="C978" t="s">
        <v>1991</v>
      </c>
      <c r="D978" t="s">
        <v>67</v>
      </c>
      <c r="E978" t="s">
        <v>695</v>
      </c>
      <c r="F978" t="s">
        <v>6092</v>
      </c>
      <c r="G978" t="s">
        <v>6093</v>
      </c>
      <c r="H978" t="s">
        <v>6094</v>
      </c>
      <c r="I978" t="s">
        <v>34</v>
      </c>
      <c r="J978" t="s">
        <v>1161</v>
      </c>
      <c r="K978" t="s">
        <v>606</v>
      </c>
      <c r="L978" t="s">
        <v>44</v>
      </c>
      <c r="M978" t="s">
        <v>26</v>
      </c>
      <c r="N978" t="s">
        <v>27</v>
      </c>
    </row>
    <row r="979" spans="1:14" x14ac:dyDescent="0.25">
      <c r="A979" t="s">
        <v>6095</v>
      </c>
      <c r="B979" t="s">
        <v>6096</v>
      </c>
      <c r="C979" t="s">
        <v>1700</v>
      </c>
      <c r="D979" t="s">
        <v>6097</v>
      </c>
      <c r="E979" t="s">
        <v>695</v>
      </c>
      <c r="F979" t="s">
        <v>6098</v>
      </c>
      <c r="G979" t="s">
        <v>6099</v>
      </c>
      <c r="H979" t="s">
        <v>6100</v>
      </c>
      <c r="I979" t="s">
        <v>34</v>
      </c>
      <c r="J979" t="s">
        <v>4871</v>
      </c>
      <c r="K979" t="s">
        <v>1705</v>
      </c>
      <c r="L979" t="s">
        <v>1414</v>
      </c>
      <c r="M979" t="s">
        <v>26</v>
      </c>
      <c r="N979" t="s">
        <v>27</v>
      </c>
    </row>
    <row r="980" spans="1:14" x14ac:dyDescent="0.25">
      <c r="A980" t="s">
        <v>2208</v>
      </c>
      <c r="B980" t="s">
        <v>599</v>
      </c>
      <c r="C980" t="s">
        <v>1700</v>
      </c>
      <c r="D980" t="s">
        <v>1612</v>
      </c>
      <c r="E980" t="s">
        <v>695</v>
      </c>
      <c r="F980" t="s">
        <v>6101</v>
      </c>
      <c r="G980" t="s">
        <v>6102</v>
      </c>
      <c r="H980" t="s">
        <v>6103</v>
      </c>
      <c r="I980" t="s">
        <v>34</v>
      </c>
      <c r="J980" t="s">
        <v>2079</v>
      </c>
      <c r="K980" t="s">
        <v>1705</v>
      </c>
      <c r="L980" t="s">
        <v>82</v>
      </c>
      <c r="M980" t="s">
        <v>26</v>
      </c>
      <c r="N980" t="s">
        <v>27</v>
      </c>
    </row>
    <row r="981" spans="1:14" x14ac:dyDescent="0.25">
      <c r="A981" t="s">
        <v>6104</v>
      </c>
      <c r="C981" t="s">
        <v>2054</v>
      </c>
      <c r="D981" t="s">
        <v>6105</v>
      </c>
      <c r="E981" t="s">
        <v>18</v>
      </c>
      <c r="F981" t="s">
        <v>6106</v>
      </c>
      <c r="G981" t="s">
        <v>6107</v>
      </c>
      <c r="H981" t="s">
        <v>6108</v>
      </c>
      <c r="I981" t="s">
        <v>34</v>
      </c>
      <c r="J981" t="s">
        <v>1891</v>
      </c>
      <c r="K981" t="s">
        <v>1705</v>
      </c>
      <c r="L981" t="s">
        <v>82</v>
      </c>
      <c r="M981" t="s">
        <v>26</v>
      </c>
      <c r="N981" t="s">
        <v>27</v>
      </c>
    </row>
    <row r="982" spans="1:14" x14ac:dyDescent="0.25">
      <c r="A982" t="s">
        <v>6109</v>
      </c>
      <c r="B982" t="s">
        <v>6110</v>
      </c>
      <c r="C982" t="s">
        <v>6111</v>
      </c>
      <c r="D982" t="s">
        <v>6112</v>
      </c>
      <c r="E982" t="s">
        <v>18</v>
      </c>
      <c r="F982" t="s">
        <v>6113</v>
      </c>
      <c r="G982" t="s">
        <v>6114</v>
      </c>
      <c r="H982" t="s">
        <v>6115</v>
      </c>
      <c r="I982" t="s">
        <v>34</v>
      </c>
      <c r="J982" t="s">
        <v>1965</v>
      </c>
      <c r="K982" t="s">
        <v>1705</v>
      </c>
      <c r="L982" t="s">
        <v>1455</v>
      </c>
      <c r="M982" t="s">
        <v>26</v>
      </c>
      <c r="N982" t="s">
        <v>27</v>
      </c>
    </row>
    <row r="983" spans="1:14" x14ac:dyDescent="0.25">
      <c r="A983" t="s">
        <v>5989</v>
      </c>
      <c r="B983" t="s">
        <v>5990</v>
      </c>
      <c r="C983" t="s">
        <v>1700</v>
      </c>
      <c r="D983" t="s">
        <v>5991</v>
      </c>
      <c r="E983" t="s">
        <v>695</v>
      </c>
      <c r="F983" t="s">
        <v>6120</v>
      </c>
      <c r="G983" t="s">
        <v>6121</v>
      </c>
      <c r="H983" t="s">
        <v>6122</v>
      </c>
      <c r="I983" t="s">
        <v>34</v>
      </c>
      <c r="J983" t="s">
        <v>3420</v>
      </c>
      <c r="K983" t="s">
        <v>1705</v>
      </c>
      <c r="L983" t="s">
        <v>5995</v>
      </c>
      <c r="M983" t="s">
        <v>26</v>
      </c>
      <c r="N983" t="s">
        <v>27</v>
      </c>
    </row>
    <row r="984" spans="1:14" x14ac:dyDescent="0.25">
      <c r="A984" t="s">
        <v>4637</v>
      </c>
      <c r="B984" t="s">
        <v>4638</v>
      </c>
      <c r="C984" t="s">
        <v>600</v>
      </c>
      <c r="D984" t="s">
        <v>4639</v>
      </c>
      <c r="E984" t="s">
        <v>18</v>
      </c>
      <c r="F984" t="s">
        <v>6123</v>
      </c>
      <c r="G984" t="s">
        <v>6124</v>
      </c>
      <c r="H984" t="s">
        <v>6125</v>
      </c>
      <c r="I984" t="s">
        <v>22</v>
      </c>
      <c r="J984" t="s">
        <v>6126</v>
      </c>
      <c r="K984" t="s">
        <v>606</v>
      </c>
      <c r="L984" t="s">
        <v>4643</v>
      </c>
      <c r="M984" t="s">
        <v>26</v>
      </c>
      <c r="N984" t="s">
        <v>27</v>
      </c>
    </row>
    <row r="985" spans="1:14" x14ac:dyDescent="0.25">
      <c r="A985" t="s">
        <v>6127</v>
      </c>
      <c r="B985" t="s">
        <v>599</v>
      </c>
      <c r="C985" t="s">
        <v>1998</v>
      </c>
      <c r="D985" t="s">
        <v>1612</v>
      </c>
      <c r="E985" t="s">
        <v>695</v>
      </c>
      <c r="F985" t="s">
        <v>6128</v>
      </c>
      <c r="G985" t="s">
        <v>6129</v>
      </c>
      <c r="H985" t="s">
        <v>6130</v>
      </c>
      <c r="I985" t="s">
        <v>34</v>
      </c>
      <c r="J985" t="s">
        <v>476</v>
      </c>
      <c r="K985" t="s">
        <v>24</v>
      </c>
      <c r="L985" t="s">
        <v>82</v>
      </c>
      <c r="M985" t="s">
        <v>26</v>
      </c>
      <c r="N985" t="s">
        <v>27</v>
      </c>
    </row>
    <row r="986" spans="1:14" x14ac:dyDescent="0.25">
      <c r="A986" t="s">
        <v>5989</v>
      </c>
      <c r="B986" t="s">
        <v>6141</v>
      </c>
      <c r="C986" t="s">
        <v>1700</v>
      </c>
      <c r="D986" t="s">
        <v>5991</v>
      </c>
      <c r="E986" t="s">
        <v>695</v>
      </c>
      <c r="F986" t="s">
        <v>6142</v>
      </c>
      <c r="G986" t="s">
        <v>6143</v>
      </c>
      <c r="H986" t="s">
        <v>6144</v>
      </c>
      <c r="I986" t="s">
        <v>34</v>
      </c>
      <c r="J986" t="s">
        <v>3420</v>
      </c>
      <c r="K986" t="s">
        <v>1705</v>
      </c>
      <c r="L986" t="s">
        <v>5995</v>
      </c>
      <c r="M986" t="s">
        <v>26</v>
      </c>
      <c r="N986" t="s">
        <v>27</v>
      </c>
    </row>
    <row r="987" spans="1:14" x14ac:dyDescent="0.25">
      <c r="A987" t="s">
        <v>6145</v>
      </c>
      <c r="B987" t="s">
        <v>6146</v>
      </c>
      <c r="C987" t="s">
        <v>16</v>
      </c>
      <c r="D987" t="s">
        <v>1573</v>
      </c>
      <c r="E987" t="s">
        <v>18</v>
      </c>
      <c r="F987" t="s">
        <v>6147</v>
      </c>
      <c r="G987" t="s">
        <v>6148</v>
      </c>
      <c r="H987" t="s">
        <v>6149</v>
      </c>
      <c r="I987" t="s">
        <v>34</v>
      </c>
      <c r="J987" t="s">
        <v>2235</v>
      </c>
      <c r="K987" t="s">
        <v>24</v>
      </c>
      <c r="L987" t="s">
        <v>1577</v>
      </c>
      <c r="M987" t="s">
        <v>6150</v>
      </c>
      <c r="N987" t="s">
        <v>46</v>
      </c>
    </row>
    <row r="988" spans="1:14" x14ac:dyDescent="0.25">
      <c r="A988" t="s">
        <v>6151</v>
      </c>
      <c r="B988" t="s">
        <v>6152</v>
      </c>
      <c r="C988" t="s">
        <v>76</v>
      </c>
      <c r="D988" t="s">
        <v>2328</v>
      </c>
      <c r="E988" t="s">
        <v>18</v>
      </c>
      <c r="F988" t="s">
        <v>6153</v>
      </c>
      <c r="G988" t="s">
        <v>6154</v>
      </c>
      <c r="H988" t="s">
        <v>6155</v>
      </c>
      <c r="I988" t="s">
        <v>34</v>
      </c>
      <c r="J988" t="s">
        <v>2223</v>
      </c>
      <c r="K988" t="s">
        <v>24</v>
      </c>
      <c r="L988" t="s">
        <v>44</v>
      </c>
      <c r="M988" t="s">
        <v>26</v>
      </c>
      <c r="N988" t="s">
        <v>27</v>
      </c>
    </row>
    <row r="989" spans="1:14" x14ac:dyDescent="0.25">
      <c r="A989" t="s">
        <v>6159</v>
      </c>
      <c r="B989" t="s">
        <v>6096</v>
      </c>
      <c r="C989" t="s">
        <v>1700</v>
      </c>
      <c r="D989" t="s">
        <v>6097</v>
      </c>
      <c r="E989" t="s">
        <v>695</v>
      </c>
      <c r="F989" t="s">
        <v>6160</v>
      </c>
      <c r="G989" t="s">
        <v>6161</v>
      </c>
      <c r="H989" t="s">
        <v>6162</v>
      </c>
      <c r="I989" t="s">
        <v>34</v>
      </c>
      <c r="J989" t="s">
        <v>4871</v>
      </c>
      <c r="K989" t="s">
        <v>1705</v>
      </c>
      <c r="L989" t="s">
        <v>1414</v>
      </c>
      <c r="M989" t="s">
        <v>26</v>
      </c>
      <c r="N989" t="s">
        <v>27</v>
      </c>
    </row>
    <row r="990" spans="1:14" x14ac:dyDescent="0.25">
      <c r="A990" t="s">
        <v>2208</v>
      </c>
      <c r="B990" t="s">
        <v>599</v>
      </c>
      <c r="C990" t="s">
        <v>1700</v>
      </c>
      <c r="D990" t="s">
        <v>1612</v>
      </c>
      <c r="E990" t="s">
        <v>695</v>
      </c>
      <c r="F990" t="s">
        <v>6163</v>
      </c>
      <c r="G990" t="s">
        <v>6164</v>
      </c>
      <c r="H990" t="s">
        <v>6165</v>
      </c>
      <c r="I990" t="s">
        <v>34</v>
      </c>
      <c r="J990" t="s">
        <v>1161</v>
      </c>
      <c r="K990" t="s">
        <v>1705</v>
      </c>
      <c r="L990" t="s">
        <v>82</v>
      </c>
      <c r="M990" t="s">
        <v>26</v>
      </c>
      <c r="N990" t="s">
        <v>27</v>
      </c>
    </row>
    <row r="991" spans="1:14" x14ac:dyDescent="0.25">
      <c r="A991" t="s">
        <v>6166</v>
      </c>
      <c r="B991" t="s">
        <v>6167</v>
      </c>
      <c r="C991" t="s">
        <v>600</v>
      </c>
      <c r="D991" t="s">
        <v>638</v>
      </c>
      <c r="E991" t="s">
        <v>18</v>
      </c>
      <c r="F991" t="s">
        <v>6168</v>
      </c>
      <c r="G991" t="s">
        <v>6169</v>
      </c>
      <c r="H991" t="s">
        <v>6170</v>
      </c>
      <c r="I991" t="s">
        <v>6171</v>
      </c>
      <c r="J991" t="s">
        <v>1965</v>
      </c>
      <c r="K991" t="s">
        <v>606</v>
      </c>
      <c r="L991" t="s">
        <v>6172</v>
      </c>
      <c r="M991" t="s">
        <v>26</v>
      </c>
      <c r="N991" t="s">
        <v>27</v>
      </c>
    </row>
    <row r="992" spans="1:14" x14ac:dyDescent="0.25">
      <c r="A992" t="s">
        <v>6173</v>
      </c>
      <c r="B992" t="s">
        <v>6174</v>
      </c>
      <c r="C992" t="s">
        <v>1700</v>
      </c>
      <c r="D992" t="s">
        <v>6175</v>
      </c>
      <c r="E992" t="s">
        <v>18</v>
      </c>
      <c r="F992" t="s">
        <v>6176</v>
      </c>
      <c r="G992" t="s">
        <v>6177</v>
      </c>
      <c r="H992" t="s">
        <v>6178</v>
      </c>
      <c r="I992" t="s">
        <v>34</v>
      </c>
      <c r="J992" t="s">
        <v>4871</v>
      </c>
      <c r="K992" t="s">
        <v>1705</v>
      </c>
      <c r="L992" t="s">
        <v>6179</v>
      </c>
      <c r="M992" t="s">
        <v>26</v>
      </c>
      <c r="N992" t="s">
        <v>27</v>
      </c>
    </row>
    <row r="993" spans="1:14" x14ac:dyDescent="0.25">
      <c r="A993" t="s">
        <v>6180</v>
      </c>
      <c r="B993" t="s">
        <v>6181</v>
      </c>
      <c r="C993" t="s">
        <v>2054</v>
      </c>
      <c r="D993" t="s">
        <v>6182</v>
      </c>
      <c r="E993" t="s">
        <v>18</v>
      </c>
      <c r="F993" t="s">
        <v>6183</v>
      </c>
      <c r="G993" t="s">
        <v>6184</v>
      </c>
      <c r="H993" t="s">
        <v>6185</v>
      </c>
      <c r="I993" t="s">
        <v>34</v>
      </c>
      <c r="J993" t="s">
        <v>872</v>
      </c>
      <c r="K993" t="s">
        <v>1705</v>
      </c>
      <c r="L993" t="s">
        <v>6186</v>
      </c>
      <c r="M993" t="s">
        <v>26</v>
      </c>
      <c r="N993" t="s">
        <v>27</v>
      </c>
    </row>
    <row r="994" spans="1:14" x14ac:dyDescent="0.25">
      <c r="A994" t="s">
        <v>6187</v>
      </c>
      <c r="C994" t="s">
        <v>600</v>
      </c>
      <c r="D994" t="s">
        <v>6188</v>
      </c>
      <c r="E994" t="s">
        <v>18</v>
      </c>
      <c r="F994" t="s">
        <v>6189</v>
      </c>
      <c r="G994" t="s">
        <v>6190</v>
      </c>
      <c r="H994" t="s">
        <v>6191</v>
      </c>
      <c r="I994" t="s">
        <v>6192</v>
      </c>
      <c r="J994" t="s">
        <v>971</v>
      </c>
      <c r="K994" t="s">
        <v>606</v>
      </c>
      <c r="L994" t="s">
        <v>477</v>
      </c>
      <c r="M994" t="s">
        <v>26</v>
      </c>
      <c r="N994" t="s">
        <v>27</v>
      </c>
    </row>
    <row r="995" spans="1:14" x14ac:dyDescent="0.25">
      <c r="A995" t="s">
        <v>6070</v>
      </c>
      <c r="B995" t="s">
        <v>6193</v>
      </c>
      <c r="C995" t="s">
        <v>1700</v>
      </c>
      <c r="D995" t="s">
        <v>6194</v>
      </c>
      <c r="E995" t="s">
        <v>695</v>
      </c>
      <c r="F995" t="s">
        <v>6195</v>
      </c>
      <c r="G995" t="s">
        <v>6072</v>
      </c>
      <c r="H995" t="s">
        <v>6196</v>
      </c>
      <c r="I995" t="s">
        <v>34</v>
      </c>
      <c r="J995" t="s">
        <v>1648</v>
      </c>
      <c r="K995" t="s">
        <v>1705</v>
      </c>
      <c r="L995" t="s">
        <v>3880</v>
      </c>
      <c r="M995" t="s">
        <v>26</v>
      </c>
      <c r="N995" t="s">
        <v>27</v>
      </c>
    </row>
    <row r="996" spans="1:14" x14ac:dyDescent="0.25">
      <c r="A996" t="s">
        <v>6197</v>
      </c>
      <c r="B996" t="s">
        <v>6198</v>
      </c>
      <c r="C996" t="s">
        <v>6199</v>
      </c>
      <c r="D996" t="s">
        <v>3093</v>
      </c>
      <c r="E996" t="s">
        <v>695</v>
      </c>
      <c r="F996" t="s">
        <v>6200</v>
      </c>
      <c r="G996" t="s">
        <v>6201</v>
      </c>
      <c r="H996" t="s">
        <v>6202</v>
      </c>
      <c r="I996" t="s">
        <v>34</v>
      </c>
      <c r="J996" t="s">
        <v>6203</v>
      </c>
      <c r="K996" t="s">
        <v>1705</v>
      </c>
      <c r="L996" t="s">
        <v>3315</v>
      </c>
      <c r="M996" t="s">
        <v>26</v>
      </c>
      <c r="N996" t="s">
        <v>27</v>
      </c>
    </row>
    <row r="997" spans="1:14" x14ac:dyDescent="0.25">
      <c r="A997" t="s">
        <v>5989</v>
      </c>
      <c r="B997" t="s">
        <v>5990</v>
      </c>
      <c r="C997" t="s">
        <v>1700</v>
      </c>
      <c r="D997" t="s">
        <v>5991</v>
      </c>
      <c r="E997" t="s">
        <v>695</v>
      </c>
      <c r="F997" t="s">
        <v>6204</v>
      </c>
      <c r="G997" t="s">
        <v>6205</v>
      </c>
      <c r="H997" t="s">
        <v>6206</v>
      </c>
      <c r="I997" t="s">
        <v>34</v>
      </c>
      <c r="J997" t="s">
        <v>2023</v>
      </c>
      <c r="K997" t="s">
        <v>1705</v>
      </c>
      <c r="L997" t="s">
        <v>5995</v>
      </c>
      <c r="M997" t="s">
        <v>26</v>
      </c>
      <c r="N997" t="s">
        <v>27</v>
      </c>
    </row>
    <row r="998" spans="1:14" x14ac:dyDescent="0.25">
      <c r="A998" t="s">
        <v>6207</v>
      </c>
      <c r="B998" t="s">
        <v>6208</v>
      </c>
      <c r="C998" t="s">
        <v>1991</v>
      </c>
      <c r="D998" t="s">
        <v>6097</v>
      </c>
      <c r="E998" t="s">
        <v>18</v>
      </c>
      <c r="F998" t="s">
        <v>6209</v>
      </c>
      <c r="G998" t="s">
        <v>6210</v>
      </c>
      <c r="H998" t="s">
        <v>6211</v>
      </c>
      <c r="I998" t="s">
        <v>34</v>
      </c>
      <c r="J998" t="s">
        <v>2051</v>
      </c>
      <c r="K998" t="s">
        <v>606</v>
      </c>
      <c r="L998" t="s">
        <v>1414</v>
      </c>
      <c r="M998" t="s">
        <v>26</v>
      </c>
      <c r="N998" t="s">
        <v>27</v>
      </c>
    </row>
    <row r="999" spans="1:14" x14ac:dyDescent="0.25">
      <c r="A999" t="s">
        <v>6212</v>
      </c>
      <c r="B999" t="s">
        <v>1974</v>
      </c>
      <c r="C999" t="s">
        <v>600</v>
      </c>
      <c r="D999" t="s">
        <v>6213</v>
      </c>
      <c r="E999" t="s">
        <v>18</v>
      </c>
      <c r="F999" t="s">
        <v>6214</v>
      </c>
      <c r="G999" t="s">
        <v>6215</v>
      </c>
      <c r="H999" t="s">
        <v>6216</v>
      </c>
      <c r="I999" t="s">
        <v>34</v>
      </c>
      <c r="J999" t="s">
        <v>1988</v>
      </c>
      <c r="K999" t="s">
        <v>606</v>
      </c>
      <c r="L999" t="s">
        <v>257</v>
      </c>
      <c r="M999" t="s">
        <v>26</v>
      </c>
      <c r="N999" t="s">
        <v>27</v>
      </c>
    </row>
    <row r="1000" spans="1:14" x14ac:dyDescent="0.25">
      <c r="A1000" t="s">
        <v>6217</v>
      </c>
      <c r="B1000" t="s">
        <v>6167</v>
      </c>
      <c r="C1000" t="s">
        <v>600</v>
      </c>
      <c r="D1000" t="s">
        <v>638</v>
      </c>
      <c r="E1000" t="s">
        <v>18</v>
      </c>
      <c r="F1000" t="s">
        <v>6218</v>
      </c>
      <c r="G1000" t="s">
        <v>6219</v>
      </c>
      <c r="H1000" t="s">
        <v>6220</v>
      </c>
      <c r="I1000" t="s">
        <v>34</v>
      </c>
      <c r="J1000" t="s">
        <v>1891</v>
      </c>
      <c r="K1000" t="s">
        <v>606</v>
      </c>
      <c r="L1000" t="s">
        <v>82</v>
      </c>
      <c r="M1000" t="s">
        <v>26</v>
      </c>
      <c r="N1000" t="s">
        <v>27</v>
      </c>
    </row>
    <row r="1001" spans="1:14" x14ac:dyDescent="0.25">
      <c r="A1001" t="s">
        <v>6225</v>
      </c>
      <c r="B1001" t="s">
        <v>6226</v>
      </c>
      <c r="C1001" t="s">
        <v>16</v>
      </c>
      <c r="D1001" t="s">
        <v>6227</v>
      </c>
      <c r="E1001" t="s">
        <v>18</v>
      </c>
      <c r="F1001" t="s">
        <v>6228</v>
      </c>
      <c r="G1001" t="s">
        <v>6229</v>
      </c>
      <c r="H1001" t="s">
        <v>6230</v>
      </c>
      <c r="I1001" t="s">
        <v>22</v>
      </c>
      <c r="J1001" t="s">
        <v>1398</v>
      </c>
      <c r="K1001" t="s">
        <v>24</v>
      </c>
      <c r="L1001" t="s">
        <v>91</v>
      </c>
      <c r="M1001" t="s">
        <v>6231</v>
      </c>
      <c r="N1001" t="s">
        <v>46</v>
      </c>
    </row>
    <row r="1002" spans="1:14" x14ac:dyDescent="0.25">
      <c r="A1002" t="s">
        <v>6232</v>
      </c>
      <c r="C1002" t="s">
        <v>16</v>
      </c>
      <c r="D1002" t="s">
        <v>3060</v>
      </c>
      <c r="E1002" t="s">
        <v>18</v>
      </c>
      <c r="F1002" t="s">
        <v>6233</v>
      </c>
      <c r="G1002" t="s">
        <v>6234</v>
      </c>
      <c r="H1002" t="s">
        <v>6235</v>
      </c>
      <c r="I1002" t="s">
        <v>34</v>
      </c>
      <c r="J1002" t="s">
        <v>536</v>
      </c>
      <c r="K1002" t="s">
        <v>24</v>
      </c>
      <c r="L1002" t="s">
        <v>224</v>
      </c>
      <c r="M1002" t="s">
        <v>6236</v>
      </c>
      <c r="N1002" t="s">
        <v>46</v>
      </c>
    </row>
    <row r="1003" spans="1:14" x14ac:dyDescent="0.25">
      <c r="A1003" t="s">
        <v>6237</v>
      </c>
      <c r="B1003" t="s">
        <v>6238</v>
      </c>
      <c r="C1003" t="s">
        <v>76</v>
      </c>
      <c r="D1003" t="s">
        <v>6239</v>
      </c>
      <c r="E1003" t="s">
        <v>18</v>
      </c>
      <c r="F1003" t="s">
        <v>6240</v>
      </c>
      <c r="G1003" t="s">
        <v>6241</v>
      </c>
      <c r="H1003" t="s">
        <v>6242</v>
      </c>
      <c r="I1003" t="s">
        <v>348</v>
      </c>
      <c r="J1003" t="s">
        <v>2490</v>
      </c>
      <c r="K1003" t="s">
        <v>24</v>
      </c>
      <c r="L1003" t="s">
        <v>5451</v>
      </c>
      <c r="M1003" t="s">
        <v>26</v>
      </c>
      <c r="N1003" t="s">
        <v>27</v>
      </c>
    </row>
    <row r="1004" spans="1:14" x14ac:dyDescent="0.25">
      <c r="A1004" t="s">
        <v>6247</v>
      </c>
      <c r="B1004" t="s">
        <v>6248</v>
      </c>
      <c r="C1004" t="s">
        <v>16</v>
      </c>
      <c r="D1004" t="s">
        <v>1354</v>
      </c>
      <c r="E1004" t="s">
        <v>18</v>
      </c>
      <c r="F1004" t="s">
        <v>6249</v>
      </c>
      <c r="G1004" t="s">
        <v>6250</v>
      </c>
      <c r="H1004" t="s">
        <v>6251</v>
      </c>
      <c r="I1004" t="s">
        <v>34</v>
      </c>
      <c r="J1004" t="s">
        <v>2244</v>
      </c>
      <c r="K1004" t="s">
        <v>24</v>
      </c>
      <c r="L1004" t="s">
        <v>1358</v>
      </c>
      <c r="M1004" t="s">
        <v>6252</v>
      </c>
      <c r="N1004" t="s">
        <v>46</v>
      </c>
    </row>
    <row r="1005" spans="1:14" x14ac:dyDescent="0.25">
      <c r="A1005" t="s">
        <v>4752</v>
      </c>
      <c r="C1005" t="s">
        <v>16</v>
      </c>
      <c r="D1005" t="s">
        <v>4753</v>
      </c>
      <c r="E1005" t="s">
        <v>695</v>
      </c>
      <c r="F1005" t="s">
        <v>6253</v>
      </c>
      <c r="G1005" t="s">
        <v>6254</v>
      </c>
      <c r="H1005" t="s">
        <v>6255</v>
      </c>
      <c r="I1005" t="s">
        <v>22</v>
      </c>
      <c r="J1005" t="s">
        <v>476</v>
      </c>
      <c r="K1005" t="s">
        <v>24</v>
      </c>
      <c r="L1005" t="s">
        <v>91</v>
      </c>
      <c r="M1005" t="s">
        <v>26</v>
      </c>
      <c r="N1005" t="s">
        <v>27</v>
      </c>
    </row>
    <row r="1006" spans="1:14" x14ac:dyDescent="0.25">
      <c r="A1006" t="s">
        <v>6256</v>
      </c>
      <c r="C1006" t="s">
        <v>16</v>
      </c>
      <c r="E1006" t="s">
        <v>18</v>
      </c>
      <c r="F1006" t="s">
        <v>6257</v>
      </c>
      <c r="G1006" t="s">
        <v>6258</v>
      </c>
      <c r="H1006" t="s">
        <v>6259</v>
      </c>
      <c r="I1006" t="s">
        <v>34</v>
      </c>
      <c r="J1006" t="s">
        <v>635</v>
      </c>
      <c r="K1006" t="s">
        <v>24</v>
      </c>
      <c r="L1006" t="s">
        <v>184</v>
      </c>
      <c r="M1006" t="s">
        <v>6260</v>
      </c>
      <c r="N1006" t="s">
        <v>46</v>
      </c>
    </row>
    <row r="1007" spans="1:14" x14ac:dyDescent="0.25">
      <c r="A1007" t="s">
        <v>5989</v>
      </c>
      <c r="B1007" t="s">
        <v>5990</v>
      </c>
      <c r="C1007" t="s">
        <v>1700</v>
      </c>
      <c r="D1007" t="s">
        <v>5991</v>
      </c>
      <c r="E1007" t="s">
        <v>695</v>
      </c>
      <c r="F1007" t="s">
        <v>6261</v>
      </c>
      <c r="G1007" t="s">
        <v>6262</v>
      </c>
      <c r="H1007" t="s">
        <v>6263</v>
      </c>
      <c r="I1007" t="s">
        <v>34</v>
      </c>
      <c r="J1007" t="s">
        <v>2023</v>
      </c>
      <c r="K1007" t="s">
        <v>1705</v>
      </c>
      <c r="L1007" t="s">
        <v>5995</v>
      </c>
      <c r="M1007" t="s">
        <v>26</v>
      </c>
      <c r="N1007" t="s">
        <v>27</v>
      </c>
    </row>
    <row r="1008" spans="1:14" x14ac:dyDescent="0.25">
      <c r="A1008" t="s">
        <v>6127</v>
      </c>
      <c r="B1008" t="s">
        <v>599</v>
      </c>
      <c r="C1008" t="s">
        <v>1998</v>
      </c>
      <c r="D1008" t="s">
        <v>1612</v>
      </c>
      <c r="E1008" t="s">
        <v>695</v>
      </c>
      <c r="F1008" t="s">
        <v>6264</v>
      </c>
      <c r="G1008" t="s">
        <v>6265</v>
      </c>
      <c r="H1008" t="s">
        <v>6266</v>
      </c>
      <c r="I1008" t="s">
        <v>34</v>
      </c>
      <c r="J1008" t="s">
        <v>98</v>
      </c>
      <c r="K1008" t="s">
        <v>24</v>
      </c>
      <c r="L1008" t="s">
        <v>82</v>
      </c>
      <c r="M1008" t="s">
        <v>26</v>
      </c>
      <c r="N1008" t="s">
        <v>27</v>
      </c>
    </row>
    <row r="1009" spans="1:14" x14ac:dyDescent="0.25">
      <c r="A1009" t="s">
        <v>4022</v>
      </c>
      <c r="B1009" t="s">
        <v>4037</v>
      </c>
      <c r="C1009" t="s">
        <v>600</v>
      </c>
      <c r="E1009" t="s">
        <v>695</v>
      </c>
      <c r="F1009" t="s">
        <v>6267</v>
      </c>
      <c r="G1009" t="s">
        <v>6268</v>
      </c>
      <c r="H1009" t="s">
        <v>6269</v>
      </c>
      <c r="I1009" t="s">
        <v>34</v>
      </c>
      <c r="J1009" t="s">
        <v>3556</v>
      </c>
      <c r="K1009" t="s">
        <v>606</v>
      </c>
      <c r="L1009" t="s">
        <v>6270</v>
      </c>
      <c r="M1009" t="s">
        <v>26</v>
      </c>
      <c r="N1009" t="s">
        <v>27</v>
      </c>
    </row>
    <row r="1010" spans="1:14" x14ac:dyDescent="0.25">
      <c r="A1010" t="s">
        <v>6275</v>
      </c>
      <c r="B1010" t="s">
        <v>6276</v>
      </c>
      <c r="C1010" t="s">
        <v>16</v>
      </c>
      <c r="D1010" t="s">
        <v>1327</v>
      </c>
      <c r="E1010" t="s">
        <v>18</v>
      </c>
      <c r="F1010" t="s">
        <v>6277</v>
      </c>
      <c r="G1010" t="s">
        <v>4122</v>
      </c>
      <c r="H1010" t="s">
        <v>6278</v>
      </c>
      <c r="I1010" t="s">
        <v>34</v>
      </c>
      <c r="J1010" t="s">
        <v>201</v>
      </c>
      <c r="K1010" t="s">
        <v>24</v>
      </c>
      <c r="L1010" t="s">
        <v>1331</v>
      </c>
      <c r="M1010" t="s">
        <v>6279</v>
      </c>
      <c r="N1010" t="s">
        <v>46</v>
      </c>
    </row>
    <row r="1011" spans="1:14" x14ac:dyDescent="0.25">
      <c r="A1011" t="s">
        <v>6280</v>
      </c>
      <c r="B1011" t="s">
        <v>6281</v>
      </c>
      <c r="C1011" t="s">
        <v>76</v>
      </c>
      <c r="D1011" t="s">
        <v>362</v>
      </c>
      <c r="E1011" t="s">
        <v>18</v>
      </c>
      <c r="F1011" t="s">
        <v>6282</v>
      </c>
      <c r="G1011" t="s">
        <v>6283</v>
      </c>
      <c r="H1011" t="s">
        <v>6284</v>
      </c>
      <c r="I1011" t="s">
        <v>34</v>
      </c>
      <c r="J1011" t="s">
        <v>2783</v>
      </c>
      <c r="K1011" t="s">
        <v>24</v>
      </c>
      <c r="L1011" t="s">
        <v>114</v>
      </c>
      <c r="M1011" t="s">
        <v>6285</v>
      </c>
      <c r="N1011" t="s">
        <v>46</v>
      </c>
    </row>
    <row r="1012" spans="1:14" x14ac:dyDescent="0.25">
      <c r="A1012" t="s">
        <v>6286</v>
      </c>
      <c r="B1012" t="s">
        <v>6287</v>
      </c>
      <c r="C1012" t="s">
        <v>16</v>
      </c>
      <c r="D1012" t="s">
        <v>102</v>
      </c>
      <c r="E1012" t="s">
        <v>18</v>
      </c>
      <c r="F1012" t="s">
        <v>6288</v>
      </c>
      <c r="G1012" t="s">
        <v>6289</v>
      </c>
      <c r="H1012" t="s">
        <v>6290</v>
      </c>
      <c r="I1012" t="s">
        <v>34</v>
      </c>
      <c r="J1012" t="s">
        <v>2783</v>
      </c>
      <c r="K1012" t="s">
        <v>24</v>
      </c>
      <c r="L1012" t="s">
        <v>82</v>
      </c>
      <c r="M1012" t="s">
        <v>6291</v>
      </c>
      <c r="N1012" t="s">
        <v>46</v>
      </c>
    </row>
    <row r="1013" spans="1:14" x14ac:dyDescent="0.25">
      <c r="A1013" t="s">
        <v>6292</v>
      </c>
      <c r="B1013" t="s">
        <v>637</v>
      </c>
      <c r="C1013" t="s">
        <v>16</v>
      </c>
      <c r="D1013" t="s">
        <v>638</v>
      </c>
      <c r="E1013" t="s">
        <v>18</v>
      </c>
      <c r="F1013" t="s">
        <v>6293</v>
      </c>
      <c r="G1013" t="s">
        <v>6294</v>
      </c>
      <c r="H1013" t="s">
        <v>6295</v>
      </c>
      <c r="I1013" t="s">
        <v>34</v>
      </c>
      <c r="J1013" t="s">
        <v>426</v>
      </c>
      <c r="K1013" t="s">
        <v>24</v>
      </c>
      <c r="L1013" t="s">
        <v>82</v>
      </c>
      <c r="M1013" t="s">
        <v>26</v>
      </c>
      <c r="N1013" t="s">
        <v>27</v>
      </c>
    </row>
    <row r="1014" spans="1:14" x14ac:dyDescent="0.25">
      <c r="A1014" t="s">
        <v>2628</v>
      </c>
      <c r="B1014" t="s">
        <v>48</v>
      </c>
      <c r="C1014" t="s">
        <v>76</v>
      </c>
      <c r="D1014" t="s">
        <v>49</v>
      </c>
      <c r="E1014" t="s">
        <v>18</v>
      </c>
      <c r="F1014" t="s">
        <v>6296</v>
      </c>
      <c r="G1014" t="s">
        <v>6297</v>
      </c>
      <c r="H1014" t="s">
        <v>6298</v>
      </c>
      <c r="I1014" t="s">
        <v>34</v>
      </c>
      <c r="J1014" t="s">
        <v>463</v>
      </c>
      <c r="K1014" t="s">
        <v>24</v>
      </c>
      <c r="L1014" t="s">
        <v>54</v>
      </c>
      <c r="M1014" t="s">
        <v>6299</v>
      </c>
      <c r="N1014" t="s">
        <v>46</v>
      </c>
    </row>
    <row r="1015" spans="1:14" x14ac:dyDescent="0.25">
      <c r="A1015" t="s">
        <v>6300</v>
      </c>
      <c r="C1015" t="s">
        <v>16</v>
      </c>
      <c r="D1015" t="s">
        <v>437</v>
      </c>
      <c r="E1015" t="s">
        <v>18</v>
      </c>
      <c r="F1015" t="s">
        <v>6301</v>
      </c>
      <c r="G1015" t="s">
        <v>6302</v>
      </c>
      <c r="H1015" t="s">
        <v>6303</v>
      </c>
      <c r="I1015" t="s">
        <v>22</v>
      </c>
      <c r="J1015" t="s">
        <v>551</v>
      </c>
      <c r="K1015" t="s">
        <v>24</v>
      </c>
      <c r="L1015" t="s">
        <v>441</v>
      </c>
      <c r="M1015" t="s">
        <v>6304</v>
      </c>
      <c r="N1015" t="s">
        <v>46</v>
      </c>
    </row>
    <row r="1016" spans="1:14" x14ac:dyDescent="0.25">
      <c r="A1016" t="s">
        <v>6305</v>
      </c>
      <c r="C1016" t="s">
        <v>16</v>
      </c>
      <c r="D1016" t="s">
        <v>220</v>
      </c>
      <c r="E1016" t="s">
        <v>18</v>
      </c>
      <c r="F1016" t="s">
        <v>6306</v>
      </c>
      <c r="G1016" t="s">
        <v>6307</v>
      </c>
      <c r="H1016" t="s">
        <v>6308</v>
      </c>
      <c r="I1016" t="s">
        <v>34</v>
      </c>
      <c r="J1016" t="s">
        <v>2490</v>
      </c>
      <c r="K1016" t="s">
        <v>24</v>
      </c>
      <c r="L1016" t="s">
        <v>224</v>
      </c>
      <c r="M1016" t="s">
        <v>26</v>
      </c>
      <c r="N1016" t="s">
        <v>27</v>
      </c>
    </row>
    <row r="1017" spans="1:14" x14ac:dyDescent="0.25">
      <c r="A1017" t="s">
        <v>6309</v>
      </c>
      <c r="B1017" t="s">
        <v>6310</v>
      </c>
      <c r="C1017" t="s">
        <v>16</v>
      </c>
      <c r="D1017" t="s">
        <v>6311</v>
      </c>
      <c r="E1017" t="s">
        <v>18</v>
      </c>
      <c r="F1017" t="s">
        <v>6312</v>
      </c>
      <c r="G1017" t="s">
        <v>6313</v>
      </c>
      <c r="H1017" t="s">
        <v>6314</v>
      </c>
      <c r="I1017" t="s">
        <v>34</v>
      </c>
      <c r="J1017" t="s">
        <v>2757</v>
      </c>
      <c r="K1017" t="s">
        <v>24</v>
      </c>
      <c r="L1017" t="s">
        <v>477</v>
      </c>
      <c r="M1017" t="s">
        <v>26</v>
      </c>
      <c r="N1017" t="s">
        <v>27</v>
      </c>
    </row>
    <row r="1018" spans="1:14" x14ac:dyDescent="0.25">
      <c r="A1018" t="s">
        <v>6315</v>
      </c>
      <c r="B1018" t="s">
        <v>3851</v>
      </c>
      <c r="C1018" t="s">
        <v>16</v>
      </c>
      <c r="D1018" t="s">
        <v>6316</v>
      </c>
      <c r="E1018" t="s">
        <v>18</v>
      </c>
      <c r="F1018" t="s">
        <v>6317</v>
      </c>
      <c r="G1018" t="s">
        <v>6318</v>
      </c>
      <c r="H1018" t="s">
        <v>6319</v>
      </c>
      <c r="I1018" t="s">
        <v>22</v>
      </c>
      <c r="J1018" t="s">
        <v>699</v>
      </c>
      <c r="K1018" t="s">
        <v>24</v>
      </c>
      <c r="L1018" t="s">
        <v>91</v>
      </c>
      <c r="M1018" t="s">
        <v>26</v>
      </c>
      <c r="N1018" t="s">
        <v>27</v>
      </c>
    </row>
    <row r="1019" spans="1:14" x14ac:dyDescent="0.25">
      <c r="A1019" t="s">
        <v>6320</v>
      </c>
      <c r="B1019" t="s">
        <v>6321</v>
      </c>
      <c r="C1019" t="s">
        <v>76</v>
      </c>
      <c r="D1019" t="s">
        <v>4281</v>
      </c>
      <c r="E1019" t="s">
        <v>18</v>
      </c>
      <c r="F1019" t="s">
        <v>6322</v>
      </c>
      <c r="G1019" t="s">
        <v>6323</v>
      </c>
      <c r="H1019" t="s">
        <v>6324</v>
      </c>
      <c r="I1019" t="s">
        <v>34</v>
      </c>
      <c r="J1019" t="s">
        <v>889</v>
      </c>
      <c r="K1019" t="s">
        <v>24</v>
      </c>
      <c r="L1019" t="s">
        <v>2093</v>
      </c>
      <c r="M1019" t="s">
        <v>26</v>
      </c>
      <c r="N1019" t="s">
        <v>27</v>
      </c>
    </row>
    <row r="1020" spans="1:14" x14ac:dyDescent="0.25">
      <c r="A1020" t="s">
        <v>6325</v>
      </c>
      <c r="B1020" t="s">
        <v>6326</v>
      </c>
      <c r="C1020" t="s">
        <v>76</v>
      </c>
      <c r="D1020" t="s">
        <v>6327</v>
      </c>
      <c r="E1020" t="s">
        <v>18</v>
      </c>
      <c r="F1020" t="s">
        <v>6328</v>
      </c>
      <c r="G1020" t="s">
        <v>6329</v>
      </c>
      <c r="H1020" t="s">
        <v>6330</v>
      </c>
      <c r="I1020" t="s">
        <v>34</v>
      </c>
      <c r="J1020" t="s">
        <v>217</v>
      </c>
      <c r="K1020" t="s">
        <v>24</v>
      </c>
      <c r="L1020" t="s">
        <v>6331</v>
      </c>
      <c r="M1020" t="s">
        <v>26</v>
      </c>
      <c r="N1020" t="s">
        <v>27</v>
      </c>
    </row>
    <row r="1021" spans="1:14" x14ac:dyDescent="0.25">
      <c r="A1021" t="s">
        <v>6332</v>
      </c>
      <c r="B1021" t="s">
        <v>6333</v>
      </c>
      <c r="C1021" t="s">
        <v>76</v>
      </c>
      <c r="D1021" t="s">
        <v>532</v>
      </c>
      <c r="E1021" t="s">
        <v>18</v>
      </c>
      <c r="F1021" t="s">
        <v>6334</v>
      </c>
      <c r="G1021" t="s">
        <v>6335</v>
      </c>
      <c r="H1021" t="s">
        <v>6336</v>
      </c>
      <c r="I1021" t="s">
        <v>34</v>
      </c>
      <c r="J1021" t="s">
        <v>551</v>
      </c>
      <c r="K1021" t="s">
        <v>24</v>
      </c>
      <c r="L1021" t="s">
        <v>537</v>
      </c>
      <c r="M1021" t="s">
        <v>6337</v>
      </c>
      <c r="N1021" t="s">
        <v>46</v>
      </c>
    </row>
    <row r="1022" spans="1:14" x14ac:dyDescent="0.25">
      <c r="A1022" t="s">
        <v>6338</v>
      </c>
      <c r="B1022" t="s">
        <v>6339</v>
      </c>
      <c r="C1022" t="s">
        <v>16</v>
      </c>
      <c r="D1022" t="s">
        <v>6340</v>
      </c>
      <c r="E1022" t="s">
        <v>18</v>
      </c>
      <c r="F1022" t="s">
        <v>6341</v>
      </c>
      <c r="G1022" t="s">
        <v>6342</v>
      </c>
      <c r="H1022" t="s">
        <v>6343</v>
      </c>
      <c r="I1022" t="s">
        <v>34</v>
      </c>
      <c r="J1022" t="s">
        <v>2223</v>
      </c>
      <c r="K1022" t="s">
        <v>24</v>
      </c>
      <c r="L1022" t="s">
        <v>248</v>
      </c>
      <c r="M1022" t="s">
        <v>26</v>
      </c>
      <c r="N1022" t="s">
        <v>27</v>
      </c>
    </row>
    <row r="1023" spans="1:14" x14ac:dyDescent="0.25">
      <c r="A1023" t="s">
        <v>6344</v>
      </c>
      <c r="B1023" t="s">
        <v>6345</v>
      </c>
      <c r="C1023" t="s">
        <v>16</v>
      </c>
      <c r="D1023" t="s">
        <v>67</v>
      </c>
      <c r="E1023" t="s">
        <v>18</v>
      </c>
      <c r="F1023" t="s">
        <v>6346</v>
      </c>
      <c r="G1023" t="s">
        <v>6347</v>
      </c>
      <c r="H1023" t="s">
        <v>6348</v>
      </c>
      <c r="I1023" t="s">
        <v>34</v>
      </c>
      <c r="J1023" t="s">
        <v>178</v>
      </c>
      <c r="K1023" t="s">
        <v>24</v>
      </c>
      <c r="L1023" t="s">
        <v>44</v>
      </c>
      <c r="M1023" t="s">
        <v>26</v>
      </c>
      <c r="N1023" t="s">
        <v>27</v>
      </c>
    </row>
    <row r="1024" spans="1:14" x14ac:dyDescent="0.25">
      <c r="A1024" t="s">
        <v>6349</v>
      </c>
      <c r="B1024" t="s">
        <v>6350</v>
      </c>
      <c r="C1024" t="s">
        <v>16</v>
      </c>
      <c r="D1024" t="s">
        <v>6351</v>
      </c>
      <c r="E1024" t="s">
        <v>18</v>
      </c>
      <c r="F1024" t="s">
        <v>6352</v>
      </c>
      <c r="G1024" t="s">
        <v>6353</v>
      </c>
      <c r="H1024" t="s">
        <v>6354</v>
      </c>
      <c r="I1024" t="s">
        <v>34</v>
      </c>
      <c r="J1024" t="s">
        <v>307</v>
      </c>
      <c r="K1024" t="s">
        <v>24</v>
      </c>
      <c r="L1024" t="s">
        <v>82</v>
      </c>
      <c r="M1024" t="s">
        <v>26</v>
      </c>
      <c r="N1024" t="s">
        <v>27</v>
      </c>
    </row>
    <row r="1025" spans="1:14" x14ac:dyDescent="0.25">
      <c r="A1025" t="s">
        <v>6355</v>
      </c>
      <c r="C1025" t="s">
        <v>16</v>
      </c>
      <c r="D1025" t="s">
        <v>6356</v>
      </c>
      <c r="E1025" t="s">
        <v>18</v>
      </c>
      <c r="F1025" t="s">
        <v>6357</v>
      </c>
      <c r="G1025" t="s">
        <v>6358</v>
      </c>
      <c r="H1025" t="s">
        <v>6359</v>
      </c>
      <c r="I1025" t="s">
        <v>22</v>
      </c>
      <c r="J1025" t="s">
        <v>178</v>
      </c>
      <c r="K1025" t="s">
        <v>24</v>
      </c>
      <c r="L1025" t="s">
        <v>91</v>
      </c>
      <c r="M1025" t="s">
        <v>26</v>
      </c>
      <c r="N1025" t="s">
        <v>27</v>
      </c>
    </row>
    <row r="1026" spans="1:14" x14ac:dyDescent="0.25">
      <c r="A1026" t="s">
        <v>6360</v>
      </c>
      <c r="B1026" t="s">
        <v>302</v>
      </c>
      <c r="C1026" t="s">
        <v>76</v>
      </c>
      <c r="D1026" t="s">
        <v>6361</v>
      </c>
      <c r="E1026" t="s">
        <v>18</v>
      </c>
      <c r="F1026" t="s">
        <v>6362</v>
      </c>
      <c r="G1026" t="s">
        <v>6363</v>
      </c>
      <c r="H1026" t="s">
        <v>6364</v>
      </c>
      <c r="I1026" t="s">
        <v>34</v>
      </c>
      <c r="J1026" t="s">
        <v>521</v>
      </c>
      <c r="K1026" t="s">
        <v>24</v>
      </c>
      <c r="L1026" t="s">
        <v>82</v>
      </c>
      <c r="M1026" t="s">
        <v>26</v>
      </c>
      <c r="N1026" t="s">
        <v>27</v>
      </c>
    </row>
    <row r="1027" spans="1:14" x14ac:dyDescent="0.25">
      <c r="A1027" t="s">
        <v>6365</v>
      </c>
      <c r="B1027" t="s">
        <v>6366</v>
      </c>
      <c r="C1027" t="s">
        <v>16</v>
      </c>
      <c r="D1027" t="s">
        <v>6367</v>
      </c>
      <c r="E1027" t="s">
        <v>18</v>
      </c>
      <c r="F1027" t="s">
        <v>6368</v>
      </c>
      <c r="G1027" t="s">
        <v>6369</v>
      </c>
      <c r="H1027" t="s">
        <v>6370</v>
      </c>
      <c r="I1027" t="s">
        <v>34</v>
      </c>
      <c r="J1027" t="s">
        <v>1488</v>
      </c>
      <c r="K1027" t="s">
        <v>24</v>
      </c>
      <c r="L1027" t="s">
        <v>233</v>
      </c>
      <c r="M1027" t="s">
        <v>6371</v>
      </c>
      <c r="N1027" t="s">
        <v>46</v>
      </c>
    </row>
    <row r="1028" spans="1:14" x14ac:dyDescent="0.25">
      <c r="A1028" t="s">
        <v>6372</v>
      </c>
      <c r="B1028" t="s">
        <v>6373</v>
      </c>
      <c r="C1028" t="s">
        <v>76</v>
      </c>
      <c r="D1028" t="s">
        <v>6374</v>
      </c>
      <c r="E1028" t="s">
        <v>18</v>
      </c>
      <c r="F1028" t="s">
        <v>6375</v>
      </c>
      <c r="G1028" t="s">
        <v>6376</v>
      </c>
      <c r="H1028" t="s">
        <v>6377</v>
      </c>
      <c r="I1028" t="s">
        <v>34</v>
      </c>
      <c r="J1028" t="s">
        <v>81</v>
      </c>
      <c r="K1028" t="s">
        <v>24</v>
      </c>
      <c r="L1028" t="s">
        <v>44</v>
      </c>
      <c r="M1028" t="s">
        <v>6378</v>
      </c>
      <c r="N1028" t="s">
        <v>46</v>
      </c>
    </row>
    <row r="1029" spans="1:14" x14ac:dyDescent="0.25">
      <c r="A1029" t="s">
        <v>6379</v>
      </c>
      <c r="B1029" t="s">
        <v>6380</v>
      </c>
      <c r="C1029" t="s">
        <v>76</v>
      </c>
      <c r="D1029" t="s">
        <v>288</v>
      </c>
      <c r="E1029" t="s">
        <v>18</v>
      </c>
      <c r="F1029" t="s">
        <v>6381</v>
      </c>
      <c r="G1029" t="s">
        <v>6382</v>
      </c>
      <c r="H1029" t="s">
        <v>6383</v>
      </c>
      <c r="I1029" t="s">
        <v>34</v>
      </c>
      <c r="J1029" t="s">
        <v>2502</v>
      </c>
      <c r="K1029" t="s">
        <v>24</v>
      </c>
      <c r="L1029" t="s">
        <v>224</v>
      </c>
      <c r="M1029" t="s">
        <v>6384</v>
      </c>
      <c r="N1029" t="s">
        <v>46</v>
      </c>
    </row>
    <row r="1030" spans="1:14" x14ac:dyDescent="0.25">
      <c r="A1030" t="s">
        <v>6385</v>
      </c>
      <c r="B1030" t="s">
        <v>6386</v>
      </c>
      <c r="C1030" t="s">
        <v>16</v>
      </c>
      <c r="D1030" t="s">
        <v>2703</v>
      </c>
      <c r="E1030" t="s">
        <v>18</v>
      </c>
      <c r="F1030" t="s">
        <v>6387</v>
      </c>
      <c r="G1030" t="s">
        <v>6388</v>
      </c>
      <c r="H1030" t="s">
        <v>6389</v>
      </c>
      <c r="I1030" t="s">
        <v>34</v>
      </c>
      <c r="J1030" t="s">
        <v>315</v>
      </c>
      <c r="K1030" t="s">
        <v>24</v>
      </c>
      <c r="L1030" t="s">
        <v>63</v>
      </c>
      <c r="M1030" t="s">
        <v>6390</v>
      </c>
      <c r="N1030" t="s">
        <v>46</v>
      </c>
    </row>
    <row r="1031" spans="1:14" x14ac:dyDescent="0.25">
      <c r="A1031" t="s">
        <v>219</v>
      </c>
      <c r="B1031" t="s">
        <v>101</v>
      </c>
      <c r="C1031" t="s">
        <v>76</v>
      </c>
      <c r="D1031" t="s">
        <v>524</v>
      </c>
      <c r="E1031" t="s">
        <v>18</v>
      </c>
      <c r="F1031" t="s">
        <v>6391</v>
      </c>
      <c r="G1031" t="s">
        <v>6392</v>
      </c>
      <c r="H1031" t="s">
        <v>6393</v>
      </c>
      <c r="I1031" t="s">
        <v>34</v>
      </c>
      <c r="J1031" t="s">
        <v>127</v>
      </c>
      <c r="K1031" t="s">
        <v>24</v>
      </c>
      <c r="L1031" t="s">
        <v>224</v>
      </c>
      <c r="M1031" t="s">
        <v>6394</v>
      </c>
      <c r="N1031" t="s">
        <v>46</v>
      </c>
    </row>
    <row r="1032" spans="1:14" x14ac:dyDescent="0.25">
      <c r="A1032" t="s">
        <v>6395</v>
      </c>
      <c r="B1032" t="s">
        <v>6396</v>
      </c>
      <c r="C1032" t="s">
        <v>76</v>
      </c>
      <c r="D1032" t="s">
        <v>6397</v>
      </c>
      <c r="E1032" t="s">
        <v>18</v>
      </c>
      <c r="F1032" t="s">
        <v>6398</v>
      </c>
      <c r="G1032" t="s">
        <v>6399</v>
      </c>
      <c r="H1032" t="s">
        <v>6400</v>
      </c>
      <c r="I1032" t="s">
        <v>22</v>
      </c>
      <c r="J1032" t="s">
        <v>6401</v>
      </c>
      <c r="K1032" t="s">
        <v>3836</v>
      </c>
      <c r="L1032" t="s">
        <v>3315</v>
      </c>
      <c r="M1032" t="s">
        <v>26</v>
      </c>
      <c r="N1032" t="s">
        <v>27</v>
      </c>
    </row>
    <row r="1033" spans="1:14" x14ac:dyDescent="0.25">
      <c r="A1033" t="s">
        <v>6402</v>
      </c>
      <c r="B1033" t="s">
        <v>6403</v>
      </c>
      <c r="C1033" t="s">
        <v>76</v>
      </c>
      <c r="D1033" t="s">
        <v>2740</v>
      </c>
      <c r="E1033" t="s">
        <v>18</v>
      </c>
      <c r="F1033" t="s">
        <v>6404</v>
      </c>
      <c r="G1033" t="s">
        <v>6405</v>
      </c>
      <c r="H1033" t="s">
        <v>6406</v>
      </c>
      <c r="I1033" t="s">
        <v>22</v>
      </c>
      <c r="J1033" t="s">
        <v>2223</v>
      </c>
      <c r="K1033" t="s">
        <v>24</v>
      </c>
      <c r="L1033" t="s">
        <v>2744</v>
      </c>
      <c r="M1033" t="s">
        <v>26</v>
      </c>
      <c r="N1033" t="s">
        <v>27</v>
      </c>
    </row>
    <row r="1034" spans="1:14" x14ac:dyDescent="0.25">
      <c r="A1034" t="s">
        <v>6407</v>
      </c>
      <c r="B1034" t="s">
        <v>6408</v>
      </c>
      <c r="C1034" t="s">
        <v>16</v>
      </c>
      <c r="D1034" t="s">
        <v>1327</v>
      </c>
      <c r="E1034" t="s">
        <v>18</v>
      </c>
      <c r="F1034" t="s">
        <v>6409</v>
      </c>
      <c r="G1034" t="s">
        <v>6410</v>
      </c>
      <c r="H1034" t="s">
        <v>6411</v>
      </c>
      <c r="I1034" t="s">
        <v>34</v>
      </c>
      <c r="J1034" t="s">
        <v>1557</v>
      </c>
      <c r="K1034" t="s">
        <v>24</v>
      </c>
      <c r="L1034" t="s">
        <v>6412</v>
      </c>
      <c r="M1034" t="s">
        <v>6413</v>
      </c>
      <c r="N1034" t="s">
        <v>46</v>
      </c>
    </row>
    <row r="1035" spans="1:14" x14ac:dyDescent="0.25">
      <c r="A1035" t="s">
        <v>6414</v>
      </c>
      <c r="C1035" t="s">
        <v>1572</v>
      </c>
      <c r="D1035" t="s">
        <v>547</v>
      </c>
      <c r="E1035" t="s">
        <v>18</v>
      </c>
      <c r="F1035" t="s">
        <v>6415</v>
      </c>
      <c r="G1035" t="s">
        <v>6416</v>
      </c>
      <c r="H1035" t="s">
        <v>6417</v>
      </c>
      <c r="I1035" t="s">
        <v>34</v>
      </c>
      <c r="J1035" t="s">
        <v>90</v>
      </c>
      <c r="K1035" t="s">
        <v>24</v>
      </c>
      <c r="L1035" t="s">
        <v>6418</v>
      </c>
      <c r="M1035" t="s">
        <v>6419</v>
      </c>
      <c r="N1035" t="s">
        <v>46</v>
      </c>
    </row>
    <row r="1036" spans="1:14" x14ac:dyDescent="0.25">
      <c r="A1036" t="s">
        <v>6420</v>
      </c>
      <c r="C1036" t="s">
        <v>76</v>
      </c>
      <c r="D1036" t="s">
        <v>6421</v>
      </c>
      <c r="E1036" t="s">
        <v>18</v>
      </c>
      <c r="F1036" t="s">
        <v>6422</v>
      </c>
      <c r="G1036" t="s">
        <v>6423</v>
      </c>
      <c r="H1036" t="s">
        <v>6424</v>
      </c>
      <c r="I1036" t="s">
        <v>34</v>
      </c>
      <c r="J1036" t="s">
        <v>35</v>
      </c>
      <c r="K1036" t="s">
        <v>24</v>
      </c>
      <c r="L1036" t="s">
        <v>6425</v>
      </c>
      <c r="M1036" t="s">
        <v>26</v>
      </c>
      <c r="N1036" t="s">
        <v>27</v>
      </c>
    </row>
    <row r="1037" spans="1:14" x14ac:dyDescent="0.25">
      <c r="A1037" t="s">
        <v>6426</v>
      </c>
      <c r="B1037" t="s">
        <v>6427</v>
      </c>
      <c r="C1037" t="s">
        <v>76</v>
      </c>
      <c r="D1037" t="s">
        <v>102</v>
      </c>
      <c r="E1037" t="s">
        <v>18</v>
      </c>
      <c r="F1037" t="s">
        <v>6428</v>
      </c>
      <c r="G1037" t="s">
        <v>6429</v>
      </c>
      <c r="H1037" t="s">
        <v>6430</v>
      </c>
      <c r="I1037" t="s">
        <v>34</v>
      </c>
      <c r="J1037" t="s">
        <v>1413</v>
      </c>
      <c r="K1037" t="s">
        <v>24</v>
      </c>
      <c r="L1037" t="s">
        <v>82</v>
      </c>
      <c r="M1037" t="s">
        <v>6431</v>
      </c>
      <c r="N1037" t="s">
        <v>46</v>
      </c>
    </row>
    <row r="1038" spans="1:14" x14ac:dyDescent="0.25">
      <c r="A1038" t="s">
        <v>4385</v>
      </c>
      <c r="B1038" t="s">
        <v>382</v>
      </c>
      <c r="C1038" t="s">
        <v>76</v>
      </c>
      <c r="D1038" t="s">
        <v>197</v>
      </c>
      <c r="E1038" t="s">
        <v>18</v>
      </c>
      <c r="F1038" t="s">
        <v>6432</v>
      </c>
      <c r="G1038" t="s">
        <v>6433</v>
      </c>
      <c r="H1038" t="s">
        <v>6434</v>
      </c>
      <c r="I1038" t="s">
        <v>34</v>
      </c>
      <c r="J1038" t="s">
        <v>192</v>
      </c>
      <c r="K1038" t="s">
        <v>24</v>
      </c>
      <c r="L1038" t="s">
        <v>373</v>
      </c>
      <c r="M1038" t="s">
        <v>6435</v>
      </c>
      <c r="N1038" t="s">
        <v>46</v>
      </c>
    </row>
    <row r="1039" spans="1:14" x14ac:dyDescent="0.25">
      <c r="A1039" t="s">
        <v>6436</v>
      </c>
      <c r="B1039" t="s">
        <v>6437</v>
      </c>
      <c r="C1039" t="s">
        <v>16</v>
      </c>
      <c r="D1039" t="s">
        <v>6438</v>
      </c>
      <c r="E1039" t="s">
        <v>18</v>
      </c>
      <c r="F1039" t="s">
        <v>6439</v>
      </c>
      <c r="G1039" t="s">
        <v>6440</v>
      </c>
      <c r="H1039" t="s">
        <v>6441</v>
      </c>
      <c r="I1039" t="s">
        <v>34</v>
      </c>
      <c r="J1039" t="s">
        <v>2283</v>
      </c>
      <c r="K1039" t="s">
        <v>24</v>
      </c>
      <c r="L1039" t="s">
        <v>6442</v>
      </c>
      <c r="M1039" t="s">
        <v>6443</v>
      </c>
      <c r="N1039" t="s">
        <v>46</v>
      </c>
    </row>
    <row r="1040" spans="1:14" x14ac:dyDescent="0.25">
      <c r="A1040" t="s">
        <v>6444</v>
      </c>
      <c r="B1040" t="s">
        <v>6445</v>
      </c>
      <c r="C1040" t="s">
        <v>76</v>
      </c>
      <c r="D1040" t="s">
        <v>4231</v>
      </c>
      <c r="E1040" t="s">
        <v>18</v>
      </c>
      <c r="F1040" t="s">
        <v>6446</v>
      </c>
      <c r="G1040" t="s">
        <v>6447</v>
      </c>
      <c r="H1040" t="s">
        <v>6448</v>
      </c>
      <c r="I1040" t="s">
        <v>34</v>
      </c>
      <c r="J1040" t="s">
        <v>1413</v>
      </c>
      <c r="K1040" t="s">
        <v>24</v>
      </c>
      <c r="L1040" t="s">
        <v>477</v>
      </c>
      <c r="M1040" t="s">
        <v>6449</v>
      </c>
      <c r="N1040" t="s">
        <v>46</v>
      </c>
    </row>
    <row r="1041" spans="1:14" x14ac:dyDescent="0.25">
      <c r="A1041" t="s">
        <v>6450</v>
      </c>
      <c r="B1041" t="s">
        <v>6451</v>
      </c>
      <c r="C1041" t="s">
        <v>16</v>
      </c>
      <c r="D1041" t="s">
        <v>6452</v>
      </c>
      <c r="E1041" t="s">
        <v>18</v>
      </c>
      <c r="F1041" t="s">
        <v>6453</v>
      </c>
      <c r="G1041" t="s">
        <v>6454</v>
      </c>
      <c r="H1041" t="s">
        <v>6455</v>
      </c>
      <c r="I1041" t="s">
        <v>34</v>
      </c>
      <c r="J1041" t="s">
        <v>4634</v>
      </c>
      <c r="K1041" t="s">
        <v>24</v>
      </c>
      <c r="L1041" t="s">
        <v>3702</v>
      </c>
      <c r="M1041" t="s">
        <v>6456</v>
      </c>
      <c r="N1041" t="s">
        <v>46</v>
      </c>
    </row>
    <row r="1042" spans="1:14" x14ac:dyDescent="0.25">
      <c r="A1042" t="s">
        <v>6457</v>
      </c>
      <c r="B1042" t="s">
        <v>6458</v>
      </c>
      <c r="C1042" t="s">
        <v>16</v>
      </c>
      <c r="D1042" t="s">
        <v>5931</v>
      </c>
      <c r="E1042" t="s">
        <v>18</v>
      </c>
      <c r="F1042" t="s">
        <v>6459</v>
      </c>
      <c r="G1042" t="s">
        <v>6460</v>
      </c>
      <c r="H1042" t="s">
        <v>6461</v>
      </c>
      <c r="I1042" t="s">
        <v>34</v>
      </c>
      <c r="J1042" t="s">
        <v>134</v>
      </c>
      <c r="K1042" t="s">
        <v>24</v>
      </c>
      <c r="L1042" t="s">
        <v>2751</v>
      </c>
      <c r="M1042" t="s">
        <v>26</v>
      </c>
      <c r="N1042" t="s">
        <v>27</v>
      </c>
    </row>
    <row r="1043" spans="1:14" x14ac:dyDescent="0.25">
      <c r="A1043" t="s">
        <v>6462</v>
      </c>
      <c r="B1043" t="s">
        <v>6463</v>
      </c>
      <c r="C1043" t="s">
        <v>76</v>
      </c>
      <c r="D1043" t="s">
        <v>354</v>
      </c>
      <c r="E1043" t="s">
        <v>18</v>
      </c>
      <c r="F1043" t="s">
        <v>6464</v>
      </c>
      <c r="G1043" t="s">
        <v>6465</v>
      </c>
      <c r="H1043" t="s">
        <v>6466</v>
      </c>
      <c r="I1043" t="s">
        <v>34</v>
      </c>
      <c r="J1043" t="s">
        <v>1501</v>
      </c>
      <c r="K1043" t="s">
        <v>24</v>
      </c>
      <c r="L1043" t="s">
        <v>114</v>
      </c>
      <c r="M1043" t="s">
        <v>6467</v>
      </c>
      <c r="N1043" t="s">
        <v>46</v>
      </c>
    </row>
    <row r="1044" spans="1:14" x14ac:dyDescent="0.25">
      <c r="A1044" t="s">
        <v>6468</v>
      </c>
      <c r="B1044" t="s">
        <v>6469</v>
      </c>
      <c r="C1044" t="s">
        <v>16</v>
      </c>
      <c r="D1044" t="s">
        <v>397</v>
      </c>
      <c r="E1044" t="s">
        <v>18</v>
      </c>
      <c r="F1044" t="s">
        <v>6470</v>
      </c>
      <c r="G1044" t="s">
        <v>6471</v>
      </c>
      <c r="H1044" t="s">
        <v>6472</v>
      </c>
      <c r="I1044" t="s">
        <v>34</v>
      </c>
      <c r="J1044" t="s">
        <v>240</v>
      </c>
      <c r="K1044" t="s">
        <v>24</v>
      </c>
      <c r="L1044" t="s">
        <v>401</v>
      </c>
      <c r="M1044" t="s">
        <v>26</v>
      </c>
      <c r="N1044" t="s">
        <v>27</v>
      </c>
    </row>
    <row r="1045" spans="1:14" x14ac:dyDescent="0.25">
      <c r="A1045" t="s">
        <v>6473</v>
      </c>
      <c r="B1045" t="s">
        <v>6474</v>
      </c>
      <c r="C1045" t="s">
        <v>16</v>
      </c>
      <c r="D1045" t="s">
        <v>1932</v>
      </c>
      <c r="E1045" t="s">
        <v>18</v>
      </c>
      <c r="F1045" t="s">
        <v>6475</v>
      </c>
      <c r="G1045" t="s">
        <v>6476</v>
      </c>
      <c r="H1045" t="s">
        <v>6477</v>
      </c>
      <c r="I1045" t="s">
        <v>34</v>
      </c>
      <c r="J1045" t="s">
        <v>1279</v>
      </c>
      <c r="K1045" t="s">
        <v>24</v>
      </c>
      <c r="L1045" t="s">
        <v>44</v>
      </c>
      <c r="M1045" t="s">
        <v>26</v>
      </c>
      <c r="N1045" t="s">
        <v>27</v>
      </c>
    </row>
    <row r="1046" spans="1:14" x14ac:dyDescent="0.25">
      <c r="A1046" t="s">
        <v>6478</v>
      </c>
      <c r="B1046" t="s">
        <v>6479</v>
      </c>
      <c r="C1046" t="s">
        <v>76</v>
      </c>
      <c r="D1046" t="s">
        <v>94</v>
      </c>
      <c r="E1046" t="s">
        <v>18</v>
      </c>
      <c r="F1046" t="s">
        <v>6480</v>
      </c>
      <c r="G1046" t="s">
        <v>6481</v>
      </c>
      <c r="H1046" t="s">
        <v>6482</v>
      </c>
      <c r="I1046" t="s">
        <v>34</v>
      </c>
      <c r="J1046" t="s">
        <v>699</v>
      </c>
      <c r="K1046" t="s">
        <v>24</v>
      </c>
      <c r="L1046" t="s">
        <v>6483</v>
      </c>
      <c r="M1046" t="s">
        <v>26</v>
      </c>
      <c r="N1046" t="s">
        <v>27</v>
      </c>
    </row>
    <row r="1047" spans="1:14" x14ac:dyDescent="0.25">
      <c r="A1047" t="s">
        <v>6484</v>
      </c>
      <c r="B1047" t="s">
        <v>6485</v>
      </c>
      <c r="C1047" t="s">
        <v>16</v>
      </c>
      <c r="D1047" t="s">
        <v>547</v>
      </c>
      <c r="E1047" t="s">
        <v>18</v>
      </c>
      <c r="F1047" t="s">
        <v>6486</v>
      </c>
      <c r="G1047" t="s">
        <v>6487</v>
      </c>
      <c r="H1047" t="s">
        <v>6488</v>
      </c>
      <c r="I1047" t="s">
        <v>34</v>
      </c>
      <c r="J1047" t="s">
        <v>170</v>
      </c>
      <c r="K1047" t="s">
        <v>24</v>
      </c>
      <c r="L1047" t="s">
        <v>6489</v>
      </c>
      <c r="M1047" t="s">
        <v>6490</v>
      </c>
      <c r="N1047" t="s">
        <v>46</v>
      </c>
    </row>
    <row r="1048" spans="1:14" x14ac:dyDescent="0.25">
      <c r="A1048" t="s">
        <v>3733</v>
      </c>
      <c r="B1048" t="s">
        <v>101</v>
      </c>
      <c r="C1048" t="s">
        <v>76</v>
      </c>
      <c r="D1048" t="s">
        <v>102</v>
      </c>
      <c r="E1048" t="s">
        <v>18</v>
      </c>
      <c r="F1048" t="s">
        <v>6491</v>
      </c>
      <c r="G1048" t="s">
        <v>6492</v>
      </c>
      <c r="H1048" t="s">
        <v>6493</v>
      </c>
      <c r="I1048" t="s">
        <v>34</v>
      </c>
      <c r="J1048" t="s">
        <v>4468</v>
      </c>
      <c r="K1048" t="s">
        <v>24</v>
      </c>
      <c r="L1048" t="s">
        <v>373</v>
      </c>
      <c r="M1048" t="s">
        <v>6494</v>
      </c>
      <c r="N1048" t="s">
        <v>46</v>
      </c>
    </row>
    <row r="1049" spans="1:14" x14ac:dyDescent="0.25">
      <c r="A1049" t="s">
        <v>6495</v>
      </c>
      <c r="B1049" t="s">
        <v>6496</v>
      </c>
      <c r="C1049" t="s">
        <v>76</v>
      </c>
      <c r="D1049" t="s">
        <v>1368</v>
      </c>
      <c r="E1049" t="s">
        <v>18</v>
      </c>
      <c r="F1049" t="s">
        <v>6497</v>
      </c>
      <c r="G1049" t="s">
        <v>6498</v>
      </c>
      <c r="H1049" t="s">
        <v>6499</v>
      </c>
      <c r="I1049" t="s">
        <v>34</v>
      </c>
      <c r="J1049" t="s">
        <v>127</v>
      </c>
      <c r="K1049" t="s">
        <v>24</v>
      </c>
      <c r="L1049" t="s">
        <v>257</v>
      </c>
      <c r="M1049" t="s">
        <v>6500</v>
      </c>
      <c r="N1049" t="s">
        <v>46</v>
      </c>
    </row>
    <row r="1050" spans="1:14" x14ac:dyDescent="0.25">
      <c r="A1050" t="s">
        <v>6501</v>
      </c>
      <c r="B1050" t="s">
        <v>599</v>
      </c>
      <c r="C1050" t="s">
        <v>16</v>
      </c>
      <c r="D1050" t="s">
        <v>6502</v>
      </c>
      <c r="E1050" t="s">
        <v>18</v>
      </c>
      <c r="F1050" t="s">
        <v>6503</v>
      </c>
      <c r="G1050" t="s">
        <v>6504</v>
      </c>
      <c r="H1050" t="s">
        <v>6505</v>
      </c>
      <c r="I1050" t="s">
        <v>34</v>
      </c>
      <c r="J1050" t="s">
        <v>269</v>
      </c>
      <c r="K1050" t="s">
        <v>24</v>
      </c>
      <c r="L1050" t="s">
        <v>6506</v>
      </c>
      <c r="M1050" t="s">
        <v>26</v>
      </c>
      <c r="N1050" t="s">
        <v>27</v>
      </c>
    </row>
    <row r="1051" spans="1:14" x14ac:dyDescent="0.25">
      <c r="A1051" t="s">
        <v>6507</v>
      </c>
      <c r="B1051" t="s">
        <v>6508</v>
      </c>
      <c r="C1051" t="s">
        <v>76</v>
      </c>
      <c r="D1051" t="s">
        <v>2673</v>
      </c>
      <c r="E1051" t="s">
        <v>18</v>
      </c>
      <c r="F1051" t="s">
        <v>6509</v>
      </c>
      <c r="G1051" t="s">
        <v>6510</v>
      </c>
      <c r="H1051" t="s">
        <v>6511</v>
      </c>
      <c r="I1051" t="s">
        <v>34</v>
      </c>
      <c r="J1051" t="s">
        <v>1488</v>
      </c>
      <c r="K1051" t="s">
        <v>24</v>
      </c>
      <c r="L1051" t="s">
        <v>82</v>
      </c>
      <c r="M1051" t="s">
        <v>6512</v>
      </c>
      <c r="N1051" t="s">
        <v>46</v>
      </c>
    </row>
    <row r="1052" spans="1:14" x14ac:dyDescent="0.25">
      <c r="A1052" t="s">
        <v>6513</v>
      </c>
      <c r="B1052" t="s">
        <v>1375</v>
      </c>
      <c r="C1052" t="s">
        <v>76</v>
      </c>
      <c r="D1052" t="s">
        <v>1376</v>
      </c>
      <c r="E1052" t="s">
        <v>18</v>
      </c>
      <c r="F1052" t="s">
        <v>6514</v>
      </c>
      <c r="G1052" t="s">
        <v>6515</v>
      </c>
      <c r="H1052" t="s">
        <v>6516</v>
      </c>
      <c r="I1052" t="s">
        <v>34</v>
      </c>
      <c r="J1052" t="s">
        <v>2283</v>
      </c>
      <c r="K1052" t="s">
        <v>24</v>
      </c>
      <c r="L1052" t="s">
        <v>477</v>
      </c>
      <c r="M1052" t="s">
        <v>6517</v>
      </c>
      <c r="N1052" t="s">
        <v>46</v>
      </c>
    </row>
    <row r="1053" spans="1:14" x14ac:dyDescent="0.25">
      <c r="A1053" t="s">
        <v>6518</v>
      </c>
      <c r="B1053" t="s">
        <v>6519</v>
      </c>
      <c r="C1053" t="s">
        <v>16</v>
      </c>
      <c r="D1053" t="s">
        <v>288</v>
      </c>
      <c r="E1053" t="s">
        <v>18</v>
      </c>
      <c r="F1053" t="s">
        <v>6520</v>
      </c>
      <c r="G1053" t="s">
        <v>6521</v>
      </c>
      <c r="H1053" t="s">
        <v>6522</v>
      </c>
      <c r="I1053" t="s">
        <v>34</v>
      </c>
      <c r="J1053" t="s">
        <v>162</v>
      </c>
      <c r="K1053" t="s">
        <v>24</v>
      </c>
      <c r="L1053" t="s">
        <v>224</v>
      </c>
      <c r="M1053" t="s">
        <v>6523</v>
      </c>
      <c r="N1053" t="s">
        <v>46</v>
      </c>
    </row>
    <row r="1054" spans="1:14" x14ac:dyDescent="0.25">
      <c r="A1054" t="s">
        <v>6524</v>
      </c>
      <c r="B1054" t="s">
        <v>6525</v>
      </c>
      <c r="C1054" t="s">
        <v>16</v>
      </c>
      <c r="D1054" t="s">
        <v>437</v>
      </c>
      <c r="E1054" t="s">
        <v>18</v>
      </c>
      <c r="F1054" t="s">
        <v>6526</v>
      </c>
      <c r="G1054" t="s">
        <v>6527</v>
      </c>
      <c r="H1054" t="s">
        <v>6528</v>
      </c>
      <c r="I1054" t="s">
        <v>22</v>
      </c>
      <c r="J1054" t="s">
        <v>1275</v>
      </c>
      <c r="K1054" t="s">
        <v>24</v>
      </c>
      <c r="L1054" t="s">
        <v>1422</v>
      </c>
      <c r="M1054" t="s">
        <v>26</v>
      </c>
      <c r="N1054" t="s">
        <v>27</v>
      </c>
    </row>
    <row r="1055" spans="1:14" x14ac:dyDescent="0.25">
      <c r="A1055" t="s">
        <v>6529</v>
      </c>
      <c r="B1055" t="s">
        <v>4826</v>
      </c>
      <c r="C1055" t="s">
        <v>76</v>
      </c>
      <c r="D1055" t="s">
        <v>4616</v>
      </c>
      <c r="E1055" t="s">
        <v>18</v>
      </c>
      <c r="F1055" t="s">
        <v>6530</v>
      </c>
      <c r="G1055" t="s">
        <v>6531</v>
      </c>
      <c r="H1055" t="s">
        <v>6532</v>
      </c>
      <c r="I1055" t="s">
        <v>34</v>
      </c>
      <c r="J1055" t="s">
        <v>1648</v>
      </c>
      <c r="K1055" t="s">
        <v>24</v>
      </c>
      <c r="L1055" t="s">
        <v>36</v>
      </c>
      <c r="M1055" t="s">
        <v>26</v>
      </c>
      <c r="N1055" t="s">
        <v>27</v>
      </c>
    </row>
    <row r="1056" spans="1:14" x14ac:dyDescent="0.25">
      <c r="A1056" t="s">
        <v>6533</v>
      </c>
      <c r="B1056" t="s">
        <v>6534</v>
      </c>
      <c r="C1056" t="s">
        <v>76</v>
      </c>
      <c r="D1056" t="s">
        <v>6535</v>
      </c>
      <c r="E1056" t="s">
        <v>18</v>
      </c>
      <c r="F1056" t="s">
        <v>6536</v>
      </c>
      <c r="G1056" t="s">
        <v>6537</v>
      </c>
      <c r="H1056" t="s">
        <v>6538</v>
      </c>
      <c r="I1056" t="s">
        <v>34</v>
      </c>
      <c r="J1056" t="s">
        <v>256</v>
      </c>
      <c r="K1056" t="s">
        <v>24</v>
      </c>
      <c r="L1056" t="s">
        <v>82</v>
      </c>
      <c r="M1056" t="s">
        <v>26</v>
      </c>
      <c r="N1056" t="s">
        <v>27</v>
      </c>
    </row>
    <row r="1057" spans="1:14" x14ac:dyDescent="0.25">
      <c r="A1057" t="s">
        <v>136</v>
      </c>
      <c r="B1057" t="s">
        <v>137</v>
      </c>
      <c r="C1057" t="s">
        <v>16</v>
      </c>
      <c r="D1057" t="s">
        <v>138</v>
      </c>
      <c r="E1057" t="s">
        <v>18</v>
      </c>
      <c r="F1057" t="s">
        <v>6539</v>
      </c>
      <c r="G1057" t="s">
        <v>6540</v>
      </c>
      <c r="H1057" t="s">
        <v>6541</v>
      </c>
      <c r="I1057" t="s">
        <v>34</v>
      </c>
      <c r="J1057" t="s">
        <v>134</v>
      </c>
      <c r="K1057" t="s">
        <v>24</v>
      </c>
      <c r="L1057" t="s">
        <v>82</v>
      </c>
      <c r="M1057" t="s">
        <v>26</v>
      </c>
      <c r="N1057" t="s">
        <v>27</v>
      </c>
    </row>
    <row r="1058" spans="1:14" x14ac:dyDescent="0.25">
      <c r="A1058" t="s">
        <v>6542</v>
      </c>
      <c r="C1058" t="s">
        <v>76</v>
      </c>
      <c r="D1058" t="s">
        <v>472</v>
      </c>
      <c r="E1058" t="s">
        <v>18</v>
      </c>
      <c r="F1058" t="s">
        <v>6543</v>
      </c>
      <c r="G1058" t="s">
        <v>6544</v>
      </c>
      <c r="H1058" t="s">
        <v>6545</v>
      </c>
      <c r="I1058" t="s">
        <v>34</v>
      </c>
      <c r="J1058" t="s">
        <v>147</v>
      </c>
      <c r="K1058" t="s">
        <v>24</v>
      </c>
      <c r="L1058" t="s">
        <v>477</v>
      </c>
      <c r="M1058" t="s">
        <v>26</v>
      </c>
      <c r="N1058" t="s">
        <v>27</v>
      </c>
    </row>
    <row r="1059" spans="1:14" x14ac:dyDescent="0.25">
      <c r="A1059" t="s">
        <v>6546</v>
      </c>
      <c r="B1059" t="s">
        <v>6547</v>
      </c>
      <c r="C1059" t="s">
        <v>16</v>
      </c>
      <c r="D1059" t="s">
        <v>6548</v>
      </c>
      <c r="E1059" t="s">
        <v>18</v>
      </c>
      <c r="F1059" t="s">
        <v>6549</v>
      </c>
      <c r="G1059" t="s">
        <v>6550</v>
      </c>
      <c r="H1059" t="s">
        <v>6551</v>
      </c>
      <c r="I1059" t="s">
        <v>22</v>
      </c>
      <c r="J1059" t="s">
        <v>3381</v>
      </c>
      <c r="K1059" t="s">
        <v>24</v>
      </c>
      <c r="L1059" t="s">
        <v>6552</v>
      </c>
      <c r="M1059" t="s">
        <v>26</v>
      </c>
      <c r="N1059" t="s">
        <v>27</v>
      </c>
    </row>
    <row r="1060" spans="1:14" x14ac:dyDescent="0.25">
      <c r="A1060" t="s">
        <v>4540</v>
      </c>
      <c r="B1060" t="s">
        <v>4541</v>
      </c>
      <c r="C1060" t="s">
        <v>16</v>
      </c>
      <c r="D1060" t="s">
        <v>6553</v>
      </c>
      <c r="E1060" t="s">
        <v>18</v>
      </c>
      <c r="F1060" t="s">
        <v>6554</v>
      </c>
      <c r="G1060" t="s">
        <v>6555</v>
      </c>
      <c r="H1060" t="s">
        <v>6556</v>
      </c>
      <c r="I1060" t="s">
        <v>34</v>
      </c>
      <c r="J1060" t="s">
        <v>776</v>
      </c>
      <c r="K1060" t="s">
        <v>24</v>
      </c>
      <c r="L1060" t="s">
        <v>82</v>
      </c>
      <c r="M1060" t="s">
        <v>6557</v>
      </c>
      <c r="N1060" t="s">
        <v>46</v>
      </c>
    </row>
    <row r="1061" spans="1:14" x14ac:dyDescent="0.25">
      <c r="A1061" t="s">
        <v>6558</v>
      </c>
      <c r="B1061" t="s">
        <v>6559</v>
      </c>
      <c r="C1061" t="s">
        <v>16</v>
      </c>
      <c r="D1061" t="s">
        <v>6560</v>
      </c>
      <c r="E1061" t="s">
        <v>18</v>
      </c>
      <c r="F1061" t="s">
        <v>6561</v>
      </c>
      <c r="G1061" t="s">
        <v>6562</v>
      </c>
      <c r="H1061" t="s">
        <v>6563</v>
      </c>
      <c r="I1061" t="s">
        <v>22</v>
      </c>
      <c r="J1061" t="s">
        <v>2490</v>
      </c>
      <c r="K1061" t="s">
        <v>24</v>
      </c>
      <c r="L1061" t="s">
        <v>91</v>
      </c>
      <c r="M1061" t="s">
        <v>26</v>
      </c>
      <c r="N1061" t="s">
        <v>27</v>
      </c>
    </row>
    <row r="1062" spans="1:14" x14ac:dyDescent="0.25">
      <c r="A1062" t="s">
        <v>6564</v>
      </c>
      <c r="B1062" t="s">
        <v>6565</v>
      </c>
      <c r="C1062" t="s">
        <v>16</v>
      </c>
      <c r="D1062" t="s">
        <v>2847</v>
      </c>
      <c r="E1062" t="s">
        <v>18</v>
      </c>
      <c r="F1062" t="s">
        <v>6566</v>
      </c>
      <c r="G1062" t="s">
        <v>6567</v>
      </c>
      <c r="H1062" t="s">
        <v>6568</v>
      </c>
      <c r="I1062" t="s">
        <v>34</v>
      </c>
      <c r="J1062" t="s">
        <v>2283</v>
      </c>
      <c r="K1062" t="s">
        <v>24</v>
      </c>
      <c r="L1062" t="s">
        <v>82</v>
      </c>
      <c r="M1062" t="s">
        <v>6569</v>
      </c>
      <c r="N1062" t="s">
        <v>46</v>
      </c>
    </row>
    <row r="1063" spans="1:14" x14ac:dyDescent="0.25">
      <c r="A1063" t="s">
        <v>6570</v>
      </c>
      <c r="C1063" t="s">
        <v>16</v>
      </c>
      <c r="D1063" t="s">
        <v>6571</v>
      </c>
      <c r="E1063" t="s">
        <v>18</v>
      </c>
      <c r="F1063" t="s">
        <v>6572</v>
      </c>
      <c r="G1063" t="s">
        <v>6573</v>
      </c>
      <c r="H1063" t="s">
        <v>6574</v>
      </c>
      <c r="I1063" t="s">
        <v>34</v>
      </c>
      <c r="J1063" t="s">
        <v>1056</v>
      </c>
      <c r="K1063" t="s">
        <v>24</v>
      </c>
      <c r="L1063" t="s">
        <v>477</v>
      </c>
      <c r="M1063" t="s">
        <v>6575</v>
      </c>
      <c r="N1063" t="s">
        <v>46</v>
      </c>
    </row>
    <row r="1064" spans="1:14" x14ac:dyDescent="0.25">
      <c r="A1064" t="s">
        <v>6576</v>
      </c>
      <c r="B1064" t="s">
        <v>2101</v>
      </c>
      <c r="C1064" t="s">
        <v>76</v>
      </c>
      <c r="D1064" t="s">
        <v>1354</v>
      </c>
      <c r="E1064" t="s">
        <v>18</v>
      </c>
      <c r="F1064" t="s">
        <v>6577</v>
      </c>
      <c r="G1064" t="s">
        <v>6578</v>
      </c>
      <c r="H1064" t="s">
        <v>6579</v>
      </c>
      <c r="I1064" t="s">
        <v>34</v>
      </c>
      <c r="J1064" t="s">
        <v>635</v>
      </c>
      <c r="K1064" t="s">
        <v>24</v>
      </c>
      <c r="L1064" t="s">
        <v>1358</v>
      </c>
      <c r="M1064" t="s">
        <v>6580</v>
      </c>
      <c r="N1064" t="s">
        <v>46</v>
      </c>
    </row>
    <row r="1065" spans="1:14" x14ac:dyDescent="0.25">
      <c r="A1065" t="s">
        <v>6581</v>
      </c>
      <c r="B1065" t="s">
        <v>6582</v>
      </c>
      <c r="C1065" t="s">
        <v>16</v>
      </c>
      <c r="D1065" t="s">
        <v>6452</v>
      </c>
      <c r="E1065" t="s">
        <v>18</v>
      </c>
      <c r="F1065" t="s">
        <v>6583</v>
      </c>
      <c r="G1065" t="s">
        <v>6584</v>
      </c>
      <c r="H1065" t="s">
        <v>6585</v>
      </c>
      <c r="I1065" t="s">
        <v>34</v>
      </c>
      <c r="J1065" t="s">
        <v>2783</v>
      </c>
      <c r="K1065" t="s">
        <v>24</v>
      </c>
      <c r="L1065" t="s">
        <v>82</v>
      </c>
      <c r="M1065" t="s">
        <v>6586</v>
      </c>
      <c r="N1065" t="s">
        <v>46</v>
      </c>
    </row>
    <row r="1066" spans="1:14" x14ac:dyDescent="0.25">
      <c r="A1066" t="s">
        <v>6587</v>
      </c>
      <c r="B1066" t="s">
        <v>6588</v>
      </c>
      <c r="C1066" t="s">
        <v>76</v>
      </c>
      <c r="D1066" t="s">
        <v>67</v>
      </c>
      <c r="E1066" t="s">
        <v>18</v>
      </c>
      <c r="F1066" t="s">
        <v>6589</v>
      </c>
      <c r="G1066" t="s">
        <v>6590</v>
      </c>
      <c r="H1066" t="s">
        <v>6591</v>
      </c>
      <c r="I1066" t="s">
        <v>34</v>
      </c>
      <c r="J1066" t="s">
        <v>162</v>
      </c>
      <c r="K1066" t="s">
        <v>24</v>
      </c>
      <c r="L1066" t="s">
        <v>82</v>
      </c>
      <c r="M1066" t="s">
        <v>6592</v>
      </c>
      <c r="N1066" t="s">
        <v>46</v>
      </c>
    </row>
    <row r="1067" spans="1:14" x14ac:dyDescent="0.25">
      <c r="A1067" t="s">
        <v>6593</v>
      </c>
      <c r="C1067" t="s">
        <v>76</v>
      </c>
      <c r="D1067" t="s">
        <v>472</v>
      </c>
      <c r="E1067" t="s">
        <v>18</v>
      </c>
      <c r="F1067" t="s">
        <v>6594</v>
      </c>
      <c r="G1067" t="s">
        <v>6595</v>
      </c>
      <c r="H1067" t="s">
        <v>6596</v>
      </c>
      <c r="I1067" t="s">
        <v>34</v>
      </c>
      <c r="J1067" t="s">
        <v>1010</v>
      </c>
      <c r="K1067" t="s">
        <v>24</v>
      </c>
      <c r="L1067" t="s">
        <v>477</v>
      </c>
      <c r="M1067" t="s">
        <v>26</v>
      </c>
      <c r="N1067" t="s">
        <v>27</v>
      </c>
    </row>
    <row r="1068" spans="1:14" x14ac:dyDescent="0.25">
      <c r="A1068" t="s">
        <v>6597</v>
      </c>
      <c r="C1068" t="s">
        <v>16</v>
      </c>
      <c r="D1068" t="s">
        <v>6598</v>
      </c>
      <c r="E1068" t="s">
        <v>18</v>
      </c>
      <c r="F1068" t="s">
        <v>6599</v>
      </c>
      <c r="G1068" t="s">
        <v>6600</v>
      </c>
      <c r="H1068" t="s">
        <v>6601</v>
      </c>
      <c r="I1068" t="s">
        <v>6602</v>
      </c>
      <c r="J1068" t="s">
        <v>1836</v>
      </c>
      <c r="K1068" t="s">
        <v>24</v>
      </c>
      <c r="L1068" t="s">
        <v>6603</v>
      </c>
      <c r="M1068" t="s">
        <v>6604</v>
      </c>
      <c r="N1068" t="s">
        <v>46</v>
      </c>
    </row>
    <row r="1069" spans="1:14" x14ac:dyDescent="0.25">
      <c r="A1069" t="s">
        <v>6605</v>
      </c>
      <c r="B1069" t="s">
        <v>6606</v>
      </c>
      <c r="C1069" t="s">
        <v>76</v>
      </c>
      <c r="D1069" t="s">
        <v>6607</v>
      </c>
      <c r="E1069" t="s">
        <v>18</v>
      </c>
      <c r="F1069" t="s">
        <v>6608</v>
      </c>
      <c r="G1069" t="s">
        <v>6609</v>
      </c>
      <c r="H1069" t="s">
        <v>6610</v>
      </c>
      <c r="I1069" t="s">
        <v>34</v>
      </c>
      <c r="J1069" t="s">
        <v>71</v>
      </c>
      <c r="K1069" t="s">
        <v>24</v>
      </c>
      <c r="L1069" t="s">
        <v>44</v>
      </c>
      <c r="M1069" t="s">
        <v>6611</v>
      </c>
      <c r="N1069" t="s">
        <v>46</v>
      </c>
    </row>
    <row r="1070" spans="1:14" x14ac:dyDescent="0.25">
      <c r="A1070" t="s">
        <v>6612</v>
      </c>
      <c r="B1070" t="s">
        <v>6613</v>
      </c>
      <c r="C1070" t="s">
        <v>76</v>
      </c>
      <c r="D1070" t="s">
        <v>6614</v>
      </c>
      <c r="E1070" t="s">
        <v>18</v>
      </c>
      <c r="F1070" t="s">
        <v>6615</v>
      </c>
      <c r="G1070" t="s">
        <v>6616</v>
      </c>
      <c r="H1070" t="s">
        <v>6617</v>
      </c>
      <c r="I1070" t="s">
        <v>34</v>
      </c>
      <c r="J1070" t="s">
        <v>433</v>
      </c>
      <c r="K1070" t="s">
        <v>24</v>
      </c>
      <c r="L1070" t="s">
        <v>36</v>
      </c>
      <c r="M1070" t="s">
        <v>26</v>
      </c>
      <c r="N1070" t="s">
        <v>27</v>
      </c>
    </row>
    <row r="1071" spans="1:14" x14ac:dyDescent="0.25">
      <c r="A1071" t="s">
        <v>6618</v>
      </c>
      <c r="B1071" t="s">
        <v>6619</v>
      </c>
      <c r="C1071" t="s">
        <v>16</v>
      </c>
      <c r="D1071" t="s">
        <v>6620</v>
      </c>
      <c r="E1071" t="s">
        <v>18</v>
      </c>
      <c r="F1071" t="s">
        <v>6621</v>
      </c>
      <c r="G1071" t="s">
        <v>6622</v>
      </c>
      <c r="H1071" t="s">
        <v>6623</v>
      </c>
      <c r="I1071" t="s">
        <v>34</v>
      </c>
      <c r="J1071" t="s">
        <v>240</v>
      </c>
      <c r="K1071" t="s">
        <v>24</v>
      </c>
      <c r="L1071" t="s">
        <v>6624</v>
      </c>
      <c r="M1071" t="s">
        <v>26</v>
      </c>
      <c r="N1071" t="s">
        <v>27</v>
      </c>
    </row>
    <row r="1072" spans="1:14" x14ac:dyDescent="0.25">
      <c r="A1072" t="s">
        <v>6625</v>
      </c>
      <c r="B1072" t="s">
        <v>287</v>
      </c>
      <c r="C1072" t="s">
        <v>16</v>
      </c>
      <c r="D1072" t="s">
        <v>288</v>
      </c>
      <c r="E1072" t="s">
        <v>18</v>
      </c>
      <c r="F1072" t="s">
        <v>6626</v>
      </c>
      <c r="G1072" t="s">
        <v>6627</v>
      </c>
      <c r="H1072" t="s">
        <v>6628</v>
      </c>
      <c r="I1072" t="s">
        <v>34</v>
      </c>
      <c r="J1072" t="s">
        <v>769</v>
      </c>
      <c r="K1072" t="s">
        <v>24</v>
      </c>
      <c r="L1072" t="s">
        <v>224</v>
      </c>
      <c r="M1072" t="s">
        <v>6629</v>
      </c>
      <c r="N1072" t="s">
        <v>46</v>
      </c>
    </row>
    <row r="1073" spans="1:14" x14ac:dyDescent="0.25">
      <c r="A1073" t="s">
        <v>6630</v>
      </c>
      <c r="B1073" t="s">
        <v>2532</v>
      </c>
      <c r="C1073" t="s">
        <v>16</v>
      </c>
      <c r="D1073" t="s">
        <v>472</v>
      </c>
      <c r="E1073" t="s">
        <v>18</v>
      </c>
      <c r="F1073" t="s">
        <v>6631</v>
      </c>
      <c r="G1073" t="s">
        <v>6632</v>
      </c>
      <c r="H1073" t="s">
        <v>6633</v>
      </c>
      <c r="I1073" t="s">
        <v>34</v>
      </c>
      <c r="J1073" t="s">
        <v>1208</v>
      </c>
      <c r="K1073" t="s">
        <v>24</v>
      </c>
      <c r="L1073" t="s">
        <v>6634</v>
      </c>
      <c r="M1073" t="s">
        <v>26</v>
      </c>
      <c r="N1073" t="s">
        <v>27</v>
      </c>
    </row>
    <row r="1074" spans="1:14" x14ac:dyDescent="0.25">
      <c r="A1074" t="s">
        <v>6635</v>
      </c>
      <c r="C1074" t="s">
        <v>16</v>
      </c>
      <c r="D1074" t="s">
        <v>3844</v>
      </c>
      <c r="E1074" t="s">
        <v>18</v>
      </c>
      <c r="F1074" t="s">
        <v>6636</v>
      </c>
      <c r="G1074" t="s">
        <v>6637</v>
      </c>
      <c r="H1074" t="s">
        <v>6638</v>
      </c>
      <c r="I1074" t="s">
        <v>22</v>
      </c>
      <c r="J1074" t="s">
        <v>1757</v>
      </c>
      <c r="K1074" t="s">
        <v>24</v>
      </c>
      <c r="L1074" t="s">
        <v>36</v>
      </c>
      <c r="M1074" t="s">
        <v>26</v>
      </c>
      <c r="N1074" t="s">
        <v>27</v>
      </c>
    </row>
    <row r="1075" spans="1:14" x14ac:dyDescent="0.25">
      <c r="A1075" t="s">
        <v>6639</v>
      </c>
      <c r="B1075" t="s">
        <v>101</v>
      </c>
      <c r="C1075" t="s">
        <v>76</v>
      </c>
      <c r="D1075" t="s">
        <v>102</v>
      </c>
      <c r="E1075" t="s">
        <v>18</v>
      </c>
      <c r="F1075" t="s">
        <v>6640</v>
      </c>
      <c r="G1075" t="s">
        <v>6641</v>
      </c>
      <c r="H1075" t="s">
        <v>6642</v>
      </c>
      <c r="I1075" t="s">
        <v>34</v>
      </c>
      <c r="J1075" t="s">
        <v>127</v>
      </c>
      <c r="K1075" t="s">
        <v>24</v>
      </c>
      <c r="L1075" t="s">
        <v>82</v>
      </c>
      <c r="M1075" t="s">
        <v>6643</v>
      </c>
      <c r="N1075" t="s">
        <v>46</v>
      </c>
    </row>
    <row r="1076" spans="1:14" x14ac:dyDescent="0.25">
      <c r="A1076" t="s">
        <v>6644</v>
      </c>
      <c r="B1076" t="s">
        <v>6645</v>
      </c>
      <c r="C1076" t="s">
        <v>76</v>
      </c>
      <c r="D1076" t="s">
        <v>2007</v>
      </c>
      <c r="E1076" t="s">
        <v>18</v>
      </c>
      <c r="F1076" t="s">
        <v>6646</v>
      </c>
      <c r="G1076" t="s">
        <v>6647</v>
      </c>
      <c r="H1076" t="s">
        <v>6648</v>
      </c>
      <c r="I1076" t="s">
        <v>34</v>
      </c>
      <c r="J1076" t="s">
        <v>1398</v>
      </c>
      <c r="K1076" t="s">
        <v>24</v>
      </c>
      <c r="L1076" t="s">
        <v>233</v>
      </c>
      <c r="M1076" t="s">
        <v>6649</v>
      </c>
      <c r="N1076" t="s">
        <v>46</v>
      </c>
    </row>
    <row r="1077" spans="1:14" x14ac:dyDescent="0.25">
      <c r="A1077" t="s">
        <v>6650</v>
      </c>
      <c r="B1077" t="s">
        <v>101</v>
      </c>
      <c r="C1077" t="s">
        <v>16</v>
      </c>
      <c r="D1077" t="s">
        <v>329</v>
      </c>
      <c r="E1077" t="s">
        <v>18</v>
      </c>
      <c r="F1077" t="s">
        <v>6651</v>
      </c>
      <c r="G1077" t="s">
        <v>6652</v>
      </c>
      <c r="H1077" t="s">
        <v>6653</v>
      </c>
      <c r="I1077" t="s">
        <v>34</v>
      </c>
      <c r="J1077" t="s">
        <v>1435</v>
      </c>
      <c r="K1077" t="s">
        <v>24</v>
      </c>
      <c r="L1077" t="s">
        <v>334</v>
      </c>
      <c r="M1077" t="s">
        <v>6654</v>
      </c>
      <c r="N1077" t="s">
        <v>46</v>
      </c>
    </row>
    <row r="1078" spans="1:14" x14ac:dyDescent="0.25">
      <c r="A1078" t="s">
        <v>6655</v>
      </c>
      <c r="B1078" t="s">
        <v>6656</v>
      </c>
      <c r="C1078" t="s">
        <v>16</v>
      </c>
      <c r="D1078" t="s">
        <v>6657</v>
      </c>
      <c r="E1078" t="s">
        <v>18</v>
      </c>
      <c r="F1078" t="s">
        <v>6658</v>
      </c>
      <c r="G1078" t="s">
        <v>6659</v>
      </c>
      <c r="H1078" t="s">
        <v>6660</v>
      </c>
      <c r="I1078" t="s">
        <v>34</v>
      </c>
      <c r="J1078" t="s">
        <v>648</v>
      </c>
      <c r="K1078" t="s">
        <v>24</v>
      </c>
      <c r="L1078" t="s">
        <v>233</v>
      </c>
      <c r="M1078" t="s">
        <v>6661</v>
      </c>
      <c r="N1078" t="s">
        <v>46</v>
      </c>
    </row>
    <row r="1079" spans="1:14" x14ac:dyDescent="0.25">
      <c r="A1079" t="s">
        <v>6662</v>
      </c>
      <c r="B1079" t="s">
        <v>6663</v>
      </c>
      <c r="C1079" t="s">
        <v>16</v>
      </c>
      <c r="D1079" t="s">
        <v>102</v>
      </c>
      <c r="E1079" t="s">
        <v>18</v>
      </c>
      <c r="F1079" t="s">
        <v>6664</v>
      </c>
      <c r="G1079" t="s">
        <v>6665</v>
      </c>
      <c r="H1079" t="s">
        <v>6666</v>
      </c>
      <c r="I1079" t="s">
        <v>34</v>
      </c>
      <c r="J1079" t="s">
        <v>575</v>
      </c>
      <c r="K1079" t="s">
        <v>24</v>
      </c>
      <c r="L1079" t="s">
        <v>82</v>
      </c>
      <c r="M1079" t="s">
        <v>6667</v>
      </c>
      <c r="N1079" t="s">
        <v>46</v>
      </c>
    </row>
    <row r="1080" spans="1:14" x14ac:dyDescent="0.25">
      <c r="A1080" t="s">
        <v>5286</v>
      </c>
      <c r="B1080" t="s">
        <v>6668</v>
      </c>
      <c r="C1080" t="s">
        <v>76</v>
      </c>
      <c r="D1080" t="s">
        <v>2612</v>
      </c>
      <c r="E1080" t="s">
        <v>18</v>
      </c>
      <c r="F1080" t="s">
        <v>6669</v>
      </c>
      <c r="G1080" t="s">
        <v>6670</v>
      </c>
      <c r="H1080" t="s">
        <v>6671</v>
      </c>
      <c r="I1080" t="s">
        <v>34</v>
      </c>
      <c r="J1080" t="s">
        <v>648</v>
      </c>
      <c r="K1080" t="s">
        <v>24</v>
      </c>
      <c r="L1080" t="s">
        <v>224</v>
      </c>
      <c r="M1080" t="s">
        <v>6672</v>
      </c>
      <c r="N1080" t="s">
        <v>46</v>
      </c>
    </row>
    <row r="1081" spans="1:14" x14ac:dyDescent="0.25">
      <c r="A1081" t="s">
        <v>6673</v>
      </c>
      <c r="B1081" t="s">
        <v>101</v>
      </c>
      <c r="C1081" t="s">
        <v>76</v>
      </c>
      <c r="D1081" t="s">
        <v>102</v>
      </c>
      <c r="E1081" t="s">
        <v>18</v>
      </c>
      <c r="F1081" t="s">
        <v>6674</v>
      </c>
      <c r="G1081" t="s">
        <v>6675</v>
      </c>
      <c r="H1081" t="s">
        <v>6676</v>
      </c>
      <c r="I1081" t="s">
        <v>34</v>
      </c>
      <c r="J1081" t="s">
        <v>419</v>
      </c>
      <c r="K1081" t="s">
        <v>24</v>
      </c>
      <c r="L1081" t="s">
        <v>82</v>
      </c>
      <c r="M1081" t="s">
        <v>6677</v>
      </c>
      <c r="N1081" t="s">
        <v>46</v>
      </c>
    </row>
    <row r="1082" spans="1:14" x14ac:dyDescent="0.25">
      <c r="A1082" t="s">
        <v>28</v>
      </c>
      <c r="B1082" t="s">
        <v>4334</v>
      </c>
      <c r="C1082" t="s">
        <v>16</v>
      </c>
      <c r="D1082" t="s">
        <v>638</v>
      </c>
      <c r="E1082" t="s">
        <v>18</v>
      </c>
      <c r="F1082" t="s">
        <v>6678</v>
      </c>
      <c r="G1082" t="s">
        <v>6679</v>
      </c>
      <c r="H1082" t="s">
        <v>6680</v>
      </c>
      <c r="I1082" t="s">
        <v>34</v>
      </c>
      <c r="J1082" t="s">
        <v>987</v>
      </c>
      <c r="K1082" t="s">
        <v>24</v>
      </c>
      <c r="L1082" t="s">
        <v>82</v>
      </c>
      <c r="M1082" t="s">
        <v>26</v>
      </c>
      <c r="N1082" t="s">
        <v>27</v>
      </c>
    </row>
    <row r="1083" spans="1:14" x14ac:dyDescent="0.25">
      <c r="A1083" t="s">
        <v>6681</v>
      </c>
      <c r="B1083" t="s">
        <v>227</v>
      </c>
      <c r="C1083" t="s">
        <v>16</v>
      </c>
      <c r="D1083" t="s">
        <v>437</v>
      </c>
      <c r="E1083" t="s">
        <v>18</v>
      </c>
      <c r="F1083" t="s">
        <v>6682</v>
      </c>
      <c r="G1083" t="s">
        <v>6683</v>
      </c>
      <c r="H1083" t="s">
        <v>6684</v>
      </c>
      <c r="I1083" t="s">
        <v>34</v>
      </c>
      <c r="J1083" t="s">
        <v>71</v>
      </c>
      <c r="K1083" t="s">
        <v>24</v>
      </c>
      <c r="L1083" t="s">
        <v>441</v>
      </c>
      <c r="M1083" t="s">
        <v>6685</v>
      </c>
      <c r="N1083" t="s">
        <v>46</v>
      </c>
    </row>
    <row r="1084" spans="1:14" x14ac:dyDescent="0.25">
      <c r="A1084" t="s">
        <v>6686</v>
      </c>
      <c r="C1084" t="s">
        <v>76</v>
      </c>
      <c r="D1084" t="s">
        <v>6687</v>
      </c>
      <c r="E1084" t="s">
        <v>18</v>
      </c>
      <c r="F1084" t="s">
        <v>6688</v>
      </c>
      <c r="G1084" t="s">
        <v>6689</v>
      </c>
      <c r="H1084" t="s">
        <v>6690</v>
      </c>
      <c r="I1084" t="s">
        <v>34</v>
      </c>
      <c r="J1084" t="s">
        <v>769</v>
      </c>
      <c r="K1084" t="s">
        <v>24</v>
      </c>
      <c r="L1084" t="s">
        <v>6691</v>
      </c>
      <c r="M1084" t="s">
        <v>6692</v>
      </c>
      <c r="N1084" t="s">
        <v>46</v>
      </c>
    </row>
    <row r="1085" spans="1:14" x14ac:dyDescent="0.25">
      <c r="A1085" t="s">
        <v>6693</v>
      </c>
      <c r="B1085" t="s">
        <v>6694</v>
      </c>
      <c r="C1085" t="s">
        <v>16</v>
      </c>
      <c r="D1085" t="s">
        <v>288</v>
      </c>
      <c r="E1085" t="s">
        <v>18</v>
      </c>
      <c r="F1085" t="s">
        <v>6695</v>
      </c>
      <c r="G1085" t="s">
        <v>6696</v>
      </c>
      <c r="H1085" t="s">
        <v>6697</v>
      </c>
      <c r="I1085" t="s">
        <v>34</v>
      </c>
      <c r="J1085" t="s">
        <v>155</v>
      </c>
      <c r="K1085" t="s">
        <v>24</v>
      </c>
      <c r="L1085" t="s">
        <v>6698</v>
      </c>
      <c r="M1085" t="s">
        <v>6699</v>
      </c>
      <c r="N1085" t="s">
        <v>46</v>
      </c>
    </row>
    <row r="1086" spans="1:14" x14ac:dyDescent="0.25">
      <c r="A1086" t="s">
        <v>6700</v>
      </c>
      <c r="B1086" t="s">
        <v>2532</v>
      </c>
      <c r="C1086" t="s">
        <v>76</v>
      </c>
      <c r="D1086" t="s">
        <v>6701</v>
      </c>
      <c r="E1086" t="s">
        <v>18</v>
      </c>
      <c r="F1086" t="s">
        <v>6702</v>
      </c>
      <c r="G1086" t="s">
        <v>6703</v>
      </c>
      <c r="H1086" t="s">
        <v>6704</v>
      </c>
      <c r="I1086" t="s">
        <v>34</v>
      </c>
      <c r="J1086" t="s">
        <v>269</v>
      </c>
      <c r="K1086" t="s">
        <v>24</v>
      </c>
      <c r="L1086" t="s">
        <v>44</v>
      </c>
      <c r="M1086" t="s">
        <v>26</v>
      </c>
      <c r="N1086" t="s">
        <v>27</v>
      </c>
    </row>
    <row r="1087" spans="1:14" x14ac:dyDescent="0.25">
      <c r="A1087" t="s">
        <v>6705</v>
      </c>
      <c r="B1087" t="s">
        <v>6706</v>
      </c>
      <c r="C1087" t="s">
        <v>76</v>
      </c>
      <c r="D1087" t="s">
        <v>151</v>
      </c>
      <c r="E1087" t="s">
        <v>18</v>
      </c>
      <c r="F1087" t="s">
        <v>6707</v>
      </c>
      <c r="G1087" t="s">
        <v>6708</v>
      </c>
      <c r="H1087" t="s">
        <v>6709</v>
      </c>
      <c r="I1087" t="s">
        <v>34</v>
      </c>
      <c r="J1087" t="s">
        <v>247</v>
      </c>
      <c r="K1087" t="s">
        <v>24</v>
      </c>
      <c r="L1087" t="s">
        <v>114</v>
      </c>
      <c r="M1087" t="s">
        <v>6710</v>
      </c>
      <c r="N1087" t="s">
        <v>46</v>
      </c>
    </row>
    <row r="1088" spans="1:14" x14ac:dyDescent="0.25">
      <c r="A1088" t="s">
        <v>6711</v>
      </c>
      <c r="C1088" t="s">
        <v>16</v>
      </c>
      <c r="D1088" t="s">
        <v>6712</v>
      </c>
      <c r="E1088" t="s">
        <v>18</v>
      </c>
      <c r="F1088" t="s">
        <v>6713</v>
      </c>
      <c r="G1088" t="s">
        <v>6714</v>
      </c>
      <c r="H1088" t="s">
        <v>6715</v>
      </c>
      <c r="I1088" t="s">
        <v>34</v>
      </c>
      <c r="J1088" t="s">
        <v>1279</v>
      </c>
      <c r="K1088" t="s">
        <v>24</v>
      </c>
      <c r="L1088" t="s">
        <v>1848</v>
      </c>
      <c r="M1088" t="s">
        <v>26</v>
      </c>
      <c r="N1088" t="s">
        <v>27</v>
      </c>
    </row>
    <row r="1089" spans="1:14" x14ac:dyDescent="0.25">
      <c r="A1089" t="s">
        <v>6716</v>
      </c>
      <c r="C1089" t="s">
        <v>76</v>
      </c>
      <c r="D1089" t="s">
        <v>6717</v>
      </c>
      <c r="E1089" t="s">
        <v>18</v>
      </c>
      <c r="F1089" t="s">
        <v>6718</v>
      </c>
      <c r="G1089" t="s">
        <v>6719</v>
      </c>
      <c r="H1089" t="s">
        <v>6720</v>
      </c>
      <c r="I1089" t="s">
        <v>34</v>
      </c>
      <c r="J1089" t="s">
        <v>2658</v>
      </c>
      <c r="K1089" t="s">
        <v>24</v>
      </c>
      <c r="L1089" t="s">
        <v>114</v>
      </c>
      <c r="M1089" t="s">
        <v>6721</v>
      </c>
      <c r="N1089" t="s">
        <v>46</v>
      </c>
    </row>
    <row r="1090" spans="1:14" x14ac:dyDescent="0.25">
      <c r="A1090" t="s">
        <v>6722</v>
      </c>
      <c r="C1090" t="s">
        <v>16</v>
      </c>
      <c r="D1090" t="s">
        <v>6723</v>
      </c>
      <c r="E1090" t="s">
        <v>18</v>
      </c>
      <c r="F1090" t="s">
        <v>6724</v>
      </c>
      <c r="G1090" t="s">
        <v>6725</v>
      </c>
      <c r="H1090" t="s">
        <v>6726</v>
      </c>
      <c r="I1090" t="s">
        <v>22</v>
      </c>
      <c r="J1090" t="s">
        <v>1689</v>
      </c>
      <c r="K1090" t="s">
        <v>24</v>
      </c>
      <c r="L1090" t="s">
        <v>4589</v>
      </c>
      <c r="M1090" t="s">
        <v>26</v>
      </c>
      <c r="N1090" t="s">
        <v>27</v>
      </c>
    </row>
    <row r="1091" spans="1:14" x14ac:dyDescent="0.25">
      <c r="A1091" t="s">
        <v>6727</v>
      </c>
      <c r="C1091" t="s">
        <v>16</v>
      </c>
      <c r="D1091" t="s">
        <v>3844</v>
      </c>
      <c r="E1091" t="s">
        <v>18</v>
      </c>
      <c r="F1091" t="s">
        <v>6728</v>
      </c>
      <c r="G1091" t="s">
        <v>6729</v>
      </c>
      <c r="H1091" t="s">
        <v>6730</v>
      </c>
      <c r="I1091" t="s">
        <v>34</v>
      </c>
      <c r="J1091" t="s">
        <v>476</v>
      </c>
      <c r="K1091" t="s">
        <v>24</v>
      </c>
      <c r="L1091" t="s">
        <v>36</v>
      </c>
      <c r="M1091" t="s">
        <v>26</v>
      </c>
      <c r="N1091" t="s">
        <v>27</v>
      </c>
    </row>
    <row r="1092" spans="1:14" x14ac:dyDescent="0.25">
      <c r="A1092" t="s">
        <v>6731</v>
      </c>
      <c r="C1092" t="s">
        <v>76</v>
      </c>
      <c r="D1092" t="s">
        <v>6732</v>
      </c>
      <c r="E1092" t="s">
        <v>18</v>
      </c>
      <c r="F1092" t="s">
        <v>6733</v>
      </c>
      <c r="G1092" t="s">
        <v>6734</v>
      </c>
      <c r="H1092" t="s">
        <v>6735</v>
      </c>
      <c r="I1092" t="s">
        <v>22</v>
      </c>
      <c r="J1092" t="s">
        <v>5105</v>
      </c>
      <c r="K1092" t="s">
        <v>24</v>
      </c>
      <c r="L1092" t="s">
        <v>6736</v>
      </c>
      <c r="M1092" t="s">
        <v>26</v>
      </c>
      <c r="N1092" t="s">
        <v>27</v>
      </c>
    </row>
    <row r="1093" spans="1:14" x14ac:dyDescent="0.25">
      <c r="A1093" t="s">
        <v>6737</v>
      </c>
      <c r="B1093" t="s">
        <v>6738</v>
      </c>
      <c r="C1093" t="s">
        <v>76</v>
      </c>
      <c r="D1093" t="s">
        <v>4518</v>
      </c>
      <c r="E1093" t="s">
        <v>18</v>
      </c>
      <c r="F1093" t="s">
        <v>6739</v>
      </c>
      <c r="G1093" t="s">
        <v>6740</v>
      </c>
      <c r="H1093" t="s">
        <v>6741</v>
      </c>
      <c r="I1093" t="s">
        <v>34</v>
      </c>
      <c r="J1093" t="s">
        <v>433</v>
      </c>
      <c r="K1093" t="s">
        <v>24</v>
      </c>
      <c r="L1093" t="s">
        <v>6742</v>
      </c>
      <c r="M1093" t="s">
        <v>26</v>
      </c>
      <c r="N1093" t="s">
        <v>27</v>
      </c>
    </row>
    <row r="1094" spans="1:14" x14ac:dyDescent="0.25">
      <c r="A1094" t="s">
        <v>6743</v>
      </c>
      <c r="B1094" t="s">
        <v>6744</v>
      </c>
      <c r="C1094" t="s">
        <v>76</v>
      </c>
      <c r="D1094" t="s">
        <v>2703</v>
      </c>
      <c r="E1094" t="s">
        <v>18</v>
      </c>
      <c r="F1094" t="s">
        <v>6745</v>
      </c>
      <c r="G1094" t="s">
        <v>6746</v>
      </c>
      <c r="H1094" t="s">
        <v>6747</v>
      </c>
      <c r="I1094" t="s">
        <v>34</v>
      </c>
      <c r="J1094" t="s">
        <v>1398</v>
      </c>
      <c r="K1094" t="s">
        <v>24</v>
      </c>
      <c r="L1094" t="s">
        <v>2467</v>
      </c>
      <c r="M1094" t="s">
        <v>6748</v>
      </c>
      <c r="N1094" t="s">
        <v>46</v>
      </c>
    </row>
    <row r="1095" spans="1:14" x14ac:dyDescent="0.25">
      <c r="A1095" t="s">
        <v>6749</v>
      </c>
      <c r="B1095" t="s">
        <v>2313</v>
      </c>
      <c r="C1095" t="s">
        <v>76</v>
      </c>
      <c r="D1095" t="s">
        <v>6750</v>
      </c>
      <c r="E1095" t="s">
        <v>18</v>
      </c>
      <c r="F1095" t="s">
        <v>6751</v>
      </c>
      <c r="G1095" t="s">
        <v>6752</v>
      </c>
      <c r="H1095" t="s">
        <v>6753</v>
      </c>
      <c r="I1095" t="s">
        <v>34</v>
      </c>
      <c r="J1095" t="s">
        <v>776</v>
      </c>
      <c r="K1095" t="s">
        <v>24</v>
      </c>
      <c r="L1095" t="s">
        <v>224</v>
      </c>
      <c r="M1095" t="s">
        <v>6754</v>
      </c>
      <c r="N1095" t="s">
        <v>46</v>
      </c>
    </row>
    <row r="1096" spans="1:14" x14ac:dyDescent="0.25">
      <c r="A1096" t="s">
        <v>6755</v>
      </c>
      <c r="B1096" t="s">
        <v>6756</v>
      </c>
      <c r="C1096" t="s">
        <v>16</v>
      </c>
      <c r="D1096" t="s">
        <v>808</v>
      </c>
      <c r="E1096" t="s">
        <v>18</v>
      </c>
      <c r="F1096" t="s">
        <v>6757</v>
      </c>
      <c r="G1096" t="s">
        <v>6758</v>
      </c>
      <c r="H1096" t="s">
        <v>6759</v>
      </c>
      <c r="I1096" t="s">
        <v>34</v>
      </c>
      <c r="J1096" t="s">
        <v>456</v>
      </c>
      <c r="K1096" t="s">
        <v>24</v>
      </c>
      <c r="L1096" t="s">
        <v>82</v>
      </c>
      <c r="M1096" t="s">
        <v>6760</v>
      </c>
      <c r="N1096" t="s">
        <v>46</v>
      </c>
    </row>
    <row r="1097" spans="1:14" x14ac:dyDescent="0.25">
      <c r="A1097" t="s">
        <v>28</v>
      </c>
      <c r="B1097" t="s">
        <v>428</v>
      </c>
      <c r="C1097" t="s">
        <v>76</v>
      </c>
      <c r="D1097" t="s">
        <v>4616</v>
      </c>
      <c r="E1097" t="s">
        <v>18</v>
      </c>
      <c r="F1097" t="s">
        <v>6761</v>
      </c>
      <c r="G1097" t="s">
        <v>6762</v>
      </c>
      <c r="H1097" t="s">
        <v>6763</v>
      </c>
      <c r="I1097" t="s">
        <v>34</v>
      </c>
      <c r="J1097" t="s">
        <v>1860</v>
      </c>
      <c r="K1097" t="s">
        <v>24</v>
      </c>
      <c r="L1097" t="s">
        <v>6764</v>
      </c>
      <c r="M1097" t="s">
        <v>26</v>
      </c>
      <c r="N1097" t="s">
        <v>27</v>
      </c>
    </row>
    <row r="1098" spans="1:14" x14ac:dyDescent="0.25">
      <c r="A1098" t="s">
        <v>6765</v>
      </c>
      <c r="B1098" t="s">
        <v>6766</v>
      </c>
      <c r="C1098" t="s">
        <v>76</v>
      </c>
      <c r="D1098" t="s">
        <v>4108</v>
      </c>
      <c r="E1098" t="s">
        <v>18</v>
      </c>
      <c r="F1098" t="s">
        <v>6767</v>
      </c>
      <c r="G1098" t="s">
        <v>6768</v>
      </c>
      <c r="H1098" t="s">
        <v>6769</v>
      </c>
      <c r="I1098" t="s">
        <v>22</v>
      </c>
      <c r="J1098" t="s">
        <v>106</v>
      </c>
      <c r="K1098" t="s">
        <v>24</v>
      </c>
      <c r="L1098" t="s">
        <v>91</v>
      </c>
      <c r="M1098" t="s">
        <v>6770</v>
      </c>
      <c r="N1098" t="s">
        <v>46</v>
      </c>
    </row>
    <row r="1099" spans="1:14" x14ac:dyDescent="0.25">
      <c r="A1099" t="s">
        <v>6771</v>
      </c>
      <c r="B1099" t="s">
        <v>6772</v>
      </c>
      <c r="C1099" t="s">
        <v>16</v>
      </c>
      <c r="D1099" t="s">
        <v>6773</v>
      </c>
      <c r="E1099" t="s">
        <v>18</v>
      </c>
      <c r="F1099" t="s">
        <v>6774</v>
      </c>
      <c r="G1099" t="s">
        <v>6775</v>
      </c>
      <c r="H1099" t="s">
        <v>6776</v>
      </c>
      <c r="I1099" t="s">
        <v>34</v>
      </c>
      <c r="J1099" t="s">
        <v>315</v>
      </c>
      <c r="K1099" t="s">
        <v>24</v>
      </c>
      <c r="L1099" t="s">
        <v>3779</v>
      </c>
      <c r="M1099" t="s">
        <v>6777</v>
      </c>
      <c r="N1099" t="s">
        <v>46</v>
      </c>
    </row>
    <row r="1100" spans="1:14" x14ac:dyDescent="0.25">
      <c r="A1100" t="s">
        <v>6778</v>
      </c>
      <c r="B1100" t="s">
        <v>6779</v>
      </c>
      <c r="C1100" t="s">
        <v>76</v>
      </c>
      <c r="D1100" t="s">
        <v>197</v>
      </c>
      <c r="E1100" t="s">
        <v>18</v>
      </c>
      <c r="F1100" t="s">
        <v>6780</v>
      </c>
      <c r="G1100" t="s">
        <v>6781</v>
      </c>
      <c r="H1100" t="s">
        <v>6782</v>
      </c>
      <c r="I1100" t="s">
        <v>34</v>
      </c>
      <c r="J1100" t="s">
        <v>1372</v>
      </c>
      <c r="K1100" t="s">
        <v>24</v>
      </c>
      <c r="L1100" t="s">
        <v>82</v>
      </c>
      <c r="M1100" t="s">
        <v>6783</v>
      </c>
      <c r="N1100" t="s">
        <v>46</v>
      </c>
    </row>
    <row r="1101" spans="1:14" x14ac:dyDescent="0.25">
      <c r="A1101" t="s">
        <v>2884</v>
      </c>
      <c r="B1101" t="s">
        <v>6784</v>
      </c>
      <c r="C1101" t="s">
        <v>16</v>
      </c>
      <c r="D1101" t="s">
        <v>102</v>
      </c>
      <c r="E1101" t="s">
        <v>695</v>
      </c>
      <c r="F1101" t="s">
        <v>6785</v>
      </c>
      <c r="G1101" t="s">
        <v>6786</v>
      </c>
      <c r="H1101" t="s">
        <v>6787</v>
      </c>
      <c r="I1101" t="s">
        <v>34</v>
      </c>
      <c r="J1101" t="s">
        <v>1372</v>
      </c>
      <c r="K1101" t="s">
        <v>24</v>
      </c>
      <c r="L1101" t="s">
        <v>82</v>
      </c>
      <c r="M1101" t="s">
        <v>6788</v>
      </c>
      <c r="N1101" t="s">
        <v>46</v>
      </c>
    </row>
    <row r="1102" spans="1:14" x14ac:dyDescent="0.25">
      <c r="A1102" t="s">
        <v>6789</v>
      </c>
      <c r="B1102" t="s">
        <v>6790</v>
      </c>
      <c r="C1102" t="s">
        <v>76</v>
      </c>
      <c r="D1102" t="s">
        <v>6791</v>
      </c>
      <c r="E1102" t="s">
        <v>695</v>
      </c>
      <c r="F1102" t="s">
        <v>6792</v>
      </c>
      <c r="G1102" t="s">
        <v>6793</v>
      </c>
      <c r="H1102" t="s">
        <v>6794</v>
      </c>
      <c r="I1102" t="s">
        <v>34</v>
      </c>
      <c r="J1102" t="s">
        <v>2578</v>
      </c>
      <c r="K1102" t="s">
        <v>24</v>
      </c>
      <c r="L1102" t="s">
        <v>36</v>
      </c>
      <c r="M1102" t="s">
        <v>26</v>
      </c>
      <c r="N1102" t="s">
        <v>27</v>
      </c>
    </row>
    <row r="1103" spans="1:14" x14ac:dyDescent="0.25">
      <c r="A1103" t="s">
        <v>6795</v>
      </c>
      <c r="B1103" t="s">
        <v>5399</v>
      </c>
      <c r="C1103" t="s">
        <v>76</v>
      </c>
      <c r="D1103" t="s">
        <v>6796</v>
      </c>
      <c r="E1103" t="s">
        <v>695</v>
      </c>
      <c r="F1103" t="s">
        <v>6797</v>
      </c>
      <c r="G1103" t="s">
        <v>6798</v>
      </c>
      <c r="H1103" t="s">
        <v>6799</v>
      </c>
      <c r="I1103" t="s">
        <v>34</v>
      </c>
      <c r="J1103" t="s">
        <v>433</v>
      </c>
      <c r="K1103" t="s">
        <v>24</v>
      </c>
      <c r="L1103" t="s">
        <v>248</v>
      </c>
      <c r="M1103" t="s">
        <v>26</v>
      </c>
      <c r="N1103" t="s">
        <v>27</v>
      </c>
    </row>
    <row r="1104" spans="1:14" x14ac:dyDescent="0.25">
      <c r="A1104" t="s">
        <v>6800</v>
      </c>
      <c r="B1104" t="s">
        <v>3035</v>
      </c>
      <c r="C1104" t="s">
        <v>16</v>
      </c>
      <c r="D1104" t="s">
        <v>6801</v>
      </c>
      <c r="E1104" t="s">
        <v>695</v>
      </c>
      <c r="F1104" t="s">
        <v>6802</v>
      </c>
      <c r="G1104" t="s">
        <v>6803</v>
      </c>
      <c r="H1104" t="s">
        <v>6804</v>
      </c>
      <c r="I1104" t="s">
        <v>348</v>
      </c>
      <c r="J1104" t="s">
        <v>372</v>
      </c>
      <c r="K1104" t="s">
        <v>24</v>
      </c>
      <c r="L1104" t="s">
        <v>394</v>
      </c>
      <c r="M1104" t="s">
        <v>6805</v>
      </c>
      <c r="N1104" t="s">
        <v>46</v>
      </c>
    </row>
    <row r="1105" spans="1:14" x14ac:dyDescent="0.25">
      <c r="A1105" t="s">
        <v>6806</v>
      </c>
      <c r="B1105" t="s">
        <v>6807</v>
      </c>
      <c r="C1105" t="s">
        <v>16</v>
      </c>
      <c r="D1105" t="s">
        <v>437</v>
      </c>
      <c r="E1105" t="s">
        <v>695</v>
      </c>
      <c r="F1105" t="s">
        <v>6808</v>
      </c>
      <c r="G1105" t="s">
        <v>6809</v>
      </c>
      <c r="H1105" t="s">
        <v>6810</v>
      </c>
      <c r="I1105" t="s">
        <v>34</v>
      </c>
      <c r="J1105" t="s">
        <v>4468</v>
      </c>
      <c r="K1105" t="s">
        <v>24</v>
      </c>
      <c r="L1105" t="s">
        <v>6811</v>
      </c>
      <c r="M1105" t="s">
        <v>6812</v>
      </c>
      <c r="N1105" t="s">
        <v>46</v>
      </c>
    </row>
    <row r="1106" spans="1:14" x14ac:dyDescent="0.25">
      <c r="A1106" t="s">
        <v>6818</v>
      </c>
      <c r="B1106" t="s">
        <v>6819</v>
      </c>
      <c r="C1106" t="s">
        <v>16</v>
      </c>
      <c r="D1106" t="s">
        <v>6820</v>
      </c>
      <c r="E1106" t="s">
        <v>695</v>
      </c>
      <c r="F1106" t="s">
        <v>6821</v>
      </c>
      <c r="G1106" t="s">
        <v>6822</v>
      </c>
      <c r="H1106" t="s">
        <v>6823</v>
      </c>
      <c r="I1106" t="s">
        <v>34</v>
      </c>
      <c r="J1106" t="s">
        <v>669</v>
      </c>
      <c r="K1106" t="s">
        <v>24</v>
      </c>
      <c r="L1106" t="s">
        <v>3880</v>
      </c>
      <c r="M1106" t="s">
        <v>6824</v>
      </c>
      <c r="N1106" t="s">
        <v>46</v>
      </c>
    </row>
    <row r="1107" spans="1:14" x14ac:dyDescent="0.25">
      <c r="A1107" t="s">
        <v>6825</v>
      </c>
      <c r="C1107" t="s">
        <v>76</v>
      </c>
      <c r="D1107" t="s">
        <v>472</v>
      </c>
      <c r="E1107" t="s">
        <v>695</v>
      </c>
      <c r="F1107" t="s">
        <v>6826</v>
      </c>
      <c r="G1107" t="s">
        <v>6827</v>
      </c>
      <c r="H1107" t="s">
        <v>6828</v>
      </c>
      <c r="I1107" t="s">
        <v>34</v>
      </c>
      <c r="J1107" t="s">
        <v>476</v>
      </c>
      <c r="K1107" t="s">
        <v>24</v>
      </c>
      <c r="L1107" t="s">
        <v>477</v>
      </c>
      <c r="M1107" t="s">
        <v>26</v>
      </c>
      <c r="N1107" t="s">
        <v>27</v>
      </c>
    </row>
    <row r="1108" spans="1:14" x14ac:dyDescent="0.25">
      <c r="A1108" t="s">
        <v>6833</v>
      </c>
      <c r="B1108" t="s">
        <v>6834</v>
      </c>
      <c r="C1108" t="s">
        <v>16</v>
      </c>
      <c r="D1108" t="s">
        <v>3889</v>
      </c>
      <c r="E1108" t="s">
        <v>695</v>
      </c>
      <c r="F1108" t="s">
        <v>6835</v>
      </c>
      <c r="G1108" t="s">
        <v>6836</v>
      </c>
      <c r="H1108" t="s">
        <v>6837</v>
      </c>
      <c r="I1108" t="s">
        <v>34</v>
      </c>
      <c r="J1108" t="s">
        <v>816</v>
      </c>
      <c r="K1108" t="s">
        <v>24</v>
      </c>
      <c r="L1108" t="s">
        <v>44</v>
      </c>
      <c r="M1108" t="s">
        <v>26</v>
      </c>
      <c r="N1108" t="s">
        <v>27</v>
      </c>
    </row>
    <row r="1109" spans="1:14" x14ac:dyDescent="0.25">
      <c r="A1109" t="s">
        <v>6842</v>
      </c>
      <c r="B1109" t="s">
        <v>1129</v>
      </c>
      <c r="C1109" t="s">
        <v>600</v>
      </c>
      <c r="D1109" t="s">
        <v>3338</v>
      </c>
      <c r="E1109" t="s">
        <v>695</v>
      </c>
      <c r="F1109" t="s">
        <v>6843</v>
      </c>
      <c r="G1109" t="s">
        <v>6844</v>
      </c>
      <c r="H1109" t="s">
        <v>6845</v>
      </c>
      <c r="I1109" t="s">
        <v>34</v>
      </c>
      <c r="J1109" t="s">
        <v>1134</v>
      </c>
      <c r="K1109" t="s">
        <v>24</v>
      </c>
      <c r="L1109" t="s">
        <v>6270</v>
      </c>
      <c r="M1109" t="s">
        <v>26</v>
      </c>
      <c r="N1109" t="s">
        <v>27</v>
      </c>
    </row>
    <row r="1110" spans="1:14" x14ac:dyDescent="0.25">
      <c r="A1110" t="s">
        <v>6846</v>
      </c>
      <c r="B1110" t="s">
        <v>6847</v>
      </c>
      <c r="C1110" t="s">
        <v>1991</v>
      </c>
      <c r="D1110" t="s">
        <v>3448</v>
      </c>
      <c r="E1110" t="s">
        <v>18</v>
      </c>
      <c r="F1110" t="s">
        <v>6848</v>
      </c>
      <c r="G1110" t="s">
        <v>6849</v>
      </c>
      <c r="H1110" t="s">
        <v>6850</v>
      </c>
      <c r="I1110" t="s">
        <v>2489</v>
      </c>
      <c r="J1110" t="s">
        <v>6851</v>
      </c>
      <c r="K1110" t="s">
        <v>606</v>
      </c>
      <c r="L1110" t="s">
        <v>6852</v>
      </c>
      <c r="M1110" t="s">
        <v>26</v>
      </c>
      <c r="N1110" t="s">
        <v>27</v>
      </c>
    </row>
    <row r="1111" spans="1:14" x14ac:dyDescent="0.25">
      <c r="A1111" t="s">
        <v>6857</v>
      </c>
      <c r="B1111" t="s">
        <v>6858</v>
      </c>
      <c r="C1111" t="s">
        <v>600</v>
      </c>
      <c r="D1111" t="s">
        <v>6859</v>
      </c>
      <c r="E1111" t="s">
        <v>18</v>
      </c>
      <c r="F1111" t="s">
        <v>6860</v>
      </c>
      <c r="G1111" t="s">
        <v>6861</v>
      </c>
      <c r="H1111" t="s">
        <v>6862</v>
      </c>
      <c r="I1111" t="s">
        <v>34</v>
      </c>
      <c r="J1111" t="s">
        <v>872</v>
      </c>
      <c r="K1111" t="s">
        <v>606</v>
      </c>
      <c r="L1111" t="s">
        <v>6863</v>
      </c>
      <c r="M1111" t="s">
        <v>26</v>
      </c>
      <c r="N1111" t="s">
        <v>27</v>
      </c>
    </row>
    <row r="1112" spans="1:14" x14ac:dyDescent="0.25">
      <c r="A1112" t="s">
        <v>6864</v>
      </c>
      <c r="B1112" t="s">
        <v>6865</v>
      </c>
      <c r="C1112" t="s">
        <v>1991</v>
      </c>
      <c r="D1112" t="s">
        <v>6866</v>
      </c>
      <c r="E1112" t="s">
        <v>18</v>
      </c>
      <c r="F1112" t="s">
        <v>6867</v>
      </c>
      <c r="G1112" t="s">
        <v>6868</v>
      </c>
      <c r="H1112" t="s">
        <v>6869</v>
      </c>
      <c r="I1112" t="s">
        <v>34</v>
      </c>
      <c r="J1112" t="s">
        <v>605</v>
      </c>
      <c r="K1112" t="s">
        <v>606</v>
      </c>
      <c r="L1112" t="s">
        <v>82</v>
      </c>
      <c r="M1112" t="s">
        <v>26</v>
      </c>
      <c r="N1112" t="s">
        <v>27</v>
      </c>
    </row>
    <row r="1113" spans="1:14" x14ac:dyDescent="0.25">
      <c r="A1113" t="s">
        <v>6870</v>
      </c>
      <c r="B1113" t="s">
        <v>2505</v>
      </c>
      <c r="C1113" t="s">
        <v>600</v>
      </c>
      <c r="D1113" t="s">
        <v>6871</v>
      </c>
      <c r="E1113" t="s">
        <v>18</v>
      </c>
      <c r="F1113" t="s">
        <v>6872</v>
      </c>
      <c r="G1113" t="s">
        <v>6873</v>
      </c>
      <c r="H1113" t="s">
        <v>6874</v>
      </c>
      <c r="I1113" t="s">
        <v>6171</v>
      </c>
      <c r="J1113" t="s">
        <v>605</v>
      </c>
      <c r="K1113" t="s">
        <v>606</v>
      </c>
      <c r="L1113" t="s">
        <v>36</v>
      </c>
      <c r="M1113" t="s">
        <v>26</v>
      </c>
      <c r="N1113" t="s">
        <v>27</v>
      </c>
    </row>
    <row r="1114" spans="1:14" x14ac:dyDescent="0.25">
      <c r="A1114" t="s">
        <v>6875</v>
      </c>
      <c r="C1114" t="s">
        <v>76</v>
      </c>
      <c r="D1114" t="s">
        <v>6876</v>
      </c>
      <c r="E1114" t="s">
        <v>18</v>
      </c>
      <c r="F1114" t="s">
        <v>6877</v>
      </c>
      <c r="G1114" t="s">
        <v>6878</v>
      </c>
      <c r="H1114" t="s">
        <v>6879</v>
      </c>
      <c r="I1114" t="s">
        <v>22</v>
      </c>
      <c r="J1114" t="s">
        <v>240</v>
      </c>
      <c r="K1114" t="s">
        <v>24</v>
      </c>
      <c r="L1114" t="s">
        <v>91</v>
      </c>
      <c r="M1114" t="s">
        <v>26</v>
      </c>
      <c r="N1114" t="s">
        <v>27</v>
      </c>
    </row>
    <row r="1115" spans="1:14" x14ac:dyDescent="0.25">
      <c r="A1115" t="s">
        <v>6880</v>
      </c>
      <c r="C1115" t="s">
        <v>16</v>
      </c>
      <c r="D1115" t="s">
        <v>6881</v>
      </c>
      <c r="E1115" t="s">
        <v>18</v>
      </c>
      <c r="F1115" t="s">
        <v>6882</v>
      </c>
      <c r="G1115" t="s">
        <v>6883</v>
      </c>
      <c r="H1115" t="s">
        <v>6884</v>
      </c>
      <c r="I1115" t="s">
        <v>348</v>
      </c>
      <c r="J1115" t="s">
        <v>256</v>
      </c>
      <c r="K1115" t="s">
        <v>24</v>
      </c>
      <c r="L1115" t="s">
        <v>6885</v>
      </c>
      <c r="M1115" t="s">
        <v>26</v>
      </c>
      <c r="N1115" t="s">
        <v>27</v>
      </c>
    </row>
    <row r="1116" spans="1:14" x14ac:dyDescent="0.25">
      <c r="A1116" t="s">
        <v>6886</v>
      </c>
      <c r="B1116" t="s">
        <v>6887</v>
      </c>
      <c r="C1116" t="s">
        <v>76</v>
      </c>
      <c r="D1116" t="s">
        <v>1052</v>
      </c>
      <c r="E1116" t="s">
        <v>18</v>
      </c>
      <c r="F1116" t="s">
        <v>6888</v>
      </c>
      <c r="G1116" t="s">
        <v>6889</v>
      </c>
      <c r="H1116" t="s">
        <v>6890</v>
      </c>
      <c r="I1116" t="s">
        <v>34</v>
      </c>
      <c r="J1116" t="s">
        <v>794</v>
      </c>
      <c r="K1116" t="s">
        <v>24</v>
      </c>
      <c r="L1116" t="s">
        <v>224</v>
      </c>
      <c r="M1116" t="s">
        <v>6891</v>
      </c>
      <c r="N1116" t="s">
        <v>46</v>
      </c>
    </row>
    <row r="1117" spans="1:14" x14ac:dyDescent="0.25">
      <c r="A1117" t="s">
        <v>6892</v>
      </c>
      <c r="B1117" t="s">
        <v>672</v>
      </c>
      <c r="C1117" t="s">
        <v>16</v>
      </c>
      <c r="D1117" t="s">
        <v>6614</v>
      </c>
      <c r="E1117" t="s">
        <v>18</v>
      </c>
      <c r="F1117" t="s">
        <v>6893</v>
      </c>
      <c r="G1117" t="s">
        <v>6894</v>
      </c>
      <c r="H1117" t="s">
        <v>6895</v>
      </c>
      <c r="I1117" t="s">
        <v>34</v>
      </c>
      <c r="J1117" t="s">
        <v>178</v>
      </c>
      <c r="K1117" t="s">
        <v>24</v>
      </c>
      <c r="L1117" t="s">
        <v>36</v>
      </c>
      <c r="M1117" t="s">
        <v>26</v>
      </c>
      <c r="N1117" t="s">
        <v>27</v>
      </c>
    </row>
    <row r="1118" spans="1:14" x14ac:dyDescent="0.25">
      <c r="A1118" t="s">
        <v>6896</v>
      </c>
      <c r="B1118" t="s">
        <v>6897</v>
      </c>
      <c r="C1118" t="s">
        <v>16</v>
      </c>
      <c r="D1118" t="s">
        <v>2314</v>
      </c>
      <c r="E1118" t="s">
        <v>18</v>
      </c>
      <c r="F1118" t="s">
        <v>6898</v>
      </c>
      <c r="G1118" t="s">
        <v>6899</v>
      </c>
      <c r="H1118" t="s">
        <v>6900</v>
      </c>
      <c r="I1118" t="s">
        <v>34</v>
      </c>
      <c r="J1118" t="s">
        <v>256</v>
      </c>
      <c r="K1118" t="s">
        <v>24</v>
      </c>
      <c r="L1118" t="s">
        <v>441</v>
      </c>
      <c r="M1118" t="s">
        <v>26</v>
      </c>
      <c r="N1118" t="s">
        <v>27</v>
      </c>
    </row>
    <row r="1119" spans="1:14" x14ac:dyDescent="0.25">
      <c r="A1119" t="s">
        <v>6901</v>
      </c>
      <c r="B1119" t="s">
        <v>6902</v>
      </c>
      <c r="C1119" t="s">
        <v>16</v>
      </c>
      <c r="D1119" t="s">
        <v>6903</v>
      </c>
      <c r="E1119" t="s">
        <v>18</v>
      </c>
      <c r="F1119" t="s">
        <v>6904</v>
      </c>
      <c r="G1119" t="s">
        <v>6905</v>
      </c>
      <c r="H1119" t="s">
        <v>6906</v>
      </c>
      <c r="I1119" t="s">
        <v>34</v>
      </c>
      <c r="J1119" t="s">
        <v>6907</v>
      </c>
      <c r="K1119" t="s">
        <v>3836</v>
      </c>
      <c r="L1119" t="s">
        <v>6908</v>
      </c>
      <c r="M1119" t="s">
        <v>26</v>
      </c>
      <c r="N1119" t="s">
        <v>27</v>
      </c>
    </row>
    <row r="1120" spans="1:14" x14ac:dyDescent="0.25">
      <c r="A1120" t="s">
        <v>6909</v>
      </c>
      <c r="C1120" t="s">
        <v>16</v>
      </c>
      <c r="D1120" t="s">
        <v>6910</v>
      </c>
      <c r="E1120" t="s">
        <v>18</v>
      </c>
      <c r="F1120" t="s">
        <v>6911</v>
      </c>
      <c r="G1120" t="s">
        <v>6912</v>
      </c>
      <c r="H1120" t="s">
        <v>6913</v>
      </c>
      <c r="I1120" t="s">
        <v>34</v>
      </c>
      <c r="J1120" t="s">
        <v>669</v>
      </c>
      <c r="K1120" t="s">
        <v>24</v>
      </c>
      <c r="L1120" t="s">
        <v>1414</v>
      </c>
      <c r="M1120" t="s">
        <v>6914</v>
      </c>
      <c r="N1120" t="s">
        <v>46</v>
      </c>
    </row>
    <row r="1121" spans="1:14" x14ac:dyDescent="0.25">
      <c r="A1121" t="s">
        <v>6915</v>
      </c>
      <c r="B1121" t="s">
        <v>6916</v>
      </c>
      <c r="C1121" t="s">
        <v>76</v>
      </c>
      <c r="D1121" t="s">
        <v>6917</v>
      </c>
      <c r="E1121" t="s">
        <v>18</v>
      </c>
      <c r="F1121" t="s">
        <v>6918</v>
      </c>
      <c r="G1121" t="s">
        <v>6919</v>
      </c>
      <c r="H1121" t="s">
        <v>6920</v>
      </c>
      <c r="I1121" t="s">
        <v>34</v>
      </c>
      <c r="J1121" t="s">
        <v>589</v>
      </c>
      <c r="K1121" t="s">
        <v>24</v>
      </c>
      <c r="L1121" t="s">
        <v>6921</v>
      </c>
      <c r="M1121" t="s">
        <v>6922</v>
      </c>
      <c r="N1121" t="s">
        <v>46</v>
      </c>
    </row>
    <row r="1122" spans="1:14" x14ac:dyDescent="0.25">
      <c r="A1122" t="s">
        <v>6923</v>
      </c>
      <c r="B1122" t="s">
        <v>6924</v>
      </c>
      <c r="C1122" t="s">
        <v>16</v>
      </c>
      <c r="D1122" t="s">
        <v>404</v>
      </c>
      <c r="E1122" t="s">
        <v>18</v>
      </c>
      <c r="F1122" t="s">
        <v>6925</v>
      </c>
      <c r="G1122" t="s">
        <v>6926</v>
      </c>
      <c r="H1122" t="s">
        <v>6927</v>
      </c>
      <c r="I1122" t="s">
        <v>34</v>
      </c>
      <c r="J1122" t="s">
        <v>276</v>
      </c>
      <c r="K1122" t="s">
        <v>24</v>
      </c>
      <c r="L1122" t="s">
        <v>82</v>
      </c>
      <c r="M1122" t="s">
        <v>26</v>
      </c>
      <c r="N1122" t="s">
        <v>27</v>
      </c>
    </row>
    <row r="1123" spans="1:14" x14ac:dyDescent="0.25">
      <c r="A1123" t="s">
        <v>6928</v>
      </c>
      <c r="B1123" t="s">
        <v>4657</v>
      </c>
      <c r="C1123" t="s">
        <v>16</v>
      </c>
      <c r="D1123" t="s">
        <v>102</v>
      </c>
      <c r="E1123" t="s">
        <v>18</v>
      </c>
      <c r="F1123" t="s">
        <v>6929</v>
      </c>
      <c r="G1123" t="s">
        <v>6930</v>
      </c>
      <c r="H1123" t="s">
        <v>6931</v>
      </c>
      <c r="I1123" t="s">
        <v>34</v>
      </c>
      <c r="J1123" t="s">
        <v>127</v>
      </c>
      <c r="K1123" t="s">
        <v>24</v>
      </c>
      <c r="L1123" t="s">
        <v>82</v>
      </c>
      <c r="M1123" t="s">
        <v>6932</v>
      </c>
      <c r="N1123" t="s">
        <v>46</v>
      </c>
    </row>
    <row r="1124" spans="1:14" x14ac:dyDescent="0.25">
      <c r="A1124" t="s">
        <v>6933</v>
      </c>
      <c r="C1124" t="s">
        <v>16</v>
      </c>
      <c r="D1124" t="s">
        <v>6934</v>
      </c>
      <c r="E1124" t="s">
        <v>18</v>
      </c>
      <c r="F1124" t="s">
        <v>6935</v>
      </c>
      <c r="G1124" t="s">
        <v>6936</v>
      </c>
      <c r="H1124" t="s">
        <v>6937</v>
      </c>
      <c r="I1124" t="s">
        <v>22</v>
      </c>
      <c r="J1124" t="s">
        <v>98</v>
      </c>
      <c r="K1124" t="s">
        <v>24</v>
      </c>
      <c r="L1124" t="s">
        <v>91</v>
      </c>
      <c r="M1124" t="s">
        <v>26</v>
      </c>
      <c r="N1124" t="s">
        <v>27</v>
      </c>
    </row>
    <row r="1125" spans="1:14" x14ac:dyDescent="0.25">
      <c r="A1125" t="s">
        <v>6938</v>
      </c>
      <c r="B1125" t="s">
        <v>6939</v>
      </c>
      <c r="C1125" t="s">
        <v>76</v>
      </c>
      <c r="D1125" t="s">
        <v>6940</v>
      </c>
      <c r="E1125" t="s">
        <v>18</v>
      </c>
      <c r="F1125" t="s">
        <v>6941</v>
      </c>
      <c r="G1125" t="s">
        <v>6942</v>
      </c>
      <c r="H1125" t="s">
        <v>6943</v>
      </c>
      <c r="I1125" t="s">
        <v>34</v>
      </c>
      <c r="J1125" t="s">
        <v>192</v>
      </c>
      <c r="K1125" t="s">
        <v>24</v>
      </c>
      <c r="L1125" t="s">
        <v>2467</v>
      </c>
      <c r="M1125" t="s">
        <v>6944</v>
      </c>
      <c r="N1125" t="s">
        <v>46</v>
      </c>
    </row>
    <row r="1126" spans="1:14" x14ac:dyDescent="0.25">
      <c r="A1126" t="s">
        <v>6945</v>
      </c>
      <c r="B1126" t="s">
        <v>6946</v>
      </c>
      <c r="C1126" t="s">
        <v>76</v>
      </c>
      <c r="D1126" t="s">
        <v>6947</v>
      </c>
      <c r="E1126" t="s">
        <v>18</v>
      </c>
      <c r="F1126" t="s">
        <v>6948</v>
      </c>
      <c r="G1126" t="s">
        <v>6949</v>
      </c>
      <c r="H1126" t="s">
        <v>6950</v>
      </c>
      <c r="I1126" t="s">
        <v>34</v>
      </c>
      <c r="J1126" t="s">
        <v>315</v>
      </c>
      <c r="K1126" t="s">
        <v>24</v>
      </c>
      <c r="L1126" t="s">
        <v>6951</v>
      </c>
      <c r="M1126" t="s">
        <v>6952</v>
      </c>
      <c r="N1126" t="s">
        <v>46</v>
      </c>
    </row>
    <row r="1127" spans="1:14" x14ac:dyDescent="0.25">
      <c r="A1127" t="s">
        <v>6953</v>
      </c>
      <c r="B1127" t="s">
        <v>6954</v>
      </c>
      <c r="C1127" t="s">
        <v>16</v>
      </c>
      <c r="D1127" t="s">
        <v>6955</v>
      </c>
      <c r="E1127" t="s">
        <v>18</v>
      </c>
      <c r="F1127" t="s">
        <v>6956</v>
      </c>
      <c r="G1127" t="s">
        <v>6957</v>
      </c>
      <c r="H1127" t="s">
        <v>6958</v>
      </c>
      <c r="I1127" t="s">
        <v>34</v>
      </c>
      <c r="J1127" t="s">
        <v>794</v>
      </c>
      <c r="K1127" t="s">
        <v>24</v>
      </c>
      <c r="L1127" t="s">
        <v>6959</v>
      </c>
      <c r="M1127" t="s">
        <v>6960</v>
      </c>
      <c r="N1127" t="s">
        <v>46</v>
      </c>
    </row>
    <row r="1128" spans="1:14" x14ac:dyDescent="0.25">
      <c r="A1128" t="s">
        <v>6961</v>
      </c>
      <c r="B1128" t="s">
        <v>4541</v>
      </c>
      <c r="C1128" t="s">
        <v>16</v>
      </c>
      <c r="D1128" t="s">
        <v>4158</v>
      </c>
      <c r="E1128" t="s">
        <v>18</v>
      </c>
      <c r="F1128" t="s">
        <v>6962</v>
      </c>
      <c r="G1128" t="s">
        <v>6963</v>
      </c>
      <c r="H1128" t="s">
        <v>6964</v>
      </c>
      <c r="I1128" t="s">
        <v>34</v>
      </c>
      <c r="J1128" t="s">
        <v>81</v>
      </c>
      <c r="K1128" t="s">
        <v>24</v>
      </c>
      <c r="L1128" t="s">
        <v>233</v>
      </c>
      <c r="M1128" t="s">
        <v>6965</v>
      </c>
      <c r="N1128" t="s">
        <v>46</v>
      </c>
    </row>
    <row r="1129" spans="1:14" x14ac:dyDescent="0.25">
      <c r="A1129" t="s">
        <v>6966</v>
      </c>
      <c r="B1129" t="s">
        <v>227</v>
      </c>
      <c r="C1129" t="s">
        <v>16</v>
      </c>
      <c r="D1129" t="s">
        <v>437</v>
      </c>
      <c r="E1129" t="s">
        <v>18</v>
      </c>
      <c r="F1129" t="s">
        <v>6967</v>
      </c>
      <c r="G1129" t="s">
        <v>6968</v>
      </c>
      <c r="H1129" t="s">
        <v>6969</v>
      </c>
      <c r="I1129" t="s">
        <v>22</v>
      </c>
      <c r="J1129" t="s">
        <v>1769</v>
      </c>
      <c r="K1129" t="s">
        <v>24</v>
      </c>
      <c r="L1129" t="s">
        <v>5002</v>
      </c>
      <c r="M1129" t="s">
        <v>26</v>
      </c>
      <c r="N1129" t="s">
        <v>27</v>
      </c>
    </row>
    <row r="1130" spans="1:14" x14ac:dyDescent="0.25">
      <c r="A1130" t="s">
        <v>6970</v>
      </c>
      <c r="C1130" t="s">
        <v>16</v>
      </c>
      <c r="D1130" t="s">
        <v>2732</v>
      </c>
      <c r="E1130" t="s">
        <v>18</v>
      </c>
      <c r="F1130" t="s">
        <v>6971</v>
      </c>
      <c r="G1130" t="s">
        <v>6972</v>
      </c>
      <c r="H1130" t="s">
        <v>6973</v>
      </c>
      <c r="I1130" t="s">
        <v>34</v>
      </c>
      <c r="J1130" t="s">
        <v>256</v>
      </c>
      <c r="K1130" t="s">
        <v>24</v>
      </c>
      <c r="L1130" t="s">
        <v>2736</v>
      </c>
      <c r="M1130" t="s">
        <v>26</v>
      </c>
      <c r="N1130" t="s">
        <v>27</v>
      </c>
    </row>
    <row r="1131" spans="1:14" x14ac:dyDescent="0.25">
      <c r="A1131" t="s">
        <v>6974</v>
      </c>
      <c r="B1131" t="s">
        <v>6975</v>
      </c>
      <c r="C1131" t="s">
        <v>16</v>
      </c>
      <c r="D1131" t="s">
        <v>197</v>
      </c>
      <c r="E1131" t="s">
        <v>18</v>
      </c>
      <c r="F1131" t="s">
        <v>6976</v>
      </c>
      <c r="G1131" t="s">
        <v>6977</v>
      </c>
      <c r="H1131" t="s">
        <v>6978</v>
      </c>
      <c r="I1131" t="s">
        <v>34</v>
      </c>
      <c r="J1131" t="s">
        <v>201</v>
      </c>
      <c r="K1131" t="s">
        <v>24</v>
      </c>
      <c r="L1131" t="s">
        <v>3702</v>
      </c>
      <c r="M1131" t="s">
        <v>6979</v>
      </c>
      <c r="N1131" t="s">
        <v>46</v>
      </c>
    </row>
    <row r="1132" spans="1:14" x14ac:dyDescent="0.25">
      <c r="A1132" t="s">
        <v>6980</v>
      </c>
      <c r="B1132" t="s">
        <v>6981</v>
      </c>
      <c r="C1132" t="s">
        <v>76</v>
      </c>
      <c r="D1132" t="s">
        <v>800</v>
      </c>
      <c r="E1132" t="s">
        <v>18</v>
      </c>
      <c r="F1132" t="s">
        <v>6982</v>
      </c>
      <c r="G1132" t="s">
        <v>6983</v>
      </c>
      <c r="H1132" t="s">
        <v>6984</v>
      </c>
      <c r="I1132" t="s">
        <v>34</v>
      </c>
      <c r="J1132" t="s">
        <v>769</v>
      </c>
      <c r="K1132" t="s">
        <v>24</v>
      </c>
      <c r="L1132" t="s">
        <v>900</v>
      </c>
      <c r="M1132" t="s">
        <v>6985</v>
      </c>
      <c r="N1132" t="s">
        <v>46</v>
      </c>
    </row>
    <row r="1133" spans="1:14" x14ac:dyDescent="0.25">
      <c r="A1133" t="s">
        <v>6986</v>
      </c>
      <c r="B1133" t="s">
        <v>6987</v>
      </c>
      <c r="C1133" t="s">
        <v>76</v>
      </c>
      <c r="D1133" t="s">
        <v>759</v>
      </c>
      <c r="E1133" t="s">
        <v>18</v>
      </c>
      <c r="F1133" t="s">
        <v>6988</v>
      </c>
      <c r="G1133" t="s">
        <v>6989</v>
      </c>
      <c r="H1133" t="s">
        <v>6990</v>
      </c>
      <c r="I1133" t="s">
        <v>34</v>
      </c>
      <c r="J1133" t="s">
        <v>929</v>
      </c>
      <c r="K1133" t="s">
        <v>24</v>
      </c>
      <c r="L1133" t="s">
        <v>82</v>
      </c>
      <c r="M1133" t="s">
        <v>26</v>
      </c>
      <c r="N1133" t="s">
        <v>27</v>
      </c>
    </row>
    <row r="1134" spans="1:14" x14ac:dyDescent="0.25">
      <c r="A1134" t="s">
        <v>6991</v>
      </c>
      <c r="B1134" t="s">
        <v>6992</v>
      </c>
      <c r="C1134" t="s">
        <v>76</v>
      </c>
      <c r="D1134" t="s">
        <v>39</v>
      </c>
      <c r="E1134" t="s">
        <v>18</v>
      </c>
      <c r="F1134" t="s">
        <v>6993</v>
      </c>
      <c r="G1134" t="s">
        <v>6994</v>
      </c>
      <c r="H1134" t="s">
        <v>6995</v>
      </c>
      <c r="I1134" t="s">
        <v>34</v>
      </c>
      <c r="J1134" t="s">
        <v>43</v>
      </c>
      <c r="K1134" t="s">
        <v>24</v>
      </c>
      <c r="L1134" t="s">
        <v>44</v>
      </c>
      <c r="M1134" t="s">
        <v>6996</v>
      </c>
      <c r="N1134" t="s">
        <v>46</v>
      </c>
    </row>
    <row r="1135" spans="1:14" x14ac:dyDescent="0.25">
      <c r="A1135" t="s">
        <v>6997</v>
      </c>
      <c r="B1135" t="s">
        <v>6998</v>
      </c>
      <c r="C1135" t="s">
        <v>16</v>
      </c>
      <c r="D1135" t="s">
        <v>3889</v>
      </c>
      <c r="E1135" t="s">
        <v>18</v>
      </c>
      <c r="F1135" t="s">
        <v>6999</v>
      </c>
      <c r="G1135" t="s">
        <v>7000</v>
      </c>
      <c r="H1135" t="s">
        <v>7001</v>
      </c>
      <c r="I1135" t="s">
        <v>34</v>
      </c>
      <c r="J1135" t="s">
        <v>276</v>
      </c>
      <c r="K1135" t="s">
        <v>24</v>
      </c>
      <c r="L1135" t="s">
        <v>44</v>
      </c>
      <c r="M1135" t="s">
        <v>26</v>
      </c>
      <c r="N1135" t="s">
        <v>27</v>
      </c>
    </row>
    <row r="1136" spans="1:14" x14ac:dyDescent="0.25">
      <c r="A1136" t="s">
        <v>3733</v>
      </c>
      <c r="B1136" t="s">
        <v>7002</v>
      </c>
      <c r="C1136" t="s">
        <v>76</v>
      </c>
      <c r="D1136" t="s">
        <v>102</v>
      </c>
      <c r="E1136" t="s">
        <v>18</v>
      </c>
      <c r="F1136" t="s">
        <v>7003</v>
      </c>
      <c r="G1136" t="s">
        <v>7004</v>
      </c>
      <c r="H1136" t="s">
        <v>7005</v>
      </c>
      <c r="I1136" t="s">
        <v>34</v>
      </c>
      <c r="J1136" t="s">
        <v>1385</v>
      </c>
      <c r="K1136" t="s">
        <v>24</v>
      </c>
      <c r="L1136" t="s">
        <v>82</v>
      </c>
      <c r="M1136" t="s">
        <v>7006</v>
      </c>
      <c r="N1136" t="s">
        <v>46</v>
      </c>
    </row>
    <row r="1137" spans="1:14" x14ac:dyDescent="0.25">
      <c r="A1137" t="s">
        <v>7007</v>
      </c>
      <c r="B1137" t="s">
        <v>227</v>
      </c>
      <c r="C1137" t="s">
        <v>16</v>
      </c>
      <c r="D1137" t="s">
        <v>1451</v>
      </c>
      <c r="E1137" t="s">
        <v>18</v>
      </c>
      <c r="F1137" t="s">
        <v>7008</v>
      </c>
      <c r="G1137" t="s">
        <v>7009</v>
      </c>
      <c r="H1137" t="s">
        <v>7010</v>
      </c>
      <c r="I1137" t="s">
        <v>34</v>
      </c>
      <c r="J1137" t="s">
        <v>889</v>
      </c>
      <c r="K1137" t="s">
        <v>24</v>
      </c>
      <c r="L1137" t="s">
        <v>1455</v>
      </c>
      <c r="M1137" t="s">
        <v>26</v>
      </c>
      <c r="N1137" t="s">
        <v>27</v>
      </c>
    </row>
    <row r="1138" spans="1:14" x14ac:dyDescent="0.25">
      <c r="A1138" t="s">
        <v>7011</v>
      </c>
      <c r="B1138" t="s">
        <v>7012</v>
      </c>
      <c r="C1138" t="s">
        <v>76</v>
      </c>
      <c r="D1138" t="s">
        <v>631</v>
      </c>
      <c r="E1138" t="s">
        <v>18</v>
      </c>
      <c r="F1138" t="s">
        <v>7013</v>
      </c>
      <c r="G1138" t="s">
        <v>7014</v>
      </c>
      <c r="H1138" t="s">
        <v>7015</v>
      </c>
      <c r="I1138" t="s">
        <v>34</v>
      </c>
      <c r="J1138" t="s">
        <v>315</v>
      </c>
      <c r="K1138" t="s">
        <v>24</v>
      </c>
      <c r="L1138" t="s">
        <v>2467</v>
      </c>
      <c r="M1138" t="s">
        <v>7016</v>
      </c>
      <c r="N1138" t="s">
        <v>46</v>
      </c>
    </row>
    <row r="1139" spans="1:14" x14ac:dyDescent="0.25">
      <c r="A1139" t="s">
        <v>2392</v>
      </c>
      <c r="B1139" t="s">
        <v>3743</v>
      </c>
      <c r="C1139" t="s">
        <v>16</v>
      </c>
      <c r="D1139" t="s">
        <v>220</v>
      </c>
      <c r="E1139" t="s">
        <v>18</v>
      </c>
      <c r="F1139" t="s">
        <v>7017</v>
      </c>
      <c r="G1139" t="s">
        <v>7018</v>
      </c>
      <c r="H1139" t="s">
        <v>7019</v>
      </c>
      <c r="I1139" t="s">
        <v>34</v>
      </c>
      <c r="J1139" t="s">
        <v>1275</v>
      </c>
      <c r="K1139" t="s">
        <v>24</v>
      </c>
      <c r="L1139" t="s">
        <v>224</v>
      </c>
      <c r="M1139" t="s">
        <v>26</v>
      </c>
      <c r="N1139" t="s">
        <v>27</v>
      </c>
    </row>
    <row r="1140" spans="1:14" x14ac:dyDescent="0.25">
      <c r="A1140" t="s">
        <v>7020</v>
      </c>
      <c r="C1140" t="s">
        <v>16</v>
      </c>
      <c r="D1140" t="s">
        <v>638</v>
      </c>
      <c r="E1140" t="s">
        <v>18</v>
      </c>
      <c r="F1140" t="s">
        <v>7021</v>
      </c>
      <c r="G1140" t="s">
        <v>7022</v>
      </c>
      <c r="H1140" t="s">
        <v>7023</v>
      </c>
      <c r="I1140" t="s">
        <v>34</v>
      </c>
      <c r="J1140" t="s">
        <v>782</v>
      </c>
      <c r="K1140" t="s">
        <v>24</v>
      </c>
      <c r="L1140" t="s">
        <v>82</v>
      </c>
      <c r="M1140" t="s">
        <v>26</v>
      </c>
      <c r="N1140" t="s">
        <v>27</v>
      </c>
    </row>
    <row r="1141" spans="1:14" x14ac:dyDescent="0.25">
      <c r="A1141" t="s">
        <v>7024</v>
      </c>
      <c r="B1141" t="s">
        <v>7025</v>
      </c>
      <c r="C1141" t="s">
        <v>76</v>
      </c>
      <c r="D1141" t="s">
        <v>174</v>
      </c>
      <c r="E1141" t="s">
        <v>18</v>
      </c>
      <c r="F1141" t="s">
        <v>7026</v>
      </c>
      <c r="G1141" t="s">
        <v>7027</v>
      </c>
      <c r="H1141" t="s">
        <v>7028</v>
      </c>
      <c r="I1141" t="s">
        <v>34</v>
      </c>
      <c r="J1141" t="s">
        <v>476</v>
      </c>
      <c r="K1141" t="s">
        <v>24</v>
      </c>
      <c r="L1141" t="s">
        <v>179</v>
      </c>
      <c r="M1141" t="s">
        <v>26</v>
      </c>
      <c r="N1141" t="s">
        <v>27</v>
      </c>
    </row>
    <row r="1142" spans="1:14" x14ac:dyDescent="0.25">
      <c r="A1142" t="s">
        <v>7029</v>
      </c>
      <c r="B1142" t="s">
        <v>7030</v>
      </c>
      <c r="C1142" t="s">
        <v>76</v>
      </c>
      <c r="D1142" t="s">
        <v>86</v>
      </c>
      <c r="E1142" t="s">
        <v>18</v>
      </c>
      <c r="F1142" t="s">
        <v>7031</v>
      </c>
      <c r="G1142" t="s">
        <v>7032</v>
      </c>
      <c r="H1142" t="s">
        <v>7033</v>
      </c>
      <c r="I1142" t="s">
        <v>22</v>
      </c>
      <c r="J1142" t="s">
        <v>490</v>
      </c>
      <c r="K1142" t="s">
        <v>24</v>
      </c>
      <c r="L1142" t="s">
        <v>91</v>
      </c>
      <c r="M1142" t="s">
        <v>7034</v>
      </c>
      <c r="N1142" t="s">
        <v>46</v>
      </c>
    </row>
    <row r="1143" spans="1:14" x14ac:dyDescent="0.25">
      <c r="A1143" t="s">
        <v>7035</v>
      </c>
      <c r="B1143" t="s">
        <v>7036</v>
      </c>
      <c r="C1143" t="s">
        <v>16</v>
      </c>
      <c r="D1143" t="s">
        <v>7037</v>
      </c>
      <c r="E1143" t="s">
        <v>18</v>
      </c>
      <c r="F1143" t="s">
        <v>7038</v>
      </c>
      <c r="G1143" t="s">
        <v>7039</v>
      </c>
      <c r="H1143" t="s">
        <v>7040</v>
      </c>
      <c r="I1143" t="s">
        <v>22</v>
      </c>
      <c r="J1143" t="s">
        <v>393</v>
      </c>
      <c r="K1143" t="s">
        <v>24</v>
      </c>
      <c r="L1143" t="s">
        <v>7041</v>
      </c>
      <c r="M1143" t="s">
        <v>26</v>
      </c>
      <c r="N1143" t="s">
        <v>27</v>
      </c>
    </row>
    <row r="1144" spans="1:14" x14ac:dyDescent="0.25">
      <c r="A1144" t="s">
        <v>7042</v>
      </c>
      <c r="B1144" t="s">
        <v>7043</v>
      </c>
      <c r="C1144" t="s">
        <v>76</v>
      </c>
      <c r="D1144" t="s">
        <v>1354</v>
      </c>
      <c r="E1144" t="s">
        <v>18</v>
      </c>
      <c r="F1144" t="s">
        <v>7044</v>
      </c>
      <c r="G1144" t="s">
        <v>7045</v>
      </c>
      <c r="H1144" t="s">
        <v>7046</v>
      </c>
      <c r="I1144" t="s">
        <v>34</v>
      </c>
      <c r="J1144" t="s">
        <v>192</v>
      </c>
      <c r="K1144" t="s">
        <v>24</v>
      </c>
      <c r="L1144" t="s">
        <v>1358</v>
      </c>
      <c r="M1144" t="s">
        <v>7047</v>
      </c>
      <c r="N1144" t="s">
        <v>46</v>
      </c>
    </row>
    <row r="1145" spans="1:14" x14ac:dyDescent="0.25">
      <c r="A1145" t="s">
        <v>7048</v>
      </c>
      <c r="B1145" t="s">
        <v>7049</v>
      </c>
      <c r="C1145" t="s">
        <v>16</v>
      </c>
      <c r="D1145" t="s">
        <v>67</v>
      </c>
      <c r="E1145" t="s">
        <v>18</v>
      </c>
      <c r="F1145" t="s">
        <v>7050</v>
      </c>
      <c r="G1145" t="s">
        <v>7051</v>
      </c>
      <c r="H1145" t="s">
        <v>7052</v>
      </c>
      <c r="I1145" t="s">
        <v>34</v>
      </c>
      <c r="J1145" t="s">
        <v>324</v>
      </c>
      <c r="K1145" t="s">
        <v>24</v>
      </c>
      <c r="L1145" t="s">
        <v>7053</v>
      </c>
      <c r="M1145" t="s">
        <v>7054</v>
      </c>
      <c r="N1145" t="s">
        <v>46</v>
      </c>
    </row>
    <row r="1146" spans="1:14" x14ac:dyDescent="0.25">
      <c r="A1146" t="s">
        <v>7055</v>
      </c>
      <c r="B1146" t="s">
        <v>7056</v>
      </c>
      <c r="C1146" t="s">
        <v>76</v>
      </c>
      <c r="D1146" t="s">
        <v>7057</v>
      </c>
      <c r="E1146" t="s">
        <v>18</v>
      </c>
      <c r="F1146" t="s">
        <v>7058</v>
      </c>
      <c r="G1146" t="s">
        <v>7059</v>
      </c>
      <c r="H1146" t="s">
        <v>7060</v>
      </c>
      <c r="I1146" t="s">
        <v>34</v>
      </c>
      <c r="J1146" t="s">
        <v>162</v>
      </c>
      <c r="K1146" t="s">
        <v>24</v>
      </c>
      <c r="L1146" t="s">
        <v>7061</v>
      </c>
      <c r="M1146" t="s">
        <v>7062</v>
      </c>
      <c r="N1146" t="s">
        <v>46</v>
      </c>
    </row>
    <row r="1147" spans="1:14" x14ac:dyDescent="0.25">
      <c r="A1147" t="s">
        <v>7063</v>
      </c>
      <c r="B1147" t="s">
        <v>7064</v>
      </c>
      <c r="C1147" t="s">
        <v>76</v>
      </c>
      <c r="D1147" t="s">
        <v>1612</v>
      </c>
      <c r="E1147" t="s">
        <v>18</v>
      </c>
      <c r="F1147" t="s">
        <v>7065</v>
      </c>
      <c r="G1147" t="s">
        <v>7066</v>
      </c>
      <c r="H1147" t="s">
        <v>7067</v>
      </c>
      <c r="I1147" t="s">
        <v>34</v>
      </c>
      <c r="J1147" t="s">
        <v>284</v>
      </c>
      <c r="K1147" t="s">
        <v>24</v>
      </c>
      <c r="L1147" t="s">
        <v>82</v>
      </c>
      <c r="M1147" t="s">
        <v>26</v>
      </c>
      <c r="N1147" t="s">
        <v>27</v>
      </c>
    </row>
    <row r="1148" spans="1:14" x14ac:dyDescent="0.25">
      <c r="A1148" t="s">
        <v>7068</v>
      </c>
      <c r="B1148" t="s">
        <v>7069</v>
      </c>
      <c r="C1148" t="s">
        <v>76</v>
      </c>
      <c r="D1148" t="s">
        <v>102</v>
      </c>
      <c r="E1148" t="s">
        <v>18</v>
      </c>
      <c r="F1148" t="s">
        <v>7070</v>
      </c>
      <c r="G1148" t="s">
        <v>7071</v>
      </c>
      <c r="H1148" t="s">
        <v>7072</v>
      </c>
      <c r="I1148" t="s">
        <v>34</v>
      </c>
      <c r="J1148" t="s">
        <v>536</v>
      </c>
      <c r="K1148" t="s">
        <v>24</v>
      </c>
      <c r="L1148" t="s">
        <v>82</v>
      </c>
      <c r="M1148" t="s">
        <v>7073</v>
      </c>
      <c r="N1148" t="s">
        <v>46</v>
      </c>
    </row>
    <row r="1149" spans="1:14" x14ac:dyDescent="0.25">
      <c r="A1149" t="s">
        <v>7074</v>
      </c>
      <c r="B1149" t="s">
        <v>7075</v>
      </c>
      <c r="C1149" t="s">
        <v>16</v>
      </c>
      <c r="D1149" t="s">
        <v>1327</v>
      </c>
      <c r="E1149" t="s">
        <v>18</v>
      </c>
      <c r="F1149" t="s">
        <v>7076</v>
      </c>
      <c r="G1149" t="s">
        <v>7077</v>
      </c>
      <c r="H1149" t="s">
        <v>7078</v>
      </c>
      <c r="I1149" t="s">
        <v>34</v>
      </c>
      <c r="J1149" t="s">
        <v>372</v>
      </c>
      <c r="K1149" t="s">
        <v>24</v>
      </c>
      <c r="L1149" t="s">
        <v>1331</v>
      </c>
      <c r="M1149" t="s">
        <v>7079</v>
      </c>
      <c r="N1149" t="s">
        <v>46</v>
      </c>
    </row>
    <row r="1150" spans="1:14" x14ac:dyDescent="0.25">
      <c r="A1150" t="s">
        <v>7080</v>
      </c>
      <c r="B1150" t="s">
        <v>7081</v>
      </c>
      <c r="C1150" t="s">
        <v>76</v>
      </c>
      <c r="D1150" t="s">
        <v>7082</v>
      </c>
      <c r="E1150" t="s">
        <v>18</v>
      </c>
      <c r="F1150" t="s">
        <v>7083</v>
      </c>
      <c r="G1150" t="s">
        <v>7084</v>
      </c>
      <c r="H1150" t="s">
        <v>7085</v>
      </c>
      <c r="I1150" t="s">
        <v>34</v>
      </c>
      <c r="J1150" t="s">
        <v>1468</v>
      </c>
      <c r="K1150" t="s">
        <v>24</v>
      </c>
      <c r="L1150" t="s">
        <v>44</v>
      </c>
      <c r="M1150" t="s">
        <v>7086</v>
      </c>
      <c r="N1150" t="s">
        <v>46</v>
      </c>
    </row>
    <row r="1151" spans="1:14" x14ac:dyDescent="0.25">
      <c r="A1151" t="s">
        <v>7087</v>
      </c>
      <c r="B1151" t="s">
        <v>101</v>
      </c>
      <c r="C1151" t="s">
        <v>16</v>
      </c>
      <c r="D1151" t="s">
        <v>102</v>
      </c>
      <c r="E1151" t="s">
        <v>18</v>
      </c>
      <c r="F1151" t="s">
        <v>7088</v>
      </c>
      <c r="G1151" t="s">
        <v>7089</v>
      </c>
      <c r="H1151" t="s">
        <v>7090</v>
      </c>
      <c r="I1151" t="s">
        <v>34</v>
      </c>
      <c r="J1151" t="s">
        <v>1501</v>
      </c>
      <c r="K1151" t="s">
        <v>24</v>
      </c>
      <c r="L1151" t="s">
        <v>82</v>
      </c>
      <c r="M1151" t="s">
        <v>7091</v>
      </c>
      <c r="N1151" t="s">
        <v>46</v>
      </c>
    </row>
    <row r="1152" spans="1:14" x14ac:dyDescent="0.25">
      <c r="A1152" t="s">
        <v>7092</v>
      </c>
      <c r="B1152" t="s">
        <v>7093</v>
      </c>
      <c r="C1152" t="s">
        <v>76</v>
      </c>
      <c r="D1152" t="s">
        <v>7094</v>
      </c>
      <c r="E1152" t="s">
        <v>18</v>
      </c>
      <c r="F1152" t="s">
        <v>7095</v>
      </c>
      <c r="G1152" t="s">
        <v>7096</v>
      </c>
      <c r="H1152" t="s">
        <v>7097</v>
      </c>
      <c r="I1152" t="s">
        <v>34</v>
      </c>
      <c r="J1152" t="s">
        <v>5637</v>
      </c>
      <c r="K1152" t="s">
        <v>24</v>
      </c>
      <c r="L1152" t="s">
        <v>2442</v>
      </c>
      <c r="M1152" t="s">
        <v>26</v>
      </c>
      <c r="N1152" t="s">
        <v>27</v>
      </c>
    </row>
    <row r="1153" spans="1:14" x14ac:dyDescent="0.25">
      <c r="A1153" t="s">
        <v>7098</v>
      </c>
      <c r="B1153" t="s">
        <v>7099</v>
      </c>
      <c r="C1153" t="s">
        <v>16</v>
      </c>
      <c r="D1153" t="s">
        <v>94</v>
      </c>
      <c r="E1153" t="s">
        <v>18</v>
      </c>
      <c r="F1153" t="s">
        <v>7100</v>
      </c>
      <c r="G1153" t="s">
        <v>7101</v>
      </c>
      <c r="H1153" t="s">
        <v>7102</v>
      </c>
      <c r="I1153" t="s">
        <v>34</v>
      </c>
      <c r="J1153" t="s">
        <v>889</v>
      </c>
      <c r="K1153" t="s">
        <v>24</v>
      </c>
      <c r="L1153" t="s">
        <v>3732</v>
      </c>
      <c r="M1153" t="s">
        <v>26</v>
      </c>
      <c r="N1153" t="s">
        <v>27</v>
      </c>
    </row>
    <row r="1154" spans="1:14" x14ac:dyDescent="0.25">
      <c r="A1154" t="s">
        <v>7103</v>
      </c>
      <c r="B1154" t="s">
        <v>4064</v>
      </c>
      <c r="C1154" t="s">
        <v>16</v>
      </c>
      <c r="D1154" t="s">
        <v>2841</v>
      </c>
      <c r="E1154" t="s">
        <v>18</v>
      </c>
      <c r="F1154" t="s">
        <v>7104</v>
      </c>
      <c r="G1154" t="s">
        <v>7105</v>
      </c>
      <c r="H1154" t="s">
        <v>7106</v>
      </c>
      <c r="I1154" t="s">
        <v>34</v>
      </c>
      <c r="J1154" t="s">
        <v>1279</v>
      </c>
      <c r="K1154" t="s">
        <v>24</v>
      </c>
      <c r="L1154" t="s">
        <v>82</v>
      </c>
      <c r="M1154" t="s">
        <v>26</v>
      </c>
      <c r="N1154" t="s">
        <v>27</v>
      </c>
    </row>
    <row r="1155" spans="1:14" x14ac:dyDescent="0.25">
      <c r="A1155" t="s">
        <v>7107</v>
      </c>
      <c r="B1155" t="s">
        <v>6208</v>
      </c>
      <c r="C1155" t="s">
        <v>76</v>
      </c>
      <c r="D1155" t="s">
        <v>7108</v>
      </c>
      <c r="E1155" t="s">
        <v>18</v>
      </c>
      <c r="F1155" t="s">
        <v>7109</v>
      </c>
      <c r="G1155" t="s">
        <v>7110</v>
      </c>
      <c r="H1155" t="s">
        <v>7111</v>
      </c>
      <c r="I1155" t="s">
        <v>34</v>
      </c>
      <c r="J1155" t="s">
        <v>448</v>
      </c>
      <c r="K1155" t="s">
        <v>24</v>
      </c>
      <c r="L1155" t="s">
        <v>4498</v>
      </c>
      <c r="M1155" t="s">
        <v>26</v>
      </c>
      <c r="N1155" t="s">
        <v>27</v>
      </c>
    </row>
    <row r="1156" spans="1:14" x14ac:dyDescent="0.25">
      <c r="A1156" t="s">
        <v>7112</v>
      </c>
      <c r="B1156" t="s">
        <v>7113</v>
      </c>
      <c r="C1156" t="s">
        <v>16</v>
      </c>
      <c r="D1156" t="s">
        <v>397</v>
      </c>
      <c r="E1156" t="s">
        <v>18</v>
      </c>
      <c r="F1156" t="s">
        <v>7114</v>
      </c>
      <c r="G1156" t="s">
        <v>7115</v>
      </c>
      <c r="H1156" t="s">
        <v>7116</v>
      </c>
      <c r="I1156" t="s">
        <v>34</v>
      </c>
      <c r="J1156" t="s">
        <v>476</v>
      </c>
      <c r="K1156" t="s">
        <v>24</v>
      </c>
      <c r="L1156" t="s">
        <v>7117</v>
      </c>
      <c r="M1156" t="s">
        <v>26</v>
      </c>
      <c r="N1156" t="s">
        <v>27</v>
      </c>
    </row>
    <row r="1157" spans="1:14" x14ac:dyDescent="0.25">
      <c r="A1157" t="s">
        <v>6217</v>
      </c>
      <c r="B1157" t="s">
        <v>6167</v>
      </c>
      <c r="C1157" t="s">
        <v>16</v>
      </c>
      <c r="D1157" t="s">
        <v>638</v>
      </c>
      <c r="E1157" t="s">
        <v>18</v>
      </c>
      <c r="F1157" t="s">
        <v>7118</v>
      </c>
      <c r="G1157" t="s">
        <v>7119</v>
      </c>
      <c r="H1157" t="s">
        <v>7120</v>
      </c>
      <c r="I1157" t="s">
        <v>34</v>
      </c>
      <c r="J1157" t="s">
        <v>134</v>
      </c>
      <c r="K1157" t="s">
        <v>24</v>
      </c>
      <c r="L1157" t="s">
        <v>82</v>
      </c>
      <c r="M1157" t="s">
        <v>26</v>
      </c>
      <c r="N1157" t="s">
        <v>27</v>
      </c>
    </row>
    <row r="1158" spans="1:14" x14ac:dyDescent="0.25">
      <c r="A1158" t="s">
        <v>7121</v>
      </c>
      <c r="B1158" t="s">
        <v>2408</v>
      </c>
      <c r="C1158" t="s">
        <v>76</v>
      </c>
      <c r="D1158" t="s">
        <v>197</v>
      </c>
      <c r="E1158" t="s">
        <v>18</v>
      </c>
      <c r="F1158" t="s">
        <v>7122</v>
      </c>
      <c r="G1158" t="s">
        <v>7123</v>
      </c>
      <c r="H1158" t="s">
        <v>7124</v>
      </c>
      <c r="I1158" t="s">
        <v>34</v>
      </c>
      <c r="J1158" t="s">
        <v>536</v>
      </c>
      <c r="K1158" t="s">
        <v>24</v>
      </c>
      <c r="L1158" t="s">
        <v>202</v>
      </c>
      <c r="M1158" t="s">
        <v>7125</v>
      </c>
      <c r="N1158" t="s">
        <v>46</v>
      </c>
    </row>
    <row r="1159" spans="1:14" x14ac:dyDescent="0.25">
      <c r="A1159" t="s">
        <v>7126</v>
      </c>
      <c r="B1159" t="s">
        <v>101</v>
      </c>
      <c r="C1159" t="s">
        <v>76</v>
      </c>
      <c r="D1159" t="s">
        <v>102</v>
      </c>
      <c r="E1159" t="s">
        <v>18</v>
      </c>
      <c r="F1159" t="s">
        <v>7127</v>
      </c>
      <c r="G1159" t="s">
        <v>7128</v>
      </c>
      <c r="H1159" t="s">
        <v>7129</v>
      </c>
      <c r="I1159" t="s">
        <v>34</v>
      </c>
      <c r="J1159" t="s">
        <v>71</v>
      </c>
      <c r="K1159" t="s">
        <v>24</v>
      </c>
      <c r="L1159" t="s">
        <v>82</v>
      </c>
      <c r="M1159" t="s">
        <v>7130</v>
      </c>
      <c r="N1159" t="s">
        <v>46</v>
      </c>
    </row>
    <row r="1160" spans="1:14" x14ac:dyDescent="0.25">
      <c r="A1160" t="s">
        <v>7131</v>
      </c>
      <c r="B1160" t="s">
        <v>7132</v>
      </c>
      <c r="C1160" t="s">
        <v>16</v>
      </c>
      <c r="D1160" t="s">
        <v>2847</v>
      </c>
      <c r="E1160" t="s">
        <v>18</v>
      </c>
      <c r="F1160" t="s">
        <v>7133</v>
      </c>
      <c r="G1160" t="s">
        <v>7134</v>
      </c>
      <c r="H1160" t="s">
        <v>7135</v>
      </c>
      <c r="I1160" t="s">
        <v>34</v>
      </c>
      <c r="J1160" t="s">
        <v>315</v>
      </c>
      <c r="K1160" t="s">
        <v>24</v>
      </c>
      <c r="L1160" t="s">
        <v>82</v>
      </c>
      <c r="M1160" t="s">
        <v>7136</v>
      </c>
      <c r="N1160" t="s">
        <v>46</v>
      </c>
    </row>
    <row r="1161" spans="1:14" x14ac:dyDescent="0.25">
      <c r="A1161" t="s">
        <v>7137</v>
      </c>
      <c r="B1161" t="s">
        <v>7138</v>
      </c>
      <c r="C1161" t="s">
        <v>76</v>
      </c>
      <c r="D1161" t="s">
        <v>151</v>
      </c>
      <c r="E1161" t="s">
        <v>18</v>
      </c>
      <c r="F1161" t="s">
        <v>7139</v>
      </c>
      <c r="G1161" t="s">
        <v>7140</v>
      </c>
      <c r="H1161" t="s">
        <v>7141</v>
      </c>
      <c r="I1161" t="s">
        <v>34</v>
      </c>
      <c r="J1161" t="s">
        <v>1543</v>
      </c>
      <c r="K1161" t="s">
        <v>24</v>
      </c>
      <c r="L1161" t="s">
        <v>114</v>
      </c>
      <c r="M1161" t="s">
        <v>7142</v>
      </c>
      <c r="N1161" t="s">
        <v>46</v>
      </c>
    </row>
    <row r="1162" spans="1:14" x14ac:dyDescent="0.25">
      <c r="A1162" t="s">
        <v>7143</v>
      </c>
      <c r="B1162" t="s">
        <v>7144</v>
      </c>
      <c r="C1162" t="s">
        <v>76</v>
      </c>
      <c r="D1162" t="s">
        <v>759</v>
      </c>
      <c r="E1162" t="s">
        <v>18</v>
      </c>
      <c r="F1162" t="s">
        <v>7145</v>
      </c>
      <c r="G1162" t="s">
        <v>7146</v>
      </c>
      <c r="H1162" t="s">
        <v>7147</v>
      </c>
      <c r="I1162" t="s">
        <v>34</v>
      </c>
      <c r="J1162" t="s">
        <v>782</v>
      </c>
      <c r="K1162" t="s">
        <v>24</v>
      </c>
      <c r="L1162" t="s">
        <v>248</v>
      </c>
      <c r="M1162" t="s">
        <v>26</v>
      </c>
      <c r="N1162" t="s">
        <v>27</v>
      </c>
    </row>
    <row r="1163" spans="1:14" x14ac:dyDescent="0.25">
      <c r="A1163" t="s">
        <v>7148</v>
      </c>
      <c r="B1163" t="s">
        <v>2505</v>
      </c>
      <c r="C1163" t="s">
        <v>16</v>
      </c>
      <c r="D1163" t="s">
        <v>7149</v>
      </c>
      <c r="E1163" t="s">
        <v>18</v>
      </c>
      <c r="F1163" t="s">
        <v>7150</v>
      </c>
      <c r="G1163" t="s">
        <v>7151</v>
      </c>
      <c r="H1163" t="s">
        <v>7152</v>
      </c>
      <c r="I1163" t="s">
        <v>2489</v>
      </c>
      <c r="J1163" t="s">
        <v>134</v>
      </c>
      <c r="K1163" t="s">
        <v>24</v>
      </c>
      <c r="L1163" t="s">
        <v>7153</v>
      </c>
      <c r="M1163" t="s">
        <v>26</v>
      </c>
      <c r="N1163" t="s">
        <v>27</v>
      </c>
    </row>
    <row r="1164" spans="1:14" x14ac:dyDescent="0.25">
      <c r="A1164" t="s">
        <v>7154</v>
      </c>
      <c r="B1164" t="s">
        <v>7155</v>
      </c>
      <c r="C1164" t="s">
        <v>76</v>
      </c>
      <c r="D1164" t="s">
        <v>3197</v>
      </c>
      <c r="E1164" t="s">
        <v>18</v>
      </c>
      <c r="F1164" t="s">
        <v>7156</v>
      </c>
      <c r="G1164" t="s">
        <v>7157</v>
      </c>
      <c r="H1164" t="s">
        <v>7158</v>
      </c>
      <c r="I1164" t="s">
        <v>34</v>
      </c>
      <c r="J1164" t="s">
        <v>1860</v>
      </c>
      <c r="K1164" t="s">
        <v>24</v>
      </c>
      <c r="L1164" t="s">
        <v>82</v>
      </c>
      <c r="M1164" t="s">
        <v>26</v>
      </c>
      <c r="N1164" t="s">
        <v>27</v>
      </c>
    </row>
    <row r="1165" spans="1:14" x14ac:dyDescent="0.25">
      <c r="A1165" t="s">
        <v>28</v>
      </c>
      <c r="B1165" t="s">
        <v>428</v>
      </c>
      <c r="C1165" t="s">
        <v>76</v>
      </c>
      <c r="D1165" t="s">
        <v>7159</v>
      </c>
      <c r="E1165" t="s">
        <v>18</v>
      </c>
      <c r="F1165" t="s">
        <v>7160</v>
      </c>
      <c r="G1165" t="s">
        <v>7161</v>
      </c>
      <c r="H1165" t="s">
        <v>7162</v>
      </c>
      <c r="I1165" t="s">
        <v>34</v>
      </c>
      <c r="J1165" t="s">
        <v>307</v>
      </c>
      <c r="K1165" t="s">
        <v>24</v>
      </c>
      <c r="L1165" t="s">
        <v>193</v>
      </c>
      <c r="M1165" t="s">
        <v>26</v>
      </c>
      <c r="N1165" t="s">
        <v>27</v>
      </c>
    </row>
    <row r="1166" spans="1:14" x14ac:dyDescent="0.25">
      <c r="A1166" t="s">
        <v>7163</v>
      </c>
      <c r="B1166" t="s">
        <v>7164</v>
      </c>
      <c r="C1166" t="s">
        <v>76</v>
      </c>
      <c r="D1166" t="s">
        <v>2740</v>
      </c>
      <c r="E1166" t="s">
        <v>18</v>
      </c>
      <c r="F1166" t="s">
        <v>7165</v>
      </c>
      <c r="G1166" t="s">
        <v>7166</v>
      </c>
      <c r="H1166" t="s">
        <v>7167</v>
      </c>
      <c r="I1166" t="s">
        <v>22</v>
      </c>
      <c r="J1166" t="s">
        <v>1413</v>
      </c>
      <c r="K1166" t="s">
        <v>24</v>
      </c>
      <c r="L1166" t="s">
        <v>2744</v>
      </c>
      <c r="M1166" t="s">
        <v>7168</v>
      </c>
      <c r="N1166" t="s">
        <v>46</v>
      </c>
    </row>
    <row r="1167" spans="1:14" x14ac:dyDescent="0.25">
      <c r="A1167" t="s">
        <v>7169</v>
      </c>
      <c r="B1167" t="s">
        <v>3502</v>
      </c>
      <c r="C1167" t="s">
        <v>16</v>
      </c>
      <c r="D1167" t="s">
        <v>3844</v>
      </c>
      <c r="E1167" t="s">
        <v>18</v>
      </c>
      <c r="F1167" t="s">
        <v>7170</v>
      </c>
      <c r="G1167" t="s">
        <v>7171</v>
      </c>
      <c r="H1167" t="s">
        <v>7172</v>
      </c>
      <c r="I1167" t="s">
        <v>34</v>
      </c>
      <c r="J1167" t="s">
        <v>476</v>
      </c>
      <c r="K1167" t="s">
        <v>24</v>
      </c>
      <c r="L1167" t="s">
        <v>36</v>
      </c>
      <c r="M1167" t="s">
        <v>26</v>
      </c>
      <c r="N1167" t="s">
        <v>27</v>
      </c>
    </row>
    <row r="1168" spans="1:14" x14ac:dyDescent="0.25">
      <c r="A1168" t="s">
        <v>7173</v>
      </c>
      <c r="B1168" t="s">
        <v>7174</v>
      </c>
      <c r="C1168" t="s">
        <v>16</v>
      </c>
      <c r="D1168" t="s">
        <v>3818</v>
      </c>
      <c r="E1168" t="s">
        <v>18</v>
      </c>
      <c r="F1168" t="s">
        <v>7175</v>
      </c>
      <c r="G1168" t="s">
        <v>7176</v>
      </c>
      <c r="H1168" t="s">
        <v>7177</v>
      </c>
      <c r="I1168" t="s">
        <v>34</v>
      </c>
      <c r="J1168" t="s">
        <v>256</v>
      </c>
      <c r="K1168" t="s">
        <v>24</v>
      </c>
      <c r="L1168" t="s">
        <v>36</v>
      </c>
      <c r="M1168" t="s">
        <v>26</v>
      </c>
      <c r="N1168" t="s">
        <v>27</v>
      </c>
    </row>
    <row r="1169" spans="1:14" x14ac:dyDescent="0.25">
      <c r="A1169" t="s">
        <v>7178</v>
      </c>
      <c r="B1169" t="s">
        <v>48</v>
      </c>
      <c r="C1169" t="s">
        <v>76</v>
      </c>
      <c r="D1169" t="s">
        <v>49</v>
      </c>
      <c r="E1169" t="s">
        <v>18</v>
      </c>
      <c r="F1169" t="s">
        <v>7179</v>
      </c>
      <c r="G1169" t="s">
        <v>7180</v>
      </c>
      <c r="H1169" t="s">
        <v>7181</v>
      </c>
      <c r="I1169" t="s">
        <v>34</v>
      </c>
      <c r="J1169" t="s">
        <v>1398</v>
      </c>
      <c r="K1169" t="s">
        <v>24</v>
      </c>
      <c r="L1169" t="s">
        <v>54</v>
      </c>
      <c r="M1169" t="s">
        <v>7182</v>
      </c>
      <c r="N1169" t="s">
        <v>46</v>
      </c>
    </row>
    <row r="1170" spans="1:14" x14ac:dyDescent="0.25">
      <c r="A1170" t="s">
        <v>7183</v>
      </c>
      <c r="B1170" t="s">
        <v>7184</v>
      </c>
      <c r="C1170" t="s">
        <v>16</v>
      </c>
      <c r="D1170" t="s">
        <v>7185</v>
      </c>
      <c r="E1170" t="s">
        <v>18</v>
      </c>
      <c r="F1170" t="s">
        <v>7186</v>
      </c>
      <c r="G1170" t="s">
        <v>7187</v>
      </c>
      <c r="H1170" t="s">
        <v>7188</v>
      </c>
      <c r="I1170" t="s">
        <v>348</v>
      </c>
      <c r="J1170" t="s">
        <v>521</v>
      </c>
      <c r="K1170" t="s">
        <v>24</v>
      </c>
      <c r="L1170" t="s">
        <v>394</v>
      </c>
      <c r="M1170" t="s">
        <v>26</v>
      </c>
      <c r="N1170" t="s">
        <v>27</v>
      </c>
    </row>
    <row r="1171" spans="1:14" x14ac:dyDescent="0.25">
      <c r="A1171" t="s">
        <v>7189</v>
      </c>
      <c r="C1171" t="s">
        <v>16</v>
      </c>
      <c r="D1171" t="s">
        <v>7190</v>
      </c>
      <c r="E1171" t="s">
        <v>18</v>
      </c>
      <c r="F1171" t="s">
        <v>7191</v>
      </c>
      <c r="G1171" t="s">
        <v>7192</v>
      </c>
      <c r="H1171" t="s">
        <v>7193</v>
      </c>
      <c r="I1171" t="s">
        <v>348</v>
      </c>
      <c r="J1171" t="s">
        <v>1836</v>
      </c>
      <c r="K1171" t="s">
        <v>24</v>
      </c>
      <c r="L1171" t="s">
        <v>394</v>
      </c>
      <c r="M1171" t="s">
        <v>7194</v>
      </c>
      <c r="N1171" t="s">
        <v>46</v>
      </c>
    </row>
    <row r="1172" spans="1:14" x14ac:dyDescent="0.25">
      <c r="A1172" t="s">
        <v>7195</v>
      </c>
      <c r="B1172" t="s">
        <v>2313</v>
      </c>
      <c r="C1172" t="s">
        <v>16</v>
      </c>
      <c r="D1172" t="s">
        <v>6421</v>
      </c>
      <c r="E1172" t="s">
        <v>18</v>
      </c>
      <c r="F1172" t="s">
        <v>7196</v>
      </c>
      <c r="G1172" t="s">
        <v>7197</v>
      </c>
      <c r="H1172" t="s">
        <v>7198</v>
      </c>
      <c r="I1172" t="s">
        <v>34</v>
      </c>
      <c r="J1172" t="s">
        <v>1769</v>
      </c>
      <c r="K1172" t="s">
        <v>24</v>
      </c>
      <c r="L1172" t="s">
        <v>441</v>
      </c>
      <c r="M1172" t="s">
        <v>26</v>
      </c>
      <c r="N1172" t="s">
        <v>27</v>
      </c>
    </row>
    <row r="1173" spans="1:14" x14ac:dyDescent="0.25">
      <c r="A1173" t="s">
        <v>7199</v>
      </c>
      <c r="B1173" t="s">
        <v>7200</v>
      </c>
      <c r="C1173" t="s">
        <v>16</v>
      </c>
      <c r="D1173" t="s">
        <v>7201</v>
      </c>
      <c r="E1173" t="s">
        <v>18</v>
      </c>
      <c r="F1173" t="s">
        <v>7202</v>
      </c>
      <c r="G1173" t="s">
        <v>7203</v>
      </c>
      <c r="H1173" t="s">
        <v>7204</v>
      </c>
      <c r="I1173" t="s">
        <v>2489</v>
      </c>
      <c r="J1173" t="s">
        <v>7205</v>
      </c>
      <c r="K1173" t="s">
        <v>3836</v>
      </c>
      <c r="L1173" t="s">
        <v>7206</v>
      </c>
      <c r="M1173" t="s">
        <v>26</v>
      </c>
      <c r="N1173" t="s">
        <v>27</v>
      </c>
    </row>
    <row r="1174" spans="1:14" x14ac:dyDescent="0.25">
      <c r="A1174" t="s">
        <v>7207</v>
      </c>
      <c r="B1174" t="s">
        <v>7208</v>
      </c>
      <c r="C1174" t="s">
        <v>76</v>
      </c>
      <c r="D1174" t="s">
        <v>5227</v>
      </c>
      <c r="E1174" t="s">
        <v>695</v>
      </c>
      <c r="F1174" t="s">
        <v>7209</v>
      </c>
      <c r="G1174" t="s">
        <v>7210</v>
      </c>
      <c r="H1174" t="s">
        <v>7211</v>
      </c>
      <c r="I1174" t="s">
        <v>34</v>
      </c>
      <c r="J1174" t="s">
        <v>2051</v>
      </c>
      <c r="K1174" t="s">
        <v>24</v>
      </c>
      <c r="L1174" t="s">
        <v>82</v>
      </c>
      <c r="M1174" t="s">
        <v>26</v>
      </c>
      <c r="N1174" t="s">
        <v>27</v>
      </c>
    </row>
    <row r="1175" spans="1:14" x14ac:dyDescent="0.25">
      <c r="A1175" t="s">
        <v>7212</v>
      </c>
      <c r="B1175" t="s">
        <v>7213</v>
      </c>
      <c r="C1175" t="s">
        <v>16</v>
      </c>
      <c r="D1175" t="s">
        <v>7214</v>
      </c>
      <c r="E1175" t="s">
        <v>695</v>
      </c>
      <c r="F1175" t="s">
        <v>7215</v>
      </c>
      <c r="G1175" t="s">
        <v>7216</v>
      </c>
      <c r="H1175" t="s">
        <v>7217</v>
      </c>
      <c r="I1175" t="s">
        <v>34</v>
      </c>
      <c r="J1175" t="s">
        <v>456</v>
      </c>
      <c r="K1175" t="s">
        <v>24</v>
      </c>
      <c r="L1175" t="s">
        <v>914</v>
      </c>
      <c r="M1175" t="s">
        <v>7218</v>
      </c>
      <c r="N1175" t="s">
        <v>46</v>
      </c>
    </row>
    <row r="1176" spans="1:14" x14ac:dyDescent="0.25">
      <c r="A1176" t="s">
        <v>7219</v>
      </c>
      <c r="B1176" t="s">
        <v>7220</v>
      </c>
      <c r="C1176" t="s">
        <v>16</v>
      </c>
      <c r="D1176" t="s">
        <v>7221</v>
      </c>
      <c r="E1176" t="s">
        <v>695</v>
      </c>
      <c r="F1176" t="s">
        <v>7222</v>
      </c>
      <c r="G1176" t="s">
        <v>7223</v>
      </c>
      <c r="H1176" t="s">
        <v>7224</v>
      </c>
      <c r="I1176" t="s">
        <v>348</v>
      </c>
      <c r="J1176" t="s">
        <v>1208</v>
      </c>
      <c r="K1176" t="s">
        <v>24</v>
      </c>
      <c r="L1176" t="s">
        <v>394</v>
      </c>
      <c r="M1176" t="s">
        <v>26</v>
      </c>
      <c r="N1176" t="s">
        <v>27</v>
      </c>
    </row>
    <row r="1177" spans="1:14" x14ac:dyDescent="0.25">
      <c r="A1177" t="s">
        <v>7225</v>
      </c>
      <c r="B1177" t="s">
        <v>7226</v>
      </c>
      <c r="C1177" t="s">
        <v>16</v>
      </c>
      <c r="D1177" t="s">
        <v>3889</v>
      </c>
      <c r="E1177" t="s">
        <v>695</v>
      </c>
      <c r="F1177" t="s">
        <v>7227</v>
      </c>
      <c r="G1177" t="s">
        <v>7228</v>
      </c>
      <c r="H1177" t="s">
        <v>7229</v>
      </c>
      <c r="I1177" t="s">
        <v>34</v>
      </c>
      <c r="J1177" t="s">
        <v>816</v>
      </c>
      <c r="K1177" t="s">
        <v>24</v>
      </c>
      <c r="L1177" t="s">
        <v>44</v>
      </c>
      <c r="M1177" t="s">
        <v>26</v>
      </c>
      <c r="N1177" t="s">
        <v>27</v>
      </c>
    </row>
    <row r="1178" spans="1:14" x14ac:dyDescent="0.25">
      <c r="A1178" t="s">
        <v>7212</v>
      </c>
      <c r="B1178" t="s">
        <v>7213</v>
      </c>
      <c r="C1178" t="s">
        <v>16</v>
      </c>
      <c r="D1178" t="s">
        <v>7214</v>
      </c>
      <c r="E1178" t="s">
        <v>695</v>
      </c>
      <c r="F1178" t="s">
        <v>7230</v>
      </c>
      <c r="G1178" t="s">
        <v>7231</v>
      </c>
      <c r="H1178" t="s">
        <v>7232</v>
      </c>
      <c r="I1178" t="s">
        <v>34</v>
      </c>
      <c r="J1178" t="s">
        <v>456</v>
      </c>
      <c r="K1178" t="s">
        <v>24</v>
      </c>
      <c r="L1178" t="s">
        <v>914</v>
      </c>
      <c r="M1178" t="s">
        <v>7233</v>
      </c>
      <c r="N1178" t="s">
        <v>46</v>
      </c>
    </row>
    <row r="1179" spans="1:14" x14ac:dyDescent="0.25">
      <c r="A1179" t="s">
        <v>7239</v>
      </c>
      <c r="B1179" t="s">
        <v>7240</v>
      </c>
      <c r="C1179" t="s">
        <v>16</v>
      </c>
      <c r="D1179" t="s">
        <v>4896</v>
      </c>
      <c r="E1179" t="s">
        <v>695</v>
      </c>
      <c r="F1179" t="s">
        <v>7241</v>
      </c>
      <c r="G1179" t="s">
        <v>7242</v>
      </c>
      <c r="H1179" t="s">
        <v>7243</v>
      </c>
      <c r="I1179" t="s">
        <v>34</v>
      </c>
      <c r="J1179" t="s">
        <v>2079</v>
      </c>
      <c r="K1179" t="s">
        <v>24</v>
      </c>
      <c r="L1179" t="s">
        <v>2751</v>
      </c>
      <c r="M1179" t="s">
        <v>26</v>
      </c>
      <c r="N1179" t="s">
        <v>27</v>
      </c>
    </row>
    <row r="1180" spans="1:14" x14ac:dyDescent="0.25">
      <c r="A1180" t="s">
        <v>2208</v>
      </c>
      <c r="B1180" t="s">
        <v>2063</v>
      </c>
      <c r="C1180" t="s">
        <v>1700</v>
      </c>
      <c r="D1180" t="s">
        <v>1612</v>
      </c>
      <c r="E1180" t="s">
        <v>695</v>
      </c>
      <c r="F1180" t="s">
        <v>7244</v>
      </c>
      <c r="G1180" t="s">
        <v>7245</v>
      </c>
      <c r="H1180" t="s">
        <v>7246</v>
      </c>
      <c r="I1180" t="s">
        <v>34</v>
      </c>
      <c r="J1180" t="s">
        <v>269</v>
      </c>
      <c r="K1180" t="s">
        <v>7247</v>
      </c>
      <c r="L1180" t="s">
        <v>82</v>
      </c>
      <c r="M1180" t="s">
        <v>26</v>
      </c>
      <c r="N1180" t="s">
        <v>27</v>
      </c>
    </row>
    <row r="1181" spans="1:14" x14ac:dyDescent="0.25">
      <c r="A1181" t="s">
        <v>7248</v>
      </c>
      <c r="B1181" t="s">
        <v>7249</v>
      </c>
      <c r="C1181" t="s">
        <v>2018</v>
      </c>
      <c r="D1181" t="s">
        <v>7250</v>
      </c>
      <c r="E1181" t="s">
        <v>18</v>
      </c>
      <c r="F1181" t="s">
        <v>7251</v>
      </c>
      <c r="G1181" t="s">
        <v>7252</v>
      </c>
      <c r="H1181" t="s">
        <v>7253</v>
      </c>
      <c r="I1181" t="s">
        <v>34</v>
      </c>
      <c r="J1181" t="s">
        <v>2023</v>
      </c>
      <c r="K1181" t="s">
        <v>1705</v>
      </c>
      <c r="L1181" t="s">
        <v>184</v>
      </c>
      <c r="M1181" t="s">
        <v>26</v>
      </c>
      <c r="N1181" t="s">
        <v>27</v>
      </c>
    </row>
    <row r="1182" spans="1:14" x14ac:dyDescent="0.25">
      <c r="A1182" t="s">
        <v>7254</v>
      </c>
      <c r="C1182" t="s">
        <v>7255</v>
      </c>
      <c r="E1182" t="s">
        <v>7256</v>
      </c>
      <c r="F1182" t="s">
        <v>7257</v>
      </c>
      <c r="G1182" t="s">
        <v>7258</v>
      </c>
      <c r="I1182" t="s">
        <v>34</v>
      </c>
      <c r="J1182" t="s">
        <v>872</v>
      </c>
      <c r="K1182" t="s">
        <v>1705</v>
      </c>
      <c r="M1182" t="s">
        <v>26</v>
      </c>
      <c r="N1182" t="s">
        <v>27</v>
      </c>
    </row>
    <row r="1183" spans="1:14" x14ac:dyDescent="0.25">
      <c r="A1183" t="s">
        <v>7264</v>
      </c>
      <c r="B1183" t="s">
        <v>7260</v>
      </c>
      <c r="C1183" t="s">
        <v>1700</v>
      </c>
      <c r="D1183" t="s">
        <v>759</v>
      </c>
      <c r="E1183" t="s">
        <v>695</v>
      </c>
      <c r="F1183" t="s">
        <v>7265</v>
      </c>
      <c r="G1183" t="s">
        <v>7266</v>
      </c>
      <c r="H1183" t="s">
        <v>7267</v>
      </c>
      <c r="I1183" t="s">
        <v>34</v>
      </c>
      <c r="J1183" t="s">
        <v>872</v>
      </c>
      <c r="K1183" t="s">
        <v>1705</v>
      </c>
      <c r="L1183" t="s">
        <v>82</v>
      </c>
      <c r="M1183" t="s">
        <v>26</v>
      </c>
      <c r="N1183" t="s">
        <v>27</v>
      </c>
    </row>
    <row r="1184" spans="1:14" x14ac:dyDescent="0.25">
      <c r="A1184" t="s">
        <v>7268</v>
      </c>
      <c r="B1184" t="s">
        <v>29</v>
      </c>
      <c r="C1184" t="s">
        <v>600</v>
      </c>
      <c r="D1184" t="s">
        <v>429</v>
      </c>
      <c r="E1184" t="s">
        <v>18</v>
      </c>
      <c r="F1184" t="s">
        <v>7269</v>
      </c>
      <c r="G1184" t="s">
        <v>7270</v>
      </c>
      <c r="H1184" t="s">
        <v>7271</v>
      </c>
      <c r="I1184" t="s">
        <v>34</v>
      </c>
      <c r="J1184" t="s">
        <v>5669</v>
      </c>
      <c r="K1184" t="s">
        <v>606</v>
      </c>
      <c r="L1184" t="s">
        <v>434</v>
      </c>
      <c r="M1184" t="s">
        <v>26</v>
      </c>
      <c r="N1184" t="s">
        <v>27</v>
      </c>
    </row>
    <row r="1185" spans="1:14" x14ac:dyDescent="0.25">
      <c r="A1185" t="s">
        <v>7272</v>
      </c>
      <c r="B1185" t="s">
        <v>599</v>
      </c>
      <c r="C1185" t="s">
        <v>600</v>
      </c>
      <c r="D1185" t="s">
        <v>7273</v>
      </c>
      <c r="E1185" t="s">
        <v>695</v>
      </c>
      <c r="F1185" t="s">
        <v>7274</v>
      </c>
      <c r="G1185" t="s">
        <v>7275</v>
      </c>
      <c r="H1185" t="s">
        <v>7276</v>
      </c>
      <c r="I1185" t="s">
        <v>34</v>
      </c>
      <c r="J1185" t="s">
        <v>2062</v>
      </c>
      <c r="K1185" t="s">
        <v>606</v>
      </c>
      <c r="L1185" t="s">
        <v>1469</v>
      </c>
      <c r="M1185" t="s">
        <v>26</v>
      </c>
      <c r="N1185" t="s">
        <v>27</v>
      </c>
    </row>
    <row r="1186" spans="1:14" x14ac:dyDescent="0.25">
      <c r="A1186" t="s">
        <v>7254</v>
      </c>
      <c r="C1186" t="s">
        <v>7255</v>
      </c>
      <c r="E1186" t="s">
        <v>7256</v>
      </c>
      <c r="F1186" t="s">
        <v>7277</v>
      </c>
      <c r="G1186" t="s">
        <v>7278</v>
      </c>
      <c r="I1186" t="s">
        <v>34</v>
      </c>
      <c r="J1186" t="s">
        <v>2062</v>
      </c>
      <c r="K1186" t="s">
        <v>1705</v>
      </c>
      <c r="M1186" t="s">
        <v>26</v>
      </c>
      <c r="N1186" t="s">
        <v>27</v>
      </c>
    </row>
    <row r="1187" spans="1:14" x14ac:dyDescent="0.25">
      <c r="A1187" t="s">
        <v>7279</v>
      </c>
      <c r="B1187" t="s">
        <v>2779</v>
      </c>
      <c r="C1187" t="s">
        <v>76</v>
      </c>
      <c r="D1187" t="s">
        <v>102</v>
      </c>
      <c r="E1187" t="s">
        <v>18</v>
      </c>
      <c r="F1187" t="s">
        <v>7280</v>
      </c>
      <c r="G1187" t="s">
        <v>7281</v>
      </c>
      <c r="H1187" t="s">
        <v>7282</v>
      </c>
      <c r="I1187" t="s">
        <v>34</v>
      </c>
      <c r="J1187" t="s">
        <v>1385</v>
      </c>
      <c r="K1187" t="s">
        <v>24</v>
      </c>
      <c r="L1187" t="s">
        <v>82</v>
      </c>
      <c r="M1187" t="s">
        <v>7283</v>
      </c>
      <c r="N1187" t="s">
        <v>46</v>
      </c>
    </row>
    <row r="1188" spans="1:14" x14ac:dyDescent="0.25">
      <c r="A1188" t="s">
        <v>7284</v>
      </c>
      <c r="B1188" t="s">
        <v>7285</v>
      </c>
      <c r="C1188" t="s">
        <v>16</v>
      </c>
      <c r="D1188" t="s">
        <v>7286</v>
      </c>
      <c r="E1188" t="s">
        <v>18</v>
      </c>
      <c r="F1188" t="s">
        <v>7287</v>
      </c>
      <c r="G1188" t="s">
        <v>7288</v>
      </c>
      <c r="H1188" t="s">
        <v>7289</v>
      </c>
      <c r="I1188" t="s">
        <v>34</v>
      </c>
      <c r="J1188" t="s">
        <v>575</v>
      </c>
      <c r="K1188" t="s">
        <v>24</v>
      </c>
      <c r="L1188" t="s">
        <v>233</v>
      </c>
      <c r="M1188" t="s">
        <v>7290</v>
      </c>
      <c r="N1188" t="s">
        <v>46</v>
      </c>
    </row>
    <row r="1189" spans="1:14" x14ac:dyDescent="0.25">
      <c r="A1189" t="s">
        <v>7291</v>
      </c>
      <c r="B1189" t="s">
        <v>7292</v>
      </c>
      <c r="C1189" t="s">
        <v>16</v>
      </c>
      <c r="D1189" t="s">
        <v>1354</v>
      </c>
      <c r="E1189" t="s">
        <v>18</v>
      </c>
      <c r="F1189" t="s">
        <v>7293</v>
      </c>
      <c r="G1189" t="s">
        <v>7294</v>
      </c>
      <c r="H1189" t="s">
        <v>7295</v>
      </c>
      <c r="I1189" t="s">
        <v>34</v>
      </c>
      <c r="J1189" t="s">
        <v>315</v>
      </c>
      <c r="K1189" t="s">
        <v>24</v>
      </c>
      <c r="L1189" t="s">
        <v>1358</v>
      </c>
      <c r="M1189" t="s">
        <v>7296</v>
      </c>
      <c r="N1189" t="s">
        <v>46</v>
      </c>
    </row>
    <row r="1190" spans="1:14" x14ac:dyDescent="0.25">
      <c r="A1190" t="s">
        <v>7297</v>
      </c>
      <c r="B1190" t="s">
        <v>7298</v>
      </c>
      <c r="C1190" t="s">
        <v>16</v>
      </c>
      <c r="D1190" t="s">
        <v>7299</v>
      </c>
      <c r="E1190" t="s">
        <v>18</v>
      </c>
      <c r="F1190" t="s">
        <v>7300</v>
      </c>
      <c r="G1190" t="s">
        <v>7301</v>
      </c>
      <c r="H1190" t="s">
        <v>7302</v>
      </c>
      <c r="I1190" t="s">
        <v>34</v>
      </c>
      <c r="J1190" t="s">
        <v>81</v>
      </c>
      <c r="K1190" t="s">
        <v>24</v>
      </c>
      <c r="L1190" t="s">
        <v>44</v>
      </c>
      <c r="M1190" t="s">
        <v>7303</v>
      </c>
      <c r="N1190" t="s">
        <v>46</v>
      </c>
    </row>
    <row r="1191" spans="1:14" x14ac:dyDescent="0.25">
      <c r="A1191" t="s">
        <v>7304</v>
      </c>
      <c r="B1191" t="s">
        <v>7305</v>
      </c>
      <c r="C1191" t="s">
        <v>76</v>
      </c>
      <c r="D1191" t="s">
        <v>49</v>
      </c>
      <c r="E1191" t="s">
        <v>18</v>
      </c>
      <c r="F1191" t="s">
        <v>7306</v>
      </c>
      <c r="G1191" t="s">
        <v>7307</v>
      </c>
      <c r="H1191" t="s">
        <v>7308</v>
      </c>
      <c r="I1191" t="s">
        <v>34</v>
      </c>
      <c r="J1191" t="s">
        <v>4634</v>
      </c>
      <c r="K1191" t="s">
        <v>24</v>
      </c>
      <c r="L1191" t="s">
        <v>54</v>
      </c>
      <c r="M1191" t="s">
        <v>7309</v>
      </c>
      <c r="N1191" t="s">
        <v>46</v>
      </c>
    </row>
    <row r="1192" spans="1:14" x14ac:dyDescent="0.25">
      <c r="A1192" t="s">
        <v>7316</v>
      </c>
      <c r="B1192" t="s">
        <v>7317</v>
      </c>
      <c r="C1192" t="s">
        <v>2018</v>
      </c>
      <c r="D1192" t="s">
        <v>5359</v>
      </c>
      <c r="E1192" t="s">
        <v>18</v>
      </c>
      <c r="F1192" t="s">
        <v>7318</v>
      </c>
      <c r="G1192" t="s">
        <v>7319</v>
      </c>
      <c r="H1192" t="s">
        <v>7320</v>
      </c>
      <c r="I1192" t="s">
        <v>34</v>
      </c>
      <c r="J1192" t="s">
        <v>3388</v>
      </c>
      <c r="K1192" t="s">
        <v>1705</v>
      </c>
      <c r="L1192" t="s">
        <v>7321</v>
      </c>
      <c r="M1192" t="s">
        <v>26</v>
      </c>
      <c r="N1192" t="s">
        <v>27</v>
      </c>
    </row>
    <row r="1193" spans="1:14" x14ac:dyDescent="0.25">
      <c r="A1193" t="s">
        <v>7322</v>
      </c>
      <c r="C1193" t="s">
        <v>600</v>
      </c>
      <c r="D1193" t="s">
        <v>1069</v>
      </c>
      <c r="E1193" t="s">
        <v>18</v>
      </c>
      <c r="F1193" t="s">
        <v>7323</v>
      </c>
      <c r="G1193" t="s">
        <v>7324</v>
      </c>
      <c r="H1193" t="s">
        <v>7325</v>
      </c>
      <c r="I1193" t="s">
        <v>34</v>
      </c>
      <c r="J1193" t="s">
        <v>1965</v>
      </c>
      <c r="K1193" t="s">
        <v>606</v>
      </c>
      <c r="L1193" t="s">
        <v>82</v>
      </c>
      <c r="M1193" t="s">
        <v>26</v>
      </c>
      <c r="N1193" t="s">
        <v>27</v>
      </c>
    </row>
    <row r="1194" spans="1:14" x14ac:dyDescent="0.25">
      <c r="A1194" t="s">
        <v>7326</v>
      </c>
      <c r="C1194" t="s">
        <v>2018</v>
      </c>
      <c r="D1194" t="s">
        <v>7327</v>
      </c>
      <c r="E1194" t="s">
        <v>18</v>
      </c>
      <c r="F1194" t="s">
        <v>7328</v>
      </c>
      <c r="G1194" t="s">
        <v>7329</v>
      </c>
      <c r="H1194" t="s">
        <v>7330</v>
      </c>
      <c r="I1194" t="s">
        <v>34</v>
      </c>
      <c r="J1194" t="s">
        <v>1295</v>
      </c>
      <c r="K1194" t="s">
        <v>1705</v>
      </c>
      <c r="L1194" t="s">
        <v>477</v>
      </c>
      <c r="M1194" t="s">
        <v>26</v>
      </c>
      <c r="N1194" t="s">
        <v>27</v>
      </c>
    </row>
    <row r="1195" spans="1:14" x14ac:dyDescent="0.25">
      <c r="A1195" t="s">
        <v>7331</v>
      </c>
      <c r="B1195" t="s">
        <v>29</v>
      </c>
      <c r="C1195" t="s">
        <v>2054</v>
      </c>
      <c r="D1195" t="s">
        <v>7332</v>
      </c>
      <c r="E1195" t="s">
        <v>18</v>
      </c>
      <c r="F1195" t="s">
        <v>7333</v>
      </c>
      <c r="G1195" t="s">
        <v>7334</v>
      </c>
      <c r="H1195" t="s">
        <v>7335</v>
      </c>
      <c r="I1195" t="s">
        <v>34</v>
      </c>
      <c r="J1195" t="s">
        <v>1689</v>
      </c>
      <c r="K1195" t="s">
        <v>1705</v>
      </c>
      <c r="L1195" t="s">
        <v>842</v>
      </c>
      <c r="M1195" t="s">
        <v>26</v>
      </c>
      <c r="N1195" t="s">
        <v>27</v>
      </c>
    </row>
    <row r="1196" spans="1:14" x14ac:dyDescent="0.25">
      <c r="A1196" t="s">
        <v>7336</v>
      </c>
      <c r="B1196" t="s">
        <v>722</v>
      </c>
      <c r="C1196" t="s">
        <v>1700</v>
      </c>
      <c r="D1196" t="s">
        <v>7337</v>
      </c>
      <c r="E1196" t="s">
        <v>695</v>
      </c>
      <c r="F1196" t="s">
        <v>7338</v>
      </c>
      <c r="G1196" t="s">
        <v>7339</v>
      </c>
      <c r="H1196" t="s">
        <v>7340</v>
      </c>
      <c r="I1196" t="s">
        <v>34</v>
      </c>
      <c r="J1196" t="s">
        <v>1161</v>
      </c>
      <c r="K1196" t="s">
        <v>1705</v>
      </c>
      <c r="L1196" t="s">
        <v>3722</v>
      </c>
      <c r="M1196" t="s">
        <v>26</v>
      </c>
      <c r="N1196" t="s">
        <v>27</v>
      </c>
    </row>
    <row r="1197" spans="1:14" x14ac:dyDescent="0.25">
      <c r="A1197" t="s">
        <v>7341</v>
      </c>
      <c r="B1197" t="s">
        <v>7342</v>
      </c>
      <c r="C1197" t="s">
        <v>7343</v>
      </c>
      <c r="D1197" t="s">
        <v>2574</v>
      </c>
      <c r="E1197" t="s">
        <v>18</v>
      </c>
      <c r="F1197" t="s">
        <v>7344</v>
      </c>
      <c r="G1197" t="s">
        <v>7345</v>
      </c>
      <c r="H1197" t="s">
        <v>7346</v>
      </c>
      <c r="I1197" t="s">
        <v>804</v>
      </c>
      <c r="J1197" t="s">
        <v>879</v>
      </c>
      <c r="K1197" t="s">
        <v>1705</v>
      </c>
      <c r="L1197" t="s">
        <v>477</v>
      </c>
      <c r="M1197" t="s">
        <v>26</v>
      </c>
      <c r="N1197" t="s">
        <v>27</v>
      </c>
    </row>
    <row r="1198" spans="1:14" x14ac:dyDescent="0.25">
      <c r="A1198" t="s">
        <v>7347</v>
      </c>
      <c r="B1198" t="s">
        <v>722</v>
      </c>
      <c r="C1198" t="s">
        <v>1700</v>
      </c>
      <c r="D1198" t="s">
        <v>7337</v>
      </c>
      <c r="E1198" t="s">
        <v>695</v>
      </c>
      <c r="F1198" t="s">
        <v>7351</v>
      </c>
      <c r="G1198" t="s">
        <v>7352</v>
      </c>
      <c r="H1198" t="s">
        <v>7353</v>
      </c>
      <c r="I1198" t="s">
        <v>34</v>
      </c>
      <c r="J1198" t="s">
        <v>134</v>
      </c>
      <c r="K1198" t="s">
        <v>606</v>
      </c>
      <c r="L1198" t="s">
        <v>3722</v>
      </c>
      <c r="M1198" t="s">
        <v>26</v>
      </c>
      <c r="N1198" t="s">
        <v>27</v>
      </c>
    </row>
    <row r="1199" spans="1:14" x14ac:dyDescent="0.25">
      <c r="A1199" t="s">
        <v>7359</v>
      </c>
      <c r="B1199" t="s">
        <v>7360</v>
      </c>
      <c r="C1199" t="s">
        <v>1700</v>
      </c>
      <c r="D1199" t="s">
        <v>7361</v>
      </c>
      <c r="E1199" t="s">
        <v>18</v>
      </c>
      <c r="F1199" t="s">
        <v>7362</v>
      </c>
      <c r="G1199" t="s">
        <v>7363</v>
      </c>
      <c r="H1199" t="s">
        <v>7364</v>
      </c>
      <c r="I1199" t="s">
        <v>34</v>
      </c>
      <c r="J1199" t="s">
        <v>3381</v>
      </c>
      <c r="K1199" t="s">
        <v>1705</v>
      </c>
      <c r="L1199" t="s">
        <v>44</v>
      </c>
      <c r="M1199" t="s">
        <v>26</v>
      </c>
      <c r="N1199" t="s">
        <v>27</v>
      </c>
    </row>
    <row r="1200" spans="1:14" x14ac:dyDescent="0.25">
      <c r="A1200" t="s">
        <v>7347</v>
      </c>
      <c r="B1200" t="s">
        <v>722</v>
      </c>
      <c r="C1200" t="s">
        <v>1700</v>
      </c>
      <c r="D1200" t="s">
        <v>7337</v>
      </c>
      <c r="E1200" t="s">
        <v>695</v>
      </c>
      <c r="F1200" t="s">
        <v>7365</v>
      </c>
      <c r="G1200" t="s">
        <v>7366</v>
      </c>
      <c r="H1200" t="s">
        <v>7367</v>
      </c>
      <c r="I1200" t="s">
        <v>34</v>
      </c>
      <c r="J1200" t="s">
        <v>691</v>
      </c>
      <c r="K1200" t="s">
        <v>606</v>
      </c>
      <c r="L1200" t="s">
        <v>3722</v>
      </c>
      <c r="M1200" t="s">
        <v>26</v>
      </c>
      <c r="N1200" t="s">
        <v>27</v>
      </c>
    </row>
    <row r="1201" spans="1:14" x14ac:dyDescent="0.25">
      <c r="A1201" t="s">
        <v>7368</v>
      </c>
      <c r="C1201" t="s">
        <v>1700</v>
      </c>
      <c r="D1201" t="s">
        <v>174</v>
      </c>
      <c r="E1201" t="s">
        <v>18</v>
      </c>
      <c r="F1201" t="s">
        <v>7369</v>
      </c>
      <c r="G1201" t="s">
        <v>7370</v>
      </c>
      <c r="H1201" t="s">
        <v>7371</v>
      </c>
      <c r="I1201" t="s">
        <v>34</v>
      </c>
      <c r="J1201" t="s">
        <v>4027</v>
      </c>
      <c r="K1201" t="s">
        <v>1705</v>
      </c>
      <c r="L1201" t="s">
        <v>179</v>
      </c>
      <c r="M1201" t="s">
        <v>26</v>
      </c>
      <c r="N1201" t="s">
        <v>27</v>
      </c>
    </row>
    <row r="1202" spans="1:14" x14ac:dyDescent="0.25">
      <c r="A1202" t="s">
        <v>7254</v>
      </c>
      <c r="C1202" t="s">
        <v>7255</v>
      </c>
      <c r="E1202" t="s">
        <v>7256</v>
      </c>
      <c r="F1202" t="s">
        <v>7372</v>
      </c>
      <c r="G1202" t="s">
        <v>7373</v>
      </c>
      <c r="I1202" t="s">
        <v>34</v>
      </c>
      <c r="J1202" t="s">
        <v>448</v>
      </c>
      <c r="K1202" t="s">
        <v>1705</v>
      </c>
      <c r="M1202" t="s">
        <v>26</v>
      </c>
      <c r="N1202" t="s">
        <v>27</v>
      </c>
    </row>
    <row r="1203" spans="1:14" x14ac:dyDescent="0.25">
      <c r="A1203" t="s">
        <v>7347</v>
      </c>
      <c r="B1203" t="s">
        <v>722</v>
      </c>
      <c r="C1203" t="s">
        <v>1700</v>
      </c>
      <c r="D1203" t="s">
        <v>7337</v>
      </c>
      <c r="E1203" t="s">
        <v>695</v>
      </c>
      <c r="F1203" t="s">
        <v>7381</v>
      </c>
      <c r="G1203" t="s">
        <v>7382</v>
      </c>
      <c r="H1203" t="s">
        <v>7383</v>
      </c>
      <c r="I1203" t="s">
        <v>34</v>
      </c>
      <c r="J1203" t="s">
        <v>134</v>
      </c>
      <c r="K1203" t="s">
        <v>606</v>
      </c>
      <c r="L1203" t="s">
        <v>3722</v>
      </c>
      <c r="M1203" t="s">
        <v>26</v>
      </c>
      <c r="N1203" t="s">
        <v>27</v>
      </c>
    </row>
    <row r="1204" spans="1:14" x14ac:dyDescent="0.25">
      <c r="A1204" t="s">
        <v>7384</v>
      </c>
      <c r="C1204" t="s">
        <v>7255</v>
      </c>
      <c r="D1204" t="s">
        <v>3396</v>
      </c>
      <c r="E1204" t="s">
        <v>18</v>
      </c>
      <c r="F1204" t="s">
        <v>7385</v>
      </c>
      <c r="G1204" t="s">
        <v>7386</v>
      </c>
      <c r="H1204" t="s">
        <v>7387</v>
      </c>
      <c r="I1204" t="s">
        <v>34</v>
      </c>
      <c r="J1204" t="s">
        <v>1996</v>
      </c>
      <c r="K1204" t="s">
        <v>1705</v>
      </c>
      <c r="L1204" t="s">
        <v>477</v>
      </c>
      <c r="M1204" t="s">
        <v>26</v>
      </c>
      <c r="N1204" t="s">
        <v>27</v>
      </c>
    </row>
    <row r="1205" spans="1:14" x14ac:dyDescent="0.25">
      <c r="A1205" t="s">
        <v>7388</v>
      </c>
      <c r="B1205" t="s">
        <v>7375</v>
      </c>
      <c r="C1205" t="s">
        <v>600</v>
      </c>
      <c r="D1205" t="s">
        <v>7389</v>
      </c>
      <c r="E1205" t="s">
        <v>695</v>
      </c>
      <c r="F1205" t="s">
        <v>7390</v>
      </c>
      <c r="G1205" t="s">
        <v>7391</v>
      </c>
      <c r="H1205" t="s">
        <v>7392</v>
      </c>
      <c r="I1205" t="s">
        <v>34</v>
      </c>
      <c r="J1205" t="s">
        <v>1227</v>
      </c>
      <c r="K1205" t="s">
        <v>606</v>
      </c>
      <c r="L1205" t="s">
        <v>7393</v>
      </c>
      <c r="M1205" t="s">
        <v>26</v>
      </c>
      <c r="N1205" t="s">
        <v>27</v>
      </c>
    </row>
    <row r="1206" spans="1:14" x14ac:dyDescent="0.25">
      <c r="A1206" t="s">
        <v>7394</v>
      </c>
      <c r="B1206" t="s">
        <v>6373</v>
      </c>
      <c r="C1206" t="s">
        <v>76</v>
      </c>
      <c r="D1206" t="s">
        <v>6374</v>
      </c>
      <c r="E1206" t="s">
        <v>18</v>
      </c>
      <c r="F1206" t="s">
        <v>7395</v>
      </c>
      <c r="G1206" t="s">
        <v>7396</v>
      </c>
      <c r="H1206" t="s">
        <v>7397</v>
      </c>
      <c r="I1206" t="s">
        <v>34</v>
      </c>
      <c r="J1206" t="s">
        <v>2283</v>
      </c>
      <c r="K1206" t="s">
        <v>24</v>
      </c>
      <c r="L1206" t="s">
        <v>44</v>
      </c>
      <c r="M1206" t="s">
        <v>7398</v>
      </c>
      <c r="N1206" t="s">
        <v>46</v>
      </c>
    </row>
    <row r="1207" spans="1:14" x14ac:dyDescent="0.25">
      <c r="A1207" t="s">
        <v>7399</v>
      </c>
      <c r="B1207" t="s">
        <v>708</v>
      </c>
      <c r="C1207" t="s">
        <v>16</v>
      </c>
      <c r="D1207" t="s">
        <v>5693</v>
      </c>
      <c r="E1207" t="s">
        <v>695</v>
      </c>
      <c r="F1207" t="s">
        <v>7400</v>
      </c>
      <c r="G1207" t="s">
        <v>7401</v>
      </c>
      <c r="H1207" t="s">
        <v>7402</v>
      </c>
      <c r="I1207" t="s">
        <v>34</v>
      </c>
      <c r="J1207" t="s">
        <v>276</v>
      </c>
      <c r="K1207" t="s">
        <v>24</v>
      </c>
      <c r="L1207" t="s">
        <v>914</v>
      </c>
      <c r="M1207" t="s">
        <v>26</v>
      </c>
      <c r="N1207" t="s">
        <v>27</v>
      </c>
    </row>
    <row r="1208" spans="1:14" x14ac:dyDescent="0.25">
      <c r="A1208" t="s">
        <v>7403</v>
      </c>
      <c r="B1208" t="s">
        <v>7404</v>
      </c>
      <c r="C1208" t="s">
        <v>16</v>
      </c>
      <c r="D1208" t="s">
        <v>3572</v>
      </c>
      <c r="E1208" t="s">
        <v>695</v>
      </c>
      <c r="F1208" t="s">
        <v>7405</v>
      </c>
      <c r="G1208" t="s">
        <v>7406</v>
      </c>
      <c r="H1208" t="s">
        <v>7407</v>
      </c>
      <c r="I1208" t="s">
        <v>22</v>
      </c>
      <c r="J1208" t="s">
        <v>3420</v>
      </c>
      <c r="K1208" t="s">
        <v>24</v>
      </c>
      <c r="L1208" t="s">
        <v>91</v>
      </c>
      <c r="M1208" t="s">
        <v>26</v>
      </c>
      <c r="N1208" t="s">
        <v>27</v>
      </c>
    </row>
    <row r="1209" spans="1:14" x14ac:dyDescent="0.25">
      <c r="A1209" t="s">
        <v>7422</v>
      </c>
      <c r="C1209" t="s">
        <v>16</v>
      </c>
      <c r="D1209" t="s">
        <v>7423</v>
      </c>
      <c r="E1209" t="s">
        <v>695</v>
      </c>
      <c r="F1209" t="s">
        <v>7424</v>
      </c>
      <c r="G1209" t="s">
        <v>7425</v>
      </c>
      <c r="H1209" t="s">
        <v>7426</v>
      </c>
      <c r="I1209" t="s">
        <v>34</v>
      </c>
      <c r="J1209" t="s">
        <v>2757</v>
      </c>
      <c r="K1209" t="s">
        <v>24</v>
      </c>
      <c r="L1209" t="s">
        <v>3722</v>
      </c>
      <c r="M1209" t="s">
        <v>26</v>
      </c>
      <c r="N1209" t="s">
        <v>27</v>
      </c>
    </row>
    <row r="1210" spans="1:14" x14ac:dyDescent="0.25">
      <c r="A1210" t="s">
        <v>7427</v>
      </c>
      <c r="B1210" t="s">
        <v>7428</v>
      </c>
      <c r="C1210" t="s">
        <v>76</v>
      </c>
      <c r="D1210" t="s">
        <v>7429</v>
      </c>
      <c r="E1210" t="s">
        <v>695</v>
      </c>
      <c r="F1210" t="s">
        <v>7430</v>
      </c>
      <c r="G1210" t="s">
        <v>7431</v>
      </c>
      <c r="H1210" t="s">
        <v>7432</v>
      </c>
      <c r="I1210" t="s">
        <v>34</v>
      </c>
      <c r="J1210" t="s">
        <v>232</v>
      </c>
      <c r="K1210" t="s">
        <v>24</v>
      </c>
      <c r="L1210" t="s">
        <v>7433</v>
      </c>
      <c r="M1210" t="s">
        <v>26</v>
      </c>
      <c r="N1210" t="s">
        <v>27</v>
      </c>
    </row>
    <row r="1211" spans="1:14" x14ac:dyDescent="0.25">
      <c r="A1211" t="s">
        <v>6800</v>
      </c>
      <c r="B1211" t="s">
        <v>3035</v>
      </c>
      <c r="C1211" t="s">
        <v>16</v>
      </c>
      <c r="D1211" t="s">
        <v>6801</v>
      </c>
      <c r="E1211" t="s">
        <v>695</v>
      </c>
      <c r="F1211" t="s">
        <v>7434</v>
      </c>
      <c r="G1211" t="s">
        <v>7435</v>
      </c>
      <c r="H1211" t="s">
        <v>7436</v>
      </c>
      <c r="I1211" t="s">
        <v>348</v>
      </c>
      <c r="J1211" t="s">
        <v>372</v>
      </c>
      <c r="K1211" t="s">
        <v>24</v>
      </c>
      <c r="L1211" t="s">
        <v>394</v>
      </c>
      <c r="M1211" t="s">
        <v>7437</v>
      </c>
      <c r="N1211" t="s">
        <v>46</v>
      </c>
    </row>
    <row r="1212" spans="1:14" x14ac:dyDescent="0.25">
      <c r="A1212" t="s">
        <v>7438</v>
      </c>
      <c r="B1212" t="s">
        <v>7439</v>
      </c>
      <c r="C1212" t="s">
        <v>76</v>
      </c>
      <c r="D1212" t="s">
        <v>7440</v>
      </c>
      <c r="E1212" t="s">
        <v>695</v>
      </c>
      <c r="F1212" t="s">
        <v>7441</v>
      </c>
      <c r="G1212" t="s">
        <v>7442</v>
      </c>
      <c r="H1212" t="s">
        <v>7443</v>
      </c>
      <c r="I1212" t="s">
        <v>34</v>
      </c>
      <c r="J1212" t="s">
        <v>276</v>
      </c>
      <c r="K1212" t="s">
        <v>24</v>
      </c>
      <c r="L1212" t="s">
        <v>3702</v>
      </c>
      <c r="M1212" t="s">
        <v>26</v>
      </c>
      <c r="N1212" t="s">
        <v>27</v>
      </c>
    </row>
    <row r="1213" spans="1:14" x14ac:dyDescent="0.25">
      <c r="A1213" t="s">
        <v>7451</v>
      </c>
      <c r="B1213" t="s">
        <v>7452</v>
      </c>
      <c r="C1213" t="s">
        <v>76</v>
      </c>
      <c r="D1213" t="s">
        <v>102</v>
      </c>
      <c r="E1213" t="s">
        <v>695</v>
      </c>
      <c r="F1213" t="s">
        <v>7453</v>
      </c>
      <c r="G1213" t="s">
        <v>7454</v>
      </c>
      <c r="H1213" t="s">
        <v>7455</v>
      </c>
      <c r="I1213" t="s">
        <v>34</v>
      </c>
      <c r="J1213" t="s">
        <v>155</v>
      </c>
      <c r="K1213" t="s">
        <v>24</v>
      </c>
      <c r="L1213" t="s">
        <v>82</v>
      </c>
      <c r="M1213" t="s">
        <v>7456</v>
      </c>
      <c r="N1213" t="s">
        <v>46</v>
      </c>
    </row>
    <row r="1214" spans="1:14" x14ac:dyDescent="0.25">
      <c r="A1214" t="s">
        <v>6789</v>
      </c>
      <c r="B1214" t="s">
        <v>7457</v>
      </c>
      <c r="C1214" t="s">
        <v>76</v>
      </c>
      <c r="D1214" t="s">
        <v>6791</v>
      </c>
      <c r="E1214" t="s">
        <v>695</v>
      </c>
      <c r="F1214" t="s">
        <v>7458</v>
      </c>
      <c r="G1214" t="s">
        <v>7459</v>
      </c>
      <c r="H1214" t="s">
        <v>7460</v>
      </c>
      <c r="I1214" t="s">
        <v>34</v>
      </c>
      <c r="J1214" t="s">
        <v>3322</v>
      </c>
      <c r="K1214" t="s">
        <v>24</v>
      </c>
      <c r="L1214" t="s">
        <v>36</v>
      </c>
      <c r="M1214" t="s">
        <v>26</v>
      </c>
      <c r="N1214" t="s">
        <v>27</v>
      </c>
    </row>
    <row r="1215" spans="1:14" x14ac:dyDescent="0.25">
      <c r="A1215" t="s">
        <v>7466</v>
      </c>
      <c r="B1215" t="s">
        <v>7445</v>
      </c>
      <c r="C1215" t="s">
        <v>76</v>
      </c>
      <c r="D1215" t="s">
        <v>7446</v>
      </c>
      <c r="E1215" t="s">
        <v>695</v>
      </c>
      <c r="F1215" t="s">
        <v>7467</v>
      </c>
      <c r="G1215" t="s">
        <v>7468</v>
      </c>
      <c r="H1215" t="s">
        <v>7469</v>
      </c>
      <c r="I1215" t="s">
        <v>34</v>
      </c>
      <c r="J1215" t="s">
        <v>147</v>
      </c>
      <c r="K1215" t="s">
        <v>24</v>
      </c>
      <c r="L1215" t="s">
        <v>44</v>
      </c>
      <c r="M1215" t="s">
        <v>26</v>
      </c>
      <c r="N1215" t="s">
        <v>27</v>
      </c>
    </row>
    <row r="1216" spans="1:14" x14ac:dyDescent="0.25">
      <c r="A1216" t="s">
        <v>7470</v>
      </c>
      <c r="C1216" t="s">
        <v>76</v>
      </c>
      <c r="D1216" t="s">
        <v>7471</v>
      </c>
      <c r="E1216" t="s">
        <v>695</v>
      </c>
      <c r="F1216" t="s">
        <v>7472</v>
      </c>
      <c r="G1216" t="s">
        <v>7473</v>
      </c>
      <c r="H1216" t="s">
        <v>7474</v>
      </c>
      <c r="I1216" t="s">
        <v>34</v>
      </c>
      <c r="J1216" t="s">
        <v>3420</v>
      </c>
      <c r="K1216" t="s">
        <v>24</v>
      </c>
      <c r="L1216" t="s">
        <v>477</v>
      </c>
      <c r="M1216" t="s">
        <v>26</v>
      </c>
      <c r="N1216" t="s">
        <v>27</v>
      </c>
    </row>
    <row r="1217" spans="1:14" x14ac:dyDescent="0.25">
      <c r="A1217" t="s">
        <v>7475</v>
      </c>
      <c r="C1217" t="s">
        <v>76</v>
      </c>
      <c r="E1217" t="s">
        <v>695</v>
      </c>
      <c r="F1217" t="s">
        <v>7476</v>
      </c>
      <c r="G1217" t="s">
        <v>7477</v>
      </c>
      <c r="H1217" t="s">
        <v>7478</v>
      </c>
      <c r="I1217" t="s">
        <v>34</v>
      </c>
      <c r="J1217" t="s">
        <v>170</v>
      </c>
      <c r="K1217" t="s">
        <v>24</v>
      </c>
      <c r="L1217" t="s">
        <v>184</v>
      </c>
      <c r="M1217" t="s">
        <v>7479</v>
      </c>
      <c r="N1217" t="s">
        <v>46</v>
      </c>
    </row>
    <row r="1218" spans="1:14" x14ac:dyDescent="0.25">
      <c r="A1218" t="s">
        <v>7480</v>
      </c>
      <c r="B1218" t="s">
        <v>7409</v>
      </c>
      <c r="C1218" t="s">
        <v>76</v>
      </c>
      <c r="D1218" t="s">
        <v>6356</v>
      </c>
      <c r="E1218" t="s">
        <v>695</v>
      </c>
      <c r="F1218" t="s">
        <v>7481</v>
      </c>
      <c r="G1218" t="s">
        <v>7482</v>
      </c>
      <c r="H1218" t="s">
        <v>7483</v>
      </c>
      <c r="I1218" t="s">
        <v>34</v>
      </c>
      <c r="J1218" t="s">
        <v>269</v>
      </c>
      <c r="K1218" t="s">
        <v>24</v>
      </c>
      <c r="L1218" t="s">
        <v>3900</v>
      </c>
      <c r="M1218" t="s">
        <v>26</v>
      </c>
      <c r="N1218" t="s">
        <v>27</v>
      </c>
    </row>
    <row r="1219" spans="1:14" x14ac:dyDescent="0.25">
      <c r="A1219" t="s">
        <v>7484</v>
      </c>
      <c r="B1219" t="s">
        <v>7485</v>
      </c>
      <c r="C1219" t="s">
        <v>16</v>
      </c>
      <c r="E1219" t="s">
        <v>695</v>
      </c>
      <c r="F1219" t="s">
        <v>7486</v>
      </c>
      <c r="G1219" t="s">
        <v>7487</v>
      </c>
      <c r="H1219" t="s">
        <v>7488</v>
      </c>
      <c r="I1219" t="s">
        <v>34</v>
      </c>
      <c r="J1219" t="s">
        <v>3381</v>
      </c>
      <c r="K1219" t="s">
        <v>24</v>
      </c>
      <c r="L1219" t="s">
        <v>477</v>
      </c>
      <c r="M1219" t="s">
        <v>26</v>
      </c>
      <c r="N1219" t="s">
        <v>27</v>
      </c>
    </row>
    <row r="1220" spans="1:14" x14ac:dyDescent="0.25">
      <c r="A1220" t="s">
        <v>7489</v>
      </c>
      <c r="B1220" t="s">
        <v>7490</v>
      </c>
      <c r="C1220" t="s">
        <v>16</v>
      </c>
      <c r="D1220" t="s">
        <v>3889</v>
      </c>
      <c r="E1220" t="s">
        <v>695</v>
      </c>
      <c r="F1220" t="s">
        <v>7491</v>
      </c>
      <c r="G1220" t="s">
        <v>7492</v>
      </c>
      <c r="H1220" t="s">
        <v>7493</v>
      </c>
      <c r="I1220" t="s">
        <v>34</v>
      </c>
      <c r="J1220" t="s">
        <v>816</v>
      </c>
      <c r="K1220" t="s">
        <v>24</v>
      </c>
      <c r="L1220" t="s">
        <v>44</v>
      </c>
      <c r="M1220" t="s">
        <v>26</v>
      </c>
      <c r="N1220" t="s">
        <v>27</v>
      </c>
    </row>
    <row r="1221" spans="1:14" x14ac:dyDescent="0.25">
      <c r="A1221" t="s">
        <v>7494</v>
      </c>
      <c r="C1221" t="s">
        <v>76</v>
      </c>
      <c r="D1221" t="s">
        <v>7471</v>
      </c>
      <c r="E1221" t="s">
        <v>695</v>
      </c>
      <c r="F1221" t="s">
        <v>7495</v>
      </c>
      <c r="G1221" t="s">
        <v>7496</v>
      </c>
      <c r="H1221" t="s">
        <v>7497</v>
      </c>
      <c r="I1221" t="s">
        <v>34</v>
      </c>
      <c r="J1221" t="s">
        <v>2023</v>
      </c>
      <c r="K1221" t="s">
        <v>24</v>
      </c>
      <c r="L1221" t="s">
        <v>477</v>
      </c>
      <c r="M1221" t="s">
        <v>26</v>
      </c>
      <c r="N1221" t="s">
        <v>27</v>
      </c>
    </row>
    <row r="1222" spans="1:14" x14ac:dyDescent="0.25">
      <c r="A1222" t="s">
        <v>7501</v>
      </c>
      <c r="B1222" t="s">
        <v>7502</v>
      </c>
      <c r="C1222" t="s">
        <v>76</v>
      </c>
      <c r="D1222" t="s">
        <v>7503</v>
      </c>
      <c r="E1222" t="s">
        <v>695</v>
      </c>
      <c r="F1222" t="s">
        <v>7504</v>
      </c>
      <c r="G1222" t="s">
        <v>7505</v>
      </c>
      <c r="H1222" t="s">
        <v>7506</v>
      </c>
      <c r="I1222" t="s">
        <v>34</v>
      </c>
      <c r="J1222" t="s">
        <v>889</v>
      </c>
      <c r="K1222" t="s">
        <v>24</v>
      </c>
      <c r="L1222" t="s">
        <v>483</v>
      </c>
      <c r="M1222" t="s">
        <v>26</v>
      </c>
      <c r="N1222" t="s">
        <v>27</v>
      </c>
    </row>
    <row r="1223" spans="1:14" x14ac:dyDescent="0.25">
      <c r="A1223" t="s">
        <v>7480</v>
      </c>
      <c r="B1223" t="s">
        <v>7409</v>
      </c>
      <c r="C1223" t="s">
        <v>76</v>
      </c>
      <c r="D1223" t="s">
        <v>6356</v>
      </c>
      <c r="E1223" t="s">
        <v>695</v>
      </c>
      <c r="F1223" t="s">
        <v>7507</v>
      </c>
      <c r="G1223" t="s">
        <v>7508</v>
      </c>
      <c r="H1223" t="s">
        <v>7509</v>
      </c>
      <c r="I1223" t="s">
        <v>22</v>
      </c>
      <c r="J1223" t="s">
        <v>269</v>
      </c>
      <c r="K1223" t="s">
        <v>24</v>
      </c>
      <c r="L1223" t="s">
        <v>3900</v>
      </c>
      <c r="M1223" t="s">
        <v>26</v>
      </c>
      <c r="N1223" t="s">
        <v>27</v>
      </c>
    </row>
    <row r="1224" spans="1:14" x14ac:dyDescent="0.25">
      <c r="A1224" t="s">
        <v>7480</v>
      </c>
      <c r="B1224" t="s">
        <v>7409</v>
      </c>
      <c r="C1224" t="s">
        <v>76</v>
      </c>
      <c r="D1224" t="s">
        <v>6356</v>
      </c>
      <c r="E1224" t="s">
        <v>695</v>
      </c>
      <c r="F1224" t="s">
        <v>7510</v>
      </c>
      <c r="G1224" t="s">
        <v>7511</v>
      </c>
      <c r="H1224" t="s">
        <v>7512</v>
      </c>
      <c r="I1224" t="s">
        <v>22</v>
      </c>
      <c r="J1224" t="s">
        <v>269</v>
      </c>
      <c r="K1224" t="s">
        <v>24</v>
      </c>
      <c r="L1224" t="s">
        <v>3900</v>
      </c>
      <c r="M1224" t="s">
        <v>26</v>
      </c>
      <c r="N1224" t="s">
        <v>27</v>
      </c>
    </row>
    <row r="1225" spans="1:14" x14ac:dyDescent="0.25">
      <c r="A1225" t="s">
        <v>7513</v>
      </c>
      <c r="B1225" t="s">
        <v>7514</v>
      </c>
      <c r="C1225" t="s">
        <v>16</v>
      </c>
      <c r="D1225" t="s">
        <v>1446</v>
      </c>
      <c r="E1225" t="s">
        <v>695</v>
      </c>
      <c r="F1225" t="s">
        <v>7515</v>
      </c>
      <c r="G1225" t="s">
        <v>7516</v>
      </c>
      <c r="H1225" t="s">
        <v>7517</v>
      </c>
      <c r="I1225" t="s">
        <v>22</v>
      </c>
      <c r="J1225" t="s">
        <v>1501</v>
      </c>
      <c r="K1225" t="s">
        <v>24</v>
      </c>
      <c r="L1225" t="s">
        <v>91</v>
      </c>
      <c r="M1225" t="s">
        <v>7518</v>
      </c>
      <c r="N1225" t="s">
        <v>46</v>
      </c>
    </row>
    <row r="1226" spans="1:14" x14ac:dyDescent="0.25">
      <c r="A1226" t="s">
        <v>7519</v>
      </c>
      <c r="B1226" t="s">
        <v>7520</v>
      </c>
      <c r="C1226" t="s">
        <v>76</v>
      </c>
      <c r="D1226" t="s">
        <v>437</v>
      </c>
      <c r="E1226" t="s">
        <v>695</v>
      </c>
      <c r="F1226" t="s">
        <v>7521</v>
      </c>
      <c r="G1226" t="s">
        <v>7522</v>
      </c>
      <c r="H1226" t="s">
        <v>7523</v>
      </c>
      <c r="I1226" t="s">
        <v>34</v>
      </c>
      <c r="J1226" t="s">
        <v>463</v>
      </c>
      <c r="K1226" t="s">
        <v>24</v>
      </c>
      <c r="L1226" t="s">
        <v>6811</v>
      </c>
      <c r="M1226" t="s">
        <v>7524</v>
      </c>
      <c r="N1226" t="s">
        <v>46</v>
      </c>
    </row>
    <row r="1227" spans="1:14" x14ac:dyDescent="0.25">
      <c r="A1227" t="s">
        <v>7525</v>
      </c>
      <c r="B1227" t="s">
        <v>7526</v>
      </c>
      <c r="C1227" t="s">
        <v>76</v>
      </c>
      <c r="D1227" t="s">
        <v>102</v>
      </c>
      <c r="E1227" t="s">
        <v>695</v>
      </c>
      <c r="F1227" t="s">
        <v>7527</v>
      </c>
      <c r="G1227" t="s">
        <v>7528</v>
      </c>
      <c r="H1227" t="s">
        <v>7529</v>
      </c>
      <c r="I1227" t="s">
        <v>22</v>
      </c>
      <c r="J1227" t="s">
        <v>155</v>
      </c>
      <c r="K1227" t="s">
        <v>24</v>
      </c>
      <c r="L1227" t="s">
        <v>202</v>
      </c>
      <c r="M1227" t="s">
        <v>7530</v>
      </c>
      <c r="N1227" t="s">
        <v>46</v>
      </c>
    </row>
    <row r="1228" spans="1:14" x14ac:dyDescent="0.25">
      <c r="A1228" t="s">
        <v>7484</v>
      </c>
      <c r="B1228" t="s">
        <v>7531</v>
      </c>
      <c r="C1228" t="s">
        <v>16</v>
      </c>
      <c r="E1228" t="s">
        <v>695</v>
      </c>
      <c r="F1228" t="s">
        <v>7532</v>
      </c>
      <c r="G1228" t="s">
        <v>7533</v>
      </c>
      <c r="H1228" t="s">
        <v>7534</v>
      </c>
      <c r="J1228" t="s">
        <v>7535</v>
      </c>
      <c r="K1228" t="s">
        <v>24</v>
      </c>
      <c r="M1228" t="s">
        <v>26</v>
      </c>
      <c r="N1228" t="s">
        <v>27</v>
      </c>
    </row>
    <row r="1229" spans="1:14" x14ac:dyDescent="0.25">
      <c r="A1229" t="s">
        <v>6789</v>
      </c>
      <c r="B1229" t="s">
        <v>7457</v>
      </c>
      <c r="C1229" t="s">
        <v>76</v>
      </c>
      <c r="D1229" t="s">
        <v>6791</v>
      </c>
      <c r="E1229" t="s">
        <v>695</v>
      </c>
      <c r="F1229" t="s">
        <v>7536</v>
      </c>
      <c r="G1229" t="s">
        <v>7537</v>
      </c>
      <c r="H1229" t="s">
        <v>7538</v>
      </c>
      <c r="I1229" t="s">
        <v>34</v>
      </c>
      <c r="J1229" t="s">
        <v>3322</v>
      </c>
      <c r="K1229" t="s">
        <v>24</v>
      </c>
      <c r="L1229" t="s">
        <v>36</v>
      </c>
      <c r="M1229" t="s">
        <v>26</v>
      </c>
      <c r="N1229" t="s">
        <v>27</v>
      </c>
    </row>
    <row r="1230" spans="1:14" x14ac:dyDescent="0.25">
      <c r="A1230" t="s">
        <v>7480</v>
      </c>
      <c r="B1230" t="s">
        <v>7409</v>
      </c>
      <c r="C1230" t="s">
        <v>76</v>
      </c>
      <c r="D1230" t="s">
        <v>6356</v>
      </c>
      <c r="E1230" t="s">
        <v>695</v>
      </c>
      <c r="F1230" t="s">
        <v>7562</v>
      </c>
      <c r="G1230" t="s">
        <v>7563</v>
      </c>
      <c r="H1230" t="s">
        <v>7564</v>
      </c>
      <c r="I1230" t="s">
        <v>22</v>
      </c>
      <c r="J1230" t="s">
        <v>269</v>
      </c>
      <c r="K1230" t="s">
        <v>24</v>
      </c>
      <c r="L1230" t="s">
        <v>3900</v>
      </c>
      <c r="M1230" t="s">
        <v>26</v>
      </c>
      <c r="N1230" t="s">
        <v>27</v>
      </c>
    </row>
    <row r="1231" spans="1:14" x14ac:dyDescent="0.25">
      <c r="A1231" t="s">
        <v>7565</v>
      </c>
      <c r="B1231" t="s">
        <v>7502</v>
      </c>
      <c r="C1231" t="s">
        <v>76</v>
      </c>
      <c r="D1231" t="s">
        <v>7503</v>
      </c>
      <c r="E1231" t="s">
        <v>695</v>
      </c>
      <c r="F1231" t="s">
        <v>7566</v>
      </c>
      <c r="G1231" t="s">
        <v>7567</v>
      </c>
      <c r="H1231" t="s">
        <v>7568</v>
      </c>
      <c r="I1231" t="s">
        <v>34</v>
      </c>
      <c r="J1231" t="s">
        <v>889</v>
      </c>
      <c r="K1231" t="s">
        <v>24</v>
      </c>
      <c r="L1231" t="s">
        <v>483</v>
      </c>
      <c r="M1231" t="s">
        <v>26</v>
      </c>
      <c r="N1231" t="s">
        <v>27</v>
      </c>
    </row>
    <row r="1232" spans="1:14" x14ac:dyDescent="0.25">
      <c r="A1232" t="s">
        <v>7569</v>
      </c>
      <c r="C1232" t="s">
        <v>76</v>
      </c>
      <c r="E1232" t="s">
        <v>695</v>
      </c>
      <c r="F1232" t="s">
        <v>7570</v>
      </c>
      <c r="G1232" t="s">
        <v>7571</v>
      </c>
      <c r="H1232" t="s">
        <v>7572</v>
      </c>
      <c r="I1232" t="s">
        <v>34</v>
      </c>
      <c r="J1232" t="s">
        <v>170</v>
      </c>
      <c r="K1232" t="s">
        <v>24</v>
      </c>
      <c r="L1232" t="s">
        <v>184</v>
      </c>
      <c r="M1232" t="s">
        <v>7573</v>
      </c>
      <c r="N1232" t="s">
        <v>46</v>
      </c>
    </row>
    <row r="1233" spans="1:14" x14ac:dyDescent="0.25">
      <c r="A1233" t="s">
        <v>7574</v>
      </c>
      <c r="B1233" t="s">
        <v>708</v>
      </c>
      <c r="C1233" t="s">
        <v>16</v>
      </c>
      <c r="D1233" t="s">
        <v>5693</v>
      </c>
      <c r="E1233" t="s">
        <v>695</v>
      </c>
      <c r="F1233" t="s">
        <v>7575</v>
      </c>
      <c r="G1233" t="s">
        <v>7576</v>
      </c>
      <c r="H1233" t="s">
        <v>7577</v>
      </c>
      <c r="I1233" t="s">
        <v>34</v>
      </c>
      <c r="J1233" t="s">
        <v>276</v>
      </c>
      <c r="K1233" t="s">
        <v>24</v>
      </c>
      <c r="L1233" t="s">
        <v>914</v>
      </c>
      <c r="M1233" t="s">
        <v>26</v>
      </c>
      <c r="N1233" t="s">
        <v>27</v>
      </c>
    </row>
    <row r="1234" spans="1:14" x14ac:dyDescent="0.25">
      <c r="A1234" t="s">
        <v>7578</v>
      </c>
      <c r="B1234" t="s">
        <v>7579</v>
      </c>
      <c r="C1234" t="s">
        <v>76</v>
      </c>
      <c r="D1234" t="s">
        <v>437</v>
      </c>
      <c r="E1234" t="s">
        <v>695</v>
      </c>
      <c r="F1234" t="s">
        <v>7580</v>
      </c>
      <c r="G1234" t="s">
        <v>7581</v>
      </c>
      <c r="H1234" t="s">
        <v>7582</v>
      </c>
      <c r="I1234" t="s">
        <v>34</v>
      </c>
      <c r="J1234" t="s">
        <v>5291</v>
      </c>
      <c r="K1234" t="s">
        <v>24</v>
      </c>
      <c r="L1234" t="s">
        <v>6811</v>
      </c>
      <c r="M1234" t="s">
        <v>7583</v>
      </c>
      <c r="N1234" t="s">
        <v>46</v>
      </c>
    </row>
    <row r="1235" spans="1:14" x14ac:dyDescent="0.25">
      <c r="A1235" t="s">
        <v>6795</v>
      </c>
      <c r="B1235" t="s">
        <v>5399</v>
      </c>
      <c r="C1235" t="s">
        <v>76</v>
      </c>
      <c r="D1235" t="s">
        <v>6796</v>
      </c>
      <c r="E1235" t="s">
        <v>695</v>
      </c>
      <c r="F1235" t="s">
        <v>7590</v>
      </c>
      <c r="G1235" t="s">
        <v>7591</v>
      </c>
      <c r="H1235" t="s">
        <v>7592</v>
      </c>
      <c r="I1235" t="s">
        <v>34</v>
      </c>
      <c r="J1235" t="s">
        <v>944</v>
      </c>
      <c r="K1235" t="s">
        <v>24</v>
      </c>
      <c r="L1235" t="s">
        <v>248</v>
      </c>
      <c r="M1235" t="s">
        <v>26</v>
      </c>
      <c r="N1235" t="s">
        <v>27</v>
      </c>
    </row>
    <row r="1236" spans="1:14" x14ac:dyDescent="0.25">
      <c r="A1236" t="s">
        <v>7597</v>
      </c>
      <c r="B1236" t="s">
        <v>7598</v>
      </c>
      <c r="C1236" t="s">
        <v>76</v>
      </c>
      <c r="D1236" t="s">
        <v>2027</v>
      </c>
      <c r="E1236" t="s">
        <v>695</v>
      </c>
      <c r="F1236" t="s">
        <v>7599</v>
      </c>
      <c r="G1236" t="s">
        <v>7600</v>
      </c>
      <c r="H1236" t="s">
        <v>7601</v>
      </c>
      <c r="I1236" t="s">
        <v>34</v>
      </c>
      <c r="J1236" t="s">
        <v>284</v>
      </c>
      <c r="K1236" t="s">
        <v>24</v>
      </c>
      <c r="L1236" t="s">
        <v>342</v>
      </c>
      <c r="M1236" t="s">
        <v>26</v>
      </c>
      <c r="N1236" t="s">
        <v>27</v>
      </c>
    </row>
    <row r="1237" spans="1:14" x14ac:dyDescent="0.25">
      <c r="A1237" t="s">
        <v>7602</v>
      </c>
      <c r="B1237" t="s">
        <v>7603</v>
      </c>
      <c r="C1237" t="s">
        <v>76</v>
      </c>
      <c r="D1237" t="s">
        <v>437</v>
      </c>
      <c r="E1237" t="s">
        <v>695</v>
      </c>
      <c r="F1237" t="s">
        <v>7604</v>
      </c>
      <c r="G1237" t="s">
        <v>7605</v>
      </c>
      <c r="H1237" t="s">
        <v>7606</v>
      </c>
      <c r="I1237" t="s">
        <v>34</v>
      </c>
      <c r="J1237" t="s">
        <v>4468</v>
      </c>
      <c r="K1237" t="s">
        <v>24</v>
      </c>
      <c r="L1237" t="s">
        <v>7607</v>
      </c>
      <c r="M1237" t="s">
        <v>7608</v>
      </c>
      <c r="N1237" t="s">
        <v>46</v>
      </c>
    </row>
    <row r="1238" spans="1:14" x14ac:dyDescent="0.25">
      <c r="A1238" t="s">
        <v>7609</v>
      </c>
      <c r="C1238" t="s">
        <v>76</v>
      </c>
      <c r="E1238" t="s">
        <v>695</v>
      </c>
      <c r="F1238" t="s">
        <v>7610</v>
      </c>
      <c r="G1238" t="s">
        <v>7611</v>
      </c>
      <c r="H1238" t="s">
        <v>7612</v>
      </c>
      <c r="I1238" t="s">
        <v>34</v>
      </c>
      <c r="J1238" t="s">
        <v>170</v>
      </c>
      <c r="K1238" t="s">
        <v>24</v>
      </c>
      <c r="L1238" t="s">
        <v>184</v>
      </c>
      <c r="M1238" t="s">
        <v>7613</v>
      </c>
      <c r="N1238" t="s">
        <v>46</v>
      </c>
    </row>
    <row r="1239" spans="1:14" x14ac:dyDescent="0.25">
      <c r="A1239" t="s">
        <v>7627</v>
      </c>
      <c r="B1239" t="s">
        <v>2946</v>
      </c>
      <c r="C1239" t="s">
        <v>16</v>
      </c>
      <c r="D1239" t="s">
        <v>716</v>
      </c>
      <c r="E1239" t="s">
        <v>695</v>
      </c>
      <c r="F1239" t="s">
        <v>7628</v>
      </c>
      <c r="G1239" t="s">
        <v>7629</v>
      </c>
      <c r="H1239" t="s">
        <v>7630</v>
      </c>
      <c r="I1239" t="s">
        <v>34</v>
      </c>
      <c r="J1239" t="s">
        <v>1161</v>
      </c>
      <c r="K1239" t="s">
        <v>24</v>
      </c>
      <c r="L1239" t="s">
        <v>720</v>
      </c>
      <c r="M1239" t="s">
        <v>26</v>
      </c>
      <c r="N1239" t="s">
        <v>27</v>
      </c>
    </row>
    <row r="1240" spans="1:14" x14ac:dyDescent="0.25">
      <c r="A1240" t="s">
        <v>7631</v>
      </c>
      <c r="B1240" t="s">
        <v>3035</v>
      </c>
      <c r="C1240" t="s">
        <v>16</v>
      </c>
      <c r="D1240" t="s">
        <v>6801</v>
      </c>
      <c r="E1240" t="s">
        <v>695</v>
      </c>
      <c r="F1240" t="s">
        <v>7632</v>
      </c>
      <c r="G1240" t="s">
        <v>7633</v>
      </c>
      <c r="H1240" t="s">
        <v>7634</v>
      </c>
      <c r="I1240" t="s">
        <v>348</v>
      </c>
      <c r="J1240" t="s">
        <v>372</v>
      </c>
      <c r="K1240" t="s">
        <v>24</v>
      </c>
      <c r="L1240" t="s">
        <v>394</v>
      </c>
      <c r="M1240" t="s">
        <v>7635</v>
      </c>
      <c r="N1240" t="s">
        <v>46</v>
      </c>
    </row>
    <row r="1241" spans="1:14" x14ac:dyDescent="0.25">
      <c r="A1241" t="s">
        <v>7636</v>
      </c>
      <c r="B1241" t="s">
        <v>227</v>
      </c>
      <c r="C1241" t="s">
        <v>76</v>
      </c>
      <c r="D1241" t="s">
        <v>437</v>
      </c>
      <c r="E1241" t="s">
        <v>695</v>
      </c>
      <c r="F1241" t="s">
        <v>7637</v>
      </c>
      <c r="G1241" t="s">
        <v>7638</v>
      </c>
      <c r="H1241" t="s">
        <v>7639</v>
      </c>
      <c r="I1241" t="s">
        <v>34</v>
      </c>
      <c r="J1241" t="s">
        <v>127</v>
      </c>
      <c r="K1241" t="s">
        <v>24</v>
      </c>
      <c r="L1241" t="s">
        <v>441</v>
      </c>
      <c r="M1241" t="s">
        <v>7640</v>
      </c>
      <c r="N1241" t="s">
        <v>46</v>
      </c>
    </row>
    <row r="1242" spans="1:14" x14ac:dyDescent="0.25">
      <c r="A1242" t="s">
        <v>7644</v>
      </c>
      <c r="B1242" t="s">
        <v>7220</v>
      </c>
      <c r="C1242" t="s">
        <v>16</v>
      </c>
      <c r="D1242" t="s">
        <v>7221</v>
      </c>
      <c r="E1242" t="s">
        <v>695</v>
      </c>
      <c r="F1242" t="s">
        <v>7645</v>
      </c>
      <c r="G1242" t="s">
        <v>7646</v>
      </c>
      <c r="H1242" t="s">
        <v>7647</v>
      </c>
      <c r="I1242" t="s">
        <v>348</v>
      </c>
      <c r="J1242" t="s">
        <v>1208</v>
      </c>
      <c r="K1242" t="s">
        <v>24</v>
      </c>
      <c r="L1242" t="s">
        <v>394</v>
      </c>
      <c r="M1242" t="s">
        <v>26</v>
      </c>
      <c r="N1242" t="s">
        <v>27</v>
      </c>
    </row>
    <row r="1243" spans="1:14" x14ac:dyDescent="0.25">
      <c r="A1243" t="s">
        <v>2884</v>
      </c>
      <c r="B1243" t="s">
        <v>6784</v>
      </c>
      <c r="C1243" t="s">
        <v>16</v>
      </c>
      <c r="D1243" t="s">
        <v>102</v>
      </c>
      <c r="E1243" t="s">
        <v>695</v>
      </c>
      <c r="F1243" t="s">
        <v>7652</v>
      </c>
      <c r="G1243" t="s">
        <v>7653</v>
      </c>
      <c r="H1243" t="s">
        <v>7654</v>
      </c>
      <c r="I1243" t="s">
        <v>34</v>
      </c>
      <c r="J1243" t="s">
        <v>1372</v>
      </c>
      <c r="K1243" t="s">
        <v>24</v>
      </c>
      <c r="L1243" t="s">
        <v>82</v>
      </c>
      <c r="M1243" t="s">
        <v>7655</v>
      </c>
      <c r="N1243" t="s">
        <v>46</v>
      </c>
    </row>
    <row r="1244" spans="1:14" x14ac:dyDescent="0.25">
      <c r="A1244" t="s">
        <v>7660</v>
      </c>
      <c r="B1244" t="s">
        <v>1021</v>
      </c>
      <c r="C1244" t="s">
        <v>16</v>
      </c>
      <c r="D1244" t="s">
        <v>102</v>
      </c>
      <c r="E1244" t="s">
        <v>695</v>
      </c>
      <c r="F1244" t="s">
        <v>7661</v>
      </c>
      <c r="G1244" t="s">
        <v>7662</v>
      </c>
      <c r="H1244" t="s">
        <v>7663</v>
      </c>
      <c r="I1244" t="s">
        <v>34</v>
      </c>
      <c r="J1244" t="s">
        <v>456</v>
      </c>
      <c r="K1244" t="s">
        <v>24</v>
      </c>
      <c r="L1244" t="s">
        <v>82</v>
      </c>
      <c r="M1244" t="s">
        <v>7664</v>
      </c>
      <c r="N1244" t="s">
        <v>46</v>
      </c>
    </row>
    <row r="1245" spans="1:14" x14ac:dyDescent="0.25">
      <c r="A1245" t="s">
        <v>7665</v>
      </c>
      <c r="B1245" t="s">
        <v>227</v>
      </c>
      <c r="C1245" t="s">
        <v>76</v>
      </c>
      <c r="D1245" t="s">
        <v>437</v>
      </c>
      <c r="E1245" t="s">
        <v>695</v>
      </c>
      <c r="F1245" t="s">
        <v>7666</v>
      </c>
      <c r="G1245" t="s">
        <v>7667</v>
      </c>
      <c r="H1245" t="s">
        <v>7668</v>
      </c>
      <c r="I1245" t="s">
        <v>34</v>
      </c>
      <c r="J1245" t="s">
        <v>7669</v>
      </c>
      <c r="K1245" t="s">
        <v>24</v>
      </c>
      <c r="L1245" t="s">
        <v>7607</v>
      </c>
      <c r="M1245" t="s">
        <v>7670</v>
      </c>
      <c r="N1245" t="s">
        <v>46</v>
      </c>
    </row>
    <row r="1246" spans="1:14" x14ac:dyDescent="0.25">
      <c r="A1246" t="s">
        <v>7675</v>
      </c>
      <c r="B1246" t="s">
        <v>7676</v>
      </c>
      <c r="C1246" t="s">
        <v>76</v>
      </c>
      <c r="D1246" t="s">
        <v>4164</v>
      </c>
      <c r="E1246" t="s">
        <v>695</v>
      </c>
      <c r="F1246" t="s">
        <v>7677</v>
      </c>
      <c r="G1246" t="s">
        <v>7678</v>
      </c>
      <c r="H1246" t="s">
        <v>7679</v>
      </c>
      <c r="I1246" t="s">
        <v>34</v>
      </c>
      <c r="J1246" t="s">
        <v>1543</v>
      </c>
      <c r="K1246" t="s">
        <v>24</v>
      </c>
      <c r="L1246" t="s">
        <v>720</v>
      </c>
      <c r="M1246" t="s">
        <v>7680</v>
      </c>
      <c r="N1246" t="s">
        <v>46</v>
      </c>
    </row>
    <row r="1247" spans="1:14" x14ac:dyDescent="0.25">
      <c r="A1247" t="s">
        <v>7681</v>
      </c>
      <c r="B1247" t="s">
        <v>7445</v>
      </c>
      <c r="C1247" t="s">
        <v>76</v>
      </c>
      <c r="D1247" t="s">
        <v>7446</v>
      </c>
      <c r="E1247" t="s">
        <v>695</v>
      </c>
      <c r="F1247" t="s">
        <v>7682</v>
      </c>
      <c r="G1247" t="s">
        <v>7683</v>
      </c>
      <c r="H1247" t="s">
        <v>7684</v>
      </c>
      <c r="I1247" t="s">
        <v>34</v>
      </c>
      <c r="J1247" t="s">
        <v>23</v>
      </c>
      <c r="K1247" t="s">
        <v>24</v>
      </c>
      <c r="L1247" t="s">
        <v>44</v>
      </c>
      <c r="M1247" t="s">
        <v>26</v>
      </c>
      <c r="N1247" t="s">
        <v>27</v>
      </c>
    </row>
    <row r="1248" spans="1:14" x14ac:dyDescent="0.25">
      <c r="A1248" t="s">
        <v>7685</v>
      </c>
      <c r="B1248" t="s">
        <v>7220</v>
      </c>
      <c r="C1248" t="s">
        <v>16</v>
      </c>
      <c r="D1248" t="s">
        <v>7221</v>
      </c>
      <c r="E1248" t="s">
        <v>695</v>
      </c>
      <c r="F1248" t="s">
        <v>7686</v>
      </c>
      <c r="G1248" t="s">
        <v>7687</v>
      </c>
      <c r="H1248" t="s">
        <v>7688</v>
      </c>
      <c r="I1248" t="s">
        <v>348</v>
      </c>
      <c r="J1248" t="s">
        <v>1208</v>
      </c>
      <c r="K1248" t="s">
        <v>24</v>
      </c>
      <c r="L1248" t="s">
        <v>394</v>
      </c>
      <c r="M1248" t="s">
        <v>26</v>
      </c>
      <c r="N1248" t="s">
        <v>27</v>
      </c>
    </row>
    <row r="1249" spans="1:14" x14ac:dyDescent="0.25">
      <c r="A1249" t="s">
        <v>7689</v>
      </c>
      <c r="B1249" t="s">
        <v>6519</v>
      </c>
      <c r="C1249" t="s">
        <v>16</v>
      </c>
      <c r="D1249" t="s">
        <v>7690</v>
      </c>
      <c r="E1249" t="s">
        <v>695</v>
      </c>
      <c r="F1249" t="s">
        <v>7691</v>
      </c>
      <c r="G1249" t="s">
        <v>7692</v>
      </c>
      <c r="H1249" t="s">
        <v>7693</v>
      </c>
      <c r="I1249" t="s">
        <v>7694</v>
      </c>
      <c r="J1249" t="s">
        <v>162</v>
      </c>
      <c r="K1249" t="s">
        <v>24</v>
      </c>
      <c r="L1249" t="s">
        <v>7695</v>
      </c>
      <c r="M1249" t="s">
        <v>7696</v>
      </c>
      <c r="N1249" t="s">
        <v>46</v>
      </c>
    </row>
    <row r="1250" spans="1:14" x14ac:dyDescent="0.25">
      <c r="A1250" t="s">
        <v>6789</v>
      </c>
      <c r="B1250" t="s">
        <v>7701</v>
      </c>
      <c r="C1250" t="s">
        <v>76</v>
      </c>
      <c r="D1250" t="s">
        <v>6791</v>
      </c>
      <c r="E1250" t="s">
        <v>695</v>
      </c>
      <c r="F1250" t="s">
        <v>7702</v>
      </c>
      <c r="G1250" t="s">
        <v>7703</v>
      </c>
      <c r="H1250" t="s">
        <v>7704</v>
      </c>
      <c r="I1250" t="s">
        <v>34</v>
      </c>
      <c r="J1250" t="s">
        <v>3420</v>
      </c>
      <c r="K1250" t="s">
        <v>24</v>
      </c>
      <c r="L1250" t="s">
        <v>36</v>
      </c>
      <c r="M1250" t="s">
        <v>26</v>
      </c>
      <c r="N1250" t="s">
        <v>27</v>
      </c>
    </row>
    <row r="1251" spans="1:14" x14ac:dyDescent="0.25">
      <c r="A1251" t="s">
        <v>7705</v>
      </c>
      <c r="B1251" t="s">
        <v>7579</v>
      </c>
      <c r="C1251" t="s">
        <v>76</v>
      </c>
      <c r="D1251" t="s">
        <v>437</v>
      </c>
      <c r="E1251" t="s">
        <v>695</v>
      </c>
      <c r="F1251" t="s">
        <v>7706</v>
      </c>
      <c r="G1251" t="s">
        <v>7707</v>
      </c>
      <c r="H1251" t="s">
        <v>7708</v>
      </c>
      <c r="I1251" t="s">
        <v>34</v>
      </c>
      <c r="J1251" t="s">
        <v>463</v>
      </c>
      <c r="K1251" t="s">
        <v>24</v>
      </c>
      <c r="L1251" t="s">
        <v>6811</v>
      </c>
      <c r="M1251" t="s">
        <v>7709</v>
      </c>
      <c r="N1251" t="s">
        <v>46</v>
      </c>
    </row>
    <row r="1252" spans="1:14" x14ac:dyDescent="0.25">
      <c r="A1252" t="s">
        <v>7710</v>
      </c>
      <c r="C1252" t="s">
        <v>76</v>
      </c>
      <c r="E1252" t="s">
        <v>695</v>
      </c>
      <c r="F1252" t="s">
        <v>7711</v>
      </c>
      <c r="G1252" t="s">
        <v>7712</v>
      </c>
      <c r="H1252" t="s">
        <v>7713</v>
      </c>
      <c r="I1252" t="s">
        <v>34</v>
      </c>
      <c r="J1252" t="s">
        <v>170</v>
      </c>
      <c r="K1252" t="s">
        <v>24</v>
      </c>
      <c r="L1252" t="s">
        <v>184</v>
      </c>
      <c r="M1252" t="s">
        <v>7714</v>
      </c>
      <c r="N1252" t="s">
        <v>46</v>
      </c>
    </row>
    <row r="1253" spans="1:14" x14ac:dyDescent="0.25">
      <c r="A1253" t="s">
        <v>7631</v>
      </c>
      <c r="B1253" t="s">
        <v>3035</v>
      </c>
      <c r="C1253" t="s">
        <v>16</v>
      </c>
      <c r="D1253" t="s">
        <v>6801</v>
      </c>
      <c r="E1253" t="s">
        <v>695</v>
      </c>
      <c r="F1253" t="s">
        <v>7715</v>
      </c>
      <c r="G1253" t="s">
        <v>7716</v>
      </c>
      <c r="H1253" t="s">
        <v>7717</v>
      </c>
      <c r="I1253" t="s">
        <v>348</v>
      </c>
      <c r="J1253" t="s">
        <v>372</v>
      </c>
      <c r="K1253" t="s">
        <v>24</v>
      </c>
      <c r="L1253" t="s">
        <v>394</v>
      </c>
      <c r="M1253" t="s">
        <v>7718</v>
      </c>
      <c r="N1253" t="s">
        <v>46</v>
      </c>
    </row>
    <row r="1254" spans="1:14" x14ac:dyDescent="0.25">
      <c r="A1254" t="s">
        <v>7719</v>
      </c>
      <c r="B1254" t="s">
        <v>7445</v>
      </c>
      <c r="C1254" t="s">
        <v>76</v>
      </c>
      <c r="D1254" t="s">
        <v>7446</v>
      </c>
      <c r="E1254" t="s">
        <v>695</v>
      </c>
      <c r="F1254" t="s">
        <v>7720</v>
      </c>
      <c r="G1254" t="s">
        <v>7721</v>
      </c>
      <c r="H1254" t="s">
        <v>7722</v>
      </c>
      <c r="I1254" t="s">
        <v>34</v>
      </c>
      <c r="J1254" t="s">
        <v>1704</v>
      </c>
      <c r="K1254" t="s">
        <v>24</v>
      </c>
      <c r="L1254" t="s">
        <v>7450</v>
      </c>
      <c r="M1254" t="s">
        <v>26</v>
      </c>
      <c r="N1254" t="s">
        <v>27</v>
      </c>
    </row>
    <row r="1255" spans="1:14" x14ac:dyDescent="0.25">
      <c r="A1255" t="s">
        <v>7723</v>
      </c>
      <c r="B1255" t="s">
        <v>7557</v>
      </c>
      <c r="C1255" t="s">
        <v>16</v>
      </c>
      <c r="D1255" t="s">
        <v>7558</v>
      </c>
      <c r="E1255" t="s">
        <v>695</v>
      </c>
      <c r="F1255" t="s">
        <v>7724</v>
      </c>
      <c r="G1255" t="s">
        <v>7725</v>
      </c>
      <c r="H1255" t="s">
        <v>7726</v>
      </c>
      <c r="I1255" t="s">
        <v>34</v>
      </c>
      <c r="J1255" t="s">
        <v>217</v>
      </c>
      <c r="K1255" t="s">
        <v>24</v>
      </c>
      <c r="L1255" t="s">
        <v>36</v>
      </c>
      <c r="M1255" t="s">
        <v>26</v>
      </c>
      <c r="N1255" t="s">
        <v>27</v>
      </c>
    </row>
    <row r="1256" spans="1:14" x14ac:dyDescent="0.25">
      <c r="A1256" t="s">
        <v>6800</v>
      </c>
      <c r="B1256" t="s">
        <v>3035</v>
      </c>
      <c r="C1256" t="s">
        <v>16</v>
      </c>
      <c r="D1256" t="s">
        <v>6801</v>
      </c>
      <c r="E1256" t="s">
        <v>695</v>
      </c>
      <c r="F1256" t="s">
        <v>7731</v>
      </c>
      <c r="G1256" t="s">
        <v>7732</v>
      </c>
      <c r="H1256" t="s">
        <v>7733</v>
      </c>
      <c r="I1256" t="s">
        <v>348</v>
      </c>
      <c r="J1256" t="s">
        <v>372</v>
      </c>
      <c r="K1256" t="s">
        <v>24</v>
      </c>
      <c r="L1256" t="s">
        <v>394</v>
      </c>
      <c r="M1256" t="s">
        <v>7734</v>
      </c>
      <c r="N1256" t="s">
        <v>46</v>
      </c>
    </row>
    <row r="1257" spans="1:14" x14ac:dyDescent="0.25">
      <c r="A1257" t="s">
        <v>7212</v>
      </c>
      <c r="B1257" t="s">
        <v>7213</v>
      </c>
      <c r="C1257" t="s">
        <v>16</v>
      </c>
      <c r="D1257" t="s">
        <v>7214</v>
      </c>
      <c r="E1257" t="s">
        <v>695</v>
      </c>
      <c r="F1257" t="s">
        <v>7735</v>
      </c>
      <c r="G1257" t="s">
        <v>7736</v>
      </c>
      <c r="H1257" t="s">
        <v>7737</v>
      </c>
      <c r="I1257" t="s">
        <v>34</v>
      </c>
      <c r="J1257" t="s">
        <v>456</v>
      </c>
      <c r="K1257" t="s">
        <v>24</v>
      </c>
      <c r="L1257" t="s">
        <v>914</v>
      </c>
      <c r="M1257" t="s">
        <v>7738</v>
      </c>
      <c r="N1257" t="s">
        <v>46</v>
      </c>
    </row>
    <row r="1258" spans="1:14" x14ac:dyDescent="0.25">
      <c r="A1258" t="s">
        <v>7739</v>
      </c>
      <c r="C1258" t="s">
        <v>16</v>
      </c>
      <c r="D1258" t="s">
        <v>67</v>
      </c>
      <c r="E1258" t="s">
        <v>695</v>
      </c>
      <c r="F1258" t="s">
        <v>7740</v>
      </c>
      <c r="G1258" t="s">
        <v>7741</v>
      </c>
      <c r="H1258" t="s">
        <v>7742</v>
      </c>
      <c r="I1258" t="s">
        <v>34</v>
      </c>
      <c r="J1258" t="s">
        <v>448</v>
      </c>
      <c r="K1258" t="s">
        <v>24</v>
      </c>
      <c r="L1258" t="s">
        <v>44</v>
      </c>
      <c r="M1258" t="s">
        <v>26</v>
      </c>
      <c r="N1258" t="s">
        <v>27</v>
      </c>
    </row>
    <row r="1259" spans="1:14" x14ac:dyDescent="0.25">
      <c r="A1259" t="s">
        <v>7438</v>
      </c>
      <c r="B1259" t="s">
        <v>7439</v>
      </c>
      <c r="C1259" t="s">
        <v>76</v>
      </c>
      <c r="D1259" t="s">
        <v>7440</v>
      </c>
      <c r="E1259" t="s">
        <v>695</v>
      </c>
      <c r="F1259" t="s">
        <v>7747</v>
      </c>
      <c r="G1259" t="s">
        <v>7748</v>
      </c>
      <c r="H1259" t="s">
        <v>7749</v>
      </c>
      <c r="I1259" t="s">
        <v>34</v>
      </c>
      <c r="J1259" t="s">
        <v>276</v>
      </c>
      <c r="K1259" t="s">
        <v>24</v>
      </c>
      <c r="L1259" t="s">
        <v>3702</v>
      </c>
      <c r="M1259" t="s">
        <v>26</v>
      </c>
      <c r="N1259" t="s">
        <v>27</v>
      </c>
    </row>
    <row r="1260" spans="1:14" x14ac:dyDescent="0.25">
      <c r="A1260" t="s">
        <v>2884</v>
      </c>
      <c r="B1260" t="s">
        <v>7545</v>
      </c>
      <c r="C1260" t="s">
        <v>16</v>
      </c>
      <c r="D1260" t="s">
        <v>102</v>
      </c>
      <c r="E1260" t="s">
        <v>695</v>
      </c>
      <c r="F1260" t="s">
        <v>7750</v>
      </c>
      <c r="G1260" t="s">
        <v>7751</v>
      </c>
      <c r="H1260" t="s">
        <v>7752</v>
      </c>
      <c r="I1260" t="s">
        <v>34</v>
      </c>
      <c r="J1260" t="s">
        <v>1468</v>
      </c>
      <c r="K1260" t="s">
        <v>24</v>
      </c>
      <c r="L1260" t="s">
        <v>82</v>
      </c>
      <c r="M1260" t="s">
        <v>7753</v>
      </c>
      <c r="N1260" t="s">
        <v>46</v>
      </c>
    </row>
    <row r="1261" spans="1:14" x14ac:dyDescent="0.25">
      <c r="A1261" t="s">
        <v>6818</v>
      </c>
      <c r="B1261" t="s">
        <v>6819</v>
      </c>
      <c r="C1261" t="s">
        <v>16</v>
      </c>
      <c r="D1261" t="s">
        <v>6820</v>
      </c>
      <c r="E1261" t="s">
        <v>695</v>
      </c>
      <c r="F1261" t="s">
        <v>7758</v>
      </c>
      <c r="G1261" t="s">
        <v>7759</v>
      </c>
      <c r="H1261" t="s">
        <v>7760</v>
      </c>
      <c r="I1261" t="s">
        <v>34</v>
      </c>
      <c r="J1261" t="s">
        <v>669</v>
      </c>
      <c r="K1261" t="s">
        <v>24</v>
      </c>
      <c r="L1261" t="s">
        <v>3880</v>
      </c>
      <c r="M1261" t="s">
        <v>7761</v>
      </c>
      <c r="N1261" t="s">
        <v>46</v>
      </c>
    </row>
    <row r="1262" spans="1:14" x14ac:dyDescent="0.25">
      <c r="A1262" t="s">
        <v>7765</v>
      </c>
      <c r="B1262" t="s">
        <v>7540</v>
      </c>
      <c r="C1262" t="s">
        <v>76</v>
      </c>
      <c r="D1262" t="s">
        <v>6079</v>
      </c>
      <c r="E1262" t="s">
        <v>695</v>
      </c>
      <c r="F1262" t="s">
        <v>7766</v>
      </c>
      <c r="G1262" t="s">
        <v>7767</v>
      </c>
      <c r="H1262" t="s">
        <v>7768</v>
      </c>
      <c r="I1262" t="s">
        <v>34</v>
      </c>
      <c r="J1262" t="s">
        <v>269</v>
      </c>
      <c r="K1262" t="s">
        <v>24</v>
      </c>
      <c r="L1262" t="s">
        <v>114</v>
      </c>
      <c r="M1262" t="s">
        <v>26</v>
      </c>
      <c r="N1262" t="s">
        <v>27</v>
      </c>
    </row>
    <row r="1263" spans="1:14" x14ac:dyDescent="0.25">
      <c r="A1263" t="s">
        <v>7769</v>
      </c>
      <c r="B1263" t="s">
        <v>7770</v>
      </c>
      <c r="C1263" t="s">
        <v>76</v>
      </c>
      <c r="D1263" t="s">
        <v>7503</v>
      </c>
      <c r="E1263" t="s">
        <v>695</v>
      </c>
      <c r="F1263" t="s">
        <v>7771</v>
      </c>
      <c r="G1263" t="s">
        <v>7772</v>
      </c>
      <c r="H1263" t="s">
        <v>7773</v>
      </c>
      <c r="I1263" t="s">
        <v>34</v>
      </c>
      <c r="J1263" t="s">
        <v>2757</v>
      </c>
      <c r="K1263" t="s">
        <v>24</v>
      </c>
      <c r="L1263" t="s">
        <v>483</v>
      </c>
      <c r="M1263" t="s">
        <v>26</v>
      </c>
      <c r="N1263" t="s">
        <v>27</v>
      </c>
    </row>
    <row r="1264" spans="1:14" x14ac:dyDescent="0.25">
      <c r="A1264" t="s">
        <v>7774</v>
      </c>
      <c r="B1264" t="s">
        <v>708</v>
      </c>
      <c r="C1264" t="s">
        <v>16</v>
      </c>
      <c r="D1264" t="s">
        <v>5693</v>
      </c>
      <c r="E1264" t="s">
        <v>695</v>
      </c>
      <c r="F1264" t="s">
        <v>7775</v>
      </c>
      <c r="G1264" t="s">
        <v>7776</v>
      </c>
      <c r="H1264" t="s">
        <v>7777</v>
      </c>
      <c r="I1264" t="s">
        <v>34</v>
      </c>
      <c r="J1264" t="s">
        <v>276</v>
      </c>
      <c r="K1264" t="s">
        <v>24</v>
      </c>
      <c r="L1264" t="s">
        <v>914</v>
      </c>
      <c r="M1264" t="s">
        <v>26</v>
      </c>
      <c r="N1264" t="s">
        <v>27</v>
      </c>
    </row>
    <row r="1265" spans="1:14" x14ac:dyDescent="0.25">
      <c r="A1265" t="s">
        <v>7513</v>
      </c>
      <c r="B1265" t="s">
        <v>7514</v>
      </c>
      <c r="C1265" t="s">
        <v>16</v>
      </c>
      <c r="D1265" t="s">
        <v>1446</v>
      </c>
      <c r="E1265" t="s">
        <v>695</v>
      </c>
      <c r="F1265" t="s">
        <v>7778</v>
      </c>
      <c r="G1265" t="s">
        <v>7779</v>
      </c>
      <c r="H1265" t="s">
        <v>7780</v>
      </c>
      <c r="I1265" t="s">
        <v>22</v>
      </c>
      <c r="J1265" t="s">
        <v>1501</v>
      </c>
      <c r="K1265" t="s">
        <v>24</v>
      </c>
      <c r="L1265" t="s">
        <v>91</v>
      </c>
      <c r="M1265" t="s">
        <v>7781</v>
      </c>
      <c r="N1265" t="s">
        <v>46</v>
      </c>
    </row>
    <row r="1266" spans="1:14" x14ac:dyDescent="0.25">
      <c r="A1266" t="s">
        <v>6800</v>
      </c>
      <c r="B1266" t="s">
        <v>3035</v>
      </c>
      <c r="C1266" t="s">
        <v>16</v>
      </c>
      <c r="D1266" t="s">
        <v>6801</v>
      </c>
      <c r="E1266" t="s">
        <v>695</v>
      </c>
      <c r="F1266" t="s">
        <v>7789</v>
      </c>
      <c r="G1266" t="s">
        <v>7790</v>
      </c>
      <c r="H1266" t="s">
        <v>7791</v>
      </c>
      <c r="I1266" t="s">
        <v>348</v>
      </c>
      <c r="J1266" t="s">
        <v>372</v>
      </c>
      <c r="K1266" t="s">
        <v>24</v>
      </c>
      <c r="L1266" t="s">
        <v>394</v>
      </c>
      <c r="M1266" t="s">
        <v>7792</v>
      </c>
      <c r="N1266" t="s">
        <v>46</v>
      </c>
    </row>
    <row r="1267" spans="1:14" x14ac:dyDescent="0.25">
      <c r="A1267" t="s">
        <v>7793</v>
      </c>
      <c r="B1267" t="s">
        <v>227</v>
      </c>
      <c r="C1267" t="s">
        <v>76</v>
      </c>
      <c r="D1267" t="s">
        <v>437</v>
      </c>
      <c r="E1267" t="s">
        <v>695</v>
      </c>
      <c r="F1267" t="s">
        <v>7794</v>
      </c>
      <c r="G1267" t="s">
        <v>7795</v>
      </c>
      <c r="H1267" t="s">
        <v>7796</v>
      </c>
      <c r="I1267" t="s">
        <v>34</v>
      </c>
      <c r="J1267" t="s">
        <v>106</v>
      </c>
      <c r="K1267" t="s">
        <v>24</v>
      </c>
      <c r="L1267" t="s">
        <v>441</v>
      </c>
      <c r="M1267" t="s">
        <v>7797</v>
      </c>
      <c r="N1267" t="s">
        <v>46</v>
      </c>
    </row>
    <row r="1268" spans="1:14" x14ac:dyDescent="0.25">
      <c r="A1268" t="s">
        <v>7798</v>
      </c>
      <c r="B1268" t="s">
        <v>7799</v>
      </c>
      <c r="C1268" t="s">
        <v>16</v>
      </c>
      <c r="D1268" t="s">
        <v>437</v>
      </c>
      <c r="E1268" t="s">
        <v>695</v>
      </c>
      <c r="F1268" t="s">
        <v>7800</v>
      </c>
      <c r="G1268" t="s">
        <v>7801</v>
      </c>
      <c r="H1268" t="s">
        <v>7802</v>
      </c>
      <c r="I1268" t="s">
        <v>34</v>
      </c>
      <c r="J1268" t="s">
        <v>4468</v>
      </c>
      <c r="K1268" t="s">
        <v>24</v>
      </c>
      <c r="L1268" t="s">
        <v>6811</v>
      </c>
      <c r="M1268" t="s">
        <v>7803</v>
      </c>
      <c r="N1268" t="s">
        <v>46</v>
      </c>
    </row>
    <row r="1269" spans="1:14" x14ac:dyDescent="0.25">
      <c r="A1269" t="s">
        <v>7631</v>
      </c>
      <c r="B1269" t="s">
        <v>3035</v>
      </c>
      <c r="C1269" t="s">
        <v>16</v>
      </c>
      <c r="D1269" t="s">
        <v>6801</v>
      </c>
      <c r="E1269" t="s">
        <v>695</v>
      </c>
      <c r="F1269" t="s">
        <v>7804</v>
      </c>
      <c r="G1269" t="s">
        <v>7805</v>
      </c>
      <c r="H1269" t="s">
        <v>7806</v>
      </c>
      <c r="I1269" t="s">
        <v>348</v>
      </c>
      <c r="J1269" t="s">
        <v>372</v>
      </c>
      <c r="K1269" t="s">
        <v>24</v>
      </c>
      <c r="L1269" t="s">
        <v>394</v>
      </c>
      <c r="M1269" t="s">
        <v>7807</v>
      </c>
      <c r="N1269" t="s">
        <v>46</v>
      </c>
    </row>
    <row r="1270" spans="1:14" x14ac:dyDescent="0.25">
      <c r="A1270" t="s">
        <v>1235</v>
      </c>
      <c r="B1270" t="s">
        <v>708</v>
      </c>
      <c r="C1270" t="s">
        <v>16</v>
      </c>
      <c r="D1270" t="s">
        <v>7808</v>
      </c>
      <c r="E1270" t="s">
        <v>695</v>
      </c>
      <c r="F1270" t="s">
        <v>7809</v>
      </c>
      <c r="G1270" t="s">
        <v>7810</v>
      </c>
      <c r="H1270" t="s">
        <v>7811</v>
      </c>
      <c r="I1270" t="s">
        <v>22</v>
      </c>
      <c r="J1270" t="s">
        <v>448</v>
      </c>
      <c r="K1270" t="s">
        <v>24</v>
      </c>
      <c r="L1270" t="s">
        <v>36</v>
      </c>
      <c r="M1270" t="s">
        <v>26</v>
      </c>
      <c r="N1270" t="s">
        <v>27</v>
      </c>
    </row>
    <row r="1271" spans="1:14" x14ac:dyDescent="0.25">
      <c r="A1271" t="s">
        <v>7812</v>
      </c>
      <c r="B1271" t="s">
        <v>486</v>
      </c>
      <c r="C1271" t="s">
        <v>76</v>
      </c>
      <c r="D1271" t="s">
        <v>102</v>
      </c>
      <c r="E1271" t="s">
        <v>695</v>
      </c>
      <c r="F1271" t="s">
        <v>7813</v>
      </c>
      <c r="G1271" t="s">
        <v>7814</v>
      </c>
      <c r="H1271" t="s">
        <v>7815</v>
      </c>
      <c r="I1271" t="s">
        <v>34</v>
      </c>
      <c r="J1271" t="s">
        <v>358</v>
      </c>
      <c r="K1271" t="s">
        <v>24</v>
      </c>
      <c r="L1271" t="s">
        <v>82</v>
      </c>
      <c r="M1271" t="s">
        <v>7816</v>
      </c>
      <c r="N1271" t="s">
        <v>46</v>
      </c>
    </row>
    <row r="1272" spans="1:14" x14ac:dyDescent="0.25">
      <c r="A1272" t="s">
        <v>7817</v>
      </c>
      <c r="B1272" t="s">
        <v>708</v>
      </c>
      <c r="C1272" t="s">
        <v>16</v>
      </c>
      <c r="D1272" t="s">
        <v>5693</v>
      </c>
      <c r="E1272" t="s">
        <v>695</v>
      </c>
      <c r="F1272" t="s">
        <v>7818</v>
      </c>
      <c r="G1272" t="s">
        <v>7819</v>
      </c>
      <c r="H1272" t="s">
        <v>7820</v>
      </c>
      <c r="I1272" t="s">
        <v>34</v>
      </c>
      <c r="J1272" t="s">
        <v>276</v>
      </c>
      <c r="K1272" t="s">
        <v>24</v>
      </c>
      <c r="L1272" t="s">
        <v>914</v>
      </c>
      <c r="M1272" t="s">
        <v>26</v>
      </c>
      <c r="N1272" t="s">
        <v>27</v>
      </c>
    </row>
    <row r="1273" spans="1:14" x14ac:dyDescent="0.25">
      <c r="A1273" t="s">
        <v>7821</v>
      </c>
      <c r="B1273" t="s">
        <v>1021</v>
      </c>
      <c r="C1273" t="s">
        <v>16</v>
      </c>
      <c r="D1273" t="s">
        <v>102</v>
      </c>
      <c r="E1273" t="s">
        <v>695</v>
      </c>
      <c r="F1273" t="s">
        <v>7822</v>
      </c>
      <c r="G1273" t="s">
        <v>7823</v>
      </c>
      <c r="H1273" t="s">
        <v>7824</v>
      </c>
      <c r="I1273" t="s">
        <v>34</v>
      </c>
      <c r="J1273" t="s">
        <v>575</v>
      </c>
      <c r="K1273" t="s">
        <v>24</v>
      </c>
      <c r="L1273" t="s">
        <v>82</v>
      </c>
      <c r="M1273" t="s">
        <v>7825</v>
      </c>
      <c r="N1273" t="s">
        <v>46</v>
      </c>
    </row>
    <row r="1274" spans="1:14" x14ac:dyDescent="0.25">
      <c r="A1274" t="s">
        <v>7826</v>
      </c>
      <c r="B1274" t="s">
        <v>7827</v>
      </c>
      <c r="C1274" t="s">
        <v>16</v>
      </c>
      <c r="D1274" t="s">
        <v>7828</v>
      </c>
      <c r="E1274" t="s">
        <v>695</v>
      </c>
      <c r="F1274" t="s">
        <v>7829</v>
      </c>
      <c r="G1274" t="s">
        <v>7830</v>
      </c>
      <c r="H1274" t="s">
        <v>7831</v>
      </c>
      <c r="I1274" t="s">
        <v>34</v>
      </c>
      <c r="J1274" t="s">
        <v>4027</v>
      </c>
      <c r="K1274" t="s">
        <v>24</v>
      </c>
      <c r="L1274" t="s">
        <v>7832</v>
      </c>
      <c r="M1274" t="s">
        <v>26</v>
      </c>
      <c r="N1274" t="s">
        <v>27</v>
      </c>
    </row>
    <row r="1275" spans="1:14" x14ac:dyDescent="0.25">
      <c r="A1275" t="s">
        <v>7833</v>
      </c>
      <c r="C1275" t="s">
        <v>76</v>
      </c>
      <c r="E1275" t="s">
        <v>695</v>
      </c>
      <c r="F1275" t="s">
        <v>7834</v>
      </c>
      <c r="G1275" t="s">
        <v>7835</v>
      </c>
      <c r="H1275" t="s">
        <v>7836</v>
      </c>
      <c r="I1275" t="s">
        <v>34</v>
      </c>
      <c r="J1275" t="s">
        <v>170</v>
      </c>
      <c r="K1275" t="s">
        <v>24</v>
      </c>
      <c r="L1275" t="s">
        <v>184</v>
      </c>
      <c r="M1275" t="s">
        <v>7837</v>
      </c>
      <c r="N1275" t="s">
        <v>46</v>
      </c>
    </row>
    <row r="1276" spans="1:14" x14ac:dyDescent="0.25">
      <c r="A1276" t="s">
        <v>1235</v>
      </c>
      <c r="B1276" t="s">
        <v>708</v>
      </c>
      <c r="C1276" t="s">
        <v>16</v>
      </c>
      <c r="D1276" t="s">
        <v>7808</v>
      </c>
      <c r="E1276" t="s">
        <v>695</v>
      </c>
      <c r="F1276" t="s">
        <v>7838</v>
      </c>
      <c r="G1276" t="s">
        <v>7839</v>
      </c>
      <c r="H1276" t="s">
        <v>7840</v>
      </c>
      <c r="I1276" t="s">
        <v>22</v>
      </c>
      <c r="J1276" t="s">
        <v>448</v>
      </c>
      <c r="K1276" t="s">
        <v>24</v>
      </c>
      <c r="L1276" t="s">
        <v>36</v>
      </c>
      <c r="M1276" t="s">
        <v>26</v>
      </c>
      <c r="N1276" t="s">
        <v>27</v>
      </c>
    </row>
    <row r="1277" spans="1:14" x14ac:dyDescent="0.25">
      <c r="A1277" t="s">
        <v>7841</v>
      </c>
      <c r="B1277" t="s">
        <v>7842</v>
      </c>
      <c r="C1277" t="s">
        <v>16</v>
      </c>
      <c r="D1277" t="s">
        <v>7843</v>
      </c>
      <c r="E1277" t="s">
        <v>695</v>
      </c>
      <c r="F1277" t="s">
        <v>7844</v>
      </c>
      <c r="G1277" t="s">
        <v>7845</v>
      </c>
      <c r="H1277" t="s">
        <v>7846</v>
      </c>
      <c r="I1277" t="s">
        <v>22</v>
      </c>
      <c r="J1277" t="s">
        <v>635</v>
      </c>
      <c r="K1277" t="s">
        <v>24</v>
      </c>
      <c r="L1277" t="s">
        <v>91</v>
      </c>
      <c r="M1277" t="s">
        <v>7847</v>
      </c>
      <c r="N1277" t="s">
        <v>46</v>
      </c>
    </row>
    <row r="1278" spans="1:14" x14ac:dyDescent="0.25">
      <c r="A1278" t="s">
        <v>7848</v>
      </c>
      <c r="B1278" t="s">
        <v>486</v>
      </c>
      <c r="C1278" t="s">
        <v>76</v>
      </c>
      <c r="D1278" t="s">
        <v>102</v>
      </c>
      <c r="E1278" t="s">
        <v>695</v>
      </c>
      <c r="F1278" t="s">
        <v>7849</v>
      </c>
      <c r="G1278" t="s">
        <v>7850</v>
      </c>
      <c r="H1278" t="s">
        <v>7851</v>
      </c>
      <c r="I1278" t="s">
        <v>34</v>
      </c>
      <c r="J1278" t="s">
        <v>358</v>
      </c>
      <c r="K1278" t="s">
        <v>24</v>
      </c>
      <c r="L1278" t="s">
        <v>82</v>
      </c>
      <c r="M1278" t="s">
        <v>7852</v>
      </c>
      <c r="N1278" t="s">
        <v>46</v>
      </c>
    </row>
    <row r="1279" spans="1:14" x14ac:dyDescent="0.25">
      <c r="A1279" t="s">
        <v>7857</v>
      </c>
      <c r="B1279" t="s">
        <v>7858</v>
      </c>
      <c r="C1279" t="s">
        <v>16</v>
      </c>
      <c r="D1279" t="s">
        <v>3712</v>
      </c>
      <c r="E1279" t="s">
        <v>695</v>
      </c>
      <c r="F1279" t="s">
        <v>7859</v>
      </c>
      <c r="G1279" t="s">
        <v>7860</v>
      </c>
      <c r="H1279" t="s">
        <v>7861</v>
      </c>
      <c r="I1279" t="s">
        <v>22</v>
      </c>
      <c r="J1279" t="s">
        <v>1208</v>
      </c>
      <c r="K1279" t="s">
        <v>24</v>
      </c>
      <c r="L1279" t="s">
        <v>91</v>
      </c>
      <c r="M1279" t="s">
        <v>26</v>
      </c>
      <c r="N1279" t="s">
        <v>27</v>
      </c>
    </row>
    <row r="1280" spans="1:14" x14ac:dyDescent="0.25">
      <c r="A1280" t="s">
        <v>7539</v>
      </c>
      <c r="B1280" t="s">
        <v>7540</v>
      </c>
      <c r="C1280" t="s">
        <v>76</v>
      </c>
      <c r="D1280" t="s">
        <v>6079</v>
      </c>
      <c r="E1280" t="s">
        <v>695</v>
      </c>
      <c r="F1280" t="s">
        <v>7874</v>
      </c>
      <c r="G1280" t="s">
        <v>7875</v>
      </c>
      <c r="H1280" t="s">
        <v>7876</v>
      </c>
      <c r="I1280" t="s">
        <v>34</v>
      </c>
      <c r="J1280" t="s">
        <v>134</v>
      </c>
      <c r="K1280" t="s">
        <v>24</v>
      </c>
      <c r="L1280" t="s">
        <v>114</v>
      </c>
      <c r="M1280" t="s">
        <v>26</v>
      </c>
      <c r="N1280" t="s">
        <v>27</v>
      </c>
    </row>
    <row r="1281" spans="1:14" x14ac:dyDescent="0.25">
      <c r="A1281" t="s">
        <v>7857</v>
      </c>
      <c r="B1281" t="s">
        <v>7858</v>
      </c>
      <c r="C1281" t="s">
        <v>16</v>
      </c>
      <c r="D1281" t="s">
        <v>3712</v>
      </c>
      <c r="E1281" t="s">
        <v>695</v>
      </c>
      <c r="F1281" t="s">
        <v>7877</v>
      </c>
      <c r="G1281" t="s">
        <v>7878</v>
      </c>
      <c r="H1281" t="s">
        <v>7879</v>
      </c>
      <c r="I1281" t="s">
        <v>22</v>
      </c>
      <c r="J1281" t="s">
        <v>1208</v>
      </c>
      <c r="K1281" t="s">
        <v>24</v>
      </c>
      <c r="L1281" t="s">
        <v>91</v>
      </c>
      <c r="M1281" t="s">
        <v>26</v>
      </c>
      <c r="N1281" t="s">
        <v>27</v>
      </c>
    </row>
    <row r="1282" spans="1:14" x14ac:dyDescent="0.25">
      <c r="A1282" t="s">
        <v>1235</v>
      </c>
      <c r="B1282" t="s">
        <v>708</v>
      </c>
      <c r="C1282" t="s">
        <v>16</v>
      </c>
      <c r="D1282" t="s">
        <v>1573</v>
      </c>
      <c r="E1282" t="s">
        <v>695</v>
      </c>
      <c r="F1282" t="s">
        <v>7880</v>
      </c>
      <c r="G1282" t="s">
        <v>7881</v>
      </c>
      <c r="H1282" t="s">
        <v>7882</v>
      </c>
      <c r="I1282" t="s">
        <v>22</v>
      </c>
      <c r="J1282" t="s">
        <v>782</v>
      </c>
      <c r="K1282" t="s">
        <v>24</v>
      </c>
      <c r="L1282" t="s">
        <v>36</v>
      </c>
      <c r="M1282" t="s">
        <v>26</v>
      </c>
      <c r="N1282" t="s">
        <v>27</v>
      </c>
    </row>
    <row r="1283" spans="1:14" x14ac:dyDescent="0.25">
      <c r="A1283" t="s">
        <v>6818</v>
      </c>
      <c r="B1283" t="s">
        <v>6819</v>
      </c>
      <c r="C1283" t="s">
        <v>16</v>
      </c>
      <c r="D1283" t="s">
        <v>6820</v>
      </c>
      <c r="E1283" t="s">
        <v>695</v>
      </c>
      <c r="F1283" t="s">
        <v>7887</v>
      </c>
      <c r="G1283" t="s">
        <v>7888</v>
      </c>
      <c r="H1283" t="s">
        <v>7889</v>
      </c>
      <c r="I1283" t="s">
        <v>34</v>
      </c>
      <c r="J1283" t="s">
        <v>669</v>
      </c>
      <c r="K1283" t="s">
        <v>24</v>
      </c>
      <c r="L1283" t="s">
        <v>3880</v>
      </c>
      <c r="M1283" t="s">
        <v>7890</v>
      </c>
      <c r="N1283" t="s">
        <v>46</v>
      </c>
    </row>
    <row r="1284" spans="1:14" x14ac:dyDescent="0.25">
      <c r="A1284" t="s">
        <v>7480</v>
      </c>
      <c r="B1284" t="s">
        <v>7409</v>
      </c>
      <c r="C1284" t="s">
        <v>76</v>
      </c>
      <c r="D1284" t="s">
        <v>6356</v>
      </c>
      <c r="E1284" t="s">
        <v>695</v>
      </c>
      <c r="F1284" t="s">
        <v>7891</v>
      </c>
      <c r="G1284" t="s">
        <v>7892</v>
      </c>
      <c r="H1284" t="s">
        <v>7893</v>
      </c>
      <c r="I1284" t="s">
        <v>22</v>
      </c>
      <c r="J1284" t="s">
        <v>269</v>
      </c>
      <c r="K1284" t="s">
        <v>24</v>
      </c>
      <c r="L1284" t="s">
        <v>3900</v>
      </c>
      <c r="M1284" t="s">
        <v>26</v>
      </c>
      <c r="N1284" t="s">
        <v>27</v>
      </c>
    </row>
    <row r="1285" spans="1:14" x14ac:dyDescent="0.25">
      <c r="A1285" t="s">
        <v>7903</v>
      </c>
      <c r="B1285" t="s">
        <v>227</v>
      </c>
      <c r="C1285" t="s">
        <v>76</v>
      </c>
      <c r="D1285" t="s">
        <v>437</v>
      </c>
      <c r="E1285" t="s">
        <v>695</v>
      </c>
      <c r="F1285" t="s">
        <v>7904</v>
      </c>
      <c r="G1285" t="s">
        <v>7905</v>
      </c>
      <c r="H1285" t="s">
        <v>7906</v>
      </c>
      <c r="I1285" t="s">
        <v>34</v>
      </c>
      <c r="J1285" t="s">
        <v>106</v>
      </c>
      <c r="K1285" t="s">
        <v>24</v>
      </c>
      <c r="L1285" t="s">
        <v>441</v>
      </c>
      <c r="M1285" t="s">
        <v>7907</v>
      </c>
      <c r="N1285" t="s">
        <v>46</v>
      </c>
    </row>
    <row r="1286" spans="1:14" x14ac:dyDescent="0.25">
      <c r="A1286" t="s">
        <v>7908</v>
      </c>
      <c r="B1286" t="s">
        <v>7909</v>
      </c>
      <c r="C1286" t="s">
        <v>16</v>
      </c>
      <c r="D1286" t="s">
        <v>7910</v>
      </c>
      <c r="E1286" t="s">
        <v>695</v>
      </c>
      <c r="F1286" t="s">
        <v>7911</v>
      </c>
      <c r="G1286" t="s">
        <v>7912</v>
      </c>
      <c r="H1286" t="s">
        <v>7913</v>
      </c>
      <c r="I1286" t="s">
        <v>348</v>
      </c>
      <c r="J1286" t="s">
        <v>7914</v>
      </c>
      <c r="K1286" t="s">
        <v>24</v>
      </c>
      <c r="L1286" t="s">
        <v>394</v>
      </c>
      <c r="M1286" t="s">
        <v>7915</v>
      </c>
      <c r="N1286" t="s">
        <v>46</v>
      </c>
    </row>
    <row r="1287" spans="1:14" x14ac:dyDescent="0.25">
      <c r="A1287" t="s">
        <v>7609</v>
      </c>
      <c r="B1287" t="s">
        <v>708</v>
      </c>
      <c r="C1287" t="s">
        <v>16</v>
      </c>
      <c r="D1287" t="s">
        <v>5693</v>
      </c>
      <c r="E1287" t="s">
        <v>695</v>
      </c>
      <c r="F1287" t="s">
        <v>7916</v>
      </c>
      <c r="G1287" t="s">
        <v>7917</v>
      </c>
      <c r="H1287" t="s">
        <v>7918</v>
      </c>
      <c r="I1287" t="s">
        <v>34</v>
      </c>
      <c r="J1287" t="s">
        <v>276</v>
      </c>
      <c r="K1287" t="s">
        <v>24</v>
      </c>
      <c r="L1287" t="s">
        <v>914</v>
      </c>
      <c r="M1287" t="s">
        <v>26</v>
      </c>
      <c r="N1287" t="s">
        <v>27</v>
      </c>
    </row>
    <row r="1288" spans="1:14" x14ac:dyDescent="0.25">
      <c r="A1288" t="s">
        <v>7919</v>
      </c>
      <c r="B1288" t="s">
        <v>708</v>
      </c>
      <c r="C1288" t="s">
        <v>16</v>
      </c>
      <c r="D1288" t="s">
        <v>5693</v>
      </c>
      <c r="E1288" t="s">
        <v>695</v>
      </c>
      <c r="F1288" t="s">
        <v>7920</v>
      </c>
      <c r="G1288" t="s">
        <v>7921</v>
      </c>
      <c r="H1288" t="s">
        <v>7922</v>
      </c>
      <c r="I1288" t="s">
        <v>34</v>
      </c>
      <c r="J1288" t="s">
        <v>276</v>
      </c>
      <c r="K1288" t="s">
        <v>24</v>
      </c>
      <c r="L1288" t="s">
        <v>914</v>
      </c>
      <c r="M1288" t="s">
        <v>26</v>
      </c>
      <c r="N1288" t="s">
        <v>27</v>
      </c>
    </row>
    <row r="1289" spans="1:14" x14ac:dyDescent="0.25">
      <c r="A1289" t="s">
        <v>7927</v>
      </c>
      <c r="B1289" t="s">
        <v>7783</v>
      </c>
      <c r="C1289" t="s">
        <v>16</v>
      </c>
      <c r="D1289" t="s">
        <v>7784</v>
      </c>
      <c r="E1289" t="s">
        <v>695</v>
      </c>
      <c r="F1289" t="s">
        <v>7928</v>
      </c>
      <c r="G1289" t="s">
        <v>7929</v>
      </c>
      <c r="H1289" t="s">
        <v>7930</v>
      </c>
      <c r="I1289" t="s">
        <v>34</v>
      </c>
      <c r="J1289" t="s">
        <v>393</v>
      </c>
      <c r="K1289" t="s">
        <v>24</v>
      </c>
      <c r="L1289" t="s">
        <v>7788</v>
      </c>
      <c r="M1289" t="s">
        <v>26</v>
      </c>
      <c r="N1289" t="s">
        <v>27</v>
      </c>
    </row>
    <row r="1290" spans="1:14" x14ac:dyDescent="0.25">
      <c r="A1290" t="s">
        <v>6818</v>
      </c>
      <c r="B1290" t="s">
        <v>6819</v>
      </c>
      <c r="C1290" t="s">
        <v>16</v>
      </c>
      <c r="D1290" t="s">
        <v>6820</v>
      </c>
      <c r="E1290" t="s">
        <v>695</v>
      </c>
      <c r="F1290" t="s">
        <v>7931</v>
      </c>
      <c r="G1290" t="s">
        <v>7932</v>
      </c>
      <c r="H1290" t="s">
        <v>7933</v>
      </c>
      <c r="I1290" t="s">
        <v>34</v>
      </c>
      <c r="J1290" t="s">
        <v>669</v>
      </c>
      <c r="K1290" t="s">
        <v>24</v>
      </c>
      <c r="L1290" t="s">
        <v>3880</v>
      </c>
      <c r="M1290" t="s">
        <v>7934</v>
      </c>
      <c r="N1290" t="s">
        <v>46</v>
      </c>
    </row>
    <row r="1291" spans="1:14" x14ac:dyDescent="0.25">
      <c r="A1291" t="s">
        <v>6818</v>
      </c>
      <c r="B1291" t="s">
        <v>6819</v>
      </c>
      <c r="C1291" t="s">
        <v>16</v>
      </c>
      <c r="D1291" t="s">
        <v>6820</v>
      </c>
      <c r="E1291" t="s">
        <v>695</v>
      </c>
      <c r="F1291" t="s">
        <v>7935</v>
      </c>
      <c r="G1291" t="s">
        <v>7936</v>
      </c>
      <c r="H1291" t="s">
        <v>7937</v>
      </c>
      <c r="I1291" t="s">
        <v>34</v>
      </c>
      <c r="J1291" t="s">
        <v>669</v>
      </c>
      <c r="K1291" t="s">
        <v>24</v>
      </c>
      <c r="L1291" t="s">
        <v>3880</v>
      </c>
      <c r="M1291" t="s">
        <v>7938</v>
      </c>
      <c r="N1291" t="s">
        <v>46</v>
      </c>
    </row>
    <row r="1292" spans="1:14" x14ac:dyDescent="0.25">
      <c r="A1292" t="s">
        <v>7939</v>
      </c>
      <c r="B1292" t="s">
        <v>6790</v>
      </c>
      <c r="C1292" t="s">
        <v>76</v>
      </c>
      <c r="D1292" t="s">
        <v>6791</v>
      </c>
      <c r="E1292" t="s">
        <v>695</v>
      </c>
      <c r="F1292" t="s">
        <v>7940</v>
      </c>
      <c r="G1292" t="s">
        <v>7941</v>
      </c>
      <c r="H1292" t="s">
        <v>7942</v>
      </c>
      <c r="I1292" t="s">
        <v>34</v>
      </c>
      <c r="J1292" t="s">
        <v>2023</v>
      </c>
      <c r="K1292" t="s">
        <v>24</v>
      </c>
      <c r="L1292" t="s">
        <v>36</v>
      </c>
      <c r="M1292" t="s">
        <v>26</v>
      </c>
      <c r="N1292" t="s">
        <v>27</v>
      </c>
    </row>
    <row r="1293" spans="1:14" x14ac:dyDescent="0.25">
      <c r="A1293" t="s">
        <v>7943</v>
      </c>
      <c r="B1293" t="s">
        <v>7944</v>
      </c>
      <c r="C1293" t="s">
        <v>76</v>
      </c>
      <c r="D1293" t="s">
        <v>94</v>
      </c>
      <c r="E1293" t="s">
        <v>695</v>
      </c>
      <c r="F1293" t="s">
        <v>7945</v>
      </c>
      <c r="G1293" t="s">
        <v>7946</v>
      </c>
      <c r="H1293" t="s">
        <v>7947</v>
      </c>
      <c r="I1293" t="s">
        <v>34</v>
      </c>
      <c r="J1293" t="s">
        <v>589</v>
      </c>
      <c r="K1293" t="s">
        <v>24</v>
      </c>
      <c r="L1293" t="s">
        <v>914</v>
      </c>
      <c r="M1293" t="s">
        <v>7948</v>
      </c>
      <c r="N1293" t="s">
        <v>46</v>
      </c>
    </row>
    <row r="1294" spans="1:14" x14ac:dyDescent="0.25">
      <c r="A1294" t="s">
        <v>7949</v>
      </c>
      <c r="B1294" t="s">
        <v>7585</v>
      </c>
      <c r="C1294" t="s">
        <v>16</v>
      </c>
      <c r="D1294" t="s">
        <v>7586</v>
      </c>
      <c r="E1294" t="s">
        <v>695</v>
      </c>
      <c r="F1294" t="s">
        <v>7950</v>
      </c>
      <c r="G1294" t="s">
        <v>7951</v>
      </c>
      <c r="H1294" t="s">
        <v>7952</v>
      </c>
      <c r="I1294" t="s">
        <v>34</v>
      </c>
      <c r="J1294" t="s">
        <v>240</v>
      </c>
      <c r="K1294" t="s">
        <v>24</v>
      </c>
      <c r="L1294" t="s">
        <v>477</v>
      </c>
      <c r="M1294" t="s">
        <v>26</v>
      </c>
      <c r="N1294" t="s">
        <v>27</v>
      </c>
    </row>
    <row r="1295" spans="1:14" x14ac:dyDescent="0.25">
      <c r="A1295" t="s">
        <v>1235</v>
      </c>
      <c r="B1295" t="s">
        <v>708</v>
      </c>
      <c r="C1295" t="s">
        <v>16</v>
      </c>
      <c r="D1295" t="s">
        <v>7808</v>
      </c>
      <c r="E1295" t="s">
        <v>695</v>
      </c>
      <c r="F1295" t="s">
        <v>7953</v>
      </c>
      <c r="G1295" t="s">
        <v>7954</v>
      </c>
      <c r="H1295" t="s">
        <v>7955</v>
      </c>
      <c r="I1295" t="s">
        <v>22</v>
      </c>
      <c r="J1295" t="s">
        <v>448</v>
      </c>
      <c r="K1295" t="s">
        <v>24</v>
      </c>
      <c r="L1295" t="s">
        <v>36</v>
      </c>
      <c r="M1295" t="s">
        <v>26</v>
      </c>
      <c r="N1295" t="s">
        <v>27</v>
      </c>
    </row>
    <row r="1296" spans="1:14" x14ac:dyDescent="0.25">
      <c r="A1296" t="s">
        <v>7723</v>
      </c>
      <c r="B1296" t="s">
        <v>7956</v>
      </c>
      <c r="C1296" t="s">
        <v>16</v>
      </c>
      <c r="D1296" t="s">
        <v>7558</v>
      </c>
      <c r="E1296" t="s">
        <v>695</v>
      </c>
      <c r="F1296" t="s">
        <v>7957</v>
      </c>
      <c r="G1296" t="s">
        <v>7958</v>
      </c>
      <c r="H1296" t="s">
        <v>7959</v>
      </c>
      <c r="I1296" t="s">
        <v>34</v>
      </c>
      <c r="J1296" t="s">
        <v>276</v>
      </c>
      <c r="K1296" t="s">
        <v>24</v>
      </c>
      <c r="L1296" t="s">
        <v>36</v>
      </c>
      <c r="M1296" t="s">
        <v>26</v>
      </c>
      <c r="N1296" t="s">
        <v>27</v>
      </c>
    </row>
    <row r="1297" spans="1:14" x14ac:dyDescent="0.25">
      <c r="A1297" t="s">
        <v>7723</v>
      </c>
      <c r="B1297" t="s">
        <v>7960</v>
      </c>
      <c r="C1297" t="s">
        <v>16</v>
      </c>
      <c r="D1297" t="s">
        <v>7558</v>
      </c>
      <c r="E1297" t="s">
        <v>695</v>
      </c>
      <c r="F1297" t="s">
        <v>7961</v>
      </c>
      <c r="G1297" t="s">
        <v>7962</v>
      </c>
      <c r="H1297" t="s">
        <v>7963</v>
      </c>
      <c r="I1297" t="s">
        <v>34</v>
      </c>
      <c r="J1297" t="s">
        <v>276</v>
      </c>
      <c r="K1297" t="s">
        <v>24</v>
      </c>
      <c r="L1297" t="s">
        <v>36</v>
      </c>
      <c r="M1297" t="s">
        <v>26</v>
      </c>
      <c r="N1297" t="s">
        <v>27</v>
      </c>
    </row>
    <row r="1298" spans="1:14" x14ac:dyDescent="0.25">
      <c r="A1298" t="s">
        <v>7964</v>
      </c>
      <c r="B1298" t="s">
        <v>7452</v>
      </c>
      <c r="C1298" t="s">
        <v>76</v>
      </c>
      <c r="D1298" t="s">
        <v>102</v>
      </c>
      <c r="E1298" t="s">
        <v>695</v>
      </c>
      <c r="F1298" t="s">
        <v>7965</v>
      </c>
      <c r="G1298" t="s">
        <v>7966</v>
      </c>
      <c r="H1298" t="s">
        <v>7967</v>
      </c>
      <c r="I1298" t="s">
        <v>34</v>
      </c>
      <c r="J1298" t="s">
        <v>155</v>
      </c>
      <c r="K1298" t="s">
        <v>24</v>
      </c>
      <c r="L1298" t="s">
        <v>82</v>
      </c>
      <c r="M1298" t="s">
        <v>7968</v>
      </c>
      <c r="N1298" t="s">
        <v>46</v>
      </c>
    </row>
    <row r="1299" spans="1:14" x14ac:dyDescent="0.25">
      <c r="A1299" t="s">
        <v>7969</v>
      </c>
      <c r="C1299" t="s">
        <v>76</v>
      </c>
      <c r="E1299" t="s">
        <v>695</v>
      </c>
      <c r="F1299" t="s">
        <v>7970</v>
      </c>
      <c r="G1299" t="s">
        <v>7971</v>
      </c>
      <c r="H1299" t="s">
        <v>7972</v>
      </c>
      <c r="I1299" t="s">
        <v>34</v>
      </c>
      <c r="J1299" t="s">
        <v>3556</v>
      </c>
      <c r="K1299" t="s">
        <v>24</v>
      </c>
      <c r="M1299" t="s">
        <v>26</v>
      </c>
      <c r="N1299" t="s">
        <v>27</v>
      </c>
    </row>
    <row r="1300" spans="1:14" x14ac:dyDescent="0.25">
      <c r="A1300" t="s">
        <v>7973</v>
      </c>
      <c r="B1300" t="s">
        <v>7550</v>
      </c>
      <c r="C1300" t="s">
        <v>76</v>
      </c>
      <c r="E1300" t="s">
        <v>695</v>
      </c>
      <c r="F1300" t="s">
        <v>7974</v>
      </c>
      <c r="G1300" t="s">
        <v>7975</v>
      </c>
      <c r="H1300" t="s">
        <v>7976</v>
      </c>
      <c r="I1300" t="s">
        <v>34</v>
      </c>
      <c r="J1300" t="s">
        <v>98</v>
      </c>
      <c r="K1300" t="s">
        <v>24</v>
      </c>
      <c r="M1300" t="s">
        <v>26</v>
      </c>
      <c r="N1300" t="s">
        <v>27</v>
      </c>
    </row>
    <row r="1301" spans="1:14" x14ac:dyDescent="0.25">
      <c r="A1301" t="s">
        <v>7977</v>
      </c>
      <c r="B1301" t="s">
        <v>7978</v>
      </c>
      <c r="C1301" t="s">
        <v>76</v>
      </c>
      <c r="D1301" t="s">
        <v>437</v>
      </c>
      <c r="E1301" t="s">
        <v>695</v>
      </c>
      <c r="F1301" t="s">
        <v>7979</v>
      </c>
      <c r="G1301" t="s">
        <v>7980</v>
      </c>
      <c r="H1301" t="s">
        <v>7981</v>
      </c>
      <c r="I1301" t="s">
        <v>34</v>
      </c>
      <c r="J1301" t="s">
        <v>976</v>
      </c>
      <c r="K1301" t="s">
        <v>24</v>
      </c>
      <c r="L1301" t="s">
        <v>6811</v>
      </c>
      <c r="M1301" t="s">
        <v>7982</v>
      </c>
      <c r="N1301" t="s">
        <v>46</v>
      </c>
    </row>
    <row r="1302" spans="1:14" x14ac:dyDescent="0.25">
      <c r="A1302" t="s">
        <v>7983</v>
      </c>
      <c r="C1302" t="s">
        <v>76</v>
      </c>
      <c r="D1302" t="s">
        <v>7984</v>
      </c>
      <c r="E1302" t="s">
        <v>695</v>
      </c>
      <c r="F1302" t="s">
        <v>7985</v>
      </c>
      <c r="G1302" t="s">
        <v>7986</v>
      </c>
      <c r="H1302" t="s">
        <v>7987</v>
      </c>
      <c r="I1302" t="s">
        <v>34</v>
      </c>
      <c r="J1302" t="s">
        <v>134</v>
      </c>
      <c r="K1302" t="s">
        <v>24</v>
      </c>
      <c r="L1302" t="s">
        <v>7988</v>
      </c>
      <c r="M1302" t="s">
        <v>26</v>
      </c>
      <c r="N1302" t="s">
        <v>27</v>
      </c>
    </row>
    <row r="1303" spans="1:14" x14ac:dyDescent="0.25">
      <c r="A1303" t="s">
        <v>1235</v>
      </c>
      <c r="B1303" t="s">
        <v>708</v>
      </c>
      <c r="C1303" t="s">
        <v>16</v>
      </c>
      <c r="D1303" t="s">
        <v>1573</v>
      </c>
      <c r="E1303" t="s">
        <v>695</v>
      </c>
      <c r="F1303" t="s">
        <v>7996</v>
      </c>
      <c r="G1303" t="s">
        <v>7997</v>
      </c>
      <c r="H1303" t="s">
        <v>7998</v>
      </c>
      <c r="I1303" t="s">
        <v>22</v>
      </c>
      <c r="J1303" t="s">
        <v>448</v>
      </c>
      <c r="K1303" t="s">
        <v>24</v>
      </c>
      <c r="L1303" t="s">
        <v>36</v>
      </c>
      <c r="M1303" t="s">
        <v>26</v>
      </c>
      <c r="N1303" t="s">
        <v>27</v>
      </c>
    </row>
    <row r="1304" spans="1:14" x14ac:dyDescent="0.25">
      <c r="A1304" t="s">
        <v>7207</v>
      </c>
      <c r="B1304" t="s">
        <v>8003</v>
      </c>
      <c r="C1304" t="s">
        <v>76</v>
      </c>
      <c r="D1304" t="s">
        <v>5227</v>
      </c>
      <c r="E1304" t="s">
        <v>695</v>
      </c>
      <c r="F1304" t="s">
        <v>8004</v>
      </c>
      <c r="G1304" t="s">
        <v>8005</v>
      </c>
      <c r="H1304" t="s">
        <v>8006</v>
      </c>
      <c r="I1304" t="s">
        <v>34</v>
      </c>
      <c r="J1304" t="s">
        <v>4027</v>
      </c>
      <c r="K1304" t="s">
        <v>24</v>
      </c>
      <c r="L1304" t="s">
        <v>82</v>
      </c>
      <c r="M1304" t="s">
        <v>26</v>
      </c>
      <c r="N1304" t="s">
        <v>27</v>
      </c>
    </row>
    <row r="1305" spans="1:14" x14ac:dyDescent="0.25">
      <c r="A1305" t="s">
        <v>8007</v>
      </c>
      <c r="B1305" t="s">
        <v>227</v>
      </c>
      <c r="C1305" t="s">
        <v>76</v>
      </c>
      <c r="D1305" t="s">
        <v>437</v>
      </c>
      <c r="E1305" t="s">
        <v>695</v>
      </c>
      <c r="F1305" t="s">
        <v>8008</v>
      </c>
      <c r="G1305" t="s">
        <v>8009</v>
      </c>
      <c r="H1305" t="s">
        <v>8010</v>
      </c>
      <c r="I1305" t="s">
        <v>34</v>
      </c>
      <c r="J1305" t="s">
        <v>106</v>
      </c>
      <c r="K1305" t="s">
        <v>24</v>
      </c>
      <c r="L1305" t="s">
        <v>441</v>
      </c>
      <c r="M1305" t="s">
        <v>8011</v>
      </c>
      <c r="N1305" t="s">
        <v>46</v>
      </c>
    </row>
    <row r="1306" spans="1:14" x14ac:dyDescent="0.25">
      <c r="A1306" t="s">
        <v>6789</v>
      </c>
      <c r="B1306" t="s">
        <v>8020</v>
      </c>
      <c r="C1306" t="s">
        <v>76</v>
      </c>
      <c r="D1306" t="s">
        <v>6791</v>
      </c>
      <c r="E1306" t="s">
        <v>695</v>
      </c>
      <c r="F1306" t="s">
        <v>8021</v>
      </c>
      <c r="G1306" t="s">
        <v>8022</v>
      </c>
      <c r="H1306" t="s">
        <v>8023</v>
      </c>
      <c r="I1306" t="s">
        <v>34</v>
      </c>
      <c r="J1306" t="s">
        <v>1988</v>
      </c>
      <c r="K1306" t="s">
        <v>24</v>
      </c>
      <c r="L1306" t="s">
        <v>36</v>
      </c>
      <c r="M1306" t="s">
        <v>26</v>
      </c>
      <c r="N1306" t="s">
        <v>27</v>
      </c>
    </row>
    <row r="1307" spans="1:14" x14ac:dyDescent="0.25">
      <c r="A1307" t="s">
        <v>8024</v>
      </c>
      <c r="C1307" t="s">
        <v>76</v>
      </c>
      <c r="E1307" t="s">
        <v>695</v>
      </c>
      <c r="F1307" t="s">
        <v>8025</v>
      </c>
      <c r="G1307" t="s">
        <v>8026</v>
      </c>
      <c r="H1307" t="s">
        <v>8027</v>
      </c>
      <c r="I1307" t="s">
        <v>34</v>
      </c>
      <c r="J1307" t="s">
        <v>3556</v>
      </c>
      <c r="K1307" t="s">
        <v>24</v>
      </c>
      <c r="M1307" t="s">
        <v>26</v>
      </c>
      <c r="N1307" t="s">
        <v>27</v>
      </c>
    </row>
    <row r="1308" spans="1:14" x14ac:dyDescent="0.25">
      <c r="A1308" t="s">
        <v>7908</v>
      </c>
      <c r="B1308" t="s">
        <v>7909</v>
      </c>
      <c r="C1308" t="s">
        <v>16</v>
      </c>
      <c r="D1308" t="s">
        <v>7910</v>
      </c>
      <c r="E1308" t="s">
        <v>695</v>
      </c>
      <c r="F1308" t="s">
        <v>8028</v>
      </c>
      <c r="G1308" t="s">
        <v>8029</v>
      </c>
      <c r="H1308" t="s">
        <v>8030</v>
      </c>
      <c r="I1308" t="s">
        <v>348</v>
      </c>
      <c r="J1308" t="s">
        <v>7914</v>
      </c>
      <c r="K1308" t="s">
        <v>24</v>
      </c>
      <c r="L1308" t="s">
        <v>394</v>
      </c>
      <c r="M1308" t="s">
        <v>26</v>
      </c>
      <c r="N1308" t="s">
        <v>27</v>
      </c>
    </row>
    <row r="1309" spans="1:14" x14ac:dyDescent="0.25">
      <c r="A1309" t="s">
        <v>6800</v>
      </c>
      <c r="B1309" t="s">
        <v>3035</v>
      </c>
      <c r="C1309" t="s">
        <v>16</v>
      </c>
      <c r="D1309" t="s">
        <v>6801</v>
      </c>
      <c r="E1309" t="s">
        <v>695</v>
      </c>
      <c r="F1309" t="s">
        <v>8038</v>
      </c>
      <c r="G1309" t="s">
        <v>8039</v>
      </c>
      <c r="H1309" t="s">
        <v>8040</v>
      </c>
      <c r="I1309" t="s">
        <v>348</v>
      </c>
      <c r="J1309" t="s">
        <v>372</v>
      </c>
      <c r="K1309" t="s">
        <v>24</v>
      </c>
      <c r="L1309" t="s">
        <v>394</v>
      </c>
      <c r="M1309" t="s">
        <v>8041</v>
      </c>
      <c r="N1309" t="s">
        <v>46</v>
      </c>
    </row>
    <row r="1310" spans="1:14" x14ac:dyDescent="0.25">
      <c r="A1310" t="s">
        <v>1235</v>
      </c>
      <c r="B1310" t="s">
        <v>708</v>
      </c>
      <c r="C1310" t="s">
        <v>16</v>
      </c>
      <c r="D1310" t="s">
        <v>1573</v>
      </c>
      <c r="E1310" t="s">
        <v>695</v>
      </c>
      <c r="F1310" t="s">
        <v>8042</v>
      </c>
      <c r="G1310" t="s">
        <v>8043</v>
      </c>
      <c r="H1310" t="s">
        <v>8044</v>
      </c>
      <c r="I1310" t="s">
        <v>22</v>
      </c>
      <c r="J1310" t="s">
        <v>178</v>
      </c>
      <c r="K1310" t="s">
        <v>24</v>
      </c>
      <c r="L1310" t="s">
        <v>36</v>
      </c>
      <c r="M1310" t="s">
        <v>26</v>
      </c>
      <c r="N1310" t="s">
        <v>27</v>
      </c>
    </row>
    <row r="1311" spans="1:14" x14ac:dyDescent="0.25">
      <c r="A1311" t="s">
        <v>7264</v>
      </c>
      <c r="B1311" t="s">
        <v>7260</v>
      </c>
      <c r="C1311" t="s">
        <v>1991</v>
      </c>
      <c r="D1311" t="s">
        <v>759</v>
      </c>
      <c r="E1311" t="s">
        <v>695</v>
      </c>
      <c r="F1311" t="s">
        <v>8045</v>
      </c>
      <c r="G1311" t="s">
        <v>8046</v>
      </c>
      <c r="H1311" t="s">
        <v>8047</v>
      </c>
      <c r="I1311" t="s">
        <v>34</v>
      </c>
      <c r="J1311" t="s">
        <v>1965</v>
      </c>
      <c r="K1311" t="s">
        <v>606</v>
      </c>
      <c r="L1311" t="s">
        <v>82</v>
      </c>
      <c r="M1311" t="s">
        <v>26</v>
      </c>
      <c r="N1311" t="s">
        <v>27</v>
      </c>
    </row>
    <row r="1312" spans="1:14" x14ac:dyDescent="0.25">
      <c r="A1312" t="s">
        <v>7264</v>
      </c>
      <c r="B1312" t="s">
        <v>7260</v>
      </c>
      <c r="C1312" t="s">
        <v>1991</v>
      </c>
      <c r="D1312" t="s">
        <v>759</v>
      </c>
      <c r="E1312" t="s">
        <v>695</v>
      </c>
      <c r="F1312" t="s">
        <v>8048</v>
      </c>
      <c r="G1312" t="s">
        <v>8049</v>
      </c>
      <c r="H1312" t="s">
        <v>8050</v>
      </c>
      <c r="I1312" t="s">
        <v>34</v>
      </c>
      <c r="J1312" t="s">
        <v>1965</v>
      </c>
      <c r="K1312" t="s">
        <v>606</v>
      </c>
      <c r="L1312" t="s">
        <v>82</v>
      </c>
      <c r="M1312" t="s">
        <v>26</v>
      </c>
      <c r="N1312" t="s">
        <v>27</v>
      </c>
    </row>
    <row r="1313" spans="1:14" x14ac:dyDescent="0.25">
      <c r="A1313" t="s">
        <v>7264</v>
      </c>
      <c r="B1313" t="s">
        <v>7260</v>
      </c>
      <c r="C1313" t="s">
        <v>1991</v>
      </c>
      <c r="D1313" t="s">
        <v>759</v>
      </c>
      <c r="E1313" t="s">
        <v>695</v>
      </c>
      <c r="F1313" t="s">
        <v>8051</v>
      </c>
      <c r="G1313" t="s">
        <v>8052</v>
      </c>
      <c r="H1313" t="s">
        <v>8053</v>
      </c>
      <c r="I1313" t="s">
        <v>34</v>
      </c>
      <c r="J1313" t="s">
        <v>1891</v>
      </c>
      <c r="K1313" t="s">
        <v>606</v>
      </c>
      <c r="L1313" t="s">
        <v>82</v>
      </c>
      <c r="M1313" t="s">
        <v>26</v>
      </c>
      <c r="N1313" t="s">
        <v>27</v>
      </c>
    </row>
    <row r="1314" spans="1:14" x14ac:dyDescent="0.25">
      <c r="A1314" t="s">
        <v>8054</v>
      </c>
      <c r="B1314" t="s">
        <v>29</v>
      </c>
      <c r="C1314" t="s">
        <v>2074</v>
      </c>
      <c r="D1314" t="s">
        <v>429</v>
      </c>
      <c r="E1314" t="s">
        <v>18</v>
      </c>
      <c r="F1314" t="s">
        <v>8055</v>
      </c>
      <c r="G1314" t="s">
        <v>8056</v>
      </c>
      <c r="H1314" t="s">
        <v>8057</v>
      </c>
      <c r="I1314" t="s">
        <v>34</v>
      </c>
      <c r="J1314" t="s">
        <v>1689</v>
      </c>
      <c r="K1314" t="s">
        <v>606</v>
      </c>
      <c r="L1314" t="s">
        <v>8058</v>
      </c>
      <c r="M1314" t="s">
        <v>26</v>
      </c>
      <c r="N1314" t="s">
        <v>27</v>
      </c>
    </row>
    <row r="1315" spans="1:14" x14ac:dyDescent="0.25">
      <c r="A1315" t="s">
        <v>8059</v>
      </c>
      <c r="B1315" t="s">
        <v>758</v>
      </c>
      <c r="C1315" t="s">
        <v>600</v>
      </c>
      <c r="D1315" t="s">
        <v>759</v>
      </c>
      <c r="E1315" t="s">
        <v>18</v>
      </c>
      <c r="F1315" t="s">
        <v>8060</v>
      </c>
      <c r="G1315" t="s">
        <v>8061</v>
      </c>
      <c r="H1315" t="s">
        <v>8062</v>
      </c>
      <c r="I1315" t="s">
        <v>34</v>
      </c>
      <c r="J1315" t="s">
        <v>1891</v>
      </c>
      <c r="K1315" t="s">
        <v>606</v>
      </c>
      <c r="L1315" t="s">
        <v>82</v>
      </c>
      <c r="M1315" t="s">
        <v>26</v>
      </c>
      <c r="N1315" t="s">
        <v>27</v>
      </c>
    </row>
    <row r="1316" spans="1:14" x14ac:dyDescent="0.25">
      <c r="A1316" t="s">
        <v>8063</v>
      </c>
      <c r="C1316" t="s">
        <v>600</v>
      </c>
      <c r="D1316" t="s">
        <v>174</v>
      </c>
      <c r="E1316" t="s">
        <v>18</v>
      </c>
      <c r="F1316" t="s">
        <v>8064</v>
      </c>
      <c r="G1316" t="s">
        <v>8065</v>
      </c>
      <c r="H1316" t="s">
        <v>8066</v>
      </c>
      <c r="I1316" t="s">
        <v>34</v>
      </c>
      <c r="J1316" t="s">
        <v>1891</v>
      </c>
      <c r="K1316" t="s">
        <v>606</v>
      </c>
      <c r="L1316" t="s">
        <v>179</v>
      </c>
      <c r="M1316" t="s">
        <v>26</v>
      </c>
      <c r="N1316" t="s">
        <v>27</v>
      </c>
    </row>
    <row r="1317" spans="1:14" x14ac:dyDescent="0.25">
      <c r="A1317" t="s">
        <v>8067</v>
      </c>
      <c r="B1317" t="s">
        <v>8068</v>
      </c>
      <c r="C1317" t="s">
        <v>1991</v>
      </c>
      <c r="D1317" t="s">
        <v>8069</v>
      </c>
      <c r="E1317" t="s">
        <v>18</v>
      </c>
      <c r="F1317" t="s">
        <v>8070</v>
      </c>
      <c r="G1317" t="s">
        <v>8071</v>
      </c>
      <c r="H1317" t="s">
        <v>8072</v>
      </c>
      <c r="I1317" t="s">
        <v>34</v>
      </c>
      <c r="J1317" t="s">
        <v>1891</v>
      </c>
      <c r="K1317" t="s">
        <v>606</v>
      </c>
      <c r="L1317" t="s">
        <v>720</v>
      </c>
      <c r="M1317" t="s">
        <v>26</v>
      </c>
      <c r="N1317" t="s">
        <v>27</v>
      </c>
    </row>
    <row r="1318" spans="1:14" x14ac:dyDescent="0.25">
      <c r="A1318" t="s">
        <v>8073</v>
      </c>
      <c r="C1318" t="s">
        <v>600</v>
      </c>
      <c r="D1318" t="s">
        <v>8074</v>
      </c>
      <c r="E1318" t="s">
        <v>18</v>
      </c>
      <c r="F1318" t="s">
        <v>8075</v>
      </c>
      <c r="G1318" t="s">
        <v>8076</v>
      </c>
      <c r="H1318" t="s">
        <v>8077</v>
      </c>
      <c r="I1318" t="s">
        <v>22</v>
      </c>
      <c r="J1318" t="s">
        <v>4904</v>
      </c>
      <c r="K1318" t="s">
        <v>606</v>
      </c>
      <c r="L1318" t="s">
        <v>2384</v>
      </c>
      <c r="M1318" t="s">
        <v>26</v>
      </c>
      <c r="N1318" t="s">
        <v>27</v>
      </c>
    </row>
    <row r="1319" spans="1:14" x14ac:dyDescent="0.25">
      <c r="A1319" t="s">
        <v>8078</v>
      </c>
      <c r="B1319" t="s">
        <v>8079</v>
      </c>
      <c r="C1319" t="s">
        <v>16</v>
      </c>
      <c r="D1319" t="s">
        <v>8080</v>
      </c>
      <c r="E1319" t="s">
        <v>18</v>
      </c>
      <c r="F1319" t="s">
        <v>8081</v>
      </c>
      <c r="G1319" t="s">
        <v>8082</v>
      </c>
      <c r="H1319" t="s">
        <v>8083</v>
      </c>
      <c r="I1319" t="s">
        <v>34</v>
      </c>
      <c r="J1319" t="s">
        <v>669</v>
      </c>
      <c r="K1319" t="s">
        <v>24</v>
      </c>
      <c r="L1319" t="s">
        <v>82</v>
      </c>
      <c r="M1319" t="s">
        <v>8084</v>
      </c>
      <c r="N1319" t="s">
        <v>46</v>
      </c>
    </row>
    <row r="1320" spans="1:14" x14ac:dyDescent="0.25">
      <c r="A1320" t="s">
        <v>8085</v>
      </c>
      <c r="B1320" t="s">
        <v>8086</v>
      </c>
      <c r="C1320" t="s">
        <v>76</v>
      </c>
      <c r="D1320" t="s">
        <v>8087</v>
      </c>
      <c r="E1320" t="s">
        <v>18</v>
      </c>
      <c r="F1320" t="s">
        <v>8088</v>
      </c>
      <c r="G1320" t="s">
        <v>8089</v>
      </c>
      <c r="H1320" t="s">
        <v>8090</v>
      </c>
      <c r="I1320" t="s">
        <v>34</v>
      </c>
      <c r="J1320" t="s">
        <v>1501</v>
      </c>
      <c r="K1320" t="s">
        <v>24</v>
      </c>
      <c r="L1320" t="s">
        <v>233</v>
      </c>
      <c r="M1320" t="s">
        <v>8091</v>
      </c>
      <c r="N1320" t="s">
        <v>46</v>
      </c>
    </row>
    <row r="1321" spans="1:14" x14ac:dyDescent="0.25">
      <c r="A1321" t="s">
        <v>8092</v>
      </c>
      <c r="B1321" t="s">
        <v>8093</v>
      </c>
      <c r="C1321" t="s">
        <v>76</v>
      </c>
      <c r="D1321" t="s">
        <v>49</v>
      </c>
      <c r="E1321" t="s">
        <v>18</v>
      </c>
      <c r="F1321" t="s">
        <v>8094</v>
      </c>
      <c r="G1321" t="s">
        <v>8095</v>
      </c>
      <c r="H1321" t="s">
        <v>8096</v>
      </c>
      <c r="I1321" t="s">
        <v>34</v>
      </c>
      <c r="J1321" t="s">
        <v>127</v>
      </c>
      <c r="K1321" t="s">
        <v>24</v>
      </c>
      <c r="L1321" t="s">
        <v>54</v>
      </c>
      <c r="M1321" t="s">
        <v>8097</v>
      </c>
      <c r="N1321" t="s">
        <v>46</v>
      </c>
    </row>
    <row r="1322" spans="1:14" x14ac:dyDescent="0.25">
      <c r="A1322" t="s">
        <v>8098</v>
      </c>
      <c r="C1322" t="s">
        <v>76</v>
      </c>
      <c r="D1322" t="s">
        <v>8099</v>
      </c>
      <c r="E1322" t="s">
        <v>18</v>
      </c>
      <c r="F1322" t="s">
        <v>8100</v>
      </c>
      <c r="G1322" t="s">
        <v>8101</v>
      </c>
      <c r="H1322" t="s">
        <v>8102</v>
      </c>
      <c r="I1322" t="s">
        <v>34</v>
      </c>
      <c r="J1322" t="s">
        <v>521</v>
      </c>
      <c r="K1322" t="s">
        <v>24</v>
      </c>
      <c r="L1322" t="s">
        <v>1414</v>
      </c>
      <c r="M1322" t="s">
        <v>26</v>
      </c>
      <c r="N1322" t="s">
        <v>27</v>
      </c>
    </row>
    <row r="1323" spans="1:14" x14ac:dyDescent="0.25">
      <c r="A1323" t="s">
        <v>8103</v>
      </c>
      <c r="B1323" t="s">
        <v>8104</v>
      </c>
      <c r="C1323" t="s">
        <v>76</v>
      </c>
      <c r="D1323" t="s">
        <v>197</v>
      </c>
      <c r="E1323" t="s">
        <v>18</v>
      </c>
      <c r="F1323" t="s">
        <v>8105</v>
      </c>
      <c r="G1323" t="s">
        <v>8106</v>
      </c>
      <c r="H1323" t="s">
        <v>8107</v>
      </c>
      <c r="I1323" t="s">
        <v>34</v>
      </c>
      <c r="J1323" t="s">
        <v>315</v>
      </c>
      <c r="K1323" t="s">
        <v>24</v>
      </c>
      <c r="L1323" t="s">
        <v>3702</v>
      </c>
      <c r="M1323" t="s">
        <v>8108</v>
      </c>
      <c r="N1323" t="s">
        <v>46</v>
      </c>
    </row>
    <row r="1324" spans="1:14" x14ac:dyDescent="0.25">
      <c r="A1324" t="s">
        <v>8109</v>
      </c>
      <c r="B1324" t="s">
        <v>2646</v>
      </c>
      <c r="C1324" t="s">
        <v>16</v>
      </c>
      <c r="D1324" t="s">
        <v>2647</v>
      </c>
      <c r="E1324" t="s">
        <v>18</v>
      </c>
      <c r="F1324" t="s">
        <v>8110</v>
      </c>
      <c r="G1324" t="s">
        <v>8111</v>
      </c>
      <c r="H1324" t="s">
        <v>8112</v>
      </c>
      <c r="I1324" t="s">
        <v>34</v>
      </c>
      <c r="J1324" t="s">
        <v>589</v>
      </c>
      <c r="K1324" t="s">
        <v>24</v>
      </c>
      <c r="L1324" t="s">
        <v>2651</v>
      </c>
      <c r="M1324" t="s">
        <v>8113</v>
      </c>
      <c r="N1324" t="s">
        <v>46</v>
      </c>
    </row>
    <row r="1325" spans="1:14" x14ac:dyDescent="0.25">
      <c r="A1325" t="s">
        <v>8114</v>
      </c>
      <c r="B1325" t="s">
        <v>8115</v>
      </c>
      <c r="C1325" t="s">
        <v>16</v>
      </c>
      <c r="D1325" t="s">
        <v>2027</v>
      </c>
      <c r="E1325" t="s">
        <v>18</v>
      </c>
      <c r="F1325" t="s">
        <v>8116</v>
      </c>
      <c r="G1325" t="s">
        <v>8117</v>
      </c>
      <c r="H1325" t="s">
        <v>8118</v>
      </c>
      <c r="I1325" t="s">
        <v>34</v>
      </c>
      <c r="J1325" t="s">
        <v>426</v>
      </c>
      <c r="K1325" t="s">
        <v>24</v>
      </c>
      <c r="L1325" t="s">
        <v>342</v>
      </c>
      <c r="M1325" t="s">
        <v>26</v>
      </c>
      <c r="N1325" t="s">
        <v>27</v>
      </c>
    </row>
    <row r="1326" spans="1:14" x14ac:dyDescent="0.25">
      <c r="A1326" t="s">
        <v>8119</v>
      </c>
      <c r="B1326" t="s">
        <v>8120</v>
      </c>
      <c r="C1326" t="s">
        <v>16</v>
      </c>
      <c r="D1326" t="s">
        <v>616</v>
      </c>
      <c r="E1326" t="s">
        <v>18</v>
      </c>
      <c r="F1326" t="s">
        <v>8121</v>
      </c>
      <c r="G1326" t="s">
        <v>8122</v>
      </c>
      <c r="H1326" t="s">
        <v>8123</v>
      </c>
      <c r="I1326" t="s">
        <v>34</v>
      </c>
      <c r="J1326" t="s">
        <v>1066</v>
      </c>
      <c r="K1326" t="s">
        <v>24</v>
      </c>
      <c r="L1326" t="s">
        <v>6634</v>
      </c>
      <c r="M1326" t="s">
        <v>26</v>
      </c>
      <c r="N1326" t="s">
        <v>27</v>
      </c>
    </row>
    <row r="1327" spans="1:14" x14ac:dyDescent="0.25">
      <c r="A1327" t="s">
        <v>8124</v>
      </c>
      <c r="B1327" t="s">
        <v>8125</v>
      </c>
      <c r="C1327" t="s">
        <v>76</v>
      </c>
      <c r="D1327" t="s">
        <v>532</v>
      </c>
      <c r="E1327" t="s">
        <v>18</v>
      </c>
      <c r="F1327" t="s">
        <v>8126</v>
      </c>
      <c r="G1327" t="s">
        <v>8127</v>
      </c>
      <c r="H1327" t="s">
        <v>8128</v>
      </c>
      <c r="I1327" t="s">
        <v>34</v>
      </c>
      <c r="J1327" t="s">
        <v>162</v>
      </c>
      <c r="K1327" t="s">
        <v>24</v>
      </c>
      <c r="L1327" t="s">
        <v>537</v>
      </c>
      <c r="M1327" t="s">
        <v>8129</v>
      </c>
      <c r="N1327" t="s">
        <v>46</v>
      </c>
    </row>
    <row r="1328" spans="1:14" x14ac:dyDescent="0.25">
      <c r="A1328" t="s">
        <v>8130</v>
      </c>
      <c r="B1328" t="s">
        <v>8131</v>
      </c>
      <c r="C1328" t="s">
        <v>76</v>
      </c>
      <c r="D1328" t="s">
        <v>8132</v>
      </c>
      <c r="E1328" t="s">
        <v>18</v>
      </c>
      <c r="F1328" t="s">
        <v>8133</v>
      </c>
      <c r="G1328" t="s">
        <v>8134</v>
      </c>
      <c r="H1328" t="s">
        <v>8135</v>
      </c>
      <c r="I1328" t="s">
        <v>34</v>
      </c>
      <c r="J1328" t="s">
        <v>2391</v>
      </c>
      <c r="K1328" t="s">
        <v>24</v>
      </c>
      <c r="L1328" t="s">
        <v>224</v>
      </c>
      <c r="M1328" t="s">
        <v>26</v>
      </c>
      <c r="N1328" t="s">
        <v>27</v>
      </c>
    </row>
    <row r="1329" spans="1:14" x14ac:dyDescent="0.25">
      <c r="A1329" t="s">
        <v>8136</v>
      </c>
      <c r="B1329" t="s">
        <v>8137</v>
      </c>
      <c r="C1329" t="s">
        <v>76</v>
      </c>
      <c r="D1329" t="s">
        <v>8138</v>
      </c>
      <c r="E1329" t="s">
        <v>18</v>
      </c>
      <c r="F1329" t="s">
        <v>8139</v>
      </c>
      <c r="G1329" t="s">
        <v>8140</v>
      </c>
      <c r="H1329" t="s">
        <v>8141</v>
      </c>
      <c r="I1329" t="s">
        <v>34</v>
      </c>
      <c r="J1329" t="s">
        <v>551</v>
      </c>
      <c r="K1329" t="s">
        <v>24</v>
      </c>
      <c r="L1329" t="s">
        <v>233</v>
      </c>
      <c r="M1329" t="s">
        <v>8142</v>
      </c>
      <c r="N1329" t="s">
        <v>46</v>
      </c>
    </row>
    <row r="1330" spans="1:14" x14ac:dyDescent="0.25">
      <c r="A1330" t="s">
        <v>8143</v>
      </c>
      <c r="B1330" t="s">
        <v>2697</v>
      </c>
      <c r="C1330" t="s">
        <v>16</v>
      </c>
      <c r="D1330" t="s">
        <v>2264</v>
      </c>
      <c r="E1330" t="s">
        <v>18</v>
      </c>
      <c r="F1330" t="s">
        <v>8144</v>
      </c>
      <c r="G1330" t="s">
        <v>8145</v>
      </c>
      <c r="H1330" t="s">
        <v>8146</v>
      </c>
      <c r="I1330" t="s">
        <v>34</v>
      </c>
      <c r="J1330" t="s">
        <v>669</v>
      </c>
      <c r="K1330" t="s">
        <v>24</v>
      </c>
      <c r="L1330" t="s">
        <v>224</v>
      </c>
      <c r="M1330" t="s">
        <v>8147</v>
      </c>
      <c r="N1330" t="s">
        <v>46</v>
      </c>
    </row>
    <row r="1331" spans="1:14" x14ac:dyDescent="0.25">
      <c r="A1331" t="s">
        <v>8148</v>
      </c>
      <c r="B1331" t="s">
        <v>8149</v>
      </c>
      <c r="C1331" t="s">
        <v>16</v>
      </c>
      <c r="D1331" t="s">
        <v>3754</v>
      </c>
      <c r="E1331" t="s">
        <v>18</v>
      </c>
      <c r="F1331" t="s">
        <v>8150</v>
      </c>
      <c r="G1331" t="s">
        <v>8151</v>
      </c>
      <c r="H1331" t="s">
        <v>8152</v>
      </c>
      <c r="I1331" t="s">
        <v>22</v>
      </c>
      <c r="J1331" t="s">
        <v>147</v>
      </c>
      <c r="K1331" t="s">
        <v>24</v>
      </c>
      <c r="L1331" t="s">
        <v>248</v>
      </c>
      <c r="M1331" t="s">
        <v>26</v>
      </c>
      <c r="N1331" t="s">
        <v>27</v>
      </c>
    </row>
    <row r="1332" spans="1:14" x14ac:dyDescent="0.25">
      <c r="A1332" t="s">
        <v>8153</v>
      </c>
      <c r="B1332" t="s">
        <v>8154</v>
      </c>
      <c r="C1332" t="s">
        <v>16</v>
      </c>
      <c r="D1332" t="s">
        <v>8155</v>
      </c>
      <c r="E1332" t="s">
        <v>18</v>
      </c>
      <c r="F1332" t="s">
        <v>8156</v>
      </c>
      <c r="G1332" t="s">
        <v>8157</v>
      </c>
      <c r="H1332" t="s">
        <v>8158</v>
      </c>
      <c r="I1332" t="s">
        <v>34</v>
      </c>
      <c r="J1332" t="s">
        <v>2783</v>
      </c>
      <c r="K1332" t="s">
        <v>24</v>
      </c>
      <c r="L1332" t="s">
        <v>224</v>
      </c>
      <c r="M1332" t="s">
        <v>8159</v>
      </c>
      <c r="N1332" t="s">
        <v>46</v>
      </c>
    </row>
    <row r="1333" spans="1:14" x14ac:dyDescent="0.25">
      <c r="A1333" t="s">
        <v>8160</v>
      </c>
      <c r="B1333" t="s">
        <v>8161</v>
      </c>
      <c r="C1333" t="s">
        <v>76</v>
      </c>
      <c r="D1333" t="s">
        <v>472</v>
      </c>
      <c r="E1333" t="s">
        <v>18</v>
      </c>
      <c r="F1333" t="s">
        <v>8162</v>
      </c>
      <c r="G1333" t="s">
        <v>8163</v>
      </c>
      <c r="H1333" t="s">
        <v>8164</v>
      </c>
      <c r="I1333" t="s">
        <v>34</v>
      </c>
      <c r="J1333" t="s">
        <v>699</v>
      </c>
      <c r="K1333" t="s">
        <v>24</v>
      </c>
      <c r="L1333" t="s">
        <v>477</v>
      </c>
      <c r="M1333" t="s">
        <v>26</v>
      </c>
      <c r="N1333" t="s">
        <v>27</v>
      </c>
    </row>
    <row r="1334" spans="1:14" x14ac:dyDescent="0.25">
      <c r="A1334" t="s">
        <v>100</v>
      </c>
      <c r="B1334" t="s">
        <v>101</v>
      </c>
      <c r="C1334" t="s">
        <v>76</v>
      </c>
      <c r="D1334" t="s">
        <v>102</v>
      </c>
      <c r="E1334" t="s">
        <v>18</v>
      </c>
      <c r="F1334" t="s">
        <v>8165</v>
      </c>
      <c r="G1334" t="s">
        <v>8166</v>
      </c>
      <c r="H1334" t="s">
        <v>8167</v>
      </c>
      <c r="I1334" t="s">
        <v>34</v>
      </c>
      <c r="J1334" t="s">
        <v>81</v>
      </c>
      <c r="K1334" t="s">
        <v>24</v>
      </c>
      <c r="L1334" t="s">
        <v>82</v>
      </c>
      <c r="M1334" t="s">
        <v>8168</v>
      </c>
      <c r="N1334" t="s">
        <v>46</v>
      </c>
    </row>
    <row r="1335" spans="1:14" x14ac:dyDescent="0.25">
      <c r="A1335" t="s">
        <v>8169</v>
      </c>
      <c r="B1335" t="s">
        <v>8170</v>
      </c>
      <c r="C1335" t="s">
        <v>76</v>
      </c>
      <c r="D1335" t="s">
        <v>8171</v>
      </c>
      <c r="E1335" t="s">
        <v>18</v>
      </c>
      <c r="F1335" t="s">
        <v>8172</v>
      </c>
      <c r="G1335" t="s">
        <v>8173</v>
      </c>
      <c r="H1335" t="s">
        <v>8174</v>
      </c>
      <c r="I1335" t="s">
        <v>34</v>
      </c>
      <c r="J1335" t="s">
        <v>315</v>
      </c>
      <c r="K1335" t="s">
        <v>24</v>
      </c>
      <c r="L1335" t="s">
        <v>82</v>
      </c>
      <c r="M1335" t="s">
        <v>8175</v>
      </c>
      <c r="N1335" t="s">
        <v>46</v>
      </c>
    </row>
    <row r="1336" spans="1:14" x14ac:dyDescent="0.25">
      <c r="A1336" t="s">
        <v>8176</v>
      </c>
      <c r="B1336" t="s">
        <v>3115</v>
      </c>
      <c r="C1336" t="s">
        <v>76</v>
      </c>
      <c r="D1336" t="s">
        <v>1612</v>
      </c>
      <c r="E1336" t="s">
        <v>18</v>
      </c>
      <c r="F1336" t="s">
        <v>8177</v>
      </c>
      <c r="G1336" t="s">
        <v>8178</v>
      </c>
      <c r="H1336" t="s">
        <v>8179</v>
      </c>
      <c r="I1336" t="s">
        <v>34</v>
      </c>
      <c r="J1336" t="s">
        <v>476</v>
      </c>
      <c r="K1336" t="s">
        <v>24</v>
      </c>
      <c r="L1336" t="s">
        <v>82</v>
      </c>
      <c r="M1336" t="s">
        <v>26</v>
      </c>
      <c r="N1336" t="s">
        <v>27</v>
      </c>
    </row>
    <row r="1337" spans="1:14" x14ac:dyDescent="0.25">
      <c r="A1337" t="s">
        <v>8180</v>
      </c>
      <c r="B1337" t="s">
        <v>8181</v>
      </c>
      <c r="C1337" t="s">
        <v>16</v>
      </c>
      <c r="D1337" t="s">
        <v>8182</v>
      </c>
      <c r="E1337" t="s">
        <v>18</v>
      </c>
      <c r="F1337" t="s">
        <v>8183</v>
      </c>
      <c r="G1337" t="s">
        <v>8184</v>
      </c>
      <c r="H1337" t="s">
        <v>8185</v>
      </c>
      <c r="I1337" t="s">
        <v>34</v>
      </c>
      <c r="J1337" t="s">
        <v>769</v>
      </c>
      <c r="K1337" t="s">
        <v>24</v>
      </c>
      <c r="L1337" t="s">
        <v>82</v>
      </c>
      <c r="M1337" t="s">
        <v>8186</v>
      </c>
      <c r="N1337" t="s">
        <v>46</v>
      </c>
    </row>
    <row r="1338" spans="1:14" x14ac:dyDescent="0.25">
      <c r="A1338" t="s">
        <v>8187</v>
      </c>
      <c r="B1338" t="s">
        <v>8188</v>
      </c>
      <c r="C1338" t="s">
        <v>76</v>
      </c>
      <c r="D1338" t="s">
        <v>8189</v>
      </c>
      <c r="E1338" t="s">
        <v>18</v>
      </c>
      <c r="F1338" t="s">
        <v>8190</v>
      </c>
      <c r="G1338" t="s">
        <v>8191</v>
      </c>
      <c r="H1338" t="s">
        <v>8192</v>
      </c>
      <c r="I1338" t="s">
        <v>34</v>
      </c>
      <c r="J1338" t="s">
        <v>1056</v>
      </c>
      <c r="K1338" t="s">
        <v>24</v>
      </c>
      <c r="L1338" t="s">
        <v>8193</v>
      </c>
      <c r="M1338" t="s">
        <v>8194</v>
      </c>
      <c r="N1338" t="s">
        <v>46</v>
      </c>
    </row>
    <row r="1339" spans="1:14" x14ac:dyDescent="0.25">
      <c r="A1339" t="s">
        <v>8195</v>
      </c>
      <c r="B1339" t="s">
        <v>8196</v>
      </c>
      <c r="C1339" t="s">
        <v>16</v>
      </c>
      <c r="D1339" t="s">
        <v>8197</v>
      </c>
      <c r="E1339" t="s">
        <v>18</v>
      </c>
      <c r="F1339" t="s">
        <v>8198</v>
      </c>
      <c r="G1339" t="s">
        <v>8199</v>
      </c>
      <c r="H1339" t="s">
        <v>8200</v>
      </c>
      <c r="I1339" t="s">
        <v>34</v>
      </c>
      <c r="J1339" t="s">
        <v>1275</v>
      </c>
      <c r="K1339" t="s">
        <v>24</v>
      </c>
      <c r="L1339" t="s">
        <v>483</v>
      </c>
      <c r="M1339" t="s">
        <v>26</v>
      </c>
      <c r="N1339" t="s">
        <v>27</v>
      </c>
    </row>
    <row r="1340" spans="1:14" x14ac:dyDescent="0.25">
      <c r="A1340" t="s">
        <v>7068</v>
      </c>
      <c r="B1340" t="s">
        <v>8201</v>
      </c>
      <c r="C1340" t="s">
        <v>76</v>
      </c>
      <c r="D1340" t="s">
        <v>102</v>
      </c>
      <c r="E1340" t="s">
        <v>18</v>
      </c>
      <c r="F1340" t="s">
        <v>8202</v>
      </c>
      <c r="G1340" t="s">
        <v>8203</v>
      </c>
      <c r="H1340" t="s">
        <v>8204</v>
      </c>
      <c r="I1340" t="s">
        <v>34</v>
      </c>
      <c r="J1340" t="s">
        <v>4634</v>
      </c>
      <c r="K1340" t="s">
        <v>24</v>
      </c>
      <c r="L1340" t="s">
        <v>82</v>
      </c>
      <c r="M1340" t="s">
        <v>8205</v>
      </c>
      <c r="N1340" t="s">
        <v>46</v>
      </c>
    </row>
    <row r="1341" spans="1:14" x14ac:dyDescent="0.25">
      <c r="A1341" t="s">
        <v>8206</v>
      </c>
      <c r="B1341" t="s">
        <v>8207</v>
      </c>
      <c r="C1341" t="s">
        <v>16</v>
      </c>
      <c r="D1341" t="s">
        <v>4535</v>
      </c>
      <c r="E1341" t="s">
        <v>18</v>
      </c>
      <c r="F1341" t="s">
        <v>8208</v>
      </c>
      <c r="G1341" t="s">
        <v>8209</v>
      </c>
      <c r="H1341" t="s">
        <v>8210</v>
      </c>
      <c r="I1341" t="s">
        <v>34</v>
      </c>
      <c r="J1341" t="s">
        <v>315</v>
      </c>
      <c r="K1341" t="s">
        <v>24</v>
      </c>
      <c r="L1341" t="s">
        <v>193</v>
      </c>
      <c r="M1341" t="s">
        <v>8211</v>
      </c>
      <c r="N1341" t="s">
        <v>46</v>
      </c>
    </row>
    <row r="1342" spans="1:14" x14ac:dyDescent="0.25">
      <c r="A1342" t="s">
        <v>8212</v>
      </c>
      <c r="B1342" t="s">
        <v>8213</v>
      </c>
      <c r="C1342" t="s">
        <v>16</v>
      </c>
      <c r="D1342" t="s">
        <v>8214</v>
      </c>
      <c r="E1342" t="s">
        <v>18</v>
      </c>
      <c r="F1342" t="s">
        <v>8215</v>
      </c>
      <c r="G1342" t="s">
        <v>8216</v>
      </c>
      <c r="H1342" t="s">
        <v>8217</v>
      </c>
      <c r="I1342" t="s">
        <v>34</v>
      </c>
      <c r="J1342" t="s">
        <v>90</v>
      </c>
      <c r="K1342" t="s">
        <v>24</v>
      </c>
      <c r="L1342" t="s">
        <v>900</v>
      </c>
      <c r="M1342" t="s">
        <v>8218</v>
      </c>
      <c r="N1342" t="s">
        <v>46</v>
      </c>
    </row>
    <row r="1343" spans="1:14" x14ac:dyDescent="0.25">
      <c r="A1343" t="s">
        <v>8219</v>
      </c>
      <c r="B1343" t="s">
        <v>6427</v>
      </c>
      <c r="C1343" t="s">
        <v>76</v>
      </c>
      <c r="D1343" t="s">
        <v>102</v>
      </c>
      <c r="E1343" t="s">
        <v>18</v>
      </c>
      <c r="F1343" t="s">
        <v>8220</v>
      </c>
      <c r="G1343" t="s">
        <v>8221</v>
      </c>
      <c r="H1343" t="s">
        <v>8222</v>
      </c>
      <c r="I1343" t="s">
        <v>34</v>
      </c>
      <c r="J1343" t="s">
        <v>162</v>
      </c>
      <c r="K1343" t="s">
        <v>24</v>
      </c>
      <c r="L1343" t="s">
        <v>82</v>
      </c>
      <c r="M1343" t="s">
        <v>8223</v>
      </c>
      <c r="N1343" t="s">
        <v>46</v>
      </c>
    </row>
    <row r="1344" spans="1:14" x14ac:dyDescent="0.25">
      <c r="A1344" t="s">
        <v>8224</v>
      </c>
      <c r="B1344" t="s">
        <v>8225</v>
      </c>
      <c r="C1344" t="s">
        <v>16</v>
      </c>
      <c r="D1344" t="s">
        <v>8226</v>
      </c>
      <c r="E1344" t="s">
        <v>18</v>
      </c>
      <c r="F1344" t="s">
        <v>8227</v>
      </c>
      <c r="G1344" t="s">
        <v>8228</v>
      </c>
      <c r="H1344" t="s">
        <v>8229</v>
      </c>
      <c r="I1344" t="s">
        <v>22</v>
      </c>
      <c r="J1344" t="s">
        <v>426</v>
      </c>
      <c r="K1344" t="s">
        <v>24</v>
      </c>
      <c r="L1344" t="s">
        <v>91</v>
      </c>
      <c r="M1344" t="s">
        <v>26</v>
      </c>
      <c r="N1344" t="s">
        <v>27</v>
      </c>
    </row>
    <row r="1345" spans="1:14" x14ac:dyDescent="0.25">
      <c r="A1345" t="s">
        <v>8230</v>
      </c>
      <c r="B1345" t="s">
        <v>8231</v>
      </c>
      <c r="C1345" t="s">
        <v>76</v>
      </c>
      <c r="D1345" t="s">
        <v>49</v>
      </c>
      <c r="E1345" t="s">
        <v>18</v>
      </c>
      <c r="F1345" t="s">
        <v>8232</v>
      </c>
      <c r="G1345" t="s">
        <v>8233</v>
      </c>
      <c r="H1345" t="s">
        <v>8234</v>
      </c>
      <c r="I1345" t="s">
        <v>34</v>
      </c>
      <c r="J1345" t="s">
        <v>349</v>
      </c>
      <c r="K1345" t="s">
        <v>24</v>
      </c>
      <c r="L1345" t="s">
        <v>54</v>
      </c>
      <c r="M1345" t="s">
        <v>8235</v>
      </c>
      <c r="N1345" t="s">
        <v>46</v>
      </c>
    </row>
    <row r="1346" spans="1:14" x14ac:dyDescent="0.25">
      <c r="A1346" t="s">
        <v>1484</v>
      </c>
      <c r="B1346" t="s">
        <v>101</v>
      </c>
      <c r="C1346" t="s">
        <v>76</v>
      </c>
      <c r="D1346" t="s">
        <v>102</v>
      </c>
      <c r="E1346" t="s">
        <v>18</v>
      </c>
      <c r="F1346" t="s">
        <v>8236</v>
      </c>
      <c r="G1346" t="s">
        <v>8237</v>
      </c>
      <c r="H1346" t="s">
        <v>8238</v>
      </c>
      <c r="I1346" t="s">
        <v>34</v>
      </c>
      <c r="J1346" t="s">
        <v>490</v>
      </c>
      <c r="K1346" t="s">
        <v>24</v>
      </c>
      <c r="L1346" t="s">
        <v>82</v>
      </c>
      <c r="M1346" t="s">
        <v>8239</v>
      </c>
      <c r="N1346" t="s">
        <v>46</v>
      </c>
    </row>
    <row r="1347" spans="1:14" x14ac:dyDescent="0.25">
      <c r="A1347" t="s">
        <v>8240</v>
      </c>
      <c r="B1347" t="s">
        <v>8241</v>
      </c>
      <c r="C1347" t="s">
        <v>76</v>
      </c>
      <c r="D1347" t="s">
        <v>631</v>
      </c>
      <c r="E1347" t="s">
        <v>18</v>
      </c>
      <c r="F1347" t="s">
        <v>8242</v>
      </c>
      <c r="G1347" t="s">
        <v>8243</v>
      </c>
      <c r="H1347" t="s">
        <v>8244</v>
      </c>
      <c r="I1347" t="s">
        <v>34</v>
      </c>
      <c r="J1347" t="s">
        <v>8245</v>
      </c>
      <c r="K1347" t="s">
        <v>24</v>
      </c>
      <c r="L1347" t="s">
        <v>3765</v>
      </c>
      <c r="M1347" t="s">
        <v>8246</v>
      </c>
      <c r="N1347" t="s">
        <v>46</v>
      </c>
    </row>
    <row r="1348" spans="1:14" x14ac:dyDescent="0.25">
      <c r="A1348" t="s">
        <v>8247</v>
      </c>
      <c r="B1348" t="s">
        <v>8248</v>
      </c>
      <c r="C1348" t="s">
        <v>76</v>
      </c>
      <c r="D1348" t="s">
        <v>638</v>
      </c>
      <c r="E1348" t="s">
        <v>18</v>
      </c>
      <c r="F1348" t="s">
        <v>8249</v>
      </c>
      <c r="G1348" t="s">
        <v>8250</v>
      </c>
      <c r="H1348" t="s">
        <v>8251</v>
      </c>
      <c r="I1348" t="s">
        <v>34</v>
      </c>
      <c r="J1348" t="s">
        <v>315</v>
      </c>
      <c r="K1348" t="s">
        <v>24</v>
      </c>
      <c r="L1348" t="s">
        <v>82</v>
      </c>
      <c r="M1348" t="s">
        <v>8252</v>
      </c>
      <c r="N1348" t="s">
        <v>46</v>
      </c>
    </row>
    <row r="1349" spans="1:14" x14ac:dyDescent="0.25">
      <c r="A1349" t="s">
        <v>2392</v>
      </c>
      <c r="B1349" t="s">
        <v>1424</v>
      </c>
      <c r="C1349" t="s">
        <v>16</v>
      </c>
      <c r="D1349" t="s">
        <v>288</v>
      </c>
      <c r="E1349" t="s">
        <v>18</v>
      </c>
      <c r="F1349" t="s">
        <v>8253</v>
      </c>
      <c r="G1349" t="s">
        <v>8254</v>
      </c>
      <c r="H1349" t="s">
        <v>8255</v>
      </c>
      <c r="I1349" t="s">
        <v>34</v>
      </c>
      <c r="J1349" t="s">
        <v>333</v>
      </c>
      <c r="K1349" t="s">
        <v>24</v>
      </c>
      <c r="L1349" t="s">
        <v>224</v>
      </c>
      <c r="M1349" t="s">
        <v>8256</v>
      </c>
      <c r="N1349" t="s">
        <v>46</v>
      </c>
    </row>
    <row r="1350" spans="1:14" x14ac:dyDescent="0.25">
      <c r="A1350" t="s">
        <v>8257</v>
      </c>
      <c r="B1350" t="s">
        <v>8258</v>
      </c>
      <c r="C1350" t="s">
        <v>76</v>
      </c>
      <c r="D1350" t="s">
        <v>8259</v>
      </c>
      <c r="E1350" t="s">
        <v>18</v>
      </c>
      <c r="F1350" t="s">
        <v>8260</v>
      </c>
      <c r="G1350" t="s">
        <v>8261</v>
      </c>
      <c r="H1350" t="s">
        <v>8262</v>
      </c>
      <c r="I1350" t="s">
        <v>34</v>
      </c>
      <c r="J1350" t="s">
        <v>1413</v>
      </c>
      <c r="K1350" t="s">
        <v>24</v>
      </c>
      <c r="L1350" t="s">
        <v>44</v>
      </c>
      <c r="M1350" t="s">
        <v>8263</v>
      </c>
      <c r="N1350" t="s">
        <v>46</v>
      </c>
    </row>
    <row r="1351" spans="1:14" x14ac:dyDescent="0.25">
      <c r="A1351" t="s">
        <v>8264</v>
      </c>
      <c r="B1351" t="s">
        <v>8265</v>
      </c>
      <c r="C1351" t="s">
        <v>16</v>
      </c>
      <c r="D1351" t="s">
        <v>8266</v>
      </c>
      <c r="E1351" t="s">
        <v>18</v>
      </c>
      <c r="F1351" t="s">
        <v>8267</v>
      </c>
      <c r="G1351" t="s">
        <v>8268</v>
      </c>
      <c r="H1351" t="s">
        <v>8269</v>
      </c>
      <c r="I1351" t="s">
        <v>34</v>
      </c>
      <c r="J1351" t="s">
        <v>889</v>
      </c>
      <c r="K1351" t="s">
        <v>24</v>
      </c>
      <c r="L1351" t="s">
        <v>114</v>
      </c>
      <c r="M1351" t="s">
        <v>26</v>
      </c>
      <c r="N1351" t="s">
        <v>27</v>
      </c>
    </row>
    <row r="1352" spans="1:14" x14ac:dyDescent="0.25">
      <c r="A1352" t="s">
        <v>8270</v>
      </c>
      <c r="B1352" t="s">
        <v>5514</v>
      </c>
      <c r="C1352" t="s">
        <v>16</v>
      </c>
      <c r="D1352" t="s">
        <v>220</v>
      </c>
      <c r="E1352" t="s">
        <v>18</v>
      </c>
      <c r="F1352" t="s">
        <v>8271</v>
      </c>
      <c r="G1352" t="s">
        <v>8272</v>
      </c>
      <c r="H1352" t="s">
        <v>8273</v>
      </c>
      <c r="I1352" t="s">
        <v>34</v>
      </c>
      <c r="J1352" t="s">
        <v>393</v>
      </c>
      <c r="K1352" t="s">
        <v>24</v>
      </c>
      <c r="L1352" t="s">
        <v>224</v>
      </c>
      <c r="M1352" t="s">
        <v>26</v>
      </c>
      <c r="N1352" t="s">
        <v>27</v>
      </c>
    </row>
    <row r="1353" spans="1:14" x14ac:dyDescent="0.25">
      <c r="A1353" t="s">
        <v>8274</v>
      </c>
      <c r="B1353" t="s">
        <v>8275</v>
      </c>
      <c r="C1353" t="s">
        <v>16</v>
      </c>
      <c r="D1353" t="s">
        <v>102</v>
      </c>
      <c r="E1353" t="s">
        <v>18</v>
      </c>
      <c r="F1353" t="s">
        <v>8276</v>
      </c>
      <c r="G1353" t="s">
        <v>8277</v>
      </c>
      <c r="H1353" t="s">
        <v>8278</v>
      </c>
      <c r="I1353" t="s">
        <v>34</v>
      </c>
      <c r="J1353" t="s">
        <v>349</v>
      </c>
      <c r="K1353" t="s">
        <v>24</v>
      </c>
      <c r="L1353" t="s">
        <v>82</v>
      </c>
      <c r="M1353" t="s">
        <v>8279</v>
      </c>
      <c r="N1353" t="s">
        <v>46</v>
      </c>
    </row>
    <row r="1354" spans="1:14" x14ac:dyDescent="0.25">
      <c r="A1354" t="s">
        <v>8280</v>
      </c>
      <c r="B1354" t="s">
        <v>8281</v>
      </c>
      <c r="C1354" t="s">
        <v>16</v>
      </c>
      <c r="D1354" t="s">
        <v>3712</v>
      </c>
      <c r="E1354" t="s">
        <v>18</v>
      </c>
      <c r="F1354" t="s">
        <v>8282</v>
      </c>
      <c r="G1354" t="s">
        <v>8283</v>
      </c>
      <c r="H1354" t="s">
        <v>8284</v>
      </c>
      <c r="I1354" t="s">
        <v>22</v>
      </c>
      <c r="J1354" t="s">
        <v>142</v>
      </c>
      <c r="K1354" t="s">
        <v>24</v>
      </c>
      <c r="L1354" t="s">
        <v>91</v>
      </c>
      <c r="M1354" t="s">
        <v>26</v>
      </c>
      <c r="N1354" t="s">
        <v>27</v>
      </c>
    </row>
    <row r="1355" spans="1:14" x14ac:dyDescent="0.25">
      <c r="A1355" t="s">
        <v>7029</v>
      </c>
      <c r="B1355" t="s">
        <v>8285</v>
      </c>
      <c r="C1355" t="s">
        <v>76</v>
      </c>
      <c r="D1355" t="s">
        <v>86</v>
      </c>
      <c r="E1355" t="s">
        <v>18</v>
      </c>
      <c r="F1355" t="s">
        <v>8286</v>
      </c>
      <c r="G1355" t="s">
        <v>8287</v>
      </c>
      <c r="H1355" t="s">
        <v>8288</v>
      </c>
      <c r="I1355" t="s">
        <v>22</v>
      </c>
      <c r="J1355" t="s">
        <v>1435</v>
      </c>
      <c r="K1355" t="s">
        <v>24</v>
      </c>
      <c r="L1355" t="s">
        <v>91</v>
      </c>
      <c r="M1355" t="s">
        <v>8289</v>
      </c>
      <c r="N1355" t="s">
        <v>46</v>
      </c>
    </row>
    <row r="1356" spans="1:14" x14ac:dyDescent="0.25">
      <c r="A1356" t="s">
        <v>8290</v>
      </c>
      <c r="B1356" t="s">
        <v>8291</v>
      </c>
      <c r="C1356" t="s">
        <v>76</v>
      </c>
      <c r="D1356" t="s">
        <v>741</v>
      </c>
      <c r="E1356" t="s">
        <v>18</v>
      </c>
      <c r="F1356" t="s">
        <v>8292</v>
      </c>
      <c r="G1356" t="s">
        <v>8293</v>
      </c>
      <c r="H1356" t="s">
        <v>8294</v>
      </c>
      <c r="I1356" t="s">
        <v>34</v>
      </c>
      <c r="J1356" t="s">
        <v>276</v>
      </c>
      <c r="K1356" t="s">
        <v>24</v>
      </c>
      <c r="L1356" t="s">
        <v>224</v>
      </c>
      <c r="M1356" t="s">
        <v>26</v>
      </c>
      <c r="N1356" t="s">
        <v>27</v>
      </c>
    </row>
    <row r="1357" spans="1:14" x14ac:dyDescent="0.25">
      <c r="A1357" t="s">
        <v>8295</v>
      </c>
      <c r="B1357" t="s">
        <v>8296</v>
      </c>
      <c r="C1357" t="s">
        <v>16</v>
      </c>
      <c r="D1357" t="s">
        <v>4753</v>
      </c>
      <c r="E1357" t="s">
        <v>18</v>
      </c>
      <c r="F1357" t="s">
        <v>8297</v>
      </c>
      <c r="G1357" t="s">
        <v>8298</v>
      </c>
      <c r="H1357" t="s">
        <v>8299</v>
      </c>
      <c r="I1357" t="s">
        <v>22</v>
      </c>
      <c r="J1357" t="s">
        <v>448</v>
      </c>
      <c r="K1357" t="s">
        <v>24</v>
      </c>
      <c r="L1357" t="s">
        <v>91</v>
      </c>
      <c r="M1357" t="s">
        <v>26</v>
      </c>
      <c r="N1357" t="s">
        <v>27</v>
      </c>
    </row>
    <row r="1358" spans="1:14" x14ac:dyDescent="0.25">
      <c r="A1358" t="s">
        <v>8300</v>
      </c>
      <c r="C1358" t="s">
        <v>76</v>
      </c>
      <c r="D1358" t="s">
        <v>8301</v>
      </c>
      <c r="E1358" t="s">
        <v>18</v>
      </c>
      <c r="F1358" t="s">
        <v>8302</v>
      </c>
      <c r="G1358" t="s">
        <v>8303</v>
      </c>
      <c r="H1358" t="s">
        <v>8304</v>
      </c>
      <c r="I1358" t="s">
        <v>34</v>
      </c>
      <c r="J1358" t="s">
        <v>134</v>
      </c>
      <c r="K1358" t="s">
        <v>24</v>
      </c>
      <c r="L1358" t="s">
        <v>82</v>
      </c>
      <c r="M1358" t="s">
        <v>26</v>
      </c>
      <c r="N1358" t="s">
        <v>27</v>
      </c>
    </row>
    <row r="1359" spans="1:14" x14ac:dyDescent="0.25">
      <c r="A1359" t="s">
        <v>8305</v>
      </c>
      <c r="B1359" t="s">
        <v>8306</v>
      </c>
      <c r="C1359" t="s">
        <v>76</v>
      </c>
      <c r="D1359" t="s">
        <v>102</v>
      </c>
      <c r="E1359" t="s">
        <v>18</v>
      </c>
      <c r="F1359" t="s">
        <v>8307</v>
      </c>
      <c r="G1359" t="s">
        <v>8308</v>
      </c>
      <c r="H1359" t="s">
        <v>8309</v>
      </c>
      <c r="I1359" t="s">
        <v>34</v>
      </c>
      <c r="J1359" t="s">
        <v>776</v>
      </c>
      <c r="K1359" t="s">
        <v>24</v>
      </c>
      <c r="L1359" t="s">
        <v>82</v>
      </c>
      <c r="M1359" t="s">
        <v>8310</v>
      </c>
      <c r="N1359" t="s">
        <v>46</v>
      </c>
    </row>
    <row r="1360" spans="1:14" x14ac:dyDescent="0.25">
      <c r="A1360" t="s">
        <v>8311</v>
      </c>
      <c r="B1360" t="s">
        <v>8312</v>
      </c>
      <c r="C1360" t="s">
        <v>16</v>
      </c>
      <c r="D1360" t="s">
        <v>8313</v>
      </c>
      <c r="E1360" t="s">
        <v>18</v>
      </c>
      <c r="F1360" t="s">
        <v>8314</v>
      </c>
      <c r="G1360" t="s">
        <v>8315</v>
      </c>
      <c r="H1360" t="s">
        <v>8316</v>
      </c>
      <c r="I1360" t="s">
        <v>34</v>
      </c>
      <c r="J1360" t="s">
        <v>745</v>
      </c>
      <c r="K1360" t="s">
        <v>24</v>
      </c>
      <c r="L1360" t="s">
        <v>82</v>
      </c>
      <c r="M1360" t="s">
        <v>26</v>
      </c>
      <c r="N1360" t="s">
        <v>27</v>
      </c>
    </row>
    <row r="1361" spans="1:14" x14ac:dyDescent="0.25">
      <c r="A1361" t="s">
        <v>8317</v>
      </c>
      <c r="B1361" t="s">
        <v>8318</v>
      </c>
      <c r="C1361" t="s">
        <v>16</v>
      </c>
      <c r="D1361" t="s">
        <v>8319</v>
      </c>
      <c r="E1361" t="s">
        <v>18</v>
      </c>
      <c r="F1361" t="s">
        <v>8320</v>
      </c>
      <c r="G1361" t="s">
        <v>8321</v>
      </c>
      <c r="H1361" t="s">
        <v>8322</v>
      </c>
      <c r="I1361" t="s">
        <v>34</v>
      </c>
      <c r="J1361" t="s">
        <v>217</v>
      </c>
      <c r="K1361" t="s">
        <v>24</v>
      </c>
      <c r="L1361" t="s">
        <v>848</v>
      </c>
      <c r="M1361" t="s">
        <v>26</v>
      </c>
      <c r="N1361" t="s">
        <v>27</v>
      </c>
    </row>
    <row r="1362" spans="1:14" x14ac:dyDescent="0.25">
      <c r="A1362" t="s">
        <v>8323</v>
      </c>
      <c r="B1362" t="s">
        <v>8324</v>
      </c>
      <c r="C1362" t="s">
        <v>76</v>
      </c>
      <c r="D1362" t="s">
        <v>329</v>
      </c>
      <c r="E1362" t="s">
        <v>18</v>
      </c>
      <c r="F1362" t="s">
        <v>8325</v>
      </c>
      <c r="G1362" t="s">
        <v>8326</v>
      </c>
      <c r="H1362" t="s">
        <v>8327</v>
      </c>
      <c r="I1362" t="s">
        <v>34</v>
      </c>
      <c r="J1362" t="s">
        <v>53</v>
      </c>
      <c r="K1362" t="s">
        <v>24</v>
      </c>
      <c r="L1362" t="s">
        <v>334</v>
      </c>
      <c r="M1362" t="s">
        <v>8328</v>
      </c>
      <c r="N1362" t="s">
        <v>46</v>
      </c>
    </row>
    <row r="1363" spans="1:14" x14ac:dyDescent="0.25">
      <c r="A1363" t="s">
        <v>8329</v>
      </c>
      <c r="B1363" t="s">
        <v>8330</v>
      </c>
      <c r="C1363" t="s">
        <v>16</v>
      </c>
      <c r="D1363" t="s">
        <v>638</v>
      </c>
      <c r="E1363" t="s">
        <v>18</v>
      </c>
      <c r="F1363" t="s">
        <v>8331</v>
      </c>
      <c r="G1363" t="s">
        <v>8332</v>
      </c>
      <c r="H1363" t="s">
        <v>8333</v>
      </c>
      <c r="I1363" t="s">
        <v>34</v>
      </c>
      <c r="J1363" t="s">
        <v>1435</v>
      </c>
      <c r="K1363" t="s">
        <v>24</v>
      </c>
      <c r="L1363" t="s">
        <v>82</v>
      </c>
      <c r="M1363" t="s">
        <v>8334</v>
      </c>
      <c r="N1363" t="s">
        <v>46</v>
      </c>
    </row>
    <row r="1364" spans="1:14" x14ac:dyDescent="0.25">
      <c r="A1364" t="s">
        <v>8335</v>
      </c>
      <c r="B1364" t="s">
        <v>8336</v>
      </c>
      <c r="C1364" t="s">
        <v>76</v>
      </c>
      <c r="D1364" t="s">
        <v>77</v>
      </c>
      <c r="E1364" t="s">
        <v>18</v>
      </c>
      <c r="F1364" t="s">
        <v>8337</v>
      </c>
      <c r="G1364" t="s">
        <v>8338</v>
      </c>
      <c r="H1364" t="s">
        <v>8339</v>
      </c>
      <c r="I1364" t="s">
        <v>34</v>
      </c>
      <c r="J1364" t="s">
        <v>201</v>
      </c>
      <c r="K1364" t="s">
        <v>24</v>
      </c>
      <c r="L1364" t="s">
        <v>82</v>
      </c>
      <c r="M1364" t="s">
        <v>8340</v>
      </c>
      <c r="N1364" t="s">
        <v>46</v>
      </c>
    </row>
    <row r="1365" spans="1:14" x14ac:dyDescent="0.25">
      <c r="A1365" t="s">
        <v>8341</v>
      </c>
      <c r="B1365" t="s">
        <v>8342</v>
      </c>
      <c r="C1365" t="s">
        <v>16</v>
      </c>
      <c r="D1365" t="s">
        <v>8343</v>
      </c>
      <c r="E1365" t="s">
        <v>18</v>
      </c>
      <c r="F1365" t="s">
        <v>8344</v>
      </c>
      <c r="G1365" t="s">
        <v>8345</v>
      </c>
      <c r="H1365" t="s">
        <v>8346</v>
      </c>
      <c r="I1365" t="s">
        <v>34</v>
      </c>
      <c r="J1365" t="s">
        <v>976</v>
      </c>
      <c r="K1365" t="s">
        <v>24</v>
      </c>
      <c r="L1365" t="s">
        <v>44</v>
      </c>
      <c r="M1365" t="s">
        <v>8347</v>
      </c>
      <c r="N1365" t="s">
        <v>46</v>
      </c>
    </row>
    <row r="1366" spans="1:14" x14ac:dyDescent="0.25">
      <c r="A1366" t="s">
        <v>8348</v>
      </c>
      <c r="B1366" t="s">
        <v>8349</v>
      </c>
      <c r="C1366" t="s">
        <v>76</v>
      </c>
      <c r="D1366" t="s">
        <v>8350</v>
      </c>
      <c r="E1366" t="s">
        <v>18</v>
      </c>
      <c r="F1366" t="s">
        <v>8351</v>
      </c>
      <c r="G1366" t="s">
        <v>8352</v>
      </c>
      <c r="H1366" t="s">
        <v>8353</v>
      </c>
      <c r="I1366" t="s">
        <v>34</v>
      </c>
      <c r="J1366" t="s">
        <v>1275</v>
      </c>
      <c r="K1366" t="s">
        <v>24</v>
      </c>
      <c r="L1366" t="s">
        <v>248</v>
      </c>
      <c r="M1366" t="s">
        <v>26</v>
      </c>
      <c r="N1366" t="s">
        <v>27</v>
      </c>
    </row>
    <row r="1367" spans="1:14" x14ac:dyDescent="0.25">
      <c r="A1367" t="s">
        <v>8354</v>
      </c>
      <c r="B1367" t="s">
        <v>1032</v>
      </c>
      <c r="C1367" t="s">
        <v>76</v>
      </c>
      <c r="D1367" t="s">
        <v>5359</v>
      </c>
      <c r="E1367" t="s">
        <v>18</v>
      </c>
      <c r="F1367" t="s">
        <v>8355</v>
      </c>
      <c r="G1367" t="s">
        <v>8356</v>
      </c>
      <c r="H1367" t="s">
        <v>8357</v>
      </c>
      <c r="I1367" t="s">
        <v>34</v>
      </c>
      <c r="J1367" t="s">
        <v>1435</v>
      </c>
      <c r="K1367" t="s">
        <v>24</v>
      </c>
      <c r="L1367" t="s">
        <v>848</v>
      </c>
      <c r="M1367" t="s">
        <v>8358</v>
      </c>
      <c r="N1367" t="s">
        <v>46</v>
      </c>
    </row>
    <row r="1368" spans="1:14" x14ac:dyDescent="0.25">
      <c r="A1368" t="s">
        <v>8359</v>
      </c>
      <c r="B1368" t="s">
        <v>3229</v>
      </c>
      <c r="C1368" t="s">
        <v>76</v>
      </c>
      <c r="D1368" t="s">
        <v>8360</v>
      </c>
      <c r="E1368" t="s">
        <v>18</v>
      </c>
      <c r="F1368" t="s">
        <v>8361</v>
      </c>
      <c r="G1368" t="s">
        <v>8362</v>
      </c>
      <c r="H1368" t="s">
        <v>8363</v>
      </c>
      <c r="I1368" t="s">
        <v>34</v>
      </c>
      <c r="J1368" t="s">
        <v>307</v>
      </c>
      <c r="K1368" t="s">
        <v>24</v>
      </c>
      <c r="L1368" t="s">
        <v>224</v>
      </c>
      <c r="M1368" t="s">
        <v>26</v>
      </c>
      <c r="N1368" t="s">
        <v>27</v>
      </c>
    </row>
    <row r="1369" spans="1:14" x14ac:dyDescent="0.25">
      <c r="A1369" t="s">
        <v>8364</v>
      </c>
      <c r="C1369" t="s">
        <v>16</v>
      </c>
      <c r="D1369" t="s">
        <v>6311</v>
      </c>
      <c r="E1369" t="s">
        <v>18</v>
      </c>
      <c r="F1369" t="s">
        <v>8365</v>
      </c>
      <c r="G1369" t="s">
        <v>8366</v>
      </c>
      <c r="H1369" t="s">
        <v>8367</v>
      </c>
      <c r="I1369" t="s">
        <v>34</v>
      </c>
      <c r="J1369" t="s">
        <v>433</v>
      </c>
      <c r="K1369" t="s">
        <v>24</v>
      </c>
      <c r="L1369" t="s">
        <v>477</v>
      </c>
      <c r="M1369" t="s">
        <v>26</v>
      </c>
      <c r="N1369" t="s">
        <v>27</v>
      </c>
    </row>
    <row r="1370" spans="1:14" x14ac:dyDescent="0.25">
      <c r="A1370" t="s">
        <v>8368</v>
      </c>
      <c r="B1370" t="s">
        <v>8369</v>
      </c>
      <c r="C1370" t="s">
        <v>16</v>
      </c>
      <c r="D1370" t="s">
        <v>174</v>
      </c>
      <c r="E1370" t="s">
        <v>18</v>
      </c>
      <c r="F1370" t="s">
        <v>8370</v>
      </c>
      <c r="G1370" t="s">
        <v>8371</v>
      </c>
      <c r="H1370" t="s">
        <v>8372</v>
      </c>
      <c r="I1370" t="s">
        <v>34</v>
      </c>
      <c r="J1370" t="s">
        <v>240</v>
      </c>
      <c r="K1370" t="s">
        <v>24</v>
      </c>
      <c r="L1370" t="s">
        <v>179</v>
      </c>
      <c r="M1370" t="s">
        <v>26</v>
      </c>
      <c r="N1370" t="s">
        <v>27</v>
      </c>
    </row>
    <row r="1371" spans="1:14" x14ac:dyDescent="0.25">
      <c r="A1371" t="s">
        <v>8373</v>
      </c>
      <c r="B1371" t="s">
        <v>8374</v>
      </c>
      <c r="C1371" t="s">
        <v>16</v>
      </c>
      <c r="D1371" t="s">
        <v>8375</v>
      </c>
      <c r="E1371" t="s">
        <v>18</v>
      </c>
      <c r="F1371" t="s">
        <v>8376</v>
      </c>
      <c r="G1371" t="s">
        <v>8377</v>
      </c>
      <c r="H1371" t="s">
        <v>8378</v>
      </c>
      <c r="I1371" t="s">
        <v>34</v>
      </c>
      <c r="J1371" t="s">
        <v>1056</v>
      </c>
      <c r="K1371" t="s">
        <v>24</v>
      </c>
      <c r="L1371" t="s">
        <v>82</v>
      </c>
      <c r="M1371" t="s">
        <v>8379</v>
      </c>
      <c r="N1371" t="s">
        <v>46</v>
      </c>
    </row>
    <row r="1372" spans="1:14" x14ac:dyDescent="0.25">
      <c r="A1372" t="s">
        <v>8380</v>
      </c>
      <c r="B1372" t="s">
        <v>4355</v>
      </c>
      <c r="C1372" t="s">
        <v>16</v>
      </c>
      <c r="D1372" t="s">
        <v>8381</v>
      </c>
      <c r="E1372" t="s">
        <v>18</v>
      </c>
      <c r="F1372" t="s">
        <v>8382</v>
      </c>
      <c r="G1372" t="s">
        <v>8383</v>
      </c>
      <c r="H1372" t="s">
        <v>8384</v>
      </c>
      <c r="I1372" t="s">
        <v>34</v>
      </c>
      <c r="J1372" t="s">
        <v>2658</v>
      </c>
      <c r="K1372" t="s">
        <v>24</v>
      </c>
      <c r="L1372" t="s">
        <v>477</v>
      </c>
      <c r="M1372" t="s">
        <v>8385</v>
      </c>
      <c r="N1372" t="s">
        <v>46</v>
      </c>
    </row>
    <row r="1373" spans="1:14" x14ac:dyDescent="0.25">
      <c r="A1373" t="s">
        <v>8386</v>
      </c>
      <c r="B1373" t="s">
        <v>8387</v>
      </c>
      <c r="C1373" t="s">
        <v>76</v>
      </c>
      <c r="D1373" t="s">
        <v>8388</v>
      </c>
      <c r="E1373" t="s">
        <v>18</v>
      </c>
      <c r="F1373" t="s">
        <v>8389</v>
      </c>
      <c r="G1373" t="s">
        <v>8390</v>
      </c>
      <c r="H1373" t="s">
        <v>8391</v>
      </c>
      <c r="I1373" t="s">
        <v>348</v>
      </c>
      <c r="J1373" t="s">
        <v>794</v>
      </c>
      <c r="K1373" t="s">
        <v>24</v>
      </c>
      <c r="L1373" t="s">
        <v>394</v>
      </c>
      <c r="M1373" t="s">
        <v>8392</v>
      </c>
      <c r="N1373" t="s">
        <v>46</v>
      </c>
    </row>
    <row r="1374" spans="1:14" x14ac:dyDescent="0.25">
      <c r="A1374" t="s">
        <v>8393</v>
      </c>
      <c r="B1374" t="s">
        <v>227</v>
      </c>
      <c r="C1374" t="s">
        <v>16</v>
      </c>
      <c r="D1374" t="s">
        <v>1451</v>
      </c>
      <c r="E1374" t="s">
        <v>18</v>
      </c>
      <c r="F1374" t="s">
        <v>8394</v>
      </c>
      <c r="G1374" t="s">
        <v>8395</v>
      </c>
      <c r="H1374" t="s">
        <v>8396</v>
      </c>
      <c r="I1374" t="s">
        <v>34</v>
      </c>
      <c r="J1374" t="s">
        <v>1010</v>
      </c>
      <c r="K1374" t="s">
        <v>24</v>
      </c>
      <c r="L1374" t="s">
        <v>1455</v>
      </c>
      <c r="M1374" t="s">
        <v>26</v>
      </c>
      <c r="N1374" t="s">
        <v>27</v>
      </c>
    </row>
    <row r="1375" spans="1:14" x14ac:dyDescent="0.25">
      <c r="A1375" t="s">
        <v>381</v>
      </c>
      <c r="B1375" t="s">
        <v>382</v>
      </c>
      <c r="C1375" t="s">
        <v>76</v>
      </c>
      <c r="D1375" t="s">
        <v>197</v>
      </c>
      <c r="E1375" t="s">
        <v>18</v>
      </c>
      <c r="F1375" t="s">
        <v>8397</v>
      </c>
      <c r="G1375" t="s">
        <v>8398</v>
      </c>
      <c r="H1375" t="s">
        <v>8399</v>
      </c>
      <c r="I1375" t="s">
        <v>34</v>
      </c>
      <c r="J1375" t="s">
        <v>81</v>
      </c>
      <c r="K1375" t="s">
        <v>24</v>
      </c>
      <c r="L1375" t="s">
        <v>373</v>
      </c>
      <c r="M1375" t="s">
        <v>8400</v>
      </c>
      <c r="N1375" t="s">
        <v>46</v>
      </c>
    </row>
    <row r="1376" spans="1:14" x14ac:dyDescent="0.25">
      <c r="A1376" t="s">
        <v>8401</v>
      </c>
      <c r="B1376" t="s">
        <v>8402</v>
      </c>
      <c r="C1376" t="s">
        <v>1572</v>
      </c>
      <c r="D1376" t="s">
        <v>503</v>
      </c>
      <c r="E1376" t="s">
        <v>18</v>
      </c>
      <c r="F1376" t="s">
        <v>8403</v>
      </c>
      <c r="G1376" t="s">
        <v>8404</v>
      </c>
      <c r="H1376" t="s">
        <v>8405</v>
      </c>
      <c r="I1376" t="s">
        <v>34</v>
      </c>
      <c r="J1376" t="s">
        <v>192</v>
      </c>
      <c r="K1376" t="s">
        <v>24</v>
      </c>
      <c r="L1376" t="s">
        <v>63</v>
      </c>
      <c r="M1376" t="s">
        <v>8406</v>
      </c>
      <c r="N1376" t="s">
        <v>46</v>
      </c>
    </row>
    <row r="1377" spans="1:14" x14ac:dyDescent="0.25">
      <c r="A1377" t="s">
        <v>8407</v>
      </c>
      <c r="B1377" t="s">
        <v>8408</v>
      </c>
      <c r="C1377" t="s">
        <v>76</v>
      </c>
      <c r="D1377" t="s">
        <v>2415</v>
      </c>
      <c r="E1377" t="s">
        <v>18</v>
      </c>
      <c r="F1377" t="s">
        <v>8409</v>
      </c>
      <c r="G1377" t="s">
        <v>8410</v>
      </c>
      <c r="H1377" t="s">
        <v>8411</v>
      </c>
      <c r="I1377" t="s">
        <v>34</v>
      </c>
      <c r="J1377" t="s">
        <v>90</v>
      </c>
      <c r="K1377" t="s">
        <v>24</v>
      </c>
      <c r="L1377" t="s">
        <v>1577</v>
      </c>
      <c r="M1377" t="s">
        <v>8412</v>
      </c>
      <c r="N1377" t="s">
        <v>46</v>
      </c>
    </row>
    <row r="1378" spans="1:14" x14ac:dyDescent="0.25">
      <c r="A1378" t="s">
        <v>8413</v>
      </c>
      <c r="B1378" t="s">
        <v>8414</v>
      </c>
      <c r="C1378" t="s">
        <v>76</v>
      </c>
      <c r="D1378" t="s">
        <v>8415</v>
      </c>
      <c r="E1378" t="s">
        <v>18</v>
      </c>
      <c r="F1378" t="s">
        <v>8416</v>
      </c>
      <c r="G1378" t="s">
        <v>8417</v>
      </c>
      <c r="H1378" t="s">
        <v>8418</v>
      </c>
      <c r="I1378" t="s">
        <v>348</v>
      </c>
      <c r="J1378" t="s">
        <v>1557</v>
      </c>
      <c r="K1378" t="s">
        <v>24</v>
      </c>
      <c r="L1378" t="s">
        <v>3868</v>
      </c>
      <c r="M1378" t="s">
        <v>8419</v>
      </c>
      <c r="N1378" t="s">
        <v>46</v>
      </c>
    </row>
    <row r="1379" spans="1:14" x14ac:dyDescent="0.25">
      <c r="A1379" t="s">
        <v>8420</v>
      </c>
      <c r="B1379" t="s">
        <v>8421</v>
      </c>
      <c r="C1379" t="s">
        <v>76</v>
      </c>
      <c r="D1379" t="s">
        <v>3844</v>
      </c>
      <c r="E1379" t="s">
        <v>18</v>
      </c>
      <c r="F1379" t="s">
        <v>8422</v>
      </c>
      <c r="G1379" t="s">
        <v>8423</v>
      </c>
      <c r="H1379" t="s">
        <v>8424</v>
      </c>
      <c r="I1379" t="s">
        <v>34</v>
      </c>
      <c r="J1379" t="s">
        <v>776</v>
      </c>
      <c r="K1379" t="s">
        <v>24</v>
      </c>
      <c r="L1379" t="s">
        <v>224</v>
      </c>
      <c r="M1379" t="s">
        <v>8425</v>
      </c>
      <c r="N1379" t="s">
        <v>46</v>
      </c>
    </row>
    <row r="1380" spans="1:14" x14ac:dyDescent="0.25">
      <c r="A1380" t="s">
        <v>28</v>
      </c>
      <c r="B1380" t="s">
        <v>4334</v>
      </c>
      <c r="C1380" t="s">
        <v>16</v>
      </c>
      <c r="D1380" t="s">
        <v>638</v>
      </c>
      <c r="E1380" t="s">
        <v>18</v>
      </c>
      <c r="F1380" t="s">
        <v>8426</v>
      </c>
      <c r="G1380" t="s">
        <v>8427</v>
      </c>
      <c r="H1380" t="s">
        <v>8428</v>
      </c>
      <c r="I1380" t="s">
        <v>34</v>
      </c>
      <c r="J1380" t="s">
        <v>1860</v>
      </c>
      <c r="K1380" t="s">
        <v>24</v>
      </c>
      <c r="L1380" t="s">
        <v>82</v>
      </c>
      <c r="M1380" t="s">
        <v>26</v>
      </c>
      <c r="N1380" t="s">
        <v>27</v>
      </c>
    </row>
    <row r="1381" spans="1:14" x14ac:dyDescent="0.25">
      <c r="A1381" t="s">
        <v>8429</v>
      </c>
      <c r="C1381" t="s">
        <v>76</v>
      </c>
      <c r="D1381" t="s">
        <v>8430</v>
      </c>
      <c r="E1381" t="s">
        <v>18</v>
      </c>
      <c r="F1381" t="s">
        <v>8431</v>
      </c>
      <c r="G1381" t="s">
        <v>8432</v>
      </c>
      <c r="H1381" t="s">
        <v>8433</v>
      </c>
      <c r="I1381" t="s">
        <v>22</v>
      </c>
      <c r="J1381" t="s">
        <v>3381</v>
      </c>
      <c r="K1381" t="s">
        <v>24</v>
      </c>
      <c r="L1381" t="s">
        <v>8434</v>
      </c>
      <c r="M1381" t="s">
        <v>26</v>
      </c>
      <c r="N1381" t="s">
        <v>27</v>
      </c>
    </row>
    <row r="1382" spans="1:14" x14ac:dyDescent="0.25">
      <c r="A1382" t="s">
        <v>8435</v>
      </c>
      <c r="B1382" t="s">
        <v>8436</v>
      </c>
      <c r="C1382" t="s">
        <v>16</v>
      </c>
      <c r="D1382" t="s">
        <v>3889</v>
      </c>
      <c r="E1382" t="s">
        <v>18</v>
      </c>
      <c r="F1382" t="s">
        <v>8437</v>
      </c>
      <c r="G1382" t="s">
        <v>8438</v>
      </c>
      <c r="H1382" t="s">
        <v>8439</v>
      </c>
      <c r="I1382" t="s">
        <v>34</v>
      </c>
      <c r="J1382" t="s">
        <v>1836</v>
      </c>
      <c r="K1382" t="s">
        <v>24</v>
      </c>
      <c r="L1382" t="s">
        <v>82</v>
      </c>
      <c r="M1382" t="s">
        <v>8440</v>
      </c>
      <c r="N1382" t="s">
        <v>46</v>
      </c>
    </row>
    <row r="1383" spans="1:14" x14ac:dyDescent="0.25">
      <c r="A1383" t="s">
        <v>8441</v>
      </c>
      <c r="B1383" t="s">
        <v>5226</v>
      </c>
      <c r="C1383" t="s">
        <v>76</v>
      </c>
      <c r="D1383" t="s">
        <v>8442</v>
      </c>
      <c r="E1383" t="s">
        <v>18</v>
      </c>
      <c r="F1383" t="s">
        <v>8443</v>
      </c>
      <c r="G1383" t="s">
        <v>8444</v>
      </c>
      <c r="H1383" t="s">
        <v>8445</v>
      </c>
      <c r="I1383" t="s">
        <v>34</v>
      </c>
      <c r="J1383" t="s">
        <v>349</v>
      </c>
      <c r="K1383" t="s">
        <v>24</v>
      </c>
      <c r="L1383" t="s">
        <v>8446</v>
      </c>
      <c r="M1383" t="s">
        <v>8447</v>
      </c>
      <c r="N1383" t="s">
        <v>46</v>
      </c>
    </row>
    <row r="1384" spans="1:14" x14ac:dyDescent="0.25">
      <c r="A1384" t="s">
        <v>8448</v>
      </c>
      <c r="B1384" t="s">
        <v>8449</v>
      </c>
      <c r="C1384" t="s">
        <v>76</v>
      </c>
      <c r="D1384" t="s">
        <v>8450</v>
      </c>
      <c r="E1384" t="s">
        <v>18</v>
      </c>
      <c r="F1384" t="s">
        <v>8451</v>
      </c>
      <c r="G1384" t="s">
        <v>8452</v>
      </c>
      <c r="H1384" t="s">
        <v>8453</v>
      </c>
      <c r="I1384" t="s">
        <v>34</v>
      </c>
      <c r="J1384" t="s">
        <v>476</v>
      </c>
      <c r="K1384" t="s">
        <v>24</v>
      </c>
      <c r="L1384" t="s">
        <v>285</v>
      </c>
      <c r="M1384" t="s">
        <v>26</v>
      </c>
      <c r="N1384" t="s">
        <v>27</v>
      </c>
    </row>
    <row r="1385" spans="1:14" x14ac:dyDescent="0.25">
      <c r="A1385" t="s">
        <v>8454</v>
      </c>
      <c r="C1385" t="s">
        <v>16</v>
      </c>
      <c r="D1385" t="s">
        <v>3754</v>
      </c>
      <c r="E1385" t="s">
        <v>18</v>
      </c>
      <c r="F1385" t="s">
        <v>8455</v>
      </c>
      <c r="G1385" t="s">
        <v>8456</v>
      </c>
      <c r="H1385" t="s">
        <v>8457</v>
      </c>
      <c r="I1385" t="s">
        <v>34</v>
      </c>
      <c r="J1385" t="s">
        <v>307</v>
      </c>
      <c r="K1385" t="s">
        <v>24</v>
      </c>
      <c r="L1385" t="s">
        <v>248</v>
      </c>
      <c r="M1385" t="s">
        <v>26</v>
      </c>
      <c r="N1385" t="s">
        <v>27</v>
      </c>
    </row>
    <row r="1386" spans="1:14" x14ac:dyDescent="0.25">
      <c r="A1386" t="s">
        <v>8458</v>
      </c>
      <c r="B1386" t="s">
        <v>8459</v>
      </c>
      <c r="C1386" t="s">
        <v>16</v>
      </c>
      <c r="D1386" t="s">
        <v>8460</v>
      </c>
      <c r="E1386" t="s">
        <v>18</v>
      </c>
      <c r="F1386" t="s">
        <v>8461</v>
      </c>
      <c r="G1386" t="s">
        <v>8462</v>
      </c>
      <c r="H1386" t="s">
        <v>8463</v>
      </c>
      <c r="I1386" t="s">
        <v>22</v>
      </c>
      <c r="J1386" t="s">
        <v>2223</v>
      </c>
      <c r="K1386" t="s">
        <v>24</v>
      </c>
      <c r="L1386" t="s">
        <v>91</v>
      </c>
      <c r="M1386" t="s">
        <v>26</v>
      </c>
      <c r="N1386" t="s">
        <v>27</v>
      </c>
    </row>
    <row r="1387" spans="1:14" x14ac:dyDescent="0.25">
      <c r="A1387" t="s">
        <v>8464</v>
      </c>
      <c r="B1387" t="s">
        <v>8465</v>
      </c>
      <c r="C1387" t="s">
        <v>76</v>
      </c>
      <c r="D1387" t="s">
        <v>197</v>
      </c>
      <c r="E1387" t="s">
        <v>18</v>
      </c>
      <c r="F1387" t="s">
        <v>8466</v>
      </c>
      <c r="G1387" t="s">
        <v>8467</v>
      </c>
      <c r="H1387" t="s">
        <v>8468</v>
      </c>
      <c r="I1387" t="s">
        <v>34</v>
      </c>
      <c r="J1387" t="s">
        <v>536</v>
      </c>
      <c r="K1387" t="s">
        <v>24</v>
      </c>
      <c r="L1387" t="s">
        <v>373</v>
      </c>
      <c r="M1387" t="s">
        <v>8469</v>
      </c>
      <c r="N1387" t="s">
        <v>46</v>
      </c>
    </row>
    <row r="1388" spans="1:14" x14ac:dyDescent="0.25">
      <c r="A1388" t="s">
        <v>8470</v>
      </c>
      <c r="B1388" t="s">
        <v>8471</v>
      </c>
      <c r="C1388" t="s">
        <v>16</v>
      </c>
      <c r="D1388" t="s">
        <v>1354</v>
      </c>
      <c r="E1388" t="s">
        <v>18</v>
      </c>
      <c r="F1388" t="s">
        <v>8472</v>
      </c>
      <c r="G1388" t="s">
        <v>8473</v>
      </c>
      <c r="H1388" t="s">
        <v>8474</v>
      </c>
      <c r="I1388" t="s">
        <v>34</v>
      </c>
      <c r="J1388" t="s">
        <v>976</v>
      </c>
      <c r="K1388" t="s">
        <v>24</v>
      </c>
      <c r="L1388" t="s">
        <v>1358</v>
      </c>
      <c r="M1388" t="s">
        <v>8475</v>
      </c>
      <c r="N1388" t="s">
        <v>46</v>
      </c>
    </row>
    <row r="1389" spans="1:14" x14ac:dyDescent="0.25">
      <c r="A1389" t="s">
        <v>8476</v>
      </c>
      <c r="B1389" t="s">
        <v>8477</v>
      </c>
      <c r="C1389" t="s">
        <v>76</v>
      </c>
      <c r="D1389" t="s">
        <v>8478</v>
      </c>
      <c r="E1389" t="s">
        <v>18</v>
      </c>
      <c r="F1389" t="s">
        <v>8479</v>
      </c>
      <c r="G1389" t="s">
        <v>8480</v>
      </c>
      <c r="H1389" t="s">
        <v>8481</v>
      </c>
      <c r="I1389" t="s">
        <v>34</v>
      </c>
      <c r="J1389" t="s">
        <v>782</v>
      </c>
      <c r="K1389" t="s">
        <v>24</v>
      </c>
      <c r="L1389" t="s">
        <v>44</v>
      </c>
      <c r="M1389" t="s">
        <v>26</v>
      </c>
      <c r="N1389" t="s">
        <v>27</v>
      </c>
    </row>
    <row r="1390" spans="1:14" x14ac:dyDescent="0.25">
      <c r="A1390" t="s">
        <v>8482</v>
      </c>
      <c r="B1390" t="s">
        <v>2753</v>
      </c>
      <c r="C1390" t="s">
        <v>16</v>
      </c>
      <c r="D1390" t="s">
        <v>472</v>
      </c>
      <c r="E1390" t="s">
        <v>18</v>
      </c>
      <c r="F1390" t="s">
        <v>8483</v>
      </c>
      <c r="G1390" t="s">
        <v>8484</v>
      </c>
      <c r="H1390" t="s">
        <v>8485</v>
      </c>
      <c r="I1390" t="s">
        <v>34</v>
      </c>
      <c r="J1390" t="s">
        <v>1019</v>
      </c>
      <c r="K1390" t="s">
        <v>24</v>
      </c>
      <c r="L1390" t="s">
        <v>477</v>
      </c>
      <c r="M1390" t="s">
        <v>26</v>
      </c>
      <c r="N1390" t="s">
        <v>27</v>
      </c>
    </row>
    <row r="1391" spans="1:14" x14ac:dyDescent="0.25">
      <c r="A1391" t="s">
        <v>8486</v>
      </c>
      <c r="B1391" t="s">
        <v>382</v>
      </c>
      <c r="C1391" t="s">
        <v>76</v>
      </c>
      <c r="D1391" t="s">
        <v>1347</v>
      </c>
      <c r="E1391" t="s">
        <v>18</v>
      </c>
      <c r="F1391" t="s">
        <v>8487</v>
      </c>
      <c r="G1391" t="s">
        <v>8488</v>
      </c>
      <c r="H1391" t="s">
        <v>8489</v>
      </c>
      <c r="I1391" t="s">
        <v>34</v>
      </c>
      <c r="J1391" t="s">
        <v>192</v>
      </c>
      <c r="K1391" t="s">
        <v>24</v>
      </c>
      <c r="L1391" t="s">
        <v>202</v>
      </c>
      <c r="M1391" t="s">
        <v>8490</v>
      </c>
      <c r="N1391" t="s">
        <v>46</v>
      </c>
    </row>
    <row r="1392" spans="1:14" x14ac:dyDescent="0.25">
      <c r="A1392" t="s">
        <v>8491</v>
      </c>
      <c r="B1392" t="s">
        <v>8492</v>
      </c>
      <c r="C1392" t="s">
        <v>76</v>
      </c>
      <c r="D1392" t="s">
        <v>4759</v>
      </c>
      <c r="E1392" t="s">
        <v>18</v>
      </c>
      <c r="F1392" t="s">
        <v>8493</v>
      </c>
      <c r="G1392" t="s">
        <v>8494</v>
      </c>
      <c r="H1392" t="s">
        <v>8495</v>
      </c>
      <c r="I1392" t="s">
        <v>34</v>
      </c>
      <c r="J1392" t="s">
        <v>782</v>
      </c>
      <c r="K1392" t="s">
        <v>24</v>
      </c>
      <c r="L1392" t="s">
        <v>82</v>
      </c>
      <c r="M1392" t="s">
        <v>26</v>
      </c>
      <c r="N1392" t="s">
        <v>27</v>
      </c>
    </row>
    <row r="1393" spans="1:14" x14ac:dyDescent="0.25">
      <c r="A1393" t="s">
        <v>8496</v>
      </c>
      <c r="B1393" t="s">
        <v>8497</v>
      </c>
      <c r="C1393" t="s">
        <v>76</v>
      </c>
      <c r="D1393" t="s">
        <v>67</v>
      </c>
      <c r="E1393" t="s">
        <v>18</v>
      </c>
      <c r="F1393" t="s">
        <v>8498</v>
      </c>
      <c r="G1393" t="s">
        <v>8499</v>
      </c>
      <c r="H1393" t="s">
        <v>8500</v>
      </c>
      <c r="I1393" t="s">
        <v>34</v>
      </c>
      <c r="J1393" t="s">
        <v>1398</v>
      </c>
      <c r="K1393" t="s">
        <v>24</v>
      </c>
      <c r="L1393" t="s">
        <v>82</v>
      </c>
      <c r="M1393" t="s">
        <v>8501</v>
      </c>
      <c r="N1393" t="s">
        <v>46</v>
      </c>
    </row>
    <row r="1394" spans="1:14" x14ac:dyDescent="0.25">
      <c r="A1394" t="s">
        <v>8502</v>
      </c>
      <c r="B1394" t="s">
        <v>8503</v>
      </c>
      <c r="C1394" t="s">
        <v>1572</v>
      </c>
      <c r="D1394" t="s">
        <v>8504</v>
      </c>
      <c r="E1394" t="s">
        <v>18</v>
      </c>
      <c r="F1394" t="s">
        <v>8505</v>
      </c>
      <c r="G1394" t="s">
        <v>8506</v>
      </c>
      <c r="H1394" t="s">
        <v>8507</v>
      </c>
      <c r="I1394" t="s">
        <v>34</v>
      </c>
      <c r="J1394" t="s">
        <v>4634</v>
      </c>
      <c r="K1394" t="s">
        <v>24</v>
      </c>
      <c r="L1394" t="s">
        <v>5160</v>
      </c>
      <c r="M1394" t="s">
        <v>8508</v>
      </c>
      <c r="N1394" t="s">
        <v>46</v>
      </c>
    </row>
    <row r="1395" spans="1:14" x14ac:dyDescent="0.25">
      <c r="A1395" t="s">
        <v>8509</v>
      </c>
      <c r="B1395" t="s">
        <v>1129</v>
      </c>
      <c r="C1395" t="s">
        <v>16</v>
      </c>
      <c r="D1395" t="s">
        <v>1130</v>
      </c>
      <c r="E1395" t="s">
        <v>695</v>
      </c>
      <c r="F1395" t="s">
        <v>8510</v>
      </c>
      <c r="G1395" t="s">
        <v>8511</v>
      </c>
      <c r="H1395" t="s">
        <v>8512</v>
      </c>
      <c r="I1395" t="s">
        <v>34</v>
      </c>
      <c r="J1395" t="s">
        <v>2092</v>
      </c>
      <c r="K1395" t="s">
        <v>24</v>
      </c>
      <c r="L1395" t="s">
        <v>8513</v>
      </c>
      <c r="M1395" t="s">
        <v>26</v>
      </c>
      <c r="N1395" t="s">
        <v>27</v>
      </c>
    </row>
    <row r="1396" spans="1:14" x14ac:dyDescent="0.25">
      <c r="A1396" t="s">
        <v>8514</v>
      </c>
      <c r="B1396" t="s">
        <v>8515</v>
      </c>
      <c r="C1396" t="s">
        <v>16</v>
      </c>
      <c r="D1396" t="s">
        <v>3889</v>
      </c>
      <c r="E1396" t="s">
        <v>695</v>
      </c>
      <c r="F1396" t="s">
        <v>8516</v>
      </c>
      <c r="G1396" t="s">
        <v>8517</v>
      </c>
      <c r="H1396" t="s">
        <v>8518</v>
      </c>
      <c r="I1396" t="s">
        <v>34</v>
      </c>
      <c r="J1396" t="s">
        <v>699</v>
      </c>
      <c r="K1396" t="s">
        <v>24</v>
      </c>
      <c r="L1396" t="s">
        <v>44</v>
      </c>
      <c r="M1396" t="s">
        <v>26</v>
      </c>
      <c r="N1396" t="s">
        <v>27</v>
      </c>
    </row>
    <row r="1397" spans="1:14" x14ac:dyDescent="0.25">
      <c r="A1397" t="s">
        <v>8519</v>
      </c>
      <c r="B1397" t="s">
        <v>8520</v>
      </c>
      <c r="C1397" t="s">
        <v>16</v>
      </c>
      <c r="D1397" t="s">
        <v>8521</v>
      </c>
      <c r="E1397" t="s">
        <v>695</v>
      </c>
      <c r="F1397" t="s">
        <v>8522</v>
      </c>
      <c r="G1397" t="s">
        <v>8523</v>
      </c>
      <c r="H1397" t="s">
        <v>8524</v>
      </c>
      <c r="I1397" t="s">
        <v>22</v>
      </c>
      <c r="J1397" t="s">
        <v>1677</v>
      </c>
      <c r="K1397" t="s">
        <v>24</v>
      </c>
      <c r="L1397" t="s">
        <v>8525</v>
      </c>
      <c r="M1397" t="s">
        <v>26</v>
      </c>
      <c r="N1397" t="s">
        <v>27</v>
      </c>
    </row>
    <row r="1398" spans="1:14" x14ac:dyDescent="0.25">
      <c r="A1398" t="s">
        <v>8526</v>
      </c>
      <c r="B1398" t="s">
        <v>8527</v>
      </c>
      <c r="C1398" t="s">
        <v>16</v>
      </c>
      <c r="D1398" t="s">
        <v>8528</v>
      </c>
      <c r="E1398" t="s">
        <v>695</v>
      </c>
      <c r="F1398" t="s">
        <v>8529</v>
      </c>
      <c r="G1398" t="s">
        <v>8530</v>
      </c>
      <c r="H1398" t="s">
        <v>8531</v>
      </c>
      <c r="I1398" t="s">
        <v>22</v>
      </c>
      <c r="J1398" t="s">
        <v>284</v>
      </c>
      <c r="K1398" t="s">
        <v>24</v>
      </c>
      <c r="L1398" t="s">
        <v>91</v>
      </c>
      <c r="M1398" t="s">
        <v>26</v>
      </c>
      <c r="N1398" t="s">
        <v>27</v>
      </c>
    </row>
    <row r="1399" spans="1:14" x14ac:dyDescent="0.25">
      <c r="A1399" t="s">
        <v>8532</v>
      </c>
      <c r="B1399" t="s">
        <v>8533</v>
      </c>
      <c r="C1399" t="s">
        <v>16</v>
      </c>
      <c r="D1399" t="s">
        <v>8534</v>
      </c>
      <c r="E1399" t="s">
        <v>695</v>
      </c>
      <c r="F1399" t="s">
        <v>8535</v>
      </c>
      <c r="G1399" t="s">
        <v>8536</v>
      </c>
      <c r="H1399" t="s">
        <v>8537</v>
      </c>
      <c r="I1399" t="s">
        <v>22</v>
      </c>
      <c r="J1399" t="s">
        <v>134</v>
      </c>
      <c r="K1399" t="s">
        <v>24</v>
      </c>
      <c r="L1399" t="s">
        <v>91</v>
      </c>
      <c r="M1399" t="s">
        <v>26</v>
      </c>
      <c r="N1399" t="s">
        <v>27</v>
      </c>
    </row>
    <row r="1400" spans="1:14" x14ac:dyDescent="0.25">
      <c r="A1400" t="s">
        <v>8538</v>
      </c>
      <c r="B1400" t="s">
        <v>8539</v>
      </c>
      <c r="C1400" t="s">
        <v>76</v>
      </c>
      <c r="D1400" t="s">
        <v>67</v>
      </c>
      <c r="E1400" t="s">
        <v>695</v>
      </c>
      <c r="F1400" t="s">
        <v>8540</v>
      </c>
      <c r="G1400" t="s">
        <v>8541</v>
      </c>
      <c r="H1400" t="s">
        <v>8542</v>
      </c>
      <c r="I1400" t="s">
        <v>34</v>
      </c>
      <c r="J1400" t="s">
        <v>1161</v>
      </c>
      <c r="K1400" t="s">
        <v>24</v>
      </c>
      <c r="L1400" t="s">
        <v>44</v>
      </c>
      <c r="M1400" t="s">
        <v>26</v>
      </c>
      <c r="N1400" t="s">
        <v>27</v>
      </c>
    </row>
    <row r="1401" spans="1:14" x14ac:dyDescent="0.25">
      <c r="A1401" t="s">
        <v>8543</v>
      </c>
      <c r="B1401" t="s">
        <v>8544</v>
      </c>
      <c r="C1401" t="s">
        <v>16</v>
      </c>
      <c r="D1401" t="s">
        <v>4792</v>
      </c>
      <c r="E1401" t="s">
        <v>695</v>
      </c>
      <c r="F1401" t="s">
        <v>8545</v>
      </c>
      <c r="G1401" t="s">
        <v>8546</v>
      </c>
      <c r="H1401" t="s">
        <v>8547</v>
      </c>
      <c r="I1401" t="s">
        <v>34</v>
      </c>
      <c r="J1401" t="s">
        <v>691</v>
      </c>
      <c r="K1401" t="s">
        <v>24</v>
      </c>
      <c r="L1401" t="s">
        <v>914</v>
      </c>
      <c r="M1401" t="s">
        <v>26</v>
      </c>
      <c r="N1401" t="s">
        <v>27</v>
      </c>
    </row>
    <row r="1402" spans="1:14" x14ac:dyDescent="0.25">
      <c r="A1402" t="s">
        <v>8548</v>
      </c>
      <c r="B1402" t="s">
        <v>8549</v>
      </c>
      <c r="C1402" t="s">
        <v>16</v>
      </c>
      <c r="D1402" t="s">
        <v>3060</v>
      </c>
      <c r="E1402" t="s">
        <v>18</v>
      </c>
      <c r="F1402" t="s">
        <v>8550</v>
      </c>
      <c r="G1402" t="s">
        <v>8551</v>
      </c>
      <c r="H1402" t="s">
        <v>8552</v>
      </c>
      <c r="I1402" t="s">
        <v>34</v>
      </c>
      <c r="J1402" t="s">
        <v>43</v>
      </c>
      <c r="K1402" t="s">
        <v>24</v>
      </c>
      <c r="L1402" t="s">
        <v>224</v>
      </c>
      <c r="M1402" t="s">
        <v>8553</v>
      </c>
      <c r="N1402" t="s">
        <v>46</v>
      </c>
    </row>
    <row r="1403" spans="1:14" x14ac:dyDescent="0.25">
      <c r="A1403" t="s">
        <v>8554</v>
      </c>
      <c r="B1403" t="s">
        <v>952</v>
      </c>
      <c r="C1403" t="s">
        <v>76</v>
      </c>
      <c r="D1403" t="s">
        <v>8555</v>
      </c>
      <c r="E1403" t="s">
        <v>18</v>
      </c>
      <c r="F1403" t="s">
        <v>8556</v>
      </c>
      <c r="G1403" t="s">
        <v>8557</v>
      </c>
      <c r="H1403" t="s">
        <v>8558</v>
      </c>
      <c r="I1403" t="s">
        <v>34</v>
      </c>
      <c r="J1403" t="s">
        <v>1066</v>
      </c>
      <c r="K1403" t="s">
        <v>24</v>
      </c>
      <c r="L1403" t="s">
        <v>477</v>
      </c>
      <c r="M1403" t="s">
        <v>26</v>
      </c>
      <c r="N1403" t="s">
        <v>27</v>
      </c>
    </row>
    <row r="1404" spans="1:14" x14ac:dyDescent="0.25">
      <c r="A1404" t="s">
        <v>8559</v>
      </c>
      <c r="B1404" t="s">
        <v>8560</v>
      </c>
      <c r="C1404" t="s">
        <v>16</v>
      </c>
      <c r="D1404" t="s">
        <v>8561</v>
      </c>
      <c r="E1404" t="s">
        <v>18</v>
      </c>
      <c r="F1404" t="s">
        <v>8562</v>
      </c>
      <c r="G1404" t="s">
        <v>8563</v>
      </c>
      <c r="H1404" t="s">
        <v>8564</v>
      </c>
      <c r="I1404" t="s">
        <v>34</v>
      </c>
      <c r="J1404" t="s">
        <v>90</v>
      </c>
      <c r="K1404" t="s">
        <v>24</v>
      </c>
      <c r="L1404" t="s">
        <v>82</v>
      </c>
      <c r="M1404" t="s">
        <v>8565</v>
      </c>
      <c r="N1404" t="s">
        <v>46</v>
      </c>
    </row>
    <row r="1405" spans="1:14" x14ac:dyDescent="0.25">
      <c r="A1405" t="s">
        <v>8566</v>
      </c>
      <c r="B1405" t="s">
        <v>8567</v>
      </c>
      <c r="C1405" t="s">
        <v>16</v>
      </c>
      <c r="D1405" t="s">
        <v>8568</v>
      </c>
      <c r="E1405" t="s">
        <v>18</v>
      </c>
      <c r="F1405" t="s">
        <v>8569</v>
      </c>
      <c r="G1405" t="s">
        <v>8570</v>
      </c>
      <c r="H1405" t="s">
        <v>8571</v>
      </c>
      <c r="I1405" t="s">
        <v>2489</v>
      </c>
      <c r="J1405" t="s">
        <v>8572</v>
      </c>
      <c r="K1405" t="s">
        <v>24</v>
      </c>
      <c r="L1405" t="s">
        <v>8573</v>
      </c>
      <c r="M1405" t="s">
        <v>26</v>
      </c>
      <c r="N1405" t="s">
        <v>27</v>
      </c>
    </row>
    <row r="1406" spans="1:14" x14ac:dyDescent="0.25">
      <c r="A1406" t="s">
        <v>8574</v>
      </c>
      <c r="B1406" t="s">
        <v>8575</v>
      </c>
      <c r="C1406" t="s">
        <v>76</v>
      </c>
      <c r="D1406" t="s">
        <v>397</v>
      </c>
      <c r="E1406" t="s">
        <v>18</v>
      </c>
      <c r="F1406" t="s">
        <v>8576</v>
      </c>
      <c r="G1406" t="s">
        <v>8577</v>
      </c>
      <c r="H1406" t="s">
        <v>8578</v>
      </c>
      <c r="I1406" t="s">
        <v>34</v>
      </c>
      <c r="J1406" t="s">
        <v>276</v>
      </c>
      <c r="K1406" t="s">
        <v>24</v>
      </c>
      <c r="L1406" t="s">
        <v>401</v>
      </c>
      <c r="M1406" t="s">
        <v>26</v>
      </c>
      <c r="N1406" t="s">
        <v>27</v>
      </c>
    </row>
    <row r="1407" spans="1:14" x14ac:dyDescent="0.25">
      <c r="A1407" t="s">
        <v>8579</v>
      </c>
      <c r="B1407" t="s">
        <v>8580</v>
      </c>
      <c r="C1407" t="s">
        <v>16</v>
      </c>
      <c r="D1407" t="s">
        <v>8581</v>
      </c>
      <c r="E1407" t="s">
        <v>18</v>
      </c>
      <c r="F1407" t="s">
        <v>8582</v>
      </c>
      <c r="G1407" t="s">
        <v>8583</v>
      </c>
      <c r="H1407" t="s">
        <v>8584</v>
      </c>
      <c r="I1407" t="s">
        <v>34</v>
      </c>
      <c r="J1407" t="s">
        <v>669</v>
      </c>
      <c r="K1407" t="s">
        <v>24</v>
      </c>
      <c r="L1407" t="s">
        <v>8585</v>
      </c>
      <c r="M1407" t="s">
        <v>8586</v>
      </c>
      <c r="N1407" t="s">
        <v>46</v>
      </c>
    </row>
    <row r="1408" spans="1:14" x14ac:dyDescent="0.25">
      <c r="A1408" t="s">
        <v>8587</v>
      </c>
      <c r="B1408" t="s">
        <v>8588</v>
      </c>
      <c r="C1408" t="s">
        <v>16</v>
      </c>
      <c r="D1408" t="s">
        <v>8589</v>
      </c>
      <c r="E1408" t="s">
        <v>18</v>
      </c>
      <c r="F1408" t="s">
        <v>8590</v>
      </c>
      <c r="G1408" t="s">
        <v>8591</v>
      </c>
      <c r="H1408" t="s">
        <v>8592</v>
      </c>
      <c r="I1408" t="s">
        <v>34</v>
      </c>
      <c r="J1408" t="s">
        <v>201</v>
      </c>
      <c r="K1408" t="s">
        <v>24</v>
      </c>
      <c r="L1408" t="s">
        <v>224</v>
      </c>
      <c r="M1408" t="s">
        <v>8593</v>
      </c>
      <c r="N1408" t="s">
        <v>46</v>
      </c>
    </row>
    <row r="1409" spans="1:14" x14ac:dyDescent="0.25">
      <c r="A1409" t="s">
        <v>8594</v>
      </c>
      <c r="B1409" t="s">
        <v>8595</v>
      </c>
      <c r="C1409" t="s">
        <v>76</v>
      </c>
      <c r="D1409" t="s">
        <v>8596</v>
      </c>
      <c r="E1409" t="s">
        <v>18</v>
      </c>
      <c r="F1409" t="s">
        <v>8597</v>
      </c>
      <c r="G1409" t="s">
        <v>8598</v>
      </c>
      <c r="H1409" t="s">
        <v>8599</v>
      </c>
      <c r="I1409" t="s">
        <v>34</v>
      </c>
      <c r="J1409" t="s">
        <v>1648</v>
      </c>
      <c r="K1409" t="s">
        <v>24</v>
      </c>
      <c r="L1409" t="s">
        <v>82</v>
      </c>
      <c r="M1409" t="s">
        <v>26</v>
      </c>
      <c r="N1409" t="s">
        <v>27</v>
      </c>
    </row>
    <row r="1410" spans="1:14" x14ac:dyDescent="0.25">
      <c r="A1410" t="s">
        <v>8600</v>
      </c>
      <c r="C1410" t="s">
        <v>16</v>
      </c>
      <c r="E1410" t="s">
        <v>18</v>
      </c>
      <c r="F1410" t="s">
        <v>8601</v>
      </c>
      <c r="G1410" t="s">
        <v>8602</v>
      </c>
      <c r="H1410" t="s">
        <v>8603</v>
      </c>
      <c r="I1410" t="s">
        <v>34</v>
      </c>
      <c r="J1410" t="s">
        <v>635</v>
      </c>
      <c r="K1410" t="s">
        <v>24</v>
      </c>
      <c r="L1410" t="s">
        <v>8604</v>
      </c>
      <c r="M1410" t="s">
        <v>8605</v>
      </c>
      <c r="N1410" t="s">
        <v>46</v>
      </c>
    </row>
    <row r="1411" spans="1:14" x14ac:dyDescent="0.25">
      <c r="A1411" t="s">
        <v>8606</v>
      </c>
      <c r="B1411" t="s">
        <v>8607</v>
      </c>
      <c r="C1411" t="s">
        <v>16</v>
      </c>
      <c r="D1411" t="s">
        <v>8608</v>
      </c>
      <c r="E1411" t="s">
        <v>18</v>
      </c>
      <c r="F1411" t="s">
        <v>8609</v>
      </c>
      <c r="G1411" t="s">
        <v>8610</v>
      </c>
      <c r="H1411" t="s">
        <v>8611</v>
      </c>
      <c r="I1411" t="s">
        <v>34</v>
      </c>
      <c r="J1411" t="s">
        <v>456</v>
      </c>
      <c r="K1411" t="s">
        <v>24</v>
      </c>
      <c r="L1411" t="s">
        <v>248</v>
      </c>
      <c r="M1411" t="s">
        <v>8612</v>
      </c>
      <c r="N1411" t="s">
        <v>46</v>
      </c>
    </row>
    <row r="1412" spans="1:14" x14ac:dyDescent="0.25">
      <c r="A1412" t="s">
        <v>4255</v>
      </c>
      <c r="B1412" t="s">
        <v>1424</v>
      </c>
      <c r="C1412" t="s">
        <v>16</v>
      </c>
      <c r="D1412" t="s">
        <v>288</v>
      </c>
      <c r="E1412" t="s">
        <v>18</v>
      </c>
      <c r="F1412" t="s">
        <v>4257</v>
      </c>
      <c r="G1412" t="s">
        <v>8613</v>
      </c>
      <c r="H1412" t="s">
        <v>8614</v>
      </c>
      <c r="I1412" t="s">
        <v>34</v>
      </c>
      <c r="J1412" t="s">
        <v>217</v>
      </c>
      <c r="K1412" t="s">
        <v>24</v>
      </c>
      <c r="L1412" t="s">
        <v>224</v>
      </c>
      <c r="M1412" t="s">
        <v>26</v>
      </c>
      <c r="N1412" t="s">
        <v>27</v>
      </c>
    </row>
    <row r="1413" spans="1:14" x14ac:dyDescent="0.25">
      <c r="A1413" t="s">
        <v>8615</v>
      </c>
      <c r="B1413" t="s">
        <v>7342</v>
      </c>
      <c r="C1413" t="s">
        <v>76</v>
      </c>
      <c r="D1413" t="s">
        <v>220</v>
      </c>
      <c r="E1413" t="s">
        <v>18</v>
      </c>
      <c r="F1413" t="s">
        <v>8616</v>
      </c>
      <c r="G1413" t="s">
        <v>8617</v>
      </c>
      <c r="H1413" t="s">
        <v>8618</v>
      </c>
      <c r="I1413" t="s">
        <v>34</v>
      </c>
      <c r="J1413" t="s">
        <v>8619</v>
      </c>
      <c r="K1413" t="s">
        <v>3836</v>
      </c>
      <c r="L1413" t="s">
        <v>477</v>
      </c>
      <c r="M1413" t="s">
        <v>26</v>
      </c>
      <c r="N1413" t="s">
        <v>27</v>
      </c>
    </row>
    <row r="1414" spans="1:14" x14ac:dyDescent="0.25">
      <c r="A1414" t="s">
        <v>8620</v>
      </c>
      <c r="B1414" t="s">
        <v>8621</v>
      </c>
      <c r="C1414" t="s">
        <v>76</v>
      </c>
      <c r="D1414" t="s">
        <v>8622</v>
      </c>
      <c r="E1414" t="s">
        <v>18</v>
      </c>
      <c r="F1414" t="s">
        <v>8623</v>
      </c>
      <c r="G1414" t="s">
        <v>8624</v>
      </c>
      <c r="H1414" t="s">
        <v>8625</v>
      </c>
      <c r="I1414" t="s">
        <v>34</v>
      </c>
      <c r="J1414" t="s">
        <v>43</v>
      </c>
      <c r="K1414" t="s">
        <v>24</v>
      </c>
      <c r="L1414" t="s">
        <v>224</v>
      </c>
      <c r="M1414" t="s">
        <v>8626</v>
      </c>
      <c r="N1414" t="s">
        <v>46</v>
      </c>
    </row>
    <row r="1415" spans="1:14" x14ac:dyDescent="0.25">
      <c r="A1415" t="s">
        <v>8627</v>
      </c>
      <c r="B1415" t="s">
        <v>8628</v>
      </c>
      <c r="C1415" t="s">
        <v>16</v>
      </c>
      <c r="D1415" t="s">
        <v>1327</v>
      </c>
      <c r="E1415" t="s">
        <v>18</v>
      </c>
      <c r="F1415" t="s">
        <v>8629</v>
      </c>
      <c r="G1415" t="s">
        <v>8630</v>
      </c>
      <c r="H1415" t="s">
        <v>8631</v>
      </c>
      <c r="I1415" t="s">
        <v>34</v>
      </c>
      <c r="J1415" t="s">
        <v>1744</v>
      </c>
      <c r="K1415" t="s">
        <v>24</v>
      </c>
      <c r="L1415" t="s">
        <v>1331</v>
      </c>
      <c r="M1415" t="s">
        <v>8632</v>
      </c>
      <c r="N1415" t="s">
        <v>46</v>
      </c>
    </row>
    <row r="1416" spans="1:14" x14ac:dyDescent="0.25">
      <c r="A1416" t="s">
        <v>8633</v>
      </c>
      <c r="B1416" t="s">
        <v>8634</v>
      </c>
      <c r="C1416" t="s">
        <v>16</v>
      </c>
      <c r="D1416" t="s">
        <v>397</v>
      </c>
      <c r="E1416" t="s">
        <v>18</v>
      </c>
      <c r="F1416" t="s">
        <v>8635</v>
      </c>
      <c r="G1416" t="s">
        <v>8636</v>
      </c>
      <c r="H1416" t="s">
        <v>8637</v>
      </c>
      <c r="I1416" t="s">
        <v>34</v>
      </c>
      <c r="J1416" t="s">
        <v>23</v>
      </c>
      <c r="K1416" t="s">
        <v>24</v>
      </c>
      <c r="L1416" t="s">
        <v>401</v>
      </c>
      <c r="M1416" t="s">
        <v>26</v>
      </c>
      <c r="N1416" t="s">
        <v>27</v>
      </c>
    </row>
    <row r="1417" spans="1:14" x14ac:dyDescent="0.25">
      <c r="A1417" t="s">
        <v>8638</v>
      </c>
      <c r="B1417" t="s">
        <v>8639</v>
      </c>
      <c r="C1417" t="s">
        <v>76</v>
      </c>
      <c r="D1417" t="s">
        <v>631</v>
      </c>
      <c r="E1417" t="s">
        <v>18</v>
      </c>
      <c r="F1417" t="s">
        <v>8640</v>
      </c>
      <c r="G1417" t="s">
        <v>8641</v>
      </c>
      <c r="H1417" t="s">
        <v>8642</v>
      </c>
      <c r="I1417" t="s">
        <v>34</v>
      </c>
      <c r="J1417" t="s">
        <v>536</v>
      </c>
      <c r="K1417" t="s">
        <v>24</v>
      </c>
      <c r="L1417" t="s">
        <v>3765</v>
      </c>
      <c r="M1417" t="s">
        <v>8643</v>
      </c>
      <c r="N1417" t="s">
        <v>46</v>
      </c>
    </row>
    <row r="1418" spans="1:14" x14ac:dyDescent="0.25">
      <c r="A1418" t="s">
        <v>8644</v>
      </c>
      <c r="B1418" t="s">
        <v>8645</v>
      </c>
      <c r="C1418" t="s">
        <v>16</v>
      </c>
      <c r="D1418" t="s">
        <v>8646</v>
      </c>
      <c r="E1418" t="s">
        <v>18</v>
      </c>
      <c r="F1418" t="s">
        <v>8647</v>
      </c>
      <c r="G1418" t="s">
        <v>8648</v>
      </c>
      <c r="H1418" t="s">
        <v>8649</v>
      </c>
      <c r="I1418" t="s">
        <v>34</v>
      </c>
      <c r="J1418" t="s">
        <v>4468</v>
      </c>
      <c r="K1418" t="s">
        <v>24</v>
      </c>
      <c r="L1418" t="s">
        <v>82</v>
      </c>
      <c r="M1418" t="s">
        <v>8650</v>
      </c>
      <c r="N1418" t="s">
        <v>46</v>
      </c>
    </row>
    <row r="1419" spans="1:14" x14ac:dyDescent="0.25">
      <c r="A1419" t="s">
        <v>6755</v>
      </c>
      <c r="B1419" t="s">
        <v>6756</v>
      </c>
      <c r="C1419" t="s">
        <v>16</v>
      </c>
      <c r="D1419" t="s">
        <v>808</v>
      </c>
      <c r="E1419" t="s">
        <v>18</v>
      </c>
      <c r="F1419" t="s">
        <v>8651</v>
      </c>
      <c r="G1419" t="s">
        <v>8652</v>
      </c>
      <c r="H1419" t="s">
        <v>8653</v>
      </c>
      <c r="I1419" t="s">
        <v>34</v>
      </c>
      <c r="J1419" t="s">
        <v>1019</v>
      </c>
      <c r="K1419" t="s">
        <v>24</v>
      </c>
      <c r="L1419" t="s">
        <v>82</v>
      </c>
      <c r="M1419" t="s">
        <v>26</v>
      </c>
      <c r="N1419" t="s">
        <v>27</v>
      </c>
    </row>
    <row r="1420" spans="1:14" x14ac:dyDescent="0.25">
      <c r="A1420" t="s">
        <v>8654</v>
      </c>
      <c r="B1420" t="s">
        <v>8655</v>
      </c>
      <c r="C1420" t="s">
        <v>76</v>
      </c>
      <c r="D1420" t="s">
        <v>2691</v>
      </c>
      <c r="E1420" t="s">
        <v>18</v>
      </c>
      <c r="F1420" t="s">
        <v>8656</v>
      </c>
      <c r="G1420" t="s">
        <v>8657</v>
      </c>
      <c r="H1420" t="s">
        <v>8658</v>
      </c>
      <c r="I1420" t="s">
        <v>34</v>
      </c>
      <c r="J1420" t="s">
        <v>372</v>
      </c>
      <c r="K1420" t="s">
        <v>24</v>
      </c>
      <c r="L1420" t="s">
        <v>224</v>
      </c>
      <c r="M1420" t="s">
        <v>8659</v>
      </c>
      <c r="N1420" t="s">
        <v>46</v>
      </c>
    </row>
    <row r="1421" spans="1:14" x14ac:dyDescent="0.25">
      <c r="A1421" t="s">
        <v>8660</v>
      </c>
      <c r="B1421" t="s">
        <v>6619</v>
      </c>
      <c r="C1421" t="s">
        <v>16</v>
      </c>
      <c r="D1421" t="s">
        <v>8661</v>
      </c>
      <c r="E1421" t="s">
        <v>18</v>
      </c>
      <c r="F1421" t="s">
        <v>8662</v>
      </c>
      <c r="G1421" t="s">
        <v>8663</v>
      </c>
      <c r="H1421" t="s">
        <v>8664</v>
      </c>
      <c r="I1421" t="s">
        <v>34</v>
      </c>
      <c r="J1421" t="s">
        <v>98</v>
      </c>
      <c r="K1421" t="s">
        <v>24</v>
      </c>
      <c r="L1421" t="s">
        <v>6624</v>
      </c>
      <c r="M1421" t="s">
        <v>26</v>
      </c>
      <c r="N1421" t="s">
        <v>27</v>
      </c>
    </row>
    <row r="1422" spans="1:14" x14ac:dyDescent="0.25">
      <c r="A1422" t="s">
        <v>336</v>
      </c>
      <c r="B1422" t="s">
        <v>337</v>
      </c>
      <c r="C1422" t="s">
        <v>76</v>
      </c>
      <c r="D1422" t="s">
        <v>2027</v>
      </c>
      <c r="E1422" t="s">
        <v>18</v>
      </c>
      <c r="F1422" t="s">
        <v>8665</v>
      </c>
      <c r="G1422" t="s">
        <v>8666</v>
      </c>
      <c r="H1422" t="s">
        <v>8667</v>
      </c>
      <c r="I1422" t="s">
        <v>34</v>
      </c>
      <c r="J1422" t="s">
        <v>433</v>
      </c>
      <c r="K1422" t="s">
        <v>24</v>
      </c>
      <c r="L1422" t="s">
        <v>342</v>
      </c>
      <c r="M1422" t="s">
        <v>26</v>
      </c>
      <c r="N1422" t="s">
        <v>27</v>
      </c>
    </row>
    <row r="1423" spans="1:14" x14ac:dyDescent="0.25">
      <c r="A1423" t="s">
        <v>8668</v>
      </c>
      <c r="B1423" t="s">
        <v>8669</v>
      </c>
      <c r="C1423" t="s">
        <v>16</v>
      </c>
      <c r="D1423" t="s">
        <v>503</v>
      </c>
      <c r="E1423" t="s">
        <v>18</v>
      </c>
      <c r="F1423" t="s">
        <v>8670</v>
      </c>
      <c r="G1423" t="s">
        <v>8671</v>
      </c>
      <c r="H1423" t="s">
        <v>8672</v>
      </c>
      <c r="I1423" t="s">
        <v>34</v>
      </c>
      <c r="J1423" t="s">
        <v>162</v>
      </c>
      <c r="K1423" t="s">
        <v>24</v>
      </c>
      <c r="L1423" t="s">
        <v>224</v>
      </c>
      <c r="M1423" t="s">
        <v>8673</v>
      </c>
      <c r="N1423" t="s">
        <v>46</v>
      </c>
    </row>
    <row r="1424" spans="1:14" x14ac:dyDescent="0.25">
      <c r="A1424" t="s">
        <v>8674</v>
      </c>
      <c r="B1424" t="s">
        <v>8675</v>
      </c>
      <c r="C1424" t="s">
        <v>76</v>
      </c>
      <c r="D1424" t="s">
        <v>8676</v>
      </c>
      <c r="E1424" t="s">
        <v>18</v>
      </c>
      <c r="F1424" t="s">
        <v>8677</v>
      </c>
      <c r="G1424" t="s">
        <v>8678</v>
      </c>
      <c r="H1424" t="s">
        <v>8679</v>
      </c>
      <c r="I1424" t="s">
        <v>314</v>
      </c>
      <c r="J1424" t="s">
        <v>8680</v>
      </c>
      <c r="K1424" t="s">
        <v>24</v>
      </c>
      <c r="L1424" t="s">
        <v>8681</v>
      </c>
      <c r="M1424" t="s">
        <v>8682</v>
      </c>
      <c r="N1424" t="s">
        <v>46</v>
      </c>
    </row>
    <row r="1425" spans="1:14" x14ac:dyDescent="0.25">
      <c r="A1425" t="s">
        <v>8683</v>
      </c>
      <c r="B1425" t="s">
        <v>8684</v>
      </c>
      <c r="C1425" t="s">
        <v>16</v>
      </c>
      <c r="D1425" t="s">
        <v>8685</v>
      </c>
      <c r="E1425" t="s">
        <v>18</v>
      </c>
      <c r="F1425" t="s">
        <v>8686</v>
      </c>
      <c r="G1425" t="s">
        <v>8687</v>
      </c>
      <c r="H1425" t="s">
        <v>8688</v>
      </c>
      <c r="I1425" t="s">
        <v>34</v>
      </c>
      <c r="J1425" t="s">
        <v>635</v>
      </c>
      <c r="K1425" t="s">
        <v>24</v>
      </c>
      <c r="L1425" t="s">
        <v>63</v>
      </c>
      <c r="M1425" t="s">
        <v>8689</v>
      </c>
      <c r="N1425" t="s">
        <v>46</v>
      </c>
    </row>
    <row r="1426" spans="1:14" x14ac:dyDescent="0.25">
      <c r="A1426" t="s">
        <v>8690</v>
      </c>
      <c r="B1426" t="s">
        <v>8691</v>
      </c>
      <c r="C1426" t="s">
        <v>16</v>
      </c>
      <c r="D1426" t="s">
        <v>1052</v>
      </c>
      <c r="E1426" t="s">
        <v>18</v>
      </c>
      <c r="F1426" t="s">
        <v>8692</v>
      </c>
      <c r="G1426" t="s">
        <v>8693</v>
      </c>
      <c r="H1426" t="s">
        <v>8694</v>
      </c>
      <c r="I1426" t="s">
        <v>34</v>
      </c>
      <c r="J1426" t="s">
        <v>201</v>
      </c>
      <c r="K1426" t="s">
        <v>24</v>
      </c>
      <c r="L1426" t="s">
        <v>224</v>
      </c>
      <c r="M1426" t="s">
        <v>8695</v>
      </c>
      <c r="N1426" t="s">
        <v>46</v>
      </c>
    </row>
    <row r="1427" spans="1:14" x14ac:dyDescent="0.25">
      <c r="A1427" t="s">
        <v>8696</v>
      </c>
      <c r="C1427" t="s">
        <v>16</v>
      </c>
      <c r="D1427" t="s">
        <v>8697</v>
      </c>
      <c r="E1427" t="s">
        <v>18</v>
      </c>
      <c r="F1427" t="s">
        <v>8698</v>
      </c>
      <c r="G1427" t="s">
        <v>8699</v>
      </c>
      <c r="H1427" t="s">
        <v>8700</v>
      </c>
      <c r="I1427" t="s">
        <v>34</v>
      </c>
      <c r="J1427" t="s">
        <v>2490</v>
      </c>
      <c r="K1427" t="s">
        <v>24</v>
      </c>
      <c r="L1427" t="s">
        <v>8701</v>
      </c>
      <c r="M1427" t="s">
        <v>26</v>
      </c>
      <c r="N1427" t="s">
        <v>27</v>
      </c>
    </row>
    <row r="1428" spans="1:14" x14ac:dyDescent="0.25">
      <c r="A1428" t="s">
        <v>8702</v>
      </c>
      <c r="B1428" t="s">
        <v>8703</v>
      </c>
      <c r="C1428" t="s">
        <v>76</v>
      </c>
      <c r="D1428" t="s">
        <v>8596</v>
      </c>
      <c r="E1428" t="s">
        <v>18</v>
      </c>
      <c r="F1428" t="s">
        <v>8704</v>
      </c>
      <c r="G1428" t="s">
        <v>8705</v>
      </c>
      <c r="H1428" t="s">
        <v>8706</v>
      </c>
      <c r="I1428" t="s">
        <v>34</v>
      </c>
      <c r="J1428" t="s">
        <v>2783</v>
      </c>
      <c r="K1428" t="s">
        <v>24</v>
      </c>
      <c r="L1428" t="s">
        <v>5576</v>
      </c>
      <c r="M1428" t="s">
        <v>8707</v>
      </c>
      <c r="N1428" t="s">
        <v>46</v>
      </c>
    </row>
    <row r="1429" spans="1:14" x14ac:dyDescent="0.25">
      <c r="A1429" t="s">
        <v>8708</v>
      </c>
      <c r="B1429" t="s">
        <v>8709</v>
      </c>
      <c r="C1429" t="s">
        <v>16</v>
      </c>
      <c r="D1429" t="s">
        <v>1539</v>
      </c>
      <c r="E1429" t="s">
        <v>18</v>
      </c>
      <c r="F1429" t="s">
        <v>8710</v>
      </c>
      <c r="G1429" t="s">
        <v>8711</v>
      </c>
      <c r="H1429" t="s">
        <v>8712</v>
      </c>
      <c r="I1429" t="s">
        <v>34</v>
      </c>
      <c r="J1429" t="s">
        <v>71</v>
      </c>
      <c r="K1429" t="s">
        <v>24</v>
      </c>
      <c r="L1429" t="s">
        <v>224</v>
      </c>
      <c r="M1429" t="s">
        <v>8713</v>
      </c>
      <c r="N1429" t="s">
        <v>46</v>
      </c>
    </row>
    <row r="1430" spans="1:14" x14ac:dyDescent="0.25">
      <c r="A1430" t="s">
        <v>8714</v>
      </c>
      <c r="B1430" t="s">
        <v>8715</v>
      </c>
      <c r="C1430" t="s">
        <v>16</v>
      </c>
      <c r="D1430" t="s">
        <v>3844</v>
      </c>
      <c r="E1430" t="s">
        <v>18</v>
      </c>
      <c r="F1430" t="s">
        <v>8716</v>
      </c>
      <c r="G1430" t="s">
        <v>8717</v>
      </c>
      <c r="H1430" t="s">
        <v>8718</v>
      </c>
      <c r="I1430" t="s">
        <v>34</v>
      </c>
      <c r="J1430" t="s">
        <v>433</v>
      </c>
      <c r="K1430" t="s">
        <v>24</v>
      </c>
      <c r="L1430" t="s">
        <v>36</v>
      </c>
      <c r="M1430" t="s">
        <v>26</v>
      </c>
      <c r="N1430" t="s">
        <v>27</v>
      </c>
    </row>
    <row r="1431" spans="1:14" x14ac:dyDescent="0.25">
      <c r="A1431" t="s">
        <v>8719</v>
      </c>
      <c r="B1431" t="s">
        <v>235</v>
      </c>
      <c r="C1431" t="s">
        <v>16</v>
      </c>
      <c r="D1431" t="s">
        <v>5489</v>
      </c>
      <c r="E1431" t="s">
        <v>18</v>
      </c>
      <c r="F1431" t="s">
        <v>8720</v>
      </c>
      <c r="G1431" t="s">
        <v>8721</v>
      </c>
      <c r="H1431" t="s">
        <v>8722</v>
      </c>
      <c r="I1431" t="s">
        <v>34</v>
      </c>
      <c r="J1431" t="s">
        <v>521</v>
      </c>
      <c r="K1431" t="s">
        <v>24</v>
      </c>
      <c r="L1431" t="s">
        <v>44</v>
      </c>
      <c r="M1431" t="s">
        <v>26</v>
      </c>
      <c r="N1431" t="s">
        <v>27</v>
      </c>
    </row>
    <row r="1432" spans="1:14" x14ac:dyDescent="0.25">
      <c r="A1432" t="s">
        <v>8723</v>
      </c>
      <c r="B1432" t="s">
        <v>8724</v>
      </c>
      <c r="C1432" t="s">
        <v>16</v>
      </c>
      <c r="D1432" t="s">
        <v>503</v>
      </c>
      <c r="E1432" t="s">
        <v>18</v>
      </c>
      <c r="F1432" t="s">
        <v>8725</v>
      </c>
      <c r="G1432" t="s">
        <v>8726</v>
      </c>
      <c r="H1432" t="s">
        <v>8727</v>
      </c>
      <c r="I1432" t="s">
        <v>34</v>
      </c>
      <c r="J1432" t="s">
        <v>776</v>
      </c>
      <c r="K1432" t="s">
        <v>24</v>
      </c>
      <c r="L1432" t="s">
        <v>224</v>
      </c>
      <c r="M1432" t="s">
        <v>8728</v>
      </c>
      <c r="N1432" t="s">
        <v>46</v>
      </c>
    </row>
    <row r="1433" spans="1:14" x14ac:dyDescent="0.25">
      <c r="A1433" t="s">
        <v>8729</v>
      </c>
      <c r="C1433" t="s">
        <v>16</v>
      </c>
      <c r="D1433" t="s">
        <v>8730</v>
      </c>
      <c r="E1433" t="s">
        <v>18</v>
      </c>
      <c r="F1433" t="s">
        <v>8731</v>
      </c>
      <c r="G1433" t="s">
        <v>8732</v>
      </c>
      <c r="H1433" t="s">
        <v>8733</v>
      </c>
      <c r="I1433" t="s">
        <v>348</v>
      </c>
      <c r="J1433" t="s">
        <v>1488</v>
      </c>
      <c r="K1433" t="s">
        <v>24</v>
      </c>
      <c r="L1433" t="s">
        <v>394</v>
      </c>
      <c r="M1433" t="s">
        <v>8734</v>
      </c>
      <c r="N1433" t="s">
        <v>46</v>
      </c>
    </row>
    <row r="1434" spans="1:14" x14ac:dyDescent="0.25">
      <c r="A1434" t="s">
        <v>8735</v>
      </c>
      <c r="B1434" t="s">
        <v>8736</v>
      </c>
      <c r="C1434" t="s">
        <v>76</v>
      </c>
      <c r="D1434" t="s">
        <v>8737</v>
      </c>
      <c r="E1434" t="s">
        <v>18</v>
      </c>
      <c r="F1434" t="s">
        <v>8738</v>
      </c>
      <c r="G1434" t="s">
        <v>8739</v>
      </c>
      <c r="H1434" t="s">
        <v>8740</v>
      </c>
      <c r="I1434" t="s">
        <v>22</v>
      </c>
      <c r="J1434" t="s">
        <v>976</v>
      </c>
      <c r="K1434" t="s">
        <v>24</v>
      </c>
      <c r="L1434" t="s">
        <v>91</v>
      </c>
      <c r="M1434" t="s">
        <v>8741</v>
      </c>
      <c r="N1434" t="s">
        <v>46</v>
      </c>
    </row>
    <row r="1435" spans="1:14" x14ac:dyDescent="0.25">
      <c r="A1435" t="s">
        <v>8742</v>
      </c>
      <c r="B1435" t="s">
        <v>8743</v>
      </c>
      <c r="C1435" t="s">
        <v>16</v>
      </c>
      <c r="D1435" t="s">
        <v>8744</v>
      </c>
      <c r="E1435" t="s">
        <v>18</v>
      </c>
      <c r="F1435" t="s">
        <v>8745</v>
      </c>
      <c r="G1435" t="s">
        <v>8746</v>
      </c>
      <c r="H1435" t="s">
        <v>8747</v>
      </c>
      <c r="I1435" t="s">
        <v>22</v>
      </c>
      <c r="J1435" t="s">
        <v>1704</v>
      </c>
      <c r="K1435" t="s">
        <v>24</v>
      </c>
      <c r="L1435" t="s">
        <v>91</v>
      </c>
      <c r="M1435" t="s">
        <v>26</v>
      </c>
      <c r="N1435" t="s">
        <v>27</v>
      </c>
    </row>
    <row r="1436" spans="1:14" x14ac:dyDescent="0.25">
      <c r="A1436" t="s">
        <v>485</v>
      </c>
      <c r="B1436" t="s">
        <v>101</v>
      </c>
      <c r="C1436" t="s">
        <v>76</v>
      </c>
      <c r="D1436" t="s">
        <v>102</v>
      </c>
      <c r="E1436" t="s">
        <v>18</v>
      </c>
      <c r="F1436" t="s">
        <v>8748</v>
      </c>
      <c r="G1436" t="s">
        <v>8749</v>
      </c>
      <c r="H1436" t="s">
        <v>8750</v>
      </c>
      <c r="I1436" t="s">
        <v>34</v>
      </c>
      <c r="J1436" t="s">
        <v>1398</v>
      </c>
      <c r="K1436" t="s">
        <v>24</v>
      </c>
      <c r="L1436" t="s">
        <v>82</v>
      </c>
      <c r="M1436" t="s">
        <v>8751</v>
      </c>
      <c r="N1436" t="s">
        <v>46</v>
      </c>
    </row>
    <row r="1437" spans="1:14" x14ac:dyDescent="0.25">
      <c r="A1437" t="s">
        <v>8752</v>
      </c>
      <c r="B1437" t="s">
        <v>2313</v>
      </c>
      <c r="C1437" t="s">
        <v>16</v>
      </c>
      <c r="D1437" t="s">
        <v>6421</v>
      </c>
      <c r="E1437" t="s">
        <v>18</v>
      </c>
      <c r="F1437" t="s">
        <v>8753</v>
      </c>
      <c r="G1437" t="s">
        <v>8754</v>
      </c>
      <c r="H1437" t="s">
        <v>8755</v>
      </c>
      <c r="I1437" t="s">
        <v>34</v>
      </c>
      <c r="J1437" t="s">
        <v>256</v>
      </c>
      <c r="K1437" t="s">
        <v>24</v>
      </c>
      <c r="L1437" t="s">
        <v>441</v>
      </c>
      <c r="M1437" t="s">
        <v>26</v>
      </c>
      <c r="N1437" t="s">
        <v>27</v>
      </c>
    </row>
    <row r="1438" spans="1:14" x14ac:dyDescent="0.25">
      <c r="A1438" t="s">
        <v>8756</v>
      </c>
      <c r="B1438" t="s">
        <v>8757</v>
      </c>
      <c r="C1438" t="s">
        <v>76</v>
      </c>
      <c r="D1438" t="s">
        <v>820</v>
      </c>
      <c r="E1438" t="s">
        <v>18</v>
      </c>
      <c r="F1438" t="s">
        <v>8758</v>
      </c>
      <c r="G1438" t="s">
        <v>8759</v>
      </c>
      <c r="H1438" t="s">
        <v>8760</v>
      </c>
      <c r="I1438" t="s">
        <v>3848</v>
      </c>
      <c r="J1438" t="s">
        <v>134</v>
      </c>
      <c r="K1438" t="s">
        <v>24</v>
      </c>
      <c r="L1438" t="s">
        <v>82</v>
      </c>
      <c r="M1438" t="s">
        <v>26</v>
      </c>
      <c r="N1438" t="s">
        <v>27</v>
      </c>
    </row>
    <row r="1439" spans="1:14" x14ac:dyDescent="0.25">
      <c r="A1439" t="s">
        <v>8761</v>
      </c>
      <c r="B1439" t="s">
        <v>382</v>
      </c>
      <c r="C1439" t="s">
        <v>76</v>
      </c>
      <c r="D1439" t="s">
        <v>197</v>
      </c>
      <c r="E1439" t="s">
        <v>18</v>
      </c>
      <c r="F1439" t="s">
        <v>8762</v>
      </c>
      <c r="G1439" t="s">
        <v>8763</v>
      </c>
      <c r="H1439" t="s">
        <v>8764</v>
      </c>
      <c r="I1439" t="s">
        <v>34</v>
      </c>
      <c r="J1439" t="s">
        <v>372</v>
      </c>
      <c r="K1439" t="s">
        <v>24</v>
      </c>
      <c r="L1439" t="s">
        <v>202</v>
      </c>
      <c r="M1439" t="s">
        <v>8765</v>
      </c>
      <c r="N1439" t="s">
        <v>46</v>
      </c>
    </row>
    <row r="1440" spans="1:14" x14ac:dyDescent="0.25">
      <c r="A1440" t="s">
        <v>8766</v>
      </c>
      <c r="B1440" t="s">
        <v>7409</v>
      </c>
      <c r="C1440" t="s">
        <v>16</v>
      </c>
      <c r="D1440" t="s">
        <v>1271</v>
      </c>
      <c r="E1440" t="s">
        <v>18</v>
      </c>
      <c r="F1440" t="s">
        <v>8767</v>
      </c>
      <c r="G1440" t="s">
        <v>8768</v>
      </c>
      <c r="H1440" t="s">
        <v>8769</v>
      </c>
      <c r="I1440" t="s">
        <v>22</v>
      </c>
      <c r="J1440" t="s">
        <v>1010</v>
      </c>
      <c r="K1440" t="s">
        <v>24</v>
      </c>
      <c r="L1440" t="s">
        <v>91</v>
      </c>
      <c r="M1440" t="s">
        <v>26</v>
      </c>
      <c r="N1440" t="s">
        <v>27</v>
      </c>
    </row>
    <row r="1441" spans="1:14" x14ac:dyDescent="0.25">
      <c r="A1441" t="s">
        <v>8770</v>
      </c>
      <c r="B1441" t="s">
        <v>8771</v>
      </c>
      <c r="C1441" t="s">
        <v>16</v>
      </c>
      <c r="E1441" t="s">
        <v>18</v>
      </c>
      <c r="F1441" t="s">
        <v>8772</v>
      </c>
      <c r="G1441" t="s">
        <v>8773</v>
      </c>
      <c r="H1441" t="s">
        <v>8774</v>
      </c>
      <c r="I1441" t="s">
        <v>22</v>
      </c>
      <c r="J1441" t="s">
        <v>7535</v>
      </c>
      <c r="K1441" t="s">
        <v>24</v>
      </c>
      <c r="L1441" t="s">
        <v>184</v>
      </c>
      <c r="M1441" t="s">
        <v>26</v>
      </c>
      <c r="N1441" t="s">
        <v>27</v>
      </c>
    </row>
    <row r="1442" spans="1:14" x14ac:dyDescent="0.25">
      <c r="A1442" t="s">
        <v>8775</v>
      </c>
      <c r="B1442" t="s">
        <v>8776</v>
      </c>
      <c r="C1442" t="s">
        <v>16</v>
      </c>
      <c r="D1442" t="s">
        <v>1376</v>
      </c>
      <c r="E1442" t="s">
        <v>18</v>
      </c>
      <c r="F1442" t="s">
        <v>8777</v>
      </c>
      <c r="G1442" t="s">
        <v>8778</v>
      </c>
      <c r="H1442" t="s">
        <v>8779</v>
      </c>
      <c r="I1442" t="s">
        <v>34</v>
      </c>
      <c r="J1442" t="s">
        <v>315</v>
      </c>
      <c r="K1442" t="s">
        <v>24</v>
      </c>
      <c r="L1442" t="s">
        <v>477</v>
      </c>
      <c r="M1442" t="s">
        <v>8780</v>
      </c>
      <c r="N1442" t="s">
        <v>46</v>
      </c>
    </row>
    <row r="1443" spans="1:14" x14ac:dyDescent="0.25">
      <c r="A1443" t="s">
        <v>8781</v>
      </c>
      <c r="B1443" t="s">
        <v>8782</v>
      </c>
      <c r="C1443" t="s">
        <v>76</v>
      </c>
      <c r="D1443" t="s">
        <v>8783</v>
      </c>
      <c r="E1443" t="s">
        <v>18</v>
      </c>
      <c r="F1443" t="s">
        <v>8784</v>
      </c>
      <c r="G1443" t="s">
        <v>8785</v>
      </c>
      <c r="H1443" t="s">
        <v>8786</v>
      </c>
      <c r="I1443" t="s">
        <v>34</v>
      </c>
      <c r="J1443" t="s">
        <v>7669</v>
      </c>
      <c r="K1443" t="s">
        <v>24</v>
      </c>
      <c r="L1443" t="s">
        <v>224</v>
      </c>
      <c r="M1443" t="s">
        <v>8787</v>
      </c>
      <c r="N1443" t="s">
        <v>46</v>
      </c>
    </row>
    <row r="1444" spans="1:14" x14ac:dyDescent="0.25">
      <c r="A1444" t="s">
        <v>8788</v>
      </c>
      <c r="B1444" t="s">
        <v>8789</v>
      </c>
      <c r="C1444" t="s">
        <v>16</v>
      </c>
      <c r="D1444" t="s">
        <v>8790</v>
      </c>
      <c r="E1444" t="s">
        <v>18</v>
      </c>
      <c r="F1444" t="s">
        <v>8791</v>
      </c>
      <c r="G1444" t="s">
        <v>8792</v>
      </c>
      <c r="H1444" t="s">
        <v>8793</v>
      </c>
      <c r="I1444" t="s">
        <v>348</v>
      </c>
      <c r="J1444" t="s">
        <v>232</v>
      </c>
      <c r="K1444" t="s">
        <v>24</v>
      </c>
      <c r="L1444" t="s">
        <v>394</v>
      </c>
      <c r="M1444" t="s">
        <v>26</v>
      </c>
      <c r="N1444" t="s">
        <v>27</v>
      </c>
    </row>
    <row r="1445" spans="1:14" x14ac:dyDescent="0.25">
      <c r="A1445" t="s">
        <v>8794</v>
      </c>
      <c r="B1445" t="s">
        <v>652</v>
      </c>
      <c r="C1445" t="s">
        <v>16</v>
      </c>
      <c r="D1445" t="s">
        <v>220</v>
      </c>
      <c r="E1445" t="s">
        <v>18</v>
      </c>
      <c r="F1445" t="s">
        <v>8795</v>
      </c>
      <c r="G1445" t="s">
        <v>8796</v>
      </c>
      <c r="H1445" t="s">
        <v>8797</v>
      </c>
      <c r="I1445" t="s">
        <v>34</v>
      </c>
      <c r="J1445" t="s">
        <v>349</v>
      </c>
      <c r="K1445" t="s">
        <v>24</v>
      </c>
      <c r="L1445" t="s">
        <v>224</v>
      </c>
      <c r="M1445" t="s">
        <v>8798</v>
      </c>
      <c r="N1445" t="s">
        <v>46</v>
      </c>
    </row>
    <row r="1446" spans="1:14" x14ac:dyDescent="0.25">
      <c r="A1446" t="s">
        <v>8799</v>
      </c>
      <c r="C1446" t="s">
        <v>16</v>
      </c>
      <c r="D1446" t="s">
        <v>228</v>
      </c>
      <c r="E1446" t="s">
        <v>18</v>
      </c>
      <c r="F1446" t="s">
        <v>8800</v>
      </c>
      <c r="G1446" t="s">
        <v>8801</v>
      </c>
      <c r="H1446" t="s">
        <v>8802</v>
      </c>
      <c r="I1446" t="s">
        <v>34</v>
      </c>
      <c r="J1446" t="s">
        <v>2757</v>
      </c>
      <c r="K1446" t="s">
        <v>24</v>
      </c>
      <c r="L1446" t="s">
        <v>8803</v>
      </c>
      <c r="M1446" t="s">
        <v>26</v>
      </c>
      <c r="N1446" t="s">
        <v>27</v>
      </c>
    </row>
    <row r="1447" spans="1:14" x14ac:dyDescent="0.25">
      <c r="A1447" t="s">
        <v>8804</v>
      </c>
      <c r="B1447" t="s">
        <v>8805</v>
      </c>
      <c r="C1447" t="s">
        <v>1572</v>
      </c>
      <c r="D1447" t="s">
        <v>8806</v>
      </c>
      <c r="E1447" t="s">
        <v>18</v>
      </c>
      <c r="F1447" t="s">
        <v>8807</v>
      </c>
      <c r="G1447" t="s">
        <v>8808</v>
      </c>
      <c r="H1447" t="s">
        <v>8809</v>
      </c>
      <c r="I1447" t="s">
        <v>34</v>
      </c>
      <c r="J1447" t="s">
        <v>393</v>
      </c>
      <c r="K1447" t="s">
        <v>24</v>
      </c>
      <c r="L1447" t="s">
        <v>82</v>
      </c>
      <c r="M1447" t="s">
        <v>26</v>
      </c>
      <c r="N1447" t="s">
        <v>27</v>
      </c>
    </row>
    <row r="1448" spans="1:14" x14ac:dyDescent="0.25">
      <c r="A1448" t="s">
        <v>8810</v>
      </c>
      <c r="B1448" t="s">
        <v>8811</v>
      </c>
      <c r="C1448" t="s">
        <v>76</v>
      </c>
      <c r="D1448" t="s">
        <v>77</v>
      </c>
      <c r="E1448" t="s">
        <v>18</v>
      </c>
      <c r="F1448" t="s">
        <v>8812</v>
      </c>
      <c r="G1448" t="s">
        <v>8813</v>
      </c>
      <c r="H1448" t="s">
        <v>8814</v>
      </c>
      <c r="I1448" t="s">
        <v>34</v>
      </c>
      <c r="J1448" t="s">
        <v>315</v>
      </c>
      <c r="K1448" t="s">
        <v>24</v>
      </c>
      <c r="L1448" t="s">
        <v>82</v>
      </c>
      <c r="M1448" t="s">
        <v>8815</v>
      </c>
      <c r="N1448" t="s">
        <v>46</v>
      </c>
    </row>
    <row r="1449" spans="1:14" x14ac:dyDescent="0.25">
      <c r="A1449" t="s">
        <v>8816</v>
      </c>
      <c r="B1449" t="s">
        <v>8817</v>
      </c>
      <c r="C1449" t="s">
        <v>16</v>
      </c>
      <c r="D1449" t="s">
        <v>102</v>
      </c>
      <c r="E1449" t="s">
        <v>18</v>
      </c>
      <c r="F1449" t="s">
        <v>8818</v>
      </c>
      <c r="G1449" t="s">
        <v>8819</v>
      </c>
      <c r="H1449" t="s">
        <v>8820</v>
      </c>
      <c r="I1449" t="s">
        <v>34</v>
      </c>
      <c r="J1449" t="s">
        <v>2283</v>
      </c>
      <c r="K1449" t="s">
        <v>24</v>
      </c>
      <c r="L1449" t="s">
        <v>82</v>
      </c>
      <c r="M1449" t="s">
        <v>8821</v>
      </c>
      <c r="N1449" t="s">
        <v>46</v>
      </c>
    </row>
    <row r="1450" spans="1:14" x14ac:dyDescent="0.25">
      <c r="A1450" t="s">
        <v>8822</v>
      </c>
      <c r="B1450" t="s">
        <v>8823</v>
      </c>
      <c r="C1450" t="s">
        <v>76</v>
      </c>
      <c r="D1450" t="s">
        <v>8824</v>
      </c>
      <c r="E1450" t="s">
        <v>18</v>
      </c>
      <c r="F1450" t="s">
        <v>8825</v>
      </c>
      <c r="G1450" t="s">
        <v>8826</v>
      </c>
      <c r="H1450" t="s">
        <v>8827</v>
      </c>
      <c r="I1450" t="s">
        <v>34</v>
      </c>
      <c r="J1450" t="s">
        <v>412</v>
      </c>
      <c r="K1450" t="s">
        <v>24</v>
      </c>
      <c r="L1450" t="s">
        <v>6270</v>
      </c>
      <c r="M1450" t="s">
        <v>8828</v>
      </c>
      <c r="N1450" t="s">
        <v>46</v>
      </c>
    </row>
    <row r="1451" spans="1:14" x14ac:dyDescent="0.25">
      <c r="A1451" t="s">
        <v>8829</v>
      </c>
      <c r="B1451" t="s">
        <v>8231</v>
      </c>
      <c r="C1451" t="s">
        <v>76</v>
      </c>
      <c r="D1451" t="s">
        <v>49</v>
      </c>
      <c r="E1451" t="s">
        <v>18</v>
      </c>
      <c r="F1451" t="s">
        <v>8830</v>
      </c>
      <c r="G1451" t="s">
        <v>8831</v>
      </c>
      <c r="H1451" t="s">
        <v>8832</v>
      </c>
      <c r="I1451" t="s">
        <v>34</v>
      </c>
      <c r="J1451" t="s">
        <v>626</v>
      </c>
      <c r="K1451" t="s">
        <v>24</v>
      </c>
      <c r="L1451" t="s">
        <v>54</v>
      </c>
      <c r="M1451" t="s">
        <v>8833</v>
      </c>
      <c r="N1451" t="s">
        <v>46</v>
      </c>
    </row>
    <row r="1452" spans="1:14" x14ac:dyDescent="0.25">
      <c r="A1452" t="s">
        <v>8834</v>
      </c>
      <c r="C1452" t="s">
        <v>16</v>
      </c>
      <c r="D1452" t="s">
        <v>8835</v>
      </c>
      <c r="E1452" t="s">
        <v>18</v>
      </c>
      <c r="F1452" t="s">
        <v>8836</v>
      </c>
      <c r="G1452" t="s">
        <v>8837</v>
      </c>
      <c r="H1452" t="s">
        <v>8838</v>
      </c>
      <c r="I1452" t="s">
        <v>348</v>
      </c>
      <c r="J1452" t="s">
        <v>1769</v>
      </c>
      <c r="K1452" t="s">
        <v>24</v>
      </c>
      <c r="L1452" t="s">
        <v>394</v>
      </c>
      <c r="M1452" t="s">
        <v>26</v>
      </c>
      <c r="N1452" t="s">
        <v>27</v>
      </c>
    </row>
    <row r="1453" spans="1:14" x14ac:dyDescent="0.25">
      <c r="A1453" t="s">
        <v>8839</v>
      </c>
      <c r="B1453" t="s">
        <v>8840</v>
      </c>
      <c r="C1453" t="s">
        <v>16</v>
      </c>
      <c r="D1453" t="s">
        <v>8841</v>
      </c>
      <c r="E1453" t="s">
        <v>18</v>
      </c>
      <c r="F1453" t="s">
        <v>8842</v>
      </c>
      <c r="G1453" t="s">
        <v>8843</v>
      </c>
      <c r="H1453" t="s">
        <v>8844</v>
      </c>
      <c r="I1453" t="s">
        <v>34</v>
      </c>
      <c r="J1453" t="s">
        <v>217</v>
      </c>
      <c r="K1453" t="s">
        <v>24</v>
      </c>
      <c r="L1453" t="s">
        <v>44</v>
      </c>
      <c r="M1453" t="s">
        <v>26</v>
      </c>
      <c r="N1453" t="s">
        <v>27</v>
      </c>
    </row>
    <row r="1454" spans="1:14" x14ac:dyDescent="0.25">
      <c r="A1454" t="s">
        <v>8845</v>
      </c>
      <c r="C1454" t="s">
        <v>16</v>
      </c>
      <c r="D1454" t="s">
        <v>8846</v>
      </c>
      <c r="E1454" t="s">
        <v>18</v>
      </c>
      <c r="F1454" t="s">
        <v>8847</v>
      </c>
      <c r="G1454" t="s">
        <v>8848</v>
      </c>
      <c r="H1454" t="s">
        <v>8849</v>
      </c>
      <c r="I1454" t="s">
        <v>34</v>
      </c>
      <c r="J1454" t="s">
        <v>1161</v>
      </c>
      <c r="K1454" t="s">
        <v>24</v>
      </c>
      <c r="L1454" t="s">
        <v>677</v>
      </c>
      <c r="M1454" t="s">
        <v>26</v>
      </c>
      <c r="N1454" t="s">
        <v>27</v>
      </c>
    </row>
    <row r="1455" spans="1:14" x14ac:dyDescent="0.25">
      <c r="A1455" t="s">
        <v>8850</v>
      </c>
      <c r="B1455" t="s">
        <v>8851</v>
      </c>
      <c r="C1455" t="s">
        <v>76</v>
      </c>
      <c r="D1455" t="s">
        <v>2264</v>
      </c>
      <c r="E1455" t="s">
        <v>18</v>
      </c>
      <c r="F1455" t="s">
        <v>8852</v>
      </c>
      <c r="G1455" t="s">
        <v>8853</v>
      </c>
      <c r="H1455" t="s">
        <v>8854</v>
      </c>
      <c r="I1455" t="s">
        <v>34</v>
      </c>
      <c r="J1455" t="s">
        <v>575</v>
      </c>
      <c r="K1455" t="s">
        <v>24</v>
      </c>
      <c r="L1455" t="s">
        <v>224</v>
      </c>
      <c r="M1455" t="s">
        <v>8855</v>
      </c>
      <c r="N1455" t="s">
        <v>46</v>
      </c>
    </row>
    <row r="1456" spans="1:14" x14ac:dyDescent="0.25">
      <c r="A1456" t="s">
        <v>8856</v>
      </c>
      <c r="B1456" t="s">
        <v>2779</v>
      </c>
      <c r="C1456" t="s">
        <v>76</v>
      </c>
      <c r="D1456" t="s">
        <v>102</v>
      </c>
      <c r="E1456" t="s">
        <v>18</v>
      </c>
      <c r="F1456" t="s">
        <v>8857</v>
      </c>
      <c r="G1456" t="s">
        <v>8858</v>
      </c>
      <c r="H1456" t="s">
        <v>8859</v>
      </c>
      <c r="I1456" t="s">
        <v>34</v>
      </c>
      <c r="J1456" t="s">
        <v>794</v>
      </c>
      <c r="K1456" t="s">
        <v>24</v>
      </c>
      <c r="L1456" t="s">
        <v>373</v>
      </c>
      <c r="M1456" t="s">
        <v>8860</v>
      </c>
      <c r="N1456" t="s">
        <v>46</v>
      </c>
    </row>
    <row r="1457" spans="1:14" x14ac:dyDescent="0.25">
      <c r="A1457" t="s">
        <v>8861</v>
      </c>
      <c r="B1457" t="s">
        <v>8862</v>
      </c>
      <c r="C1457" t="s">
        <v>76</v>
      </c>
      <c r="D1457" t="s">
        <v>8863</v>
      </c>
      <c r="E1457" t="s">
        <v>18</v>
      </c>
      <c r="F1457" t="s">
        <v>8864</v>
      </c>
      <c r="G1457" t="s">
        <v>8865</v>
      </c>
      <c r="H1457" t="s">
        <v>8866</v>
      </c>
      <c r="I1457" t="s">
        <v>34</v>
      </c>
      <c r="J1457" t="s">
        <v>106</v>
      </c>
      <c r="K1457" t="s">
        <v>24</v>
      </c>
      <c r="L1457" t="s">
        <v>82</v>
      </c>
      <c r="M1457" t="s">
        <v>8867</v>
      </c>
      <c r="N1457" t="s">
        <v>46</v>
      </c>
    </row>
    <row r="1458" spans="1:14" x14ac:dyDescent="0.25">
      <c r="A1458" t="s">
        <v>8868</v>
      </c>
      <c r="B1458" t="s">
        <v>8869</v>
      </c>
      <c r="C1458" t="s">
        <v>76</v>
      </c>
      <c r="D1458" t="s">
        <v>631</v>
      </c>
      <c r="E1458" t="s">
        <v>18</v>
      </c>
      <c r="F1458" t="s">
        <v>8870</v>
      </c>
      <c r="G1458" t="s">
        <v>8871</v>
      </c>
      <c r="H1458" t="s">
        <v>8872</v>
      </c>
      <c r="I1458" t="s">
        <v>34</v>
      </c>
      <c r="J1458" t="s">
        <v>635</v>
      </c>
      <c r="K1458" t="s">
        <v>24</v>
      </c>
      <c r="L1458" t="s">
        <v>2467</v>
      </c>
      <c r="M1458" t="s">
        <v>8873</v>
      </c>
      <c r="N1458" t="s">
        <v>46</v>
      </c>
    </row>
    <row r="1459" spans="1:14" x14ac:dyDescent="0.25">
      <c r="A1459" t="s">
        <v>8874</v>
      </c>
      <c r="B1459" t="s">
        <v>8875</v>
      </c>
      <c r="C1459" t="s">
        <v>16</v>
      </c>
      <c r="E1459" t="s">
        <v>18</v>
      </c>
      <c r="F1459" t="s">
        <v>8876</v>
      </c>
      <c r="G1459" t="s">
        <v>8877</v>
      </c>
      <c r="H1459" t="s">
        <v>8878</v>
      </c>
      <c r="I1459" t="s">
        <v>34</v>
      </c>
      <c r="J1459" t="s">
        <v>256</v>
      </c>
      <c r="K1459" t="s">
        <v>24</v>
      </c>
      <c r="L1459" t="s">
        <v>184</v>
      </c>
      <c r="M1459" t="s">
        <v>26</v>
      </c>
      <c r="N1459" t="s">
        <v>27</v>
      </c>
    </row>
    <row r="1460" spans="1:14" x14ac:dyDescent="0.25">
      <c r="A1460" t="s">
        <v>8879</v>
      </c>
      <c r="B1460" t="s">
        <v>8880</v>
      </c>
      <c r="C1460" t="s">
        <v>76</v>
      </c>
      <c r="D1460" t="s">
        <v>8881</v>
      </c>
      <c r="E1460" t="s">
        <v>18</v>
      </c>
      <c r="F1460" t="s">
        <v>8882</v>
      </c>
      <c r="G1460" t="s">
        <v>8883</v>
      </c>
      <c r="H1460" t="s">
        <v>8884</v>
      </c>
      <c r="I1460" t="s">
        <v>34</v>
      </c>
      <c r="J1460" t="s">
        <v>1744</v>
      </c>
      <c r="K1460" t="s">
        <v>24</v>
      </c>
      <c r="L1460" t="s">
        <v>3702</v>
      </c>
      <c r="M1460" t="s">
        <v>8885</v>
      </c>
      <c r="N1460" t="s">
        <v>46</v>
      </c>
    </row>
    <row r="1461" spans="1:14" x14ac:dyDescent="0.25">
      <c r="A1461" t="s">
        <v>8886</v>
      </c>
      <c r="B1461" t="s">
        <v>8887</v>
      </c>
      <c r="C1461" t="s">
        <v>76</v>
      </c>
      <c r="D1461" t="s">
        <v>2328</v>
      </c>
      <c r="E1461" t="s">
        <v>18</v>
      </c>
      <c r="F1461" t="s">
        <v>8888</v>
      </c>
      <c r="G1461" t="s">
        <v>8889</v>
      </c>
      <c r="H1461" t="s">
        <v>8890</v>
      </c>
      <c r="I1461" t="s">
        <v>34</v>
      </c>
      <c r="J1461" t="s">
        <v>669</v>
      </c>
      <c r="K1461" t="s">
        <v>24</v>
      </c>
      <c r="L1461" t="s">
        <v>44</v>
      </c>
      <c r="M1461" t="s">
        <v>8891</v>
      </c>
      <c r="N1461" t="s">
        <v>46</v>
      </c>
    </row>
    <row r="1462" spans="1:14" x14ac:dyDescent="0.25">
      <c r="A1462" t="s">
        <v>8892</v>
      </c>
      <c r="B1462" t="s">
        <v>8893</v>
      </c>
      <c r="C1462" t="s">
        <v>76</v>
      </c>
      <c r="D1462" t="s">
        <v>8894</v>
      </c>
      <c r="E1462" t="s">
        <v>18</v>
      </c>
      <c r="F1462" t="s">
        <v>8895</v>
      </c>
      <c r="G1462" t="s">
        <v>8896</v>
      </c>
      <c r="H1462" t="s">
        <v>8897</v>
      </c>
      <c r="I1462" t="s">
        <v>34</v>
      </c>
      <c r="J1462" t="s">
        <v>456</v>
      </c>
      <c r="K1462" t="s">
        <v>24</v>
      </c>
      <c r="L1462" t="s">
        <v>848</v>
      </c>
      <c r="M1462" t="s">
        <v>8898</v>
      </c>
      <c r="N1462" t="s">
        <v>46</v>
      </c>
    </row>
    <row r="1463" spans="1:14" x14ac:dyDescent="0.25">
      <c r="A1463" t="s">
        <v>8899</v>
      </c>
      <c r="B1463" t="s">
        <v>8900</v>
      </c>
      <c r="C1463" t="s">
        <v>76</v>
      </c>
      <c r="D1463" t="s">
        <v>8901</v>
      </c>
      <c r="E1463" t="s">
        <v>18</v>
      </c>
      <c r="F1463" t="s">
        <v>8902</v>
      </c>
      <c r="G1463" t="s">
        <v>8903</v>
      </c>
      <c r="H1463" t="s">
        <v>8904</v>
      </c>
      <c r="I1463" t="s">
        <v>34</v>
      </c>
      <c r="J1463" t="s">
        <v>120</v>
      </c>
      <c r="K1463" t="s">
        <v>24</v>
      </c>
      <c r="L1463" t="s">
        <v>82</v>
      </c>
      <c r="M1463" t="s">
        <v>8905</v>
      </c>
      <c r="N1463" t="s">
        <v>46</v>
      </c>
    </row>
    <row r="1464" spans="1:14" x14ac:dyDescent="0.25">
      <c r="A1464" t="s">
        <v>8906</v>
      </c>
      <c r="B1464" t="s">
        <v>8907</v>
      </c>
      <c r="C1464" t="s">
        <v>16</v>
      </c>
      <c r="D1464" t="s">
        <v>8388</v>
      </c>
      <c r="E1464" t="s">
        <v>18</v>
      </c>
      <c r="F1464" t="s">
        <v>8908</v>
      </c>
      <c r="G1464" t="s">
        <v>8909</v>
      </c>
      <c r="H1464" t="s">
        <v>8910</v>
      </c>
      <c r="I1464" t="s">
        <v>348</v>
      </c>
      <c r="J1464" t="s">
        <v>575</v>
      </c>
      <c r="K1464" t="s">
        <v>24</v>
      </c>
      <c r="L1464" t="s">
        <v>8911</v>
      </c>
      <c r="M1464" t="s">
        <v>8912</v>
      </c>
      <c r="N1464" t="s">
        <v>46</v>
      </c>
    </row>
    <row r="1465" spans="1:14" x14ac:dyDescent="0.25">
      <c r="A1465" t="s">
        <v>8913</v>
      </c>
      <c r="B1465" t="s">
        <v>101</v>
      </c>
      <c r="C1465" t="s">
        <v>76</v>
      </c>
      <c r="D1465" t="s">
        <v>102</v>
      </c>
      <c r="E1465" t="s">
        <v>18</v>
      </c>
      <c r="F1465" t="s">
        <v>8914</v>
      </c>
      <c r="G1465" t="s">
        <v>8915</v>
      </c>
      <c r="H1465" t="s">
        <v>8916</v>
      </c>
      <c r="I1465" t="s">
        <v>34</v>
      </c>
      <c r="J1465" t="s">
        <v>1468</v>
      </c>
      <c r="K1465" t="s">
        <v>24</v>
      </c>
      <c r="L1465" t="s">
        <v>82</v>
      </c>
      <c r="M1465" t="s">
        <v>8917</v>
      </c>
      <c r="N1465" t="s">
        <v>46</v>
      </c>
    </row>
    <row r="1466" spans="1:14" x14ac:dyDescent="0.25">
      <c r="A1466" t="s">
        <v>8918</v>
      </c>
      <c r="C1466" t="s">
        <v>76</v>
      </c>
      <c r="D1466" t="s">
        <v>8919</v>
      </c>
      <c r="E1466" t="s">
        <v>18</v>
      </c>
      <c r="F1466" t="s">
        <v>8920</v>
      </c>
      <c r="G1466" t="s">
        <v>8921</v>
      </c>
      <c r="H1466" t="s">
        <v>8922</v>
      </c>
      <c r="I1466" t="s">
        <v>348</v>
      </c>
      <c r="J1466" t="s">
        <v>256</v>
      </c>
      <c r="K1466" t="s">
        <v>24</v>
      </c>
      <c r="L1466" t="s">
        <v>8923</v>
      </c>
      <c r="M1466" t="s">
        <v>26</v>
      </c>
      <c r="N1466" t="s">
        <v>27</v>
      </c>
    </row>
    <row r="1467" spans="1:14" x14ac:dyDescent="0.25">
      <c r="A1467" t="s">
        <v>8924</v>
      </c>
      <c r="B1467" t="s">
        <v>8925</v>
      </c>
      <c r="C1467" t="s">
        <v>76</v>
      </c>
      <c r="D1467" t="s">
        <v>8926</v>
      </c>
      <c r="E1467" t="s">
        <v>18</v>
      </c>
      <c r="F1467" t="s">
        <v>8927</v>
      </c>
      <c r="G1467" t="s">
        <v>8928</v>
      </c>
      <c r="H1467" t="s">
        <v>8929</v>
      </c>
      <c r="I1467" t="s">
        <v>34</v>
      </c>
      <c r="J1467" t="s">
        <v>192</v>
      </c>
      <c r="K1467" t="s">
        <v>24</v>
      </c>
      <c r="L1467" t="s">
        <v>63</v>
      </c>
      <c r="M1467" t="s">
        <v>8930</v>
      </c>
      <c r="N1467" t="s">
        <v>46</v>
      </c>
    </row>
    <row r="1468" spans="1:14" x14ac:dyDescent="0.25">
      <c r="A1468" t="s">
        <v>8931</v>
      </c>
      <c r="B1468" t="s">
        <v>8932</v>
      </c>
      <c r="C1468" t="s">
        <v>16</v>
      </c>
      <c r="D1468" t="s">
        <v>579</v>
      </c>
      <c r="E1468" t="s">
        <v>18</v>
      </c>
      <c r="F1468" t="s">
        <v>8933</v>
      </c>
      <c r="G1468" t="s">
        <v>8934</v>
      </c>
      <c r="H1468" t="s">
        <v>8935</v>
      </c>
      <c r="I1468" t="s">
        <v>22</v>
      </c>
      <c r="J1468" t="s">
        <v>2757</v>
      </c>
      <c r="K1468" t="s">
        <v>24</v>
      </c>
      <c r="L1468" t="s">
        <v>193</v>
      </c>
      <c r="M1468" t="s">
        <v>26</v>
      </c>
      <c r="N1468" t="s">
        <v>27</v>
      </c>
    </row>
    <row r="1469" spans="1:14" x14ac:dyDescent="0.25">
      <c r="A1469" t="s">
        <v>8936</v>
      </c>
      <c r="C1469" t="s">
        <v>16</v>
      </c>
      <c r="D1469" t="s">
        <v>631</v>
      </c>
      <c r="E1469" t="s">
        <v>18</v>
      </c>
      <c r="F1469" t="s">
        <v>8937</v>
      </c>
      <c r="G1469" t="s">
        <v>8938</v>
      </c>
      <c r="H1469" t="s">
        <v>8939</v>
      </c>
      <c r="I1469" t="s">
        <v>34</v>
      </c>
      <c r="J1469" t="s">
        <v>192</v>
      </c>
      <c r="K1469" t="s">
        <v>24</v>
      </c>
      <c r="L1469" t="s">
        <v>8940</v>
      </c>
      <c r="M1469" t="s">
        <v>8941</v>
      </c>
      <c r="N1469" t="s">
        <v>46</v>
      </c>
    </row>
    <row r="1470" spans="1:14" x14ac:dyDescent="0.25">
      <c r="A1470" t="s">
        <v>8942</v>
      </c>
      <c r="C1470" t="s">
        <v>16</v>
      </c>
      <c r="D1470" t="s">
        <v>8943</v>
      </c>
      <c r="E1470" t="s">
        <v>18</v>
      </c>
      <c r="F1470" t="s">
        <v>8944</v>
      </c>
      <c r="G1470" t="s">
        <v>8945</v>
      </c>
      <c r="H1470" t="s">
        <v>8946</v>
      </c>
      <c r="I1470" t="s">
        <v>348</v>
      </c>
      <c r="J1470" t="s">
        <v>217</v>
      </c>
      <c r="K1470" t="s">
        <v>24</v>
      </c>
      <c r="L1470" t="s">
        <v>394</v>
      </c>
      <c r="M1470" t="s">
        <v>26</v>
      </c>
      <c r="N1470" t="s">
        <v>27</v>
      </c>
    </row>
    <row r="1471" spans="1:14" x14ac:dyDescent="0.25">
      <c r="A1471" t="s">
        <v>8947</v>
      </c>
      <c r="C1471" t="s">
        <v>16</v>
      </c>
      <c r="D1471" t="s">
        <v>8948</v>
      </c>
      <c r="E1471" t="s">
        <v>18</v>
      </c>
      <c r="F1471" t="s">
        <v>8949</v>
      </c>
      <c r="G1471" t="s">
        <v>8950</v>
      </c>
      <c r="H1471" t="s">
        <v>8951</v>
      </c>
      <c r="I1471" t="s">
        <v>348</v>
      </c>
      <c r="J1471" t="s">
        <v>98</v>
      </c>
      <c r="K1471" t="s">
        <v>24</v>
      </c>
      <c r="L1471" t="s">
        <v>394</v>
      </c>
      <c r="M1471" t="s">
        <v>26</v>
      </c>
      <c r="N1471" t="s">
        <v>27</v>
      </c>
    </row>
    <row r="1472" spans="1:14" x14ac:dyDescent="0.25">
      <c r="A1472" t="s">
        <v>8952</v>
      </c>
      <c r="B1472" t="s">
        <v>8953</v>
      </c>
      <c r="C1472" t="s">
        <v>16</v>
      </c>
      <c r="D1472" t="s">
        <v>8954</v>
      </c>
      <c r="E1472" t="s">
        <v>18</v>
      </c>
      <c r="F1472" t="s">
        <v>8955</v>
      </c>
      <c r="G1472" t="s">
        <v>8956</v>
      </c>
      <c r="H1472" t="s">
        <v>8957</v>
      </c>
      <c r="I1472" t="s">
        <v>34</v>
      </c>
      <c r="J1472" t="s">
        <v>490</v>
      </c>
      <c r="K1472" t="s">
        <v>24</v>
      </c>
      <c r="L1472" t="s">
        <v>914</v>
      </c>
      <c r="M1472" t="s">
        <v>8958</v>
      </c>
      <c r="N1472" t="s">
        <v>46</v>
      </c>
    </row>
    <row r="1473" spans="1:14" x14ac:dyDescent="0.25">
      <c r="A1473" t="s">
        <v>8959</v>
      </c>
      <c r="B1473" t="s">
        <v>3743</v>
      </c>
      <c r="C1473" t="s">
        <v>16</v>
      </c>
      <c r="D1473" t="s">
        <v>2427</v>
      </c>
      <c r="E1473" t="s">
        <v>18</v>
      </c>
      <c r="F1473" t="s">
        <v>8960</v>
      </c>
      <c r="G1473" t="s">
        <v>8961</v>
      </c>
      <c r="H1473" t="s">
        <v>8962</v>
      </c>
      <c r="I1473" t="s">
        <v>34</v>
      </c>
      <c r="J1473" t="s">
        <v>217</v>
      </c>
      <c r="K1473" t="s">
        <v>24</v>
      </c>
      <c r="L1473" t="s">
        <v>193</v>
      </c>
      <c r="M1473" t="s">
        <v>26</v>
      </c>
      <c r="N1473" t="s">
        <v>27</v>
      </c>
    </row>
    <row r="1474" spans="1:14" x14ac:dyDescent="0.25">
      <c r="A1474" t="s">
        <v>8963</v>
      </c>
      <c r="B1474" t="s">
        <v>8964</v>
      </c>
      <c r="C1474" t="s">
        <v>16</v>
      </c>
      <c r="D1474" t="s">
        <v>8965</v>
      </c>
      <c r="E1474" t="s">
        <v>18</v>
      </c>
      <c r="F1474" t="s">
        <v>8966</v>
      </c>
      <c r="G1474" t="s">
        <v>8967</v>
      </c>
      <c r="H1474" t="s">
        <v>8968</v>
      </c>
      <c r="I1474" t="s">
        <v>34</v>
      </c>
      <c r="J1474" t="s">
        <v>521</v>
      </c>
      <c r="K1474" t="s">
        <v>24</v>
      </c>
      <c r="L1474" t="s">
        <v>4460</v>
      </c>
      <c r="M1474" t="s">
        <v>26</v>
      </c>
      <c r="N1474" t="s">
        <v>27</v>
      </c>
    </row>
    <row r="1475" spans="1:14" x14ac:dyDescent="0.25">
      <c r="A1475" t="s">
        <v>8969</v>
      </c>
      <c r="B1475" t="s">
        <v>8970</v>
      </c>
      <c r="C1475" t="s">
        <v>16</v>
      </c>
      <c r="D1475" t="s">
        <v>44</v>
      </c>
      <c r="E1475" t="s">
        <v>18</v>
      </c>
      <c r="F1475" t="s">
        <v>8971</v>
      </c>
      <c r="G1475" t="s">
        <v>8972</v>
      </c>
      <c r="H1475" t="s">
        <v>8973</v>
      </c>
      <c r="I1475" t="s">
        <v>34</v>
      </c>
      <c r="J1475" t="s">
        <v>276</v>
      </c>
      <c r="K1475" t="s">
        <v>24</v>
      </c>
      <c r="L1475" t="s">
        <v>91</v>
      </c>
      <c r="M1475" t="s">
        <v>26</v>
      </c>
      <c r="N1475" t="s">
        <v>27</v>
      </c>
    </row>
    <row r="1476" spans="1:14" x14ac:dyDescent="0.25">
      <c r="A1476" t="s">
        <v>8974</v>
      </c>
      <c r="B1476" t="s">
        <v>8975</v>
      </c>
      <c r="C1476" t="s">
        <v>76</v>
      </c>
      <c r="D1476" t="s">
        <v>102</v>
      </c>
      <c r="E1476" t="s">
        <v>18</v>
      </c>
      <c r="F1476" t="s">
        <v>8976</v>
      </c>
      <c r="G1476" t="s">
        <v>8977</v>
      </c>
      <c r="H1476" t="s">
        <v>8978</v>
      </c>
      <c r="I1476" t="s">
        <v>34</v>
      </c>
      <c r="J1476" t="s">
        <v>769</v>
      </c>
      <c r="K1476" t="s">
        <v>24</v>
      </c>
      <c r="L1476" t="s">
        <v>82</v>
      </c>
      <c r="M1476" t="s">
        <v>8979</v>
      </c>
      <c r="N1476" t="s">
        <v>46</v>
      </c>
    </row>
    <row r="1477" spans="1:14" x14ac:dyDescent="0.25">
      <c r="A1477" t="s">
        <v>8980</v>
      </c>
      <c r="B1477" t="s">
        <v>8981</v>
      </c>
      <c r="C1477" t="s">
        <v>76</v>
      </c>
      <c r="D1477" t="s">
        <v>8504</v>
      </c>
      <c r="E1477" t="s">
        <v>18</v>
      </c>
      <c r="F1477" t="s">
        <v>8982</v>
      </c>
      <c r="G1477" t="s">
        <v>8983</v>
      </c>
      <c r="H1477" t="s">
        <v>8984</v>
      </c>
      <c r="I1477" t="s">
        <v>34</v>
      </c>
      <c r="J1477" t="s">
        <v>463</v>
      </c>
      <c r="K1477" t="s">
        <v>24</v>
      </c>
      <c r="L1477" t="s">
        <v>5160</v>
      </c>
      <c r="M1477" t="s">
        <v>8985</v>
      </c>
      <c r="N1477" t="s">
        <v>46</v>
      </c>
    </row>
    <row r="1478" spans="1:14" x14ac:dyDescent="0.25">
      <c r="A1478" t="s">
        <v>8986</v>
      </c>
      <c r="B1478" t="s">
        <v>48</v>
      </c>
      <c r="C1478" t="s">
        <v>76</v>
      </c>
      <c r="D1478" t="s">
        <v>49</v>
      </c>
      <c r="E1478" t="s">
        <v>18</v>
      </c>
      <c r="F1478" t="s">
        <v>8987</v>
      </c>
      <c r="G1478" t="s">
        <v>8988</v>
      </c>
      <c r="H1478" t="s">
        <v>8989</v>
      </c>
      <c r="I1478" t="s">
        <v>34</v>
      </c>
      <c r="J1478" t="s">
        <v>4468</v>
      </c>
      <c r="K1478" t="s">
        <v>24</v>
      </c>
      <c r="L1478" t="s">
        <v>54</v>
      </c>
      <c r="M1478" t="s">
        <v>8990</v>
      </c>
      <c r="N1478" t="s">
        <v>46</v>
      </c>
    </row>
    <row r="1479" spans="1:14" x14ac:dyDescent="0.25">
      <c r="A1479" t="s">
        <v>8991</v>
      </c>
      <c r="B1479" t="s">
        <v>8992</v>
      </c>
      <c r="C1479" t="s">
        <v>76</v>
      </c>
      <c r="D1479" t="s">
        <v>8993</v>
      </c>
      <c r="E1479" t="s">
        <v>18</v>
      </c>
      <c r="F1479" t="s">
        <v>8994</v>
      </c>
      <c r="G1479" t="s">
        <v>8995</v>
      </c>
      <c r="H1479" t="s">
        <v>8996</v>
      </c>
      <c r="I1479" t="s">
        <v>34</v>
      </c>
      <c r="J1479" t="s">
        <v>23</v>
      </c>
      <c r="K1479" t="s">
        <v>24</v>
      </c>
      <c r="L1479" t="s">
        <v>44</v>
      </c>
      <c r="M1479" t="s">
        <v>26</v>
      </c>
      <c r="N1479" t="s">
        <v>27</v>
      </c>
    </row>
    <row r="1480" spans="1:14" x14ac:dyDescent="0.25">
      <c r="A1480" t="s">
        <v>8997</v>
      </c>
      <c r="B1480" t="s">
        <v>8998</v>
      </c>
      <c r="C1480" t="s">
        <v>16</v>
      </c>
      <c r="D1480" t="s">
        <v>8999</v>
      </c>
      <c r="E1480" t="s">
        <v>18</v>
      </c>
      <c r="F1480" t="s">
        <v>9000</v>
      </c>
      <c r="G1480" t="s">
        <v>9001</v>
      </c>
      <c r="H1480" t="s">
        <v>9002</v>
      </c>
      <c r="I1480" t="s">
        <v>34</v>
      </c>
      <c r="J1480" t="s">
        <v>635</v>
      </c>
      <c r="K1480" t="s">
        <v>24</v>
      </c>
      <c r="L1480" t="s">
        <v>63</v>
      </c>
      <c r="M1480" t="s">
        <v>9003</v>
      </c>
      <c r="N1480" t="s">
        <v>46</v>
      </c>
    </row>
    <row r="1481" spans="1:14" x14ac:dyDescent="0.25">
      <c r="A1481" t="s">
        <v>9004</v>
      </c>
      <c r="B1481" t="s">
        <v>9005</v>
      </c>
      <c r="C1481" t="s">
        <v>76</v>
      </c>
      <c r="D1481" t="s">
        <v>39</v>
      </c>
      <c r="E1481" t="s">
        <v>18</v>
      </c>
      <c r="F1481" t="s">
        <v>9006</v>
      </c>
      <c r="G1481" t="s">
        <v>9007</v>
      </c>
      <c r="H1481" t="s">
        <v>9008</v>
      </c>
      <c r="I1481" t="s">
        <v>34</v>
      </c>
      <c r="J1481" t="s">
        <v>201</v>
      </c>
      <c r="K1481" t="s">
        <v>24</v>
      </c>
      <c r="L1481" t="s">
        <v>4679</v>
      </c>
      <c r="M1481" t="s">
        <v>9009</v>
      </c>
      <c r="N1481" t="s">
        <v>46</v>
      </c>
    </row>
    <row r="1482" spans="1:14" x14ac:dyDescent="0.25">
      <c r="A1482" t="s">
        <v>9010</v>
      </c>
      <c r="B1482" t="s">
        <v>9011</v>
      </c>
      <c r="C1482" t="s">
        <v>76</v>
      </c>
      <c r="D1482" t="s">
        <v>1573</v>
      </c>
      <c r="E1482" t="s">
        <v>18</v>
      </c>
      <c r="F1482" t="s">
        <v>9012</v>
      </c>
      <c r="G1482" t="s">
        <v>9013</v>
      </c>
      <c r="H1482" t="s">
        <v>9014</v>
      </c>
      <c r="I1482" t="s">
        <v>34</v>
      </c>
      <c r="J1482" t="s">
        <v>589</v>
      </c>
      <c r="K1482" t="s">
        <v>24</v>
      </c>
      <c r="L1482" t="s">
        <v>36</v>
      </c>
      <c r="M1482" t="s">
        <v>9015</v>
      </c>
      <c r="N1482" t="s">
        <v>46</v>
      </c>
    </row>
    <row r="1483" spans="1:14" x14ac:dyDescent="0.25">
      <c r="A1483" t="s">
        <v>4301</v>
      </c>
      <c r="B1483" t="s">
        <v>9016</v>
      </c>
      <c r="C1483" t="s">
        <v>76</v>
      </c>
      <c r="D1483" t="s">
        <v>547</v>
      </c>
      <c r="E1483" t="s">
        <v>18</v>
      </c>
      <c r="F1483" t="s">
        <v>9017</v>
      </c>
      <c r="G1483" t="s">
        <v>9018</v>
      </c>
      <c r="H1483" t="s">
        <v>9019</v>
      </c>
      <c r="I1483" t="s">
        <v>34</v>
      </c>
      <c r="J1483" t="s">
        <v>1501</v>
      </c>
      <c r="K1483" t="s">
        <v>24</v>
      </c>
      <c r="L1483" t="s">
        <v>552</v>
      </c>
      <c r="M1483" t="s">
        <v>9020</v>
      </c>
      <c r="N1483" t="s">
        <v>46</v>
      </c>
    </row>
    <row r="1484" spans="1:14" x14ac:dyDescent="0.25">
      <c r="A1484" t="s">
        <v>9021</v>
      </c>
      <c r="B1484" t="s">
        <v>9022</v>
      </c>
      <c r="C1484" t="s">
        <v>16</v>
      </c>
      <c r="D1484" t="s">
        <v>9023</v>
      </c>
      <c r="E1484" t="s">
        <v>18</v>
      </c>
      <c r="F1484" t="s">
        <v>9024</v>
      </c>
      <c r="G1484" t="s">
        <v>9025</v>
      </c>
      <c r="H1484" t="s">
        <v>9026</v>
      </c>
      <c r="I1484" t="s">
        <v>34</v>
      </c>
      <c r="J1484" t="s">
        <v>1769</v>
      </c>
      <c r="K1484" t="s">
        <v>24</v>
      </c>
      <c r="L1484" t="s">
        <v>6959</v>
      </c>
      <c r="M1484" t="s">
        <v>26</v>
      </c>
      <c r="N1484" t="s">
        <v>27</v>
      </c>
    </row>
    <row r="1485" spans="1:14" x14ac:dyDescent="0.25">
      <c r="A1485" t="s">
        <v>9027</v>
      </c>
      <c r="B1485" t="s">
        <v>9028</v>
      </c>
      <c r="C1485" t="s">
        <v>76</v>
      </c>
      <c r="D1485" t="s">
        <v>9029</v>
      </c>
      <c r="E1485" t="s">
        <v>18</v>
      </c>
      <c r="F1485" t="s">
        <v>9030</v>
      </c>
      <c r="G1485" t="s">
        <v>9031</v>
      </c>
      <c r="H1485" t="s">
        <v>9032</v>
      </c>
      <c r="I1485" t="s">
        <v>34</v>
      </c>
      <c r="J1485" t="s">
        <v>528</v>
      </c>
      <c r="K1485" t="s">
        <v>24</v>
      </c>
      <c r="L1485" t="s">
        <v>82</v>
      </c>
      <c r="M1485" t="s">
        <v>9033</v>
      </c>
      <c r="N1485" t="s">
        <v>46</v>
      </c>
    </row>
    <row r="1486" spans="1:14" x14ac:dyDescent="0.25">
      <c r="A1486" t="s">
        <v>9034</v>
      </c>
      <c r="B1486" t="s">
        <v>6744</v>
      </c>
      <c r="C1486" t="s">
        <v>76</v>
      </c>
      <c r="D1486" t="s">
        <v>631</v>
      </c>
      <c r="E1486" t="s">
        <v>18</v>
      </c>
      <c r="F1486" t="s">
        <v>9035</v>
      </c>
      <c r="G1486" t="s">
        <v>9036</v>
      </c>
      <c r="H1486" t="s">
        <v>9037</v>
      </c>
      <c r="I1486" t="s">
        <v>34</v>
      </c>
      <c r="J1486" t="s">
        <v>81</v>
      </c>
      <c r="K1486" t="s">
        <v>24</v>
      </c>
      <c r="L1486" t="s">
        <v>2467</v>
      </c>
      <c r="M1486" t="s">
        <v>9038</v>
      </c>
      <c r="N1486" t="s">
        <v>46</v>
      </c>
    </row>
    <row r="1487" spans="1:14" x14ac:dyDescent="0.25">
      <c r="A1487" t="s">
        <v>9039</v>
      </c>
      <c r="B1487" t="s">
        <v>9040</v>
      </c>
      <c r="C1487" t="s">
        <v>16</v>
      </c>
      <c r="D1487" t="s">
        <v>9041</v>
      </c>
      <c r="E1487" t="s">
        <v>18</v>
      </c>
      <c r="F1487" t="s">
        <v>9042</v>
      </c>
      <c r="G1487" t="s">
        <v>9043</v>
      </c>
      <c r="H1487" t="s">
        <v>9044</v>
      </c>
      <c r="I1487" t="s">
        <v>34</v>
      </c>
      <c r="J1487" t="s">
        <v>170</v>
      </c>
      <c r="K1487" t="s">
        <v>24</v>
      </c>
      <c r="L1487" t="s">
        <v>552</v>
      </c>
      <c r="M1487" t="s">
        <v>9045</v>
      </c>
      <c r="N1487" t="s">
        <v>46</v>
      </c>
    </row>
    <row r="1488" spans="1:14" x14ac:dyDescent="0.25">
      <c r="A1488" t="s">
        <v>9046</v>
      </c>
      <c r="C1488" t="s">
        <v>16</v>
      </c>
      <c r="D1488" t="s">
        <v>94</v>
      </c>
      <c r="E1488" t="s">
        <v>18</v>
      </c>
      <c r="F1488" t="s">
        <v>9047</v>
      </c>
      <c r="G1488" t="s">
        <v>9048</v>
      </c>
      <c r="H1488" t="s">
        <v>9049</v>
      </c>
      <c r="I1488" t="s">
        <v>34</v>
      </c>
      <c r="J1488" t="s">
        <v>393</v>
      </c>
      <c r="K1488" t="s">
        <v>24</v>
      </c>
      <c r="L1488" t="s">
        <v>914</v>
      </c>
      <c r="M1488" t="s">
        <v>26</v>
      </c>
      <c r="N1488" t="s">
        <v>27</v>
      </c>
    </row>
    <row r="1489" spans="1:14" x14ac:dyDescent="0.25">
      <c r="A1489" t="s">
        <v>9050</v>
      </c>
      <c r="B1489" t="s">
        <v>2866</v>
      </c>
      <c r="C1489" t="s">
        <v>76</v>
      </c>
      <c r="D1489" t="s">
        <v>1376</v>
      </c>
      <c r="E1489" t="s">
        <v>18</v>
      </c>
      <c r="F1489" t="s">
        <v>9051</v>
      </c>
      <c r="G1489" t="s">
        <v>9052</v>
      </c>
      <c r="H1489" t="s">
        <v>9053</v>
      </c>
      <c r="I1489" t="s">
        <v>34</v>
      </c>
      <c r="J1489" t="s">
        <v>201</v>
      </c>
      <c r="K1489" t="s">
        <v>24</v>
      </c>
      <c r="L1489" t="s">
        <v>477</v>
      </c>
      <c r="M1489" t="s">
        <v>9054</v>
      </c>
      <c r="N1489" t="s">
        <v>46</v>
      </c>
    </row>
    <row r="1490" spans="1:14" x14ac:dyDescent="0.25">
      <c r="A1490" t="s">
        <v>9055</v>
      </c>
      <c r="B1490" t="s">
        <v>9056</v>
      </c>
      <c r="C1490" t="s">
        <v>76</v>
      </c>
      <c r="D1490" t="s">
        <v>4043</v>
      </c>
      <c r="E1490" t="s">
        <v>18</v>
      </c>
      <c r="F1490" t="s">
        <v>9057</v>
      </c>
      <c r="G1490" t="s">
        <v>9058</v>
      </c>
      <c r="H1490" t="s">
        <v>9059</v>
      </c>
      <c r="I1490" t="s">
        <v>34</v>
      </c>
      <c r="J1490" t="s">
        <v>201</v>
      </c>
      <c r="K1490" t="s">
        <v>24</v>
      </c>
      <c r="L1490" t="s">
        <v>82</v>
      </c>
      <c r="M1490" t="s">
        <v>9060</v>
      </c>
      <c r="N1490" t="s">
        <v>46</v>
      </c>
    </row>
    <row r="1491" spans="1:14" x14ac:dyDescent="0.25">
      <c r="A1491" t="s">
        <v>9061</v>
      </c>
      <c r="B1491" t="s">
        <v>9062</v>
      </c>
      <c r="C1491" t="s">
        <v>76</v>
      </c>
      <c r="D1491" t="s">
        <v>9063</v>
      </c>
      <c r="E1491" t="s">
        <v>18</v>
      </c>
      <c r="F1491" t="s">
        <v>9064</v>
      </c>
      <c r="G1491" t="s">
        <v>9065</v>
      </c>
      <c r="H1491" t="s">
        <v>9066</v>
      </c>
      <c r="I1491" t="s">
        <v>22</v>
      </c>
      <c r="J1491" t="s">
        <v>1413</v>
      </c>
      <c r="K1491" t="s">
        <v>24</v>
      </c>
      <c r="L1491" t="s">
        <v>91</v>
      </c>
      <c r="M1491" t="s">
        <v>9067</v>
      </c>
      <c r="N1491" t="s">
        <v>46</v>
      </c>
    </row>
    <row r="1492" spans="1:14" x14ac:dyDescent="0.25">
      <c r="A1492" t="s">
        <v>9068</v>
      </c>
      <c r="C1492" t="s">
        <v>16</v>
      </c>
      <c r="D1492" t="s">
        <v>9069</v>
      </c>
      <c r="E1492" t="s">
        <v>18</v>
      </c>
      <c r="F1492" t="s">
        <v>9070</v>
      </c>
      <c r="G1492" t="s">
        <v>9071</v>
      </c>
      <c r="H1492" t="s">
        <v>9072</v>
      </c>
      <c r="I1492" t="s">
        <v>34</v>
      </c>
      <c r="J1492" t="s">
        <v>816</v>
      </c>
      <c r="K1492" t="s">
        <v>24</v>
      </c>
      <c r="L1492" t="s">
        <v>36</v>
      </c>
      <c r="M1492" t="s">
        <v>26</v>
      </c>
      <c r="N1492" t="s">
        <v>27</v>
      </c>
    </row>
    <row r="1493" spans="1:14" x14ac:dyDescent="0.25">
      <c r="A1493" t="s">
        <v>9073</v>
      </c>
      <c r="B1493" t="s">
        <v>9074</v>
      </c>
      <c r="C1493" t="s">
        <v>16</v>
      </c>
      <c r="D1493" t="s">
        <v>9075</v>
      </c>
      <c r="E1493" t="s">
        <v>18</v>
      </c>
      <c r="F1493" t="s">
        <v>9076</v>
      </c>
      <c r="G1493" t="s">
        <v>9077</v>
      </c>
      <c r="H1493" t="s">
        <v>9078</v>
      </c>
      <c r="I1493" t="s">
        <v>34</v>
      </c>
      <c r="J1493" t="s">
        <v>648</v>
      </c>
      <c r="K1493" t="s">
        <v>24</v>
      </c>
      <c r="L1493" t="s">
        <v>233</v>
      </c>
      <c r="M1493" t="s">
        <v>9079</v>
      </c>
      <c r="N1493" t="s">
        <v>46</v>
      </c>
    </row>
    <row r="1494" spans="1:14" x14ac:dyDescent="0.25">
      <c r="A1494" t="s">
        <v>9080</v>
      </c>
      <c r="B1494" t="s">
        <v>9081</v>
      </c>
      <c r="C1494" t="s">
        <v>76</v>
      </c>
      <c r="D1494" t="s">
        <v>9082</v>
      </c>
      <c r="E1494" t="s">
        <v>18</v>
      </c>
      <c r="F1494" t="s">
        <v>9083</v>
      </c>
      <c r="G1494" t="s">
        <v>9084</v>
      </c>
      <c r="H1494" t="s">
        <v>9085</v>
      </c>
      <c r="I1494" t="s">
        <v>314</v>
      </c>
      <c r="J1494" t="s">
        <v>201</v>
      </c>
      <c r="K1494" t="s">
        <v>24</v>
      </c>
      <c r="L1494" t="s">
        <v>8681</v>
      </c>
      <c r="M1494" t="s">
        <v>9086</v>
      </c>
      <c r="N1494" t="s">
        <v>46</v>
      </c>
    </row>
    <row r="1495" spans="1:14" x14ac:dyDescent="0.25">
      <c r="A1495" t="s">
        <v>9087</v>
      </c>
      <c r="B1495" t="s">
        <v>9088</v>
      </c>
      <c r="C1495" t="s">
        <v>16</v>
      </c>
      <c r="D1495" t="s">
        <v>1085</v>
      </c>
      <c r="E1495" t="s">
        <v>18</v>
      </c>
      <c r="F1495" t="s">
        <v>9089</v>
      </c>
      <c r="G1495" t="s">
        <v>9090</v>
      </c>
      <c r="H1495" t="s">
        <v>9091</v>
      </c>
      <c r="I1495" t="s">
        <v>34</v>
      </c>
      <c r="J1495" t="s">
        <v>2391</v>
      </c>
      <c r="K1495" t="s">
        <v>24</v>
      </c>
      <c r="L1495" t="s">
        <v>82</v>
      </c>
      <c r="M1495" t="s">
        <v>26</v>
      </c>
      <c r="N1495" t="s">
        <v>27</v>
      </c>
    </row>
    <row r="1496" spans="1:14" x14ac:dyDescent="0.25">
      <c r="A1496" t="s">
        <v>9092</v>
      </c>
      <c r="C1496" t="s">
        <v>16</v>
      </c>
      <c r="D1496" t="s">
        <v>503</v>
      </c>
      <c r="E1496" t="s">
        <v>18</v>
      </c>
      <c r="F1496" t="s">
        <v>9093</v>
      </c>
      <c r="G1496" t="s">
        <v>9094</v>
      </c>
      <c r="H1496" t="s">
        <v>9095</v>
      </c>
      <c r="I1496" t="s">
        <v>34</v>
      </c>
      <c r="J1496" t="s">
        <v>669</v>
      </c>
      <c r="K1496" t="s">
        <v>24</v>
      </c>
      <c r="L1496" t="s">
        <v>9096</v>
      </c>
      <c r="M1496" t="s">
        <v>9097</v>
      </c>
      <c r="N1496" t="s">
        <v>46</v>
      </c>
    </row>
    <row r="1497" spans="1:14" x14ac:dyDescent="0.25">
      <c r="A1497" t="s">
        <v>9103</v>
      </c>
      <c r="B1497" t="s">
        <v>8544</v>
      </c>
      <c r="C1497" t="s">
        <v>16</v>
      </c>
      <c r="D1497" t="s">
        <v>4792</v>
      </c>
      <c r="E1497" t="s">
        <v>695</v>
      </c>
      <c r="F1497" t="s">
        <v>9104</v>
      </c>
      <c r="G1497" t="s">
        <v>9105</v>
      </c>
      <c r="H1497" t="s">
        <v>9106</v>
      </c>
      <c r="I1497" t="s">
        <v>34</v>
      </c>
      <c r="J1497" t="s">
        <v>433</v>
      </c>
      <c r="K1497" t="s">
        <v>24</v>
      </c>
      <c r="L1497" t="s">
        <v>914</v>
      </c>
      <c r="M1497" t="s">
        <v>26</v>
      </c>
      <c r="N1497" t="s">
        <v>27</v>
      </c>
    </row>
    <row r="1498" spans="1:14" x14ac:dyDescent="0.25">
      <c r="A1498" t="s">
        <v>9107</v>
      </c>
      <c r="B1498" t="s">
        <v>8544</v>
      </c>
      <c r="C1498" t="s">
        <v>16</v>
      </c>
      <c r="D1498" t="s">
        <v>4792</v>
      </c>
      <c r="E1498" t="s">
        <v>695</v>
      </c>
      <c r="F1498" t="s">
        <v>9108</v>
      </c>
      <c r="G1498" t="s">
        <v>9109</v>
      </c>
      <c r="H1498" t="s">
        <v>9110</v>
      </c>
      <c r="I1498" t="s">
        <v>34</v>
      </c>
      <c r="J1498" t="s">
        <v>872</v>
      </c>
      <c r="K1498" t="s">
        <v>24</v>
      </c>
      <c r="L1498" t="s">
        <v>914</v>
      </c>
      <c r="M1498" t="s">
        <v>26</v>
      </c>
      <c r="N1498" t="s">
        <v>27</v>
      </c>
    </row>
    <row r="1499" spans="1:14" x14ac:dyDescent="0.25">
      <c r="A1499" t="s">
        <v>9111</v>
      </c>
      <c r="B1499" t="s">
        <v>9112</v>
      </c>
      <c r="C1499" t="s">
        <v>16</v>
      </c>
      <c r="D1499" t="s">
        <v>9113</v>
      </c>
      <c r="E1499" t="s">
        <v>695</v>
      </c>
      <c r="F1499" t="s">
        <v>9114</v>
      </c>
      <c r="G1499" t="s">
        <v>9115</v>
      </c>
      <c r="H1499" t="s">
        <v>9116</v>
      </c>
      <c r="I1499" t="s">
        <v>34</v>
      </c>
      <c r="J1499" t="s">
        <v>448</v>
      </c>
      <c r="K1499" t="s">
        <v>24</v>
      </c>
      <c r="L1499" t="s">
        <v>82</v>
      </c>
      <c r="M1499" t="s">
        <v>26</v>
      </c>
      <c r="N1499" t="s">
        <v>27</v>
      </c>
    </row>
    <row r="1500" spans="1:14" x14ac:dyDescent="0.25">
      <c r="A1500" t="s">
        <v>9117</v>
      </c>
      <c r="C1500" t="s">
        <v>76</v>
      </c>
      <c r="D1500" t="s">
        <v>9118</v>
      </c>
      <c r="E1500" t="s">
        <v>695</v>
      </c>
      <c r="F1500" t="s">
        <v>9119</v>
      </c>
      <c r="G1500" t="s">
        <v>9120</v>
      </c>
      <c r="H1500" t="s">
        <v>9121</v>
      </c>
      <c r="I1500" t="s">
        <v>22</v>
      </c>
      <c r="J1500" t="s">
        <v>276</v>
      </c>
      <c r="K1500" t="s">
        <v>24</v>
      </c>
      <c r="L1500" t="s">
        <v>9122</v>
      </c>
      <c r="M1500" t="s">
        <v>26</v>
      </c>
      <c r="N1500" t="s">
        <v>27</v>
      </c>
    </row>
    <row r="1501" spans="1:14" x14ac:dyDescent="0.25">
      <c r="A1501" t="s">
        <v>9123</v>
      </c>
      <c r="B1501" t="s">
        <v>9124</v>
      </c>
      <c r="C1501" t="s">
        <v>16</v>
      </c>
      <c r="D1501" t="s">
        <v>288</v>
      </c>
      <c r="E1501" t="s">
        <v>695</v>
      </c>
      <c r="F1501" t="s">
        <v>9132</v>
      </c>
      <c r="G1501" t="s">
        <v>9133</v>
      </c>
      <c r="H1501" t="s">
        <v>9134</v>
      </c>
      <c r="I1501" t="s">
        <v>34</v>
      </c>
      <c r="J1501" t="s">
        <v>1056</v>
      </c>
      <c r="K1501" t="s">
        <v>24</v>
      </c>
      <c r="L1501" t="s">
        <v>224</v>
      </c>
      <c r="M1501" t="s">
        <v>9135</v>
      </c>
      <c r="N1501" t="s">
        <v>46</v>
      </c>
    </row>
    <row r="1502" spans="1:14" x14ac:dyDescent="0.25">
      <c r="A1502" t="s">
        <v>9143</v>
      </c>
      <c r="B1502" t="s">
        <v>9144</v>
      </c>
      <c r="C1502" t="s">
        <v>16</v>
      </c>
      <c r="D1502" t="s">
        <v>9145</v>
      </c>
      <c r="E1502" t="s">
        <v>695</v>
      </c>
      <c r="F1502" t="s">
        <v>9146</v>
      </c>
      <c r="G1502" t="s">
        <v>9147</v>
      </c>
      <c r="H1502" t="s">
        <v>9148</v>
      </c>
      <c r="I1502" t="s">
        <v>34</v>
      </c>
      <c r="J1502" t="s">
        <v>9149</v>
      </c>
      <c r="K1502" t="s">
        <v>24</v>
      </c>
      <c r="L1502" t="s">
        <v>7788</v>
      </c>
      <c r="M1502" t="s">
        <v>26</v>
      </c>
      <c r="N1502" t="s">
        <v>27</v>
      </c>
    </row>
    <row r="1503" spans="1:14" x14ac:dyDescent="0.25">
      <c r="A1503" t="s">
        <v>9154</v>
      </c>
      <c r="B1503" t="s">
        <v>2532</v>
      </c>
      <c r="C1503" t="s">
        <v>16</v>
      </c>
      <c r="D1503" t="s">
        <v>1006</v>
      </c>
      <c r="E1503" t="s">
        <v>695</v>
      </c>
      <c r="F1503" t="s">
        <v>9155</v>
      </c>
      <c r="G1503" t="s">
        <v>9156</v>
      </c>
      <c r="H1503" t="s">
        <v>9157</v>
      </c>
      <c r="I1503" t="s">
        <v>34</v>
      </c>
      <c r="J1503" t="s">
        <v>1019</v>
      </c>
      <c r="K1503" t="s">
        <v>24</v>
      </c>
      <c r="L1503" t="s">
        <v>848</v>
      </c>
      <c r="M1503" t="s">
        <v>26</v>
      </c>
      <c r="N1503" t="s">
        <v>27</v>
      </c>
    </row>
    <row r="1504" spans="1:14" x14ac:dyDescent="0.25">
      <c r="A1504" t="s">
        <v>9158</v>
      </c>
      <c r="B1504" t="s">
        <v>9159</v>
      </c>
      <c r="C1504" t="s">
        <v>16</v>
      </c>
      <c r="D1504" t="s">
        <v>594</v>
      </c>
      <c r="E1504" t="s">
        <v>695</v>
      </c>
      <c r="F1504" t="s">
        <v>9160</v>
      </c>
      <c r="G1504" t="s">
        <v>9161</v>
      </c>
      <c r="H1504" t="s">
        <v>9162</v>
      </c>
      <c r="I1504" t="s">
        <v>34</v>
      </c>
      <c r="J1504" t="s">
        <v>256</v>
      </c>
      <c r="K1504" t="s">
        <v>24</v>
      </c>
      <c r="L1504" t="s">
        <v>224</v>
      </c>
      <c r="M1504" t="s">
        <v>26</v>
      </c>
      <c r="N1504" t="s">
        <v>27</v>
      </c>
    </row>
    <row r="1505" spans="1:14" x14ac:dyDescent="0.25">
      <c r="A1505" t="s">
        <v>9168</v>
      </c>
      <c r="B1505" t="s">
        <v>9169</v>
      </c>
      <c r="C1505" t="s">
        <v>16</v>
      </c>
      <c r="D1505" t="s">
        <v>9170</v>
      </c>
      <c r="E1505" t="s">
        <v>695</v>
      </c>
      <c r="F1505" t="s">
        <v>9171</v>
      </c>
      <c r="G1505" t="s">
        <v>9172</v>
      </c>
      <c r="H1505" t="s">
        <v>9173</v>
      </c>
      <c r="I1505" t="s">
        <v>34</v>
      </c>
      <c r="J1505" t="s">
        <v>944</v>
      </c>
      <c r="K1505" t="s">
        <v>24</v>
      </c>
      <c r="L1505" t="s">
        <v>914</v>
      </c>
      <c r="M1505" t="s">
        <v>26</v>
      </c>
      <c r="N1505" t="s">
        <v>27</v>
      </c>
    </row>
    <row r="1506" spans="1:14" x14ac:dyDescent="0.25">
      <c r="A1506" t="s">
        <v>9174</v>
      </c>
      <c r="B1506" t="s">
        <v>9175</v>
      </c>
      <c r="C1506" t="s">
        <v>76</v>
      </c>
      <c r="D1506" t="s">
        <v>8596</v>
      </c>
      <c r="E1506" t="s">
        <v>695</v>
      </c>
      <c r="F1506" t="s">
        <v>9176</v>
      </c>
      <c r="G1506" t="s">
        <v>9177</v>
      </c>
      <c r="H1506" t="s">
        <v>9178</v>
      </c>
      <c r="I1506" t="s">
        <v>34</v>
      </c>
      <c r="J1506" t="s">
        <v>1372</v>
      </c>
      <c r="K1506" t="s">
        <v>24</v>
      </c>
      <c r="L1506" t="s">
        <v>9179</v>
      </c>
      <c r="M1506" t="s">
        <v>9180</v>
      </c>
      <c r="N1506" t="s">
        <v>46</v>
      </c>
    </row>
    <row r="1507" spans="1:14" x14ac:dyDescent="0.25">
      <c r="A1507" t="s">
        <v>5580</v>
      </c>
      <c r="B1507" t="s">
        <v>9181</v>
      </c>
      <c r="C1507" t="s">
        <v>16</v>
      </c>
      <c r="D1507" t="s">
        <v>5227</v>
      </c>
      <c r="E1507" t="s">
        <v>695</v>
      </c>
      <c r="F1507" t="s">
        <v>9182</v>
      </c>
      <c r="G1507" t="s">
        <v>9183</v>
      </c>
      <c r="H1507" t="s">
        <v>9184</v>
      </c>
      <c r="I1507" t="s">
        <v>34</v>
      </c>
      <c r="J1507" t="s">
        <v>7669</v>
      </c>
      <c r="K1507" t="s">
        <v>24</v>
      </c>
      <c r="L1507" t="s">
        <v>2863</v>
      </c>
      <c r="M1507" t="s">
        <v>9185</v>
      </c>
      <c r="N1507" t="s">
        <v>46</v>
      </c>
    </row>
    <row r="1508" spans="1:14" x14ac:dyDescent="0.25">
      <c r="A1508" t="s">
        <v>9154</v>
      </c>
      <c r="B1508" t="s">
        <v>2532</v>
      </c>
      <c r="C1508" t="s">
        <v>16</v>
      </c>
      <c r="D1508" t="s">
        <v>1006</v>
      </c>
      <c r="E1508" t="s">
        <v>695</v>
      </c>
      <c r="F1508" t="s">
        <v>9190</v>
      </c>
      <c r="G1508" t="s">
        <v>9191</v>
      </c>
      <c r="H1508" t="s">
        <v>9192</v>
      </c>
      <c r="I1508" t="s">
        <v>34</v>
      </c>
      <c r="J1508" t="s">
        <v>1019</v>
      </c>
      <c r="K1508" t="s">
        <v>24</v>
      </c>
      <c r="L1508" t="s">
        <v>848</v>
      </c>
      <c r="M1508" t="s">
        <v>26</v>
      </c>
      <c r="N1508" t="s">
        <v>27</v>
      </c>
    </row>
    <row r="1509" spans="1:14" x14ac:dyDescent="0.25">
      <c r="A1509" t="s">
        <v>9206</v>
      </c>
      <c r="B1509" t="s">
        <v>9137</v>
      </c>
      <c r="C1509" t="s">
        <v>16</v>
      </c>
      <c r="D1509" t="s">
        <v>9138</v>
      </c>
      <c r="E1509" t="s">
        <v>695</v>
      </c>
      <c r="F1509" t="s">
        <v>9207</v>
      </c>
      <c r="G1509" t="s">
        <v>9208</v>
      </c>
      <c r="H1509" t="s">
        <v>9209</v>
      </c>
      <c r="I1509" t="s">
        <v>34</v>
      </c>
      <c r="J1509" t="s">
        <v>1056</v>
      </c>
      <c r="K1509" t="s">
        <v>24</v>
      </c>
      <c r="L1509" t="s">
        <v>9210</v>
      </c>
      <c r="M1509" t="s">
        <v>9211</v>
      </c>
      <c r="N1509" t="s">
        <v>46</v>
      </c>
    </row>
    <row r="1510" spans="1:14" x14ac:dyDescent="0.25">
      <c r="A1510" t="s">
        <v>9212</v>
      </c>
      <c r="B1510" t="s">
        <v>8544</v>
      </c>
      <c r="C1510" t="s">
        <v>16</v>
      </c>
      <c r="D1510" t="s">
        <v>4792</v>
      </c>
      <c r="E1510" t="s">
        <v>695</v>
      </c>
      <c r="F1510" t="s">
        <v>9213</v>
      </c>
      <c r="G1510" t="s">
        <v>9214</v>
      </c>
      <c r="H1510" t="s">
        <v>9215</v>
      </c>
      <c r="I1510" t="s">
        <v>34</v>
      </c>
      <c r="J1510" t="s">
        <v>284</v>
      </c>
      <c r="K1510" t="s">
        <v>24</v>
      </c>
      <c r="L1510" t="s">
        <v>914</v>
      </c>
      <c r="M1510" t="s">
        <v>26</v>
      </c>
      <c r="N1510" t="s">
        <v>27</v>
      </c>
    </row>
    <row r="1511" spans="1:14" x14ac:dyDescent="0.25">
      <c r="A1511" t="s">
        <v>9216</v>
      </c>
      <c r="B1511" t="s">
        <v>8544</v>
      </c>
      <c r="C1511" t="s">
        <v>16</v>
      </c>
      <c r="D1511" t="s">
        <v>4792</v>
      </c>
      <c r="E1511" t="s">
        <v>695</v>
      </c>
      <c r="F1511" t="s">
        <v>9217</v>
      </c>
      <c r="G1511" t="s">
        <v>9218</v>
      </c>
      <c r="H1511" t="s">
        <v>9219</v>
      </c>
      <c r="I1511" t="s">
        <v>34</v>
      </c>
      <c r="J1511" t="s">
        <v>699</v>
      </c>
      <c r="K1511" t="s">
        <v>24</v>
      </c>
      <c r="L1511" t="s">
        <v>914</v>
      </c>
      <c r="M1511" t="s">
        <v>26</v>
      </c>
      <c r="N1511" t="s">
        <v>27</v>
      </c>
    </row>
    <row r="1512" spans="1:14" x14ac:dyDescent="0.25">
      <c r="A1512" t="s">
        <v>9220</v>
      </c>
      <c r="B1512" t="s">
        <v>9221</v>
      </c>
      <c r="C1512" t="s">
        <v>76</v>
      </c>
      <c r="D1512" t="s">
        <v>9222</v>
      </c>
      <c r="E1512" t="s">
        <v>695</v>
      </c>
      <c r="F1512" t="s">
        <v>9223</v>
      </c>
      <c r="G1512" t="s">
        <v>9224</v>
      </c>
      <c r="H1512" t="s">
        <v>9225</v>
      </c>
      <c r="I1512" t="s">
        <v>34</v>
      </c>
      <c r="J1512" t="s">
        <v>232</v>
      </c>
      <c r="K1512" t="s">
        <v>24</v>
      </c>
      <c r="L1512" t="s">
        <v>82</v>
      </c>
      <c r="M1512" t="s">
        <v>26</v>
      </c>
      <c r="N1512" t="s">
        <v>27</v>
      </c>
    </row>
    <row r="1513" spans="1:14" x14ac:dyDescent="0.25">
      <c r="A1513" t="s">
        <v>9226</v>
      </c>
      <c r="B1513" t="s">
        <v>8544</v>
      </c>
      <c r="C1513" t="s">
        <v>16</v>
      </c>
      <c r="D1513" t="s">
        <v>4792</v>
      </c>
      <c r="E1513" t="s">
        <v>695</v>
      </c>
      <c r="F1513" t="s">
        <v>9227</v>
      </c>
      <c r="G1513" t="s">
        <v>9228</v>
      </c>
      <c r="H1513" t="s">
        <v>9229</v>
      </c>
      <c r="I1513" t="s">
        <v>34</v>
      </c>
      <c r="J1513" t="s">
        <v>1648</v>
      </c>
      <c r="K1513" t="s">
        <v>24</v>
      </c>
      <c r="L1513" t="s">
        <v>914</v>
      </c>
      <c r="M1513" t="s">
        <v>26</v>
      </c>
      <c r="N1513" t="s">
        <v>27</v>
      </c>
    </row>
    <row r="1514" spans="1:14" x14ac:dyDescent="0.25">
      <c r="A1514" t="s">
        <v>9230</v>
      </c>
      <c r="B1514" t="s">
        <v>992</v>
      </c>
      <c r="C1514" t="s">
        <v>16</v>
      </c>
      <c r="D1514" t="s">
        <v>3396</v>
      </c>
      <c r="E1514" t="s">
        <v>695</v>
      </c>
      <c r="F1514" t="s">
        <v>9231</v>
      </c>
      <c r="G1514" t="s">
        <v>9232</v>
      </c>
      <c r="H1514" t="s">
        <v>9233</v>
      </c>
      <c r="I1514" t="s">
        <v>34</v>
      </c>
      <c r="J1514" t="s">
        <v>5940</v>
      </c>
      <c r="K1514" t="s">
        <v>24</v>
      </c>
      <c r="L1514" t="s">
        <v>9234</v>
      </c>
      <c r="M1514" t="s">
        <v>26</v>
      </c>
      <c r="N1514" t="s">
        <v>27</v>
      </c>
    </row>
    <row r="1515" spans="1:14" x14ac:dyDescent="0.25">
      <c r="A1515" t="s">
        <v>9235</v>
      </c>
      <c r="B1515" t="s">
        <v>9236</v>
      </c>
      <c r="C1515" t="s">
        <v>16</v>
      </c>
      <c r="D1515" t="s">
        <v>9237</v>
      </c>
      <c r="E1515" t="s">
        <v>695</v>
      </c>
      <c r="F1515" t="s">
        <v>9238</v>
      </c>
      <c r="G1515" t="s">
        <v>9239</v>
      </c>
      <c r="H1515" t="s">
        <v>9240</v>
      </c>
      <c r="I1515" t="s">
        <v>22</v>
      </c>
      <c r="J1515" t="s">
        <v>9241</v>
      </c>
      <c r="K1515" t="s">
        <v>24</v>
      </c>
      <c r="L1515" t="s">
        <v>483</v>
      </c>
      <c r="M1515" t="s">
        <v>26</v>
      </c>
      <c r="N1515" t="s">
        <v>27</v>
      </c>
    </row>
    <row r="1516" spans="1:14" x14ac:dyDescent="0.25">
      <c r="A1516" t="s">
        <v>9249</v>
      </c>
      <c r="B1516" t="s">
        <v>9250</v>
      </c>
      <c r="C1516" t="s">
        <v>16</v>
      </c>
      <c r="D1516" t="s">
        <v>9251</v>
      </c>
      <c r="E1516" t="s">
        <v>695</v>
      </c>
      <c r="F1516" t="s">
        <v>9252</v>
      </c>
      <c r="G1516" t="s">
        <v>9253</v>
      </c>
      <c r="H1516" t="s">
        <v>9254</v>
      </c>
      <c r="I1516" t="s">
        <v>22</v>
      </c>
      <c r="J1516" t="s">
        <v>9255</v>
      </c>
      <c r="K1516" t="s">
        <v>24</v>
      </c>
      <c r="L1516" t="s">
        <v>91</v>
      </c>
      <c r="M1516" t="s">
        <v>26</v>
      </c>
      <c r="N1516" t="s">
        <v>27</v>
      </c>
    </row>
    <row r="1517" spans="1:14" x14ac:dyDescent="0.25">
      <c r="A1517" t="s">
        <v>9256</v>
      </c>
      <c r="C1517" t="s">
        <v>76</v>
      </c>
      <c r="D1517" t="s">
        <v>6940</v>
      </c>
      <c r="E1517" t="s">
        <v>695</v>
      </c>
      <c r="F1517" t="s">
        <v>9257</v>
      </c>
      <c r="G1517" t="s">
        <v>9258</v>
      </c>
      <c r="H1517" t="s">
        <v>9259</v>
      </c>
      <c r="I1517" t="s">
        <v>34</v>
      </c>
      <c r="J1517" t="s">
        <v>1372</v>
      </c>
      <c r="K1517" t="s">
        <v>24</v>
      </c>
      <c r="L1517" t="s">
        <v>2467</v>
      </c>
      <c r="M1517" t="s">
        <v>9260</v>
      </c>
      <c r="N1517" t="s">
        <v>46</v>
      </c>
    </row>
    <row r="1518" spans="1:14" x14ac:dyDescent="0.25">
      <c r="A1518" t="s">
        <v>9261</v>
      </c>
      <c r="B1518" t="s">
        <v>1974</v>
      </c>
      <c r="C1518" t="s">
        <v>76</v>
      </c>
      <c r="D1518" t="s">
        <v>2533</v>
      </c>
      <c r="E1518" t="s">
        <v>695</v>
      </c>
      <c r="F1518" t="s">
        <v>9262</v>
      </c>
      <c r="G1518" t="s">
        <v>9263</v>
      </c>
      <c r="H1518" t="s">
        <v>9264</v>
      </c>
      <c r="I1518" t="s">
        <v>34</v>
      </c>
      <c r="J1518" t="s">
        <v>178</v>
      </c>
      <c r="K1518" t="s">
        <v>24</v>
      </c>
      <c r="L1518" t="s">
        <v>257</v>
      </c>
      <c r="M1518" t="s">
        <v>26</v>
      </c>
      <c r="N1518" t="s">
        <v>27</v>
      </c>
    </row>
    <row r="1519" spans="1:14" x14ac:dyDescent="0.25">
      <c r="A1519" t="s">
        <v>9265</v>
      </c>
      <c r="B1519" t="s">
        <v>8533</v>
      </c>
      <c r="C1519" t="s">
        <v>16</v>
      </c>
      <c r="D1519" t="s">
        <v>8534</v>
      </c>
      <c r="E1519" t="s">
        <v>695</v>
      </c>
      <c r="F1519" t="s">
        <v>9266</v>
      </c>
      <c r="G1519" t="s">
        <v>9267</v>
      </c>
      <c r="H1519" t="s">
        <v>9268</v>
      </c>
      <c r="I1519" t="s">
        <v>22</v>
      </c>
      <c r="J1519" t="s">
        <v>134</v>
      </c>
      <c r="K1519" t="s">
        <v>24</v>
      </c>
      <c r="L1519" t="s">
        <v>91</v>
      </c>
      <c r="M1519" t="s">
        <v>26</v>
      </c>
      <c r="N1519" t="s">
        <v>27</v>
      </c>
    </row>
    <row r="1520" spans="1:14" x14ac:dyDescent="0.25">
      <c r="A1520" t="s">
        <v>9269</v>
      </c>
      <c r="C1520" t="s">
        <v>76</v>
      </c>
      <c r="D1520" t="s">
        <v>9118</v>
      </c>
      <c r="E1520" t="s">
        <v>695</v>
      </c>
      <c r="F1520" t="s">
        <v>9270</v>
      </c>
      <c r="G1520" t="s">
        <v>9271</v>
      </c>
      <c r="H1520" t="s">
        <v>9272</v>
      </c>
      <c r="I1520" t="s">
        <v>22</v>
      </c>
      <c r="J1520" t="s">
        <v>276</v>
      </c>
      <c r="K1520" t="s">
        <v>24</v>
      </c>
      <c r="L1520" t="s">
        <v>9122</v>
      </c>
      <c r="M1520" t="s">
        <v>26</v>
      </c>
      <c r="N1520" t="s">
        <v>27</v>
      </c>
    </row>
    <row r="1521" spans="1:14" x14ac:dyDescent="0.25">
      <c r="A1521" t="s">
        <v>9273</v>
      </c>
      <c r="B1521" t="s">
        <v>9137</v>
      </c>
      <c r="C1521" t="s">
        <v>16</v>
      </c>
      <c r="D1521" t="s">
        <v>9138</v>
      </c>
      <c r="E1521" t="s">
        <v>695</v>
      </c>
      <c r="F1521" t="s">
        <v>9274</v>
      </c>
      <c r="G1521" t="s">
        <v>9275</v>
      </c>
      <c r="H1521" t="s">
        <v>9276</v>
      </c>
      <c r="I1521" t="s">
        <v>34</v>
      </c>
      <c r="J1521" t="s">
        <v>1056</v>
      </c>
      <c r="K1521" t="s">
        <v>24</v>
      </c>
      <c r="L1521" t="s">
        <v>9142</v>
      </c>
      <c r="M1521" t="s">
        <v>9277</v>
      </c>
      <c r="N1521" t="s">
        <v>46</v>
      </c>
    </row>
    <row r="1522" spans="1:14" x14ac:dyDescent="0.25">
      <c r="A1522" t="s">
        <v>9278</v>
      </c>
      <c r="B1522" t="s">
        <v>9279</v>
      </c>
      <c r="C1522" t="s">
        <v>16</v>
      </c>
      <c r="D1522" t="s">
        <v>3889</v>
      </c>
      <c r="E1522" t="s">
        <v>695</v>
      </c>
      <c r="F1522" t="s">
        <v>9280</v>
      </c>
      <c r="G1522" t="s">
        <v>9281</v>
      </c>
      <c r="H1522" t="s">
        <v>9282</v>
      </c>
      <c r="I1522" t="s">
        <v>34</v>
      </c>
      <c r="J1522" t="s">
        <v>699</v>
      </c>
      <c r="K1522" t="s">
        <v>24</v>
      </c>
      <c r="L1522" t="s">
        <v>44</v>
      </c>
      <c r="M1522" t="s">
        <v>26</v>
      </c>
      <c r="N1522" t="s">
        <v>27</v>
      </c>
    </row>
    <row r="1523" spans="1:14" x14ac:dyDescent="0.25">
      <c r="A1523" t="s">
        <v>8526</v>
      </c>
      <c r="B1523" t="s">
        <v>8527</v>
      </c>
      <c r="C1523" t="s">
        <v>16</v>
      </c>
      <c r="D1523" t="s">
        <v>8528</v>
      </c>
      <c r="E1523" t="s">
        <v>695</v>
      </c>
      <c r="F1523" t="s">
        <v>9289</v>
      </c>
      <c r="G1523" t="s">
        <v>9290</v>
      </c>
      <c r="H1523" t="s">
        <v>9291</v>
      </c>
      <c r="I1523" t="s">
        <v>22</v>
      </c>
      <c r="J1523" t="s">
        <v>284</v>
      </c>
      <c r="K1523" t="s">
        <v>24</v>
      </c>
      <c r="L1523" t="s">
        <v>91</v>
      </c>
      <c r="M1523" t="s">
        <v>26</v>
      </c>
      <c r="N1523" t="s">
        <v>27</v>
      </c>
    </row>
    <row r="1524" spans="1:14" x14ac:dyDescent="0.25">
      <c r="A1524" t="s">
        <v>6915</v>
      </c>
      <c r="B1524" t="s">
        <v>6916</v>
      </c>
      <c r="C1524" t="s">
        <v>16</v>
      </c>
      <c r="D1524" t="s">
        <v>9292</v>
      </c>
      <c r="E1524" t="s">
        <v>695</v>
      </c>
      <c r="F1524" t="s">
        <v>9293</v>
      </c>
      <c r="G1524" t="s">
        <v>9294</v>
      </c>
      <c r="H1524" t="s">
        <v>9295</v>
      </c>
      <c r="I1524" t="s">
        <v>34</v>
      </c>
      <c r="J1524" t="s">
        <v>1488</v>
      </c>
      <c r="K1524" t="s">
        <v>24</v>
      </c>
      <c r="L1524" t="s">
        <v>900</v>
      </c>
      <c r="M1524" t="s">
        <v>9296</v>
      </c>
      <c r="N1524" t="s">
        <v>46</v>
      </c>
    </row>
    <row r="1525" spans="1:14" x14ac:dyDescent="0.25">
      <c r="A1525" t="s">
        <v>9158</v>
      </c>
      <c r="B1525" t="s">
        <v>9297</v>
      </c>
      <c r="C1525" t="s">
        <v>16</v>
      </c>
      <c r="D1525" t="s">
        <v>594</v>
      </c>
      <c r="E1525" t="s">
        <v>695</v>
      </c>
      <c r="F1525" t="s">
        <v>9298</v>
      </c>
      <c r="G1525" t="s">
        <v>9299</v>
      </c>
      <c r="H1525" t="s">
        <v>9300</v>
      </c>
      <c r="I1525" t="s">
        <v>34</v>
      </c>
      <c r="J1525" t="s">
        <v>889</v>
      </c>
      <c r="K1525" t="s">
        <v>24</v>
      </c>
      <c r="L1525" t="s">
        <v>224</v>
      </c>
      <c r="M1525" t="s">
        <v>26</v>
      </c>
      <c r="N1525" t="s">
        <v>27</v>
      </c>
    </row>
    <row r="1526" spans="1:14" x14ac:dyDescent="0.25">
      <c r="A1526" t="s">
        <v>6915</v>
      </c>
      <c r="B1526" t="s">
        <v>6916</v>
      </c>
      <c r="C1526" t="s">
        <v>16</v>
      </c>
      <c r="D1526" t="s">
        <v>9292</v>
      </c>
      <c r="E1526" t="s">
        <v>695</v>
      </c>
      <c r="F1526" t="s">
        <v>9301</v>
      </c>
      <c r="G1526" t="s">
        <v>9302</v>
      </c>
      <c r="H1526" t="s">
        <v>9303</v>
      </c>
      <c r="I1526" t="s">
        <v>34</v>
      </c>
      <c r="J1526" t="s">
        <v>669</v>
      </c>
      <c r="K1526" t="s">
        <v>24</v>
      </c>
      <c r="L1526" t="s">
        <v>900</v>
      </c>
      <c r="M1526" t="s">
        <v>9304</v>
      </c>
      <c r="N1526" t="s">
        <v>46</v>
      </c>
    </row>
    <row r="1527" spans="1:14" x14ac:dyDescent="0.25">
      <c r="A1527" t="s">
        <v>9311</v>
      </c>
      <c r="B1527" t="s">
        <v>9312</v>
      </c>
      <c r="C1527" t="s">
        <v>16</v>
      </c>
      <c r="D1527" t="s">
        <v>9237</v>
      </c>
      <c r="E1527" t="s">
        <v>695</v>
      </c>
      <c r="F1527" t="s">
        <v>9313</v>
      </c>
      <c r="G1527" t="s">
        <v>9314</v>
      </c>
      <c r="H1527" t="s">
        <v>9315</v>
      </c>
      <c r="I1527" t="s">
        <v>22</v>
      </c>
      <c r="J1527" t="s">
        <v>2011</v>
      </c>
      <c r="K1527" t="s">
        <v>24</v>
      </c>
      <c r="L1527" t="s">
        <v>483</v>
      </c>
      <c r="M1527" t="s">
        <v>26</v>
      </c>
      <c r="N1527" t="s">
        <v>27</v>
      </c>
    </row>
    <row r="1528" spans="1:14" x14ac:dyDescent="0.25">
      <c r="A1528" t="s">
        <v>9316</v>
      </c>
      <c r="B1528" t="s">
        <v>8544</v>
      </c>
      <c r="C1528" t="s">
        <v>16</v>
      </c>
      <c r="D1528" t="s">
        <v>5693</v>
      </c>
      <c r="E1528" t="s">
        <v>695</v>
      </c>
      <c r="F1528" t="s">
        <v>9317</v>
      </c>
      <c r="G1528" t="s">
        <v>9318</v>
      </c>
      <c r="H1528" t="s">
        <v>9319</v>
      </c>
      <c r="I1528" t="s">
        <v>34</v>
      </c>
      <c r="J1528" t="s">
        <v>284</v>
      </c>
      <c r="K1528" t="s">
        <v>24</v>
      </c>
      <c r="L1528" t="s">
        <v>914</v>
      </c>
      <c r="M1528" t="s">
        <v>26</v>
      </c>
      <c r="N1528" t="s">
        <v>27</v>
      </c>
    </row>
    <row r="1529" spans="1:14" x14ac:dyDescent="0.25">
      <c r="A1529" t="s">
        <v>9324</v>
      </c>
      <c r="B1529" t="s">
        <v>2946</v>
      </c>
      <c r="C1529" t="s">
        <v>16</v>
      </c>
      <c r="D1529" t="s">
        <v>2947</v>
      </c>
      <c r="E1529" t="s">
        <v>695</v>
      </c>
      <c r="F1529" t="s">
        <v>9325</v>
      </c>
      <c r="G1529" t="s">
        <v>9326</v>
      </c>
      <c r="H1529" t="s">
        <v>9327</v>
      </c>
      <c r="I1529" t="s">
        <v>34</v>
      </c>
      <c r="J1529" t="s">
        <v>269</v>
      </c>
      <c r="K1529" t="s">
        <v>24</v>
      </c>
      <c r="L1529" t="s">
        <v>2951</v>
      </c>
      <c r="M1529" t="s">
        <v>26</v>
      </c>
      <c r="N1529" t="s">
        <v>27</v>
      </c>
    </row>
    <row r="1530" spans="1:14" x14ac:dyDescent="0.25">
      <c r="A1530" t="s">
        <v>9334</v>
      </c>
      <c r="B1530" t="s">
        <v>9335</v>
      </c>
      <c r="C1530" t="s">
        <v>16</v>
      </c>
      <c r="D1530" t="s">
        <v>9336</v>
      </c>
      <c r="E1530" t="s">
        <v>695</v>
      </c>
      <c r="F1530" t="s">
        <v>9337</v>
      </c>
      <c r="G1530" t="s">
        <v>9338</v>
      </c>
      <c r="H1530" t="s">
        <v>9339</v>
      </c>
      <c r="I1530" t="s">
        <v>34</v>
      </c>
      <c r="J1530" t="s">
        <v>514</v>
      </c>
      <c r="K1530" t="s">
        <v>24</v>
      </c>
      <c r="L1530" t="s">
        <v>7555</v>
      </c>
      <c r="M1530" t="s">
        <v>26</v>
      </c>
      <c r="N1530" t="s">
        <v>27</v>
      </c>
    </row>
    <row r="1531" spans="1:14" x14ac:dyDescent="0.25">
      <c r="A1531" t="s">
        <v>763</v>
      </c>
      <c r="B1531" t="s">
        <v>9340</v>
      </c>
      <c r="C1531" t="s">
        <v>76</v>
      </c>
      <c r="E1531" t="s">
        <v>695</v>
      </c>
      <c r="F1531" t="s">
        <v>9341</v>
      </c>
      <c r="G1531" t="s">
        <v>9342</v>
      </c>
      <c r="H1531" t="s">
        <v>9343</v>
      </c>
      <c r="I1531" t="s">
        <v>34</v>
      </c>
      <c r="J1531" t="s">
        <v>1769</v>
      </c>
      <c r="K1531" t="s">
        <v>24</v>
      </c>
      <c r="M1531" t="s">
        <v>26</v>
      </c>
      <c r="N1531" t="s">
        <v>27</v>
      </c>
    </row>
    <row r="1532" spans="1:14" x14ac:dyDescent="0.25">
      <c r="A1532" t="s">
        <v>9158</v>
      </c>
      <c r="B1532" t="s">
        <v>9344</v>
      </c>
      <c r="C1532" t="s">
        <v>16</v>
      </c>
      <c r="D1532" t="s">
        <v>594</v>
      </c>
      <c r="E1532" t="s">
        <v>695</v>
      </c>
      <c r="F1532" t="s">
        <v>9345</v>
      </c>
      <c r="G1532" t="s">
        <v>9346</v>
      </c>
      <c r="H1532" t="s">
        <v>9347</v>
      </c>
      <c r="I1532" t="s">
        <v>34</v>
      </c>
      <c r="J1532" t="s">
        <v>307</v>
      </c>
      <c r="K1532" t="s">
        <v>24</v>
      </c>
      <c r="L1532" t="s">
        <v>224</v>
      </c>
      <c r="M1532" t="s">
        <v>26</v>
      </c>
      <c r="N1532" t="s">
        <v>27</v>
      </c>
    </row>
    <row r="1533" spans="1:14" x14ac:dyDescent="0.25">
      <c r="A1533" t="s">
        <v>5580</v>
      </c>
      <c r="B1533" t="s">
        <v>9353</v>
      </c>
      <c r="C1533" t="s">
        <v>76</v>
      </c>
      <c r="D1533" t="s">
        <v>5227</v>
      </c>
      <c r="E1533" t="s">
        <v>695</v>
      </c>
      <c r="F1533" t="s">
        <v>9354</v>
      </c>
      <c r="G1533" t="s">
        <v>9355</v>
      </c>
      <c r="H1533" t="s">
        <v>9356</v>
      </c>
      <c r="I1533" t="s">
        <v>34</v>
      </c>
      <c r="J1533" t="s">
        <v>463</v>
      </c>
      <c r="K1533" t="s">
        <v>24</v>
      </c>
      <c r="L1533" t="s">
        <v>2863</v>
      </c>
      <c r="M1533" t="s">
        <v>9357</v>
      </c>
      <c r="N1533" t="s">
        <v>46</v>
      </c>
    </row>
    <row r="1534" spans="1:14" x14ac:dyDescent="0.25">
      <c r="A1534" t="s">
        <v>9358</v>
      </c>
      <c r="C1534" t="s">
        <v>76</v>
      </c>
      <c r="D1534" t="s">
        <v>9118</v>
      </c>
      <c r="E1534" t="s">
        <v>695</v>
      </c>
      <c r="F1534" t="s">
        <v>9359</v>
      </c>
      <c r="G1534" t="s">
        <v>9360</v>
      </c>
      <c r="H1534" t="s">
        <v>9361</v>
      </c>
      <c r="I1534" t="s">
        <v>22</v>
      </c>
      <c r="J1534" t="s">
        <v>276</v>
      </c>
      <c r="K1534" t="s">
        <v>24</v>
      </c>
      <c r="L1534" t="s">
        <v>9122</v>
      </c>
      <c r="M1534" t="s">
        <v>26</v>
      </c>
      <c r="N1534" t="s">
        <v>27</v>
      </c>
    </row>
    <row r="1535" spans="1:14" x14ac:dyDescent="0.25">
      <c r="A1535" t="s">
        <v>9366</v>
      </c>
      <c r="B1535" t="s">
        <v>992</v>
      </c>
      <c r="C1535" t="s">
        <v>16</v>
      </c>
      <c r="D1535" t="s">
        <v>3396</v>
      </c>
      <c r="E1535" t="s">
        <v>695</v>
      </c>
      <c r="F1535" t="s">
        <v>9367</v>
      </c>
      <c r="G1535" t="s">
        <v>9368</v>
      </c>
      <c r="H1535" t="s">
        <v>9369</v>
      </c>
      <c r="I1535" t="s">
        <v>34</v>
      </c>
      <c r="J1535" t="s">
        <v>5824</v>
      </c>
      <c r="K1535" t="s">
        <v>24</v>
      </c>
      <c r="L1535" t="s">
        <v>9370</v>
      </c>
      <c r="M1535" t="s">
        <v>26</v>
      </c>
      <c r="N1535" t="s">
        <v>27</v>
      </c>
    </row>
    <row r="1536" spans="1:14" x14ac:dyDescent="0.25">
      <c r="A1536" t="s">
        <v>9371</v>
      </c>
      <c r="C1536" t="s">
        <v>76</v>
      </c>
      <c r="D1536" t="s">
        <v>9372</v>
      </c>
      <c r="E1536" t="s">
        <v>695</v>
      </c>
      <c r="F1536" t="s">
        <v>9373</v>
      </c>
      <c r="G1536" t="s">
        <v>9374</v>
      </c>
      <c r="H1536" t="s">
        <v>9375</v>
      </c>
      <c r="I1536" t="s">
        <v>34</v>
      </c>
      <c r="J1536" t="s">
        <v>284</v>
      </c>
      <c r="K1536" t="s">
        <v>24</v>
      </c>
      <c r="L1536" t="s">
        <v>477</v>
      </c>
      <c r="M1536" t="s">
        <v>26</v>
      </c>
      <c r="N1536" t="s">
        <v>27</v>
      </c>
    </row>
    <row r="1537" spans="1:14" x14ac:dyDescent="0.25">
      <c r="A1537" t="s">
        <v>9380</v>
      </c>
      <c r="B1537" t="s">
        <v>8544</v>
      </c>
      <c r="C1537" t="s">
        <v>16</v>
      </c>
      <c r="D1537" t="s">
        <v>4792</v>
      </c>
      <c r="E1537" t="s">
        <v>695</v>
      </c>
      <c r="F1537" t="s">
        <v>9381</v>
      </c>
      <c r="G1537" t="s">
        <v>9382</v>
      </c>
      <c r="H1537" t="s">
        <v>9383</v>
      </c>
      <c r="I1537" t="s">
        <v>34</v>
      </c>
      <c r="J1537" t="s">
        <v>23</v>
      </c>
      <c r="K1537" t="s">
        <v>24</v>
      </c>
      <c r="L1537" t="s">
        <v>914</v>
      </c>
      <c r="M1537" t="s">
        <v>26</v>
      </c>
      <c r="N1537" t="s">
        <v>27</v>
      </c>
    </row>
    <row r="1538" spans="1:14" x14ac:dyDescent="0.25">
      <c r="A1538" t="s">
        <v>9256</v>
      </c>
      <c r="C1538" t="s">
        <v>76</v>
      </c>
      <c r="D1538" t="s">
        <v>6940</v>
      </c>
      <c r="E1538" t="s">
        <v>695</v>
      </c>
      <c r="F1538" t="s">
        <v>9384</v>
      </c>
      <c r="G1538" t="s">
        <v>9385</v>
      </c>
      <c r="H1538" t="s">
        <v>9386</v>
      </c>
      <c r="I1538" t="s">
        <v>34</v>
      </c>
      <c r="J1538" t="s">
        <v>1557</v>
      </c>
      <c r="K1538" t="s">
        <v>24</v>
      </c>
      <c r="L1538" t="s">
        <v>3765</v>
      </c>
      <c r="M1538" t="s">
        <v>9387</v>
      </c>
      <c r="N1538" t="s">
        <v>46</v>
      </c>
    </row>
    <row r="1539" spans="1:14" x14ac:dyDescent="0.25">
      <c r="A1539" t="s">
        <v>9388</v>
      </c>
      <c r="B1539" t="s">
        <v>1519</v>
      </c>
      <c r="C1539" t="s">
        <v>16</v>
      </c>
      <c r="D1539" t="s">
        <v>8478</v>
      </c>
      <c r="E1539" t="s">
        <v>695</v>
      </c>
      <c r="F1539" t="s">
        <v>9389</v>
      </c>
      <c r="G1539" t="s">
        <v>9390</v>
      </c>
      <c r="H1539" t="s">
        <v>9391</v>
      </c>
      <c r="I1539" t="s">
        <v>22</v>
      </c>
      <c r="J1539" t="s">
        <v>1161</v>
      </c>
      <c r="K1539" t="s">
        <v>24</v>
      </c>
      <c r="L1539" t="s">
        <v>44</v>
      </c>
      <c r="M1539" t="s">
        <v>26</v>
      </c>
      <c r="N1539" t="s">
        <v>27</v>
      </c>
    </row>
    <row r="1540" spans="1:14" x14ac:dyDescent="0.25">
      <c r="A1540" t="s">
        <v>9392</v>
      </c>
      <c r="C1540" t="s">
        <v>16</v>
      </c>
      <c r="D1540" t="s">
        <v>472</v>
      </c>
      <c r="E1540" t="s">
        <v>695</v>
      </c>
      <c r="F1540" t="s">
        <v>9393</v>
      </c>
      <c r="G1540" t="s">
        <v>9394</v>
      </c>
      <c r="H1540" t="s">
        <v>9395</v>
      </c>
      <c r="I1540" t="s">
        <v>34</v>
      </c>
      <c r="J1540" t="s">
        <v>240</v>
      </c>
      <c r="K1540" t="s">
        <v>24</v>
      </c>
      <c r="L1540" t="s">
        <v>477</v>
      </c>
      <c r="M1540" t="s">
        <v>26</v>
      </c>
      <c r="N1540" t="s">
        <v>27</v>
      </c>
    </row>
    <row r="1541" spans="1:14" x14ac:dyDescent="0.25">
      <c r="A1541" t="s">
        <v>9396</v>
      </c>
      <c r="B1541" t="s">
        <v>8533</v>
      </c>
      <c r="C1541" t="s">
        <v>16</v>
      </c>
      <c r="D1541" t="s">
        <v>8534</v>
      </c>
      <c r="E1541" t="s">
        <v>695</v>
      </c>
      <c r="F1541" t="s">
        <v>9397</v>
      </c>
      <c r="G1541" t="s">
        <v>9398</v>
      </c>
      <c r="H1541" t="s">
        <v>9399</v>
      </c>
      <c r="I1541" t="s">
        <v>22</v>
      </c>
      <c r="J1541" t="s">
        <v>134</v>
      </c>
      <c r="K1541" t="s">
        <v>24</v>
      </c>
      <c r="L1541" t="s">
        <v>91</v>
      </c>
      <c r="M1541" t="s">
        <v>26</v>
      </c>
      <c r="N1541" t="s">
        <v>27</v>
      </c>
    </row>
    <row r="1542" spans="1:14" x14ac:dyDescent="0.25">
      <c r="A1542" t="s">
        <v>9400</v>
      </c>
      <c r="B1542" t="s">
        <v>992</v>
      </c>
      <c r="C1542" t="s">
        <v>16</v>
      </c>
      <c r="D1542" t="s">
        <v>3396</v>
      </c>
      <c r="E1542" t="s">
        <v>695</v>
      </c>
      <c r="F1542" t="s">
        <v>9401</v>
      </c>
      <c r="G1542" t="s">
        <v>9402</v>
      </c>
      <c r="H1542" t="s">
        <v>9403</v>
      </c>
      <c r="I1542" t="s">
        <v>34</v>
      </c>
      <c r="J1542" t="s">
        <v>2011</v>
      </c>
      <c r="K1542" t="s">
        <v>24</v>
      </c>
      <c r="L1542" t="s">
        <v>1577</v>
      </c>
      <c r="M1542" t="s">
        <v>26</v>
      </c>
      <c r="N1542" t="s">
        <v>27</v>
      </c>
    </row>
    <row r="1543" spans="1:14" x14ac:dyDescent="0.25">
      <c r="A1543" t="s">
        <v>9404</v>
      </c>
      <c r="B1543" t="s">
        <v>8544</v>
      </c>
      <c r="C1543" t="s">
        <v>16</v>
      </c>
      <c r="D1543" t="s">
        <v>4792</v>
      </c>
      <c r="E1543" t="s">
        <v>695</v>
      </c>
      <c r="F1543" t="s">
        <v>9405</v>
      </c>
      <c r="G1543" t="s">
        <v>9406</v>
      </c>
      <c r="H1543" t="s">
        <v>9407</v>
      </c>
      <c r="I1543" t="s">
        <v>34</v>
      </c>
      <c r="J1543" t="s">
        <v>276</v>
      </c>
      <c r="K1543" t="s">
        <v>24</v>
      </c>
      <c r="L1543" t="s">
        <v>914</v>
      </c>
      <c r="M1543" t="s">
        <v>26</v>
      </c>
      <c r="N1543" t="s">
        <v>27</v>
      </c>
    </row>
    <row r="1544" spans="1:14" x14ac:dyDescent="0.25">
      <c r="A1544" t="s">
        <v>9408</v>
      </c>
      <c r="C1544" t="s">
        <v>76</v>
      </c>
      <c r="D1544" t="s">
        <v>9409</v>
      </c>
      <c r="E1544" t="s">
        <v>695</v>
      </c>
      <c r="F1544" t="s">
        <v>9410</v>
      </c>
      <c r="G1544" t="s">
        <v>9411</v>
      </c>
      <c r="H1544" t="s">
        <v>9412</v>
      </c>
      <c r="I1544" t="s">
        <v>22</v>
      </c>
      <c r="J1544" t="s">
        <v>276</v>
      </c>
      <c r="K1544" t="s">
        <v>24</v>
      </c>
      <c r="L1544" t="s">
        <v>91</v>
      </c>
      <c r="M1544" t="s">
        <v>26</v>
      </c>
      <c r="N1544" t="s">
        <v>27</v>
      </c>
    </row>
    <row r="1545" spans="1:14" x14ac:dyDescent="0.25">
      <c r="A1545" t="s">
        <v>9261</v>
      </c>
      <c r="B1545" t="s">
        <v>1974</v>
      </c>
      <c r="C1545" t="s">
        <v>76</v>
      </c>
      <c r="D1545" t="s">
        <v>2533</v>
      </c>
      <c r="E1545" t="s">
        <v>695</v>
      </c>
      <c r="F1545" t="s">
        <v>9417</v>
      </c>
      <c r="G1545" t="s">
        <v>9418</v>
      </c>
      <c r="H1545" t="s">
        <v>9419</v>
      </c>
      <c r="I1545" t="s">
        <v>34</v>
      </c>
      <c r="J1545" t="s">
        <v>178</v>
      </c>
      <c r="K1545" t="s">
        <v>24</v>
      </c>
      <c r="L1545" t="s">
        <v>257</v>
      </c>
      <c r="M1545" t="s">
        <v>26</v>
      </c>
      <c r="N1545" t="s">
        <v>27</v>
      </c>
    </row>
    <row r="1546" spans="1:14" x14ac:dyDescent="0.25">
      <c r="A1546" t="s">
        <v>9420</v>
      </c>
      <c r="B1546" t="s">
        <v>9421</v>
      </c>
      <c r="C1546" t="s">
        <v>76</v>
      </c>
      <c r="D1546" t="s">
        <v>1052</v>
      </c>
      <c r="E1546" t="s">
        <v>695</v>
      </c>
      <c r="F1546" t="s">
        <v>9422</v>
      </c>
      <c r="G1546" t="s">
        <v>9423</v>
      </c>
      <c r="H1546" t="s">
        <v>9424</v>
      </c>
      <c r="I1546" t="s">
        <v>34</v>
      </c>
      <c r="J1546" t="s">
        <v>71</v>
      </c>
      <c r="K1546" t="s">
        <v>24</v>
      </c>
      <c r="L1546" t="s">
        <v>224</v>
      </c>
      <c r="M1546" t="s">
        <v>9425</v>
      </c>
      <c r="N1546" t="s">
        <v>46</v>
      </c>
    </row>
    <row r="1547" spans="1:14" x14ac:dyDescent="0.25">
      <c r="A1547" t="s">
        <v>9426</v>
      </c>
      <c r="B1547" t="s">
        <v>9421</v>
      </c>
      <c r="C1547" t="s">
        <v>76</v>
      </c>
      <c r="D1547" t="s">
        <v>1052</v>
      </c>
      <c r="E1547" t="s">
        <v>695</v>
      </c>
      <c r="F1547" t="s">
        <v>9427</v>
      </c>
      <c r="G1547" t="s">
        <v>9428</v>
      </c>
      <c r="H1547" t="s">
        <v>9429</v>
      </c>
      <c r="I1547" t="s">
        <v>34</v>
      </c>
      <c r="J1547" t="s">
        <v>71</v>
      </c>
      <c r="K1547" t="s">
        <v>24</v>
      </c>
      <c r="L1547" t="s">
        <v>224</v>
      </c>
      <c r="M1547" t="s">
        <v>9430</v>
      </c>
      <c r="N1547" t="s">
        <v>46</v>
      </c>
    </row>
    <row r="1548" spans="1:14" x14ac:dyDescent="0.25">
      <c r="A1548" t="s">
        <v>3065</v>
      </c>
      <c r="B1548" t="s">
        <v>3786</v>
      </c>
      <c r="C1548" t="s">
        <v>76</v>
      </c>
      <c r="D1548" t="s">
        <v>9439</v>
      </c>
      <c r="E1548" t="s">
        <v>695</v>
      </c>
      <c r="F1548" t="s">
        <v>9440</v>
      </c>
      <c r="G1548" t="s">
        <v>9441</v>
      </c>
      <c r="H1548" t="s">
        <v>9442</v>
      </c>
      <c r="I1548" t="s">
        <v>34</v>
      </c>
      <c r="J1548" t="s">
        <v>1413</v>
      </c>
      <c r="K1548" t="s">
        <v>24</v>
      </c>
      <c r="L1548" t="s">
        <v>2938</v>
      </c>
      <c r="M1548" t="s">
        <v>9443</v>
      </c>
      <c r="N1548" t="s">
        <v>46</v>
      </c>
    </row>
    <row r="1549" spans="1:14" x14ac:dyDescent="0.25">
      <c r="A1549" t="s">
        <v>9444</v>
      </c>
      <c r="B1549" t="s">
        <v>9445</v>
      </c>
      <c r="C1549" t="s">
        <v>76</v>
      </c>
      <c r="D1549" t="s">
        <v>67</v>
      </c>
      <c r="E1549" t="s">
        <v>695</v>
      </c>
      <c r="F1549" t="s">
        <v>9446</v>
      </c>
      <c r="G1549" t="s">
        <v>9447</v>
      </c>
      <c r="H1549" t="s">
        <v>9448</v>
      </c>
      <c r="I1549" t="s">
        <v>34</v>
      </c>
      <c r="J1549" t="s">
        <v>691</v>
      </c>
      <c r="K1549" t="s">
        <v>24</v>
      </c>
      <c r="L1549" t="s">
        <v>44</v>
      </c>
      <c r="M1549" t="s">
        <v>26</v>
      </c>
      <c r="N1549" t="s">
        <v>27</v>
      </c>
    </row>
    <row r="1550" spans="1:14" x14ac:dyDescent="0.25">
      <c r="A1550" t="s">
        <v>9449</v>
      </c>
      <c r="B1550" t="s">
        <v>7317</v>
      </c>
      <c r="C1550" t="s">
        <v>16</v>
      </c>
      <c r="D1550" t="s">
        <v>9145</v>
      </c>
      <c r="E1550" t="s">
        <v>695</v>
      </c>
      <c r="F1550" t="s">
        <v>9450</v>
      </c>
      <c r="G1550" t="s">
        <v>9451</v>
      </c>
      <c r="H1550" t="s">
        <v>9452</v>
      </c>
      <c r="I1550" t="s">
        <v>34</v>
      </c>
      <c r="J1550" t="s">
        <v>1762</v>
      </c>
      <c r="K1550" t="s">
        <v>24</v>
      </c>
      <c r="L1550" t="s">
        <v>9453</v>
      </c>
      <c r="M1550" t="s">
        <v>26</v>
      </c>
      <c r="N1550" t="s">
        <v>27</v>
      </c>
    </row>
    <row r="1551" spans="1:14" x14ac:dyDescent="0.25">
      <c r="A1551" t="s">
        <v>9311</v>
      </c>
      <c r="B1551" t="s">
        <v>9312</v>
      </c>
      <c r="C1551" t="s">
        <v>16</v>
      </c>
      <c r="D1551" t="s">
        <v>9237</v>
      </c>
      <c r="E1551" t="s">
        <v>695</v>
      </c>
      <c r="F1551" t="s">
        <v>9454</v>
      </c>
      <c r="G1551" t="s">
        <v>9455</v>
      </c>
      <c r="H1551" t="s">
        <v>9456</v>
      </c>
      <c r="I1551" t="s">
        <v>22</v>
      </c>
      <c r="J1551" t="s">
        <v>9241</v>
      </c>
      <c r="K1551" t="s">
        <v>24</v>
      </c>
      <c r="L1551" t="s">
        <v>483</v>
      </c>
      <c r="M1551" t="s">
        <v>26</v>
      </c>
      <c r="N1551" t="s">
        <v>27</v>
      </c>
    </row>
    <row r="1552" spans="1:14" x14ac:dyDescent="0.25">
      <c r="A1552" t="s">
        <v>9461</v>
      </c>
      <c r="B1552" t="s">
        <v>8544</v>
      </c>
      <c r="C1552" t="s">
        <v>16</v>
      </c>
      <c r="D1552" t="s">
        <v>9170</v>
      </c>
      <c r="E1552" t="s">
        <v>695</v>
      </c>
      <c r="F1552" t="s">
        <v>9462</v>
      </c>
      <c r="G1552" t="s">
        <v>9463</v>
      </c>
      <c r="H1552" t="s">
        <v>9464</v>
      </c>
      <c r="I1552" t="s">
        <v>34</v>
      </c>
      <c r="J1552" t="s">
        <v>269</v>
      </c>
      <c r="K1552" t="s">
        <v>24</v>
      </c>
      <c r="L1552" t="s">
        <v>914</v>
      </c>
      <c r="M1552" t="s">
        <v>26</v>
      </c>
      <c r="N1552" t="s">
        <v>27</v>
      </c>
    </row>
    <row r="1553" spans="1:14" x14ac:dyDescent="0.25">
      <c r="A1553" t="s">
        <v>9465</v>
      </c>
      <c r="B1553" t="s">
        <v>992</v>
      </c>
      <c r="C1553" t="s">
        <v>16</v>
      </c>
      <c r="D1553" t="s">
        <v>3396</v>
      </c>
      <c r="E1553" t="s">
        <v>695</v>
      </c>
      <c r="F1553" t="s">
        <v>9466</v>
      </c>
      <c r="G1553" t="s">
        <v>9467</v>
      </c>
      <c r="H1553" t="s">
        <v>9468</v>
      </c>
      <c r="I1553" t="s">
        <v>34</v>
      </c>
      <c r="J1553" t="s">
        <v>855</v>
      </c>
      <c r="K1553" t="s">
        <v>24</v>
      </c>
      <c r="L1553" t="s">
        <v>9370</v>
      </c>
      <c r="M1553" t="s">
        <v>26</v>
      </c>
      <c r="N1553" t="s">
        <v>27</v>
      </c>
    </row>
    <row r="1554" spans="1:14" x14ac:dyDescent="0.25">
      <c r="A1554" t="s">
        <v>9469</v>
      </c>
      <c r="B1554" t="s">
        <v>8544</v>
      </c>
      <c r="C1554" t="s">
        <v>16</v>
      </c>
      <c r="D1554" t="s">
        <v>4792</v>
      </c>
      <c r="E1554" t="s">
        <v>695</v>
      </c>
      <c r="F1554" t="s">
        <v>9470</v>
      </c>
      <c r="G1554" t="s">
        <v>9471</v>
      </c>
      <c r="H1554" t="s">
        <v>9472</v>
      </c>
      <c r="I1554" t="s">
        <v>34</v>
      </c>
      <c r="J1554" t="s">
        <v>872</v>
      </c>
      <c r="K1554" t="s">
        <v>24</v>
      </c>
      <c r="L1554" t="s">
        <v>914</v>
      </c>
      <c r="M1554" t="s">
        <v>26</v>
      </c>
      <c r="N1554" t="s">
        <v>27</v>
      </c>
    </row>
    <row r="1555" spans="1:14" x14ac:dyDescent="0.25">
      <c r="A1555" t="s">
        <v>9174</v>
      </c>
      <c r="B1555" t="s">
        <v>9175</v>
      </c>
      <c r="C1555" t="s">
        <v>76</v>
      </c>
      <c r="D1555" t="s">
        <v>8596</v>
      </c>
      <c r="E1555" t="s">
        <v>695</v>
      </c>
      <c r="F1555" t="s">
        <v>9476</v>
      </c>
      <c r="G1555" t="s">
        <v>9477</v>
      </c>
      <c r="H1555" t="s">
        <v>9478</v>
      </c>
      <c r="I1555" t="s">
        <v>34</v>
      </c>
      <c r="J1555" t="s">
        <v>1372</v>
      </c>
      <c r="K1555" t="s">
        <v>24</v>
      </c>
      <c r="L1555" t="s">
        <v>9179</v>
      </c>
      <c r="M1555" t="s">
        <v>9479</v>
      </c>
      <c r="N1555" t="s">
        <v>46</v>
      </c>
    </row>
    <row r="1556" spans="1:14" x14ac:dyDescent="0.25">
      <c r="A1556" t="s">
        <v>9480</v>
      </c>
      <c r="B1556" t="s">
        <v>8544</v>
      </c>
      <c r="C1556" t="s">
        <v>16</v>
      </c>
      <c r="D1556" t="s">
        <v>4792</v>
      </c>
      <c r="E1556" t="s">
        <v>695</v>
      </c>
      <c r="F1556" t="s">
        <v>9481</v>
      </c>
      <c r="G1556" t="s">
        <v>9482</v>
      </c>
      <c r="H1556" t="s">
        <v>9483</v>
      </c>
      <c r="I1556" t="s">
        <v>34</v>
      </c>
      <c r="J1556" t="s">
        <v>142</v>
      </c>
      <c r="K1556" t="s">
        <v>24</v>
      </c>
      <c r="L1556" t="s">
        <v>914</v>
      </c>
      <c r="M1556" t="s">
        <v>26</v>
      </c>
      <c r="N1556" t="s">
        <v>27</v>
      </c>
    </row>
    <row r="1557" spans="1:14" x14ac:dyDescent="0.25">
      <c r="A1557" t="s">
        <v>9484</v>
      </c>
      <c r="B1557" t="s">
        <v>992</v>
      </c>
      <c r="C1557" t="s">
        <v>16</v>
      </c>
      <c r="D1557" t="s">
        <v>3396</v>
      </c>
      <c r="E1557" t="s">
        <v>695</v>
      </c>
      <c r="F1557" t="s">
        <v>9485</v>
      </c>
      <c r="G1557" t="s">
        <v>9486</v>
      </c>
      <c r="H1557" t="s">
        <v>9487</v>
      </c>
      <c r="I1557" t="s">
        <v>34</v>
      </c>
      <c r="J1557" t="s">
        <v>6203</v>
      </c>
      <c r="K1557" t="s">
        <v>24</v>
      </c>
      <c r="L1557" t="s">
        <v>9370</v>
      </c>
      <c r="M1557" t="s">
        <v>26</v>
      </c>
      <c r="N1557" t="s">
        <v>27</v>
      </c>
    </row>
    <row r="1558" spans="1:14" x14ac:dyDescent="0.25">
      <c r="A1558" t="s">
        <v>9158</v>
      </c>
      <c r="B1558" t="s">
        <v>9488</v>
      </c>
      <c r="C1558" t="s">
        <v>16</v>
      </c>
      <c r="D1558" t="s">
        <v>594</v>
      </c>
      <c r="E1558" t="s">
        <v>695</v>
      </c>
      <c r="F1558" t="s">
        <v>9489</v>
      </c>
      <c r="G1558" t="s">
        <v>9490</v>
      </c>
      <c r="H1558" t="s">
        <v>9491</v>
      </c>
      <c r="I1558" t="s">
        <v>34</v>
      </c>
      <c r="J1558" t="s">
        <v>1010</v>
      </c>
      <c r="K1558" t="s">
        <v>24</v>
      </c>
      <c r="L1558" t="s">
        <v>224</v>
      </c>
      <c r="M1558" t="s">
        <v>26</v>
      </c>
      <c r="N1558" t="s">
        <v>27</v>
      </c>
    </row>
    <row r="1559" spans="1:14" x14ac:dyDescent="0.25">
      <c r="A1559" t="s">
        <v>9388</v>
      </c>
      <c r="B1559" t="s">
        <v>1519</v>
      </c>
      <c r="C1559" t="s">
        <v>16</v>
      </c>
      <c r="D1559" t="s">
        <v>8478</v>
      </c>
      <c r="E1559" t="s">
        <v>695</v>
      </c>
      <c r="F1559" t="s">
        <v>9492</v>
      </c>
      <c r="G1559" t="s">
        <v>9493</v>
      </c>
      <c r="H1559" t="s">
        <v>9494</v>
      </c>
      <c r="I1559" t="s">
        <v>22</v>
      </c>
      <c r="J1559" t="s">
        <v>1161</v>
      </c>
      <c r="K1559" t="s">
        <v>24</v>
      </c>
      <c r="L1559" t="s">
        <v>44</v>
      </c>
      <c r="M1559" t="s">
        <v>26</v>
      </c>
      <c r="N1559" t="s">
        <v>27</v>
      </c>
    </row>
    <row r="1560" spans="1:14" x14ac:dyDescent="0.25">
      <c r="A1560" t="s">
        <v>9501</v>
      </c>
      <c r="B1560" t="s">
        <v>1304</v>
      </c>
      <c r="C1560" t="s">
        <v>16</v>
      </c>
      <c r="D1560" t="s">
        <v>1052</v>
      </c>
      <c r="E1560" t="s">
        <v>695</v>
      </c>
      <c r="F1560" t="s">
        <v>9502</v>
      </c>
      <c r="G1560" t="s">
        <v>9503</v>
      </c>
      <c r="H1560" t="s">
        <v>9504</v>
      </c>
      <c r="I1560" t="s">
        <v>34</v>
      </c>
      <c r="J1560" t="s">
        <v>127</v>
      </c>
      <c r="K1560" t="s">
        <v>24</v>
      </c>
      <c r="L1560" t="s">
        <v>224</v>
      </c>
      <c r="M1560" t="s">
        <v>9505</v>
      </c>
      <c r="N1560" t="s">
        <v>46</v>
      </c>
    </row>
    <row r="1561" spans="1:14" x14ac:dyDescent="0.25">
      <c r="A1561" t="s">
        <v>9506</v>
      </c>
      <c r="B1561" t="s">
        <v>992</v>
      </c>
      <c r="C1561" t="s">
        <v>16</v>
      </c>
      <c r="D1561" t="s">
        <v>3396</v>
      </c>
      <c r="E1561" t="s">
        <v>695</v>
      </c>
      <c r="F1561" t="s">
        <v>9507</v>
      </c>
      <c r="G1561" t="s">
        <v>9508</v>
      </c>
      <c r="H1561" t="s">
        <v>9509</v>
      </c>
      <c r="I1561" t="s">
        <v>34</v>
      </c>
      <c r="J1561" t="s">
        <v>9241</v>
      </c>
      <c r="K1561" t="s">
        <v>24</v>
      </c>
      <c r="L1561" t="s">
        <v>9234</v>
      </c>
      <c r="M1561" t="s">
        <v>26</v>
      </c>
      <c r="N1561" t="s">
        <v>27</v>
      </c>
    </row>
    <row r="1562" spans="1:14" x14ac:dyDescent="0.25">
      <c r="A1562" t="s">
        <v>9510</v>
      </c>
      <c r="B1562" t="s">
        <v>8544</v>
      </c>
      <c r="C1562" t="s">
        <v>16</v>
      </c>
      <c r="D1562" t="s">
        <v>4792</v>
      </c>
      <c r="E1562" t="s">
        <v>695</v>
      </c>
      <c r="F1562" t="s">
        <v>9511</v>
      </c>
      <c r="G1562" t="s">
        <v>9512</v>
      </c>
      <c r="H1562" t="s">
        <v>9513</v>
      </c>
      <c r="I1562" t="s">
        <v>34</v>
      </c>
      <c r="J1562" t="s">
        <v>782</v>
      </c>
      <c r="K1562" t="s">
        <v>24</v>
      </c>
      <c r="L1562" t="s">
        <v>914</v>
      </c>
      <c r="M1562" t="s">
        <v>26</v>
      </c>
      <c r="N1562" t="s">
        <v>27</v>
      </c>
    </row>
    <row r="1563" spans="1:14" x14ac:dyDescent="0.25">
      <c r="A1563" t="s">
        <v>9514</v>
      </c>
      <c r="B1563" t="s">
        <v>8544</v>
      </c>
      <c r="C1563" t="s">
        <v>16</v>
      </c>
      <c r="D1563" t="s">
        <v>4792</v>
      </c>
      <c r="E1563" t="s">
        <v>695</v>
      </c>
      <c r="F1563" t="s">
        <v>9515</v>
      </c>
      <c r="G1563" t="s">
        <v>9516</v>
      </c>
      <c r="H1563" t="s">
        <v>9517</v>
      </c>
      <c r="I1563" t="s">
        <v>34</v>
      </c>
      <c r="J1563" t="s">
        <v>929</v>
      </c>
      <c r="K1563" t="s">
        <v>24</v>
      </c>
      <c r="L1563" t="s">
        <v>914</v>
      </c>
      <c r="M1563" t="s">
        <v>26</v>
      </c>
      <c r="N1563" t="s">
        <v>27</v>
      </c>
    </row>
    <row r="1564" spans="1:14" x14ac:dyDescent="0.25">
      <c r="A1564" t="s">
        <v>9518</v>
      </c>
      <c r="B1564" t="s">
        <v>8544</v>
      </c>
      <c r="C1564" t="s">
        <v>16</v>
      </c>
      <c r="D1564" t="s">
        <v>4792</v>
      </c>
      <c r="E1564" t="s">
        <v>695</v>
      </c>
      <c r="F1564" t="s">
        <v>9519</v>
      </c>
      <c r="G1564" t="s">
        <v>9520</v>
      </c>
      <c r="H1564" t="s">
        <v>9521</v>
      </c>
      <c r="I1564" t="s">
        <v>34</v>
      </c>
      <c r="J1564" t="s">
        <v>1208</v>
      </c>
      <c r="K1564" t="s">
        <v>24</v>
      </c>
      <c r="L1564" t="s">
        <v>914</v>
      </c>
      <c r="M1564" t="s">
        <v>26</v>
      </c>
      <c r="N1564" t="s">
        <v>27</v>
      </c>
    </row>
    <row r="1565" spans="1:14" x14ac:dyDescent="0.25">
      <c r="A1565" t="s">
        <v>9123</v>
      </c>
      <c r="B1565" t="s">
        <v>9124</v>
      </c>
      <c r="C1565" t="s">
        <v>16</v>
      </c>
      <c r="D1565" t="s">
        <v>288</v>
      </c>
      <c r="E1565" t="s">
        <v>695</v>
      </c>
      <c r="F1565" t="s">
        <v>9522</v>
      </c>
      <c r="G1565" t="s">
        <v>9523</v>
      </c>
      <c r="H1565" t="s">
        <v>9524</v>
      </c>
      <c r="I1565" t="s">
        <v>34</v>
      </c>
      <c r="J1565" t="s">
        <v>1056</v>
      </c>
      <c r="K1565" t="s">
        <v>24</v>
      </c>
      <c r="L1565" t="s">
        <v>224</v>
      </c>
      <c r="M1565" t="s">
        <v>9525</v>
      </c>
      <c r="N1565" t="s">
        <v>46</v>
      </c>
    </row>
    <row r="1566" spans="1:14" x14ac:dyDescent="0.25">
      <c r="A1566" t="s">
        <v>763</v>
      </c>
      <c r="B1566" t="s">
        <v>9340</v>
      </c>
      <c r="C1566" t="s">
        <v>76</v>
      </c>
      <c r="E1566" t="s">
        <v>695</v>
      </c>
      <c r="F1566" t="s">
        <v>9526</v>
      </c>
      <c r="G1566" t="s">
        <v>9527</v>
      </c>
      <c r="H1566" t="s">
        <v>9528</v>
      </c>
      <c r="I1566" t="s">
        <v>34</v>
      </c>
      <c r="J1566" t="s">
        <v>1769</v>
      </c>
      <c r="K1566" t="s">
        <v>24</v>
      </c>
      <c r="M1566" t="s">
        <v>26</v>
      </c>
      <c r="N1566" t="s">
        <v>27</v>
      </c>
    </row>
    <row r="1567" spans="1:14" x14ac:dyDescent="0.25">
      <c r="A1567" t="s">
        <v>9529</v>
      </c>
      <c r="B1567" t="s">
        <v>9530</v>
      </c>
      <c r="C1567" t="s">
        <v>76</v>
      </c>
      <c r="D1567" t="s">
        <v>9222</v>
      </c>
      <c r="E1567" t="s">
        <v>695</v>
      </c>
      <c r="F1567" t="s">
        <v>9531</v>
      </c>
      <c r="G1567" t="s">
        <v>9532</v>
      </c>
      <c r="H1567" t="s">
        <v>9533</v>
      </c>
      <c r="I1567" t="s">
        <v>34</v>
      </c>
      <c r="J1567" t="s">
        <v>232</v>
      </c>
      <c r="K1567" t="s">
        <v>24</v>
      </c>
      <c r="L1567" t="s">
        <v>82</v>
      </c>
      <c r="M1567" t="s">
        <v>26</v>
      </c>
      <c r="N1567" t="s">
        <v>27</v>
      </c>
    </row>
    <row r="1568" spans="1:14" x14ac:dyDescent="0.25">
      <c r="A1568" t="s">
        <v>9158</v>
      </c>
      <c r="B1568" t="s">
        <v>9534</v>
      </c>
      <c r="C1568" t="s">
        <v>16</v>
      </c>
      <c r="D1568" t="s">
        <v>594</v>
      </c>
      <c r="E1568" t="s">
        <v>695</v>
      </c>
      <c r="F1568" t="s">
        <v>9535</v>
      </c>
      <c r="G1568" t="s">
        <v>9536</v>
      </c>
      <c r="H1568" t="s">
        <v>9537</v>
      </c>
      <c r="I1568" t="s">
        <v>34</v>
      </c>
      <c r="J1568" t="s">
        <v>1275</v>
      </c>
      <c r="K1568" t="s">
        <v>24</v>
      </c>
      <c r="L1568" t="s">
        <v>224</v>
      </c>
      <c r="M1568" t="s">
        <v>26</v>
      </c>
      <c r="N1568" t="s">
        <v>27</v>
      </c>
    </row>
    <row r="1569" spans="1:14" x14ac:dyDescent="0.25">
      <c r="A1569" t="s">
        <v>9538</v>
      </c>
      <c r="B1569" t="s">
        <v>9539</v>
      </c>
      <c r="C1569" t="s">
        <v>16</v>
      </c>
      <c r="D1569" t="s">
        <v>1612</v>
      </c>
      <c r="E1569" t="s">
        <v>695</v>
      </c>
      <c r="F1569" t="s">
        <v>9540</v>
      </c>
      <c r="G1569" t="s">
        <v>9541</v>
      </c>
      <c r="H1569" t="s">
        <v>9542</v>
      </c>
      <c r="I1569" t="s">
        <v>34</v>
      </c>
      <c r="J1569" t="s">
        <v>816</v>
      </c>
      <c r="K1569" t="s">
        <v>24</v>
      </c>
      <c r="L1569" t="s">
        <v>82</v>
      </c>
      <c r="M1569" t="s">
        <v>26</v>
      </c>
      <c r="N1569" t="s">
        <v>27</v>
      </c>
    </row>
    <row r="1570" spans="1:14" x14ac:dyDescent="0.25">
      <c r="A1570" t="s">
        <v>9550</v>
      </c>
      <c r="C1570" t="s">
        <v>76</v>
      </c>
      <c r="D1570" t="s">
        <v>9118</v>
      </c>
      <c r="E1570" t="s">
        <v>695</v>
      </c>
      <c r="F1570" t="s">
        <v>9551</v>
      </c>
      <c r="G1570" t="s">
        <v>9552</v>
      </c>
      <c r="H1570" t="s">
        <v>9553</v>
      </c>
      <c r="I1570" t="s">
        <v>22</v>
      </c>
      <c r="J1570" t="s">
        <v>276</v>
      </c>
      <c r="K1570" t="s">
        <v>24</v>
      </c>
      <c r="L1570" t="s">
        <v>9122</v>
      </c>
      <c r="M1570" t="s">
        <v>26</v>
      </c>
      <c r="N1570" t="s">
        <v>27</v>
      </c>
    </row>
    <row r="1571" spans="1:14" x14ac:dyDescent="0.25">
      <c r="A1571" t="s">
        <v>9196</v>
      </c>
      <c r="B1571" t="s">
        <v>9197</v>
      </c>
      <c r="C1571" t="s">
        <v>16</v>
      </c>
      <c r="D1571" t="s">
        <v>9198</v>
      </c>
      <c r="E1571" t="s">
        <v>695</v>
      </c>
      <c r="F1571" t="s">
        <v>9557</v>
      </c>
      <c r="G1571" t="s">
        <v>9558</v>
      </c>
      <c r="H1571" t="s">
        <v>9559</v>
      </c>
      <c r="I1571" t="s">
        <v>34</v>
      </c>
      <c r="J1571" t="s">
        <v>426</v>
      </c>
      <c r="K1571" t="s">
        <v>24</v>
      </c>
      <c r="L1571" t="s">
        <v>713</v>
      </c>
      <c r="M1571" t="s">
        <v>26</v>
      </c>
      <c r="N1571" t="s">
        <v>27</v>
      </c>
    </row>
    <row r="1572" spans="1:14" x14ac:dyDescent="0.25">
      <c r="A1572" t="s">
        <v>9563</v>
      </c>
      <c r="B1572" t="s">
        <v>9564</v>
      </c>
      <c r="C1572" t="s">
        <v>16</v>
      </c>
      <c r="D1572" t="s">
        <v>2773</v>
      </c>
      <c r="E1572" t="s">
        <v>695</v>
      </c>
      <c r="F1572" t="s">
        <v>9565</v>
      </c>
      <c r="G1572" t="s">
        <v>9566</v>
      </c>
      <c r="H1572" t="s">
        <v>9567</v>
      </c>
      <c r="I1572" t="s">
        <v>34</v>
      </c>
      <c r="J1572" t="s">
        <v>232</v>
      </c>
      <c r="K1572" t="s">
        <v>24</v>
      </c>
      <c r="L1572" t="s">
        <v>9568</v>
      </c>
      <c r="M1572" t="s">
        <v>26</v>
      </c>
      <c r="N1572" t="s">
        <v>27</v>
      </c>
    </row>
    <row r="1573" spans="1:14" x14ac:dyDescent="0.25">
      <c r="A1573" t="s">
        <v>9569</v>
      </c>
      <c r="B1573" t="s">
        <v>9570</v>
      </c>
      <c r="C1573" t="s">
        <v>16</v>
      </c>
      <c r="D1573" t="s">
        <v>3396</v>
      </c>
      <c r="E1573" t="s">
        <v>695</v>
      </c>
      <c r="F1573" t="s">
        <v>9571</v>
      </c>
      <c r="G1573" t="s">
        <v>9572</v>
      </c>
      <c r="H1573" t="s">
        <v>9573</v>
      </c>
      <c r="I1573" t="s">
        <v>34</v>
      </c>
      <c r="J1573" t="s">
        <v>1227</v>
      </c>
      <c r="K1573" t="s">
        <v>24</v>
      </c>
      <c r="L1573" t="s">
        <v>9370</v>
      </c>
      <c r="M1573" t="s">
        <v>26</v>
      </c>
      <c r="N1573" t="s">
        <v>27</v>
      </c>
    </row>
    <row r="1574" spans="1:14" x14ac:dyDescent="0.25">
      <c r="A1574" t="s">
        <v>8526</v>
      </c>
      <c r="B1574" t="s">
        <v>8527</v>
      </c>
      <c r="C1574" t="s">
        <v>16</v>
      </c>
      <c r="D1574" t="s">
        <v>8528</v>
      </c>
      <c r="E1574" t="s">
        <v>695</v>
      </c>
      <c r="F1574" t="s">
        <v>9574</v>
      </c>
      <c r="G1574" t="s">
        <v>9575</v>
      </c>
      <c r="H1574" t="s">
        <v>9576</v>
      </c>
      <c r="I1574" t="s">
        <v>22</v>
      </c>
      <c r="J1574" t="s">
        <v>284</v>
      </c>
      <c r="K1574" t="s">
        <v>24</v>
      </c>
      <c r="L1574" t="s">
        <v>3900</v>
      </c>
      <c r="M1574" t="s">
        <v>26</v>
      </c>
      <c r="N1574" t="s">
        <v>27</v>
      </c>
    </row>
    <row r="1575" spans="1:14" x14ac:dyDescent="0.25">
      <c r="A1575" t="s">
        <v>9583</v>
      </c>
      <c r="B1575" t="s">
        <v>9329</v>
      </c>
      <c r="C1575" t="s">
        <v>16</v>
      </c>
      <c r="D1575" t="s">
        <v>9584</v>
      </c>
      <c r="E1575" t="s">
        <v>695</v>
      </c>
      <c r="F1575" t="s">
        <v>9585</v>
      </c>
      <c r="G1575" t="s">
        <v>9586</v>
      </c>
      <c r="H1575" t="s">
        <v>9587</v>
      </c>
      <c r="I1575" t="s">
        <v>22</v>
      </c>
      <c r="J1575" t="s">
        <v>944</v>
      </c>
      <c r="K1575" t="s">
        <v>24</v>
      </c>
      <c r="L1575" t="s">
        <v>9588</v>
      </c>
      <c r="M1575" t="s">
        <v>26</v>
      </c>
      <c r="N1575" t="s">
        <v>27</v>
      </c>
    </row>
    <row r="1576" spans="1:14" x14ac:dyDescent="0.25">
      <c r="A1576" t="s">
        <v>9163</v>
      </c>
      <c r="B1576" t="s">
        <v>9164</v>
      </c>
      <c r="C1576" t="s">
        <v>76</v>
      </c>
      <c r="D1576" t="s">
        <v>329</v>
      </c>
      <c r="E1576" t="s">
        <v>695</v>
      </c>
      <c r="F1576" t="s">
        <v>9589</v>
      </c>
      <c r="G1576" t="s">
        <v>9590</v>
      </c>
      <c r="H1576" t="s">
        <v>9591</v>
      </c>
      <c r="I1576" t="s">
        <v>34</v>
      </c>
      <c r="J1576" t="s">
        <v>333</v>
      </c>
      <c r="K1576" t="s">
        <v>24</v>
      </c>
      <c r="L1576" t="s">
        <v>334</v>
      </c>
      <c r="M1576" t="s">
        <v>9592</v>
      </c>
      <c r="N1576" t="s">
        <v>46</v>
      </c>
    </row>
    <row r="1577" spans="1:14" x14ac:dyDescent="0.25">
      <c r="A1577" t="s">
        <v>9597</v>
      </c>
      <c r="B1577" t="s">
        <v>8544</v>
      </c>
      <c r="C1577" t="s">
        <v>16</v>
      </c>
      <c r="D1577" t="s">
        <v>4792</v>
      </c>
      <c r="E1577" t="s">
        <v>695</v>
      </c>
      <c r="F1577" t="s">
        <v>9598</v>
      </c>
      <c r="G1577" t="s">
        <v>9599</v>
      </c>
      <c r="H1577" t="s">
        <v>9600</v>
      </c>
      <c r="I1577" t="s">
        <v>34</v>
      </c>
      <c r="J1577" t="s">
        <v>1569</v>
      </c>
      <c r="K1577" t="s">
        <v>24</v>
      </c>
      <c r="L1577" t="s">
        <v>914</v>
      </c>
      <c r="M1577" t="s">
        <v>26</v>
      </c>
      <c r="N1577" t="s">
        <v>27</v>
      </c>
    </row>
    <row r="1578" spans="1:14" x14ac:dyDescent="0.25">
      <c r="A1578" t="s">
        <v>5580</v>
      </c>
      <c r="B1578" t="s">
        <v>9353</v>
      </c>
      <c r="C1578" t="s">
        <v>76</v>
      </c>
      <c r="D1578" t="s">
        <v>5227</v>
      </c>
      <c r="E1578" t="s">
        <v>695</v>
      </c>
      <c r="F1578" t="s">
        <v>9601</v>
      </c>
      <c r="G1578" t="s">
        <v>9602</v>
      </c>
      <c r="H1578" t="s">
        <v>9603</v>
      </c>
      <c r="I1578" t="s">
        <v>34</v>
      </c>
      <c r="J1578" t="s">
        <v>463</v>
      </c>
      <c r="K1578" t="s">
        <v>24</v>
      </c>
      <c r="L1578" t="s">
        <v>2863</v>
      </c>
      <c r="M1578" t="s">
        <v>9604</v>
      </c>
      <c r="N1578" t="s">
        <v>46</v>
      </c>
    </row>
    <row r="1579" spans="1:14" x14ac:dyDescent="0.25">
      <c r="A1579" t="s">
        <v>9605</v>
      </c>
      <c r="B1579" t="s">
        <v>9606</v>
      </c>
      <c r="C1579" t="s">
        <v>16</v>
      </c>
      <c r="D1579" t="s">
        <v>3889</v>
      </c>
      <c r="E1579" t="s">
        <v>695</v>
      </c>
      <c r="F1579" t="s">
        <v>9607</v>
      </c>
      <c r="G1579" t="s">
        <v>9608</v>
      </c>
      <c r="H1579" t="s">
        <v>9609</v>
      </c>
      <c r="I1579" t="s">
        <v>34</v>
      </c>
      <c r="J1579" t="s">
        <v>699</v>
      </c>
      <c r="K1579" t="s">
        <v>24</v>
      </c>
      <c r="L1579" t="s">
        <v>44</v>
      </c>
      <c r="M1579" t="s">
        <v>26</v>
      </c>
      <c r="N1579" t="s">
        <v>27</v>
      </c>
    </row>
    <row r="1580" spans="1:14" x14ac:dyDescent="0.25">
      <c r="A1580" t="s">
        <v>9610</v>
      </c>
      <c r="B1580" t="s">
        <v>9243</v>
      </c>
      <c r="C1580" t="s">
        <v>76</v>
      </c>
      <c r="D1580" t="s">
        <v>9244</v>
      </c>
      <c r="E1580" t="s">
        <v>695</v>
      </c>
      <c r="F1580" t="s">
        <v>9611</v>
      </c>
      <c r="G1580" t="s">
        <v>9612</v>
      </c>
      <c r="H1580" t="s">
        <v>9613</v>
      </c>
      <c r="I1580" t="s">
        <v>34</v>
      </c>
      <c r="J1580" t="s">
        <v>276</v>
      </c>
      <c r="K1580" t="s">
        <v>24</v>
      </c>
      <c r="L1580" t="s">
        <v>9248</v>
      </c>
      <c r="M1580" t="s">
        <v>26</v>
      </c>
      <c r="N1580" t="s">
        <v>27</v>
      </c>
    </row>
    <row r="1581" spans="1:14" x14ac:dyDescent="0.25">
      <c r="A1581" t="s">
        <v>9618</v>
      </c>
      <c r="B1581" t="s">
        <v>8544</v>
      </c>
      <c r="C1581" t="s">
        <v>16</v>
      </c>
      <c r="D1581" t="s">
        <v>4792</v>
      </c>
      <c r="E1581" t="s">
        <v>695</v>
      </c>
      <c r="F1581" t="s">
        <v>9619</v>
      </c>
      <c r="G1581" t="s">
        <v>9620</v>
      </c>
      <c r="H1581" t="s">
        <v>9621</v>
      </c>
      <c r="I1581" t="s">
        <v>34</v>
      </c>
      <c r="J1581" t="s">
        <v>1704</v>
      </c>
      <c r="K1581" t="s">
        <v>24</v>
      </c>
      <c r="L1581" t="s">
        <v>914</v>
      </c>
      <c r="M1581" t="s">
        <v>26</v>
      </c>
      <c r="N1581" t="s">
        <v>27</v>
      </c>
    </row>
    <row r="1582" spans="1:14" x14ac:dyDescent="0.25">
      <c r="A1582" t="s">
        <v>9622</v>
      </c>
      <c r="B1582" t="s">
        <v>8544</v>
      </c>
      <c r="C1582" t="s">
        <v>16</v>
      </c>
      <c r="D1582" t="s">
        <v>4792</v>
      </c>
      <c r="E1582" t="s">
        <v>695</v>
      </c>
      <c r="F1582" t="s">
        <v>9623</v>
      </c>
      <c r="G1582" t="s">
        <v>9624</v>
      </c>
      <c r="H1582" t="s">
        <v>9625</v>
      </c>
      <c r="I1582" t="s">
        <v>34</v>
      </c>
      <c r="J1582" t="s">
        <v>1066</v>
      </c>
      <c r="K1582" t="s">
        <v>24</v>
      </c>
      <c r="L1582" t="s">
        <v>914</v>
      </c>
      <c r="M1582" t="s">
        <v>26</v>
      </c>
      <c r="N1582" t="s">
        <v>27</v>
      </c>
    </row>
    <row r="1583" spans="1:14" x14ac:dyDescent="0.25">
      <c r="A1583" t="s">
        <v>5580</v>
      </c>
      <c r="B1583" t="s">
        <v>9181</v>
      </c>
      <c r="C1583" t="s">
        <v>16</v>
      </c>
      <c r="D1583" t="s">
        <v>5227</v>
      </c>
      <c r="E1583" t="s">
        <v>695</v>
      </c>
      <c r="F1583" t="s">
        <v>9626</v>
      </c>
      <c r="G1583" t="s">
        <v>9627</v>
      </c>
      <c r="H1583" t="s">
        <v>9628</v>
      </c>
      <c r="I1583" t="s">
        <v>34</v>
      </c>
      <c r="J1583" t="s">
        <v>7669</v>
      </c>
      <c r="K1583" t="s">
        <v>24</v>
      </c>
      <c r="L1583" t="s">
        <v>2863</v>
      </c>
      <c r="M1583" t="s">
        <v>9629</v>
      </c>
      <c r="N1583" t="s">
        <v>46</v>
      </c>
    </row>
    <row r="1584" spans="1:14" x14ac:dyDescent="0.25">
      <c r="A1584" t="s">
        <v>9630</v>
      </c>
      <c r="B1584" t="s">
        <v>6057</v>
      </c>
      <c r="C1584" t="s">
        <v>1991</v>
      </c>
      <c r="D1584" t="s">
        <v>9631</v>
      </c>
      <c r="E1584" t="s">
        <v>18</v>
      </c>
      <c r="F1584" t="s">
        <v>9632</v>
      </c>
      <c r="G1584" t="s">
        <v>9633</v>
      </c>
      <c r="H1584" t="s">
        <v>9634</v>
      </c>
      <c r="I1584" t="s">
        <v>34</v>
      </c>
      <c r="J1584" t="s">
        <v>2092</v>
      </c>
      <c r="K1584" t="s">
        <v>606</v>
      </c>
      <c r="L1584" t="s">
        <v>44</v>
      </c>
      <c r="M1584" t="s">
        <v>26</v>
      </c>
      <c r="N1584" t="s">
        <v>27</v>
      </c>
    </row>
    <row r="1585" spans="1:14" x14ac:dyDescent="0.25">
      <c r="A1585" t="s">
        <v>9635</v>
      </c>
      <c r="B1585" t="s">
        <v>5131</v>
      </c>
      <c r="C1585" t="s">
        <v>1991</v>
      </c>
      <c r="D1585" t="s">
        <v>3303</v>
      </c>
      <c r="E1585" t="s">
        <v>18</v>
      </c>
      <c r="F1585" t="s">
        <v>9636</v>
      </c>
      <c r="G1585" t="s">
        <v>9637</v>
      </c>
      <c r="H1585" t="s">
        <v>9638</v>
      </c>
      <c r="I1585" t="s">
        <v>34</v>
      </c>
      <c r="J1585" t="s">
        <v>1988</v>
      </c>
      <c r="K1585" t="s">
        <v>606</v>
      </c>
      <c r="L1585" t="s">
        <v>82</v>
      </c>
      <c r="M1585" t="s">
        <v>26</v>
      </c>
      <c r="N1585" t="s">
        <v>27</v>
      </c>
    </row>
    <row r="1586" spans="1:14" x14ac:dyDescent="0.25">
      <c r="A1586" t="s">
        <v>9639</v>
      </c>
      <c r="B1586" t="s">
        <v>9640</v>
      </c>
      <c r="C1586" t="s">
        <v>1991</v>
      </c>
      <c r="D1586" t="s">
        <v>9641</v>
      </c>
      <c r="E1586" t="s">
        <v>18</v>
      </c>
      <c r="F1586" t="s">
        <v>9642</v>
      </c>
      <c r="G1586" t="s">
        <v>9643</v>
      </c>
      <c r="H1586" t="s">
        <v>9644</v>
      </c>
      <c r="I1586" t="s">
        <v>9645</v>
      </c>
      <c r="J1586" t="s">
        <v>9255</v>
      </c>
      <c r="K1586" t="s">
        <v>606</v>
      </c>
      <c r="L1586" t="s">
        <v>9646</v>
      </c>
      <c r="M1586" t="s">
        <v>26</v>
      </c>
      <c r="N1586" t="s">
        <v>27</v>
      </c>
    </row>
    <row r="1587" spans="1:14" x14ac:dyDescent="0.25">
      <c r="A1587" t="s">
        <v>9647</v>
      </c>
      <c r="C1587" t="s">
        <v>1991</v>
      </c>
      <c r="D1587" t="s">
        <v>9648</v>
      </c>
      <c r="E1587" t="s">
        <v>18</v>
      </c>
      <c r="F1587" t="s">
        <v>9649</v>
      </c>
      <c r="G1587" t="s">
        <v>9650</v>
      </c>
      <c r="H1587" t="s">
        <v>9651</v>
      </c>
      <c r="I1587" t="s">
        <v>34</v>
      </c>
      <c r="J1587" t="s">
        <v>1677</v>
      </c>
      <c r="K1587" t="s">
        <v>606</v>
      </c>
      <c r="L1587" t="s">
        <v>449</v>
      </c>
      <c r="M1587" t="s">
        <v>26</v>
      </c>
      <c r="N1587" t="s">
        <v>27</v>
      </c>
    </row>
    <row r="1588" spans="1:14" x14ac:dyDescent="0.25">
      <c r="A1588" t="s">
        <v>9652</v>
      </c>
      <c r="B1588" t="s">
        <v>8544</v>
      </c>
      <c r="C1588" t="s">
        <v>16</v>
      </c>
      <c r="D1588" t="s">
        <v>4792</v>
      </c>
      <c r="E1588" t="s">
        <v>695</v>
      </c>
      <c r="F1588" t="s">
        <v>9653</v>
      </c>
      <c r="G1588" t="s">
        <v>9654</v>
      </c>
      <c r="H1588" t="s">
        <v>9655</v>
      </c>
      <c r="I1588" t="s">
        <v>34</v>
      </c>
      <c r="J1588" t="s">
        <v>1019</v>
      </c>
      <c r="K1588" t="s">
        <v>24</v>
      </c>
      <c r="L1588" t="s">
        <v>914</v>
      </c>
      <c r="M1588" t="s">
        <v>26</v>
      </c>
      <c r="N1588" t="s">
        <v>27</v>
      </c>
    </row>
    <row r="1589" spans="1:14" x14ac:dyDescent="0.25">
      <c r="A1589" t="s">
        <v>9656</v>
      </c>
      <c r="B1589" t="s">
        <v>8533</v>
      </c>
      <c r="C1589" t="s">
        <v>16</v>
      </c>
      <c r="D1589" t="s">
        <v>8534</v>
      </c>
      <c r="E1589" t="s">
        <v>695</v>
      </c>
      <c r="F1589" t="s">
        <v>9657</v>
      </c>
      <c r="G1589" t="s">
        <v>9658</v>
      </c>
      <c r="H1589" t="s">
        <v>9659</v>
      </c>
      <c r="I1589" t="s">
        <v>22</v>
      </c>
      <c r="J1589" t="s">
        <v>134</v>
      </c>
      <c r="K1589" t="s">
        <v>24</v>
      </c>
      <c r="L1589" t="s">
        <v>91</v>
      </c>
      <c r="M1589" t="s">
        <v>26</v>
      </c>
      <c r="N1589" t="s">
        <v>27</v>
      </c>
    </row>
    <row r="1590" spans="1:14" x14ac:dyDescent="0.25">
      <c r="A1590" t="s">
        <v>8526</v>
      </c>
      <c r="B1590" t="s">
        <v>8527</v>
      </c>
      <c r="C1590" t="s">
        <v>16</v>
      </c>
      <c r="D1590" t="s">
        <v>8528</v>
      </c>
      <c r="E1590" t="s">
        <v>695</v>
      </c>
      <c r="F1590" t="s">
        <v>9660</v>
      </c>
      <c r="G1590" t="s">
        <v>9661</v>
      </c>
      <c r="H1590" t="s">
        <v>9662</v>
      </c>
      <c r="I1590" t="s">
        <v>22</v>
      </c>
      <c r="J1590" t="s">
        <v>284</v>
      </c>
      <c r="K1590" t="s">
        <v>24</v>
      </c>
      <c r="L1590" t="s">
        <v>91</v>
      </c>
      <c r="M1590" t="s">
        <v>26</v>
      </c>
      <c r="N1590" t="s">
        <v>27</v>
      </c>
    </row>
    <row r="1591" spans="1:14" x14ac:dyDescent="0.25">
      <c r="A1591" t="s">
        <v>6915</v>
      </c>
      <c r="B1591" t="s">
        <v>6916</v>
      </c>
      <c r="C1591" t="s">
        <v>16</v>
      </c>
      <c r="D1591" t="s">
        <v>9292</v>
      </c>
      <c r="E1591" t="s">
        <v>695</v>
      </c>
      <c r="F1591" t="s">
        <v>9672</v>
      </c>
      <c r="G1591" t="s">
        <v>9673</v>
      </c>
      <c r="H1591" t="s">
        <v>9674</v>
      </c>
      <c r="I1591" t="s">
        <v>34</v>
      </c>
      <c r="J1591" t="s">
        <v>551</v>
      </c>
      <c r="K1591" t="s">
        <v>24</v>
      </c>
      <c r="L1591" t="s">
        <v>900</v>
      </c>
      <c r="M1591" t="s">
        <v>9675</v>
      </c>
      <c r="N1591" t="s">
        <v>46</v>
      </c>
    </row>
    <row r="1592" spans="1:14" x14ac:dyDescent="0.25">
      <c r="A1592" t="s">
        <v>9676</v>
      </c>
      <c r="B1592" t="s">
        <v>3995</v>
      </c>
      <c r="C1592" t="s">
        <v>76</v>
      </c>
      <c r="D1592" t="s">
        <v>9349</v>
      </c>
      <c r="E1592" t="s">
        <v>695</v>
      </c>
      <c r="F1592" t="s">
        <v>9677</v>
      </c>
      <c r="G1592" t="s">
        <v>9678</v>
      </c>
      <c r="H1592" t="s">
        <v>9679</v>
      </c>
      <c r="I1592" t="s">
        <v>34</v>
      </c>
      <c r="J1592" t="s">
        <v>514</v>
      </c>
      <c r="K1592" t="s">
        <v>24</v>
      </c>
      <c r="L1592" t="s">
        <v>5576</v>
      </c>
      <c r="M1592" t="s">
        <v>26</v>
      </c>
      <c r="N1592" t="s">
        <v>27</v>
      </c>
    </row>
    <row r="1593" spans="1:14" x14ac:dyDescent="0.25">
      <c r="A1593" t="s">
        <v>9680</v>
      </c>
      <c r="B1593" t="s">
        <v>9681</v>
      </c>
      <c r="C1593" t="s">
        <v>16</v>
      </c>
      <c r="D1593" t="s">
        <v>9682</v>
      </c>
      <c r="E1593" t="s">
        <v>695</v>
      </c>
      <c r="F1593" t="s">
        <v>9683</v>
      </c>
      <c r="G1593" t="s">
        <v>9684</v>
      </c>
      <c r="H1593" t="s">
        <v>9685</v>
      </c>
      <c r="I1593" t="s">
        <v>22</v>
      </c>
      <c r="J1593" t="s">
        <v>9686</v>
      </c>
      <c r="K1593" t="s">
        <v>24</v>
      </c>
      <c r="L1593" t="s">
        <v>9687</v>
      </c>
      <c r="M1593" t="s">
        <v>26</v>
      </c>
      <c r="N1593" t="s">
        <v>27</v>
      </c>
    </row>
    <row r="1594" spans="1:14" x14ac:dyDescent="0.25">
      <c r="A1594" t="s">
        <v>9688</v>
      </c>
      <c r="B1594" t="s">
        <v>8544</v>
      </c>
      <c r="C1594" t="s">
        <v>16</v>
      </c>
      <c r="D1594" t="s">
        <v>4792</v>
      </c>
      <c r="E1594" t="s">
        <v>695</v>
      </c>
      <c r="F1594" t="s">
        <v>9689</v>
      </c>
      <c r="G1594" t="s">
        <v>9690</v>
      </c>
      <c r="H1594" t="s">
        <v>9691</v>
      </c>
      <c r="I1594" t="s">
        <v>34</v>
      </c>
      <c r="J1594" t="s">
        <v>448</v>
      </c>
      <c r="K1594" t="s">
        <v>24</v>
      </c>
      <c r="L1594" t="s">
        <v>914</v>
      </c>
      <c r="M1594" t="s">
        <v>26</v>
      </c>
      <c r="N1594" t="s">
        <v>27</v>
      </c>
    </row>
    <row r="1595" spans="1:14" x14ac:dyDescent="0.25">
      <c r="A1595" t="s">
        <v>9699</v>
      </c>
      <c r="B1595" t="s">
        <v>8544</v>
      </c>
      <c r="C1595" t="s">
        <v>16</v>
      </c>
      <c r="D1595" t="s">
        <v>4792</v>
      </c>
      <c r="E1595" t="s">
        <v>695</v>
      </c>
      <c r="F1595" t="s">
        <v>9700</v>
      </c>
      <c r="G1595" t="s">
        <v>9701</v>
      </c>
      <c r="H1595" t="s">
        <v>9702</v>
      </c>
      <c r="I1595" t="s">
        <v>34</v>
      </c>
      <c r="J1595" t="s">
        <v>1704</v>
      </c>
      <c r="K1595" t="s">
        <v>24</v>
      </c>
      <c r="L1595" t="s">
        <v>914</v>
      </c>
      <c r="M1595" t="s">
        <v>26</v>
      </c>
      <c r="N1595" t="s">
        <v>27</v>
      </c>
    </row>
    <row r="1596" spans="1:14" x14ac:dyDescent="0.25">
      <c r="A1596" t="s">
        <v>9703</v>
      </c>
      <c r="B1596" t="s">
        <v>8544</v>
      </c>
      <c r="C1596" t="s">
        <v>16</v>
      </c>
      <c r="D1596" t="s">
        <v>4792</v>
      </c>
      <c r="E1596" t="s">
        <v>695</v>
      </c>
      <c r="F1596" t="s">
        <v>9704</v>
      </c>
      <c r="G1596" t="s">
        <v>9705</v>
      </c>
      <c r="H1596" t="s">
        <v>9706</v>
      </c>
      <c r="I1596" t="s">
        <v>34</v>
      </c>
      <c r="J1596" t="s">
        <v>1161</v>
      </c>
      <c r="K1596" t="s">
        <v>24</v>
      </c>
      <c r="L1596" t="s">
        <v>914</v>
      </c>
      <c r="M1596" t="s">
        <v>26</v>
      </c>
      <c r="N1596" t="s">
        <v>27</v>
      </c>
    </row>
    <row r="1597" spans="1:14" x14ac:dyDescent="0.25">
      <c r="A1597" t="s">
        <v>9707</v>
      </c>
      <c r="B1597" t="s">
        <v>9708</v>
      </c>
      <c r="C1597" t="s">
        <v>76</v>
      </c>
      <c r="D1597" t="s">
        <v>9709</v>
      </c>
      <c r="E1597" t="s">
        <v>695</v>
      </c>
      <c r="F1597" t="s">
        <v>9710</v>
      </c>
      <c r="G1597" t="s">
        <v>9711</v>
      </c>
      <c r="H1597" t="s">
        <v>9712</v>
      </c>
      <c r="I1597" t="s">
        <v>34</v>
      </c>
      <c r="J1597" t="s">
        <v>1860</v>
      </c>
      <c r="K1597" t="s">
        <v>24</v>
      </c>
      <c r="L1597" t="s">
        <v>44</v>
      </c>
      <c r="M1597" t="s">
        <v>26</v>
      </c>
      <c r="N1597" t="s">
        <v>27</v>
      </c>
    </row>
    <row r="1598" spans="1:14" x14ac:dyDescent="0.25">
      <c r="A1598" t="s">
        <v>9713</v>
      </c>
      <c r="B1598" t="s">
        <v>8544</v>
      </c>
      <c r="C1598" t="s">
        <v>16</v>
      </c>
      <c r="D1598" t="s">
        <v>4792</v>
      </c>
      <c r="E1598" t="s">
        <v>695</v>
      </c>
      <c r="F1598" t="s">
        <v>9714</v>
      </c>
      <c r="G1598" t="s">
        <v>9715</v>
      </c>
      <c r="H1598" t="s">
        <v>9716</v>
      </c>
      <c r="I1598" t="s">
        <v>34</v>
      </c>
      <c r="J1598" t="s">
        <v>872</v>
      </c>
      <c r="K1598" t="s">
        <v>24</v>
      </c>
      <c r="L1598" t="s">
        <v>914</v>
      </c>
      <c r="M1598" t="s">
        <v>26</v>
      </c>
      <c r="N1598" t="s">
        <v>27</v>
      </c>
    </row>
    <row r="1599" spans="1:14" x14ac:dyDescent="0.25">
      <c r="A1599" t="s">
        <v>9717</v>
      </c>
      <c r="C1599" t="s">
        <v>16</v>
      </c>
      <c r="D1599" t="s">
        <v>9496</v>
      </c>
      <c r="E1599" t="s">
        <v>695</v>
      </c>
      <c r="F1599" t="s">
        <v>9718</v>
      </c>
      <c r="G1599" t="s">
        <v>9719</v>
      </c>
      <c r="H1599" t="s">
        <v>9720</v>
      </c>
      <c r="I1599" t="s">
        <v>34</v>
      </c>
      <c r="J1599" t="s">
        <v>699</v>
      </c>
      <c r="K1599" t="s">
        <v>24</v>
      </c>
      <c r="L1599" t="s">
        <v>9500</v>
      </c>
      <c r="M1599" t="s">
        <v>26</v>
      </c>
      <c r="N1599" t="s">
        <v>27</v>
      </c>
    </row>
    <row r="1600" spans="1:14" x14ac:dyDescent="0.25">
      <c r="A1600" t="s">
        <v>9721</v>
      </c>
      <c r="B1600" t="s">
        <v>9722</v>
      </c>
      <c r="C1600" t="s">
        <v>16</v>
      </c>
      <c r="D1600" t="s">
        <v>9723</v>
      </c>
      <c r="E1600" t="s">
        <v>695</v>
      </c>
      <c r="F1600" t="s">
        <v>9724</v>
      </c>
      <c r="G1600" t="s">
        <v>9725</v>
      </c>
      <c r="H1600" t="s">
        <v>9726</v>
      </c>
      <c r="I1600" t="s">
        <v>34</v>
      </c>
      <c r="J1600" t="s">
        <v>691</v>
      </c>
      <c r="K1600" t="s">
        <v>24</v>
      </c>
      <c r="L1600" t="s">
        <v>82</v>
      </c>
      <c r="M1600" t="s">
        <v>26</v>
      </c>
      <c r="N1600" t="s">
        <v>27</v>
      </c>
    </row>
    <row r="1601" spans="1:14" x14ac:dyDescent="0.25">
      <c r="A1601" t="s">
        <v>9249</v>
      </c>
      <c r="B1601" t="s">
        <v>9733</v>
      </c>
      <c r="C1601" t="s">
        <v>16</v>
      </c>
      <c r="D1601" t="s">
        <v>9251</v>
      </c>
      <c r="E1601" t="s">
        <v>695</v>
      </c>
      <c r="F1601" t="s">
        <v>9734</v>
      </c>
      <c r="G1601" t="s">
        <v>9735</v>
      </c>
      <c r="H1601" t="s">
        <v>9736</v>
      </c>
      <c r="I1601" t="s">
        <v>22</v>
      </c>
      <c r="J1601" t="s">
        <v>9255</v>
      </c>
      <c r="K1601" t="s">
        <v>24</v>
      </c>
      <c r="L1601" t="s">
        <v>91</v>
      </c>
      <c r="M1601" t="s">
        <v>26</v>
      </c>
      <c r="N1601" t="s">
        <v>27</v>
      </c>
    </row>
    <row r="1602" spans="1:14" x14ac:dyDescent="0.25">
      <c r="A1602" t="s">
        <v>9305</v>
      </c>
      <c r="B1602" t="s">
        <v>9306</v>
      </c>
      <c r="C1602" t="s">
        <v>16</v>
      </c>
      <c r="D1602" t="s">
        <v>9307</v>
      </c>
      <c r="E1602" t="s">
        <v>695</v>
      </c>
      <c r="F1602" t="s">
        <v>9737</v>
      </c>
      <c r="G1602" t="s">
        <v>9738</v>
      </c>
      <c r="H1602" t="s">
        <v>9739</v>
      </c>
      <c r="I1602" t="s">
        <v>34</v>
      </c>
      <c r="J1602" t="s">
        <v>35</v>
      </c>
      <c r="K1602" t="s">
        <v>24</v>
      </c>
      <c r="L1602" t="s">
        <v>2093</v>
      </c>
      <c r="M1602" t="s">
        <v>26</v>
      </c>
      <c r="N1602" t="s">
        <v>27</v>
      </c>
    </row>
    <row r="1603" spans="1:14" x14ac:dyDescent="0.25">
      <c r="A1603" t="s">
        <v>9392</v>
      </c>
      <c r="C1603" t="s">
        <v>16</v>
      </c>
      <c r="D1603" t="s">
        <v>472</v>
      </c>
      <c r="E1603" t="s">
        <v>695</v>
      </c>
      <c r="F1603" t="s">
        <v>9740</v>
      </c>
      <c r="G1603" t="s">
        <v>9741</v>
      </c>
      <c r="H1603" t="s">
        <v>9742</v>
      </c>
      <c r="I1603" t="s">
        <v>34</v>
      </c>
      <c r="J1603" t="s">
        <v>476</v>
      </c>
      <c r="K1603" t="s">
        <v>24</v>
      </c>
      <c r="L1603" t="s">
        <v>477</v>
      </c>
      <c r="M1603" t="s">
        <v>26</v>
      </c>
      <c r="N1603" t="s">
        <v>27</v>
      </c>
    </row>
    <row r="1604" spans="1:14" x14ac:dyDescent="0.25">
      <c r="A1604" t="s">
        <v>8519</v>
      </c>
      <c r="B1604" t="s">
        <v>9747</v>
      </c>
      <c r="C1604" t="s">
        <v>16</v>
      </c>
      <c r="D1604" t="s">
        <v>9748</v>
      </c>
      <c r="E1604" t="s">
        <v>695</v>
      </c>
      <c r="F1604" t="s">
        <v>9749</v>
      </c>
      <c r="G1604" t="s">
        <v>9750</v>
      </c>
      <c r="H1604" t="s">
        <v>9751</v>
      </c>
      <c r="I1604" t="s">
        <v>22</v>
      </c>
      <c r="J1604" t="s">
        <v>1677</v>
      </c>
      <c r="K1604" t="s">
        <v>24</v>
      </c>
      <c r="L1604" t="s">
        <v>8525</v>
      </c>
      <c r="M1604" t="s">
        <v>26</v>
      </c>
      <c r="N1604" t="s">
        <v>27</v>
      </c>
    </row>
    <row r="1605" spans="1:14" x14ac:dyDescent="0.25">
      <c r="A1605" t="s">
        <v>9707</v>
      </c>
      <c r="B1605" t="s">
        <v>9708</v>
      </c>
      <c r="C1605" t="s">
        <v>76</v>
      </c>
      <c r="D1605" t="s">
        <v>9709</v>
      </c>
      <c r="E1605" t="s">
        <v>695</v>
      </c>
      <c r="F1605" t="s">
        <v>9760</v>
      </c>
      <c r="G1605" t="s">
        <v>9761</v>
      </c>
      <c r="H1605" t="s">
        <v>9762</v>
      </c>
      <c r="I1605" t="s">
        <v>34</v>
      </c>
      <c r="J1605" t="s">
        <v>1569</v>
      </c>
      <c r="K1605" t="s">
        <v>24</v>
      </c>
      <c r="L1605" t="s">
        <v>44</v>
      </c>
      <c r="M1605" t="s">
        <v>26</v>
      </c>
      <c r="N1605" t="s">
        <v>27</v>
      </c>
    </row>
    <row r="1606" spans="1:14" x14ac:dyDescent="0.25">
      <c r="A1606" t="s">
        <v>9767</v>
      </c>
      <c r="B1606" t="s">
        <v>8544</v>
      </c>
      <c r="C1606" t="s">
        <v>16</v>
      </c>
      <c r="D1606" t="s">
        <v>4792</v>
      </c>
      <c r="E1606" t="s">
        <v>695</v>
      </c>
      <c r="F1606" t="s">
        <v>9768</v>
      </c>
      <c r="G1606" t="s">
        <v>9769</v>
      </c>
      <c r="H1606" t="s">
        <v>9770</v>
      </c>
      <c r="I1606" t="s">
        <v>34</v>
      </c>
      <c r="J1606" t="s">
        <v>2757</v>
      </c>
      <c r="K1606" t="s">
        <v>24</v>
      </c>
      <c r="L1606" t="s">
        <v>914</v>
      </c>
      <c r="M1606" t="s">
        <v>26</v>
      </c>
      <c r="N1606" t="s">
        <v>27</v>
      </c>
    </row>
    <row r="1607" spans="1:14" x14ac:dyDescent="0.25">
      <c r="A1607" t="s">
        <v>9583</v>
      </c>
      <c r="B1607" t="s">
        <v>9329</v>
      </c>
      <c r="C1607" t="s">
        <v>16</v>
      </c>
      <c r="D1607" t="s">
        <v>9779</v>
      </c>
      <c r="E1607" t="s">
        <v>695</v>
      </c>
      <c r="F1607" t="s">
        <v>9780</v>
      </c>
      <c r="G1607" t="s">
        <v>9781</v>
      </c>
      <c r="H1607" t="s">
        <v>9782</v>
      </c>
      <c r="I1607" t="s">
        <v>22</v>
      </c>
      <c r="J1607" t="s">
        <v>944</v>
      </c>
      <c r="K1607" t="s">
        <v>24</v>
      </c>
      <c r="L1607" t="s">
        <v>9588</v>
      </c>
      <c r="M1607" t="s">
        <v>26</v>
      </c>
      <c r="N1607" t="s">
        <v>27</v>
      </c>
    </row>
    <row r="1608" spans="1:14" x14ac:dyDescent="0.25">
      <c r="A1608" t="s">
        <v>9783</v>
      </c>
      <c r="B1608" t="s">
        <v>9784</v>
      </c>
      <c r="C1608" t="s">
        <v>16</v>
      </c>
      <c r="D1608" t="s">
        <v>1612</v>
      </c>
      <c r="E1608" t="s">
        <v>695</v>
      </c>
      <c r="F1608" t="s">
        <v>9785</v>
      </c>
      <c r="G1608" t="s">
        <v>9786</v>
      </c>
      <c r="H1608" t="s">
        <v>9787</v>
      </c>
      <c r="I1608" t="s">
        <v>34</v>
      </c>
      <c r="J1608" t="s">
        <v>476</v>
      </c>
      <c r="K1608" t="s">
        <v>24</v>
      </c>
      <c r="L1608" t="s">
        <v>82</v>
      </c>
      <c r="M1608" t="s">
        <v>26</v>
      </c>
      <c r="N1608" t="s">
        <v>27</v>
      </c>
    </row>
    <row r="1609" spans="1:14" x14ac:dyDescent="0.25">
      <c r="A1609" t="s">
        <v>9111</v>
      </c>
      <c r="B1609" t="s">
        <v>9788</v>
      </c>
      <c r="C1609" t="s">
        <v>16</v>
      </c>
      <c r="D1609" t="s">
        <v>9113</v>
      </c>
      <c r="E1609" t="s">
        <v>695</v>
      </c>
      <c r="F1609" t="s">
        <v>9789</v>
      </c>
      <c r="G1609" t="s">
        <v>9790</v>
      </c>
      <c r="H1609" t="s">
        <v>9791</v>
      </c>
      <c r="I1609" t="s">
        <v>34</v>
      </c>
      <c r="J1609" t="s">
        <v>448</v>
      </c>
      <c r="K1609" t="s">
        <v>24</v>
      </c>
      <c r="L1609" t="s">
        <v>82</v>
      </c>
      <c r="M1609" t="s">
        <v>26</v>
      </c>
      <c r="N1609" t="s">
        <v>27</v>
      </c>
    </row>
    <row r="1610" spans="1:14" x14ac:dyDescent="0.25">
      <c r="A1610" t="s">
        <v>9668</v>
      </c>
      <c r="B1610" t="s">
        <v>9796</v>
      </c>
      <c r="C1610" t="s">
        <v>76</v>
      </c>
      <c r="D1610" t="s">
        <v>329</v>
      </c>
      <c r="E1610" t="s">
        <v>695</v>
      </c>
      <c r="F1610" t="s">
        <v>9797</v>
      </c>
      <c r="G1610" t="s">
        <v>9798</v>
      </c>
      <c r="H1610" t="s">
        <v>9799</v>
      </c>
      <c r="I1610" t="s">
        <v>34</v>
      </c>
      <c r="J1610" t="s">
        <v>127</v>
      </c>
      <c r="K1610" t="s">
        <v>24</v>
      </c>
      <c r="L1610" t="s">
        <v>334</v>
      </c>
      <c r="M1610" t="s">
        <v>9800</v>
      </c>
      <c r="N1610" t="s">
        <v>46</v>
      </c>
    </row>
    <row r="1611" spans="1:14" x14ac:dyDescent="0.25">
      <c r="A1611" t="s">
        <v>9801</v>
      </c>
      <c r="B1611" t="s">
        <v>9802</v>
      </c>
      <c r="C1611" t="s">
        <v>2042</v>
      </c>
      <c r="E1611" t="s">
        <v>695</v>
      </c>
      <c r="F1611" t="s">
        <v>9806</v>
      </c>
      <c r="G1611" t="s">
        <v>9807</v>
      </c>
      <c r="H1611" t="s">
        <v>9808</v>
      </c>
      <c r="I1611" t="s">
        <v>34</v>
      </c>
      <c r="J1611" t="s">
        <v>4027</v>
      </c>
      <c r="K1611" t="s">
        <v>1705</v>
      </c>
      <c r="L1611" t="s">
        <v>135</v>
      </c>
      <c r="M1611" t="s">
        <v>26</v>
      </c>
      <c r="N1611" t="s">
        <v>27</v>
      </c>
    </row>
    <row r="1612" spans="1:14" x14ac:dyDescent="0.25">
      <c r="A1612" t="s">
        <v>9484</v>
      </c>
      <c r="B1612" t="s">
        <v>992</v>
      </c>
      <c r="C1612" t="s">
        <v>1700</v>
      </c>
      <c r="D1612" t="s">
        <v>3396</v>
      </c>
      <c r="E1612" t="s">
        <v>695</v>
      </c>
      <c r="F1612" t="s">
        <v>9809</v>
      </c>
      <c r="G1612" t="s">
        <v>9810</v>
      </c>
      <c r="H1612" t="s">
        <v>9811</v>
      </c>
      <c r="I1612" t="s">
        <v>34</v>
      </c>
      <c r="J1612" t="s">
        <v>9812</v>
      </c>
      <c r="K1612" t="s">
        <v>1705</v>
      </c>
      <c r="L1612" t="s">
        <v>9234</v>
      </c>
      <c r="M1612" t="s">
        <v>26</v>
      </c>
      <c r="N1612" t="s">
        <v>27</v>
      </c>
    </row>
    <row r="1613" spans="1:14" x14ac:dyDescent="0.25">
      <c r="A1613" t="s">
        <v>8509</v>
      </c>
      <c r="B1613" t="s">
        <v>1129</v>
      </c>
      <c r="C1613" t="s">
        <v>1700</v>
      </c>
      <c r="D1613" t="s">
        <v>1130</v>
      </c>
      <c r="E1613" t="s">
        <v>695</v>
      </c>
      <c r="F1613" t="s">
        <v>9813</v>
      </c>
      <c r="G1613" t="s">
        <v>9814</v>
      </c>
      <c r="H1613" t="s">
        <v>9815</v>
      </c>
      <c r="I1613" t="s">
        <v>34</v>
      </c>
      <c r="J1613" t="s">
        <v>2092</v>
      </c>
      <c r="K1613" t="s">
        <v>1705</v>
      </c>
      <c r="L1613" t="s">
        <v>8513</v>
      </c>
      <c r="M1613" t="s">
        <v>26</v>
      </c>
      <c r="N1613" t="s">
        <v>27</v>
      </c>
    </row>
    <row r="1614" spans="1:14" x14ac:dyDescent="0.25">
      <c r="A1614" t="s">
        <v>9816</v>
      </c>
      <c r="B1614" t="s">
        <v>1129</v>
      </c>
      <c r="C1614" t="s">
        <v>600</v>
      </c>
      <c r="D1614" t="s">
        <v>9817</v>
      </c>
      <c r="E1614" t="s">
        <v>695</v>
      </c>
      <c r="F1614" t="s">
        <v>9818</v>
      </c>
      <c r="G1614" t="s">
        <v>9819</v>
      </c>
      <c r="H1614" t="s">
        <v>9820</v>
      </c>
      <c r="I1614" t="s">
        <v>34</v>
      </c>
      <c r="J1614" t="s">
        <v>879</v>
      </c>
      <c r="K1614" t="s">
        <v>606</v>
      </c>
      <c r="L1614" t="s">
        <v>9821</v>
      </c>
      <c r="M1614" t="s">
        <v>26</v>
      </c>
      <c r="N1614" t="s">
        <v>27</v>
      </c>
    </row>
    <row r="1615" spans="1:14" x14ac:dyDescent="0.25">
      <c r="A1615" t="s">
        <v>8509</v>
      </c>
      <c r="B1615" t="s">
        <v>1129</v>
      </c>
      <c r="C1615" t="s">
        <v>1700</v>
      </c>
      <c r="E1615" t="s">
        <v>695</v>
      </c>
      <c r="F1615" t="s">
        <v>9822</v>
      </c>
      <c r="G1615" t="s">
        <v>9823</v>
      </c>
      <c r="H1615" t="s">
        <v>9824</v>
      </c>
      <c r="I1615" t="s">
        <v>34</v>
      </c>
      <c r="J1615" t="s">
        <v>2092</v>
      </c>
      <c r="K1615" t="s">
        <v>1705</v>
      </c>
      <c r="L1615" t="s">
        <v>6270</v>
      </c>
      <c r="M1615" t="s">
        <v>26</v>
      </c>
      <c r="N1615" t="s">
        <v>27</v>
      </c>
    </row>
    <row r="1616" spans="1:14" x14ac:dyDescent="0.25">
      <c r="A1616" t="s">
        <v>9825</v>
      </c>
      <c r="C1616" t="s">
        <v>1700</v>
      </c>
      <c r="D1616" t="s">
        <v>4652</v>
      </c>
      <c r="E1616" t="s">
        <v>695</v>
      </c>
      <c r="F1616" t="s">
        <v>9826</v>
      </c>
      <c r="G1616" t="s">
        <v>9827</v>
      </c>
      <c r="H1616" t="s">
        <v>9828</v>
      </c>
      <c r="I1616" t="s">
        <v>34</v>
      </c>
      <c r="J1616" t="s">
        <v>2079</v>
      </c>
      <c r="K1616" t="s">
        <v>1705</v>
      </c>
      <c r="L1616" t="s">
        <v>2777</v>
      </c>
      <c r="M1616" t="s">
        <v>26</v>
      </c>
      <c r="N1616" t="s">
        <v>27</v>
      </c>
    </row>
    <row r="1617" spans="1:14" x14ac:dyDescent="0.25">
      <c r="A1617" t="s">
        <v>9829</v>
      </c>
      <c r="B1617" t="s">
        <v>9830</v>
      </c>
      <c r="C1617" t="s">
        <v>2054</v>
      </c>
      <c r="D1617" t="s">
        <v>429</v>
      </c>
      <c r="E1617" t="s">
        <v>18</v>
      </c>
      <c r="F1617" t="s">
        <v>9831</v>
      </c>
      <c r="G1617" t="s">
        <v>9832</v>
      </c>
      <c r="H1617" t="s">
        <v>9833</v>
      </c>
      <c r="I1617" t="s">
        <v>34</v>
      </c>
      <c r="J1617" t="s">
        <v>805</v>
      </c>
      <c r="K1617" t="s">
        <v>1705</v>
      </c>
      <c r="L1617" t="s">
        <v>3722</v>
      </c>
      <c r="M1617" t="s">
        <v>26</v>
      </c>
      <c r="N1617" t="s">
        <v>27</v>
      </c>
    </row>
    <row r="1618" spans="1:14" x14ac:dyDescent="0.25">
      <c r="A1618" t="s">
        <v>9834</v>
      </c>
      <c r="B1618" t="s">
        <v>9835</v>
      </c>
      <c r="C1618" t="s">
        <v>1700</v>
      </c>
      <c r="D1618" t="s">
        <v>9836</v>
      </c>
      <c r="E1618" t="s">
        <v>695</v>
      </c>
      <c r="F1618" t="s">
        <v>9837</v>
      </c>
      <c r="G1618" t="s">
        <v>9838</v>
      </c>
      <c r="H1618" t="s">
        <v>9839</v>
      </c>
      <c r="I1618" t="s">
        <v>34</v>
      </c>
      <c r="J1618" t="s">
        <v>872</v>
      </c>
      <c r="K1618" t="s">
        <v>1705</v>
      </c>
      <c r="L1618" t="s">
        <v>483</v>
      </c>
      <c r="M1618" t="s">
        <v>26</v>
      </c>
      <c r="N1618" t="s">
        <v>27</v>
      </c>
    </row>
    <row r="1619" spans="1:14" x14ac:dyDescent="0.25">
      <c r="A1619" t="s">
        <v>2208</v>
      </c>
      <c r="B1619" t="s">
        <v>599</v>
      </c>
      <c r="C1619" t="s">
        <v>1700</v>
      </c>
      <c r="D1619" t="s">
        <v>1612</v>
      </c>
      <c r="E1619" t="s">
        <v>695</v>
      </c>
      <c r="F1619" t="s">
        <v>9840</v>
      </c>
      <c r="G1619" t="s">
        <v>9841</v>
      </c>
      <c r="H1619" t="s">
        <v>9842</v>
      </c>
      <c r="I1619" t="s">
        <v>34</v>
      </c>
      <c r="J1619" t="s">
        <v>782</v>
      </c>
      <c r="K1619" t="s">
        <v>606</v>
      </c>
      <c r="L1619" t="s">
        <v>82</v>
      </c>
      <c r="M1619" t="s">
        <v>26</v>
      </c>
      <c r="N1619" t="s">
        <v>27</v>
      </c>
    </row>
    <row r="1620" spans="1:14" x14ac:dyDescent="0.25">
      <c r="A1620" t="s">
        <v>9825</v>
      </c>
      <c r="C1620" t="s">
        <v>1700</v>
      </c>
      <c r="D1620" t="s">
        <v>4652</v>
      </c>
      <c r="E1620" t="s">
        <v>695</v>
      </c>
      <c r="F1620" t="s">
        <v>9843</v>
      </c>
      <c r="G1620" t="s">
        <v>9844</v>
      </c>
      <c r="H1620" t="s">
        <v>9845</v>
      </c>
      <c r="I1620" t="s">
        <v>34</v>
      </c>
      <c r="J1620" t="s">
        <v>1965</v>
      </c>
      <c r="K1620" t="s">
        <v>1705</v>
      </c>
      <c r="L1620" t="s">
        <v>2777</v>
      </c>
      <c r="M1620" t="s">
        <v>26</v>
      </c>
      <c r="N1620" t="s">
        <v>27</v>
      </c>
    </row>
    <row r="1621" spans="1:14" x14ac:dyDescent="0.25">
      <c r="A1621" t="s">
        <v>9816</v>
      </c>
      <c r="B1621" t="s">
        <v>1129</v>
      </c>
      <c r="C1621" t="s">
        <v>600</v>
      </c>
      <c r="D1621" t="s">
        <v>9817</v>
      </c>
      <c r="E1621" t="s">
        <v>695</v>
      </c>
      <c r="F1621" t="s">
        <v>9846</v>
      </c>
      <c r="G1621" t="s">
        <v>9847</v>
      </c>
      <c r="H1621" t="s">
        <v>9848</v>
      </c>
      <c r="I1621" t="s">
        <v>34</v>
      </c>
      <c r="J1621" t="s">
        <v>879</v>
      </c>
      <c r="K1621" t="s">
        <v>606</v>
      </c>
      <c r="L1621" t="s">
        <v>9849</v>
      </c>
      <c r="M1621" t="s">
        <v>26</v>
      </c>
      <c r="N1621" t="s">
        <v>27</v>
      </c>
    </row>
    <row r="1622" spans="1:14" x14ac:dyDescent="0.25">
      <c r="A1622" t="s">
        <v>8509</v>
      </c>
      <c r="B1622" t="s">
        <v>1129</v>
      </c>
      <c r="C1622" t="s">
        <v>1700</v>
      </c>
      <c r="E1622" t="s">
        <v>695</v>
      </c>
      <c r="F1622" t="s">
        <v>9850</v>
      </c>
      <c r="G1622" t="s">
        <v>9851</v>
      </c>
      <c r="H1622" t="s">
        <v>9852</v>
      </c>
      <c r="I1622" t="s">
        <v>34</v>
      </c>
      <c r="J1622" t="s">
        <v>2092</v>
      </c>
      <c r="K1622" t="s">
        <v>1705</v>
      </c>
      <c r="L1622" t="s">
        <v>6270</v>
      </c>
      <c r="M1622" t="s">
        <v>26</v>
      </c>
      <c r="N1622" t="s">
        <v>27</v>
      </c>
    </row>
    <row r="1623" spans="1:14" x14ac:dyDescent="0.25">
      <c r="A1623" t="s">
        <v>9816</v>
      </c>
      <c r="B1623" t="s">
        <v>1129</v>
      </c>
      <c r="C1623" t="s">
        <v>600</v>
      </c>
      <c r="D1623" t="s">
        <v>9817</v>
      </c>
      <c r="E1623" t="s">
        <v>695</v>
      </c>
      <c r="F1623" t="s">
        <v>9868</v>
      </c>
      <c r="G1623" t="s">
        <v>9869</v>
      </c>
      <c r="H1623" t="s">
        <v>9870</v>
      </c>
      <c r="I1623" t="s">
        <v>34</v>
      </c>
      <c r="J1623" t="s">
        <v>879</v>
      </c>
      <c r="K1623" t="s">
        <v>606</v>
      </c>
      <c r="L1623" t="s">
        <v>9849</v>
      </c>
      <c r="M1623" t="s">
        <v>26</v>
      </c>
      <c r="N1623" t="s">
        <v>27</v>
      </c>
    </row>
    <row r="1624" spans="1:14" x14ac:dyDescent="0.25">
      <c r="A1624" t="s">
        <v>9871</v>
      </c>
      <c r="C1624" t="s">
        <v>7255</v>
      </c>
      <c r="E1624" t="s">
        <v>7256</v>
      </c>
      <c r="F1624" t="s">
        <v>9872</v>
      </c>
      <c r="G1624" s="6" t="s">
        <v>9873</v>
      </c>
      <c r="I1624" t="s">
        <v>34</v>
      </c>
      <c r="J1624" t="s">
        <v>605</v>
      </c>
      <c r="K1624" t="s">
        <v>1705</v>
      </c>
      <c r="M1624" t="s">
        <v>26</v>
      </c>
      <c r="N1624" t="s">
        <v>27</v>
      </c>
    </row>
    <row r="1625" spans="1:14" x14ac:dyDescent="0.25">
      <c r="A1625" t="s">
        <v>9874</v>
      </c>
      <c r="B1625" t="s">
        <v>9875</v>
      </c>
      <c r="C1625" t="s">
        <v>9876</v>
      </c>
      <c r="D1625" t="s">
        <v>1681</v>
      </c>
      <c r="E1625" t="s">
        <v>695</v>
      </c>
      <c r="F1625" t="s">
        <v>9877</v>
      </c>
      <c r="G1625" t="s">
        <v>9878</v>
      </c>
      <c r="H1625" t="s">
        <v>9879</v>
      </c>
      <c r="I1625" t="s">
        <v>34</v>
      </c>
      <c r="J1625" t="s">
        <v>6126</v>
      </c>
      <c r="K1625" t="s">
        <v>1705</v>
      </c>
      <c r="L1625" t="s">
        <v>82</v>
      </c>
      <c r="M1625" t="s">
        <v>26</v>
      </c>
      <c r="N1625" t="s">
        <v>27</v>
      </c>
    </row>
    <row r="1626" spans="1:14" x14ac:dyDescent="0.25">
      <c r="A1626" t="s">
        <v>9618</v>
      </c>
      <c r="B1626" t="s">
        <v>9880</v>
      </c>
      <c r="C1626" t="s">
        <v>1700</v>
      </c>
      <c r="D1626" t="s">
        <v>4792</v>
      </c>
      <c r="E1626" t="s">
        <v>695</v>
      </c>
      <c r="F1626" t="s">
        <v>9881</v>
      </c>
      <c r="G1626" t="s">
        <v>9882</v>
      </c>
      <c r="H1626" t="s">
        <v>9883</v>
      </c>
      <c r="I1626" t="s">
        <v>34</v>
      </c>
      <c r="J1626" t="s">
        <v>1704</v>
      </c>
      <c r="K1626" t="s">
        <v>1705</v>
      </c>
      <c r="L1626" t="s">
        <v>914</v>
      </c>
      <c r="M1626" t="s">
        <v>26</v>
      </c>
      <c r="N1626" t="s">
        <v>27</v>
      </c>
    </row>
    <row r="1627" spans="1:14" x14ac:dyDescent="0.25">
      <c r="A1627" t="s">
        <v>8063</v>
      </c>
      <c r="C1627" t="s">
        <v>1700</v>
      </c>
      <c r="D1627" t="s">
        <v>174</v>
      </c>
      <c r="E1627" t="s">
        <v>18</v>
      </c>
      <c r="F1627" t="s">
        <v>9884</v>
      </c>
      <c r="G1627" t="s">
        <v>9885</v>
      </c>
      <c r="H1627" t="s">
        <v>9886</v>
      </c>
      <c r="I1627" t="s">
        <v>34</v>
      </c>
      <c r="J1627" t="s">
        <v>2578</v>
      </c>
      <c r="K1627" t="s">
        <v>1705</v>
      </c>
      <c r="L1627" t="s">
        <v>179</v>
      </c>
      <c r="M1627" t="s">
        <v>26</v>
      </c>
      <c r="N1627" t="s">
        <v>27</v>
      </c>
    </row>
    <row r="1628" spans="1:14" x14ac:dyDescent="0.25">
      <c r="A1628" t="s">
        <v>2208</v>
      </c>
      <c r="B1628" t="s">
        <v>599</v>
      </c>
      <c r="C1628" t="s">
        <v>1700</v>
      </c>
      <c r="D1628" t="s">
        <v>1612</v>
      </c>
      <c r="E1628" t="s">
        <v>695</v>
      </c>
      <c r="F1628" t="s">
        <v>9887</v>
      </c>
      <c r="G1628" t="s">
        <v>9888</v>
      </c>
      <c r="H1628" t="s">
        <v>9889</v>
      </c>
      <c r="I1628" t="s">
        <v>34</v>
      </c>
      <c r="J1628" t="s">
        <v>872</v>
      </c>
      <c r="K1628" t="s">
        <v>1705</v>
      </c>
      <c r="L1628" t="s">
        <v>82</v>
      </c>
      <c r="M1628" t="s">
        <v>26</v>
      </c>
      <c r="N1628" t="s">
        <v>27</v>
      </c>
    </row>
    <row r="1629" spans="1:14" x14ac:dyDescent="0.25">
      <c r="A1629" t="s">
        <v>9230</v>
      </c>
      <c r="B1629" t="s">
        <v>992</v>
      </c>
      <c r="C1629" t="s">
        <v>1700</v>
      </c>
      <c r="D1629" t="s">
        <v>3396</v>
      </c>
      <c r="E1629" t="s">
        <v>695</v>
      </c>
      <c r="F1629" t="s">
        <v>9890</v>
      </c>
      <c r="G1629" t="s">
        <v>9891</v>
      </c>
      <c r="H1629" t="s">
        <v>9892</v>
      </c>
      <c r="I1629" t="s">
        <v>34</v>
      </c>
      <c r="J1629" t="s">
        <v>4649</v>
      </c>
      <c r="K1629" t="s">
        <v>1705</v>
      </c>
      <c r="L1629" t="s">
        <v>9370</v>
      </c>
      <c r="M1629" t="s">
        <v>26</v>
      </c>
      <c r="N1629" t="s">
        <v>27</v>
      </c>
    </row>
    <row r="1630" spans="1:14" x14ac:dyDescent="0.25">
      <c r="A1630" t="s">
        <v>9834</v>
      </c>
      <c r="B1630" t="s">
        <v>9835</v>
      </c>
      <c r="C1630" t="s">
        <v>1700</v>
      </c>
      <c r="D1630" t="s">
        <v>9836</v>
      </c>
      <c r="E1630" t="s">
        <v>695</v>
      </c>
      <c r="F1630" t="s">
        <v>9893</v>
      </c>
      <c r="G1630" t="s">
        <v>9894</v>
      </c>
      <c r="H1630" t="s">
        <v>9895</v>
      </c>
      <c r="I1630" t="s">
        <v>34</v>
      </c>
      <c r="J1630" t="s">
        <v>1161</v>
      </c>
      <c r="K1630" t="s">
        <v>1705</v>
      </c>
      <c r="L1630" t="s">
        <v>483</v>
      </c>
      <c r="M1630" t="s">
        <v>26</v>
      </c>
      <c r="N1630" t="s">
        <v>27</v>
      </c>
    </row>
    <row r="1631" spans="1:14" x14ac:dyDescent="0.25">
      <c r="A1631" t="s">
        <v>9834</v>
      </c>
      <c r="B1631" t="s">
        <v>9835</v>
      </c>
      <c r="C1631" t="s">
        <v>1700</v>
      </c>
      <c r="D1631" t="s">
        <v>9900</v>
      </c>
      <c r="E1631" t="s">
        <v>695</v>
      </c>
      <c r="F1631" t="s">
        <v>9901</v>
      </c>
      <c r="G1631" t="s">
        <v>9902</v>
      </c>
      <c r="H1631" t="s">
        <v>9903</v>
      </c>
      <c r="I1631" t="s">
        <v>34</v>
      </c>
      <c r="J1631" t="s">
        <v>1988</v>
      </c>
      <c r="K1631" t="s">
        <v>1705</v>
      </c>
      <c r="L1631" t="s">
        <v>9904</v>
      </c>
      <c r="M1631" t="s">
        <v>26</v>
      </c>
      <c r="N1631" t="s">
        <v>27</v>
      </c>
    </row>
    <row r="1632" spans="1:14" x14ac:dyDescent="0.25">
      <c r="A1632" t="s">
        <v>9912</v>
      </c>
      <c r="B1632" t="s">
        <v>9913</v>
      </c>
      <c r="C1632" t="s">
        <v>7343</v>
      </c>
      <c r="D1632" t="s">
        <v>3093</v>
      </c>
      <c r="E1632" t="s">
        <v>18</v>
      </c>
      <c r="F1632" t="s">
        <v>9914</v>
      </c>
      <c r="G1632" t="s">
        <v>9915</v>
      </c>
      <c r="H1632" t="s">
        <v>9916</v>
      </c>
      <c r="I1632" t="s">
        <v>22</v>
      </c>
      <c r="J1632" t="s">
        <v>5940</v>
      </c>
      <c r="K1632" t="s">
        <v>1705</v>
      </c>
      <c r="L1632" t="s">
        <v>3315</v>
      </c>
      <c r="M1632" t="s">
        <v>26</v>
      </c>
      <c r="N1632" t="s">
        <v>27</v>
      </c>
    </row>
    <row r="1633" spans="1:14" x14ac:dyDescent="0.25">
      <c r="A1633" t="s">
        <v>9917</v>
      </c>
      <c r="B1633" t="s">
        <v>9918</v>
      </c>
      <c r="C1633" t="s">
        <v>1700</v>
      </c>
      <c r="D1633" t="s">
        <v>9919</v>
      </c>
      <c r="E1633" t="s">
        <v>695</v>
      </c>
      <c r="F1633" t="s">
        <v>9920</v>
      </c>
      <c r="G1633" t="s">
        <v>9921</v>
      </c>
      <c r="H1633" t="s">
        <v>9922</v>
      </c>
      <c r="I1633" t="s">
        <v>34</v>
      </c>
      <c r="J1633" t="s">
        <v>1988</v>
      </c>
      <c r="K1633" t="s">
        <v>1705</v>
      </c>
      <c r="L1633" t="s">
        <v>9923</v>
      </c>
      <c r="M1633" t="s">
        <v>26</v>
      </c>
      <c r="N1633" t="s">
        <v>27</v>
      </c>
    </row>
    <row r="1634" spans="1:14" x14ac:dyDescent="0.25">
      <c r="A1634" t="s">
        <v>9928</v>
      </c>
      <c r="C1634" t="s">
        <v>1991</v>
      </c>
      <c r="E1634" t="s">
        <v>18</v>
      </c>
      <c r="F1634" t="s">
        <v>9929</v>
      </c>
      <c r="G1634" t="s">
        <v>9930</v>
      </c>
      <c r="H1634" t="s">
        <v>9931</v>
      </c>
      <c r="I1634" t="s">
        <v>22</v>
      </c>
      <c r="J1634" t="s">
        <v>1704</v>
      </c>
      <c r="K1634" t="s">
        <v>606</v>
      </c>
      <c r="L1634" t="s">
        <v>848</v>
      </c>
      <c r="M1634" t="s">
        <v>26</v>
      </c>
      <c r="N1634" t="s">
        <v>27</v>
      </c>
    </row>
    <row r="1635" spans="1:14" x14ac:dyDescent="0.25">
      <c r="A1635" t="s">
        <v>9801</v>
      </c>
      <c r="B1635" t="s">
        <v>9802</v>
      </c>
      <c r="C1635" t="s">
        <v>2042</v>
      </c>
      <c r="E1635" t="s">
        <v>695</v>
      </c>
      <c r="F1635" t="s">
        <v>9932</v>
      </c>
      <c r="G1635" t="s">
        <v>9933</v>
      </c>
      <c r="H1635" t="s">
        <v>9934</v>
      </c>
      <c r="I1635" t="s">
        <v>34</v>
      </c>
      <c r="J1635" t="s">
        <v>4027</v>
      </c>
      <c r="K1635" t="s">
        <v>1705</v>
      </c>
      <c r="L1635" t="s">
        <v>4905</v>
      </c>
      <c r="M1635" t="s">
        <v>26</v>
      </c>
      <c r="N1635" t="s">
        <v>27</v>
      </c>
    </row>
    <row r="1636" spans="1:14" x14ac:dyDescent="0.25">
      <c r="A1636" t="s">
        <v>9935</v>
      </c>
      <c r="B1636" t="s">
        <v>9936</v>
      </c>
      <c r="C1636" t="s">
        <v>1700</v>
      </c>
      <c r="D1636" t="s">
        <v>3754</v>
      </c>
      <c r="E1636" t="s">
        <v>18</v>
      </c>
      <c r="F1636" t="s">
        <v>9937</v>
      </c>
      <c r="G1636" t="s">
        <v>9938</v>
      </c>
      <c r="H1636" t="s">
        <v>9939</v>
      </c>
      <c r="I1636" t="s">
        <v>34</v>
      </c>
      <c r="J1636" t="s">
        <v>1988</v>
      </c>
      <c r="K1636" t="s">
        <v>1705</v>
      </c>
      <c r="L1636" t="s">
        <v>248</v>
      </c>
      <c r="M1636" t="s">
        <v>26</v>
      </c>
      <c r="N1636" t="s">
        <v>27</v>
      </c>
    </row>
    <row r="1637" spans="1:14" x14ac:dyDescent="0.25">
      <c r="A1637" t="s">
        <v>9871</v>
      </c>
      <c r="C1637" t="s">
        <v>7255</v>
      </c>
      <c r="E1637" t="s">
        <v>7256</v>
      </c>
      <c r="F1637" t="s">
        <v>9940</v>
      </c>
      <c r="G1637" t="s">
        <v>9941</v>
      </c>
      <c r="I1637" t="s">
        <v>34</v>
      </c>
      <c r="J1637" t="s">
        <v>605</v>
      </c>
      <c r="K1637" t="s">
        <v>1705</v>
      </c>
      <c r="M1637" t="s">
        <v>26</v>
      </c>
      <c r="N1637" t="s">
        <v>27</v>
      </c>
    </row>
    <row r="1638" spans="1:14" x14ac:dyDescent="0.25">
      <c r="A1638" t="s">
        <v>8509</v>
      </c>
      <c r="B1638" t="s">
        <v>1129</v>
      </c>
      <c r="C1638" t="s">
        <v>1700</v>
      </c>
      <c r="E1638" t="s">
        <v>695</v>
      </c>
      <c r="F1638" t="s">
        <v>9942</v>
      </c>
      <c r="G1638" t="s">
        <v>9943</v>
      </c>
      <c r="H1638" t="s">
        <v>9944</v>
      </c>
      <c r="I1638" t="s">
        <v>34</v>
      </c>
      <c r="J1638" t="s">
        <v>2092</v>
      </c>
      <c r="K1638" t="s">
        <v>1705</v>
      </c>
      <c r="L1638" t="s">
        <v>6270</v>
      </c>
      <c r="M1638" t="s">
        <v>26</v>
      </c>
      <c r="N1638" t="s">
        <v>27</v>
      </c>
    </row>
    <row r="1639" spans="1:14" x14ac:dyDescent="0.25">
      <c r="A1639" t="s">
        <v>9834</v>
      </c>
      <c r="B1639" t="s">
        <v>9918</v>
      </c>
      <c r="C1639" t="s">
        <v>1700</v>
      </c>
      <c r="D1639" t="s">
        <v>9900</v>
      </c>
      <c r="E1639" t="s">
        <v>695</v>
      </c>
      <c r="F1639" t="s">
        <v>9945</v>
      </c>
      <c r="G1639" t="s">
        <v>9946</v>
      </c>
      <c r="H1639" t="s">
        <v>9947</v>
      </c>
      <c r="I1639" t="s">
        <v>34</v>
      </c>
      <c r="J1639" t="s">
        <v>605</v>
      </c>
      <c r="K1639" t="s">
        <v>1705</v>
      </c>
      <c r="L1639" t="s">
        <v>9904</v>
      </c>
      <c r="M1639" t="s">
        <v>26</v>
      </c>
      <c r="N1639" t="s">
        <v>27</v>
      </c>
    </row>
    <row r="1640" spans="1:14" x14ac:dyDescent="0.25">
      <c r="A1640" t="s">
        <v>9948</v>
      </c>
      <c r="B1640" t="s">
        <v>9578</v>
      </c>
      <c r="C1640" t="s">
        <v>1991</v>
      </c>
      <c r="D1640" t="s">
        <v>9579</v>
      </c>
      <c r="E1640" t="s">
        <v>695</v>
      </c>
      <c r="F1640" t="s">
        <v>9949</v>
      </c>
      <c r="G1640" t="s">
        <v>9950</v>
      </c>
      <c r="H1640" t="s">
        <v>9951</v>
      </c>
      <c r="I1640" t="s">
        <v>34</v>
      </c>
      <c r="J1640" t="s">
        <v>2079</v>
      </c>
      <c r="K1640" t="s">
        <v>606</v>
      </c>
      <c r="L1640" t="s">
        <v>44</v>
      </c>
      <c r="M1640" t="s">
        <v>26</v>
      </c>
      <c r="N1640" t="s">
        <v>27</v>
      </c>
    </row>
    <row r="1641" spans="1:14" x14ac:dyDescent="0.25">
      <c r="A1641" t="s">
        <v>9952</v>
      </c>
      <c r="B1641" t="s">
        <v>9953</v>
      </c>
      <c r="C1641" t="s">
        <v>16</v>
      </c>
      <c r="D1641" t="s">
        <v>9954</v>
      </c>
      <c r="E1641" t="s">
        <v>695</v>
      </c>
      <c r="F1641" t="s">
        <v>9955</v>
      </c>
      <c r="G1641" t="s">
        <v>9956</v>
      </c>
      <c r="H1641" t="s">
        <v>9957</v>
      </c>
      <c r="I1641" t="s">
        <v>34</v>
      </c>
      <c r="J1641" t="s">
        <v>1134</v>
      </c>
      <c r="K1641" t="s">
        <v>606</v>
      </c>
      <c r="L1641" t="s">
        <v>82</v>
      </c>
      <c r="M1641" t="s">
        <v>26</v>
      </c>
      <c r="N1641" t="s">
        <v>27</v>
      </c>
    </row>
    <row r="1642" spans="1:14" x14ac:dyDescent="0.25">
      <c r="A1642" t="s">
        <v>9958</v>
      </c>
      <c r="B1642" t="s">
        <v>9959</v>
      </c>
      <c r="C1642" t="s">
        <v>600</v>
      </c>
      <c r="D1642" t="s">
        <v>9960</v>
      </c>
      <c r="E1642" t="s">
        <v>695</v>
      </c>
      <c r="F1642" t="s">
        <v>9961</v>
      </c>
      <c r="G1642" t="s">
        <v>9962</v>
      </c>
      <c r="H1642" t="s">
        <v>9963</v>
      </c>
      <c r="I1642" t="s">
        <v>34</v>
      </c>
      <c r="J1642" t="s">
        <v>1689</v>
      </c>
      <c r="K1642" t="s">
        <v>606</v>
      </c>
      <c r="L1642" t="s">
        <v>9964</v>
      </c>
      <c r="M1642" t="s">
        <v>26</v>
      </c>
      <c r="N1642" t="s">
        <v>27</v>
      </c>
    </row>
    <row r="1643" spans="1:14" x14ac:dyDescent="0.25">
      <c r="A1643" t="s">
        <v>9965</v>
      </c>
      <c r="B1643" t="s">
        <v>9953</v>
      </c>
      <c r="C1643" t="s">
        <v>600</v>
      </c>
      <c r="D1643" t="s">
        <v>9954</v>
      </c>
      <c r="E1643" t="s">
        <v>695</v>
      </c>
      <c r="F1643" t="s">
        <v>9966</v>
      </c>
      <c r="G1643" t="s">
        <v>9967</v>
      </c>
      <c r="H1643" t="s">
        <v>9968</v>
      </c>
      <c r="I1643" t="s">
        <v>34</v>
      </c>
      <c r="J1643" t="s">
        <v>3322</v>
      </c>
      <c r="K1643" t="s">
        <v>606</v>
      </c>
      <c r="L1643" t="s">
        <v>82</v>
      </c>
      <c r="M1643" t="s">
        <v>26</v>
      </c>
      <c r="N1643" t="s">
        <v>27</v>
      </c>
    </row>
    <row r="1644" spans="1:14" x14ac:dyDescent="0.25">
      <c r="A1644" t="s">
        <v>9969</v>
      </c>
      <c r="B1644" t="s">
        <v>9953</v>
      </c>
      <c r="C1644" t="s">
        <v>600</v>
      </c>
      <c r="D1644" t="s">
        <v>9954</v>
      </c>
      <c r="E1644" t="s">
        <v>695</v>
      </c>
      <c r="F1644" t="s">
        <v>9970</v>
      </c>
      <c r="G1644" t="s">
        <v>9971</v>
      </c>
      <c r="H1644" t="s">
        <v>9972</v>
      </c>
      <c r="I1644" t="s">
        <v>34</v>
      </c>
      <c r="J1644" t="s">
        <v>1689</v>
      </c>
      <c r="K1644" t="s">
        <v>606</v>
      </c>
      <c r="L1644" t="s">
        <v>82</v>
      </c>
      <c r="M1644" t="s">
        <v>26</v>
      </c>
      <c r="N1644" t="s">
        <v>27</v>
      </c>
    </row>
    <row r="1645" spans="1:14" x14ac:dyDescent="0.25">
      <c r="A1645" t="s">
        <v>9973</v>
      </c>
      <c r="B1645" t="s">
        <v>9578</v>
      </c>
      <c r="C1645" t="s">
        <v>600</v>
      </c>
      <c r="D1645" t="s">
        <v>9579</v>
      </c>
      <c r="E1645" t="s">
        <v>695</v>
      </c>
      <c r="F1645" t="s">
        <v>9974</v>
      </c>
      <c r="G1645" t="s">
        <v>9975</v>
      </c>
      <c r="H1645" t="s">
        <v>9976</v>
      </c>
      <c r="I1645" t="s">
        <v>34</v>
      </c>
      <c r="J1645" t="s">
        <v>2062</v>
      </c>
      <c r="K1645" t="s">
        <v>606</v>
      </c>
      <c r="L1645" t="s">
        <v>44</v>
      </c>
      <c r="M1645" t="s">
        <v>26</v>
      </c>
      <c r="N1645" t="s">
        <v>27</v>
      </c>
    </row>
    <row r="1646" spans="1:14" x14ac:dyDescent="0.25">
      <c r="A1646" t="s">
        <v>9977</v>
      </c>
      <c r="B1646" t="s">
        <v>9953</v>
      </c>
      <c r="C1646" t="s">
        <v>600</v>
      </c>
      <c r="D1646" t="s">
        <v>9954</v>
      </c>
      <c r="E1646" t="s">
        <v>695</v>
      </c>
      <c r="F1646" t="s">
        <v>9978</v>
      </c>
      <c r="G1646" t="s">
        <v>9979</v>
      </c>
      <c r="H1646" t="s">
        <v>9980</v>
      </c>
      <c r="I1646" t="s">
        <v>34</v>
      </c>
      <c r="J1646" t="s">
        <v>1677</v>
      </c>
      <c r="K1646" t="s">
        <v>606</v>
      </c>
      <c r="L1646" t="s">
        <v>82</v>
      </c>
      <c r="M1646" t="s">
        <v>26</v>
      </c>
      <c r="N1646" t="s">
        <v>27</v>
      </c>
    </row>
    <row r="1647" spans="1:14" x14ac:dyDescent="0.25">
      <c r="A1647" t="s">
        <v>9981</v>
      </c>
      <c r="C1647" t="s">
        <v>600</v>
      </c>
      <c r="D1647" t="s">
        <v>1992</v>
      </c>
      <c r="E1647" t="s">
        <v>18</v>
      </c>
      <c r="F1647" t="s">
        <v>9982</v>
      </c>
      <c r="G1647" t="s">
        <v>9983</v>
      </c>
      <c r="H1647" t="s">
        <v>9984</v>
      </c>
      <c r="I1647" t="s">
        <v>34</v>
      </c>
      <c r="J1647" t="s">
        <v>3420</v>
      </c>
      <c r="K1647" t="s">
        <v>606</v>
      </c>
      <c r="L1647" t="s">
        <v>36</v>
      </c>
      <c r="M1647" t="s">
        <v>26</v>
      </c>
      <c r="N1647" t="s">
        <v>27</v>
      </c>
    </row>
    <row r="1648" spans="1:14" x14ac:dyDescent="0.25">
      <c r="A1648" t="s">
        <v>9988</v>
      </c>
      <c r="B1648" t="s">
        <v>9953</v>
      </c>
      <c r="C1648" t="s">
        <v>600</v>
      </c>
      <c r="D1648" t="s">
        <v>9954</v>
      </c>
      <c r="E1648" t="s">
        <v>695</v>
      </c>
      <c r="F1648" t="s">
        <v>9989</v>
      </c>
      <c r="G1648" t="s">
        <v>9990</v>
      </c>
      <c r="H1648" t="s">
        <v>9991</v>
      </c>
      <c r="I1648" t="s">
        <v>34</v>
      </c>
      <c r="J1648" t="s">
        <v>1677</v>
      </c>
      <c r="K1648" t="s">
        <v>606</v>
      </c>
      <c r="L1648" t="s">
        <v>82</v>
      </c>
      <c r="M1648" t="s">
        <v>26</v>
      </c>
      <c r="N1648" t="s">
        <v>27</v>
      </c>
    </row>
    <row r="1649" spans="1:14" x14ac:dyDescent="0.25">
      <c r="A1649" t="s">
        <v>9992</v>
      </c>
      <c r="B1649" t="s">
        <v>9993</v>
      </c>
      <c r="C1649" t="s">
        <v>600</v>
      </c>
      <c r="D1649" t="s">
        <v>6175</v>
      </c>
      <c r="E1649" t="s">
        <v>18</v>
      </c>
      <c r="F1649" t="s">
        <v>9994</v>
      </c>
      <c r="G1649" t="s">
        <v>9995</v>
      </c>
      <c r="H1649" t="s">
        <v>9996</v>
      </c>
      <c r="I1649" t="s">
        <v>34</v>
      </c>
      <c r="J1649" t="s">
        <v>7914</v>
      </c>
      <c r="K1649" t="s">
        <v>606</v>
      </c>
      <c r="L1649" t="s">
        <v>6179</v>
      </c>
      <c r="M1649" t="s">
        <v>26</v>
      </c>
      <c r="N1649" t="s">
        <v>27</v>
      </c>
    </row>
    <row r="1650" spans="1:14" x14ac:dyDescent="0.25">
      <c r="A1650" t="s">
        <v>9997</v>
      </c>
      <c r="B1650" t="s">
        <v>9959</v>
      </c>
      <c r="C1650" t="s">
        <v>1991</v>
      </c>
      <c r="D1650" t="s">
        <v>220</v>
      </c>
      <c r="E1650" t="s">
        <v>695</v>
      </c>
      <c r="F1650" t="s">
        <v>9998</v>
      </c>
      <c r="G1650" t="s">
        <v>9999</v>
      </c>
      <c r="H1650" t="s">
        <v>10000</v>
      </c>
      <c r="I1650" t="s">
        <v>34</v>
      </c>
      <c r="J1650" t="s">
        <v>1677</v>
      </c>
      <c r="K1650" t="s">
        <v>606</v>
      </c>
      <c r="L1650" t="s">
        <v>848</v>
      </c>
      <c r="M1650" t="s">
        <v>26</v>
      </c>
      <c r="N1650" t="s">
        <v>27</v>
      </c>
    </row>
    <row r="1651" spans="1:14" x14ac:dyDescent="0.25">
      <c r="A1651" t="s">
        <v>9834</v>
      </c>
      <c r="B1651" t="s">
        <v>9835</v>
      </c>
      <c r="C1651" t="s">
        <v>1700</v>
      </c>
      <c r="D1651" t="s">
        <v>9900</v>
      </c>
      <c r="E1651" t="s">
        <v>695</v>
      </c>
      <c r="F1651" t="s">
        <v>10004</v>
      </c>
      <c r="G1651" t="s">
        <v>9902</v>
      </c>
      <c r="H1651" t="s">
        <v>10005</v>
      </c>
      <c r="I1651" t="s">
        <v>34</v>
      </c>
      <c r="J1651" t="s">
        <v>1988</v>
      </c>
      <c r="K1651" t="s">
        <v>1705</v>
      </c>
      <c r="L1651" t="s">
        <v>9904</v>
      </c>
      <c r="M1651" t="s">
        <v>26</v>
      </c>
      <c r="N1651" t="s">
        <v>27</v>
      </c>
    </row>
    <row r="1652" spans="1:14" x14ac:dyDescent="0.25">
      <c r="A1652" t="s">
        <v>10006</v>
      </c>
      <c r="C1652" t="s">
        <v>1700</v>
      </c>
      <c r="D1652" t="s">
        <v>10007</v>
      </c>
      <c r="E1652" t="s">
        <v>695</v>
      </c>
      <c r="F1652" t="s">
        <v>10008</v>
      </c>
      <c r="G1652" t="s">
        <v>10009</v>
      </c>
      <c r="H1652" t="s">
        <v>10010</v>
      </c>
      <c r="I1652" t="s">
        <v>34</v>
      </c>
      <c r="J1652" t="s">
        <v>1988</v>
      </c>
      <c r="K1652" t="s">
        <v>1705</v>
      </c>
      <c r="L1652" t="s">
        <v>9923</v>
      </c>
      <c r="M1652" t="s">
        <v>26</v>
      </c>
      <c r="N1652" t="s">
        <v>27</v>
      </c>
    </row>
    <row r="1653" spans="1:14" x14ac:dyDescent="0.25">
      <c r="A1653" t="s">
        <v>9896</v>
      </c>
      <c r="B1653" t="s">
        <v>29</v>
      </c>
      <c r="C1653" t="s">
        <v>2074</v>
      </c>
      <c r="D1653" t="s">
        <v>429</v>
      </c>
      <c r="E1653" t="s">
        <v>18</v>
      </c>
      <c r="F1653" t="s">
        <v>10015</v>
      </c>
      <c r="G1653" t="s">
        <v>10016</v>
      </c>
      <c r="H1653" t="s">
        <v>10017</v>
      </c>
      <c r="I1653" t="s">
        <v>34</v>
      </c>
      <c r="J1653" t="s">
        <v>1996</v>
      </c>
      <c r="K1653" t="s">
        <v>606</v>
      </c>
      <c r="L1653" t="s">
        <v>434</v>
      </c>
      <c r="M1653" t="s">
        <v>26</v>
      </c>
      <c r="N1653" t="s">
        <v>27</v>
      </c>
    </row>
    <row r="1654" spans="1:14" x14ac:dyDescent="0.25">
      <c r="A1654" t="s">
        <v>10018</v>
      </c>
      <c r="B1654" t="s">
        <v>10019</v>
      </c>
      <c r="C1654" t="s">
        <v>600</v>
      </c>
      <c r="D1654" t="s">
        <v>5262</v>
      </c>
      <c r="E1654" t="s">
        <v>18</v>
      </c>
      <c r="F1654" t="s">
        <v>10020</v>
      </c>
      <c r="G1654" t="s">
        <v>10021</v>
      </c>
      <c r="H1654" t="s">
        <v>10022</v>
      </c>
      <c r="I1654" t="s">
        <v>34</v>
      </c>
      <c r="J1654" t="s">
        <v>9686</v>
      </c>
      <c r="K1654" t="s">
        <v>606</v>
      </c>
      <c r="L1654" t="s">
        <v>2442</v>
      </c>
      <c r="M1654" t="s">
        <v>26</v>
      </c>
      <c r="N1654" t="s">
        <v>27</v>
      </c>
    </row>
    <row r="1655" spans="1:14" x14ac:dyDescent="0.25">
      <c r="A1655" t="s">
        <v>10023</v>
      </c>
      <c r="B1655" t="s">
        <v>10024</v>
      </c>
      <c r="C1655" t="s">
        <v>16</v>
      </c>
      <c r="D1655" t="s">
        <v>10025</v>
      </c>
      <c r="E1655" t="s">
        <v>18</v>
      </c>
      <c r="F1655" t="s">
        <v>10026</v>
      </c>
      <c r="G1655" t="s">
        <v>10027</v>
      </c>
      <c r="H1655" t="s">
        <v>10028</v>
      </c>
      <c r="I1655" t="s">
        <v>34</v>
      </c>
      <c r="J1655" t="s">
        <v>536</v>
      </c>
      <c r="K1655" t="s">
        <v>24</v>
      </c>
      <c r="L1655" t="s">
        <v>10029</v>
      </c>
      <c r="M1655" t="s">
        <v>10030</v>
      </c>
      <c r="N1655" t="s">
        <v>46</v>
      </c>
    </row>
    <row r="1656" spans="1:14" x14ac:dyDescent="0.25">
      <c r="A1656" t="s">
        <v>10031</v>
      </c>
      <c r="B1656" t="s">
        <v>10032</v>
      </c>
      <c r="C1656" t="s">
        <v>16</v>
      </c>
      <c r="D1656" t="s">
        <v>437</v>
      </c>
      <c r="E1656" t="s">
        <v>18</v>
      </c>
      <c r="F1656" t="s">
        <v>10033</v>
      </c>
      <c r="G1656" t="s">
        <v>10034</v>
      </c>
      <c r="H1656" t="s">
        <v>10035</v>
      </c>
      <c r="I1656" t="s">
        <v>34</v>
      </c>
      <c r="J1656" t="s">
        <v>1435</v>
      </c>
      <c r="K1656" t="s">
        <v>24</v>
      </c>
      <c r="L1656" t="s">
        <v>441</v>
      </c>
      <c r="M1656" t="s">
        <v>10036</v>
      </c>
      <c r="N1656" t="s">
        <v>46</v>
      </c>
    </row>
    <row r="1657" spans="1:14" x14ac:dyDescent="0.25">
      <c r="A1657" t="s">
        <v>10037</v>
      </c>
      <c r="B1657" t="s">
        <v>1658</v>
      </c>
      <c r="C1657" t="s">
        <v>76</v>
      </c>
      <c r="D1657" t="s">
        <v>10038</v>
      </c>
      <c r="E1657" t="s">
        <v>18</v>
      </c>
      <c r="F1657" t="s">
        <v>10039</v>
      </c>
      <c r="G1657" t="s">
        <v>10040</v>
      </c>
      <c r="H1657" t="s">
        <v>10041</v>
      </c>
      <c r="I1657" t="s">
        <v>34</v>
      </c>
      <c r="J1657" t="s">
        <v>635</v>
      </c>
      <c r="K1657" t="s">
        <v>24</v>
      </c>
      <c r="L1657" t="s">
        <v>7450</v>
      </c>
      <c r="M1657" t="s">
        <v>10042</v>
      </c>
      <c r="N1657" t="s">
        <v>46</v>
      </c>
    </row>
    <row r="1658" spans="1:14" x14ac:dyDescent="0.25">
      <c r="A1658" t="s">
        <v>10043</v>
      </c>
      <c r="B1658" t="s">
        <v>2809</v>
      </c>
      <c r="C1658" t="s">
        <v>76</v>
      </c>
      <c r="D1658" t="s">
        <v>753</v>
      </c>
      <c r="E1658" t="s">
        <v>18</v>
      </c>
      <c r="F1658" t="s">
        <v>10044</v>
      </c>
      <c r="G1658" t="s">
        <v>10045</v>
      </c>
      <c r="H1658" t="s">
        <v>10046</v>
      </c>
      <c r="I1658" t="s">
        <v>34</v>
      </c>
      <c r="J1658" t="s">
        <v>1010</v>
      </c>
      <c r="K1658" t="s">
        <v>24</v>
      </c>
      <c r="L1658" t="s">
        <v>817</v>
      </c>
      <c r="M1658" t="s">
        <v>26</v>
      </c>
      <c r="N1658" t="s">
        <v>27</v>
      </c>
    </row>
    <row r="1659" spans="1:14" x14ac:dyDescent="0.25">
      <c r="A1659" t="s">
        <v>10047</v>
      </c>
      <c r="B1659" t="s">
        <v>10048</v>
      </c>
      <c r="C1659" t="s">
        <v>16</v>
      </c>
      <c r="D1659" t="s">
        <v>5502</v>
      </c>
      <c r="E1659" t="s">
        <v>18</v>
      </c>
      <c r="F1659" t="s">
        <v>10049</v>
      </c>
      <c r="G1659" t="s">
        <v>10050</v>
      </c>
      <c r="H1659" t="s">
        <v>10051</v>
      </c>
      <c r="I1659" t="s">
        <v>34</v>
      </c>
      <c r="J1659" t="s">
        <v>53</v>
      </c>
      <c r="K1659" t="s">
        <v>24</v>
      </c>
      <c r="L1659" t="s">
        <v>2442</v>
      </c>
      <c r="M1659" t="s">
        <v>10052</v>
      </c>
      <c r="N1659" t="s">
        <v>46</v>
      </c>
    </row>
    <row r="1660" spans="1:14" x14ac:dyDescent="0.25">
      <c r="A1660" t="s">
        <v>10053</v>
      </c>
      <c r="B1660" t="s">
        <v>8544</v>
      </c>
      <c r="C1660" t="s">
        <v>16</v>
      </c>
      <c r="D1660" t="s">
        <v>4792</v>
      </c>
      <c r="E1660" t="s">
        <v>695</v>
      </c>
      <c r="F1660" t="s">
        <v>10054</v>
      </c>
      <c r="G1660" t="s">
        <v>10055</v>
      </c>
      <c r="H1660" t="s">
        <v>10056</v>
      </c>
      <c r="I1660" t="s">
        <v>34</v>
      </c>
      <c r="J1660" t="s">
        <v>98</v>
      </c>
      <c r="K1660" t="s">
        <v>24</v>
      </c>
      <c r="L1660" t="s">
        <v>914</v>
      </c>
      <c r="M1660" t="s">
        <v>26</v>
      </c>
      <c r="N1660" t="s">
        <v>27</v>
      </c>
    </row>
    <row r="1661" spans="1:14" x14ac:dyDescent="0.25">
      <c r="A1661" t="s">
        <v>9538</v>
      </c>
      <c r="B1661" t="s">
        <v>3115</v>
      </c>
      <c r="C1661" t="s">
        <v>16</v>
      </c>
      <c r="D1661" t="s">
        <v>1612</v>
      </c>
      <c r="E1661" t="s">
        <v>695</v>
      </c>
      <c r="F1661" t="s">
        <v>10057</v>
      </c>
      <c r="G1661" t="s">
        <v>10058</v>
      </c>
      <c r="H1661" t="s">
        <v>10059</v>
      </c>
      <c r="I1661" t="s">
        <v>34</v>
      </c>
      <c r="J1661" t="s">
        <v>476</v>
      </c>
      <c r="K1661" t="s">
        <v>24</v>
      </c>
      <c r="L1661" t="s">
        <v>82</v>
      </c>
      <c r="M1661" t="s">
        <v>26</v>
      </c>
      <c r="N1661" t="s">
        <v>27</v>
      </c>
    </row>
    <row r="1662" spans="1:14" x14ac:dyDescent="0.25">
      <c r="A1662" t="s">
        <v>10060</v>
      </c>
      <c r="B1662" t="s">
        <v>9544</v>
      </c>
      <c r="C1662" t="s">
        <v>76</v>
      </c>
      <c r="D1662" t="s">
        <v>9545</v>
      </c>
      <c r="E1662" t="s">
        <v>695</v>
      </c>
      <c r="F1662" t="s">
        <v>10061</v>
      </c>
      <c r="G1662" t="s">
        <v>10062</v>
      </c>
      <c r="H1662" t="s">
        <v>10063</v>
      </c>
      <c r="I1662" t="s">
        <v>34</v>
      </c>
      <c r="J1662" t="s">
        <v>35</v>
      </c>
      <c r="K1662" t="s">
        <v>24</v>
      </c>
      <c r="L1662" t="s">
        <v>9549</v>
      </c>
      <c r="M1662" t="s">
        <v>26</v>
      </c>
      <c r="N1662" t="s">
        <v>27</v>
      </c>
    </row>
    <row r="1663" spans="1:14" x14ac:dyDescent="0.25">
      <c r="A1663" t="s">
        <v>10068</v>
      </c>
      <c r="B1663" t="s">
        <v>992</v>
      </c>
      <c r="C1663" t="s">
        <v>16</v>
      </c>
      <c r="D1663" t="s">
        <v>3396</v>
      </c>
      <c r="E1663" t="s">
        <v>695</v>
      </c>
      <c r="F1663" t="s">
        <v>10069</v>
      </c>
      <c r="G1663" t="s">
        <v>10070</v>
      </c>
      <c r="H1663" t="s">
        <v>10071</v>
      </c>
      <c r="I1663" t="s">
        <v>34</v>
      </c>
      <c r="J1663" t="s">
        <v>5940</v>
      </c>
      <c r="K1663" t="s">
        <v>24</v>
      </c>
      <c r="L1663" t="s">
        <v>9370</v>
      </c>
      <c r="M1663" t="s">
        <v>26</v>
      </c>
      <c r="N1663" t="s">
        <v>27</v>
      </c>
    </row>
    <row r="1664" spans="1:14" x14ac:dyDescent="0.25">
      <c r="A1664" t="s">
        <v>10077</v>
      </c>
      <c r="B1664" t="s">
        <v>7317</v>
      </c>
      <c r="C1664" t="s">
        <v>16</v>
      </c>
      <c r="D1664" t="s">
        <v>9145</v>
      </c>
      <c r="E1664" t="s">
        <v>695</v>
      </c>
      <c r="F1664" t="s">
        <v>10078</v>
      </c>
      <c r="G1664" t="s">
        <v>10079</v>
      </c>
      <c r="H1664" t="s">
        <v>10080</v>
      </c>
      <c r="I1664" t="s">
        <v>34</v>
      </c>
      <c r="J1664" t="s">
        <v>9149</v>
      </c>
      <c r="K1664" t="s">
        <v>24</v>
      </c>
      <c r="L1664" t="s">
        <v>9453</v>
      </c>
      <c r="M1664" t="s">
        <v>26</v>
      </c>
      <c r="N1664" t="s">
        <v>27</v>
      </c>
    </row>
    <row r="1665" spans="1:14" x14ac:dyDescent="0.25">
      <c r="A1665" t="s">
        <v>10068</v>
      </c>
      <c r="B1665" t="s">
        <v>992</v>
      </c>
      <c r="C1665" t="s">
        <v>1700</v>
      </c>
      <c r="D1665" t="s">
        <v>3396</v>
      </c>
      <c r="E1665" t="s">
        <v>695</v>
      </c>
      <c r="F1665" t="s">
        <v>10085</v>
      </c>
      <c r="G1665" t="s">
        <v>10086</v>
      </c>
      <c r="H1665" t="s">
        <v>10087</v>
      </c>
      <c r="I1665" t="s">
        <v>34</v>
      </c>
      <c r="J1665" t="s">
        <v>10088</v>
      </c>
      <c r="K1665" t="s">
        <v>1705</v>
      </c>
      <c r="L1665" t="s">
        <v>9370</v>
      </c>
      <c r="M1665" t="s">
        <v>26</v>
      </c>
      <c r="N1665" t="s">
        <v>27</v>
      </c>
    </row>
    <row r="1666" spans="1:14" x14ac:dyDescent="0.25">
      <c r="A1666" t="s">
        <v>9874</v>
      </c>
      <c r="B1666" t="s">
        <v>9875</v>
      </c>
      <c r="C1666" t="s">
        <v>9876</v>
      </c>
      <c r="D1666" t="s">
        <v>1681</v>
      </c>
      <c r="E1666" t="s">
        <v>695</v>
      </c>
      <c r="F1666" t="s">
        <v>10089</v>
      </c>
      <c r="G1666" t="s">
        <v>10090</v>
      </c>
      <c r="H1666" t="s">
        <v>10091</v>
      </c>
      <c r="I1666" t="s">
        <v>34</v>
      </c>
      <c r="J1666" t="s">
        <v>2092</v>
      </c>
      <c r="K1666" t="s">
        <v>1705</v>
      </c>
      <c r="L1666" t="s">
        <v>82</v>
      </c>
      <c r="M1666" t="s">
        <v>26</v>
      </c>
      <c r="N1666" t="s">
        <v>27</v>
      </c>
    </row>
    <row r="1667" spans="1:14" x14ac:dyDescent="0.25">
      <c r="A1667" t="s">
        <v>9896</v>
      </c>
      <c r="B1667" t="s">
        <v>29</v>
      </c>
      <c r="C1667" t="s">
        <v>2018</v>
      </c>
      <c r="D1667" t="s">
        <v>3318</v>
      </c>
      <c r="E1667" t="s">
        <v>695</v>
      </c>
      <c r="F1667" t="s">
        <v>10092</v>
      </c>
      <c r="G1667" t="s">
        <v>10093</v>
      </c>
      <c r="H1667" t="s">
        <v>10094</v>
      </c>
      <c r="I1667" t="s">
        <v>34</v>
      </c>
      <c r="J1667" t="s">
        <v>1689</v>
      </c>
      <c r="K1667" t="s">
        <v>1705</v>
      </c>
      <c r="L1667" t="s">
        <v>842</v>
      </c>
      <c r="M1667" t="s">
        <v>26</v>
      </c>
      <c r="N1667" t="s">
        <v>27</v>
      </c>
    </row>
    <row r="1668" spans="1:14" x14ac:dyDescent="0.25">
      <c r="A1668" t="s">
        <v>10098</v>
      </c>
      <c r="B1668" t="s">
        <v>10099</v>
      </c>
      <c r="C1668" t="s">
        <v>600</v>
      </c>
      <c r="D1668" t="s">
        <v>10100</v>
      </c>
      <c r="E1668" t="s">
        <v>695</v>
      </c>
      <c r="F1668" t="s">
        <v>10101</v>
      </c>
      <c r="G1668" t="s">
        <v>10102</v>
      </c>
      <c r="H1668" t="s">
        <v>10103</v>
      </c>
      <c r="I1668" t="s">
        <v>34</v>
      </c>
      <c r="J1668" t="s">
        <v>1134</v>
      </c>
      <c r="K1668" t="s">
        <v>606</v>
      </c>
      <c r="L1668" t="s">
        <v>3722</v>
      </c>
      <c r="M1668" t="s">
        <v>26</v>
      </c>
      <c r="N1668" t="s">
        <v>27</v>
      </c>
    </row>
  </sheetData>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402"/>
  <sheetViews>
    <sheetView workbookViewId="0"/>
  </sheetViews>
  <sheetFormatPr baseColWidth="10" defaultRowHeight="15" x14ac:dyDescent="0.25"/>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28</v>
      </c>
      <c r="B2" t="s">
        <v>29</v>
      </c>
      <c r="C2" t="s">
        <v>16</v>
      </c>
      <c r="D2" t="s">
        <v>30</v>
      </c>
      <c r="E2" t="s">
        <v>18</v>
      </c>
      <c r="F2" t="s">
        <v>31</v>
      </c>
      <c r="G2" t="s">
        <v>32</v>
      </c>
      <c r="H2" t="s">
        <v>33</v>
      </c>
      <c r="I2" t="s">
        <v>34</v>
      </c>
      <c r="J2" t="s">
        <v>35</v>
      </c>
      <c r="K2" t="s">
        <v>24</v>
      </c>
      <c r="L2" t="s">
        <v>36</v>
      </c>
      <c r="M2" t="s">
        <v>26</v>
      </c>
      <c r="N2" t="s">
        <v>27</v>
      </c>
    </row>
    <row r="3" spans="1:14" x14ac:dyDescent="0.25">
      <c r="A3" t="s">
        <v>37</v>
      </c>
      <c r="B3" t="s">
        <v>38</v>
      </c>
      <c r="C3" t="s">
        <v>16</v>
      </c>
      <c r="D3" t="s">
        <v>39</v>
      </c>
      <c r="E3" t="s">
        <v>18</v>
      </c>
      <c r="F3" t="s">
        <v>40</v>
      </c>
      <c r="G3" t="s">
        <v>41</v>
      </c>
      <c r="H3" t="s">
        <v>42</v>
      </c>
      <c r="I3" t="s">
        <v>34</v>
      </c>
      <c r="J3" t="s">
        <v>43</v>
      </c>
      <c r="K3" t="s">
        <v>24</v>
      </c>
      <c r="L3" t="s">
        <v>44</v>
      </c>
      <c r="M3" t="s">
        <v>45</v>
      </c>
      <c r="N3" t="s">
        <v>46</v>
      </c>
    </row>
    <row r="4" spans="1:14" x14ac:dyDescent="0.25">
      <c r="A4" t="s">
        <v>47</v>
      </c>
      <c r="B4" t="s">
        <v>48</v>
      </c>
      <c r="C4" t="s">
        <v>16</v>
      </c>
      <c r="D4" t="s">
        <v>49</v>
      </c>
      <c r="E4" t="s">
        <v>18</v>
      </c>
      <c r="F4" t="s">
        <v>50</v>
      </c>
      <c r="G4" t="s">
        <v>51</v>
      </c>
      <c r="H4" t="s">
        <v>52</v>
      </c>
      <c r="I4" t="s">
        <v>34</v>
      </c>
      <c r="J4" t="s">
        <v>53</v>
      </c>
      <c r="K4" t="s">
        <v>24</v>
      </c>
      <c r="L4" t="s">
        <v>54</v>
      </c>
      <c r="M4" t="s">
        <v>55</v>
      </c>
      <c r="N4" t="s">
        <v>46</v>
      </c>
    </row>
    <row r="5" spans="1:14" x14ac:dyDescent="0.25">
      <c r="A5" t="s">
        <v>56</v>
      </c>
      <c r="B5" t="s">
        <v>57</v>
      </c>
      <c r="C5" t="s">
        <v>16</v>
      </c>
      <c r="D5" t="s">
        <v>58</v>
      </c>
      <c r="E5" t="s">
        <v>18</v>
      </c>
      <c r="F5" t="s">
        <v>59</v>
      </c>
      <c r="G5" t="s">
        <v>60</v>
      </c>
      <c r="H5" t="s">
        <v>61</v>
      </c>
      <c r="I5" t="s">
        <v>34</v>
      </c>
      <c r="J5" t="s">
        <v>62</v>
      </c>
      <c r="K5" t="s">
        <v>24</v>
      </c>
      <c r="L5" t="s">
        <v>63</v>
      </c>
      <c r="M5" t="s">
        <v>64</v>
      </c>
      <c r="N5" t="s">
        <v>46</v>
      </c>
    </row>
    <row r="6" spans="1:14" x14ac:dyDescent="0.25">
      <c r="A6" t="s">
        <v>65</v>
      </c>
      <c r="B6" t="s">
        <v>66</v>
      </c>
      <c r="C6" t="s">
        <v>16</v>
      </c>
      <c r="D6" t="s">
        <v>67</v>
      </c>
      <c r="E6" t="s">
        <v>18</v>
      </c>
      <c r="F6" t="s">
        <v>68</v>
      </c>
      <c r="G6" t="s">
        <v>69</v>
      </c>
      <c r="H6" t="s">
        <v>70</v>
      </c>
      <c r="I6" t="s">
        <v>34</v>
      </c>
      <c r="J6" t="s">
        <v>71</v>
      </c>
      <c r="K6" t="s">
        <v>24</v>
      </c>
      <c r="L6" t="s">
        <v>72</v>
      </c>
      <c r="M6" t="s">
        <v>73</v>
      </c>
      <c r="N6" t="s">
        <v>46</v>
      </c>
    </row>
    <row r="7" spans="1:14" x14ac:dyDescent="0.25">
      <c r="A7" t="s">
        <v>74</v>
      </c>
      <c r="B7" t="s">
        <v>75</v>
      </c>
      <c r="C7" t="s">
        <v>76</v>
      </c>
      <c r="D7" t="s">
        <v>77</v>
      </c>
      <c r="E7" t="s">
        <v>18</v>
      </c>
      <c r="F7" t="s">
        <v>78</v>
      </c>
      <c r="G7" t="s">
        <v>79</v>
      </c>
      <c r="H7" t="s">
        <v>80</v>
      </c>
      <c r="I7" t="s">
        <v>34</v>
      </c>
      <c r="J7" t="s">
        <v>81</v>
      </c>
      <c r="K7" t="s">
        <v>24</v>
      </c>
      <c r="L7" t="s">
        <v>82</v>
      </c>
      <c r="M7" t="s">
        <v>83</v>
      </c>
      <c r="N7" t="s">
        <v>46</v>
      </c>
    </row>
    <row r="8" spans="1:14" x14ac:dyDescent="0.25">
      <c r="A8" t="s">
        <v>93</v>
      </c>
      <c r="C8" t="s">
        <v>16</v>
      </c>
      <c r="D8" t="s">
        <v>94</v>
      </c>
      <c r="E8" t="s">
        <v>18</v>
      </c>
      <c r="F8" t="s">
        <v>95</v>
      </c>
      <c r="G8" t="s">
        <v>96</v>
      </c>
      <c r="H8" t="s">
        <v>97</v>
      </c>
      <c r="I8" t="s">
        <v>34</v>
      </c>
      <c r="J8" t="s">
        <v>98</v>
      </c>
      <c r="K8" t="s">
        <v>24</v>
      </c>
      <c r="L8" t="s">
        <v>99</v>
      </c>
      <c r="M8" t="s">
        <v>26</v>
      </c>
      <c r="N8" t="s">
        <v>27</v>
      </c>
    </row>
    <row r="9" spans="1:14" x14ac:dyDescent="0.25">
      <c r="A9" t="s">
        <v>100</v>
      </c>
      <c r="B9" t="s">
        <v>101</v>
      </c>
      <c r="C9" t="s">
        <v>76</v>
      </c>
      <c r="D9" t="s">
        <v>102</v>
      </c>
      <c r="E9" t="s">
        <v>18</v>
      </c>
      <c r="F9" t="s">
        <v>103</v>
      </c>
      <c r="G9" t="s">
        <v>104</v>
      </c>
      <c r="H9" t="s">
        <v>105</v>
      </c>
      <c r="I9" t="s">
        <v>34</v>
      </c>
      <c r="J9" t="s">
        <v>106</v>
      </c>
      <c r="K9" t="s">
        <v>24</v>
      </c>
      <c r="L9" t="s">
        <v>82</v>
      </c>
      <c r="M9" t="s">
        <v>107</v>
      </c>
      <c r="N9" t="s">
        <v>46</v>
      </c>
    </row>
    <row r="10" spans="1:14" x14ac:dyDescent="0.25">
      <c r="A10" t="s">
        <v>108</v>
      </c>
      <c r="B10" t="s">
        <v>109</v>
      </c>
      <c r="C10" t="s">
        <v>76</v>
      </c>
      <c r="D10" t="s">
        <v>110</v>
      </c>
      <c r="E10" t="s">
        <v>18</v>
      </c>
      <c r="F10" t="s">
        <v>111</v>
      </c>
      <c r="G10" t="s">
        <v>112</v>
      </c>
      <c r="H10" t="s">
        <v>113</v>
      </c>
      <c r="I10" t="s">
        <v>34</v>
      </c>
      <c r="J10" t="s">
        <v>81</v>
      </c>
      <c r="K10" t="s">
        <v>24</v>
      </c>
      <c r="L10" t="s">
        <v>114</v>
      </c>
      <c r="M10" t="s">
        <v>115</v>
      </c>
      <c r="N10" t="s">
        <v>46</v>
      </c>
    </row>
    <row r="11" spans="1:14" x14ac:dyDescent="0.25">
      <c r="A11" t="s">
        <v>116</v>
      </c>
      <c r="B11" t="s">
        <v>101</v>
      </c>
      <c r="C11" t="s">
        <v>76</v>
      </c>
      <c r="D11" t="s">
        <v>102</v>
      </c>
      <c r="E11" t="s">
        <v>18</v>
      </c>
      <c r="F11" t="s">
        <v>117</v>
      </c>
      <c r="G11" t="s">
        <v>118</v>
      </c>
      <c r="H11" t="s">
        <v>119</v>
      </c>
      <c r="I11" t="s">
        <v>34</v>
      </c>
      <c r="J11" t="s">
        <v>120</v>
      </c>
      <c r="K11" t="s">
        <v>24</v>
      </c>
      <c r="L11" t="s">
        <v>82</v>
      </c>
      <c r="M11" t="s">
        <v>121</v>
      </c>
      <c r="N11" t="s">
        <v>46</v>
      </c>
    </row>
    <row r="12" spans="1:14" x14ac:dyDescent="0.25">
      <c r="A12" t="s">
        <v>122</v>
      </c>
      <c r="C12" t="s">
        <v>16</v>
      </c>
      <c r="D12" t="s">
        <v>123</v>
      </c>
      <c r="E12" t="s">
        <v>18</v>
      </c>
      <c r="F12" t="s">
        <v>124</v>
      </c>
      <c r="G12" t="s">
        <v>125</v>
      </c>
      <c r="H12" t="s">
        <v>126</v>
      </c>
      <c r="I12" t="s">
        <v>34</v>
      </c>
      <c r="J12" t="s">
        <v>127</v>
      </c>
      <c r="K12" t="s">
        <v>24</v>
      </c>
      <c r="L12" t="s">
        <v>128</v>
      </c>
      <c r="M12" t="s">
        <v>129</v>
      </c>
      <c r="N12" t="s">
        <v>46</v>
      </c>
    </row>
    <row r="13" spans="1:14" x14ac:dyDescent="0.25">
      <c r="A13" t="s">
        <v>130</v>
      </c>
      <c r="B13" t="s">
        <v>29</v>
      </c>
      <c r="C13" t="s">
        <v>16</v>
      </c>
      <c r="E13" t="s">
        <v>18</v>
      </c>
      <c r="F13" t="s">
        <v>131</v>
      </c>
      <c r="G13" t="s">
        <v>132</v>
      </c>
      <c r="H13" t="s">
        <v>133</v>
      </c>
      <c r="I13" t="s">
        <v>34</v>
      </c>
      <c r="J13" t="s">
        <v>134</v>
      </c>
      <c r="K13" t="s">
        <v>24</v>
      </c>
      <c r="L13" t="s">
        <v>135</v>
      </c>
      <c r="M13" t="s">
        <v>26</v>
      </c>
      <c r="N13" t="s">
        <v>27</v>
      </c>
    </row>
    <row r="14" spans="1:14" x14ac:dyDescent="0.25">
      <c r="A14" t="s">
        <v>136</v>
      </c>
      <c r="B14" t="s">
        <v>137</v>
      </c>
      <c r="C14" t="s">
        <v>16</v>
      </c>
      <c r="D14" t="s">
        <v>138</v>
      </c>
      <c r="E14" t="s">
        <v>18</v>
      </c>
      <c r="F14" t="s">
        <v>139</v>
      </c>
      <c r="G14" t="s">
        <v>140</v>
      </c>
      <c r="H14" t="s">
        <v>141</v>
      </c>
      <c r="I14" t="s">
        <v>34</v>
      </c>
      <c r="J14" t="s">
        <v>142</v>
      </c>
      <c r="K14" t="s">
        <v>24</v>
      </c>
      <c r="L14" t="s">
        <v>82</v>
      </c>
      <c r="M14" t="s">
        <v>26</v>
      </c>
      <c r="N14" t="s">
        <v>27</v>
      </c>
    </row>
    <row r="15" spans="1:14" x14ac:dyDescent="0.25">
      <c r="A15" t="s">
        <v>143</v>
      </c>
      <c r="C15" t="s">
        <v>76</v>
      </c>
      <c r="D15" t="s">
        <v>94</v>
      </c>
      <c r="E15" t="s">
        <v>18</v>
      </c>
      <c r="F15" t="s">
        <v>144</v>
      </c>
      <c r="G15" t="s">
        <v>145</v>
      </c>
      <c r="H15" t="s">
        <v>146</v>
      </c>
      <c r="I15" t="s">
        <v>34</v>
      </c>
      <c r="J15" t="s">
        <v>147</v>
      </c>
      <c r="K15" t="s">
        <v>24</v>
      </c>
      <c r="L15" t="s">
        <v>148</v>
      </c>
      <c r="M15" t="s">
        <v>26</v>
      </c>
      <c r="N15" t="s">
        <v>27</v>
      </c>
    </row>
    <row r="16" spans="1:14" x14ac:dyDescent="0.25">
      <c r="A16" t="s">
        <v>149</v>
      </c>
      <c r="B16" t="s">
        <v>150</v>
      </c>
      <c r="C16" t="s">
        <v>76</v>
      </c>
      <c r="D16" t="s">
        <v>151</v>
      </c>
      <c r="E16" t="s">
        <v>18</v>
      </c>
      <c r="F16" t="s">
        <v>152</v>
      </c>
      <c r="G16" t="s">
        <v>153</v>
      </c>
      <c r="H16" t="s">
        <v>154</v>
      </c>
      <c r="I16" t="s">
        <v>34</v>
      </c>
      <c r="J16" t="s">
        <v>155</v>
      </c>
      <c r="K16" t="s">
        <v>24</v>
      </c>
      <c r="L16" t="s">
        <v>114</v>
      </c>
      <c r="M16" t="s">
        <v>156</v>
      </c>
      <c r="N16" t="s">
        <v>46</v>
      </c>
    </row>
    <row r="17" spans="1:14" x14ac:dyDescent="0.25">
      <c r="A17" t="s">
        <v>157</v>
      </c>
      <c r="B17" t="s">
        <v>158</v>
      </c>
      <c r="C17" t="s">
        <v>16</v>
      </c>
      <c r="D17" t="s">
        <v>102</v>
      </c>
      <c r="E17" t="s">
        <v>18</v>
      </c>
      <c r="F17" t="s">
        <v>159</v>
      </c>
      <c r="G17" t="s">
        <v>160</v>
      </c>
      <c r="H17" t="s">
        <v>161</v>
      </c>
      <c r="I17" t="s">
        <v>34</v>
      </c>
      <c r="J17" t="s">
        <v>162</v>
      </c>
      <c r="K17" t="s">
        <v>24</v>
      </c>
      <c r="L17" t="s">
        <v>82</v>
      </c>
      <c r="M17" t="s">
        <v>163</v>
      </c>
      <c r="N17" t="s">
        <v>46</v>
      </c>
    </row>
    <row r="18" spans="1:14" x14ac:dyDescent="0.25">
      <c r="A18" t="s">
        <v>164</v>
      </c>
      <c r="B18" t="s">
        <v>165</v>
      </c>
      <c r="C18" t="s">
        <v>76</v>
      </c>
      <c r="D18" t="s">
        <v>166</v>
      </c>
      <c r="E18" t="s">
        <v>18</v>
      </c>
      <c r="F18" t="s">
        <v>167</v>
      </c>
      <c r="G18" t="s">
        <v>168</v>
      </c>
      <c r="H18" t="s">
        <v>169</v>
      </c>
      <c r="I18" t="s">
        <v>34</v>
      </c>
      <c r="J18" t="s">
        <v>170</v>
      </c>
      <c r="K18" t="s">
        <v>24</v>
      </c>
      <c r="L18" t="s">
        <v>82</v>
      </c>
      <c r="M18" t="s">
        <v>171</v>
      </c>
      <c r="N18" t="s">
        <v>46</v>
      </c>
    </row>
    <row r="19" spans="1:14" x14ac:dyDescent="0.25">
      <c r="A19" t="s">
        <v>180</v>
      </c>
      <c r="C19" t="s">
        <v>76</v>
      </c>
      <c r="E19" t="s">
        <v>18</v>
      </c>
      <c r="F19" t="s">
        <v>181</v>
      </c>
      <c r="G19" t="s">
        <v>182</v>
      </c>
      <c r="H19" t="s">
        <v>183</v>
      </c>
      <c r="I19" t="s">
        <v>34</v>
      </c>
      <c r="J19" t="s">
        <v>162</v>
      </c>
      <c r="K19" t="s">
        <v>24</v>
      </c>
      <c r="L19" t="s">
        <v>184</v>
      </c>
      <c r="M19" t="s">
        <v>185</v>
      </c>
      <c r="N19" t="s">
        <v>46</v>
      </c>
    </row>
    <row r="20" spans="1:14" x14ac:dyDescent="0.25">
      <c r="A20" t="s">
        <v>186</v>
      </c>
      <c r="B20" t="s">
        <v>187</v>
      </c>
      <c r="C20" t="s">
        <v>16</v>
      </c>
      <c r="D20" t="s">
        <v>188</v>
      </c>
      <c r="E20" t="s">
        <v>18</v>
      </c>
      <c r="F20" t="s">
        <v>189</v>
      </c>
      <c r="G20" t="s">
        <v>190</v>
      </c>
      <c r="H20" t="s">
        <v>191</v>
      </c>
      <c r="I20" t="s">
        <v>34</v>
      </c>
      <c r="J20" t="s">
        <v>192</v>
      </c>
      <c r="K20" t="s">
        <v>24</v>
      </c>
      <c r="L20" t="s">
        <v>193</v>
      </c>
      <c r="M20" t="s">
        <v>194</v>
      </c>
      <c r="N20" t="s">
        <v>46</v>
      </c>
    </row>
    <row r="21" spans="1:14" x14ac:dyDescent="0.25">
      <c r="A21" t="s">
        <v>195</v>
      </c>
      <c r="B21" t="s">
        <v>196</v>
      </c>
      <c r="C21" t="s">
        <v>16</v>
      </c>
      <c r="D21" t="s">
        <v>197</v>
      </c>
      <c r="E21" t="s">
        <v>18</v>
      </c>
      <c r="F21" t="s">
        <v>198</v>
      </c>
      <c r="G21" t="s">
        <v>199</v>
      </c>
      <c r="H21" t="s">
        <v>200</v>
      </c>
      <c r="I21" t="s">
        <v>34</v>
      </c>
      <c r="J21" t="s">
        <v>201</v>
      </c>
      <c r="K21" t="s">
        <v>24</v>
      </c>
      <c r="L21" t="s">
        <v>202</v>
      </c>
      <c r="M21" t="s">
        <v>203</v>
      </c>
      <c r="N21" t="s">
        <v>46</v>
      </c>
    </row>
    <row r="22" spans="1:14" x14ac:dyDescent="0.25">
      <c r="A22" t="s">
        <v>204</v>
      </c>
      <c r="B22" t="s">
        <v>205</v>
      </c>
      <c r="C22" t="s">
        <v>76</v>
      </c>
      <c r="D22" t="s">
        <v>102</v>
      </c>
      <c r="E22" t="s">
        <v>18</v>
      </c>
      <c r="F22" t="s">
        <v>206</v>
      </c>
      <c r="G22" t="s">
        <v>207</v>
      </c>
      <c r="H22" t="s">
        <v>208</v>
      </c>
      <c r="I22" t="s">
        <v>34</v>
      </c>
      <c r="J22" t="s">
        <v>155</v>
      </c>
      <c r="K22" t="s">
        <v>24</v>
      </c>
      <c r="L22" t="s">
        <v>209</v>
      </c>
      <c r="M22" t="s">
        <v>210</v>
      </c>
      <c r="N22" t="s">
        <v>46</v>
      </c>
    </row>
    <row r="23" spans="1:14" x14ac:dyDescent="0.25">
      <c r="A23" t="s">
        <v>211</v>
      </c>
      <c r="B23" t="s">
        <v>212</v>
      </c>
      <c r="C23" t="s">
        <v>16</v>
      </c>
      <c r="D23" t="s">
        <v>213</v>
      </c>
      <c r="E23" t="s">
        <v>18</v>
      </c>
      <c r="F23" t="s">
        <v>214</v>
      </c>
      <c r="G23" t="s">
        <v>215</v>
      </c>
      <c r="H23" t="s">
        <v>216</v>
      </c>
      <c r="I23" t="s">
        <v>34</v>
      </c>
      <c r="J23" t="s">
        <v>217</v>
      </c>
      <c r="K23" t="s">
        <v>24</v>
      </c>
      <c r="L23" t="s">
        <v>218</v>
      </c>
      <c r="M23" t="s">
        <v>26</v>
      </c>
      <c r="N23" t="s">
        <v>27</v>
      </c>
    </row>
    <row r="24" spans="1:14" x14ac:dyDescent="0.25">
      <c r="A24" t="s">
        <v>219</v>
      </c>
      <c r="B24" t="s">
        <v>101</v>
      </c>
      <c r="C24" t="s">
        <v>76</v>
      </c>
      <c r="D24" t="s">
        <v>220</v>
      </c>
      <c r="E24" t="s">
        <v>18</v>
      </c>
      <c r="F24" t="s">
        <v>221</v>
      </c>
      <c r="G24" t="s">
        <v>222</v>
      </c>
      <c r="H24" t="s">
        <v>223</v>
      </c>
      <c r="I24" t="s">
        <v>34</v>
      </c>
      <c r="J24" t="s">
        <v>170</v>
      </c>
      <c r="K24" t="s">
        <v>24</v>
      </c>
      <c r="L24" t="s">
        <v>224</v>
      </c>
      <c r="M24" t="s">
        <v>225</v>
      </c>
      <c r="N24" t="s">
        <v>46</v>
      </c>
    </row>
    <row r="25" spans="1:14" x14ac:dyDescent="0.25">
      <c r="A25" t="s">
        <v>226</v>
      </c>
      <c r="B25" t="s">
        <v>227</v>
      </c>
      <c r="C25" t="s">
        <v>16</v>
      </c>
      <c r="D25" t="s">
        <v>228</v>
      </c>
      <c r="E25" t="s">
        <v>18</v>
      </c>
      <c r="F25" t="s">
        <v>229</v>
      </c>
      <c r="G25" t="s">
        <v>230</v>
      </c>
      <c r="H25" t="s">
        <v>231</v>
      </c>
      <c r="I25" t="s">
        <v>34</v>
      </c>
      <c r="J25" t="s">
        <v>232</v>
      </c>
      <c r="K25" t="s">
        <v>24</v>
      </c>
      <c r="L25" t="s">
        <v>233</v>
      </c>
      <c r="M25" t="s">
        <v>26</v>
      </c>
      <c r="N25" t="s">
        <v>27</v>
      </c>
    </row>
    <row r="26" spans="1:14" x14ac:dyDescent="0.25">
      <c r="A26" t="s">
        <v>234</v>
      </c>
      <c r="B26" t="s">
        <v>235</v>
      </c>
      <c r="C26" t="s">
        <v>16</v>
      </c>
      <c r="D26" t="s">
        <v>236</v>
      </c>
      <c r="E26" t="s">
        <v>18</v>
      </c>
      <c r="F26" t="s">
        <v>237</v>
      </c>
      <c r="G26" t="s">
        <v>238</v>
      </c>
      <c r="H26" t="s">
        <v>239</v>
      </c>
      <c r="I26" t="s">
        <v>34</v>
      </c>
      <c r="J26" t="s">
        <v>240</v>
      </c>
      <c r="K26" t="s">
        <v>24</v>
      </c>
      <c r="L26" t="s">
        <v>44</v>
      </c>
      <c r="M26" t="s">
        <v>26</v>
      </c>
      <c r="N26" t="s">
        <v>27</v>
      </c>
    </row>
    <row r="27" spans="1:14" x14ac:dyDescent="0.25">
      <c r="A27" t="s">
        <v>241</v>
      </c>
      <c r="B27" t="s">
        <v>242</v>
      </c>
      <c r="C27" t="s">
        <v>76</v>
      </c>
      <c r="D27" t="s">
        <v>243</v>
      </c>
      <c r="E27" t="s">
        <v>18</v>
      </c>
      <c r="F27" t="s">
        <v>244</v>
      </c>
      <c r="G27" t="s">
        <v>245</v>
      </c>
      <c r="H27" t="s">
        <v>246</v>
      </c>
      <c r="I27" t="s">
        <v>34</v>
      </c>
      <c r="J27" t="s">
        <v>247</v>
      </c>
      <c r="K27" t="s">
        <v>24</v>
      </c>
      <c r="L27" t="s">
        <v>248</v>
      </c>
      <c r="M27" t="s">
        <v>249</v>
      </c>
      <c r="N27" t="s">
        <v>46</v>
      </c>
    </row>
    <row r="28" spans="1:14" x14ac:dyDescent="0.25">
      <c r="A28" t="s">
        <v>250</v>
      </c>
      <c r="B28" t="s">
        <v>251</v>
      </c>
      <c r="C28" t="s">
        <v>16</v>
      </c>
      <c r="D28" t="s">
        <v>252</v>
      </c>
      <c r="E28" t="s">
        <v>18</v>
      </c>
      <c r="F28" t="s">
        <v>253</v>
      </c>
      <c r="G28" t="s">
        <v>254</v>
      </c>
      <c r="H28" t="s">
        <v>255</v>
      </c>
      <c r="I28" t="s">
        <v>34</v>
      </c>
      <c r="J28" t="s">
        <v>256</v>
      </c>
      <c r="K28" t="s">
        <v>24</v>
      </c>
      <c r="L28" t="s">
        <v>257</v>
      </c>
      <c r="M28" t="s">
        <v>26</v>
      </c>
      <c r="N28" t="s">
        <v>27</v>
      </c>
    </row>
    <row r="29" spans="1:14" x14ac:dyDescent="0.25">
      <c r="A29" t="s">
        <v>258</v>
      </c>
      <c r="C29" t="s">
        <v>16</v>
      </c>
      <c r="E29" t="s">
        <v>18</v>
      </c>
      <c r="F29" t="s">
        <v>259</v>
      </c>
      <c r="G29" t="s">
        <v>260</v>
      </c>
      <c r="H29" t="s">
        <v>261</v>
      </c>
      <c r="I29" t="s">
        <v>34</v>
      </c>
      <c r="K29" t="s">
        <v>24</v>
      </c>
      <c r="M29" t="s">
        <v>262</v>
      </c>
      <c r="N29" t="s">
        <v>46</v>
      </c>
    </row>
    <row r="30" spans="1:14" x14ac:dyDescent="0.25">
      <c r="A30" t="s">
        <v>263</v>
      </c>
      <c r="B30" t="s">
        <v>264</v>
      </c>
      <c r="C30" t="s">
        <v>16</v>
      </c>
      <c r="D30" t="s">
        <v>265</v>
      </c>
      <c r="E30" t="s">
        <v>18</v>
      </c>
      <c r="F30" t="s">
        <v>266</v>
      </c>
      <c r="G30" t="s">
        <v>267</v>
      </c>
      <c r="H30" t="s">
        <v>268</v>
      </c>
      <c r="I30" t="s">
        <v>34</v>
      </c>
      <c r="J30" t="s">
        <v>269</v>
      </c>
      <c r="K30" t="s">
        <v>24</v>
      </c>
      <c r="L30" t="s">
        <v>82</v>
      </c>
      <c r="M30" t="s">
        <v>26</v>
      </c>
      <c r="N30" t="s">
        <v>27</v>
      </c>
    </row>
    <row r="31" spans="1:14" x14ac:dyDescent="0.25">
      <c r="A31" t="s">
        <v>270</v>
      </c>
      <c r="B31" t="s">
        <v>271</v>
      </c>
      <c r="C31" t="s">
        <v>76</v>
      </c>
      <c r="D31" t="s">
        <v>272</v>
      </c>
      <c r="E31" t="s">
        <v>18</v>
      </c>
      <c r="F31" t="s">
        <v>273</v>
      </c>
      <c r="G31" t="s">
        <v>274</v>
      </c>
      <c r="H31" t="s">
        <v>275</v>
      </c>
      <c r="I31" t="s">
        <v>34</v>
      </c>
      <c r="J31" t="s">
        <v>276</v>
      </c>
      <c r="K31" t="s">
        <v>24</v>
      </c>
      <c r="L31" t="s">
        <v>277</v>
      </c>
      <c r="M31" t="s">
        <v>26</v>
      </c>
      <c r="N31" t="s">
        <v>27</v>
      </c>
    </row>
    <row r="32" spans="1:14" x14ac:dyDescent="0.25">
      <c r="A32" t="s">
        <v>278</v>
      </c>
      <c r="B32" t="s">
        <v>279</v>
      </c>
      <c r="C32" t="s">
        <v>16</v>
      </c>
      <c r="D32" t="s">
        <v>280</v>
      </c>
      <c r="E32" t="s">
        <v>18</v>
      </c>
      <c r="F32" t="s">
        <v>281</v>
      </c>
      <c r="G32" t="s">
        <v>282</v>
      </c>
      <c r="H32" t="s">
        <v>283</v>
      </c>
      <c r="I32" t="s">
        <v>34</v>
      </c>
      <c r="J32" t="s">
        <v>284</v>
      </c>
      <c r="K32" t="s">
        <v>24</v>
      </c>
      <c r="L32" t="s">
        <v>285</v>
      </c>
      <c r="M32" t="s">
        <v>26</v>
      </c>
      <c r="N32" t="s">
        <v>27</v>
      </c>
    </row>
    <row r="33" spans="1:14" x14ac:dyDescent="0.25">
      <c r="A33" t="s">
        <v>286</v>
      </c>
      <c r="B33" t="s">
        <v>287</v>
      </c>
      <c r="C33" t="s">
        <v>16</v>
      </c>
      <c r="D33" t="s">
        <v>288</v>
      </c>
      <c r="E33" t="s">
        <v>18</v>
      </c>
      <c r="F33" t="s">
        <v>289</v>
      </c>
      <c r="G33" t="s">
        <v>290</v>
      </c>
      <c r="H33" t="s">
        <v>291</v>
      </c>
      <c r="I33" t="s">
        <v>34</v>
      </c>
      <c r="J33" t="s">
        <v>90</v>
      </c>
      <c r="K33" t="s">
        <v>24</v>
      </c>
      <c r="L33" t="s">
        <v>224</v>
      </c>
      <c r="M33" t="s">
        <v>292</v>
      </c>
      <c r="N33" t="s">
        <v>46</v>
      </c>
    </row>
    <row r="34" spans="1:14" x14ac:dyDescent="0.25">
      <c r="A34" t="s">
        <v>293</v>
      </c>
      <c r="C34" t="s">
        <v>16</v>
      </c>
      <c r="D34" t="s">
        <v>294</v>
      </c>
      <c r="E34" t="s">
        <v>18</v>
      </c>
      <c r="F34" t="s">
        <v>295</v>
      </c>
      <c r="G34" t="s">
        <v>296</v>
      </c>
      <c r="H34" t="s">
        <v>297</v>
      </c>
      <c r="I34" t="s">
        <v>34</v>
      </c>
      <c r="J34" t="s">
        <v>298</v>
      </c>
      <c r="K34" t="s">
        <v>24</v>
      </c>
      <c r="L34" t="s">
        <v>299</v>
      </c>
      <c r="M34" t="s">
        <v>300</v>
      </c>
      <c r="N34" t="s">
        <v>46</v>
      </c>
    </row>
    <row r="35" spans="1:14" x14ac:dyDescent="0.25">
      <c r="A35" t="s">
        <v>301</v>
      </c>
      <c r="B35" t="s">
        <v>302</v>
      </c>
      <c r="C35" t="s">
        <v>16</v>
      </c>
      <c r="D35" t="s">
        <v>303</v>
      </c>
      <c r="E35" t="s">
        <v>18</v>
      </c>
      <c r="F35" t="s">
        <v>304</v>
      </c>
      <c r="G35" t="s">
        <v>305</v>
      </c>
      <c r="H35" t="s">
        <v>306</v>
      </c>
      <c r="I35" t="s">
        <v>34</v>
      </c>
      <c r="J35" t="s">
        <v>307</v>
      </c>
      <c r="K35" t="s">
        <v>24</v>
      </c>
      <c r="L35" t="s">
        <v>82</v>
      </c>
      <c r="M35" t="s">
        <v>26</v>
      </c>
      <c r="N35" t="s">
        <v>27</v>
      </c>
    </row>
    <row r="36" spans="1:14" x14ac:dyDescent="0.25">
      <c r="A36" t="s">
        <v>318</v>
      </c>
      <c r="B36" t="s">
        <v>319</v>
      </c>
      <c r="C36" t="s">
        <v>16</v>
      </c>
      <c r="D36" t="s">
        <v>320</v>
      </c>
      <c r="E36" t="s">
        <v>18</v>
      </c>
      <c r="F36" t="s">
        <v>321</v>
      </c>
      <c r="G36" t="s">
        <v>322</v>
      </c>
      <c r="H36" t="s">
        <v>323</v>
      </c>
      <c r="I36" t="s">
        <v>34</v>
      </c>
      <c r="J36" t="s">
        <v>324</v>
      </c>
      <c r="K36" t="s">
        <v>24</v>
      </c>
      <c r="L36" t="s">
        <v>325</v>
      </c>
      <c r="M36" t="s">
        <v>326</v>
      </c>
      <c r="N36" t="s">
        <v>46</v>
      </c>
    </row>
    <row r="37" spans="1:14" x14ac:dyDescent="0.25">
      <c r="A37" t="s">
        <v>327</v>
      </c>
      <c r="B37" t="s">
        <v>328</v>
      </c>
      <c r="C37" t="s">
        <v>16</v>
      </c>
      <c r="D37" t="s">
        <v>329</v>
      </c>
      <c r="E37" t="s">
        <v>18</v>
      </c>
      <c r="F37" t="s">
        <v>330</v>
      </c>
      <c r="G37" t="s">
        <v>331</v>
      </c>
      <c r="H37" t="s">
        <v>332</v>
      </c>
      <c r="I37" t="s">
        <v>34</v>
      </c>
      <c r="J37" t="s">
        <v>333</v>
      </c>
      <c r="K37" t="s">
        <v>24</v>
      </c>
      <c r="L37" t="s">
        <v>334</v>
      </c>
      <c r="M37" t="s">
        <v>335</v>
      </c>
      <c r="N37" t="s">
        <v>46</v>
      </c>
    </row>
    <row r="38" spans="1:14" x14ac:dyDescent="0.25">
      <c r="A38" t="s">
        <v>336</v>
      </c>
      <c r="B38" t="s">
        <v>337</v>
      </c>
      <c r="C38" t="s">
        <v>76</v>
      </c>
      <c r="D38" t="s">
        <v>338</v>
      </c>
      <c r="E38" t="s">
        <v>18</v>
      </c>
      <c r="F38" t="s">
        <v>339</v>
      </c>
      <c r="G38" t="s">
        <v>340</v>
      </c>
      <c r="H38" t="s">
        <v>341</v>
      </c>
      <c r="I38" t="s">
        <v>34</v>
      </c>
      <c r="J38" t="s">
        <v>23</v>
      </c>
      <c r="K38" t="s">
        <v>24</v>
      </c>
      <c r="L38" t="s">
        <v>342</v>
      </c>
      <c r="M38" t="s">
        <v>26</v>
      </c>
      <c r="N38" t="s">
        <v>27</v>
      </c>
    </row>
    <row r="39" spans="1:14" x14ac:dyDescent="0.25">
      <c r="A39" t="s">
        <v>352</v>
      </c>
      <c r="B39" t="s">
        <v>353</v>
      </c>
      <c r="C39" t="s">
        <v>76</v>
      </c>
      <c r="D39" t="s">
        <v>354</v>
      </c>
      <c r="E39" t="s">
        <v>18</v>
      </c>
      <c r="F39" t="s">
        <v>355</v>
      </c>
      <c r="G39" t="s">
        <v>356</v>
      </c>
      <c r="H39" t="s">
        <v>357</v>
      </c>
      <c r="I39" t="s">
        <v>34</v>
      </c>
      <c r="J39" t="s">
        <v>358</v>
      </c>
      <c r="K39" t="s">
        <v>24</v>
      </c>
      <c r="L39" t="s">
        <v>114</v>
      </c>
      <c r="M39" t="s">
        <v>359</v>
      </c>
      <c r="N39" t="s">
        <v>46</v>
      </c>
    </row>
    <row r="40" spans="1:14" x14ac:dyDescent="0.25">
      <c r="A40" t="s">
        <v>360</v>
      </c>
      <c r="B40" t="s">
        <v>361</v>
      </c>
      <c r="C40" t="s">
        <v>76</v>
      </c>
      <c r="D40" t="s">
        <v>362</v>
      </c>
      <c r="E40" t="s">
        <v>18</v>
      </c>
      <c r="F40" t="s">
        <v>363</v>
      </c>
      <c r="G40" t="s">
        <v>364</v>
      </c>
      <c r="H40" t="s">
        <v>365</v>
      </c>
      <c r="I40" t="s">
        <v>34</v>
      </c>
      <c r="J40" t="s">
        <v>90</v>
      </c>
      <c r="K40" t="s">
        <v>24</v>
      </c>
      <c r="L40" t="s">
        <v>114</v>
      </c>
      <c r="M40" t="s">
        <v>366</v>
      </c>
      <c r="N40" t="s">
        <v>46</v>
      </c>
    </row>
    <row r="41" spans="1:14" x14ac:dyDescent="0.25">
      <c r="A41" t="s">
        <v>367</v>
      </c>
      <c r="B41" t="s">
        <v>368</v>
      </c>
      <c r="C41" t="s">
        <v>76</v>
      </c>
      <c r="D41" t="s">
        <v>197</v>
      </c>
      <c r="E41" t="s">
        <v>18</v>
      </c>
      <c r="F41" t="s">
        <v>369</v>
      </c>
      <c r="G41" t="s">
        <v>370</v>
      </c>
      <c r="H41" t="s">
        <v>371</v>
      </c>
      <c r="I41" t="s">
        <v>34</v>
      </c>
      <c r="J41" t="s">
        <v>372</v>
      </c>
      <c r="K41" t="s">
        <v>24</v>
      </c>
      <c r="L41" t="s">
        <v>373</v>
      </c>
      <c r="M41" t="s">
        <v>374</v>
      </c>
      <c r="N41" t="s">
        <v>46</v>
      </c>
    </row>
    <row r="42" spans="1:14" x14ac:dyDescent="0.25">
      <c r="A42" t="s">
        <v>375</v>
      </c>
      <c r="B42" t="s">
        <v>376</v>
      </c>
      <c r="C42" t="s">
        <v>76</v>
      </c>
      <c r="D42" t="s">
        <v>377</v>
      </c>
      <c r="E42" t="s">
        <v>18</v>
      </c>
      <c r="F42" t="s">
        <v>378</v>
      </c>
      <c r="G42" t="s">
        <v>379</v>
      </c>
      <c r="H42" t="s">
        <v>380</v>
      </c>
      <c r="I42" t="s">
        <v>34</v>
      </c>
      <c r="J42" t="s">
        <v>217</v>
      </c>
      <c r="K42" t="s">
        <v>24</v>
      </c>
      <c r="L42" t="s">
        <v>36</v>
      </c>
      <c r="M42" t="s">
        <v>26</v>
      </c>
      <c r="N42" t="s">
        <v>27</v>
      </c>
    </row>
    <row r="43" spans="1:14" x14ac:dyDescent="0.25">
      <c r="A43" t="s">
        <v>381</v>
      </c>
      <c r="B43" t="s">
        <v>382</v>
      </c>
      <c r="C43" t="s">
        <v>76</v>
      </c>
      <c r="D43" t="s">
        <v>197</v>
      </c>
      <c r="E43" t="s">
        <v>18</v>
      </c>
      <c r="F43" t="s">
        <v>383</v>
      </c>
      <c r="G43" t="s">
        <v>384</v>
      </c>
      <c r="H43" t="s">
        <v>385</v>
      </c>
      <c r="I43" t="s">
        <v>34</v>
      </c>
      <c r="J43" t="s">
        <v>298</v>
      </c>
      <c r="K43" t="s">
        <v>24</v>
      </c>
      <c r="L43" t="s">
        <v>82</v>
      </c>
      <c r="M43" t="s">
        <v>386</v>
      </c>
      <c r="N43" t="s">
        <v>46</v>
      </c>
    </row>
    <row r="44" spans="1:14" x14ac:dyDescent="0.25">
      <c r="A44" t="s">
        <v>395</v>
      </c>
      <c r="B44" t="s">
        <v>396</v>
      </c>
      <c r="C44" t="s">
        <v>16</v>
      </c>
      <c r="D44" t="s">
        <v>397</v>
      </c>
      <c r="E44" t="s">
        <v>18</v>
      </c>
      <c r="F44" t="s">
        <v>398</v>
      </c>
      <c r="G44" t="s">
        <v>399</v>
      </c>
      <c r="H44" t="s">
        <v>400</v>
      </c>
      <c r="I44" t="s">
        <v>34</v>
      </c>
      <c r="J44" t="s">
        <v>284</v>
      </c>
      <c r="K44" t="s">
        <v>24</v>
      </c>
      <c r="L44" t="s">
        <v>401</v>
      </c>
      <c r="M44" t="s">
        <v>26</v>
      </c>
      <c r="N44" t="s">
        <v>27</v>
      </c>
    </row>
    <row r="45" spans="1:14" x14ac:dyDescent="0.25">
      <c r="A45" t="s">
        <v>402</v>
      </c>
      <c r="B45" t="s">
        <v>403</v>
      </c>
      <c r="C45" t="s">
        <v>16</v>
      </c>
      <c r="D45" t="s">
        <v>404</v>
      </c>
      <c r="E45" t="s">
        <v>18</v>
      </c>
      <c r="F45" t="s">
        <v>405</v>
      </c>
      <c r="G45" t="s">
        <v>406</v>
      </c>
      <c r="H45" t="s">
        <v>407</v>
      </c>
      <c r="I45" t="s">
        <v>34</v>
      </c>
      <c r="J45" t="s">
        <v>256</v>
      </c>
      <c r="K45" t="s">
        <v>24</v>
      </c>
      <c r="L45" t="s">
        <v>82</v>
      </c>
      <c r="M45" t="s">
        <v>26</v>
      </c>
      <c r="N45" t="s">
        <v>27</v>
      </c>
    </row>
    <row r="46" spans="1:14" x14ac:dyDescent="0.25">
      <c r="A46" t="s">
        <v>408</v>
      </c>
      <c r="B46" t="s">
        <v>158</v>
      </c>
      <c r="C46" t="s">
        <v>16</v>
      </c>
      <c r="D46" t="s">
        <v>102</v>
      </c>
      <c r="E46" t="s">
        <v>18</v>
      </c>
      <c r="F46" t="s">
        <v>409</v>
      </c>
      <c r="G46" t="s">
        <v>410</v>
      </c>
      <c r="H46" t="s">
        <v>411</v>
      </c>
      <c r="I46" t="s">
        <v>34</v>
      </c>
      <c r="J46" t="s">
        <v>412</v>
      </c>
      <c r="K46" t="s">
        <v>24</v>
      </c>
      <c r="L46" t="s">
        <v>82</v>
      </c>
      <c r="M46" t="s">
        <v>413</v>
      </c>
      <c r="N46" t="s">
        <v>46</v>
      </c>
    </row>
    <row r="47" spans="1:14" x14ac:dyDescent="0.25">
      <c r="A47" t="s">
        <v>421</v>
      </c>
      <c r="C47" t="s">
        <v>76</v>
      </c>
      <c r="D47" t="s">
        <v>422</v>
      </c>
      <c r="E47" t="s">
        <v>18</v>
      </c>
      <c r="F47" t="s">
        <v>423</v>
      </c>
      <c r="G47" t="s">
        <v>424</v>
      </c>
      <c r="H47" t="s">
        <v>425</v>
      </c>
      <c r="I47" t="s">
        <v>34</v>
      </c>
      <c r="J47" t="s">
        <v>426</v>
      </c>
      <c r="K47" t="s">
        <v>24</v>
      </c>
      <c r="L47" t="s">
        <v>427</v>
      </c>
      <c r="M47" t="s">
        <v>26</v>
      </c>
      <c r="N47" t="s">
        <v>27</v>
      </c>
    </row>
    <row r="48" spans="1:14" x14ac:dyDescent="0.25">
      <c r="A48" t="s">
        <v>28</v>
      </c>
      <c r="B48" t="s">
        <v>428</v>
      </c>
      <c r="C48" t="s">
        <v>16</v>
      </c>
      <c r="D48" t="s">
        <v>429</v>
      </c>
      <c r="E48" t="s">
        <v>18</v>
      </c>
      <c r="F48" t="s">
        <v>430</v>
      </c>
      <c r="G48" t="s">
        <v>431</v>
      </c>
      <c r="H48" t="s">
        <v>432</v>
      </c>
      <c r="I48" t="s">
        <v>34</v>
      </c>
      <c r="J48" t="s">
        <v>433</v>
      </c>
      <c r="K48" t="s">
        <v>24</v>
      </c>
      <c r="L48" t="s">
        <v>434</v>
      </c>
      <c r="M48" t="s">
        <v>26</v>
      </c>
      <c r="N48" t="s">
        <v>27</v>
      </c>
    </row>
    <row r="49" spans="1:14" x14ac:dyDescent="0.25">
      <c r="A49" t="s">
        <v>435</v>
      </c>
      <c r="B49" t="s">
        <v>436</v>
      </c>
      <c r="C49" t="s">
        <v>76</v>
      </c>
      <c r="D49" t="s">
        <v>437</v>
      </c>
      <c r="E49" t="s">
        <v>18</v>
      </c>
      <c r="F49" t="s">
        <v>438</v>
      </c>
      <c r="G49" t="s">
        <v>439</v>
      </c>
      <c r="H49" t="s">
        <v>440</v>
      </c>
      <c r="I49" t="s">
        <v>34</v>
      </c>
      <c r="J49" t="s">
        <v>155</v>
      </c>
      <c r="K49" t="s">
        <v>24</v>
      </c>
      <c r="L49" t="s">
        <v>441</v>
      </c>
      <c r="M49" t="s">
        <v>442</v>
      </c>
      <c r="N49" t="s">
        <v>46</v>
      </c>
    </row>
    <row r="50" spans="1:14" x14ac:dyDescent="0.25">
      <c r="A50" t="s">
        <v>443</v>
      </c>
      <c r="C50" t="s">
        <v>16</v>
      </c>
      <c r="D50" t="s">
        <v>444</v>
      </c>
      <c r="E50" t="s">
        <v>18</v>
      </c>
      <c r="F50" t="s">
        <v>445</v>
      </c>
      <c r="G50" t="s">
        <v>446</v>
      </c>
      <c r="H50" t="s">
        <v>447</v>
      </c>
      <c r="I50" t="s">
        <v>34</v>
      </c>
      <c r="J50" t="s">
        <v>448</v>
      </c>
      <c r="K50" t="s">
        <v>24</v>
      </c>
      <c r="L50" t="s">
        <v>449</v>
      </c>
      <c r="M50" t="s">
        <v>26</v>
      </c>
      <c r="N50" t="s">
        <v>27</v>
      </c>
    </row>
    <row r="51" spans="1:14" x14ac:dyDescent="0.25">
      <c r="A51" t="s">
        <v>450</v>
      </c>
      <c r="B51" t="s">
        <v>451</v>
      </c>
      <c r="C51" t="s">
        <v>16</v>
      </c>
      <c r="D51" t="s">
        <v>452</v>
      </c>
      <c r="E51" t="s">
        <v>18</v>
      </c>
      <c r="F51" t="s">
        <v>453</v>
      </c>
      <c r="G51" t="s">
        <v>454</v>
      </c>
      <c r="H51" t="s">
        <v>455</v>
      </c>
      <c r="I51" t="s">
        <v>34</v>
      </c>
      <c r="J51" t="s">
        <v>456</v>
      </c>
      <c r="K51" t="s">
        <v>24</v>
      </c>
      <c r="L51" t="s">
        <v>36</v>
      </c>
      <c r="M51" t="s">
        <v>457</v>
      </c>
      <c r="N51" t="s">
        <v>46</v>
      </c>
    </row>
    <row r="52" spans="1:14" x14ac:dyDescent="0.25">
      <c r="A52" t="s">
        <v>458</v>
      </c>
      <c r="B52" t="s">
        <v>459</v>
      </c>
      <c r="C52" t="s">
        <v>16</v>
      </c>
      <c r="D52" t="s">
        <v>329</v>
      </c>
      <c r="E52" t="s">
        <v>18</v>
      </c>
      <c r="F52" t="s">
        <v>460</v>
      </c>
      <c r="G52" t="s">
        <v>461</v>
      </c>
      <c r="H52" t="s">
        <v>462</v>
      </c>
      <c r="I52" t="s">
        <v>34</v>
      </c>
      <c r="J52" t="s">
        <v>463</v>
      </c>
      <c r="K52" t="s">
        <v>24</v>
      </c>
      <c r="L52" t="s">
        <v>334</v>
      </c>
      <c r="M52" t="s">
        <v>464</v>
      </c>
      <c r="N52" t="s">
        <v>46</v>
      </c>
    </row>
    <row r="53" spans="1:14" x14ac:dyDescent="0.25">
      <c r="A53" t="s">
        <v>465</v>
      </c>
      <c r="B53" t="s">
        <v>466</v>
      </c>
      <c r="C53" t="s">
        <v>76</v>
      </c>
      <c r="E53" t="s">
        <v>18</v>
      </c>
      <c r="F53" t="s">
        <v>467</v>
      </c>
      <c r="G53" t="s">
        <v>468</v>
      </c>
      <c r="H53" t="s">
        <v>469</v>
      </c>
      <c r="I53" t="s">
        <v>34</v>
      </c>
      <c r="J53" t="s">
        <v>147</v>
      </c>
      <c r="K53" t="s">
        <v>24</v>
      </c>
      <c r="L53" t="s">
        <v>470</v>
      </c>
      <c r="M53" t="s">
        <v>26</v>
      </c>
      <c r="N53" t="s">
        <v>27</v>
      </c>
    </row>
    <row r="54" spans="1:14" x14ac:dyDescent="0.25">
      <c r="A54" t="s">
        <v>471</v>
      </c>
      <c r="C54" t="s">
        <v>76</v>
      </c>
      <c r="D54" t="s">
        <v>472</v>
      </c>
      <c r="E54" t="s">
        <v>18</v>
      </c>
      <c r="F54" t="s">
        <v>473</v>
      </c>
      <c r="G54" t="s">
        <v>474</v>
      </c>
      <c r="H54" t="s">
        <v>475</v>
      </c>
      <c r="I54" t="s">
        <v>34</v>
      </c>
      <c r="J54" t="s">
        <v>476</v>
      </c>
      <c r="K54" t="s">
        <v>24</v>
      </c>
      <c r="L54" t="s">
        <v>477</v>
      </c>
      <c r="M54" t="s">
        <v>26</v>
      </c>
      <c r="N54" t="s">
        <v>27</v>
      </c>
    </row>
    <row r="55" spans="1:14" x14ac:dyDescent="0.25">
      <c r="A55" t="s">
        <v>478</v>
      </c>
      <c r="C55" t="s">
        <v>16</v>
      </c>
      <c r="D55" t="s">
        <v>479</v>
      </c>
      <c r="E55" t="s">
        <v>18</v>
      </c>
      <c r="F55" t="s">
        <v>480</v>
      </c>
      <c r="G55" t="s">
        <v>481</v>
      </c>
      <c r="H55" t="s">
        <v>482</v>
      </c>
      <c r="I55" t="s">
        <v>34</v>
      </c>
      <c r="J55" t="s">
        <v>358</v>
      </c>
      <c r="K55" t="s">
        <v>24</v>
      </c>
      <c r="L55" t="s">
        <v>483</v>
      </c>
      <c r="M55" t="s">
        <v>484</v>
      </c>
      <c r="N55" t="s">
        <v>46</v>
      </c>
    </row>
    <row r="56" spans="1:14" x14ac:dyDescent="0.25">
      <c r="A56" t="s">
        <v>485</v>
      </c>
      <c r="B56" t="s">
        <v>486</v>
      </c>
      <c r="C56" t="s">
        <v>76</v>
      </c>
      <c r="D56" t="s">
        <v>102</v>
      </c>
      <c r="E56" t="s">
        <v>18</v>
      </c>
      <c r="F56" t="s">
        <v>487</v>
      </c>
      <c r="G56" t="s">
        <v>488</v>
      </c>
      <c r="H56" t="s">
        <v>489</v>
      </c>
      <c r="I56" t="s">
        <v>34</v>
      </c>
      <c r="J56" t="s">
        <v>490</v>
      </c>
      <c r="K56" t="s">
        <v>24</v>
      </c>
      <c r="L56" t="s">
        <v>82</v>
      </c>
      <c r="M56" t="s">
        <v>491</v>
      </c>
      <c r="N56" t="s">
        <v>46</v>
      </c>
    </row>
    <row r="57" spans="1:14" x14ac:dyDescent="0.25">
      <c r="A57" t="s">
        <v>492</v>
      </c>
      <c r="C57" t="s">
        <v>16</v>
      </c>
      <c r="E57" t="s">
        <v>18</v>
      </c>
      <c r="F57" t="s">
        <v>493</v>
      </c>
      <c r="G57" t="s">
        <v>494</v>
      </c>
      <c r="H57" t="s">
        <v>495</v>
      </c>
      <c r="I57" t="s">
        <v>34</v>
      </c>
      <c r="J57" t="s">
        <v>276</v>
      </c>
      <c r="K57" t="s">
        <v>24</v>
      </c>
      <c r="L57" t="s">
        <v>184</v>
      </c>
      <c r="M57" t="s">
        <v>26</v>
      </c>
      <c r="N57" t="s">
        <v>27</v>
      </c>
    </row>
    <row r="58" spans="1:14" x14ac:dyDescent="0.25">
      <c r="A58" t="s">
        <v>496</v>
      </c>
      <c r="B58" t="s">
        <v>382</v>
      </c>
      <c r="C58" t="s">
        <v>76</v>
      </c>
      <c r="D58" t="s">
        <v>197</v>
      </c>
      <c r="E58" t="s">
        <v>18</v>
      </c>
      <c r="F58" t="s">
        <v>497</v>
      </c>
      <c r="G58" t="s">
        <v>498</v>
      </c>
      <c r="H58" t="s">
        <v>499</v>
      </c>
      <c r="I58" t="s">
        <v>34</v>
      </c>
      <c r="J58" t="s">
        <v>298</v>
      </c>
      <c r="K58" t="s">
        <v>24</v>
      </c>
      <c r="L58" t="s">
        <v>82</v>
      </c>
      <c r="M58" t="s">
        <v>500</v>
      </c>
      <c r="N58" t="s">
        <v>46</v>
      </c>
    </row>
    <row r="59" spans="1:14" x14ac:dyDescent="0.25">
      <c r="A59" t="s">
        <v>501</v>
      </c>
      <c r="B59" t="s">
        <v>502</v>
      </c>
      <c r="C59" t="s">
        <v>76</v>
      </c>
      <c r="D59" t="s">
        <v>503</v>
      </c>
      <c r="E59" t="s">
        <v>18</v>
      </c>
      <c r="F59" t="s">
        <v>504</v>
      </c>
      <c r="G59" t="s">
        <v>505</v>
      </c>
      <c r="H59" t="s">
        <v>506</v>
      </c>
      <c r="I59" t="s">
        <v>34</v>
      </c>
      <c r="J59" t="s">
        <v>358</v>
      </c>
      <c r="K59" t="s">
        <v>24</v>
      </c>
      <c r="L59" t="s">
        <v>224</v>
      </c>
      <c r="M59" t="s">
        <v>507</v>
      </c>
      <c r="N59" t="s">
        <v>46</v>
      </c>
    </row>
    <row r="60" spans="1:14" x14ac:dyDescent="0.25">
      <c r="A60" t="s">
        <v>508</v>
      </c>
      <c r="B60" t="s">
        <v>509</v>
      </c>
      <c r="C60" t="s">
        <v>76</v>
      </c>
      <c r="D60" t="s">
        <v>510</v>
      </c>
      <c r="E60" t="s">
        <v>18</v>
      </c>
      <c r="F60" t="s">
        <v>511</v>
      </c>
      <c r="G60" t="s">
        <v>512</v>
      </c>
      <c r="H60" t="s">
        <v>513</v>
      </c>
      <c r="I60" t="s">
        <v>34</v>
      </c>
      <c r="J60" t="s">
        <v>514</v>
      </c>
      <c r="K60" t="s">
        <v>24</v>
      </c>
      <c r="L60" t="s">
        <v>82</v>
      </c>
      <c r="M60" t="s">
        <v>26</v>
      </c>
      <c r="N60" t="s">
        <v>27</v>
      </c>
    </row>
    <row r="61" spans="1:14" x14ac:dyDescent="0.25">
      <c r="A61" t="s">
        <v>515</v>
      </c>
      <c r="B61" t="s">
        <v>516</v>
      </c>
      <c r="C61" t="s">
        <v>16</v>
      </c>
      <c r="D61" t="s">
        <v>517</v>
      </c>
      <c r="E61" t="s">
        <v>18</v>
      </c>
      <c r="F61" t="s">
        <v>518</v>
      </c>
      <c r="G61" t="s">
        <v>519</v>
      </c>
      <c r="H61" t="s">
        <v>520</v>
      </c>
      <c r="I61" t="s">
        <v>34</v>
      </c>
      <c r="J61" t="s">
        <v>521</v>
      </c>
      <c r="K61" t="s">
        <v>24</v>
      </c>
      <c r="L61" t="s">
        <v>82</v>
      </c>
      <c r="M61" t="s">
        <v>26</v>
      </c>
      <c r="N61" t="s">
        <v>27</v>
      </c>
    </row>
    <row r="62" spans="1:14" x14ac:dyDescent="0.25">
      <c r="A62" t="s">
        <v>522</v>
      </c>
      <c r="B62" t="s">
        <v>523</v>
      </c>
      <c r="C62" t="s">
        <v>76</v>
      </c>
      <c r="D62" t="s">
        <v>524</v>
      </c>
      <c r="E62" t="s">
        <v>18</v>
      </c>
      <c r="F62" t="s">
        <v>525</v>
      </c>
      <c r="G62" t="s">
        <v>526</v>
      </c>
      <c r="H62" t="s">
        <v>527</v>
      </c>
      <c r="I62" t="s">
        <v>34</v>
      </c>
      <c r="J62" t="s">
        <v>528</v>
      </c>
      <c r="K62" t="s">
        <v>24</v>
      </c>
      <c r="L62" t="s">
        <v>224</v>
      </c>
      <c r="M62" t="s">
        <v>529</v>
      </c>
      <c r="N62" t="s">
        <v>46</v>
      </c>
    </row>
    <row r="63" spans="1:14" x14ac:dyDescent="0.25">
      <c r="A63" t="s">
        <v>530</v>
      </c>
      <c r="B63" t="s">
        <v>531</v>
      </c>
      <c r="C63" t="s">
        <v>76</v>
      </c>
      <c r="D63" t="s">
        <v>532</v>
      </c>
      <c r="E63" t="s">
        <v>18</v>
      </c>
      <c r="F63" t="s">
        <v>533</v>
      </c>
      <c r="G63" t="s">
        <v>534</v>
      </c>
      <c r="H63" t="s">
        <v>535</v>
      </c>
      <c r="I63" t="s">
        <v>34</v>
      </c>
      <c r="J63" t="s">
        <v>536</v>
      </c>
      <c r="K63" t="s">
        <v>24</v>
      </c>
      <c r="L63" t="s">
        <v>537</v>
      </c>
      <c r="M63" t="s">
        <v>538</v>
      </c>
      <c r="N63" t="s">
        <v>46</v>
      </c>
    </row>
    <row r="64" spans="1:14" x14ac:dyDescent="0.25">
      <c r="A64" t="s">
        <v>539</v>
      </c>
      <c r="B64" t="s">
        <v>540</v>
      </c>
      <c r="C64" t="s">
        <v>76</v>
      </c>
      <c r="D64" t="s">
        <v>437</v>
      </c>
      <c r="E64" t="s">
        <v>18</v>
      </c>
      <c r="F64" t="s">
        <v>541</v>
      </c>
      <c r="G64" t="s">
        <v>542</v>
      </c>
      <c r="H64" t="s">
        <v>543</v>
      </c>
      <c r="I64" t="s">
        <v>34</v>
      </c>
      <c r="J64" t="s">
        <v>106</v>
      </c>
      <c r="K64" t="s">
        <v>24</v>
      </c>
      <c r="L64" t="s">
        <v>441</v>
      </c>
      <c r="M64" t="s">
        <v>544</v>
      </c>
      <c r="N64" t="s">
        <v>46</v>
      </c>
    </row>
    <row r="65" spans="1:14" x14ac:dyDescent="0.25">
      <c r="A65" t="s">
        <v>545</v>
      </c>
      <c r="B65" t="s">
        <v>546</v>
      </c>
      <c r="C65" t="s">
        <v>16</v>
      </c>
      <c r="D65" t="s">
        <v>547</v>
      </c>
      <c r="E65" t="s">
        <v>18</v>
      </c>
      <c r="F65" t="s">
        <v>548</v>
      </c>
      <c r="G65" t="s">
        <v>549</v>
      </c>
      <c r="H65" t="s">
        <v>550</v>
      </c>
      <c r="I65" t="s">
        <v>34</v>
      </c>
      <c r="J65" t="s">
        <v>551</v>
      </c>
      <c r="K65" t="s">
        <v>24</v>
      </c>
      <c r="L65" t="s">
        <v>552</v>
      </c>
      <c r="M65" t="s">
        <v>553</v>
      </c>
      <c r="N65" t="s">
        <v>46</v>
      </c>
    </row>
    <row r="66" spans="1:14" x14ac:dyDescent="0.25">
      <c r="A66" t="s">
        <v>562</v>
      </c>
      <c r="B66" t="s">
        <v>563</v>
      </c>
      <c r="C66" t="s">
        <v>16</v>
      </c>
      <c r="D66" t="s">
        <v>564</v>
      </c>
      <c r="E66" t="s">
        <v>18</v>
      </c>
      <c r="F66" t="s">
        <v>565</v>
      </c>
      <c r="G66" t="s">
        <v>566</v>
      </c>
      <c r="H66" t="s">
        <v>567</v>
      </c>
      <c r="I66" t="s">
        <v>34</v>
      </c>
      <c r="J66" t="s">
        <v>568</v>
      </c>
      <c r="K66" t="s">
        <v>24</v>
      </c>
      <c r="L66" t="s">
        <v>224</v>
      </c>
      <c r="M66" t="s">
        <v>569</v>
      </c>
      <c r="N66" t="s">
        <v>46</v>
      </c>
    </row>
    <row r="67" spans="1:14" x14ac:dyDescent="0.25">
      <c r="A67" t="s">
        <v>570</v>
      </c>
      <c r="C67" t="s">
        <v>76</v>
      </c>
      <c r="D67" t="s">
        <v>571</v>
      </c>
      <c r="E67" t="s">
        <v>18</v>
      </c>
      <c r="F67" t="s">
        <v>572</v>
      </c>
      <c r="G67" t="s">
        <v>573</v>
      </c>
      <c r="H67" t="s">
        <v>574</v>
      </c>
      <c r="I67" t="s">
        <v>34</v>
      </c>
      <c r="J67" t="s">
        <v>575</v>
      </c>
      <c r="K67" t="s">
        <v>24</v>
      </c>
      <c r="L67" t="s">
        <v>63</v>
      </c>
      <c r="M67" t="s">
        <v>576</v>
      </c>
      <c r="N67" t="s">
        <v>46</v>
      </c>
    </row>
    <row r="68" spans="1:14" x14ac:dyDescent="0.25">
      <c r="A68" t="s">
        <v>583</v>
      </c>
      <c r="B68" t="s">
        <v>584</v>
      </c>
      <c r="C68" t="s">
        <v>76</v>
      </c>
      <c r="D68" t="s">
        <v>585</v>
      </c>
      <c r="E68" t="s">
        <v>18</v>
      </c>
      <c r="F68" t="s">
        <v>586</v>
      </c>
      <c r="G68" t="s">
        <v>587</v>
      </c>
      <c r="H68" t="s">
        <v>588</v>
      </c>
      <c r="I68" t="s">
        <v>34</v>
      </c>
      <c r="J68" t="s">
        <v>589</v>
      </c>
      <c r="K68" t="s">
        <v>24</v>
      </c>
      <c r="L68" t="s">
        <v>590</v>
      </c>
      <c r="M68" t="s">
        <v>591</v>
      </c>
      <c r="N68" t="s">
        <v>46</v>
      </c>
    </row>
    <row r="69" spans="1:14" x14ac:dyDescent="0.25">
      <c r="A69" t="s">
        <v>592</v>
      </c>
      <c r="B69" t="s">
        <v>593</v>
      </c>
      <c r="C69" t="s">
        <v>16</v>
      </c>
      <c r="D69" t="s">
        <v>594</v>
      </c>
      <c r="E69" t="s">
        <v>18</v>
      </c>
      <c r="F69" t="s">
        <v>595</v>
      </c>
      <c r="G69" t="s">
        <v>596</v>
      </c>
      <c r="H69" t="s">
        <v>597</v>
      </c>
      <c r="I69" t="s">
        <v>34</v>
      </c>
      <c r="J69" t="s">
        <v>521</v>
      </c>
      <c r="K69" t="s">
        <v>24</v>
      </c>
      <c r="L69" t="s">
        <v>224</v>
      </c>
      <c r="M69" t="s">
        <v>26</v>
      </c>
      <c r="N69" t="s">
        <v>27</v>
      </c>
    </row>
    <row r="70" spans="1:14" x14ac:dyDescent="0.25">
      <c r="A70" t="s">
        <v>598</v>
      </c>
      <c r="B70" t="s">
        <v>599</v>
      </c>
      <c r="C70" t="s">
        <v>600</v>
      </c>
      <c r="D70" t="s">
        <v>601</v>
      </c>
      <c r="E70" t="s">
        <v>18</v>
      </c>
      <c r="F70" t="s">
        <v>602</v>
      </c>
      <c r="G70" t="s">
        <v>603</v>
      </c>
      <c r="H70" t="s">
        <v>604</v>
      </c>
      <c r="I70" t="s">
        <v>34</v>
      </c>
      <c r="J70" t="s">
        <v>605</v>
      </c>
      <c r="K70" t="s">
        <v>606</v>
      </c>
      <c r="L70" t="s">
        <v>607</v>
      </c>
      <c r="M70" t="s">
        <v>26</v>
      </c>
      <c r="N70" t="s">
        <v>27</v>
      </c>
    </row>
    <row r="71" spans="1:14" x14ac:dyDescent="0.25">
      <c r="A71" t="s">
        <v>615</v>
      </c>
      <c r="C71" t="s">
        <v>16</v>
      </c>
      <c r="D71" t="s">
        <v>616</v>
      </c>
      <c r="E71" t="s">
        <v>18</v>
      </c>
      <c r="F71" t="s">
        <v>617</v>
      </c>
      <c r="G71" t="s">
        <v>618</v>
      </c>
      <c r="H71" t="s">
        <v>619</v>
      </c>
      <c r="I71" t="s">
        <v>34</v>
      </c>
      <c r="J71" t="s">
        <v>35</v>
      </c>
      <c r="K71" t="s">
        <v>24</v>
      </c>
      <c r="L71" t="s">
        <v>477</v>
      </c>
      <c r="M71" t="s">
        <v>26</v>
      </c>
      <c r="N71" t="s">
        <v>27</v>
      </c>
    </row>
    <row r="72" spans="1:14" x14ac:dyDescent="0.25">
      <c r="A72" t="s">
        <v>620</v>
      </c>
      <c r="B72" t="s">
        <v>621</v>
      </c>
      <c r="C72" t="s">
        <v>76</v>
      </c>
      <c r="D72" t="s">
        <v>622</v>
      </c>
      <c r="E72" t="s">
        <v>18</v>
      </c>
      <c r="F72" t="s">
        <v>623</v>
      </c>
      <c r="G72" t="s">
        <v>624</v>
      </c>
      <c r="H72" t="s">
        <v>625</v>
      </c>
      <c r="I72" t="s">
        <v>34</v>
      </c>
      <c r="J72" t="s">
        <v>626</v>
      </c>
      <c r="K72" t="s">
        <v>24</v>
      </c>
      <c r="L72" t="s">
        <v>627</v>
      </c>
      <c r="M72" t="s">
        <v>628</v>
      </c>
      <c r="N72" t="s">
        <v>46</v>
      </c>
    </row>
    <row r="73" spans="1:14" x14ac:dyDescent="0.25">
      <c r="A73" t="s">
        <v>629</v>
      </c>
      <c r="B73" t="s">
        <v>630</v>
      </c>
      <c r="C73" t="s">
        <v>16</v>
      </c>
      <c r="D73" t="s">
        <v>631</v>
      </c>
      <c r="E73" t="s">
        <v>18</v>
      </c>
      <c r="F73" t="s">
        <v>632</v>
      </c>
      <c r="G73" t="s">
        <v>633</v>
      </c>
      <c r="H73" t="s">
        <v>634</v>
      </c>
      <c r="I73" t="s">
        <v>34</v>
      </c>
      <c r="J73" t="s">
        <v>635</v>
      </c>
      <c r="K73" t="s">
        <v>24</v>
      </c>
      <c r="L73" t="s">
        <v>63</v>
      </c>
      <c r="M73" t="s">
        <v>636</v>
      </c>
      <c r="N73" t="s">
        <v>46</v>
      </c>
    </row>
    <row r="74" spans="1:14" x14ac:dyDescent="0.25">
      <c r="A74" t="s">
        <v>28</v>
      </c>
      <c r="B74" t="s">
        <v>637</v>
      </c>
      <c r="C74" t="s">
        <v>16</v>
      </c>
      <c r="D74" t="s">
        <v>638</v>
      </c>
      <c r="E74" t="s">
        <v>18</v>
      </c>
      <c r="F74" t="s">
        <v>639</v>
      </c>
      <c r="G74" t="s">
        <v>640</v>
      </c>
      <c r="H74" t="s">
        <v>641</v>
      </c>
      <c r="I74" t="s">
        <v>34</v>
      </c>
      <c r="J74" t="s">
        <v>433</v>
      </c>
      <c r="K74" t="s">
        <v>24</v>
      </c>
      <c r="L74" t="s">
        <v>82</v>
      </c>
      <c r="M74" t="s">
        <v>26</v>
      </c>
      <c r="N74" t="s">
        <v>27</v>
      </c>
    </row>
    <row r="75" spans="1:14" x14ac:dyDescent="0.25">
      <c r="A75" t="s">
        <v>642</v>
      </c>
      <c r="B75" t="s">
        <v>643</v>
      </c>
      <c r="C75" t="s">
        <v>16</v>
      </c>
      <c r="D75" t="s">
        <v>644</v>
      </c>
      <c r="E75" t="s">
        <v>18</v>
      </c>
      <c r="F75" t="s">
        <v>645</v>
      </c>
      <c r="G75" t="s">
        <v>646</v>
      </c>
      <c r="H75" t="s">
        <v>647</v>
      </c>
      <c r="I75" t="s">
        <v>34</v>
      </c>
      <c r="J75" t="s">
        <v>648</v>
      </c>
      <c r="K75" t="s">
        <v>24</v>
      </c>
      <c r="L75" t="s">
        <v>649</v>
      </c>
      <c r="M75" t="s">
        <v>650</v>
      </c>
      <c r="N75" t="s">
        <v>46</v>
      </c>
    </row>
    <row r="76" spans="1:14" x14ac:dyDescent="0.25">
      <c r="A76" t="s">
        <v>651</v>
      </c>
      <c r="B76" t="s">
        <v>652</v>
      </c>
      <c r="C76" t="s">
        <v>76</v>
      </c>
      <c r="D76" t="s">
        <v>220</v>
      </c>
      <c r="E76" t="s">
        <v>18</v>
      </c>
      <c r="F76" t="s">
        <v>653</v>
      </c>
      <c r="G76" t="s">
        <v>654</v>
      </c>
      <c r="H76" t="s">
        <v>655</v>
      </c>
      <c r="I76" t="s">
        <v>34</v>
      </c>
      <c r="J76" t="s">
        <v>349</v>
      </c>
      <c r="K76" t="s">
        <v>24</v>
      </c>
      <c r="L76" t="s">
        <v>224</v>
      </c>
      <c r="M76" t="s">
        <v>656</v>
      </c>
      <c r="N76" t="s">
        <v>46</v>
      </c>
    </row>
    <row r="77" spans="1:14" x14ac:dyDescent="0.25">
      <c r="A77" t="s">
        <v>657</v>
      </c>
      <c r="B77" t="s">
        <v>227</v>
      </c>
      <c r="C77" t="s">
        <v>16</v>
      </c>
      <c r="D77" t="s">
        <v>571</v>
      </c>
      <c r="E77" t="s">
        <v>18</v>
      </c>
      <c r="F77" t="s">
        <v>658</v>
      </c>
      <c r="G77" t="s">
        <v>659</v>
      </c>
      <c r="H77" t="s">
        <v>660</v>
      </c>
      <c r="I77" t="s">
        <v>34</v>
      </c>
      <c r="J77" t="s">
        <v>661</v>
      </c>
      <c r="K77" t="s">
        <v>24</v>
      </c>
      <c r="L77" t="s">
        <v>662</v>
      </c>
      <c r="M77" t="s">
        <v>26</v>
      </c>
      <c r="N77" t="s">
        <v>27</v>
      </c>
    </row>
    <row r="78" spans="1:14" x14ac:dyDescent="0.25">
      <c r="A78" t="s">
        <v>663</v>
      </c>
      <c r="B78" t="s">
        <v>664</v>
      </c>
      <c r="C78" t="s">
        <v>16</v>
      </c>
      <c r="D78" t="s">
        <v>665</v>
      </c>
      <c r="E78" t="s">
        <v>18</v>
      </c>
      <c r="F78" t="s">
        <v>666</v>
      </c>
      <c r="G78" t="s">
        <v>667</v>
      </c>
      <c r="H78" t="s">
        <v>668</v>
      </c>
      <c r="I78" t="s">
        <v>34</v>
      </c>
      <c r="J78" t="s">
        <v>669</v>
      </c>
      <c r="K78" t="s">
        <v>24</v>
      </c>
      <c r="L78" t="s">
        <v>44</v>
      </c>
      <c r="M78" t="s">
        <v>670</v>
      </c>
      <c r="N78" t="s">
        <v>46</v>
      </c>
    </row>
    <row r="79" spans="1:14" x14ac:dyDescent="0.25">
      <c r="A79" t="s">
        <v>671</v>
      </c>
      <c r="B79" t="s">
        <v>672</v>
      </c>
      <c r="C79" t="s">
        <v>16</v>
      </c>
      <c r="D79" t="s">
        <v>673</v>
      </c>
      <c r="E79" t="s">
        <v>18</v>
      </c>
      <c r="F79" t="s">
        <v>674</v>
      </c>
      <c r="G79" t="s">
        <v>675</v>
      </c>
      <c r="H79" t="s">
        <v>676</v>
      </c>
      <c r="I79" t="s">
        <v>34</v>
      </c>
      <c r="J79" t="s">
        <v>178</v>
      </c>
      <c r="K79" t="s">
        <v>24</v>
      </c>
      <c r="L79" t="s">
        <v>677</v>
      </c>
      <c r="M79" t="s">
        <v>26</v>
      </c>
      <c r="N79" t="s">
        <v>27</v>
      </c>
    </row>
    <row r="80" spans="1:14" x14ac:dyDescent="0.25">
      <c r="A80" t="s">
        <v>678</v>
      </c>
      <c r="B80" t="s">
        <v>679</v>
      </c>
      <c r="C80" t="s">
        <v>76</v>
      </c>
      <c r="D80" t="s">
        <v>680</v>
      </c>
      <c r="E80" t="s">
        <v>18</v>
      </c>
      <c r="F80" t="s">
        <v>681</v>
      </c>
      <c r="G80" t="s">
        <v>682</v>
      </c>
      <c r="H80" t="s">
        <v>683</v>
      </c>
      <c r="I80" t="s">
        <v>34</v>
      </c>
      <c r="J80" t="s">
        <v>463</v>
      </c>
      <c r="K80" t="s">
        <v>24</v>
      </c>
      <c r="L80" t="s">
        <v>82</v>
      </c>
      <c r="M80" t="s">
        <v>684</v>
      </c>
      <c r="N80" t="s">
        <v>46</v>
      </c>
    </row>
    <row r="81" spans="1:14" x14ac:dyDescent="0.25">
      <c r="A81" t="s">
        <v>692</v>
      </c>
      <c r="B81" t="s">
        <v>693</v>
      </c>
      <c r="C81" t="s">
        <v>76</v>
      </c>
      <c r="D81" t="s">
        <v>694</v>
      </c>
      <c r="E81" t="s">
        <v>695</v>
      </c>
      <c r="F81" t="s">
        <v>696</v>
      </c>
      <c r="G81" t="s">
        <v>697</v>
      </c>
      <c r="H81" t="s">
        <v>698</v>
      </c>
      <c r="I81" t="s">
        <v>34</v>
      </c>
      <c r="J81" t="s">
        <v>699</v>
      </c>
      <c r="K81" t="s">
        <v>24</v>
      </c>
      <c r="L81" t="s">
        <v>700</v>
      </c>
      <c r="M81" t="s">
        <v>26</v>
      </c>
      <c r="N81" t="s">
        <v>27</v>
      </c>
    </row>
    <row r="82" spans="1:14" x14ac:dyDescent="0.25">
      <c r="A82" t="s">
        <v>701</v>
      </c>
      <c r="C82" t="s">
        <v>16</v>
      </c>
      <c r="D82" t="s">
        <v>702</v>
      </c>
      <c r="E82" t="s">
        <v>695</v>
      </c>
      <c r="F82" t="s">
        <v>703</v>
      </c>
      <c r="G82" t="s">
        <v>704</v>
      </c>
      <c r="H82" t="s">
        <v>705</v>
      </c>
      <c r="I82" t="s">
        <v>34</v>
      </c>
      <c r="J82" t="s">
        <v>256</v>
      </c>
      <c r="K82" t="s">
        <v>24</v>
      </c>
      <c r="L82" t="s">
        <v>706</v>
      </c>
      <c r="M82" t="s">
        <v>26</v>
      </c>
      <c r="N82" t="s">
        <v>27</v>
      </c>
    </row>
    <row r="83" spans="1:14" x14ac:dyDescent="0.25">
      <c r="A83" t="s">
        <v>714</v>
      </c>
      <c r="B83" t="s">
        <v>715</v>
      </c>
      <c r="C83" t="s">
        <v>76</v>
      </c>
      <c r="D83" t="s">
        <v>716</v>
      </c>
      <c r="E83" t="s">
        <v>695</v>
      </c>
      <c r="F83" t="s">
        <v>717</v>
      </c>
      <c r="G83" t="s">
        <v>718</v>
      </c>
      <c r="H83" t="s">
        <v>719</v>
      </c>
      <c r="I83" t="s">
        <v>34</v>
      </c>
      <c r="J83" t="s">
        <v>269</v>
      </c>
      <c r="K83" t="s">
        <v>24</v>
      </c>
      <c r="L83" t="s">
        <v>720</v>
      </c>
      <c r="M83" t="s">
        <v>26</v>
      </c>
      <c r="N83" t="s">
        <v>27</v>
      </c>
    </row>
    <row r="84" spans="1:14" x14ac:dyDescent="0.25">
      <c r="A84" t="s">
        <v>721</v>
      </c>
      <c r="B84" t="s">
        <v>722</v>
      </c>
      <c r="C84" t="s">
        <v>76</v>
      </c>
      <c r="D84" t="s">
        <v>723</v>
      </c>
      <c r="E84" t="s">
        <v>695</v>
      </c>
      <c r="F84" t="s">
        <v>724</v>
      </c>
      <c r="G84" t="s">
        <v>725</v>
      </c>
      <c r="H84" t="s">
        <v>726</v>
      </c>
      <c r="I84" t="s">
        <v>34</v>
      </c>
      <c r="J84" t="s">
        <v>269</v>
      </c>
      <c r="K84" t="s">
        <v>24</v>
      </c>
      <c r="L84" t="s">
        <v>727</v>
      </c>
      <c r="M84" t="s">
        <v>26</v>
      </c>
      <c r="N84" t="s">
        <v>27</v>
      </c>
    </row>
    <row r="85" spans="1:14" x14ac:dyDescent="0.25">
      <c r="A85" t="s">
        <v>728</v>
      </c>
      <c r="B85" t="s">
        <v>729</v>
      </c>
      <c r="C85" t="s">
        <v>76</v>
      </c>
      <c r="D85" t="s">
        <v>730</v>
      </c>
      <c r="E85" t="s">
        <v>695</v>
      </c>
      <c r="F85" t="s">
        <v>731</v>
      </c>
      <c r="G85" t="s">
        <v>732</v>
      </c>
      <c r="H85" t="s">
        <v>733</v>
      </c>
      <c r="I85" t="s">
        <v>34</v>
      </c>
      <c r="J85" t="s">
        <v>448</v>
      </c>
      <c r="K85" t="s">
        <v>24</v>
      </c>
      <c r="L85" t="s">
        <v>82</v>
      </c>
      <c r="M85" t="s">
        <v>26</v>
      </c>
      <c r="N85" t="s">
        <v>27</v>
      </c>
    </row>
    <row r="86" spans="1:14" x14ac:dyDescent="0.25">
      <c r="A86" t="s">
        <v>734</v>
      </c>
      <c r="B86" t="s">
        <v>735</v>
      </c>
      <c r="C86" t="s">
        <v>16</v>
      </c>
      <c r="D86" t="s">
        <v>723</v>
      </c>
      <c r="E86" t="s">
        <v>695</v>
      </c>
      <c r="F86" t="s">
        <v>736</v>
      </c>
      <c r="G86" t="s">
        <v>737</v>
      </c>
      <c r="H86" t="s">
        <v>738</v>
      </c>
      <c r="I86" t="s">
        <v>34</v>
      </c>
      <c r="J86" t="s">
        <v>699</v>
      </c>
      <c r="K86" t="s">
        <v>24</v>
      </c>
      <c r="L86" t="s">
        <v>285</v>
      </c>
      <c r="M86" t="s">
        <v>26</v>
      </c>
      <c r="N86" t="s">
        <v>27</v>
      </c>
    </row>
    <row r="87" spans="1:14" x14ac:dyDescent="0.25">
      <c r="A87" t="s">
        <v>739</v>
      </c>
      <c r="B87" t="s">
        <v>740</v>
      </c>
      <c r="C87" t="s">
        <v>16</v>
      </c>
      <c r="D87" t="s">
        <v>741</v>
      </c>
      <c r="E87" t="s">
        <v>695</v>
      </c>
      <c r="F87" t="s">
        <v>742</v>
      </c>
      <c r="G87" t="s">
        <v>743</v>
      </c>
      <c r="H87" t="s">
        <v>744</v>
      </c>
      <c r="I87" t="s">
        <v>34</v>
      </c>
      <c r="J87" t="s">
        <v>745</v>
      </c>
      <c r="K87" t="s">
        <v>24</v>
      </c>
      <c r="L87" t="s">
        <v>224</v>
      </c>
      <c r="M87" t="s">
        <v>26</v>
      </c>
      <c r="N87" t="s">
        <v>27</v>
      </c>
    </row>
    <row r="88" spans="1:14" x14ac:dyDescent="0.25">
      <c r="A88" t="s">
        <v>751</v>
      </c>
      <c r="B88" t="s">
        <v>752</v>
      </c>
      <c r="C88" t="s">
        <v>76</v>
      </c>
      <c r="D88" t="s">
        <v>753</v>
      </c>
      <c r="E88" t="s">
        <v>695</v>
      </c>
      <c r="F88" t="s">
        <v>754</v>
      </c>
      <c r="G88" t="s">
        <v>755</v>
      </c>
      <c r="H88" t="s">
        <v>756</v>
      </c>
      <c r="I88" t="s">
        <v>34</v>
      </c>
      <c r="J88" t="s">
        <v>745</v>
      </c>
      <c r="K88" t="s">
        <v>24</v>
      </c>
      <c r="L88" t="s">
        <v>114</v>
      </c>
      <c r="M88" t="s">
        <v>26</v>
      </c>
      <c r="N88" t="s">
        <v>27</v>
      </c>
    </row>
    <row r="89" spans="1:14" x14ac:dyDescent="0.25">
      <c r="A89" t="s">
        <v>757</v>
      </c>
      <c r="B89" t="s">
        <v>758</v>
      </c>
      <c r="C89" t="s">
        <v>16</v>
      </c>
      <c r="D89" t="s">
        <v>759</v>
      </c>
      <c r="E89" t="s">
        <v>695</v>
      </c>
      <c r="F89" t="s">
        <v>760</v>
      </c>
      <c r="G89" t="s">
        <v>761</v>
      </c>
      <c r="H89" t="s">
        <v>762</v>
      </c>
      <c r="I89" t="s">
        <v>34</v>
      </c>
      <c r="J89" t="s">
        <v>691</v>
      </c>
      <c r="K89" t="s">
        <v>24</v>
      </c>
      <c r="L89" t="s">
        <v>82</v>
      </c>
      <c r="M89" t="s">
        <v>26</v>
      </c>
      <c r="N89" t="s">
        <v>27</v>
      </c>
    </row>
    <row r="90" spans="1:14" x14ac:dyDescent="0.25">
      <c r="A90" t="s">
        <v>763</v>
      </c>
      <c r="B90" t="s">
        <v>764</v>
      </c>
      <c r="C90" t="s">
        <v>76</v>
      </c>
      <c r="D90" t="s">
        <v>765</v>
      </c>
      <c r="E90" t="s">
        <v>695</v>
      </c>
      <c r="F90" t="s">
        <v>766</v>
      </c>
      <c r="G90" t="s">
        <v>767</v>
      </c>
      <c r="H90" t="s">
        <v>768</v>
      </c>
      <c r="I90" t="s">
        <v>34</v>
      </c>
      <c r="J90" t="s">
        <v>769</v>
      </c>
      <c r="K90" t="s">
        <v>24</v>
      </c>
      <c r="L90" t="s">
        <v>82</v>
      </c>
      <c r="M90" t="s">
        <v>770</v>
      </c>
      <c r="N90" t="s">
        <v>46</v>
      </c>
    </row>
    <row r="91" spans="1:14" x14ac:dyDescent="0.25">
      <c r="A91" t="s">
        <v>771</v>
      </c>
      <c r="B91" t="s">
        <v>772</v>
      </c>
      <c r="C91" t="s">
        <v>16</v>
      </c>
      <c r="D91" t="s">
        <v>102</v>
      </c>
      <c r="E91" t="s">
        <v>695</v>
      </c>
      <c r="F91" t="s">
        <v>773</v>
      </c>
      <c r="G91" t="s">
        <v>774</v>
      </c>
      <c r="H91" t="s">
        <v>775</v>
      </c>
      <c r="I91" t="s">
        <v>34</v>
      </c>
      <c r="J91" t="s">
        <v>776</v>
      </c>
      <c r="K91" t="s">
        <v>24</v>
      </c>
      <c r="L91" t="s">
        <v>82</v>
      </c>
      <c r="M91" t="s">
        <v>777</v>
      </c>
      <c r="N91" t="s">
        <v>46</v>
      </c>
    </row>
    <row r="92" spans="1:14" x14ac:dyDescent="0.25">
      <c r="A92" t="s">
        <v>721</v>
      </c>
      <c r="B92" t="s">
        <v>722</v>
      </c>
      <c r="C92" t="s">
        <v>76</v>
      </c>
      <c r="D92" t="s">
        <v>778</v>
      </c>
      <c r="E92" t="s">
        <v>695</v>
      </c>
      <c r="F92" t="s">
        <v>779</v>
      </c>
      <c r="G92" t="s">
        <v>780</v>
      </c>
      <c r="H92" t="s">
        <v>781</v>
      </c>
      <c r="I92" t="s">
        <v>34</v>
      </c>
      <c r="J92" t="s">
        <v>782</v>
      </c>
      <c r="K92" t="s">
        <v>24</v>
      </c>
      <c r="L92" t="s">
        <v>727</v>
      </c>
      <c r="M92" t="s">
        <v>26</v>
      </c>
      <c r="N92" t="s">
        <v>27</v>
      </c>
    </row>
    <row r="93" spans="1:14" x14ac:dyDescent="0.25">
      <c r="A93" t="s">
        <v>783</v>
      </c>
      <c r="B93" t="s">
        <v>784</v>
      </c>
      <c r="C93" t="s">
        <v>76</v>
      </c>
      <c r="D93" t="s">
        <v>67</v>
      </c>
      <c r="E93" t="s">
        <v>695</v>
      </c>
      <c r="F93" t="s">
        <v>785</v>
      </c>
      <c r="G93" t="s">
        <v>786</v>
      </c>
      <c r="H93" t="s">
        <v>787</v>
      </c>
      <c r="I93" t="s">
        <v>34</v>
      </c>
      <c r="J93" t="s">
        <v>782</v>
      </c>
      <c r="K93" t="s">
        <v>24</v>
      </c>
      <c r="L93" t="s">
        <v>44</v>
      </c>
      <c r="M93" t="s">
        <v>26</v>
      </c>
      <c r="N93" t="s">
        <v>27</v>
      </c>
    </row>
    <row r="94" spans="1:14" x14ac:dyDescent="0.25">
      <c r="A94" t="s">
        <v>788</v>
      </c>
      <c r="B94" t="s">
        <v>789</v>
      </c>
      <c r="C94" t="s">
        <v>16</v>
      </c>
      <c r="D94" t="s">
        <v>790</v>
      </c>
      <c r="E94" t="s">
        <v>695</v>
      </c>
      <c r="F94" t="s">
        <v>791</v>
      </c>
      <c r="G94" t="s">
        <v>792</v>
      </c>
      <c r="H94" t="s">
        <v>793</v>
      </c>
      <c r="I94" t="s">
        <v>34</v>
      </c>
      <c r="J94" t="s">
        <v>794</v>
      </c>
      <c r="K94" t="s">
        <v>24</v>
      </c>
      <c r="L94" t="s">
        <v>233</v>
      </c>
      <c r="M94" t="s">
        <v>795</v>
      </c>
      <c r="N94" t="s">
        <v>46</v>
      </c>
    </row>
    <row r="95" spans="1:14" x14ac:dyDescent="0.25">
      <c r="A95" t="s">
        <v>728</v>
      </c>
      <c r="B95" t="s">
        <v>729</v>
      </c>
      <c r="C95" t="s">
        <v>76</v>
      </c>
      <c r="D95" t="s">
        <v>730</v>
      </c>
      <c r="E95" t="s">
        <v>695</v>
      </c>
      <c r="F95" t="s">
        <v>796</v>
      </c>
      <c r="G95" t="s">
        <v>797</v>
      </c>
      <c r="H95" t="s">
        <v>798</v>
      </c>
      <c r="I95" t="s">
        <v>34</v>
      </c>
      <c r="J95" t="s">
        <v>134</v>
      </c>
      <c r="K95" t="s">
        <v>24</v>
      </c>
      <c r="L95" t="s">
        <v>82</v>
      </c>
      <c r="M95" t="s">
        <v>26</v>
      </c>
      <c r="N95" t="s">
        <v>27</v>
      </c>
    </row>
    <row r="96" spans="1:14" x14ac:dyDescent="0.25">
      <c r="A96" t="s">
        <v>806</v>
      </c>
      <c r="B96" t="s">
        <v>807</v>
      </c>
      <c r="C96" t="s">
        <v>16</v>
      </c>
      <c r="D96" t="s">
        <v>808</v>
      </c>
      <c r="E96" t="s">
        <v>695</v>
      </c>
      <c r="F96" t="s">
        <v>809</v>
      </c>
      <c r="G96" t="s">
        <v>810</v>
      </c>
      <c r="H96" t="s">
        <v>811</v>
      </c>
      <c r="I96" t="s">
        <v>34</v>
      </c>
      <c r="J96" t="s">
        <v>433</v>
      </c>
      <c r="K96" t="s">
        <v>24</v>
      </c>
      <c r="L96" t="s">
        <v>82</v>
      </c>
      <c r="M96" t="s">
        <v>26</v>
      </c>
      <c r="N96" t="s">
        <v>27</v>
      </c>
    </row>
    <row r="97" spans="1:14" x14ac:dyDescent="0.25">
      <c r="A97" t="s">
        <v>824</v>
      </c>
      <c r="B97" t="s">
        <v>825</v>
      </c>
      <c r="C97" t="s">
        <v>16</v>
      </c>
      <c r="D97" t="s">
        <v>102</v>
      </c>
      <c r="E97" t="s">
        <v>695</v>
      </c>
      <c r="F97" t="s">
        <v>826</v>
      </c>
      <c r="G97" t="s">
        <v>827</v>
      </c>
      <c r="H97" t="s">
        <v>828</v>
      </c>
      <c r="I97" t="s">
        <v>34</v>
      </c>
      <c r="J97" t="s">
        <v>776</v>
      </c>
      <c r="K97" t="s">
        <v>24</v>
      </c>
      <c r="L97" t="s">
        <v>82</v>
      </c>
      <c r="M97" t="s">
        <v>829</v>
      </c>
      <c r="N97" t="s">
        <v>46</v>
      </c>
    </row>
    <row r="98" spans="1:14" x14ac:dyDescent="0.25">
      <c r="A98" t="s">
        <v>830</v>
      </c>
      <c r="B98" t="s">
        <v>831</v>
      </c>
      <c r="C98" t="s">
        <v>16</v>
      </c>
      <c r="D98" t="s">
        <v>102</v>
      </c>
      <c r="E98" t="s">
        <v>695</v>
      </c>
      <c r="F98" t="s">
        <v>832</v>
      </c>
      <c r="G98" t="s">
        <v>833</v>
      </c>
      <c r="H98" t="s">
        <v>834</v>
      </c>
      <c r="I98" t="s">
        <v>34</v>
      </c>
      <c r="J98" t="s">
        <v>43</v>
      </c>
      <c r="K98" t="s">
        <v>24</v>
      </c>
      <c r="L98" t="s">
        <v>82</v>
      </c>
      <c r="M98" t="s">
        <v>835</v>
      </c>
      <c r="N98" t="s">
        <v>46</v>
      </c>
    </row>
    <row r="99" spans="1:14" x14ac:dyDescent="0.25">
      <c r="A99" t="s">
        <v>836</v>
      </c>
      <c r="B99" t="s">
        <v>837</v>
      </c>
      <c r="C99" t="s">
        <v>16</v>
      </c>
      <c r="D99" t="s">
        <v>838</v>
      </c>
      <c r="E99" t="s">
        <v>695</v>
      </c>
      <c r="F99" t="s">
        <v>839</v>
      </c>
      <c r="G99" t="s">
        <v>840</v>
      </c>
      <c r="H99" t="s">
        <v>841</v>
      </c>
      <c r="I99" t="s">
        <v>34</v>
      </c>
      <c r="J99" t="s">
        <v>433</v>
      </c>
      <c r="K99" t="s">
        <v>24</v>
      </c>
      <c r="L99" t="s">
        <v>842</v>
      </c>
      <c r="M99" t="s">
        <v>26</v>
      </c>
      <c r="N99" t="s">
        <v>27</v>
      </c>
    </row>
    <row r="100" spans="1:14" x14ac:dyDescent="0.25">
      <c r="A100" t="s">
        <v>843</v>
      </c>
      <c r="B100" t="s">
        <v>844</v>
      </c>
      <c r="C100" t="s">
        <v>76</v>
      </c>
      <c r="D100" t="s">
        <v>220</v>
      </c>
      <c r="E100" t="s">
        <v>695</v>
      </c>
      <c r="F100" t="s">
        <v>845</v>
      </c>
      <c r="G100" t="s">
        <v>846</v>
      </c>
      <c r="H100" t="s">
        <v>847</v>
      </c>
      <c r="I100" t="s">
        <v>34</v>
      </c>
      <c r="J100" t="s">
        <v>691</v>
      </c>
      <c r="K100" t="s">
        <v>24</v>
      </c>
      <c r="L100" t="s">
        <v>848</v>
      </c>
      <c r="M100" t="s">
        <v>26</v>
      </c>
      <c r="N100" t="s">
        <v>27</v>
      </c>
    </row>
    <row r="101" spans="1:14" x14ac:dyDescent="0.25">
      <c r="A101" t="s">
        <v>757</v>
      </c>
      <c r="B101" t="s">
        <v>758</v>
      </c>
      <c r="C101" t="s">
        <v>16</v>
      </c>
      <c r="D101" t="s">
        <v>759</v>
      </c>
      <c r="E101" t="s">
        <v>695</v>
      </c>
      <c r="F101" t="s">
        <v>858</v>
      </c>
      <c r="G101" t="s">
        <v>859</v>
      </c>
      <c r="H101" t="s">
        <v>860</v>
      </c>
      <c r="I101" t="s">
        <v>34</v>
      </c>
      <c r="J101" t="s">
        <v>134</v>
      </c>
      <c r="K101" t="s">
        <v>24</v>
      </c>
      <c r="L101" t="s">
        <v>82</v>
      </c>
      <c r="M101" t="s">
        <v>26</v>
      </c>
      <c r="N101" t="s">
        <v>27</v>
      </c>
    </row>
    <row r="102" spans="1:14" x14ac:dyDescent="0.25">
      <c r="A102" t="s">
        <v>757</v>
      </c>
      <c r="B102" t="s">
        <v>758</v>
      </c>
      <c r="C102" t="s">
        <v>16</v>
      </c>
      <c r="D102" t="s">
        <v>759</v>
      </c>
      <c r="E102" t="s">
        <v>695</v>
      </c>
      <c r="F102" t="s">
        <v>880</v>
      </c>
      <c r="G102" t="s">
        <v>881</v>
      </c>
      <c r="H102" t="s">
        <v>882</v>
      </c>
      <c r="I102" t="s">
        <v>34</v>
      </c>
      <c r="J102" t="s">
        <v>872</v>
      </c>
      <c r="K102" t="s">
        <v>24</v>
      </c>
      <c r="L102" t="s">
        <v>82</v>
      </c>
      <c r="M102" t="s">
        <v>26</v>
      </c>
      <c r="N102" t="s">
        <v>27</v>
      </c>
    </row>
    <row r="103" spans="1:14" x14ac:dyDescent="0.25">
      <c r="A103" t="s">
        <v>883</v>
      </c>
      <c r="B103" t="s">
        <v>884</v>
      </c>
      <c r="C103" t="s">
        <v>16</v>
      </c>
      <c r="D103" t="s">
        <v>885</v>
      </c>
      <c r="E103" t="s">
        <v>695</v>
      </c>
      <c r="F103" t="s">
        <v>886</v>
      </c>
      <c r="G103" t="s">
        <v>887</v>
      </c>
      <c r="H103" t="s">
        <v>888</v>
      </c>
      <c r="I103" t="s">
        <v>34</v>
      </c>
      <c r="J103" t="s">
        <v>889</v>
      </c>
      <c r="K103" t="s">
        <v>24</v>
      </c>
      <c r="L103" t="s">
        <v>44</v>
      </c>
      <c r="M103" t="s">
        <v>26</v>
      </c>
      <c r="N103" t="s">
        <v>27</v>
      </c>
    </row>
    <row r="104" spans="1:14" x14ac:dyDescent="0.25">
      <c r="A104" t="s">
        <v>896</v>
      </c>
      <c r="B104" t="s">
        <v>735</v>
      </c>
      <c r="C104" t="s">
        <v>16</v>
      </c>
      <c r="D104" t="s">
        <v>723</v>
      </c>
      <c r="E104" t="s">
        <v>695</v>
      </c>
      <c r="F104" t="s">
        <v>897</v>
      </c>
      <c r="G104" t="s">
        <v>898</v>
      </c>
      <c r="H104" t="s">
        <v>899</v>
      </c>
      <c r="I104" t="s">
        <v>34</v>
      </c>
      <c r="J104" t="s">
        <v>23</v>
      </c>
      <c r="K104" t="s">
        <v>24</v>
      </c>
      <c r="L104" t="s">
        <v>900</v>
      </c>
      <c r="M104" t="s">
        <v>26</v>
      </c>
      <c r="N104" t="s">
        <v>27</v>
      </c>
    </row>
    <row r="105" spans="1:14" x14ac:dyDescent="0.25">
      <c r="A105" t="s">
        <v>757</v>
      </c>
      <c r="B105" t="s">
        <v>758</v>
      </c>
      <c r="C105" t="s">
        <v>16</v>
      </c>
      <c r="D105" t="s">
        <v>759</v>
      </c>
      <c r="E105" t="s">
        <v>695</v>
      </c>
      <c r="F105" t="s">
        <v>905</v>
      </c>
      <c r="G105" t="s">
        <v>906</v>
      </c>
      <c r="H105" t="s">
        <v>907</v>
      </c>
      <c r="I105" t="s">
        <v>34</v>
      </c>
      <c r="J105" t="s">
        <v>872</v>
      </c>
      <c r="K105" t="s">
        <v>24</v>
      </c>
      <c r="L105" t="s">
        <v>82</v>
      </c>
      <c r="M105" t="s">
        <v>26</v>
      </c>
      <c r="N105" t="s">
        <v>27</v>
      </c>
    </row>
    <row r="106" spans="1:14" x14ac:dyDescent="0.25">
      <c r="A106" t="s">
        <v>908</v>
      </c>
      <c r="B106" t="s">
        <v>909</v>
      </c>
      <c r="C106" t="s">
        <v>76</v>
      </c>
      <c r="D106" t="s">
        <v>910</v>
      </c>
      <c r="E106" t="s">
        <v>695</v>
      </c>
      <c r="F106" t="s">
        <v>911</v>
      </c>
      <c r="G106" t="s">
        <v>912</v>
      </c>
      <c r="H106" t="s">
        <v>913</v>
      </c>
      <c r="I106" t="s">
        <v>34</v>
      </c>
      <c r="J106" t="s">
        <v>134</v>
      </c>
      <c r="K106" t="s">
        <v>24</v>
      </c>
      <c r="L106" t="s">
        <v>914</v>
      </c>
      <c r="M106" t="s">
        <v>26</v>
      </c>
      <c r="N106" t="s">
        <v>27</v>
      </c>
    </row>
    <row r="107" spans="1:14" x14ac:dyDescent="0.25">
      <c r="A107" t="s">
        <v>921</v>
      </c>
      <c r="B107" t="s">
        <v>752</v>
      </c>
      <c r="C107" t="s">
        <v>76</v>
      </c>
      <c r="D107" t="s">
        <v>753</v>
      </c>
      <c r="E107" t="s">
        <v>695</v>
      </c>
      <c r="F107" t="s">
        <v>922</v>
      </c>
      <c r="G107" t="s">
        <v>923</v>
      </c>
      <c r="H107" t="s">
        <v>924</v>
      </c>
      <c r="I107" t="s">
        <v>34</v>
      </c>
      <c r="J107" t="s">
        <v>816</v>
      </c>
      <c r="K107" t="s">
        <v>24</v>
      </c>
      <c r="L107" t="s">
        <v>817</v>
      </c>
      <c r="M107" t="s">
        <v>26</v>
      </c>
      <c r="N107" t="s">
        <v>27</v>
      </c>
    </row>
    <row r="108" spans="1:14" x14ac:dyDescent="0.25">
      <c r="A108" t="s">
        <v>925</v>
      </c>
      <c r="B108" t="s">
        <v>735</v>
      </c>
      <c r="C108" t="s">
        <v>16</v>
      </c>
      <c r="D108" t="s">
        <v>723</v>
      </c>
      <c r="E108" t="s">
        <v>695</v>
      </c>
      <c r="F108" t="s">
        <v>926</v>
      </c>
      <c r="G108" t="s">
        <v>927</v>
      </c>
      <c r="H108" t="s">
        <v>928</v>
      </c>
      <c r="I108" t="s">
        <v>34</v>
      </c>
      <c r="J108" t="s">
        <v>929</v>
      </c>
      <c r="K108" t="s">
        <v>24</v>
      </c>
      <c r="L108" t="s">
        <v>900</v>
      </c>
      <c r="M108" t="s">
        <v>26</v>
      </c>
      <c r="N108" t="s">
        <v>27</v>
      </c>
    </row>
    <row r="109" spans="1:14" x14ac:dyDescent="0.25">
      <c r="A109" t="s">
        <v>930</v>
      </c>
      <c r="B109" t="s">
        <v>764</v>
      </c>
      <c r="C109" t="s">
        <v>16</v>
      </c>
      <c r="D109" t="s">
        <v>931</v>
      </c>
      <c r="E109" t="s">
        <v>695</v>
      </c>
      <c r="F109" t="s">
        <v>932</v>
      </c>
      <c r="G109" t="s">
        <v>933</v>
      </c>
      <c r="H109" t="s">
        <v>934</v>
      </c>
      <c r="I109" t="s">
        <v>34</v>
      </c>
      <c r="J109" t="s">
        <v>568</v>
      </c>
      <c r="K109" t="s">
        <v>24</v>
      </c>
      <c r="L109" t="s">
        <v>82</v>
      </c>
      <c r="M109" t="s">
        <v>935</v>
      </c>
      <c r="N109" t="s">
        <v>46</v>
      </c>
    </row>
    <row r="110" spans="1:14" x14ac:dyDescent="0.25">
      <c r="A110" t="s">
        <v>939</v>
      </c>
      <c r="B110" t="s">
        <v>940</v>
      </c>
      <c r="C110" t="s">
        <v>16</v>
      </c>
      <c r="D110" t="s">
        <v>404</v>
      </c>
      <c r="E110" t="s">
        <v>695</v>
      </c>
      <c r="F110" t="s">
        <v>941</v>
      </c>
      <c r="G110" t="s">
        <v>942</v>
      </c>
      <c r="H110" t="s">
        <v>943</v>
      </c>
      <c r="I110" t="s">
        <v>34</v>
      </c>
      <c r="J110" t="s">
        <v>944</v>
      </c>
      <c r="K110" t="s">
        <v>24</v>
      </c>
      <c r="L110" t="s">
        <v>82</v>
      </c>
      <c r="M110" t="s">
        <v>26</v>
      </c>
      <c r="N110" t="s">
        <v>27</v>
      </c>
    </row>
    <row r="111" spans="1:14" x14ac:dyDescent="0.25">
      <c r="A111" t="s">
        <v>956</v>
      </c>
      <c r="B111" t="s">
        <v>957</v>
      </c>
      <c r="C111" t="s">
        <v>76</v>
      </c>
      <c r="D111" t="s">
        <v>917</v>
      </c>
      <c r="E111" t="s">
        <v>695</v>
      </c>
      <c r="F111" t="s">
        <v>958</v>
      </c>
      <c r="G111" t="s">
        <v>959</v>
      </c>
      <c r="H111" t="s">
        <v>960</v>
      </c>
      <c r="I111" t="s">
        <v>34</v>
      </c>
      <c r="J111" t="s">
        <v>514</v>
      </c>
      <c r="K111" t="s">
        <v>24</v>
      </c>
      <c r="L111" t="s">
        <v>82</v>
      </c>
      <c r="M111" t="s">
        <v>26</v>
      </c>
      <c r="N111" t="s">
        <v>27</v>
      </c>
    </row>
    <row r="112" spans="1:14" x14ac:dyDescent="0.25">
      <c r="A112" t="s">
        <v>757</v>
      </c>
      <c r="B112" t="s">
        <v>758</v>
      </c>
      <c r="C112" t="s">
        <v>16</v>
      </c>
      <c r="D112" t="s">
        <v>759</v>
      </c>
      <c r="E112" t="s">
        <v>695</v>
      </c>
      <c r="F112" t="s">
        <v>961</v>
      </c>
      <c r="G112" t="s">
        <v>962</v>
      </c>
      <c r="H112" t="s">
        <v>963</v>
      </c>
      <c r="I112" t="s">
        <v>34</v>
      </c>
      <c r="J112" t="s">
        <v>782</v>
      </c>
      <c r="K112" t="s">
        <v>24</v>
      </c>
      <c r="L112" t="s">
        <v>82</v>
      </c>
      <c r="M112" t="s">
        <v>26</v>
      </c>
      <c r="N112" t="s">
        <v>27</v>
      </c>
    </row>
    <row r="113" spans="1:14" x14ac:dyDescent="0.25">
      <c r="A113" t="s">
        <v>977</v>
      </c>
      <c r="B113" t="s">
        <v>752</v>
      </c>
      <c r="C113" t="s">
        <v>76</v>
      </c>
      <c r="D113" t="s">
        <v>753</v>
      </c>
      <c r="E113" t="s">
        <v>695</v>
      </c>
      <c r="F113" t="s">
        <v>978</v>
      </c>
      <c r="G113" t="s">
        <v>979</v>
      </c>
      <c r="H113" t="s">
        <v>980</v>
      </c>
      <c r="I113" t="s">
        <v>34</v>
      </c>
      <c r="J113" t="s">
        <v>816</v>
      </c>
      <c r="K113" t="s">
        <v>24</v>
      </c>
      <c r="L113" t="s">
        <v>817</v>
      </c>
      <c r="M113" t="s">
        <v>26</v>
      </c>
      <c r="N113" t="s">
        <v>27</v>
      </c>
    </row>
    <row r="114" spans="1:14" x14ac:dyDescent="0.25">
      <c r="A114" t="s">
        <v>1000</v>
      </c>
      <c r="B114" t="s">
        <v>752</v>
      </c>
      <c r="C114" t="s">
        <v>76</v>
      </c>
      <c r="D114" t="s">
        <v>753</v>
      </c>
      <c r="E114" t="s">
        <v>695</v>
      </c>
      <c r="F114" t="s">
        <v>1001</v>
      </c>
      <c r="G114" t="s">
        <v>1002</v>
      </c>
      <c r="H114" t="s">
        <v>1003</v>
      </c>
      <c r="I114" t="s">
        <v>34</v>
      </c>
      <c r="J114" t="s">
        <v>944</v>
      </c>
      <c r="K114" t="s">
        <v>24</v>
      </c>
      <c r="L114" t="s">
        <v>114</v>
      </c>
      <c r="M114" t="s">
        <v>26</v>
      </c>
      <c r="N114" t="s">
        <v>27</v>
      </c>
    </row>
    <row r="115" spans="1:14" x14ac:dyDescent="0.25">
      <c r="A115" t="s">
        <v>1011</v>
      </c>
      <c r="B115" t="s">
        <v>752</v>
      </c>
      <c r="C115" t="s">
        <v>76</v>
      </c>
      <c r="D115" t="s">
        <v>753</v>
      </c>
      <c r="E115" t="s">
        <v>695</v>
      </c>
      <c r="F115" t="s">
        <v>1012</v>
      </c>
      <c r="G115" t="s">
        <v>1013</v>
      </c>
      <c r="H115" t="s">
        <v>1014</v>
      </c>
      <c r="I115" t="s">
        <v>34</v>
      </c>
      <c r="J115" t="s">
        <v>816</v>
      </c>
      <c r="K115" t="s">
        <v>24</v>
      </c>
      <c r="L115" t="s">
        <v>817</v>
      </c>
      <c r="M115" t="s">
        <v>26</v>
      </c>
      <c r="N115" t="s">
        <v>27</v>
      </c>
    </row>
    <row r="116" spans="1:14" x14ac:dyDescent="0.25">
      <c r="A116" t="s">
        <v>1015</v>
      </c>
      <c r="B116" t="s">
        <v>735</v>
      </c>
      <c r="C116" t="s">
        <v>16</v>
      </c>
      <c r="D116" t="s">
        <v>723</v>
      </c>
      <c r="E116" t="s">
        <v>695</v>
      </c>
      <c r="F116" t="s">
        <v>1016</v>
      </c>
      <c r="G116" t="s">
        <v>1017</v>
      </c>
      <c r="H116" t="s">
        <v>1018</v>
      </c>
      <c r="I116" t="s">
        <v>34</v>
      </c>
      <c r="J116" t="s">
        <v>1019</v>
      </c>
      <c r="K116" t="s">
        <v>24</v>
      </c>
      <c r="L116" t="s">
        <v>285</v>
      </c>
      <c r="M116" t="s">
        <v>26</v>
      </c>
      <c r="N116" t="s">
        <v>27</v>
      </c>
    </row>
    <row r="117" spans="1:14" x14ac:dyDescent="0.25">
      <c r="A117" t="s">
        <v>728</v>
      </c>
      <c r="B117" t="s">
        <v>729</v>
      </c>
      <c r="C117" t="s">
        <v>76</v>
      </c>
      <c r="D117" t="s">
        <v>730</v>
      </c>
      <c r="E117" t="s">
        <v>695</v>
      </c>
      <c r="F117" t="s">
        <v>1025</v>
      </c>
      <c r="G117" t="s">
        <v>1026</v>
      </c>
      <c r="H117" t="s">
        <v>1027</v>
      </c>
      <c r="I117" t="s">
        <v>34</v>
      </c>
      <c r="J117" t="s">
        <v>448</v>
      </c>
      <c r="K117" t="s">
        <v>24</v>
      </c>
      <c r="L117" t="s">
        <v>82</v>
      </c>
      <c r="M117" t="s">
        <v>26</v>
      </c>
      <c r="N117" t="s">
        <v>27</v>
      </c>
    </row>
    <row r="118" spans="1:14" x14ac:dyDescent="0.25">
      <c r="A118" t="s">
        <v>757</v>
      </c>
      <c r="B118" t="s">
        <v>758</v>
      </c>
      <c r="C118" t="s">
        <v>16</v>
      </c>
      <c r="D118" t="s">
        <v>759</v>
      </c>
      <c r="E118" t="s">
        <v>695</v>
      </c>
      <c r="F118" t="s">
        <v>1028</v>
      </c>
      <c r="G118" t="s">
        <v>1029</v>
      </c>
      <c r="H118" t="s">
        <v>1030</v>
      </c>
      <c r="I118" t="s">
        <v>34</v>
      </c>
      <c r="J118" t="s">
        <v>426</v>
      </c>
      <c r="K118" t="s">
        <v>24</v>
      </c>
      <c r="L118" t="s">
        <v>82</v>
      </c>
      <c r="M118" t="s">
        <v>26</v>
      </c>
      <c r="N118" t="s">
        <v>27</v>
      </c>
    </row>
    <row r="119" spans="1:14" x14ac:dyDescent="0.25">
      <c r="A119" t="s">
        <v>939</v>
      </c>
      <c r="B119" t="s">
        <v>952</v>
      </c>
      <c r="C119" t="s">
        <v>16</v>
      </c>
      <c r="D119" t="s">
        <v>404</v>
      </c>
      <c r="E119" t="s">
        <v>695</v>
      </c>
      <c r="F119" t="s">
        <v>1036</v>
      </c>
      <c r="G119" t="s">
        <v>1037</v>
      </c>
      <c r="H119" t="s">
        <v>1038</v>
      </c>
      <c r="I119" t="s">
        <v>34</v>
      </c>
      <c r="J119" t="s">
        <v>944</v>
      </c>
      <c r="K119" t="s">
        <v>24</v>
      </c>
      <c r="L119" t="s">
        <v>82</v>
      </c>
      <c r="M119" t="s">
        <v>26</v>
      </c>
      <c r="N119" t="s">
        <v>27</v>
      </c>
    </row>
    <row r="120" spans="1:14" x14ac:dyDescent="0.25">
      <c r="A120" t="s">
        <v>977</v>
      </c>
      <c r="B120" t="s">
        <v>752</v>
      </c>
      <c r="C120" t="s">
        <v>76</v>
      </c>
      <c r="D120" t="s">
        <v>753</v>
      </c>
      <c r="E120" t="s">
        <v>695</v>
      </c>
      <c r="F120" t="s">
        <v>1039</v>
      </c>
      <c r="G120" t="s">
        <v>1040</v>
      </c>
      <c r="H120" t="s">
        <v>1041</v>
      </c>
      <c r="I120" t="s">
        <v>34</v>
      </c>
      <c r="J120" t="s">
        <v>699</v>
      </c>
      <c r="K120" t="s">
        <v>24</v>
      </c>
      <c r="L120" t="s">
        <v>114</v>
      </c>
      <c r="M120" t="s">
        <v>26</v>
      </c>
      <c r="N120" t="s">
        <v>27</v>
      </c>
    </row>
    <row r="121" spans="1:14" x14ac:dyDescent="0.25">
      <c r="A121" t="s">
        <v>788</v>
      </c>
      <c r="B121" t="s">
        <v>789</v>
      </c>
      <c r="C121" t="s">
        <v>16</v>
      </c>
      <c r="D121" t="s">
        <v>790</v>
      </c>
      <c r="E121" t="s">
        <v>695</v>
      </c>
      <c r="F121" t="s">
        <v>1042</v>
      </c>
      <c r="G121" t="s">
        <v>1043</v>
      </c>
      <c r="H121" t="s">
        <v>1044</v>
      </c>
      <c r="I121" t="s">
        <v>34</v>
      </c>
      <c r="J121" t="s">
        <v>349</v>
      </c>
      <c r="K121" t="s">
        <v>24</v>
      </c>
      <c r="L121" t="s">
        <v>233</v>
      </c>
      <c r="M121" t="s">
        <v>1045</v>
      </c>
      <c r="N121" t="s">
        <v>46</v>
      </c>
    </row>
    <row r="122" spans="1:14" x14ac:dyDescent="0.25">
      <c r="A122" t="s">
        <v>1046</v>
      </c>
      <c r="B122" t="s">
        <v>982</v>
      </c>
      <c r="C122" t="s">
        <v>16</v>
      </c>
      <c r="D122" t="s">
        <v>983</v>
      </c>
      <c r="E122" t="s">
        <v>695</v>
      </c>
      <c r="F122" t="s">
        <v>1047</v>
      </c>
      <c r="G122" t="s">
        <v>1048</v>
      </c>
      <c r="H122" t="s">
        <v>1049</v>
      </c>
      <c r="I122" t="s">
        <v>34</v>
      </c>
      <c r="J122" t="s">
        <v>987</v>
      </c>
      <c r="K122" t="s">
        <v>24</v>
      </c>
      <c r="L122" t="s">
        <v>44</v>
      </c>
      <c r="M122" t="s">
        <v>26</v>
      </c>
      <c r="N122" t="s">
        <v>27</v>
      </c>
    </row>
    <row r="123" spans="1:14" x14ac:dyDescent="0.25">
      <c r="A123" t="s">
        <v>1050</v>
      </c>
      <c r="B123" t="s">
        <v>1051</v>
      </c>
      <c r="C123" t="s">
        <v>76</v>
      </c>
      <c r="D123" t="s">
        <v>1052</v>
      </c>
      <c r="E123" t="s">
        <v>695</v>
      </c>
      <c r="F123" t="s">
        <v>1053</v>
      </c>
      <c r="G123" t="s">
        <v>1054</v>
      </c>
      <c r="H123" t="s">
        <v>1055</v>
      </c>
      <c r="I123" t="s">
        <v>34</v>
      </c>
      <c r="J123" t="s">
        <v>1056</v>
      </c>
      <c r="K123" t="s">
        <v>24</v>
      </c>
      <c r="L123" t="s">
        <v>224</v>
      </c>
      <c r="M123" t="s">
        <v>1057</v>
      </c>
      <c r="N123" t="s">
        <v>46</v>
      </c>
    </row>
    <row r="124" spans="1:14" x14ac:dyDescent="0.25">
      <c r="A124" t="s">
        <v>1058</v>
      </c>
      <c r="B124" t="s">
        <v>752</v>
      </c>
      <c r="C124" t="s">
        <v>76</v>
      </c>
      <c r="D124" t="s">
        <v>753</v>
      </c>
      <c r="E124" t="s">
        <v>695</v>
      </c>
      <c r="F124" t="s">
        <v>1059</v>
      </c>
      <c r="G124" t="s">
        <v>1060</v>
      </c>
      <c r="H124" t="s">
        <v>1061</v>
      </c>
      <c r="I124" t="s">
        <v>34</v>
      </c>
      <c r="J124" t="s">
        <v>745</v>
      </c>
      <c r="K124" t="s">
        <v>24</v>
      </c>
      <c r="L124" t="s">
        <v>114</v>
      </c>
      <c r="M124" t="s">
        <v>26</v>
      </c>
      <c r="N124" t="s">
        <v>27</v>
      </c>
    </row>
    <row r="125" spans="1:14" x14ac:dyDescent="0.25">
      <c r="A125" t="s">
        <v>1062</v>
      </c>
      <c r="B125" t="s">
        <v>752</v>
      </c>
      <c r="C125" t="s">
        <v>76</v>
      </c>
      <c r="D125" t="s">
        <v>753</v>
      </c>
      <c r="E125" t="s">
        <v>695</v>
      </c>
      <c r="F125" t="s">
        <v>1063</v>
      </c>
      <c r="G125" t="s">
        <v>1064</v>
      </c>
      <c r="H125" t="s">
        <v>1065</v>
      </c>
      <c r="I125" t="s">
        <v>34</v>
      </c>
      <c r="J125" t="s">
        <v>1066</v>
      </c>
      <c r="K125" t="s">
        <v>24</v>
      </c>
      <c r="L125" t="s">
        <v>114</v>
      </c>
      <c r="M125" t="s">
        <v>26</v>
      </c>
      <c r="N125" t="s">
        <v>27</v>
      </c>
    </row>
    <row r="126" spans="1:14" x14ac:dyDescent="0.25">
      <c r="A126" t="s">
        <v>1062</v>
      </c>
      <c r="B126" t="s">
        <v>752</v>
      </c>
      <c r="C126" t="s">
        <v>76</v>
      </c>
      <c r="D126" t="s">
        <v>753</v>
      </c>
      <c r="E126" t="s">
        <v>695</v>
      </c>
      <c r="F126" t="s">
        <v>1073</v>
      </c>
      <c r="G126" t="s">
        <v>1074</v>
      </c>
      <c r="H126" t="s">
        <v>1075</v>
      </c>
      <c r="I126" t="s">
        <v>34</v>
      </c>
      <c r="J126" t="s">
        <v>816</v>
      </c>
      <c r="K126" t="s">
        <v>24</v>
      </c>
      <c r="L126" t="s">
        <v>817</v>
      </c>
      <c r="M126" t="s">
        <v>26</v>
      </c>
      <c r="N126" t="s">
        <v>27</v>
      </c>
    </row>
    <row r="127" spans="1:14" x14ac:dyDescent="0.25">
      <c r="A127" t="s">
        <v>1083</v>
      </c>
      <c r="B127" t="s">
        <v>1084</v>
      </c>
      <c r="C127" t="s">
        <v>76</v>
      </c>
      <c r="D127" t="s">
        <v>1085</v>
      </c>
      <c r="E127" t="s">
        <v>695</v>
      </c>
      <c r="F127" t="s">
        <v>1086</v>
      </c>
      <c r="G127" t="s">
        <v>1087</v>
      </c>
      <c r="H127" t="s">
        <v>1088</v>
      </c>
      <c r="I127" t="s">
        <v>34</v>
      </c>
      <c r="J127" t="s">
        <v>307</v>
      </c>
      <c r="K127" t="s">
        <v>24</v>
      </c>
      <c r="L127" t="s">
        <v>82</v>
      </c>
      <c r="M127" t="s">
        <v>26</v>
      </c>
      <c r="N127" t="s">
        <v>27</v>
      </c>
    </row>
    <row r="128" spans="1:14" x14ac:dyDescent="0.25">
      <c r="A128" t="s">
        <v>1095</v>
      </c>
      <c r="B128" t="s">
        <v>1096</v>
      </c>
      <c r="C128" t="s">
        <v>16</v>
      </c>
      <c r="D128" t="s">
        <v>437</v>
      </c>
      <c r="E128" t="s">
        <v>695</v>
      </c>
      <c r="F128" t="s">
        <v>1097</v>
      </c>
      <c r="G128" t="s">
        <v>1098</v>
      </c>
      <c r="H128" t="s">
        <v>1099</v>
      </c>
      <c r="I128" t="s">
        <v>34</v>
      </c>
      <c r="J128" t="s">
        <v>794</v>
      </c>
      <c r="K128" t="s">
        <v>24</v>
      </c>
      <c r="L128" t="s">
        <v>441</v>
      </c>
      <c r="M128" t="s">
        <v>1100</v>
      </c>
      <c r="N128" t="s">
        <v>46</v>
      </c>
    </row>
    <row r="129" spans="1:14" x14ac:dyDescent="0.25">
      <c r="A129" t="s">
        <v>1101</v>
      </c>
      <c r="B129" t="s">
        <v>752</v>
      </c>
      <c r="C129" t="s">
        <v>76</v>
      </c>
      <c r="D129" t="s">
        <v>753</v>
      </c>
      <c r="E129" t="s">
        <v>695</v>
      </c>
      <c r="F129" t="s">
        <v>1102</v>
      </c>
      <c r="G129" t="s">
        <v>1103</v>
      </c>
      <c r="H129" t="s">
        <v>1104</v>
      </c>
      <c r="I129" t="s">
        <v>34</v>
      </c>
      <c r="J129" t="s">
        <v>816</v>
      </c>
      <c r="K129" t="s">
        <v>24</v>
      </c>
      <c r="L129" t="s">
        <v>817</v>
      </c>
      <c r="M129" t="s">
        <v>26</v>
      </c>
      <c r="N129" t="s">
        <v>27</v>
      </c>
    </row>
    <row r="130" spans="1:14" x14ac:dyDescent="0.25">
      <c r="A130" t="s">
        <v>1105</v>
      </c>
      <c r="B130" t="s">
        <v>693</v>
      </c>
      <c r="C130" t="s">
        <v>76</v>
      </c>
      <c r="D130" t="s">
        <v>694</v>
      </c>
      <c r="E130" t="s">
        <v>695</v>
      </c>
      <c r="F130" t="s">
        <v>1106</v>
      </c>
      <c r="G130" t="s">
        <v>1107</v>
      </c>
      <c r="H130" t="s">
        <v>1108</v>
      </c>
      <c r="I130" t="s">
        <v>34</v>
      </c>
      <c r="J130" t="s">
        <v>987</v>
      </c>
      <c r="K130" t="s">
        <v>24</v>
      </c>
      <c r="L130" t="s">
        <v>700</v>
      </c>
      <c r="M130" t="s">
        <v>26</v>
      </c>
      <c r="N130" t="s">
        <v>27</v>
      </c>
    </row>
    <row r="131" spans="1:14" x14ac:dyDescent="0.25">
      <c r="A131" t="s">
        <v>788</v>
      </c>
      <c r="B131" t="s">
        <v>789</v>
      </c>
      <c r="C131" t="s">
        <v>16</v>
      </c>
      <c r="D131" t="s">
        <v>790</v>
      </c>
      <c r="E131" t="s">
        <v>695</v>
      </c>
      <c r="F131" t="s">
        <v>1109</v>
      </c>
      <c r="G131" t="s">
        <v>1110</v>
      </c>
      <c r="H131" t="s">
        <v>1111</v>
      </c>
      <c r="I131" t="s">
        <v>34</v>
      </c>
      <c r="J131" t="s">
        <v>155</v>
      </c>
      <c r="K131" t="s">
        <v>24</v>
      </c>
      <c r="L131" t="s">
        <v>233</v>
      </c>
      <c r="M131" t="s">
        <v>1112</v>
      </c>
      <c r="N131" t="s">
        <v>46</v>
      </c>
    </row>
    <row r="132" spans="1:14" x14ac:dyDescent="0.25">
      <c r="A132" t="s">
        <v>1113</v>
      </c>
      <c r="B132" t="s">
        <v>884</v>
      </c>
      <c r="C132" t="s">
        <v>16</v>
      </c>
      <c r="D132" t="s">
        <v>885</v>
      </c>
      <c r="E132" t="s">
        <v>695</v>
      </c>
      <c r="F132" t="s">
        <v>1114</v>
      </c>
      <c r="G132" t="s">
        <v>1115</v>
      </c>
      <c r="H132" t="s">
        <v>1116</v>
      </c>
      <c r="I132" t="s">
        <v>34</v>
      </c>
      <c r="J132" t="s">
        <v>521</v>
      </c>
      <c r="K132" t="s">
        <v>24</v>
      </c>
      <c r="L132" t="s">
        <v>44</v>
      </c>
      <c r="M132" t="s">
        <v>26</v>
      </c>
      <c r="N132" t="s">
        <v>27</v>
      </c>
    </row>
    <row r="133" spans="1:14" x14ac:dyDescent="0.25">
      <c r="A133" t="s">
        <v>806</v>
      </c>
      <c r="B133" t="s">
        <v>807</v>
      </c>
      <c r="C133" t="s">
        <v>16</v>
      </c>
      <c r="D133" t="s">
        <v>808</v>
      </c>
      <c r="E133" t="s">
        <v>695</v>
      </c>
      <c r="F133" t="s">
        <v>1117</v>
      </c>
      <c r="G133" t="s">
        <v>1118</v>
      </c>
      <c r="H133" t="s">
        <v>1119</v>
      </c>
      <c r="I133" t="s">
        <v>34</v>
      </c>
      <c r="J133" t="s">
        <v>987</v>
      </c>
      <c r="K133" t="s">
        <v>24</v>
      </c>
      <c r="L133" t="s">
        <v>82</v>
      </c>
      <c r="M133" t="s">
        <v>26</v>
      </c>
      <c r="N133" t="s">
        <v>27</v>
      </c>
    </row>
    <row r="134" spans="1:14" x14ac:dyDescent="0.25">
      <c r="A134" t="s">
        <v>1120</v>
      </c>
      <c r="B134" t="s">
        <v>1068</v>
      </c>
      <c r="C134" t="s">
        <v>16</v>
      </c>
      <c r="D134" t="s">
        <v>1069</v>
      </c>
      <c r="E134" t="s">
        <v>695</v>
      </c>
      <c r="F134" t="s">
        <v>1121</v>
      </c>
      <c r="G134" t="s">
        <v>1122</v>
      </c>
      <c r="H134" t="s">
        <v>1123</v>
      </c>
      <c r="I134" t="s">
        <v>34</v>
      </c>
      <c r="J134" t="s">
        <v>284</v>
      </c>
      <c r="K134" t="s">
        <v>24</v>
      </c>
      <c r="L134" t="s">
        <v>82</v>
      </c>
      <c r="M134" t="s">
        <v>26</v>
      </c>
      <c r="N134" t="s">
        <v>27</v>
      </c>
    </row>
    <row r="135" spans="1:14" x14ac:dyDescent="0.25">
      <c r="A135" t="s">
        <v>1128</v>
      </c>
      <c r="B135" t="s">
        <v>1129</v>
      </c>
      <c r="C135" t="s">
        <v>16</v>
      </c>
      <c r="D135" t="s">
        <v>1130</v>
      </c>
      <c r="E135" t="s">
        <v>695</v>
      </c>
      <c r="F135" t="s">
        <v>1131</v>
      </c>
      <c r="G135" t="s">
        <v>1132</v>
      </c>
      <c r="H135" t="s">
        <v>1133</v>
      </c>
      <c r="I135" t="s">
        <v>34</v>
      </c>
      <c r="J135" t="s">
        <v>1134</v>
      </c>
      <c r="K135" t="s">
        <v>24</v>
      </c>
      <c r="L135" t="s">
        <v>82</v>
      </c>
      <c r="M135" t="s">
        <v>26</v>
      </c>
      <c r="N135" t="s">
        <v>27</v>
      </c>
    </row>
    <row r="136" spans="1:14" x14ac:dyDescent="0.25">
      <c r="A136" t="s">
        <v>1135</v>
      </c>
      <c r="B136" t="s">
        <v>1005</v>
      </c>
      <c r="C136" t="s">
        <v>76</v>
      </c>
      <c r="D136" t="s">
        <v>1006</v>
      </c>
      <c r="E136" t="s">
        <v>695</v>
      </c>
      <c r="F136" t="s">
        <v>1136</v>
      </c>
      <c r="G136" t="s">
        <v>1137</v>
      </c>
      <c r="H136" t="s">
        <v>1138</v>
      </c>
      <c r="I136" t="s">
        <v>34</v>
      </c>
      <c r="J136" t="s">
        <v>1010</v>
      </c>
      <c r="K136" t="s">
        <v>24</v>
      </c>
      <c r="L136" t="s">
        <v>848</v>
      </c>
      <c r="M136" t="s">
        <v>26</v>
      </c>
      <c r="N136" t="s">
        <v>27</v>
      </c>
    </row>
    <row r="137" spans="1:14" x14ac:dyDescent="0.25">
      <c r="A137" t="s">
        <v>908</v>
      </c>
      <c r="B137" t="s">
        <v>909</v>
      </c>
      <c r="C137" t="s">
        <v>76</v>
      </c>
      <c r="D137" t="s">
        <v>910</v>
      </c>
      <c r="E137" t="s">
        <v>695</v>
      </c>
      <c r="F137" t="s">
        <v>1139</v>
      </c>
      <c r="G137" t="s">
        <v>1140</v>
      </c>
      <c r="H137" t="s">
        <v>1141</v>
      </c>
      <c r="I137" t="s">
        <v>34</v>
      </c>
      <c r="J137" t="s">
        <v>134</v>
      </c>
      <c r="K137" t="s">
        <v>24</v>
      </c>
      <c r="L137" t="s">
        <v>914</v>
      </c>
      <c r="M137" t="s">
        <v>26</v>
      </c>
      <c r="N137" t="s">
        <v>27</v>
      </c>
    </row>
    <row r="138" spans="1:14" x14ac:dyDescent="0.25">
      <c r="A138" t="s">
        <v>1142</v>
      </c>
      <c r="B138" t="s">
        <v>784</v>
      </c>
      <c r="C138" t="s">
        <v>76</v>
      </c>
      <c r="D138" t="s">
        <v>67</v>
      </c>
      <c r="E138" t="s">
        <v>695</v>
      </c>
      <c r="F138" t="s">
        <v>1143</v>
      </c>
      <c r="G138" t="s">
        <v>1144</v>
      </c>
      <c r="H138" t="s">
        <v>1145</v>
      </c>
      <c r="I138" t="s">
        <v>34</v>
      </c>
      <c r="J138" t="s">
        <v>448</v>
      </c>
      <c r="K138" t="s">
        <v>24</v>
      </c>
      <c r="L138" t="s">
        <v>44</v>
      </c>
      <c r="M138" t="s">
        <v>26</v>
      </c>
      <c r="N138" t="s">
        <v>27</v>
      </c>
    </row>
    <row r="139" spans="1:14" x14ac:dyDescent="0.25">
      <c r="A139" t="s">
        <v>721</v>
      </c>
      <c r="B139" t="s">
        <v>1146</v>
      </c>
      <c r="C139" t="s">
        <v>76</v>
      </c>
      <c r="D139" t="s">
        <v>723</v>
      </c>
      <c r="E139" t="s">
        <v>695</v>
      </c>
      <c r="F139" t="s">
        <v>1147</v>
      </c>
      <c r="G139" t="s">
        <v>1148</v>
      </c>
      <c r="H139" t="s">
        <v>1149</v>
      </c>
      <c r="I139" t="s">
        <v>34</v>
      </c>
      <c r="J139" t="s">
        <v>448</v>
      </c>
      <c r="K139" t="s">
        <v>24</v>
      </c>
      <c r="L139" t="s">
        <v>727</v>
      </c>
      <c r="M139" t="s">
        <v>26</v>
      </c>
      <c r="N139" t="s">
        <v>27</v>
      </c>
    </row>
    <row r="140" spans="1:14" x14ac:dyDescent="0.25">
      <c r="A140" t="s">
        <v>714</v>
      </c>
      <c r="B140" t="s">
        <v>715</v>
      </c>
      <c r="C140" t="s">
        <v>76</v>
      </c>
      <c r="D140" t="s">
        <v>716</v>
      </c>
      <c r="E140" t="s">
        <v>695</v>
      </c>
      <c r="F140" t="s">
        <v>1155</v>
      </c>
      <c r="G140" t="s">
        <v>1156</v>
      </c>
      <c r="H140" t="s">
        <v>1157</v>
      </c>
      <c r="I140" t="s">
        <v>34</v>
      </c>
      <c r="J140" t="s">
        <v>691</v>
      </c>
      <c r="K140" t="s">
        <v>24</v>
      </c>
      <c r="L140" t="s">
        <v>720</v>
      </c>
      <c r="M140" t="s">
        <v>26</v>
      </c>
      <c r="N140" t="s">
        <v>27</v>
      </c>
    </row>
    <row r="141" spans="1:14" x14ac:dyDescent="0.25">
      <c r="A141" t="s">
        <v>757</v>
      </c>
      <c r="B141" t="s">
        <v>758</v>
      </c>
      <c r="C141" t="s">
        <v>16</v>
      </c>
      <c r="D141" t="s">
        <v>759</v>
      </c>
      <c r="E141" t="s">
        <v>695</v>
      </c>
      <c r="F141" t="s">
        <v>1158</v>
      </c>
      <c r="G141" t="s">
        <v>1159</v>
      </c>
      <c r="H141" t="s">
        <v>1160</v>
      </c>
      <c r="I141" t="s">
        <v>34</v>
      </c>
      <c r="J141" t="s">
        <v>1161</v>
      </c>
      <c r="K141" t="s">
        <v>24</v>
      </c>
      <c r="L141" t="s">
        <v>82</v>
      </c>
      <c r="M141" t="s">
        <v>26</v>
      </c>
      <c r="N141" t="s">
        <v>27</v>
      </c>
    </row>
    <row r="142" spans="1:14" x14ac:dyDescent="0.25">
      <c r="A142" t="s">
        <v>1128</v>
      </c>
      <c r="B142" t="s">
        <v>1129</v>
      </c>
      <c r="C142" t="s">
        <v>16</v>
      </c>
      <c r="D142" t="s">
        <v>1130</v>
      </c>
      <c r="E142" t="s">
        <v>695</v>
      </c>
      <c r="F142" t="s">
        <v>1172</v>
      </c>
      <c r="G142" t="s">
        <v>1173</v>
      </c>
      <c r="H142" t="s">
        <v>1174</v>
      </c>
      <c r="I142" t="s">
        <v>34</v>
      </c>
      <c r="J142" t="s">
        <v>1134</v>
      </c>
      <c r="K142" t="s">
        <v>24</v>
      </c>
      <c r="L142" t="s">
        <v>82</v>
      </c>
      <c r="M142" t="s">
        <v>26</v>
      </c>
      <c r="N142" t="s">
        <v>27</v>
      </c>
    </row>
    <row r="143" spans="1:14" x14ac:dyDescent="0.25">
      <c r="A143" t="s">
        <v>1175</v>
      </c>
      <c r="B143" t="s">
        <v>158</v>
      </c>
      <c r="C143" t="s">
        <v>16</v>
      </c>
      <c r="D143" t="s">
        <v>102</v>
      </c>
      <c r="E143" t="s">
        <v>695</v>
      </c>
      <c r="F143" t="s">
        <v>1176</v>
      </c>
      <c r="G143" t="s">
        <v>1177</v>
      </c>
      <c r="H143" t="s">
        <v>1178</v>
      </c>
      <c r="I143" t="s">
        <v>34</v>
      </c>
      <c r="J143" t="s">
        <v>976</v>
      </c>
      <c r="K143" t="s">
        <v>24</v>
      </c>
      <c r="L143" t="s">
        <v>82</v>
      </c>
      <c r="M143" t="s">
        <v>1179</v>
      </c>
      <c r="N143" t="s">
        <v>46</v>
      </c>
    </row>
    <row r="144" spans="1:14" x14ac:dyDescent="0.25">
      <c r="A144" t="s">
        <v>1180</v>
      </c>
      <c r="B144" t="s">
        <v>1181</v>
      </c>
      <c r="C144" t="s">
        <v>76</v>
      </c>
      <c r="D144" t="s">
        <v>917</v>
      </c>
      <c r="E144" t="s">
        <v>695</v>
      </c>
      <c r="F144" t="s">
        <v>1182</v>
      </c>
      <c r="G144" t="s">
        <v>1183</v>
      </c>
      <c r="H144" t="s">
        <v>1184</v>
      </c>
      <c r="I144" t="s">
        <v>34</v>
      </c>
      <c r="J144" t="s">
        <v>551</v>
      </c>
      <c r="K144" t="s">
        <v>24</v>
      </c>
      <c r="L144" t="s">
        <v>82</v>
      </c>
      <c r="M144" t="s">
        <v>1185</v>
      </c>
      <c r="N144" t="s">
        <v>46</v>
      </c>
    </row>
    <row r="145" spans="1:14" x14ac:dyDescent="0.25">
      <c r="A145" t="s">
        <v>806</v>
      </c>
      <c r="B145" t="s">
        <v>807</v>
      </c>
      <c r="C145" t="s">
        <v>16</v>
      </c>
      <c r="D145" t="s">
        <v>808</v>
      </c>
      <c r="E145" t="s">
        <v>695</v>
      </c>
      <c r="F145" t="s">
        <v>1189</v>
      </c>
      <c r="G145" t="s">
        <v>1190</v>
      </c>
      <c r="H145" t="s">
        <v>1191</v>
      </c>
      <c r="I145" t="s">
        <v>34</v>
      </c>
      <c r="J145" t="s">
        <v>944</v>
      </c>
      <c r="K145" t="s">
        <v>24</v>
      </c>
      <c r="L145" t="s">
        <v>82</v>
      </c>
      <c r="M145" t="s">
        <v>26</v>
      </c>
      <c r="N145" t="s">
        <v>27</v>
      </c>
    </row>
    <row r="146" spans="1:14" x14ac:dyDescent="0.25">
      <c r="A146" t="s">
        <v>908</v>
      </c>
      <c r="B146" t="s">
        <v>909</v>
      </c>
      <c r="C146" t="s">
        <v>76</v>
      </c>
      <c r="D146" t="s">
        <v>910</v>
      </c>
      <c r="E146" t="s">
        <v>695</v>
      </c>
      <c r="F146" t="s">
        <v>1192</v>
      </c>
      <c r="G146" t="s">
        <v>1193</v>
      </c>
      <c r="H146" t="s">
        <v>1194</v>
      </c>
      <c r="I146" t="s">
        <v>34</v>
      </c>
      <c r="J146" t="s">
        <v>178</v>
      </c>
      <c r="K146" t="s">
        <v>24</v>
      </c>
      <c r="L146" t="s">
        <v>914</v>
      </c>
      <c r="M146" t="s">
        <v>26</v>
      </c>
      <c r="N146" t="s">
        <v>27</v>
      </c>
    </row>
    <row r="147" spans="1:14" x14ac:dyDescent="0.25">
      <c r="A147" t="s">
        <v>1200</v>
      </c>
      <c r="B147" t="s">
        <v>1032</v>
      </c>
      <c r="C147" t="s">
        <v>16</v>
      </c>
      <c r="D147" t="s">
        <v>102</v>
      </c>
      <c r="E147" t="s">
        <v>695</v>
      </c>
      <c r="F147" t="s">
        <v>1201</v>
      </c>
      <c r="G147" t="s">
        <v>1202</v>
      </c>
      <c r="H147" t="s">
        <v>1203</v>
      </c>
      <c r="I147" t="s">
        <v>34</v>
      </c>
      <c r="J147" t="s">
        <v>568</v>
      </c>
      <c r="K147" t="s">
        <v>24</v>
      </c>
      <c r="L147" t="s">
        <v>82</v>
      </c>
      <c r="M147" t="s">
        <v>1204</v>
      </c>
      <c r="N147" t="s">
        <v>46</v>
      </c>
    </row>
    <row r="148" spans="1:14" x14ac:dyDescent="0.25">
      <c r="A148" t="s">
        <v>757</v>
      </c>
      <c r="B148" t="s">
        <v>758</v>
      </c>
      <c r="C148" t="s">
        <v>16</v>
      </c>
      <c r="D148" t="s">
        <v>759</v>
      </c>
      <c r="E148" t="s">
        <v>695</v>
      </c>
      <c r="F148" t="s">
        <v>1205</v>
      </c>
      <c r="G148" t="s">
        <v>1206</v>
      </c>
      <c r="H148" t="s">
        <v>1207</v>
      </c>
      <c r="I148" t="s">
        <v>34</v>
      </c>
      <c r="J148" t="s">
        <v>1208</v>
      </c>
      <c r="K148" t="s">
        <v>24</v>
      </c>
      <c r="L148" t="s">
        <v>82</v>
      </c>
      <c r="M148" t="s">
        <v>26</v>
      </c>
      <c r="N148" t="s">
        <v>27</v>
      </c>
    </row>
    <row r="149" spans="1:14" x14ac:dyDescent="0.25">
      <c r="A149" t="s">
        <v>788</v>
      </c>
      <c r="B149" t="s">
        <v>789</v>
      </c>
      <c r="C149" t="s">
        <v>16</v>
      </c>
      <c r="D149" t="s">
        <v>790</v>
      </c>
      <c r="E149" t="s">
        <v>695</v>
      </c>
      <c r="F149" t="s">
        <v>1213</v>
      </c>
      <c r="G149" t="s">
        <v>1214</v>
      </c>
      <c r="H149" t="s">
        <v>1215</v>
      </c>
      <c r="I149" t="s">
        <v>34</v>
      </c>
      <c r="J149" t="s">
        <v>53</v>
      </c>
      <c r="K149" t="s">
        <v>24</v>
      </c>
      <c r="L149" t="s">
        <v>233</v>
      </c>
      <c r="M149" t="s">
        <v>1216</v>
      </c>
      <c r="N149" t="s">
        <v>46</v>
      </c>
    </row>
    <row r="150" spans="1:14" x14ac:dyDescent="0.25">
      <c r="A150" t="s">
        <v>908</v>
      </c>
      <c r="B150" t="s">
        <v>909</v>
      </c>
      <c r="C150" t="s">
        <v>76</v>
      </c>
      <c r="D150" t="s">
        <v>910</v>
      </c>
      <c r="E150" t="s">
        <v>695</v>
      </c>
      <c r="F150" t="s">
        <v>1217</v>
      </c>
      <c r="G150" t="s">
        <v>1218</v>
      </c>
      <c r="H150" t="s">
        <v>1219</v>
      </c>
      <c r="I150" t="s">
        <v>34</v>
      </c>
      <c r="J150" t="s">
        <v>1161</v>
      </c>
      <c r="K150" t="s">
        <v>24</v>
      </c>
      <c r="L150" t="s">
        <v>914</v>
      </c>
      <c r="M150" t="s">
        <v>26</v>
      </c>
      <c r="N150" t="s">
        <v>27</v>
      </c>
    </row>
    <row r="151" spans="1:14" x14ac:dyDescent="0.25">
      <c r="A151" t="s">
        <v>714</v>
      </c>
      <c r="B151" t="s">
        <v>715</v>
      </c>
      <c r="C151" t="s">
        <v>76</v>
      </c>
      <c r="D151" t="s">
        <v>716</v>
      </c>
      <c r="E151" t="s">
        <v>695</v>
      </c>
      <c r="F151" t="s">
        <v>1220</v>
      </c>
      <c r="G151" t="s">
        <v>1221</v>
      </c>
      <c r="H151" t="s">
        <v>1222</v>
      </c>
      <c r="I151" t="s">
        <v>34</v>
      </c>
      <c r="J151" t="s">
        <v>448</v>
      </c>
      <c r="K151" t="s">
        <v>24</v>
      </c>
      <c r="L151" t="s">
        <v>720</v>
      </c>
      <c r="M151" t="s">
        <v>26</v>
      </c>
      <c r="N151" t="s">
        <v>27</v>
      </c>
    </row>
    <row r="152" spans="1:14" x14ac:dyDescent="0.25">
      <c r="A152" t="s">
        <v>1228</v>
      </c>
      <c r="B152" t="s">
        <v>1090</v>
      </c>
      <c r="C152" t="s">
        <v>76</v>
      </c>
      <c r="E152" t="s">
        <v>695</v>
      </c>
      <c r="F152" t="s">
        <v>1229</v>
      </c>
      <c r="G152" t="s">
        <v>1230</v>
      </c>
      <c r="H152" t="s">
        <v>1231</v>
      </c>
      <c r="I152" t="s">
        <v>34</v>
      </c>
      <c r="J152" t="s">
        <v>691</v>
      </c>
      <c r="K152" t="s">
        <v>24</v>
      </c>
      <c r="L152" t="s">
        <v>1094</v>
      </c>
      <c r="M152" t="s">
        <v>26</v>
      </c>
      <c r="N152" t="s">
        <v>27</v>
      </c>
    </row>
    <row r="153" spans="1:14" x14ac:dyDescent="0.25">
      <c r="A153" t="s">
        <v>1235</v>
      </c>
      <c r="B153" t="s">
        <v>708</v>
      </c>
      <c r="C153" t="s">
        <v>16</v>
      </c>
      <c r="D153" t="s">
        <v>709</v>
      </c>
      <c r="E153" t="s">
        <v>695</v>
      </c>
      <c r="F153" t="s">
        <v>1236</v>
      </c>
      <c r="G153" t="s">
        <v>1237</v>
      </c>
      <c r="H153" t="s">
        <v>1238</v>
      </c>
      <c r="I153" t="s">
        <v>34</v>
      </c>
      <c r="J153" t="s">
        <v>98</v>
      </c>
      <c r="K153" t="s">
        <v>24</v>
      </c>
      <c r="L153" t="s">
        <v>713</v>
      </c>
      <c r="M153" t="s">
        <v>26</v>
      </c>
      <c r="N153" t="s">
        <v>27</v>
      </c>
    </row>
    <row r="154" spans="1:14" x14ac:dyDescent="0.25">
      <c r="A154" t="s">
        <v>806</v>
      </c>
      <c r="B154" t="s">
        <v>807</v>
      </c>
      <c r="C154" t="s">
        <v>16</v>
      </c>
      <c r="D154" t="s">
        <v>808</v>
      </c>
      <c r="E154" t="s">
        <v>695</v>
      </c>
      <c r="F154" t="s">
        <v>1243</v>
      </c>
      <c r="G154" t="s">
        <v>1244</v>
      </c>
      <c r="H154" t="s">
        <v>1245</v>
      </c>
      <c r="I154" t="s">
        <v>34</v>
      </c>
      <c r="J154" t="s">
        <v>987</v>
      </c>
      <c r="K154" t="s">
        <v>24</v>
      </c>
      <c r="L154" t="s">
        <v>82</v>
      </c>
      <c r="M154" t="s">
        <v>26</v>
      </c>
      <c r="N154" t="s">
        <v>27</v>
      </c>
    </row>
    <row r="155" spans="1:14" x14ac:dyDescent="0.25">
      <c r="A155" t="s">
        <v>1250</v>
      </c>
      <c r="B155" t="s">
        <v>1251</v>
      </c>
      <c r="C155" t="s">
        <v>16</v>
      </c>
      <c r="D155" t="s">
        <v>820</v>
      </c>
      <c r="E155" t="s">
        <v>695</v>
      </c>
      <c r="F155" t="s">
        <v>1252</v>
      </c>
      <c r="G155" t="s">
        <v>1253</v>
      </c>
      <c r="H155" t="s">
        <v>1254</v>
      </c>
      <c r="I155" t="s">
        <v>34</v>
      </c>
      <c r="J155" t="s">
        <v>134</v>
      </c>
      <c r="K155" t="s">
        <v>24</v>
      </c>
      <c r="L155" t="s">
        <v>82</v>
      </c>
      <c r="M155" t="s">
        <v>26</v>
      </c>
      <c r="N155" t="s">
        <v>27</v>
      </c>
    </row>
    <row r="156" spans="1:14" x14ac:dyDescent="0.25">
      <c r="A156" t="s">
        <v>714</v>
      </c>
      <c r="B156" t="s">
        <v>715</v>
      </c>
      <c r="C156" t="s">
        <v>76</v>
      </c>
      <c r="D156" t="s">
        <v>716</v>
      </c>
      <c r="E156" t="s">
        <v>695</v>
      </c>
      <c r="F156" t="s">
        <v>1255</v>
      </c>
      <c r="G156" t="s">
        <v>1256</v>
      </c>
      <c r="H156" t="s">
        <v>1257</v>
      </c>
      <c r="I156" t="s">
        <v>34</v>
      </c>
      <c r="J156" t="s">
        <v>178</v>
      </c>
      <c r="K156" t="s">
        <v>24</v>
      </c>
      <c r="L156" t="s">
        <v>720</v>
      </c>
      <c r="M156" t="s">
        <v>26</v>
      </c>
      <c r="N156" t="s">
        <v>27</v>
      </c>
    </row>
    <row r="157" spans="1:14" x14ac:dyDescent="0.25">
      <c r="A157" t="s">
        <v>806</v>
      </c>
      <c r="B157" t="s">
        <v>807</v>
      </c>
      <c r="C157" t="s">
        <v>16</v>
      </c>
      <c r="D157" t="s">
        <v>808</v>
      </c>
      <c r="E157" t="s">
        <v>695</v>
      </c>
      <c r="F157" t="s">
        <v>1276</v>
      </c>
      <c r="G157" t="s">
        <v>1277</v>
      </c>
      <c r="H157" t="s">
        <v>1278</v>
      </c>
      <c r="I157" t="s">
        <v>34</v>
      </c>
      <c r="J157" t="s">
        <v>1279</v>
      </c>
      <c r="K157" t="s">
        <v>24</v>
      </c>
      <c r="L157" t="s">
        <v>82</v>
      </c>
      <c r="M157" t="s">
        <v>26</v>
      </c>
      <c r="N157" t="s">
        <v>27</v>
      </c>
    </row>
    <row r="158" spans="1:14" x14ac:dyDescent="0.25">
      <c r="A158" t="s">
        <v>1285</v>
      </c>
      <c r="B158" t="s">
        <v>1286</v>
      </c>
      <c r="C158" t="s">
        <v>76</v>
      </c>
      <c r="D158" t="s">
        <v>694</v>
      </c>
      <c r="E158" t="s">
        <v>695</v>
      </c>
      <c r="F158" t="s">
        <v>1287</v>
      </c>
      <c r="G158" t="s">
        <v>1288</v>
      </c>
      <c r="H158" t="s">
        <v>1289</v>
      </c>
      <c r="I158" t="s">
        <v>34</v>
      </c>
      <c r="J158" t="s">
        <v>476</v>
      </c>
      <c r="K158" t="s">
        <v>24</v>
      </c>
      <c r="L158" t="s">
        <v>700</v>
      </c>
      <c r="M158" t="s">
        <v>26</v>
      </c>
      <c r="N158" t="s">
        <v>27</v>
      </c>
    </row>
    <row r="159" spans="1:14" x14ac:dyDescent="0.25">
      <c r="A159" t="s">
        <v>1296</v>
      </c>
      <c r="B159" t="s">
        <v>784</v>
      </c>
      <c r="C159" t="s">
        <v>76</v>
      </c>
      <c r="D159" t="s">
        <v>67</v>
      </c>
      <c r="E159" t="s">
        <v>695</v>
      </c>
      <c r="F159" t="s">
        <v>1297</v>
      </c>
      <c r="G159" t="s">
        <v>1298</v>
      </c>
      <c r="H159" t="s">
        <v>1299</v>
      </c>
      <c r="I159" t="s">
        <v>34</v>
      </c>
      <c r="J159" t="s">
        <v>178</v>
      </c>
      <c r="K159" t="s">
        <v>24</v>
      </c>
      <c r="L159" t="s">
        <v>44</v>
      </c>
      <c r="M159" t="s">
        <v>26</v>
      </c>
      <c r="N159" t="s">
        <v>27</v>
      </c>
    </row>
    <row r="160" spans="1:14" x14ac:dyDescent="0.25">
      <c r="A160" t="s">
        <v>1280</v>
      </c>
      <c r="B160" t="s">
        <v>1300</v>
      </c>
      <c r="C160" t="s">
        <v>76</v>
      </c>
      <c r="D160" t="s">
        <v>1281</v>
      </c>
      <c r="E160" t="s">
        <v>695</v>
      </c>
      <c r="F160" t="s">
        <v>1301</v>
      </c>
      <c r="G160" t="s">
        <v>1302</v>
      </c>
      <c r="H160" t="s">
        <v>1303</v>
      </c>
      <c r="I160" t="s">
        <v>34</v>
      </c>
      <c r="J160" t="s">
        <v>514</v>
      </c>
      <c r="K160" t="s">
        <v>24</v>
      </c>
      <c r="L160" t="s">
        <v>82</v>
      </c>
      <c r="M160" t="s">
        <v>26</v>
      </c>
      <c r="N160" t="s">
        <v>27</v>
      </c>
    </row>
    <row r="161" spans="1:14" x14ac:dyDescent="0.25">
      <c r="A161" t="s">
        <v>1050</v>
      </c>
      <c r="B161" t="s">
        <v>1304</v>
      </c>
      <c r="C161" t="s">
        <v>16</v>
      </c>
      <c r="D161" t="s">
        <v>1052</v>
      </c>
      <c r="E161" t="s">
        <v>695</v>
      </c>
      <c r="F161" t="s">
        <v>1305</v>
      </c>
      <c r="G161" t="s">
        <v>1306</v>
      </c>
      <c r="H161" t="s">
        <v>1307</v>
      </c>
      <c r="I161" t="s">
        <v>34</v>
      </c>
      <c r="J161" t="s">
        <v>358</v>
      </c>
      <c r="K161" t="s">
        <v>24</v>
      </c>
      <c r="L161" t="s">
        <v>224</v>
      </c>
      <c r="M161" t="s">
        <v>1308</v>
      </c>
      <c r="N161" t="s">
        <v>46</v>
      </c>
    </row>
    <row r="162" spans="1:14" x14ac:dyDescent="0.25">
      <c r="A162" t="s">
        <v>1309</v>
      </c>
      <c r="B162" t="s">
        <v>1090</v>
      </c>
      <c r="C162" t="s">
        <v>76</v>
      </c>
      <c r="E162" t="s">
        <v>695</v>
      </c>
      <c r="F162" t="s">
        <v>1310</v>
      </c>
      <c r="G162" t="s">
        <v>1311</v>
      </c>
      <c r="H162" t="s">
        <v>1312</v>
      </c>
      <c r="I162" t="s">
        <v>34</v>
      </c>
      <c r="J162" t="s">
        <v>691</v>
      </c>
      <c r="K162" t="s">
        <v>24</v>
      </c>
      <c r="L162" t="s">
        <v>1094</v>
      </c>
      <c r="M162" t="s">
        <v>26</v>
      </c>
      <c r="N162" t="s">
        <v>27</v>
      </c>
    </row>
    <row r="163" spans="1:14" x14ac:dyDescent="0.25">
      <c r="A163" t="s">
        <v>1318</v>
      </c>
      <c r="B163" t="s">
        <v>1319</v>
      </c>
      <c r="C163" t="s">
        <v>16</v>
      </c>
      <c r="D163" t="s">
        <v>1320</v>
      </c>
      <c r="E163" t="s">
        <v>18</v>
      </c>
      <c r="F163" t="s">
        <v>1321</v>
      </c>
      <c r="G163" t="s">
        <v>1322</v>
      </c>
      <c r="H163" t="s">
        <v>1323</v>
      </c>
      <c r="I163" t="s">
        <v>34</v>
      </c>
      <c r="J163" t="s">
        <v>98</v>
      </c>
      <c r="K163" t="s">
        <v>24</v>
      </c>
      <c r="L163" t="s">
        <v>1324</v>
      </c>
      <c r="M163" t="s">
        <v>26</v>
      </c>
      <c r="N163" t="s">
        <v>27</v>
      </c>
    </row>
    <row r="164" spans="1:14" x14ac:dyDescent="0.25">
      <c r="A164" t="s">
        <v>1325</v>
      </c>
      <c r="B164" t="s">
        <v>1326</v>
      </c>
      <c r="C164" t="s">
        <v>16</v>
      </c>
      <c r="D164" t="s">
        <v>1327</v>
      </c>
      <c r="E164" t="s">
        <v>18</v>
      </c>
      <c r="F164" t="s">
        <v>1328</v>
      </c>
      <c r="G164" t="s">
        <v>1329</v>
      </c>
      <c r="H164" t="s">
        <v>1330</v>
      </c>
      <c r="I164" t="s">
        <v>34</v>
      </c>
      <c r="J164" t="s">
        <v>43</v>
      </c>
      <c r="K164" t="s">
        <v>24</v>
      </c>
      <c r="L164" t="s">
        <v>1331</v>
      </c>
      <c r="M164" t="s">
        <v>1332</v>
      </c>
      <c r="N164" t="s">
        <v>46</v>
      </c>
    </row>
    <row r="165" spans="1:14" x14ac:dyDescent="0.25">
      <c r="A165" t="s">
        <v>1333</v>
      </c>
      <c r="B165" t="s">
        <v>1334</v>
      </c>
      <c r="C165" t="s">
        <v>76</v>
      </c>
      <c r="D165" t="s">
        <v>1335</v>
      </c>
      <c r="E165" t="s">
        <v>18</v>
      </c>
      <c r="F165" t="s">
        <v>1336</v>
      </c>
      <c r="G165" t="s">
        <v>1337</v>
      </c>
      <c r="H165" t="s">
        <v>1338</v>
      </c>
      <c r="I165" t="s">
        <v>34</v>
      </c>
      <c r="J165" t="s">
        <v>81</v>
      </c>
      <c r="K165" t="s">
        <v>24</v>
      </c>
      <c r="L165" t="s">
        <v>848</v>
      </c>
      <c r="M165" t="s">
        <v>1339</v>
      </c>
      <c r="N165" t="s">
        <v>46</v>
      </c>
    </row>
    <row r="166" spans="1:14" x14ac:dyDescent="0.25">
      <c r="A166" t="s">
        <v>1340</v>
      </c>
      <c r="B166" t="s">
        <v>1341</v>
      </c>
      <c r="C166" t="s">
        <v>16</v>
      </c>
      <c r="D166" t="s">
        <v>1342</v>
      </c>
      <c r="E166" t="s">
        <v>18</v>
      </c>
      <c r="F166" t="s">
        <v>1343</v>
      </c>
      <c r="G166" t="s">
        <v>1344</v>
      </c>
      <c r="H166" t="s">
        <v>1345</v>
      </c>
      <c r="I166" t="s">
        <v>34</v>
      </c>
      <c r="J166" t="s">
        <v>393</v>
      </c>
      <c r="K166" t="s">
        <v>24</v>
      </c>
      <c r="L166" t="s">
        <v>1346</v>
      </c>
      <c r="M166" t="s">
        <v>26</v>
      </c>
      <c r="N166" t="s">
        <v>27</v>
      </c>
    </row>
    <row r="167" spans="1:14" x14ac:dyDescent="0.25">
      <c r="A167" t="s">
        <v>496</v>
      </c>
      <c r="B167" t="s">
        <v>382</v>
      </c>
      <c r="C167" t="s">
        <v>76</v>
      </c>
      <c r="D167" t="s">
        <v>1347</v>
      </c>
      <c r="E167" t="s">
        <v>18</v>
      </c>
      <c r="F167" t="s">
        <v>1348</v>
      </c>
      <c r="G167" t="s">
        <v>1349</v>
      </c>
      <c r="H167" t="s">
        <v>1350</v>
      </c>
      <c r="I167" t="s">
        <v>34</v>
      </c>
      <c r="J167" t="s">
        <v>192</v>
      </c>
      <c r="K167" t="s">
        <v>24</v>
      </c>
      <c r="L167" t="s">
        <v>373</v>
      </c>
      <c r="M167" t="s">
        <v>1351</v>
      </c>
      <c r="N167" t="s">
        <v>46</v>
      </c>
    </row>
    <row r="168" spans="1:14" x14ac:dyDescent="0.25">
      <c r="A168" t="s">
        <v>1352</v>
      </c>
      <c r="B168" t="s">
        <v>1353</v>
      </c>
      <c r="C168" t="s">
        <v>16</v>
      </c>
      <c r="D168" t="s">
        <v>1354</v>
      </c>
      <c r="E168" t="s">
        <v>18</v>
      </c>
      <c r="F168" t="s">
        <v>1355</v>
      </c>
      <c r="G168" t="s">
        <v>1356</v>
      </c>
      <c r="H168" t="s">
        <v>1357</v>
      </c>
      <c r="I168" t="s">
        <v>34</v>
      </c>
      <c r="J168" t="s">
        <v>81</v>
      </c>
      <c r="K168" t="s">
        <v>24</v>
      </c>
      <c r="L168" t="s">
        <v>1358</v>
      </c>
      <c r="M168" t="s">
        <v>1359</v>
      </c>
      <c r="N168" t="s">
        <v>46</v>
      </c>
    </row>
    <row r="169" spans="1:14" x14ac:dyDescent="0.25">
      <c r="A169" t="s">
        <v>1360</v>
      </c>
      <c r="C169" t="s">
        <v>76</v>
      </c>
      <c r="D169" t="s">
        <v>1361</v>
      </c>
      <c r="E169" t="s">
        <v>18</v>
      </c>
      <c r="F169" t="s">
        <v>1362</v>
      </c>
      <c r="G169" t="s">
        <v>1363</v>
      </c>
      <c r="H169" t="s">
        <v>1364</v>
      </c>
      <c r="I169" t="s">
        <v>34</v>
      </c>
      <c r="J169" t="s">
        <v>589</v>
      </c>
      <c r="K169" t="s">
        <v>24</v>
      </c>
      <c r="L169" t="s">
        <v>63</v>
      </c>
      <c r="M169" t="s">
        <v>1365</v>
      </c>
      <c r="N169" t="s">
        <v>46</v>
      </c>
    </row>
    <row r="170" spans="1:14" x14ac:dyDescent="0.25">
      <c r="A170" t="s">
        <v>1366</v>
      </c>
      <c r="B170" t="s">
        <v>1367</v>
      </c>
      <c r="C170" t="s">
        <v>76</v>
      </c>
      <c r="D170" t="s">
        <v>1368</v>
      </c>
      <c r="E170" t="s">
        <v>18</v>
      </c>
      <c r="F170" t="s">
        <v>1369</v>
      </c>
      <c r="G170" t="s">
        <v>1370</v>
      </c>
      <c r="H170" t="s">
        <v>1371</v>
      </c>
      <c r="I170" t="s">
        <v>34</v>
      </c>
      <c r="J170" t="s">
        <v>1372</v>
      </c>
      <c r="K170" t="s">
        <v>24</v>
      </c>
      <c r="L170" t="s">
        <v>257</v>
      </c>
      <c r="M170" t="s">
        <v>1373</v>
      </c>
      <c r="N170" t="s">
        <v>46</v>
      </c>
    </row>
    <row r="171" spans="1:14" x14ac:dyDescent="0.25">
      <c r="A171" t="s">
        <v>1374</v>
      </c>
      <c r="B171" t="s">
        <v>1375</v>
      </c>
      <c r="C171" t="s">
        <v>76</v>
      </c>
      <c r="D171" t="s">
        <v>1376</v>
      </c>
      <c r="E171" t="s">
        <v>18</v>
      </c>
      <c r="F171" t="s">
        <v>1377</v>
      </c>
      <c r="G171" t="s">
        <v>1378</v>
      </c>
      <c r="H171" t="s">
        <v>1379</v>
      </c>
      <c r="I171" t="s">
        <v>34</v>
      </c>
      <c r="J171" t="s">
        <v>81</v>
      </c>
      <c r="K171" t="s">
        <v>24</v>
      </c>
      <c r="L171" t="s">
        <v>477</v>
      </c>
      <c r="M171" t="s">
        <v>1380</v>
      </c>
      <c r="N171" t="s">
        <v>46</v>
      </c>
    </row>
    <row r="172" spans="1:14" x14ac:dyDescent="0.25">
      <c r="A172" t="s">
        <v>1381</v>
      </c>
      <c r="B172" t="s">
        <v>101</v>
      </c>
      <c r="C172" t="s">
        <v>76</v>
      </c>
      <c r="D172" t="s">
        <v>102</v>
      </c>
      <c r="E172" t="s">
        <v>18</v>
      </c>
      <c r="F172" t="s">
        <v>1382</v>
      </c>
      <c r="G172" t="s">
        <v>1383</v>
      </c>
      <c r="H172" t="s">
        <v>1384</v>
      </c>
      <c r="I172" t="s">
        <v>34</v>
      </c>
      <c r="J172" t="s">
        <v>1385</v>
      </c>
      <c r="K172" t="s">
        <v>24</v>
      </c>
      <c r="L172" t="s">
        <v>82</v>
      </c>
      <c r="M172" t="s">
        <v>1386</v>
      </c>
      <c r="N172" t="s">
        <v>46</v>
      </c>
    </row>
    <row r="173" spans="1:14" x14ac:dyDescent="0.25">
      <c r="A173" t="s">
        <v>1387</v>
      </c>
      <c r="B173" t="s">
        <v>1388</v>
      </c>
      <c r="C173" t="s">
        <v>76</v>
      </c>
      <c r="D173" t="s">
        <v>1069</v>
      </c>
      <c r="E173" t="s">
        <v>18</v>
      </c>
      <c r="F173" t="s">
        <v>1389</v>
      </c>
      <c r="G173" t="s">
        <v>1390</v>
      </c>
      <c r="H173" t="s">
        <v>1391</v>
      </c>
      <c r="I173" t="s">
        <v>34</v>
      </c>
      <c r="J173" t="s">
        <v>276</v>
      </c>
      <c r="K173" t="s">
        <v>24</v>
      </c>
      <c r="L173" t="s">
        <v>82</v>
      </c>
      <c r="M173" t="s">
        <v>26</v>
      </c>
      <c r="N173" t="s">
        <v>27</v>
      </c>
    </row>
    <row r="174" spans="1:14" x14ac:dyDescent="0.25">
      <c r="A174" t="s">
        <v>1392</v>
      </c>
      <c r="B174" t="s">
        <v>1393</v>
      </c>
      <c r="C174" t="s">
        <v>16</v>
      </c>
      <c r="D174" t="s">
        <v>1394</v>
      </c>
      <c r="E174" t="s">
        <v>18</v>
      </c>
      <c r="F174" t="s">
        <v>1395</v>
      </c>
      <c r="G174" t="s">
        <v>1396</v>
      </c>
      <c r="H174" t="s">
        <v>1397</v>
      </c>
      <c r="I174" t="s">
        <v>34</v>
      </c>
      <c r="J174" t="s">
        <v>1398</v>
      </c>
      <c r="K174" t="s">
        <v>24</v>
      </c>
      <c r="L174" t="s">
        <v>257</v>
      </c>
      <c r="M174" t="s">
        <v>1399</v>
      </c>
      <c r="N174" t="s">
        <v>46</v>
      </c>
    </row>
    <row r="175" spans="1:14" x14ac:dyDescent="0.25">
      <c r="A175" t="s">
        <v>1400</v>
      </c>
      <c r="B175" t="s">
        <v>1401</v>
      </c>
      <c r="C175" t="s">
        <v>76</v>
      </c>
      <c r="D175" t="s">
        <v>1402</v>
      </c>
      <c r="E175" t="s">
        <v>18</v>
      </c>
      <c r="F175" t="s">
        <v>1403</v>
      </c>
      <c r="G175" t="s">
        <v>1404</v>
      </c>
      <c r="H175" t="s">
        <v>1405</v>
      </c>
      <c r="I175" t="s">
        <v>34</v>
      </c>
      <c r="J175" t="s">
        <v>626</v>
      </c>
      <c r="K175" t="s">
        <v>24</v>
      </c>
      <c r="L175" t="s">
        <v>44</v>
      </c>
      <c r="M175" t="s">
        <v>1406</v>
      </c>
      <c r="N175" t="s">
        <v>46</v>
      </c>
    </row>
    <row r="176" spans="1:14" x14ac:dyDescent="0.25">
      <c r="A176" t="s">
        <v>1407</v>
      </c>
      <c r="B176" t="s">
        <v>1408</v>
      </c>
      <c r="C176" t="s">
        <v>76</v>
      </c>
      <c r="D176" t="s">
        <v>1409</v>
      </c>
      <c r="E176" t="s">
        <v>18</v>
      </c>
      <c r="F176" t="s">
        <v>1410</v>
      </c>
      <c r="G176" t="s">
        <v>1411</v>
      </c>
      <c r="H176" t="s">
        <v>1412</v>
      </c>
      <c r="I176" t="s">
        <v>34</v>
      </c>
      <c r="J176" t="s">
        <v>1413</v>
      </c>
      <c r="K176" t="s">
        <v>24</v>
      </c>
      <c r="L176" t="s">
        <v>1414</v>
      </c>
      <c r="M176" t="s">
        <v>1415</v>
      </c>
      <c r="N176" t="s">
        <v>46</v>
      </c>
    </row>
    <row r="177" spans="1:14" x14ac:dyDescent="0.25">
      <c r="A177" t="s">
        <v>1416</v>
      </c>
      <c r="B177" t="s">
        <v>1417</v>
      </c>
      <c r="C177" t="s">
        <v>16</v>
      </c>
      <c r="D177" t="s">
        <v>1418</v>
      </c>
      <c r="E177" t="s">
        <v>18</v>
      </c>
      <c r="F177" t="s">
        <v>1419</v>
      </c>
      <c r="G177" t="s">
        <v>1420</v>
      </c>
      <c r="H177" t="s">
        <v>1421</v>
      </c>
      <c r="I177" t="s">
        <v>34</v>
      </c>
      <c r="J177" t="s">
        <v>217</v>
      </c>
      <c r="K177" t="s">
        <v>24</v>
      </c>
      <c r="L177" t="s">
        <v>1422</v>
      </c>
      <c r="M177" t="s">
        <v>26</v>
      </c>
      <c r="N177" t="s">
        <v>27</v>
      </c>
    </row>
    <row r="178" spans="1:14" x14ac:dyDescent="0.25">
      <c r="A178" t="s">
        <v>1423</v>
      </c>
      <c r="B178" t="s">
        <v>1424</v>
      </c>
      <c r="C178" t="s">
        <v>16</v>
      </c>
      <c r="D178" t="s">
        <v>110</v>
      </c>
      <c r="E178" t="s">
        <v>18</v>
      </c>
      <c r="F178" t="s">
        <v>1425</v>
      </c>
      <c r="G178" t="s">
        <v>1426</v>
      </c>
      <c r="H178" t="s">
        <v>1427</v>
      </c>
      <c r="I178" t="s">
        <v>34</v>
      </c>
      <c r="J178" t="s">
        <v>192</v>
      </c>
      <c r="K178" t="s">
        <v>24</v>
      </c>
      <c r="L178" t="s">
        <v>114</v>
      </c>
      <c r="M178" t="s">
        <v>1428</v>
      </c>
      <c r="N178" t="s">
        <v>46</v>
      </c>
    </row>
    <row r="179" spans="1:14" x14ac:dyDescent="0.25">
      <c r="A179" t="s">
        <v>1429</v>
      </c>
      <c r="B179" t="s">
        <v>1430</v>
      </c>
      <c r="C179" t="s">
        <v>76</v>
      </c>
      <c r="D179" t="s">
        <v>1431</v>
      </c>
      <c r="E179" t="s">
        <v>18</v>
      </c>
      <c r="F179" t="s">
        <v>1432</v>
      </c>
      <c r="G179" t="s">
        <v>1433</v>
      </c>
      <c r="H179" t="s">
        <v>1434</v>
      </c>
      <c r="I179" t="s">
        <v>34</v>
      </c>
      <c r="J179" t="s">
        <v>1435</v>
      </c>
      <c r="K179" t="s">
        <v>24</v>
      </c>
      <c r="L179" t="s">
        <v>224</v>
      </c>
      <c r="M179" t="s">
        <v>1436</v>
      </c>
      <c r="N179" t="s">
        <v>46</v>
      </c>
    </row>
    <row r="180" spans="1:14" x14ac:dyDescent="0.25">
      <c r="A180" t="s">
        <v>1437</v>
      </c>
      <c r="B180" t="s">
        <v>1438</v>
      </c>
      <c r="C180" t="s">
        <v>76</v>
      </c>
      <c r="D180" t="s">
        <v>1439</v>
      </c>
      <c r="E180" t="s">
        <v>18</v>
      </c>
      <c r="F180" t="s">
        <v>1440</v>
      </c>
      <c r="G180" t="s">
        <v>1441</v>
      </c>
      <c r="H180" t="s">
        <v>1442</v>
      </c>
      <c r="I180" t="s">
        <v>34</v>
      </c>
      <c r="J180" t="s">
        <v>81</v>
      </c>
      <c r="K180" t="s">
        <v>24</v>
      </c>
      <c r="L180" t="s">
        <v>82</v>
      </c>
      <c r="M180" t="s">
        <v>1443</v>
      </c>
      <c r="N180" t="s">
        <v>46</v>
      </c>
    </row>
    <row r="181" spans="1:14" x14ac:dyDescent="0.25">
      <c r="A181" t="s">
        <v>1450</v>
      </c>
      <c r="C181" t="s">
        <v>16</v>
      </c>
      <c r="D181" t="s">
        <v>1451</v>
      </c>
      <c r="E181" t="s">
        <v>18</v>
      </c>
      <c r="F181" t="s">
        <v>1452</v>
      </c>
      <c r="G181" t="s">
        <v>1453</v>
      </c>
      <c r="H181" t="s">
        <v>1454</v>
      </c>
      <c r="I181" t="s">
        <v>34</v>
      </c>
      <c r="J181" t="s">
        <v>929</v>
      </c>
      <c r="K181" t="s">
        <v>24</v>
      </c>
      <c r="L181" t="s">
        <v>1455</v>
      </c>
      <c r="M181" t="s">
        <v>26</v>
      </c>
      <c r="N181" t="s">
        <v>27</v>
      </c>
    </row>
    <row r="182" spans="1:14" x14ac:dyDescent="0.25">
      <c r="A182" t="s">
        <v>1456</v>
      </c>
      <c r="B182" t="s">
        <v>1457</v>
      </c>
      <c r="C182" t="s">
        <v>76</v>
      </c>
      <c r="D182" t="s">
        <v>220</v>
      </c>
      <c r="E182" t="s">
        <v>18</v>
      </c>
      <c r="F182" t="s">
        <v>1458</v>
      </c>
      <c r="G182" t="s">
        <v>1459</v>
      </c>
      <c r="H182" t="s">
        <v>1460</v>
      </c>
      <c r="I182" t="s">
        <v>34</v>
      </c>
      <c r="J182" t="s">
        <v>256</v>
      </c>
      <c r="K182" t="s">
        <v>24</v>
      </c>
      <c r="L182" t="s">
        <v>1461</v>
      </c>
      <c r="M182" t="s">
        <v>26</v>
      </c>
      <c r="N182" t="s">
        <v>27</v>
      </c>
    </row>
    <row r="183" spans="1:14" x14ac:dyDescent="0.25">
      <c r="A183" t="s">
        <v>1462</v>
      </c>
      <c r="B183" t="s">
        <v>1463</v>
      </c>
      <c r="C183" t="s">
        <v>76</v>
      </c>
      <c r="D183" t="s">
        <v>1464</v>
      </c>
      <c r="E183" t="s">
        <v>18</v>
      </c>
      <c r="F183" t="s">
        <v>1465</v>
      </c>
      <c r="G183" t="s">
        <v>1466</v>
      </c>
      <c r="H183" t="s">
        <v>1467</v>
      </c>
      <c r="I183" t="s">
        <v>34</v>
      </c>
      <c r="J183" t="s">
        <v>1468</v>
      </c>
      <c r="K183" t="s">
        <v>24</v>
      </c>
      <c r="L183" t="s">
        <v>1469</v>
      </c>
      <c r="M183" t="s">
        <v>1470</v>
      </c>
      <c r="N183" t="s">
        <v>46</v>
      </c>
    </row>
    <row r="184" spans="1:14" x14ac:dyDescent="0.25">
      <c r="A184" t="s">
        <v>1471</v>
      </c>
      <c r="B184" t="s">
        <v>1472</v>
      </c>
      <c r="C184" t="s">
        <v>76</v>
      </c>
      <c r="D184" t="s">
        <v>638</v>
      </c>
      <c r="E184" t="s">
        <v>18</v>
      </c>
      <c r="F184" t="s">
        <v>1473</v>
      </c>
      <c r="G184" t="s">
        <v>1474</v>
      </c>
      <c r="H184" t="s">
        <v>1475</v>
      </c>
      <c r="I184" t="s">
        <v>34</v>
      </c>
      <c r="J184" t="s">
        <v>929</v>
      </c>
      <c r="K184" t="s">
        <v>24</v>
      </c>
      <c r="L184" t="s">
        <v>82</v>
      </c>
      <c r="M184" t="s">
        <v>26</v>
      </c>
      <c r="N184" t="s">
        <v>27</v>
      </c>
    </row>
    <row r="185" spans="1:14" x14ac:dyDescent="0.25">
      <c r="A185" t="s">
        <v>1476</v>
      </c>
      <c r="B185" t="s">
        <v>1477</v>
      </c>
      <c r="C185" t="s">
        <v>16</v>
      </c>
      <c r="D185" t="s">
        <v>1478</v>
      </c>
      <c r="E185" t="s">
        <v>18</v>
      </c>
      <c r="F185" t="s">
        <v>1479</v>
      </c>
      <c r="G185" t="s">
        <v>1480</v>
      </c>
      <c r="H185" t="s">
        <v>1481</v>
      </c>
      <c r="I185" t="s">
        <v>34</v>
      </c>
      <c r="J185" t="s">
        <v>1482</v>
      </c>
      <c r="K185" t="s">
        <v>24</v>
      </c>
      <c r="L185" t="s">
        <v>1483</v>
      </c>
      <c r="M185" t="s">
        <v>26</v>
      </c>
      <c r="N185" t="s">
        <v>27</v>
      </c>
    </row>
    <row r="186" spans="1:14" x14ac:dyDescent="0.25">
      <c r="A186" t="s">
        <v>1484</v>
      </c>
      <c r="B186" t="s">
        <v>101</v>
      </c>
      <c r="C186" t="s">
        <v>76</v>
      </c>
      <c r="D186" t="s">
        <v>102</v>
      </c>
      <c r="E186" t="s">
        <v>18</v>
      </c>
      <c r="F186" t="s">
        <v>1485</v>
      </c>
      <c r="G186" t="s">
        <v>1486</v>
      </c>
      <c r="H186" t="s">
        <v>1487</v>
      </c>
      <c r="I186" t="s">
        <v>34</v>
      </c>
      <c r="J186" t="s">
        <v>1488</v>
      </c>
      <c r="K186" t="s">
        <v>24</v>
      </c>
      <c r="L186" t="s">
        <v>82</v>
      </c>
      <c r="M186" t="s">
        <v>1489</v>
      </c>
      <c r="N186" t="s">
        <v>46</v>
      </c>
    </row>
    <row r="187" spans="1:14" x14ac:dyDescent="0.25">
      <c r="A187" t="s">
        <v>1490</v>
      </c>
      <c r="B187" t="s">
        <v>1491</v>
      </c>
      <c r="C187" t="s">
        <v>16</v>
      </c>
      <c r="D187" t="s">
        <v>1492</v>
      </c>
      <c r="E187" t="s">
        <v>18</v>
      </c>
      <c r="F187" t="s">
        <v>1493</v>
      </c>
      <c r="G187" t="s">
        <v>1494</v>
      </c>
      <c r="H187" t="s">
        <v>1495</v>
      </c>
      <c r="I187" t="s">
        <v>34</v>
      </c>
      <c r="J187" t="s">
        <v>412</v>
      </c>
      <c r="K187" t="s">
        <v>24</v>
      </c>
      <c r="L187" t="s">
        <v>114</v>
      </c>
      <c r="M187" t="s">
        <v>1496</v>
      </c>
      <c r="N187" t="s">
        <v>46</v>
      </c>
    </row>
    <row r="188" spans="1:14" x14ac:dyDescent="0.25">
      <c r="A188" t="s">
        <v>1497</v>
      </c>
      <c r="B188" t="s">
        <v>101</v>
      </c>
      <c r="C188" t="s">
        <v>16</v>
      </c>
      <c r="D188" t="s">
        <v>329</v>
      </c>
      <c r="E188" t="s">
        <v>18</v>
      </c>
      <c r="F188" t="s">
        <v>1498</v>
      </c>
      <c r="G188" t="s">
        <v>1499</v>
      </c>
      <c r="H188" t="s">
        <v>1500</v>
      </c>
      <c r="I188" t="s">
        <v>34</v>
      </c>
      <c r="J188" t="s">
        <v>1501</v>
      </c>
      <c r="K188" t="s">
        <v>24</v>
      </c>
      <c r="L188" t="s">
        <v>334</v>
      </c>
      <c r="M188" t="s">
        <v>1502</v>
      </c>
      <c r="N188" t="s">
        <v>46</v>
      </c>
    </row>
    <row r="189" spans="1:14" x14ac:dyDescent="0.25">
      <c r="A189" t="s">
        <v>1511</v>
      </c>
      <c r="B189" t="s">
        <v>1512</v>
      </c>
      <c r="C189" t="s">
        <v>16</v>
      </c>
      <c r="D189" t="s">
        <v>1513</v>
      </c>
      <c r="E189" t="s">
        <v>18</v>
      </c>
      <c r="F189" t="s">
        <v>1514</v>
      </c>
      <c r="G189" t="s">
        <v>1515</v>
      </c>
      <c r="H189" t="s">
        <v>1516</v>
      </c>
      <c r="I189" t="s">
        <v>34</v>
      </c>
      <c r="J189" t="s">
        <v>1279</v>
      </c>
      <c r="K189" t="s">
        <v>24</v>
      </c>
      <c r="L189" t="s">
        <v>1517</v>
      </c>
      <c r="M189" t="s">
        <v>26</v>
      </c>
      <c r="N189" t="s">
        <v>27</v>
      </c>
    </row>
    <row r="190" spans="1:14" x14ac:dyDescent="0.25">
      <c r="A190" t="s">
        <v>1524</v>
      </c>
      <c r="B190" t="s">
        <v>1525</v>
      </c>
      <c r="C190" t="s">
        <v>76</v>
      </c>
      <c r="D190" t="s">
        <v>1526</v>
      </c>
      <c r="E190" t="s">
        <v>18</v>
      </c>
      <c r="F190" t="s">
        <v>1527</v>
      </c>
      <c r="G190" t="s">
        <v>1528</v>
      </c>
      <c r="H190" t="s">
        <v>1529</v>
      </c>
      <c r="I190" t="s">
        <v>34</v>
      </c>
      <c r="J190" t="s">
        <v>358</v>
      </c>
      <c r="K190" t="s">
        <v>24</v>
      </c>
      <c r="L190" t="s">
        <v>1530</v>
      </c>
      <c r="M190" t="s">
        <v>1531</v>
      </c>
      <c r="N190" t="s">
        <v>46</v>
      </c>
    </row>
    <row r="191" spans="1:14" x14ac:dyDescent="0.25">
      <c r="A191" t="s">
        <v>1532</v>
      </c>
      <c r="B191" t="s">
        <v>205</v>
      </c>
      <c r="C191" t="s">
        <v>76</v>
      </c>
      <c r="D191" t="s">
        <v>102</v>
      </c>
      <c r="E191" t="s">
        <v>18</v>
      </c>
      <c r="F191" t="s">
        <v>1533</v>
      </c>
      <c r="G191" t="s">
        <v>1534</v>
      </c>
      <c r="H191" t="s">
        <v>1535</v>
      </c>
      <c r="I191" t="s">
        <v>34</v>
      </c>
      <c r="J191" t="s">
        <v>769</v>
      </c>
      <c r="K191" t="s">
        <v>24</v>
      </c>
      <c r="L191" t="s">
        <v>82</v>
      </c>
      <c r="M191" t="s">
        <v>1536</v>
      </c>
      <c r="N191" t="s">
        <v>46</v>
      </c>
    </row>
    <row r="192" spans="1:14" x14ac:dyDescent="0.25">
      <c r="A192" t="s">
        <v>1537</v>
      </c>
      <c r="B192" t="s">
        <v>1538</v>
      </c>
      <c r="C192" t="s">
        <v>16</v>
      </c>
      <c r="D192" t="s">
        <v>1539</v>
      </c>
      <c r="E192" t="s">
        <v>18</v>
      </c>
      <c r="F192" t="s">
        <v>1540</v>
      </c>
      <c r="G192" t="s">
        <v>1541</v>
      </c>
      <c r="H192" t="s">
        <v>1542</v>
      </c>
      <c r="I192" t="s">
        <v>34</v>
      </c>
      <c r="J192" t="s">
        <v>1543</v>
      </c>
      <c r="K192" t="s">
        <v>24</v>
      </c>
      <c r="L192" t="s">
        <v>224</v>
      </c>
      <c r="M192" t="s">
        <v>1544</v>
      </c>
      <c r="N192" t="s">
        <v>46</v>
      </c>
    </row>
    <row r="193" spans="1:14" x14ac:dyDescent="0.25">
      <c r="A193" t="s">
        <v>1545</v>
      </c>
      <c r="B193" t="s">
        <v>1546</v>
      </c>
      <c r="C193" t="s">
        <v>76</v>
      </c>
      <c r="D193" t="s">
        <v>49</v>
      </c>
      <c r="E193" t="s">
        <v>18</v>
      </c>
      <c r="F193" t="s">
        <v>1547</v>
      </c>
      <c r="G193" t="s">
        <v>1548</v>
      </c>
      <c r="H193" t="s">
        <v>1549</v>
      </c>
      <c r="I193" t="s">
        <v>34</v>
      </c>
      <c r="J193" t="s">
        <v>81</v>
      </c>
      <c r="K193" t="s">
        <v>24</v>
      </c>
      <c r="L193" t="s">
        <v>54</v>
      </c>
      <c r="M193" t="s">
        <v>1550</v>
      </c>
      <c r="N193" t="s">
        <v>46</v>
      </c>
    </row>
    <row r="194" spans="1:14" x14ac:dyDescent="0.25">
      <c r="A194" t="s">
        <v>1551</v>
      </c>
      <c r="B194" t="s">
        <v>1552</v>
      </c>
      <c r="C194" t="s">
        <v>76</v>
      </c>
      <c r="D194" t="s">
        <v>1553</v>
      </c>
      <c r="E194" t="s">
        <v>18</v>
      </c>
      <c r="F194" t="s">
        <v>1554</v>
      </c>
      <c r="G194" t="s">
        <v>1555</v>
      </c>
      <c r="H194" t="s">
        <v>1556</v>
      </c>
      <c r="I194" t="s">
        <v>34</v>
      </c>
      <c r="J194" t="s">
        <v>1557</v>
      </c>
      <c r="K194" t="s">
        <v>24</v>
      </c>
      <c r="L194" t="s">
        <v>82</v>
      </c>
      <c r="M194" t="s">
        <v>1558</v>
      </c>
      <c r="N194" t="s">
        <v>46</v>
      </c>
    </row>
    <row r="195" spans="1:14" x14ac:dyDescent="0.25">
      <c r="A195" t="s">
        <v>1570</v>
      </c>
      <c r="B195" t="s">
        <v>1571</v>
      </c>
      <c r="C195" t="s">
        <v>1572</v>
      </c>
      <c r="D195" t="s">
        <v>1573</v>
      </c>
      <c r="E195" t="s">
        <v>18</v>
      </c>
      <c r="F195" t="s">
        <v>1574</v>
      </c>
      <c r="G195" t="s">
        <v>1575</v>
      </c>
      <c r="H195" t="s">
        <v>1576</v>
      </c>
      <c r="I195" t="s">
        <v>34</v>
      </c>
      <c r="J195" t="s">
        <v>463</v>
      </c>
      <c r="K195" t="s">
        <v>24</v>
      </c>
      <c r="L195" t="s">
        <v>1577</v>
      </c>
      <c r="M195" t="s">
        <v>1578</v>
      </c>
      <c r="N195" t="s">
        <v>46</v>
      </c>
    </row>
    <row r="196" spans="1:14" x14ac:dyDescent="0.25">
      <c r="A196" t="s">
        <v>1586</v>
      </c>
      <c r="B196" t="s">
        <v>1587</v>
      </c>
      <c r="C196" t="s">
        <v>16</v>
      </c>
      <c r="D196" t="s">
        <v>472</v>
      </c>
      <c r="E196" t="s">
        <v>18</v>
      </c>
      <c r="F196" t="s">
        <v>1588</v>
      </c>
      <c r="G196" t="s">
        <v>1589</v>
      </c>
      <c r="H196" t="s">
        <v>1590</v>
      </c>
      <c r="I196" t="s">
        <v>34</v>
      </c>
      <c r="J196" t="s">
        <v>944</v>
      </c>
      <c r="K196" t="s">
        <v>24</v>
      </c>
      <c r="L196" t="s">
        <v>477</v>
      </c>
      <c r="M196" t="s">
        <v>26</v>
      </c>
      <c r="N196" t="s">
        <v>27</v>
      </c>
    </row>
    <row r="197" spans="1:14" x14ac:dyDescent="0.25">
      <c r="A197" t="s">
        <v>1598</v>
      </c>
      <c r="B197" t="s">
        <v>1599</v>
      </c>
      <c r="C197" t="s">
        <v>16</v>
      </c>
      <c r="D197" t="s">
        <v>1600</v>
      </c>
      <c r="E197" t="s">
        <v>18</v>
      </c>
      <c r="F197" t="s">
        <v>1601</v>
      </c>
      <c r="G197" t="s">
        <v>1602</v>
      </c>
      <c r="H197" t="s">
        <v>1603</v>
      </c>
      <c r="I197" t="s">
        <v>34</v>
      </c>
      <c r="J197" t="s">
        <v>1279</v>
      </c>
      <c r="K197" t="s">
        <v>24</v>
      </c>
      <c r="L197" t="s">
        <v>82</v>
      </c>
      <c r="M197" t="s">
        <v>26</v>
      </c>
      <c r="N197" t="s">
        <v>27</v>
      </c>
    </row>
    <row r="198" spans="1:14" x14ac:dyDescent="0.25">
      <c r="A198" t="s">
        <v>1604</v>
      </c>
      <c r="B198" t="s">
        <v>1605</v>
      </c>
      <c r="C198" t="s">
        <v>16</v>
      </c>
      <c r="D198" t="s">
        <v>1606</v>
      </c>
      <c r="E198" t="s">
        <v>18</v>
      </c>
      <c r="F198" t="s">
        <v>1607</v>
      </c>
      <c r="G198" t="s">
        <v>1608</v>
      </c>
      <c r="H198" t="s">
        <v>1609</v>
      </c>
      <c r="I198" t="s">
        <v>34</v>
      </c>
      <c r="J198" t="s">
        <v>1279</v>
      </c>
      <c r="K198" t="s">
        <v>24</v>
      </c>
      <c r="L198" t="s">
        <v>900</v>
      </c>
      <c r="M198" t="s">
        <v>26</v>
      </c>
      <c r="N198" t="s">
        <v>27</v>
      </c>
    </row>
    <row r="199" spans="1:14" x14ac:dyDescent="0.25">
      <c r="A199" t="s">
        <v>1610</v>
      </c>
      <c r="B199" t="s">
        <v>1611</v>
      </c>
      <c r="C199" t="s">
        <v>16</v>
      </c>
      <c r="D199" t="s">
        <v>1612</v>
      </c>
      <c r="E199" t="s">
        <v>18</v>
      </c>
      <c r="F199" t="s">
        <v>1613</v>
      </c>
      <c r="G199" t="s">
        <v>1614</v>
      </c>
      <c r="H199" t="s">
        <v>1615</v>
      </c>
      <c r="I199" t="s">
        <v>34</v>
      </c>
      <c r="J199" t="s">
        <v>1279</v>
      </c>
      <c r="K199" t="s">
        <v>24</v>
      </c>
      <c r="L199" t="s">
        <v>82</v>
      </c>
      <c r="M199" t="s">
        <v>26</v>
      </c>
      <c r="N199" t="s">
        <v>27</v>
      </c>
    </row>
    <row r="200" spans="1:14" x14ac:dyDescent="0.25">
      <c r="A200" t="s">
        <v>1616</v>
      </c>
      <c r="B200" t="s">
        <v>1617</v>
      </c>
      <c r="C200" t="s">
        <v>16</v>
      </c>
      <c r="D200" t="s">
        <v>631</v>
      </c>
      <c r="E200" t="s">
        <v>18</v>
      </c>
      <c r="F200" t="s">
        <v>1618</v>
      </c>
      <c r="G200" t="s">
        <v>1619</v>
      </c>
      <c r="H200" t="s">
        <v>1620</v>
      </c>
      <c r="I200" t="s">
        <v>34</v>
      </c>
      <c r="J200" t="s">
        <v>298</v>
      </c>
      <c r="K200" t="s">
        <v>24</v>
      </c>
      <c r="L200" t="s">
        <v>63</v>
      </c>
      <c r="M200" t="s">
        <v>1621</v>
      </c>
      <c r="N200" t="s">
        <v>46</v>
      </c>
    </row>
    <row r="201" spans="1:14" x14ac:dyDescent="0.25">
      <c r="A201" t="s">
        <v>1629</v>
      </c>
      <c r="B201" t="s">
        <v>1630</v>
      </c>
      <c r="C201" t="s">
        <v>76</v>
      </c>
      <c r="D201" t="s">
        <v>1631</v>
      </c>
      <c r="E201" t="s">
        <v>18</v>
      </c>
      <c r="F201" t="s">
        <v>1632</v>
      </c>
      <c r="G201" t="s">
        <v>1633</v>
      </c>
      <c r="H201" t="s">
        <v>1634</v>
      </c>
      <c r="I201" t="s">
        <v>34</v>
      </c>
      <c r="J201" t="s">
        <v>162</v>
      </c>
      <c r="K201" t="s">
        <v>24</v>
      </c>
      <c r="L201" t="s">
        <v>44</v>
      </c>
      <c r="M201" t="s">
        <v>1635</v>
      </c>
      <c r="N201" t="s">
        <v>46</v>
      </c>
    </row>
    <row r="202" spans="1:14" x14ac:dyDescent="0.25">
      <c r="A202" t="s">
        <v>1642</v>
      </c>
      <c r="B202" t="s">
        <v>1643</v>
      </c>
      <c r="C202" t="s">
        <v>16</v>
      </c>
      <c r="D202" t="s">
        <v>1644</v>
      </c>
      <c r="E202" t="s">
        <v>18</v>
      </c>
      <c r="F202" t="s">
        <v>1645</v>
      </c>
      <c r="G202" t="s">
        <v>1646</v>
      </c>
      <c r="H202" t="s">
        <v>1647</v>
      </c>
      <c r="I202" t="s">
        <v>34</v>
      </c>
      <c r="J202" t="s">
        <v>1648</v>
      </c>
      <c r="K202" t="s">
        <v>24</v>
      </c>
      <c r="L202" t="s">
        <v>44</v>
      </c>
      <c r="M202" t="s">
        <v>26</v>
      </c>
      <c r="N202" t="s">
        <v>27</v>
      </c>
    </row>
    <row r="203" spans="1:14" x14ac:dyDescent="0.25">
      <c r="A203" t="s">
        <v>1649</v>
      </c>
      <c r="B203" t="s">
        <v>1650</v>
      </c>
      <c r="C203" t="s">
        <v>16</v>
      </c>
      <c r="D203" t="s">
        <v>1651</v>
      </c>
      <c r="E203" t="s">
        <v>18</v>
      </c>
      <c r="F203" t="s">
        <v>1652</v>
      </c>
      <c r="G203" t="s">
        <v>1653</v>
      </c>
      <c r="H203" t="s">
        <v>1654</v>
      </c>
      <c r="I203" t="s">
        <v>34</v>
      </c>
      <c r="J203" t="s">
        <v>589</v>
      </c>
      <c r="K203" t="s">
        <v>24</v>
      </c>
      <c r="L203" t="s">
        <v>1655</v>
      </c>
      <c r="M203" t="s">
        <v>1656</v>
      </c>
      <c r="N203" t="s">
        <v>46</v>
      </c>
    </row>
    <row r="204" spans="1:14" x14ac:dyDescent="0.25">
      <c r="A204" t="s">
        <v>1657</v>
      </c>
      <c r="B204" t="s">
        <v>1658</v>
      </c>
      <c r="C204" t="s">
        <v>76</v>
      </c>
      <c r="D204" t="s">
        <v>1659</v>
      </c>
      <c r="E204" t="s">
        <v>18</v>
      </c>
      <c r="F204" t="s">
        <v>1660</v>
      </c>
      <c r="G204" t="s">
        <v>1661</v>
      </c>
      <c r="H204" t="s">
        <v>1662</v>
      </c>
      <c r="I204" t="s">
        <v>34</v>
      </c>
      <c r="J204" t="s">
        <v>463</v>
      </c>
      <c r="K204" t="s">
        <v>24</v>
      </c>
      <c r="L204" t="s">
        <v>44</v>
      </c>
      <c r="M204" t="s">
        <v>1663</v>
      </c>
      <c r="N204" t="s">
        <v>46</v>
      </c>
    </row>
    <row r="205" spans="1:14" x14ac:dyDescent="0.25">
      <c r="A205" t="s">
        <v>1679</v>
      </c>
      <c r="B205" t="s">
        <v>1680</v>
      </c>
      <c r="C205" t="s">
        <v>600</v>
      </c>
      <c r="D205" t="s">
        <v>1681</v>
      </c>
      <c r="E205" t="s">
        <v>695</v>
      </c>
      <c r="F205" t="s">
        <v>1682</v>
      </c>
      <c r="G205" t="s">
        <v>1683</v>
      </c>
      <c r="H205" t="s">
        <v>1684</v>
      </c>
      <c r="I205" t="s">
        <v>34</v>
      </c>
      <c r="J205" t="s">
        <v>1677</v>
      </c>
      <c r="K205" t="s">
        <v>606</v>
      </c>
      <c r="L205" t="s">
        <v>82</v>
      </c>
      <c r="M205" t="s">
        <v>26</v>
      </c>
      <c r="N205" t="s">
        <v>27</v>
      </c>
    </row>
    <row r="206" spans="1:14" x14ac:dyDescent="0.25">
      <c r="A206" t="s">
        <v>1679</v>
      </c>
      <c r="B206" t="s">
        <v>1685</v>
      </c>
      <c r="C206" t="s">
        <v>600</v>
      </c>
      <c r="D206" t="s">
        <v>1681</v>
      </c>
      <c r="E206" t="s">
        <v>695</v>
      </c>
      <c r="F206" t="s">
        <v>1686</v>
      </c>
      <c r="G206" t="s">
        <v>1687</v>
      </c>
      <c r="H206" t="s">
        <v>1688</v>
      </c>
      <c r="I206" t="s">
        <v>34</v>
      </c>
      <c r="J206" t="s">
        <v>1689</v>
      </c>
      <c r="K206" t="s">
        <v>606</v>
      </c>
      <c r="L206" t="s">
        <v>82</v>
      </c>
      <c r="M206" t="s">
        <v>26</v>
      </c>
      <c r="N206" t="s">
        <v>27</v>
      </c>
    </row>
    <row r="207" spans="1:14" x14ac:dyDescent="0.25">
      <c r="A207" t="s">
        <v>1679</v>
      </c>
      <c r="B207" t="s">
        <v>1690</v>
      </c>
      <c r="C207" t="s">
        <v>600</v>
      </c>
      <c r="D207" t="s">
        <v>1681</v>
      </c>
      <c r="E207" t="s">
        <v>695</v>
      </c>
      <c r="F207" t="s">
        <v>1691</v>
      </c>
      <c r="G207" t="s">
        <v>1692</v>
      </c>
      <c r="H207" t="s">
        <v>1693</v>
      </c>
      <c r="I207" t="s">
        <v>34</v>
      </c>
      <c r="J207" t="s">
        <v>1134</v>
      </c>
      <c r="K207" t="s">
        <v>606</v>
      </c>
      <c r="L207" t="s">
        <v>82</v>
      </c>
      <c r="M207" t="s">
        <v>26</v>
      </c>
      <c r="N207" t="s">
        <v>27</v>
      </c>
    </row>
    <row r="208" spans="1:14" x14ac:dyDescent="0.25">
      <c r="A208" t="s">
        <v>1698</v>
      </c>
      <c r="B208" t="s">
        <v>1699</v>
      </c>
      <c r="C208" t="s">
        <v>1700</v>
      </c>
      <c r="D208" t="s">
        <v>820</v>
      </c>
      <c r="E208" t="s">
        <v>18</v>
      </c>
      <c r="F208" t="s">
        <v>1701</v>
      </c>
      <c r="G208" t="s">
        <v>1702</v>
      </c>
      <c r="H208" t="s">
        <v>1703</v>
      </c>
      <c r="I208" t="s">
        <v>34</v>
      </c>
      <c r="J208" t="s">
        <v>1704</v>
      </c>
      <c r="K208" t="s">
        <v>1705</v>
      </c>
      <c r="L208" t="s">
        <v>82</v>
      </c>
      <c r="M208" t="s">
        <v>26</v>
      </c>
      <c r="N208" t="s">
        <v>27</v>
      </c>
    </row>
    <row r="209" spans="1:14" x14ac:dyDescent="0.25">
      <c r="A209" t="s">
        <v>1706</v>
      </c>
      <c r="B209" t="s">
        <v>1707</v>
      </c>
      <c r="C209" t="s">
        <v>16</v>
      </c>
      <c r="D209" t="s">
        <v>1708</v>
      </c>
      <c r="E209" t="s">
        <v>18</v>
      </c>
      <c r="F209" t="s">
        <v>1709</v>
      </c>
      <c r="G209" t="s">
        <v>1710</v>
      </c>
      <c r="H209" t="s">
        <v>1711</v>
      </c>
      <c r="I209" t="s">
        <v>34</v>
      </c>
      <c r="J209" t="s">
        <v>691</v>
      </c>
      <c r="K209" t="s">
        <v>24</v>
      </c>
      <c r="L209" t="s">
        <v>1712</v>
      </c>
      <c r="M209" t="s">
        <v>26</v>
      </c>
      <c r="N209" t="s">
        <v>27</v>
      </c>
    </row>
    <row r="210" spans="1:14" x14ac:dyDescent="0.25">
      <c r="A210" t="s">
        <v>806</v>
      </c>
      <c r="B210" t="s">
        <v>807</v>
      </c>
      <c r="C210" t="s">
        <v>16</v>
      </c>
      <c r="D210" t="s">
        <v>808</v>
      </c>
      <c r="E210" t="s">
        <v>695</v>
      </c>
      <c r="F210" t="s">
        <v>1713</v>
      </c>
      <c r="G210" t="s">
        <v>1714</v>
      </c>
      <c r="H210" t="s">
        <v>1715</v>
      </c>
      <c r="I210" t="s">
        <v>34</v>
      </c>
      <c r="J210" t="s">
        <v>1066</v>
      </c>
      <c r="K210" t="s">
        <v>24</v>
      </c>
      <c r="L210" t="s">
        <v>82</v>
      </c>
      <c r="M210" t="s">
        <v>26</v>
      </c>
      <c r="N210" t="s">
        <v>27</v>
      </c>
    </row>
    <row r="211" spans="1:14" x14ac:dyDescent="0.25">
      <c r="A211" t="s">
        <v>1731</v>
      </c>
      <c r="B211" t="s">
        <v>784</v>
      </c>
      <c r="C211" t="s">
        <v>76</v>
      </c>
      <c r="D211" t="s">
        <v>1732</v>
      </c>
      <c r="E211" t="s">
        <v>695</v>
      </c>
      <c r="F211" t="s">
        <v>1733</v>
      </c>
      <c r="G211" t="s">
        <v>1734</v>
      </c>
      <c r="H211" t="s">
        <v>1735</v>
      </c>
      <c r="I211" t="s">
        <v>34</v>
      </c>
      <c r="J211" t="s">
        <v>1648</v>
      </c>
      <c r="K211" t="s">
        <v>24</v>
      </c>
      <c r="L211" t="s">
        <v>44</v>
      </c>
      <c r="M211" t="s">
        <v>26</v>
      </c>
      <c r="N211" t="s">
        <v>27</v>
      </c>
    </row>
    <row r="212" spans="1:14" x14ac:dyDescent="0.25">
      <c r="A212" t="s">
        <v>1736</v>
      </c>
      <c r="B212" t="s">
        <v>752</v>
      </c>
      <c r="C212" t="s">
        <v>76</v>
      </c>
      <c r="D212" t="s">
        <v>753</v>
      </c>
      <c r="E212" t="s">
        <v>695</v>
      </c>
      <c r="F212" t="s">
        <v>1737</v>
      </c>
      <c r="G212" t="s">
        <v>1738</v>
      </c>
      <c r="H212" t="s">
        <v>1739</v>
      </c>
      <c r="I212" t="s">
        <v>34</v>
      </c>
      <c r="J212" t="s">
        <v>816</v>
      </c>
      <c r="K212" t="s">
        <v>24</v>
      </c>
      <c r="L212" t="s">
        <v>817</v>
      </c>
      <c r="M212" t="s">
        <v>26</v>
      </c>
      <c r="N212" t="s">
        <v>27</v>
      </c>
    </row>
    <row r="213" spans="1:14" x14ac:dyDescent="0.25">
      <c r="A213" t="s">
        <v>1095</v>
      </c>
      <c r="B213" t="s">
        <v>1740</v>
      </c>
      <c r="C213" t="s">
        <v>16</v>
      </c>
      <c r="D213" t="s">
        <v>437</v>
      </c>
      <c r="E213" t="s">
        <v>695</v>
      </c>
      <c r="F213" t="s">
        <v>1741</v>
      </c>
      <c r="G213" t="s">
        <v>1742</v>
      </c>
      <c r="H213" t="s">
        <v>1743</v>
      </c>
      <c r="I213" t="s">
        <v>34</v>
      </c>
      <c r="J213" t="s">
        <v>1744</v>
      </c>
      <c r="K213" t="s">
        <v>24</v>
      </c>
      <c r="L213" t="s">
        <v>441</v>
      </c>
      <c r="M213" t="s">
        <v>1745</v>
      </c>
      <c r="N213" t="s">
        <v>46</v>
      </c>
    </row>
    <row r="214" spans="1:14" x14ac:dyDescent="0.25">
      <c r="A214" t="s">
        <v>1050</v>
      </c>
      <c r="B214" t="s">
        <v>1051</v>
      </c>
      <c r="C214" t="s">
        <v>76</v>
      </c>
      <c r="D214" t="s">
        <v>1052</v>
      </c>
      <c r="E214" t="s">
        <v>695</v>
      </c>
      <c r="F214" t="s">
        <v>1746</v>
      </c>
      <c r="G214" t="s">
        <v>1747</v>
      </c>
      <c r="H214" t="s">
        <v>1748</v>
      </c>
      <c r="I214" t="s">
        <v>34</v>
      </c>
      <c r="J214" t="s">
        <v>1056</v>
      </c>
      <c r="K214" t="s">
        <v>24</v>
      </c>
      <c r="L214" t="s">
        <v>224</v>
      </c>
      <c r="M214" t="s">
        <v>1749</v>
      </c>
      <c r="N214" t="s">
        <v>46</v>
      </c>
    </row>
    <row r="215" spans="1:14" x14ac:dyDescent="0.25">
      <c r="A215" t="s">
        <v>757</v>
      </c>
      <c r="B215" t="s">
        <v>758</v>
      </c>
      <c r="C215" t="s">
        <v>16</v>
      </c>
      <c r="D215" t="s">
        <v>759</v>
      </c>
      <c r="E215" t="s">
        <v>695</v>
      </c>
      <c r="F215" t="s">
        <v>1750</v>
      </c>
      <c r="G215" t="s">
        <v>1751</v>
      </c>
      <c r="H215" t="s">
        <v>1752</v>
      </c>
      <c r="I215" t="s">
        <v>34</v>
      </c>
      <c r="J215" t="s">
        <v>269</v>
      </c>
      <c r="K215" t="s">
        <v>24</v>
      </c>
      <c r="L215" t="s">
        <v>82</v>
      </c>
      <c r="M215" t="s">
        <v>26</v>
      </c>
      <c r="N215" t="s">
        <v>27</v>
      </c>
    </row>
    <row r="216" spans="1:14" x14ac:dyDescent="0.25">
      <c r="A216" t="s">
        <v>1753</v>
      </c>
      <c r="B216" t="s">
        <v>752</v>
      </c>
      <c r="C216" t="s">
        <v>76</v>
      </c>
      <c r="D216" t="s">
        <v>753</v>
      </c>
      <c r="E216" t="s">
        <v>695</v>
      </c>
      <c r="F216" t="s">
        <v>1754</v>
      </c>
      <c r="G216" t="s">
        <v>1755</v>
      </c>
      <c r="H216" t="s">
        <v>1756</v>
      </c>
      <c r="I216" t="s">
        <v>34</v>
      </c>
      <c r="J216" t="s">
        <v>1757</v>
      </c>
      <c r="K216" t="s">
        <v>24</v>
      </c>
      <c r="L216" t="s">
        <v>114</v>
      </c>
      <c r="M216" t="s">
        <v>26</v>
      </c>
      <c r="N216" t="s">
        <v>27</v>
      </c>
    </row>
    <row r="217" spans="1:14" x14ac:dyDescent="0.25">
      <c r="A217" t="s">
        <v>1120</v>
      </c>
      <c r="B217" t="s">
        <v>1068</v>
      </c>
      <c r="C217" t="s">
        <v>16</v>
      </c>
      <c r="D217" t="s">
        <v>1069</v>
      </c>
      <c r="E217" t="s">
        <v>695</v>
      </c>
      <c r="F217" t="s">
        <v>1763</v>
      </c>
      <c r="G217" t="s">
        <v>1764</v>
      </c>
      <c r="H217" t="s">
        <v>1765</v>
      </c>
      <c r="I217" t="s">
        <v>34</v>
      </c>
      <c r="J217" t="s">
        <v>284</v>
      </c>
      <c r="K217" t="s">
        <v>24</v>
      </c>
      <c r="L217" t="s">
        <v>82</v>
      </c>
      <c r="M217" t="s">
        <v>26</v>
      </c>
      <c r="N217" t="s">
        <v>27</v>
      </c>
    </row>
    <row r="218" spans="1:14" x14ac:dyDescent="0.25">
      <c r="A218" t="s">
        <v>701</v>
      </c>
      <c r="C218" t="s">
        <v>16</v>
      </c>
      <c r="D218" t="s">
        <v>702</v>
      </c>
      <c r="E218" t="s">
        <v>695</v>
      </c>
      <c r="F218" t="s">
        <v>1766</v>
      </c>
      <c r="G218" t="s">
        <v>1767</v>
      </c>
      <c r="H218" t="s">
        <v>1768</v>
      </c>
      <c r="I218" t="s">
        <v>34</v>
      </c>
      <c r="J218" t="s">
        <v>1769</v>
      </c>
      <c r="K218" t="s">
        <v>24</v>
      </c>
      <c r="L218" t="s">
        <v>706</v>
      </c>
      <c r="M218" t="s">
        <v>26</v>
      </c>
      <c r="N218" t="s">
        <v>27</v>
      </c>
    </row>
    <row r="219" spans="1:14" x14ac:dyDescent="0.25">
      <c r="A219" t="s">
        <v>908</v>
      </c>
      <c r="B219" t="s">
        <v>909</v>
      </c>
      <c r="C219" t="s">
        <v>76</v>
      </c>
      <c r="D219" t="s">
        <v>910</v>
      </c>
      <c r="E219" t="s">
        <v>695</v>
      </c>
      <c r="F219" t="s">
        <v>1770</v>
      </c>
      <c r="G219" t="s">
        <v>1771</v>
      </c>
      <c r="H219" t="s">
        <v>1772</v>
      </c>
      <c r="I219" t="s">
        <v>34</v>
      </c>
      <c r="J219" t="s">
        <v>691</v>
      </c>
      <c r="K219" t="s">
        <v>24</v>
      </c>
      <c r="L219" t="s">
        <v>914</v>
      </c>
      <c r="M219" t="s">
        <v>26</v>
      </c>
      <c r="N219" t="s">
        <v>27</v>
      </c>
    </row>
    <row r="220" spans="1:14" x14ac:dyDescent="0.25">
      <c r="A220" t="s">
        <v>1778</v>
      </c>
      <c r="B220" t="s">
        <v>752</v>
      </c>
      <c r="C220" t="s">
        <v>76</v>
      </c>
      <c r="D220" t="s">
        <v>753</v>
      </c>
      <c r="E220" t="s">
        <v>695</v>
      </c>
      <c r="F220" t="s">
        <v>1779</v>
      </c>
      <c r="G220" t="s">
        <v>1780</v>
      </c>
      <c r="H220" t="s">
        <v>1781</v>
      </c>
      <c r="I220" t="s">
        <v>34</v>
      </c>
      <c r="J220" t="s">
        <v>816</v>
      </c>
      <c r="K220" t="s">
        <v>24</v>
      </c>
      <c r="L220" t="s">
        <v>817</v>
      </c>
      <c r="M220" t="s">
        <v>26</v>
      </c>
      <c r="N220" t="s">
        <v>27</v>
      </c>
    </row>
    <row r="221" spans="1:14" x14ac:dyDescent="0.25">
      <c r="A221" t="s">
        <v>1782</v>
      </c>
      <c r="B221" t="s">
        <v>1783</v>
      </c>
      <c r="C221" t="s">
        <v>76</v>
      </c>
      <c r="D221" t="s">
        <v>102</v>
      </c>
      <c r="E221" t="s">
        <v>695</v>
      </c>
      <c r="F221" t="s">
        <v>1784</v>
      </c>
      <c r="G221" t="s">
        <v>1785</v>
      </c>
      <c r="H221" t="s">
        <v>1786</v>
      </c>
      <c r="I221" t="s">
        <v>34</v>
      </c>
      <c r="J221" t="s">
        <v>53</v>
      </c>
      <c r="K221" t="s">
        <v>24</v>
      </c>
      <c r="L221" t="s">
        <v>202</v>
      </c>
      <c r="M221" t="s">
        <v>1787</v>
      </c>
      <c r="N221" t="s">
        <v>46</v>
      </c>
    </row>
    <row r="222" spans="1:14" x14ac:dyDescent="0.25">
      <c r="A222" t="s">
        <v>925</v>
      </c>
      <c r="B222" t="s">
        <v>735</v>
      </c>
      <c r="C222" t="s">
        <v>76</v>
      </c>
      <c r="D222" t="s">
        <v>723</v>
      </c>
      <c r="E222" t="s">
        <v>695</v>
      </c>
      <c r="F222" t="s">
        <v>1788</v>
      </c>
      <c r="G222" t="s">
        <v>1789</v>
      </c>
      <c r="H222" t="s">
        <v>1790</v>
      </c>
      <c r="I222" t="s">
        <v>34</v>
      </c>
      <c r="J222" t="s">
        <v>1569</v>
      </c>
      <c r="K222" t="s">
        <v>24</v>
      </c>
      <c r="L222" t="s">
        <v>727</v>
      </c>
      <c r="M222" t="s">
        <v>26</v>
      </c>
      <c r="N222" t="s">
        <v>27</v>
      </c>
    </row>
    <row r="223" spans="1:14" x14ac:dyDescent="0.25">
      <c r="A223" t="s">
        <v>939</v>
      </c>
      <c r="B223" t="s">
        <v>940</v>
      </c>
      <c r="C223" t="s">
        <v>16</v>
      </c>
      <c r="D223" t="s">
        <v>404</v>
      </c>
      <c r="E223" t="s">
        <v>695</v>
      </c>
      <c r="F223" t="s">
        <v>1795</v>
      </c>
      <c r="G223" t="s">
        <v>1796</v>
      </c>
      <c r="H223" t="s">
        <v>1797</v>
      </c>
      <c r="I223" t="s">
        <v>34</v>
      </c>
      <c r="J223" t="s">
        <v>944</v>
      </c>
      <c r="K223" t="s">
        <v>24</v>
      </c>
      <c r="L223" t="s">
        <v>82</v>
      </c>
      <c r="M223" t="s">
        <v>26</v>
      </c>
      <c r="N223" t="s">
        <v>27</v>
      </c>
    </row>
    <row r="224" spans="1:14" x14ac:dyDescent="0.25">
      <c r="A224" t="s">
        <v>728</v>
      </c>
      <c r="B224" t="s">
        <v>729</v>
      </c>
      <c r="C224" t="s">
        <v>76</v>
      </c>
      <c r="D224" t="s">
        <v>730</v>
      </c>
      <c r="E224" t="s">
        <v>695</v>
      </c>
      <c r="F224" t="s">
        <v>1798</v>
      </c>
      <c r="G224" t="s">
        <v>1799</v>
      </c>
      <c r="H224" t="s">
        <v>1800</v>
      </c>
      <c r="I224" t="s">
        <v>34</v>
      </c>
      <c r="J224" t="s">
        <v>269</v>
      </c>
      <c r="K224" t="s">
        <v>24</v>
      </c>
      <c r="L224" t="s">
        <v>82</v>
      </c>
      <c r="M224" t="s">
        <v>26</v>
      </c>
      <c r="N224" t="s">
        <v>27</v>
      </c>
    </row>
    <row r="225" spans="1:14" x14ac:dyDescent="0.25">
      <c r="A225" t="s">
        <v>1801</v>
      </c>
      <c r="B225" t="s">
        <v>752</v>
      </c>
      <c r="C225" t="s">
        <v>76</v>
      </c>
      <c r="D225" t="s">
        <v>753</v>
      </c>
      <c r="E225" t="s">
        <v>695</v>
      </c>
      <c r="F225" t="s">
        <v>1802</v>
      </c>
      <c r="G225" t="s">
        <v>1803</v>
      </c>
      <c r="H225" t="s">
        <v>1804</v>
      </c>
      <c r="I225" t="s">
        <v>34</v>
      </c>
      <c r="J225" t="s">
        <v>699</v>
      </c>
      <c r="K225" t="s">
        <v>24</v>
      </c>
      <c r="L225" t="s">
        <v>114</v>
      </c>
      <c r="M225" t="s">
        <v>26</v>
      </c>
      <c r="N225" t="s">
        <v>27</v>
      </c>
    </row>
    <row r="226" spans="1:14" x14ac:dyDescent="0.25">
      <c r="A226" t="s">
        <v>806</v>
      </c>
      <c r="B226" t="s">
        <v>807</v>
      </c>
      <c r="C226" t="s">
        <v>16</v>
      </c>
      <c r="D226" t="s">
        <v>808</v>
      </c>
      <c r="E226" t="s">
        <v>695</v>
      </c>
      <c r="F226" t="s">
        <v>1805</v>
      </c>
      <c r="G226" t="s">
        <v>1806</v>
      </c>
      <c r="H226" t="s">
        <v>1807</v>
      </c>
      <c r="I226" t="s">
        <v>34</v>
      </c>
      <c r="J226" t="s">
        <v>1066</v>
      </c>
      <c r="K226" t="s">
        <v>24</v>
      </c>
      <c r="L226" t="s">
        <v>82</v>
      </c>
      <c r="M226" t="s">
        <v>26</v>
      </c>
      <c r="N226" t="s">
        <v>27</v>
      </c>
    </row>
    <row r="227" spans="1:14" x14ac:dyDescent="0.25">
      <c r="A227" t="s">
        <v>806</v>
      </c>
      <c r="B227" t="s">
        <v>807</v>
      </c>
      <c r="C227" t="s">
        <v>16</v>
      </c>
      <c r="D227" t="s">
        <v>808</v>
      </c>
      <c r="E227" t="s">
        <v>695</v>
      </c>
      <c r="F227" t="s">
        <v>1808</v>
      </c>
      <c r="G227" t="s">
        <v>1809</v>
      </c>
      <c r="H227" t="s">
        <v>1810</v>
      </c>
      <c r="I227" t="s">
        <v>34</v>
      </c>
      <c r="J227" t="s">
        <v>987</v>
      </c>
      <c r="K227" t="s">
        <v>24</v>
      </c>
      <c r="L227" t="s">
        <v>82</v>
      </c>
      <c r="M227" t="s">
        <v>26</v>
      </c>
      <c r="N227" t="s">
        <v>27</v>
      </c>
    </row>
    <row r="228" spans="1:14" x14ac:dyDescent="0.25">
      <c r="A228" t="s">
        <v>763</v>
      </c>
      <c r="B228" t="s">
        <v>764</v>
      </c>
      <c r="C228" t="s">
        <v>16</v>
      </c>
      <c r="D228" t="s">
        <v>931</v>
      </c>
      <c r="E228" t="s">
        <v>695</v>
      </c>
      <c r="F228" t="s">
        <v>1816</v>
      </c>
      <c r="G228" t="s">
        <v>1817</v>
      </c>
      <c r="H228" t="s">
        <v>1818</v>
      </c>
      <c r="I228" t="s">
        <v>34</v>
      </c>
      <c r="J228" t="s">
        <v>162</v>
      </c>
      <c r="K228" t="s">
        <v>24</v>
      </c>
      <c r="L228" t="s">
        <v>82</v>
      </c>
      <c r="M228" t="s">
        <v>1819</v>
      </c>
      <c r="N228" t="s">
        <v>46</v>
      </c>
    </row>
    <row r="229" spans="1:14" x14ac:dyDescent="0.25">
      <c r="A229" t="s">
        <v>1820</v>
      </c>
      <c r="B229" t="s">
        <v>752</v>
      </c>
      <c r="C229" t="s">
        <v>76</v>
      </c>
      <c r="D229" t="s">
        <v>753</v>
      </c>
      <c r="E229" t="s">
        <v>695</v>
      </c>
      <c r="F229" t="s">
        <v>1821</v>
      </c>
      <c r="G229" t="s">
        <v>1822</v>
      </c>
      <c r="H229" t="s">
        <v>1823</v>
      </c>
      <c r="I229" t="s">
        <v>34</v>
      </c>
      <c r="J229" t="s">
        <v>433</v>
      </c>
      <c r="K229" t="s">
        <v>24</v>
      </c>
      <c r="L229" t="s">
        <v>114</v>
      </c>
      <c r="M229" t="s">
        <v>26</v>
      </c>
      <c r="N229" t="s">
        <v>27</v>
      </c>
    </row>
    <row r="230" spans="1:14" x14ac:dyDescent="0.25">
      <c r="A230" t="s">
        <v>739</v>
      </c>
      <c r="B230" t="s">
        <v>740</v>
      </c>
      <c r="C230" t="s">
        <v>16</v>
      </c>
      <c r="D230" t="s">
        <v>741</v>
      </c>
      <c r="E230" t="s">
        <v>695</v>
      </c>
      <c r="F230" t="s">
        <v>1828</v>
      </c>
      <c r="G230" t="s">
        <v>1829</v>
      </c>
      <c r="H230" t="s">
        <v>1830</v>
      </c>
      <c r="I230" t="s">
        <v>34</v>
      </c>
      <c r="J230" t="s">
        <v>745</v>
      </c>
      <c r="K230" t="s">
        <v>24</v>
      </c>
      <c r="L230" t="s">
        <v>224</v>
      </c>
      <c r="M230" t="s">
        <v>26</v>
      </c>
      <c r="N230" t="s">
        <v>27</v>
      </c>
    </row>
    <row r="231" spans="1:14" x14ac:dyDescent="0.25">
      <c r="A231" t="s">
        <v>1837</v>
      </c>
      <c r="B231" t="s">
        <v>1838</v>
      </c>
      <c r="C231" t="s">
        <v>76</v>
      </c>
      <c r="D231" t="s">
        <v>67</v>
      </c>
      <c r="E231" t="s">
        <v>695</v>
      </c>
      <c r="F231" t="s">
        <v>1839</v>
      </c>
      <c r="G231" t="s">
        <v>1840</v>
      </c>
      <c r="H231" t="s">
        <v>1841</v>
      </c>
      <c r="I231" t="s">
        <v>34</v>
      </c>
      <c r="J231" t="s">
        <v>426</v>
      </c>
      <c r="K231" t="s">
        <v>24</v>
      </c>
      <c r="L231" t="s">
        <v>44</v>
      </c>
      <c r="M231" t="s">
        <v>26</v>
      </c>
      <c r="N231" t="s">
        <v>27</v>
      </c>
    </row>
    <row r="232" spans="1:14" x14ac:dyDescent="0.25">
      <c r="A232" t="s">
        <v>1128</v>
      </c>
      <c r="B232" t="s">
        <v>1129</v>
      </c>
      <c r="C232" t="s">
        <v>16</v>
      </c>
      <c r="D232" t="s">
        <v>1130</v>
      </c>
      <c r="E232" t="s">
        <v>695</v>
      </c>
      <c r="F232" t="s">
        <v>1842</v>
      </c>
      <c r="G232" t="s">
        <v>1843</v>
      </c>
      <c r="H232" t="s">
        <v>1844</v>
      </c>
      <c r="I232" t="s">
        <v>34</v>
      </c>
      <c r="J232" t="s">
        <v>1134</v>
      </c>
      <c r="K232" t="s">
        <v>24</v>
      </c>
      <c r="L232" t="s">
        <v>82</v>
      </c>
      <c r="M232" t="s">
        <v>26</v>
      </c>
      <c r="N232" t="s">
        <v>27</v>
      </c>
    </row>
    <row r="233" spans="1:14" x14ac:dyDescent="0.25">
      <c r="A233" t="s">
        <v>701</v>
      </c>
      <c r="C233" t="s">
        <v>16</v>
      </c>
      <c r="D233" t="s">
        <v>702</v>
      </c>
      <c r="E233" t="s">
        <v>695</v>
      </c>
      <c r="F233" t="s">
        <v>1845</v>
      </c>
      <c r="G233" t="s">
        <v>1846</v>
      </c>
      <c r="H233" t="s">
        <v>1847</v>
      </c>
      <c r="I233" t="s">
        <v>34</v>
      </c>
      <c r="J233" t="s">
        <v>256</v>
      </c>
      <c r="K233" t="s">
        <v>24</v>
      </c>
      <c r="L233" t="s">
        <v>1848</v>
      </c>
      <c r="M233" t="s">
        <v>26</v>
      </c>
      <c r="N233" t="s">
        <v>27</v>
      </c>
    </row>
    <row r="234" spans="1:14" x14ac:dyDescent="0.25">
      <c r="A234" t="s">
        <v>1849</v>
      </c>
      <c r="B234" t="s">
        <v>752</v>
      </c>
      <c r="C234" t="s">
        <v>76</v>
      </c>
      <c r="D234" t="s">
        <v>753</v>
      </c>
      <c r="E234" t="s">
        <v>695</v>
      </c>
      <c r="F234" t="s">
        <v>1850</v>
      </c>
      <c r="G234" t="s">
        <v>1851</v>
      </c>
      <c r="H234" t="s">
        <v>1852</v>
      </c>
      <c r="I234" t="s">
        <v>34</v>
      </c>
      <c r="J234" t="s">
        <v>987</v>
      </c>
      <c r="K234" t="s">
        <v>24</v>
      </c>
      <c r="L234" t="s">
        <v>114</v>
      </c>
      <c r="M234" t="s">
        <v>26</v>
      </c>
      <c r="N234" t="s">
        <v>27</v>
      </c>
    </row>
    <row r="235" spans="1:14" x14ac:dyDescent="0.25">
      <c r="A235" t="s">
        <v>806</v>
      </c>
      <c r="B235" t="s">
        <v>807</v>
      </c>
      <c r="C235" t="s">
        <v>16</v>
      </c>
      <c r="D235" t="s">
        <v>808</v>
      </c>
      <c r="E235" t="s">
        <v>695</v>
      </c>
      <c r="F235" t="s">
        <v>1853</v>
      </c>
      <c r="G235" t="s">
        <v>1854</v>
      </c>
      <c r="H235" t="s">
        <v>1855</v>
      </c>
      <c r="I235" t="s">
        <v>34</v>
      </c>
      <c r="J235" t="s">
        <v>98</v>
      </c>
      <c r="K235" t="s">
        <v>24</v>
      </c>
      <c r="L235" t="s">
        <v>82</v>
      </c>
      <c r="M235" t="s">
        <v>26</v>
      </c>
      <c r="N235" t="s">
        <v>27</v>
      </c>
    </row>
    <row r="236" spans="1:14" x14ac:dyDescent="0.25">
      <c r="A236" t="s">
        <v>925</v>
      </c>
      <c r="B236" t="s">
        <v>1856</v>
      </c>
      <c r="C236" t="s">
        <v>76</v>
      </c>
      <c r="D236" t="s">
        <v>723</v>
      </c>
      <c r="E236" t="s">
        <v>695</v>
      </c>
      <c r="F236" t="s">
        <v>1857</v>
      </c>
      <c r="G236" t="s">
        <v>1858</v>
      </c>
      <c r="H236" t="s">
        <v>1859</v>
      </c>
      <c r="I236" t="s">
        <v>34</v>
      </c>
      <c r="J236" t="s">
        <v>1860</v>
      </c>
      <c r="K236" t="s">
        <v>24</v>
      </c>
      <c r="L236" t="s">
        <v>727</v>
      </c>
      <c r="M236" t="s">
        <v>26</v>
      </c>
      <c r="N236" t="s">
        <v>27</v>
      </c>
    </row>
    <row r="237" spans="1:14" x14ac:dyDescent="0.25">
      <c r="A237" t="s">
        <v>721</v>
      </c>
      <c r="B237" t="s">
        <v>722</v>
      </c>
      <c r="C237" t="s">
        <v>76</v>
      </c>
      <c r="D237" t="s">
        <v>723</v>
      </c>
      <c r="E237" t="s">
        <v>695</v>
      </c>
      <c r="F237" t="s">
        <v>1872</v>
      </c>
      <c r="G237" t="s">
        <v>1873</v>
      </c>
      <c r="H237" t="s">
        <v>1874</v>
      </c>
      <c r="I237" t="s">
        <v>34</v>
      </c>
      <c r="J237" t="s">
        <v>426</v>
      </c>
      <c r="K237" t="s">
        <v>24</v>
      </c>
      <c r="L237" t="s">
        <v>727</v>
      </c>
      <c r="M237" t="s">
        <v>26</v>
      </c>
      <c r="N237" t="s">
        <v>27</v>
      </c>
    </row>
    <row r="238" spans="1:14" x14ac:dyDescent="0.25">
      <c r="A238" t="s">
        <v>701</v>
      </c>
      <c r="C238" t="s">
        <v>16</v>
      </c>
      <c r="D238" t="s">
        <v>1875</v>
      </c>
      <c r="E238" t="s">
        <v>695</v>
      </c>
      <c r="F238" t="s">
        <v>1876</v>
      </c>
      <c r="G238" t="s">
        <v>1877</v>
      </c>
      <c r="H238" t="s">
        <v>1878</v>
      </c>
      <c r="I238" t="s">
        <v>34</v>
      </c>
      <c r="J238" t="s">
        <v>217</v>
      </c>
      <c r="K238" t="s">
        <v>24</v>
      </c>
      <c r="L238" t="s">
        <v>1879</v>
      </c>
      <c r="M238" t="s">
        <v>26</v>
      </c>
      <c r="N238" t="s">
        <v>27</v>
      </c>
    </row>
    <row r="239" spans="1:14" x14ac:dyDescent="0.25">
      <c r="A239" t="s">
        <v>1884</v>
      </c>
      <c r="B239" t="s">
        <v>735</v>
      </c>
      <c r="C239" t="s">
        <v>16</v>
      </c>
      <c r="D239" t="s">
        <v>723</v>
      </c>
      <c r="E239" t="s">
        <v>695</v>
      </c>
      <c r="F239" t="s">
        <v>1885</v>
      </c>
      <c r="G239" t="s">
        <v>1886</v>
      </c>
      <c r="H239" t="s">
        <v>1887</v>
      </c>
      <c r="I239" t="s">
        <v>34</v>
      </c>
      <c r="J239" t="s">
        <v>1019</v>
      </c>
      <c r="K239" t="s">
        <v>24</v>
      </c>
      <c r="L239" t="s">
        <v>285</v>
      </c>
      <c r="M239" t="s">
        <v>26</v>
      </c>
      <c r="N239" t="s">
        <v>27</v>
      </c>
    </row>
    <row r="240" spans="1:14" x14ac:dyDescent="0.25">
      <c r="A240" t="s">
        <v>1892</v>
      </c>
      <c r="B240" t="s">
        <v>752</v>
      </c>
      <c r="C240" t="s">
        <v>76</v>
      </c>
      <c r="D240" t="s">
        <v>753</v>
      </c>
      <c r="E240" t="s">
        <v>695</v>
      </c>
      <c r="F240" t="s">
        <v>1893</v>
      </c>
      <c r="G240" t="s">
        <v>1894</v>
      </c>
      <c r="H240" t="s">
        <v>1895</v>
      </c>
      <c r="I240" t="s">
        <v>34</v>
      </c>
      <c r="J240" t="s">
        <v>816</v>
      </c>
      <c r="K240" t="s">
        <v>24</v>
      </c>
      <c r="L240" t="s">
        <v>817</v>
      </c>
      <c r="M240" t="s">
        <v>26</v>
      </c>
      <c r="N240" t="s">
        <v>27</v>
      </c>
    </row>
    <row r="241" spans="1:14" x14ac:dyDescent="0.25">
      <c r="A241" t="s">
        <v>1896</v>
      </c>
      <c r="B241" t="s">
        <v>752</v>
      </c>
      <c r="C241" t="s">
        <v>76</v>
      </c>
      <c r="D241" t="s">
        <v>753</v>
      </c>
      <c r="E241" t="s">
        <v>695</v>
      </c>
      <c r="F241" t="s">
        <v>1897</v>
      </c>
      <c r="G241" t="s">
        <v>1898</v>
      </c>
      <c r="H241" t="s">
        <v>1899</v>
      </c>
      <c r="I241" t="s">
        <v>34</v>
      </c>
      <c r="J241" t="s">
        <v>816</v>
      </c>
      <c r="K241" t="s">
        <v>24</v>
      </c>
      <c r="L241" t="s">
        <v>817</v>
      </c>
      <c r="M241" t="s">
        <v>26</v>
      </c>
      <c r="N241" t="s">
        <v>27</v>
      </c>
    </row>
    <row r="242" spans="1:14" x14ac:dyDescent="0.25">
      <c r="A242" t="s">
        <v>843</v>
      </c>
      <c r="B242" t="s">
        <v>844</v>
      </c>
      <c r="C242" t="s">
        <v>76</v>
      </c>
      <c r="D242" t="s">
        <v>220</v>
      </c>
      <c r="E242" t="s">
        <v>695</v>
      </c>
      <c r="F242" t="s">
        <v>1903</v>
      </c>
      <c r="G242" t="s">
        <v>1904</v>
      </c>
      <c r="H242" t="s">
        <v>1905</v>
      </c>
      <c r="I242" t="s">
        <v>34</v>
      </c>
      <c r="J242" t="s">
        <v>691</v>
      </c>
      <c r="K242" t="s">
        <v>24</v>
      </c>
      <c r="L242" t="s">
        <v>848</v>
      </c>
      <c r="M242" t="s">
        <v>26</v>
      </c>
      <c r="N242" t="s">
        <v>27</v>
      </c>
    </row>
    <row r="243" spans="1:14" x14ac:dyDescent="0.25">
      <c r="A243" t="s">
        <v>1913</v>
      </c>
      <c r="B243" t="s">
        <v>1181</v>
      </c>
      <c r="C243" t="s">
        <v>76</v>
      </c>
      <c r="D243" t="s">
        <v>917</v>
      </c>
      <c r="E243" t="s">
        <v>695</v>
      </c>
      <c r="F243" t="s">
        <v>1914</v>
      </c>
      <c r="G243" t="s">
        <v>1915</v>
      </c>
      <c r="H243" t="s">
        <v>1916</v>
      </c>
      <c r="I243" t="s">
        <v>34</v>
      </c>
      <c r="J243" t="s">
        <v>1836</v>
      </c>
      <c r="K243" t="s">
        <v>24</v>
      </c>
      <c r="L243" t="s">
        <v>82</v>
      </c>
      <c r="M243" t="s">
        <v>1917</v>
      </c>
      <c r="N243" t="s">
        <v>46</v>
      </c>
    </row>
    <row r="244" spans="1:14" x14ac:dyDescent="0.25">
      <c r="A244" t="s">
        <v>908</v>
      </c>
      <c r="B244" t="s">
        <v>909</v>
      </c>
      <c r="C244" t="s">
        <v>76</v>
      </c>
      <c r="D244" t="s">
        <v>910</v>
      </c>
      <c r="E244" t="s">
        <v>695</v>
      </c>
      <c r="F244" t="s">
        <v>1922</v>
      </c>
      <c r="G244" t="s">
        <v>1923</v>
      </c>
      <c r="H244" t="s">
        <v>1924</v>
      </c>
      <c r="I244" t="s">
        <v>34</v>
      </c>
      <c r="J244" t="s">
        <v>134</v>
      </c>
      <c r="K244" t="s">
        <v>24</v>
      </c>
      <c r="L244" t="s">
        <v>914</v>
      </c>
      <c r="M244" t="s">
        <v>26</v>
      </c>
      <c r="N244" t="s">
        <v>27</v>
      </c>
    </row>
    <row r="245" spans="1:14" x14ac:dyDescent="0.25">
      <c r="A245" t="s">
        <v>728</v>
      </c>
      <c r="B245" t="s">
        <v>729</v>
      </c>
      <c r="C245" t="s">
        <v>76</v>
      </c>
      <c r="D245" t="s">
        <v>730</v>
      </c>
      <c r="E245" t="s">
        <v>695</v>
      </c>
      <c r="F245" t="s">
        <v>1925</v>
      </c>
      <c r="G245" t="s">
        <v>1926</v>
      </c>
      <c r="H245" t="s">
        <v>1927</v>
      </c>
      <c r="I245" t="s">
        <v>34</v>
      </c>
      <c r="J245" t="s">
        <v>448</v>
      </c>
      <c r="K245" t="s">
        <v>24</v>
      </c>
      <c r="L245" t="s">
        <v>82</v>
      </c>
      <c r="M245" t="s">
        <v>26</v>
      </c>
      <c r="N245" t="s">
        <v>27</v>
      </c>
    </row>
    <row r="246" spans="1:14" x14ac:dyDescent="0.25">
      <c r="A246" t="s">
        <v>1931</v>
      </c>
      <c r="B246" t="s">
        <v>784</v>
      </c>
      <c r="C246" t="s">
        <v>76</v>
      </c>
      <c r="D246" t="s">
        <v>1932</v>
      </c>
      <c r="E246" t="s">
        <v>695</v>
      </c>
      <c r="F246" t="s">
        <v>1933</v>
      </c>
      <c r="G246" t="s">
        <v>1934</v>
      </c>
      <c r="H246" t="s">
        <v>1935</v>
      </c>
      <c r="I246" t="s">
        <v>34</v>
      </c>
      <c r="J246" t="s">
        <v>147</v>
      </c>
      <c r="K246" t="s">
        <v>24</v>
      </c>
      <c r="L246" t="s">
        <v>1936</v>
      </c>
      <c r="M246" t="s">
        <v>26</v>
      </c>
      <c r="N246" t="s">
        <v>27</v>
      </c>
    </row>
    <row r="247" spans="1:14" x14ac:dyDescent="0.25">
      <c r="A247" t="s">
        <v>1941</v>
      </c>
      <c r="B247" t="s">
        <v>752</v>
      </c>
      <c r="C247" t="s">
        <v>76</v>
      </c>
      <c r="D247" t="s">
        <v>753</v>
      </c>
      <c r="E247" t="s">
        <v>695</v>
      </c>
      <c r="F247" t="s">
        <v>1942</v>
      </c>
      <c r="G247" t="s">
        <v>1943</v>
      </c>
      <c r="H247" t="s">
        <v>1944</v>
      </c>
      <c r="I247" t="s">
        <v>34</v>
      </c>
      <c r="J247" t="s">
        <v>98</v>
      </c>
      <c r="K247" t="s">
        <v>24</v>
      </c>
      <c r="L247" t="s">
        <v>114</v>
      </c>
      <c r="M247" t="s">
        <v>26</v>
      </c>
      <c r="N247" t="s">
        <v>27</v>
      </c>
    </row>
    <row r="248" spans="1:14" x14ac:dyDescent="0.25">
      <c r="A248" t="s">
        <v>1945</v>
      </c>
      <c r="B248" t="s">
        <v>752</v>
      </c>
      <c r="C248" t="s">
        <v>76</v>
      </c>
      <c r="D248" t="s">
        <v>753</v>
      </c>
      <c r="E248" t="s">
        <v>695</v>
      </c>
      <c r="F248" t="s">
        <v>1946</v>
      </c>
      <c r="G248" t="s">
        <v>1947</v>
      </c>
      <c r="H248" t="s">
        <v>1948</v>
      </c>
      <c r="I248" t="s">
        <v>34</v>
      </c>
      <c r="J248" t="s">
        <v>816</v>
      </c>
      <c r="K248" t="s">
        <v>24</v>
      </c>
      <c r="L248" t="s">
        <v>817</v>
      </c>
      <c r="M248" t="s">
        <v>26</v>
      </c>
      <c r="N248" t="s">
        <v>27</v>
      </c>
    </row>
    <row r="249" spans="1:14" x14ac:dyDescent="0.25">
      <c r="A249" t="s">
        <v>757</v>
      </c>
      <c r="B249" t="s">
        <v>758</v>
      </c>
      <c r="C249" t="s">
        <v>16</v>
      </c>
      <c r="D249" t="s">
        <v>759</v>
      </c>
      <c r="E249" t="s">
        <v>695</v>
      </c>
      <c r="F249" t="s">
        <v>1949</v>
      </c>
      <c r="G249" t="s">
        <v>1950</v>
      </c>
      <c r="H249" t="s">
        <v>1951</v>
      </c>
      <c r="I249" t="s">
        <v>34</v>
      </c>
      <c r="J249" t="s">
        <v>178</v>
      </c>
      <c r="K249" t="s">
        <v>24</v>
      </c>
      <c r="L249" t="s">
        <v>82</v>
      </c>
      <c r="M249" t="s">
        <v>26</v>
      </c>
      <c r="N249" t="s">
        <v>27</v>
      </c>
    </row>
    <row r="250" spans="1:14" x14ac:dyDescent="0.25">
      <c r="A250" t="s">
        <v>925</v>
      </c>
      <c r="B250" t="s">
        <v>1856</v>
      </c>
      <c r="C250" t="s">
        <v>76</v>
      </c>
      <c r="D250" t="s">
        <v>723</v>
      </c>
      <c r="E250" t="s">
        <v>695</v>
      </c>
      <c r="F250" t="s">
        <v>1952</v>
      </c>
      <c r="G250" t="s">
        <v>1953</v>
      </c>
      <c r="H250" t="s">
        <v>1954</v>
      </c>
      <c r="I250" t="s">
        <v>34</v>
      </c>
      <c r="J250" t="s">
        <v>1482</v>
      </c>
      <c r="K250" t="s">
        <v>24</v>
      </c>
      <c r="L250" t="s">
        <v>727</v>
      </c>
      <c r="M250" t="s">
        <v>26</v>
      </c>
      <c r="N250" t="s">
        <v>27</v>
      </c>
    </row>
    <row r="251" spans="1:14" x14ac:dyDescent="0.25">
      <c r="A251" t="s">
        <v>1046</v>
      </c>
      <c r="B251" t="s">
        <v>982</v>
      </c>
      <c r="C251" t="s">
        <v>16</v>
      </c>
      <c r="D251" t="s">
        <v>983</v>
      </c>
      <c r="E251" t="s">
        <v>695</v>
      </c>
      <c r="F251" t="s">
        <v>1955</v>
      </c>
      <c r="G251" t="s">
        <v>1956</v>
      </c>
      <c r="H251" t="s">
        <v>1957</v>
      </c>
      <c r="I251" t="s">
        <v>34</v>
      </c>
      <c r="J251" t="s">
        <v>987</v>
      </c>
      <c r="K251" t="s">
        <v>24</v>
      </c>
      <c r="L251" t="s">
        <v>44</v>
      </c>
      <c r="M251" t="s">
        <v>26</v>
      </c>
      <c r="N251" t="s">
        <v>27</v>
      </c>
    </row>
    <row r="252" spans="1:14" x14ac:dyDescent="0.25">
      <c r="A252" t="s">
        <v>1967</v>
      </c>
      <c r="B252" t="s">
        <v>1968</v>
      </c>
      <c r="C252" t="s">
        <v>1700</v>
      </c>
      <c r="D252" t="s">
        <v>1969</v>
      </c>
      <c r="E252" t="s">
        <v>18</v>
      </c>
      <c r="F252" t="s">
        <v>1970</v>
      </c>
      <c r="G252" t="s">
        <v>1971</v>
      </c>
      <c r="H252" t="s">
        <v>1972</v>
      </c>
      <c r="I252" t="s">
        <v>34</v>
      </c>
      <c r="J252" t="s">
        <v>605</v>
      </c>
      <c r="K252" t="s">
        <v>1705</v>
      </c>
      <c r="L252" t="s">
        <v>848</v>
      </c>
      <c r="M252" t="s">
        <v>26</v>
      </c>
      <c r="N252" t="s">
        <v>27</v>
      </c>
    </row>
    <row r="253" spans="1:14" x14ac:dyDescent="0.25">
      <c r="A253" t="s">
        <v>1973</v>
      </c>
      <c r="B253" t="s">
        <v>1974</v>
      </c>
      <c r="C253" t="s">
        <v>1700</v>
      </c>
      <c r="D253" t="s">
        <v>1975</v>
      </c>
      <c r="E253" t="s">
        <v>695</v>
      </c>
      <c r="F253" t="s">
        <v>1976</v>
      </c>
      <c r="G253" t="s">
        <v>1977</v>
      </c>
      <c r="H253" t="s">
        <v>1978</v>
      </c>
      <c r="I253" t="s">
        <v>34</v>
      </c>
      <c r="J253" t="s">
        <v>1704</v>
      </c>
      <c r="K253" t="s">
        <v>1705</v>
      </c>
      <c r="L253" t="s">
        <v>193</v>
      </c>
      <c r="M253" t="s">
        <v>26</v>
      </c>
      <c r="N253" t="s">
        <v>27</v>
      </c>
    </row>
    <row r="254" spans="1:14" x14ac:dyDescent="0.25">
      <c r="A254" t="s">
        <v>1979</v>
      </c>
      <c r="B254" t="s">
        <v>1959</v>
      </c>
      <c r="C254" t="s">
        <v>1960</v>
      </c>
      <c r="D254" t="s">
        <v>1961</v>
      </c>
      <c r="E254" t="s">
        <v>695</v>
      </c>
      <c r="F254" t="s">
        <v>1980</v>
      </c>
      <c r="G254" t="s">
        <v>1981</v>
      </c>
      <c r="H254" t="s">
        <v>1982</v>
      </c>
      <c r="I254" t="s">
        <v>34</v>
      </c>
      <c r="J254" t="s">
        <v>1965</v>
      </c>
      <c r="K254" t="s">
        <v>1705</v>
      </c>
      <c r="L254" t="s">
        <v>1966</v>
      </c>
      <c r="M254" t="s">
        <v>26</v>
      </c>
      <c r="N254" t="s">
        <v>27</v>
      </c>
    </row>
    <row r="255" spans="1:14" x14ac:dyDescent="0.25">
      <c r="A255" t="s">
        <v>1983</v>
      </c>
      <c r="C255" t="s">
        <v>600</v>
      </c>
      <c r="D255" t="s">
        <v>1984</v>
      </c>
      <c r="E255" t="s">
        <v>18</v>
      </c>
      <c r="F255" t="s">
        <v>1985</v>
      </c>
      <c r="G255" t="s">
        <v>1986</v>
      </c>
      <c r="H255" t="s">
        <v>1987</v>
      </c>
      <c r="I255" t="s">
        <v>34</v>
      </c>
      <c r="J255" t="s">
        <v>1988</v>
      </c>
      <c r="K255" t="s">
        <v>606</v>
      </c>
      <c r="L255" t="s">
        <v>44</v>
      </c>
      <c r="M255" t="s">
        <v>1989</v>
      </c>
      <c r="N255" t="s">
        <v>46</v>
      </c>
    </row>
    <row r="256" spans="1:14" x14ac:dyDescent="0.25">
      <c r="A256" t="s">
        <v>1990</v>
      </c>
      <c r="C256" t="s">
        <v>1991</v>
      </c>
      <c r="D256" t="s">
        <v>1992</v>
      </c>
      <c r="E256" t="s">
        <v>18</v>
      </c>
      <c r="F256" t="s">
        <v>1993</v>
      </c>
      <c r="G256" t="s">
        <v>1994</v>
      </c>
      <c r="H256" t="s">
        <v>1995</v>
      </c>
      <c r="I256" t="s">
        <v>34</v>
      </c>
      <c r="J256" t="s">
        <v>1996</v>
      </c>
      <c r="K256" t="s">
        <v>1705</v>
      </c>
      <c r="L256" t="s">
        <v>36</v>
      </c>
      <c r="M256" t="s">
        <v>26</v>
      </c>
      <c r="N256" t="s">
        <v>27</v>
      </c>
    </row>
    <row r="257" spans="1:14" x14ac:dyDescent="0.25">
      <c r="A257" t="s">
        <v>2004</v>
      </c>
      <c r="B257" t="s">
        <v>2005</v>
      </c>
      <c r="C257" t="s">
        <v>2006</v>
      </c>
      <c r="D257" t="s">
        <v>2007</v>
      </c>
      <c r="E257" t="s">
        <v>18</v>
      </c>
      <c r="F257" t="s">
        <v>2008</v>
      </c>
      <c r="G257" t="s">
        <v>2009</v>
      </c>
      <c r="H257" t="s">
        <v>2010</v>
      </c>
      <c r="I257" t="s">
        <v>34</v>
      </c>
      <c r="J257" t="s">
        <v>2011</v>
      </c>
      <c r="K257" t="s">
        <v>1705</v>
      </c>
      <c r="L257" t="s">
        <v>2012</v>
      </c>
      <c r="M257" t="s">
        <v>26</v>
      </c>
      <c r="N257" t="s">
        <v>27</v>
      </c>
    </row>
    <row r="258" spans="1:14" x14ac:dyDescent="0.25">
      <c r="A258" t="s">
        <v>1997</v>
      </c>
      <c r="B258" t="s">
        <v>599</v>
      </c>
      <c r="C258" t="s">
        <v>1700</v>
      </c>
      <c r="D258" t="s">
        <v>1999</v>
      </c>
      <c r="E258" t="s">
        <v>695</v>
      </c>
      <c r="F258" t="s">
        <v>2013</v>
      </c>
      <c r="G258" t="s">
        <v>2014</v>
      </c>
      <c r="H258" t="s">
        <v>2015</v>
      </c>
      <c r="I258" t="s">
        <v>34</v>
      </c>
      <c r="J258" t="s">
        <v>1988</v>
      </c>
      <c r="K258" t="s">
        <v>1705</v>
      </c>
      <c r="L258" t="s">
        <v>2003</v>
      </c>
      <c r="M258" t="s">
        <v>26</v>
      </c>
      <c r="N258" t="s">
        <v>27</v>
      </c>
    </row>
    <row r="259" spans="1:14" x14ac:dyDescent="0.25">
      <c r="A259" t="s">
        <v>2016</v>
      </c>
      <c r="B259" t="s">
        <v>2017</v>
      </c>
      <c r="C259" t="s">
        <v>2018</v>
      </c>
      <c r="D259" t="s">
        <v>2019</v>
      </c>
      <c r="E259" t="s">
        <v>18</v>
      </c>
      <c r="F259" t="s">
        <v>2020</v>
      </c>
      <c r="G259" t="s">
        <v>2021</v>
      </c>
      <c r="H259" t="s">
        <v>2022</v>
      </c>
      <c r="I259" t="s">
        <v>34</v>
      </c>
      <c r="J259" t="s">
        <v>2023</v>
      </c>
      <c r="K259" t="s">
        <v>1705</v>
      </c>
      <c r="L259" t="s">
        <v>44</v>
      </c>
      <c r="M259" t="s">
        <v>26</v>
      </c>
      <c r="N259" t="s">
        <v>27</v>
      </c>
    </row>
    <row r="260" spans="1:14" x14ac:dyDescent="0.25">
      <c r="A260" t="s">
        <v>2031</v>
      </c>
      <c r="B260" t="s">
        <v>2032</v>
      </c>
      <c r="C260" t="s">
        <v>600</v>
      </c>
      <c r="D260" t="s">
        <v>2033</v>
      </c>
      <c r="E260" t="s">
        <v>695</v>
      </c>
      <c r="F260" t="s">
        <v>2034</v>
      </c>
      <c r="G260" t="s">
        <v>2035</v>
      </c>
      <c r="H260" t="s">
        <v>2036</v>
      </c>
      <c r="I260" t="s">
        <v>34</v>
      </c>
      <c r="J260" t="s">
        <v>1689</v>
      </c>
      <c r="K260" t="s">
        <v>606</v>
      </c>
      <c r="L260" t="s">
        <v>477</v>
      </c>
      <c r="M260" t="s">
        <v>26</v>
      </c>
      <c r="N260" t="s">
        <v>27</v>
      </c>
    </row>
    <row r="261" spans="1:14" x14ac:dyDescent="0.25">
      <c r="A261" t="s">
        <v>2037</v>
      </c>
      <c r="B261" t="s">
        <v>2025</v>
      </c>
      <c r="C261" t="s">
        <v>2026</v>
      </c>
      <c r="D261" t="s">
        <v>2027</v>
      </c>
      <c r="E261" t="s">
        <v>695</v>
      </c>
      <c r="F261" t="s">
        <v>2038</v>
      </c>
      <c r="G261" t="s">
        <v>2039</v>
      </c>
      <c r="H261" t="s">
        <v>2040</v>
      </c>
      <c r="I261" t="s">
        <v>34</v>
      </c>
      <c r="J261" t="s">
        <v>1965</v>
      </c>
      <c r="K261" t="s">
        <v>1705</v>
      </c>
      <c r="L261" t="s">
        <v>342</v>
      </c>
      <c r="M261" t="s">
        <v>26</v>
      </c>
      <c r="N261" t="s">
        <v>27</v>
      </c>
    </row>
    <row r="262" spans="1:14" x14ac:dyDescent="0.25">
      <c r="A262" t="s">
        <v>2041</v>
      </c>
      <c r="C262" t="s">
        <v>2042</v>
      </c>
      <c r="D262" t="s">
        <v>2019</v>
      </c>
      <c r="E262" t="s">
        <v>18</v>
      </c>
      <c r="F262" t="s">
        <v>2043</v>
      </c>
      <c r="G262" t="s">
        <v>2044</v>
      </c>
      <c r="H262" t="s">
        <v>2045</v>
      </c>
      <c r="I262" t="s">
        <v>34</v>
      </c>
      <c r="J262" t="s">
        <v>1161</v>
      </c>
      <c r="K262" t="s">
        <v>1705</v>
      </c>
      <c r="L262" t="s">
        <v>44</v>
      </c>
      <c r="M262" t="s">
        <v>26</v>
      </c>
      <c r="N262" t="s">
        <v>27</v>
      </c>
    </row>
    <row r="263" spans="1:14" x14ac:dyDescent="0.25">
      <c r="A263" t="s">
        <v>2052</v>
      </c>
      <c r="B263" t="s">
        <v>2053</v>
      </c>
      <c r="C263" t="s">
        <v>2054</v>
      </c>
      <c r="D263" t="s">
        <v>2055</v>
      </c>
      <c r="E263" t="s">
        <v>18</v>
      </c>
      <c r="F263" t="s">
        <v>2056</v>
      </c>
      <c r="G263" t="s">
        <v>2057</v>
      </c>
      <c r="H263" t="s">
        <v>2058</v>
      </c>
      <c r="I263" t="s">
        <v>34</v>
      </c>
      <c r="J263" t="s">
        <v>1965</v>
      </c>
      <c r="K263" t="s">
        <v>1705</v>
      </c>
      <c r="L263" t="s">
        <v>82</v>
      </c>
      <c r="M263" t="s">
        <v>26</v>
      </c>
      <c r="N263" t="s">
        <v>27</v>
      </c>
    </row>
    <row r="264" spans="1:14" x14ac:dyDescent="0.25">
      <c r="A264" t="s">
        <v>2037</v>
      </c>
      <c r="B264" t="s">
        <v>2025</v>
      </c>
      <c r="C264" t="s">
        <v>2026</v>
      </c>
      <c r="D264" t="s">
        <v>2027</v>
      </c>
      <c r="E264" t="s">
        <v>695</v>
      </c>
      <c r="F264" t="s">
        <v>2059</v>
      </c>
      <c r="G264" t="s">
        <v>2060</v>
      </c>
      <c r="H264" t="s">
        <v>2061</v>
      </c>
      <c r="I264" t="s">
        <v>34</v>
      </c>
      <c r="J264" t="s">
        <v>2062</v>
      </c>
      <c r="K264" t="s">
        <v>1705</v>
      </c>
      <c r="L264" t="s">
        <v>342</v>
      </c>
      <c r="M264" t="s">
        <v>26</v>
      </c>
      <c r="N264" t="s">
        <v>27</v>
      </c>
    </row>
    <row r="265" spans="1:14" x14ac:dyDescent="0.25">
      <c r="A265" t="s">
        <v>1997</v>
      </c>
      <c r="B265" t="s">
        <v>2063</v>
      </c>
      <c r="C265" t="s">
        <v>1700</v>
      </c>
      <c r="D265" t="s">
        <v>1612</v>
      </c>
      <c r="E265" t="s">
        <v>695</v>
      </c>
      <c r="F265" t="s">
        <v>2064</v>
      </c>
      <c r="G265" t="s">
        <v>2065</v>
      </c>
      <c r="H265" t="s">
        <v>2066</v>
      </c>
      <c r="I265" t="s">
        <v>34</v>
      </c>
      <c r="J265" t="s">
        <v>1860</v>
      </c>
      <c r="K265" t="s">
        <v>606</v>
      </c>
      <c r="L265" t="s">
        <v>82</v>
      </c>
      <c r="M265" t="s">
        <v>26</v>
      </c>
      <c r="N265" t="s">
        <v>27</v>
      </c>
    </row>
    <row r="266" spans="1:14" x14ac:dyDescent="0.25">
      <c r="A266" t="s">
        <v>2067</v>
      </c>
      <c r="B266" t="s">
        <v>2068</v>
      </c>
      <c r="C266" t="s">
        <v>16</v>
      </c>
      <c r="D266" t="s">
        <v>49</v>
      </c>
      <c r="E266" t="s">
        <v>18</v>
      </c>
      <c r="F266" t="s">
        <v>2069</v>
      </c>
      <c r="G266" t="s">
        <v>2070</v>
      </c>
      <c r="H266" t="s">
        <v>2071</v>
      </c>
      <c r="I266" t="s">
        <v>34</v>
      </c>
      <c r="J266" t="s">
        <v>626</v>
      </c>
      <c r="K266" t="s">
        <v>24</v>
      </c>
      <c r="L266" t="s">
        <v>54</v>
      </c>
      <c r="M266" t="s">
        <v>2072</v>
      </c>
      <c r="N266" t="s">
        <v>46</v>
      </c>
    </row>
    <row r="267" spans="1:14" x14ac:dyDescent="0.25">
      <c r="A267" t="s">
        <v>2073</v>
      </c>
      <c r="C267" t="s">
        <v>2074</v>
      </c>
      <c r="D267" t="s">
        <v>2075</v>
      </c>
      <c r="E267" t="s">
        <v>18</v>
      </c>
      <c r="F267" t="s">
        <v>2076</v>
      </c>
      <c r="G267" t="s">
        <v>2077</v>
      </c>
      <c r="H267" t="s">
        <v>2078</v>
      </c>
      <c r="I267" t="s">
        <v>34</v>
      </c>
      <c r="J267" t="s">
        <v>2079</v>
      </c>
      <c r="K267" t="s">
        <v>606</v>
      </c>
      <c r="L267" t="s">
        <v>36</v>
      </c>
      <c r="M267" t="s">
        <v>26</v>
      </c>
      <c r="N267" t="s">
        <v>27</v>
      </c>
    </row>
    <row r="268" spans="1:14" x14ac:dyDescent="0.25">
      <c r="A268" t="s">
        <v>2080</v>
      </c>
      <c r="B268" t="s">
        <v>29</v>
      </c>
      <c r="C268" t="s">
        <v>600</v>
      </c>
      <c r="D268" t="s">
        <v>2081</v>
      </c>
      <c r="E268" t="s">
        <v>18</v>
      </c>
      <c r="F268" t="s">
        <v>2082</v>
      </c>
      <c r="G268" t="s">
        <v>2083</v>
      </c>
      <c r="H268" t="s">
        <v>2084</v>
      </c>
      <c r="I268" t="s">
        <v>34</v>
      </c>
      <c r="J268" t="s">
        <v>1704</v>
      </c>
      <c r="K268" t="s">
        <v>2085</v>
      </c>
      <c r="L268" t="s">
        <v>36</v>
      </c>
      <c r="M268" t="s">
        <v>26</v>
      </c>
      <c r="N268" t="s">
        <v>27</v>
      </c>
    </row>
    <row r="269" spans="1:14" x14ac:dyDescent="0.25">
      <c r="A269" t="s">
        <v>2086</v>
      </c>
      <c r="B269" t="s">
        <v>2087</v>
      </c>
      <c r="C269" t="s">
        <v>1991</v>
      </c>
      <c r="D269" t="s">
        <v>2088</v>
      </c>
      <c r="E269" t="s">
        <v>18</v>
      </c>
      <c r="F269" t="s">
        <v>2089</v>
      </c>
      <c r="G269" t="s">
        <v>2090</v>
      </c>
      <c r="H269" t="s">
        <v>2091</v>
      </c>
      <c r="I269" t="s">
        <v>34</v>
      </c>
      <c r="J269" t="s">
        <v>2092</v>
      </c>
      <c r="K269" t="s">
        <v>606</v>
      </c>
      <c r="L269" t="s">
        <v>2093</v>
      </c>
      <c r="M269" t="s">
        <v>26</v>
      </c>
      <c r="N269" t="s">
        <v>27</v>
      </c>
    </row>
    <row r="270" spans="1:14" x14ac:dyDescent="0.25">
      <c r="A270" t="s">
        <v>2094</v>
      </c>
      <c r="B270" t="s">
        <v>2095</v>
      </c>
      <c r="C270" t="s">
        <v>2054</v>
      </c>
      <c r="D270" t="s">
        <v>673</v>
      </c>
      <c r="E270" t="s">
        <v>18</v>
      </c>
      <c r="F270" t="s">
        <v>2096</v>
      </c>
      <c r="G270" t="s">
        <v>2097</v>
      </c>
      <c r="H270" t="s">
        <v>2098</v>
      </c>
      <c r="I270" t="s">
        <v>34</v>
      </c>
      <c r="J270" t="s">
        <v>2023</v>
      </c>
      <c r="K270" t="s">
        <v>1705</v>
      </c>
      <c r="L270" t="s">
        <v>2099</v>
      </c>
      <c r="M270" t="s">
        <v>26</v>
      </c>
      <c r="N270" t="s">
        <v>27</v>
      </c>
    </row>
    <row r="271" spans="1:14" x14ac:dyDescent="0.25">
      <c r="A271" t="s">
        <v>2100</v>
      </c>
      <c r="B271" t="s">
        <v>2101</v>
      </c>
      <c r="C271" t="s">
        <v>76</v>
      </c>
      <c r="D271" t="s">
        <v>1354</v>
      </c>
      <c r="E271" t="s">
        <v>18</v>
      </c>
      <c r="F271" t="s">
        <v>2102</v>
      </c>
      <c r="G271" t="s">
        <v>2103</v>
      </c>
      <c r="H271" t="s">
        <v>2104</v>
      </c>
      <c r="I271" t="s">
        <v>34</v>
      </c>
      <c r="J271" t="s">
        <v>1468</v>
      </c>
      <c r="K271" t="s">
        <v>24</v>
      </c>
      <c r="L271" t="s">
        <v>2105</v>
      </c>
      <c r="M271" t="s">
        <v>2106</v>
      </c>
      <c r="N271" t="s">
        <v>46</v>
      </c>
    </row>
    <row r="272" spans="1:14" x14ac:dyDescent="0.25">
      <c r="A272" t="s">
        <v>2107</v>
      </c>
      <c r="B272" t="s">
        <v>2108</v>
      </c>
      <c r="C272" t="s">
        <v>16</v>
      </c>
      <c r="D272" t="s">
        <v>2109</v>
      </c>
      <c r="E272" t="s">
        <v>18</v>
      </c>
      <c r="F272" t="s">
        <v>2110</v>
      </c>
      <c r="G272" t="s">
        <v>2111</v>
      </c>
      <c r="H272" t="s">
        <v>2112</v>
      </c>
      <c r="I272" t="s">
        <v>34</v>
      </c>
      <c r="J272" t="s">
        <v>43</v>
      </c>
      <c r="K272" t="s">
        <v>24</v>
      </c>
      <c r="L272" t="s">
        <v>2113</v>
      </c>
      <c r="M272" t="s">
        <v>2114</v>
      </c>
      <c r="N272" t="s">
        <v>46</v>
      </c>
    </row>
    <row r="273" spans="1:14" x14ac:dyDescent="0.25">
      <c r="A273" t="s">
        <v>1973</v>
      </c>
      <c r="B273" t="s">
        <v>1974</v>
      </c>
      <c r="C273" t="s">
        <v>1700</v>
      </c>
      <c r="D273" t="s">
        <v>1975</v>
      </c>
      <c r="E273" t="s">
        <v>695</v>
      </c>
      <c r="F273" t="s">
        <v>2115</v>
      </c>
      <c r="G273" t="s">
        <v>2116</v>
      </c>
      <c r="H273" t="s">
        <v>2117</v>
      </c>
      <c r="I273" t="s">
        <v>34</v>
      </c>
      <c r="J273" t="s">
        <v>691</v>
      </c>
      <c r="K273" t="s">
        <v>1705</v>
      </c>
      <c r="L273" t="s">
        <v>2118</v>
      </c>
      <c r="M273" t="s">
        <v>26</v>
      </c>
      <c r="N273" t="s">
        <v>27</v>
      </c>
    </row>
    <row r="274" spans="1:14" x14ac:dyDescent="0.25">
      <c r="A274" t="s">
        <v>1973</v>
      </c>
      <c r="B274" t="s">
        <v>1974</v>
      </c>
      <c r="C274" t="s">
        <v>1700</v>
      </c>
      <c r="D274" t="s">
        <v>1975</v>
      </c>
      <c r="E274" t="s">
        <v>695</v>
      </c>
      <c r="F274" t="s">
        <v>2119</v>
      </c>
      <c r="G274" t="s">
        <v>2120</v>
      </c>
      <c r="H274" t="s">
        <v>2121</v>
      </c>
      <c r="I274" t="s">
        <v>34</v>
      </c>
      <c r="J274" t="s">
        <v>426</v>
      </c>
      <c r="K274" t="s">
        <v>1705</v>
      </c>
      <c r="L274" t="s">
        <v>193</v>
      </c>
      <c r="M274" t="s">
        <v>26</v>
      </c>
      <c r="N274" t="s">
        <v>27</v>
      </c>
    </row>
    <row r="275" spans="1:14" x14ac:dyDescent="0.25">
      <c r="A275" t="s">
        <v>1973</v>
      </c>
      <c r="B275" t="s">
        <v>1974</v>
      </c>
      <c r="C275" t="s">
        <v>1991</v>
      </c>
      <c r="D275" t="s">
        <v>1975</v>
      </c>
      <c r="E275" t="s">
        <v>695</v>
      </c>
      <c r="F275" t="s">
        <v>2122</v>
      </c>
      <c r="G275" t="s">
        <v>2123</v>
      </c>
      <c r="H275" t="s">
        <v>2124</v>
      </c>
      <c r="I275" t="s">
        <v>34</v>
      </c>
      <c r="J275" t="s">
        <v>134</v>
      </c>
      <c r="K275" t="s">
        <v>606</v>
      </c>
      <c r="L275" t="s">
        <v>193</v>
      </c>
      <c r="M275" t="s">
        <v>26</v>
      </c>
      <c r="N275" t="s">
        <v>27</v>
      </c>
    </row>
    <row r="276" spans="1:14" x14ac:dyDescent="0.25">
      <c r="A276" t="s">
        <v>1973</v>
      </c>
      <c r="B276" t="s">
        <v>1974</v>
      </c>
      <c r="C276" t="s">
        <v>1991</v>
      </c>
      <c r="D276" t="s">
        <v>1975</v>
      </c>
      <c r="E276" t="s">
        <v>695</v>
      </c>
      <c r="F276" t="s">
        <v>2125</v>
      </c>
      <c r="G276" t="s">
        <v>2126</v>
      </c>
      <c r="H276" t="s">
        <v>2127</v>
      </c>
      <c r="I276" t="s">
        <v>34</v>
      </c>
      <c r="J276" t="s">
        <v>605</v>
      </c>
      <c r="K276" t="s">
        <v>606</v>
      </c>
      <c r="L276" t="s">
        <v>193</v>
      </c>
      <c r="M276" t="s">
        <v>26</v>
      </c>
      <c r="N276" t="s">
        <v>27</v>
      </c>
    </row>
    <row r="277" spans="1:14" x14ac:dyDescent="0.25">
      <c r="A277" t="s">
        <v>1973</v>
      </c>
      <c r="B277" t="s">
        <v>1974</v>
      </c>
      <c r="C277" t="s">
        <v>1700</v>
      </c>
      <c r="D277" t="s">
        <v>1975</v>
      </c>
      <c r="E277" t="s">
        <v>695</v>
      </c>
      <c r="F277" t="s">
        <v>2131</v>
      </c>
      <c r="G277" t="s">
        <v>2132</v>
      </c>
      <c r="H277" t="s">
        <v>2133</v>
      </c>
      <c r="I277" t="s">
        <v>34</v>
      </c>
      <c r="J277" t="s">
        <v>782</v>
      </c>
      <c r="K277" t="s">
        <v>1705</v>
      </c>
      <c r="L277" t="s">
        <v>193</v>
      </c>
      <c r="M277" t="s">
        <v>26</v>
      </c>
      <c r="N277" t="s">
        <v>27</v>
      </c>
    </row>
    <row r="278" spans="1:14" x14ac:dyDescent="0.25">
      <c r="A278" t="s">
        <v>1973</v>
      </c>
      <c r="B278" t="s">
        <v>1974</v>
      </c>
      <c r="C278" t="s">
        <v>1991</v>
      </c>
      <c r="D278" t="s">
        <v>1975</v>
      </c>
      <c r="E278" t="s">
        <v>695</v>
      </c>
      <c r="F278" t="s">
        <v>2134</v>
      </c>
      <c r="G278" t="s">
        <v>2135</v>
      </c>
      <c r="H278" t="s">
        <v>2136</v>
      </c>
      <c r="I278" t="s">
        <v>34</v>
      </c>
      <c r="J278" t="s">
        <v>1704</v>
      </c>
      <c r="K278" t="s">
        <v>606</v>
      </c>
      <c r="L278" t="s">
        <v>193</v>
      </c>
      <c r="M278" t="s">
        <v>26</v>
      </c>
      <c r="N278" t="s">
        <v>27</v>
      </c>
    </row>
    <row r="279" spans="1:14" x14ac:dyDescent="0.25">
      <c r="A279" t="s">
        <v>1973</v>
      </c>
      <c r="B279" t="s">
        <v>1974</v>
      </c>
      <c r="C279" t="s">
        <v>1700</v>
      </c>
      <c r="D279" t="s">
        <v>1975</v>
      </c>
      <c r="E279" t="s">
        <v>695</v>
      </c>
      <c r="F279" t="s">
        <v>2137</v>
      </c>
      <c r="G279" t="s">
        <v>2138</v>
      </c>
      <c r="H279" t="s">
        <v>2139</v>
      </c>
      <c r="I279" t="s">
        <v>34</v>
      </c>
      <c r="J279" t="s">
        <v>448</v>
      </c>
      <c r="K279" t="s">
        <v>1705</v>
      </c>
      <c r="L279" t="s">
        <v>193</v>
      </c>
      <c r="M279" t="s">
        <v>26</v>
      </c>
      <c r="N279" t="s">
        <v>27</v>
      </c>
    </row>
    <row r="280" spans="1:14" x14ac:dyDescent="0.25">
      <c r="A280" t="s">
        <v>1973</v>
      </c>
      <c r="B280" t="s">
        <v>1974</v>
      </c>
      <c r="C280" t="s">
        <v>1700</v>
      </c>
      <c r="D280" t="s">
        <v>1975</v>
      </c>
      <c r="E280" t="s">
        <v>695</v>
      </c>
      <c r="F280" t="s">
        <v>2140</v>
      </c>
      <c r="G280" t="s">
        <v>2141</v>
      </c>
      <c r="H280" t="s">
        <v>2142</v>
      </c>
      <c r="I280" t="s">
        <v>34</v>
      </c>
      <c r="J280" t="s">
        <v>691</v>
      </c>
      <c r="K280" t="s">
        <v>1705</v>
      </c>
      <c r="L280" t="s">
        <v>193</v>
      </c>
      <c r="M280" t="s">
        <v>26</v>
      </c>
      <c r="N280" t="s">
        <v>27</v>
      </c>
    </row>
    <row r="281" spans="1:14" x14ac:dyDescent="0.25">
      <c r="A281" t="s">
        <v>2143</v>
      </c>
      <c r="B281" t="s">
        <v>2144</v>
      </c>
      <c r="C281" t="s">
        <v>76</v>
      </c>
      <c r="D281" t="s">
        <v>102</v>
      </c>
      <c r="E281" t="s">
        <v>18</v>
      </c>
      <c r="F281" t="s">
        <v>2145</v>
      </c>
      <c r="G281" t="s">
        <v>2146</v>
      </c>
      <c r="H281" t="s">
        <v>2147</v>
      </c>
      <c r="I281" t="s">
        <v>34</v>
      </c>
      <c r="J281" t="s">
        <v>155</v>
      </c>
      <c r="K281" t="s">
        <v>24</v>
      </c>
      <c r="L281" t="s">
        <v>202</v>
      </c>
      <c r="M281" t="s">
        <v>2148</v>
      </c>
      <c r="N281" t="s">
        <v>46</v>
      </c>
    </row>
    <row r="282" spans="1:14" x14ac:dyDescent="0.25">
      <c r="A282" t="s">
        <v>2149</v>
      </c>
      <c r="B282" t="s">
        <v>2150</v>
      </c>
      <c r="C282" t="s">
        <v>16</v>
      </c>
      <c r="D282" t="s">
        <v>2151</v>
      </c>
      <c r="E282" t="s">
        <v>18</v>
      </c>
      <c r="F282" t="s">
        <v>2152</v>
      </c>
      <c r="G282" t="s">
        <v>2153</v>
      </c>
      <c r="H282" t="s">
        <v>2154</v>
      </c>
      <c r="I282" t="s">
        <v>34</v>
      </c>
      <c r="J282" t="s">
        <v>536</v>
      </c>
      <c r="K282" t="s">
        <v>24</v>
      </c>
      <c r="L282" t="s">
        <v>224</v>
      </c>
      <c r="M282" t="s">
        <v>2155</v>
      </c>
      <c r="N282" t="s">
        <v>46</v>
      </c>
    </row>
    <row r="283" spans="1:14" x14ac:dyDescent="0.25">
      <c r="A283" t="s">
        <v>2156</v>
      </c>
      <c r="C283" t="s">
        <v>16</v>
      </c>
      <c r="D283" t="s">
        <v>2157</v>
      </c>
      <c r="E283" t="s">
        <v>18</v>
      </c>
      <c r="F283" t="s">
        <v>2158</v>
      </c>
      <c r="G283" t="s">
        <v>2159</v>
      </c>
      <c r="H283" t="s">
        <v>2160</v>
      </c>
      <c r="I283" t="s">
        <v>34</v>
      </c>
      <c r="J283" t="s">
        <v>307</v>
      </c>
      <c r="K283" t="s">
        <v>24</v>
      </c>
      <c r="L283" t="s">
        <v>193</v>
      </c>
      <c r="M283" t="s">
        <v>26</v>
      </c>
      <c r="N283" t="s">
        <v>27</v>
      </c>
    </row>
    <row r="284" spans="1:14" x14ac:dyDescent="0.25">
      <c r="A284" t="s">
        <v>1973</v>
      </c>
      <c r="B284" t="s">
        <v>1974</v>
      </c>
      <c r="C284" t="s">
        <v>1991</v>
      </c>
      <c r="D284" t="s">
        <v>1975</v>
      </c>
      <c r="E284" t="s">
        <v>695</v>
      </c>
      <c r="F284" t="s">
        <v>2165</v>
      </c>
      <c r="G284" t="s">
        <v>2166</v>
      </c>
      <c r="H284" t="s">
        <v>2167</v>
      </c>
      <c r="I284" t="s">
        <v>34</v>
      </c>
      <c r="J284" t="s">
        <v>2079</v>
      </c>
      <c r="K284" t="s">
        <v>606</v>
      </c>
      <c r="L284" t="s">
        <v>193</v>
      </c>
      <c r="M284" t="s">
        <v>26</v>
      </c>
      <c r="N284" t="s">
        <v>27</v>
      </c>
    </row>
    <row r="285" spans="1:14" x14ac:dyDescent="0.25">
      <c r="A285" t="s">
        <v>1973</v>
      </c>
      <c r="B285" t="s">
        <v>1974</v>
      </c>
      <c r="C285" t="s">
        <v>1991</v>
      </c>
      <c r="D285" t="s">
        <v>1975</v>
      </c>
      <c r="E285" t="s">
        <v>695</v>
      </c>
      <c r="F285" t="s">
        <v>2168</v>
      </c>
      <c r="G285" t="s">
        <v>2169</v>
      </c>
      <c r="H285" t="s">
        <v>2170</v>
      </c>
      <c r="I285" t="s">
        <v>34</v>
      </c>
      <c r="J285" t="s">
        <v>2079</v>
      </c>
      <c r="K285" t="s">
        <v>606</v>
      </c>
      <c r="L285" t="s">
        <v>193</v>
      </c>
      <c r="M285" t="s">
        <v>26</v>
      </c>
      <c r="N285" t="s">
        <v>27</v>
      </c>
    </row>
    <row r="286" spans="1:14" x14ac:dyDescent="0.25">
      <c r="A286" t="s">
        <v>1973</v>
      </c>
      <c r="B286" t="s">
        <v>1974</v>
      </c>
      <c r="C286" t="s">
        <v>1700</v>
      </c>
      <c r="D286" t="s">
        <v>1975</v>
      </c>
      <c r="E286" t="s">
        <v>695</v>
      </c>
      <c r="F286" t="s">
        <v>2171</v>
      </c>
      <c r="G286" t="s">
        <v>2172</v>
      </c>
      <c r="H286" t="s">
        <v>2173</v>
      </c>
      <c r="I286" t="s">
        <v>34</v>
      </c>
      <c r="J286" t="s">
        <v>142</v>
      </c>
      <c r="K286" t="s">
        <v>1705</v>
      </c>
      <c r="L286" t="s">
        <v>193</v>
      </c>
      <c r="M286" t="s">
        <v>26</v>
      </c>
      <c r="N286" t="s">
        <v>27</v>
      </c>
    </row>
    <row r="287" spans="1:14" x14ac:dyDescent="0.25">
      <c r="A287" t="s">
        <v>1973</v>
      </c>
      <c r="B287" t="s">
        <v>1974</v>
      </c>
      <c r="C287" t="s">
        <v>1991</v>
      </c>
      <c r="D287" t="s">
        <v>1975</v>
      </c>
      <c r="E287" t="s">
        <v>695</v>
      </c>
      <c r="F287" t="s">
        <v>2174</v>
      </c>
      <c r="G287" t="s">
        <v>2175</v>
      </c>
      <c r="H287" t="s">
        <v>2176</v>
      </c>
      <c r="I287" t="s">
        <v>34</v>
      </c>
      <c r="J287" t="s">
        <v>1965</v>
      </c>
      <c r="K287" t="s">
        <v>606</v>
      </c>
      <c r="L287" t="s">
        <v>193</v>
      </c>
      <c r="M287" t="s">
        <v>26</v>
      </c>
      <c r="N287" t="s">
        <v>27</v>
      </c>
    </row>
    <row r="288" spans="1:14" x14ac:dyDescent="0.25">
      <c r="A288" t="s">
        <v>1973</v>
      </c>
      <c r="B288" t="s">
        <v>1974</v>
      </c>
      <c r="C288" t="s">
        <v>1991</v>
      </c>
      <c r="D288" t="s">
        <v>1975</v>
      </c>
      <c r="E288" t="s">
        <v>695</v>
      </c>
      <c r="F288" t="s">
        <v>2177</v>
      </c>
      <c r="G288" t="s">
        <v>2178</v>
      </c>
      <c r="H288" t="s">
        <v>2179</v>
      </c>
      <c r="I288" t="s">
        <v>34</v>
      </c>
      <c r="J288" t="s">
        <v>872</v>
      </c>
      <c r="K288" t="s">
        <v>606</v>
      </c>
      <c r="L288" t="s">
        <v>193</v>
      </c>
      <c r="M288" t="s">
        <v>26</v>
      </c>
      <c r="N288" t="s">
        <v>27</v>
      </c>
    </row>
    <row r="289" spans="1:14" x14ac:dyDescent="0.25">
      <c r="A289" t="s">
        <v>1973</v>
      </c>
      <c r="B289" t="s">
        <v>1974</v>
      </c>
      <c r="C289" t="s">
        <v>1700</v>
      </c>
      <c r="D289" t="s">
        <v>1975</v>
      </c>
      <c r="E289" t="s">
        <v>695</v>
      </c>
      <c r="F289" t="s">
        <v>2180</v>
      </c>
      <c r="G289" t="s">
        <v>2181</v>
      </c>
      <c r="H289" t="s">
        <v>2182</v>
      </c>
      <c r="I289" t="s">
        <v>34</v>
      </c>
      <c r="J289" t="s">
        <v>269</v>
      </c>
      <c r="K289" t="s">
        <v>1705</v>
      </c>
      <c r="L289" t="s">
        <v>193</v>
      </c>
      <c r="M289" t="s">
        <v>26</v>
      </c>
      <c r="N289" t="s">
        <v>27</v>
      </c>
    </row>
    <row r="290" spans="1:14" x14ac:dyDescent="0.25">
      <c r="A290" t="s">
        <v>1973</v>
      </c>
      <c r="B290" t="s">
        <v>1974</v>
      </c>
      <c r="C290" t="s">
        <v>1700</v>
      </c>
      <c r="D290" t="s">
        <v>2157</v>
      </c>
      <c r="E290" t="s">
        <v>695</v>
      </c>
      <c r="F290" t="s">
        <v>2183</v>
      </c>
      <c r="G290" t="s">
        <v>2184</v>
      </c>
      <c r="H290" t="s">
        <v>2185</v>
      </c>
      <c r="I290" t="s">
        <v>34</v>
      </c>
      <c r="J290" t="s">
        <v>1860</v>
      </c>
      <c r="K290" t="s">
        <v>1705</v>
      </c>
      <c r="L290" t="s">
        <v>193</v>
      </c>
      <c r="M290" t="s">
        <v>26</v>
      </c>
      <c r="N290" t="s">
        <v>27</v>
      </c>
    </row>
    <row r="291" spans="1:14" x14ac:dyDescent="0.25">
      <c r="A291" t="s">
        <v>1973</v>
      </c>
      <c r="B291" t="s">
        <v>1974</v>
      </c>
      <c r="C291" t="s">
        <v>1991</v>
      </c>
      <c r="D291" t="s">
        <v>1975</v>
      </c>
      <c r="E291" t="s">
        <v>695</v>
      </c>
      <c r="F291" t="s">
        <v>2186</v>
      </c>
      <c r="G291" t="s">
        <v>2187</v>
      </c>
      <c r="H291" t="s">
        <v>2188</v>
      </c>
      <c r="I291" t="s">
        <v>34</v>
      </c>
      <c r="J291" t="s">
        <v>1988</v>
      </c>
      <c r="K291" t="s">
        <v>606</v>
      </c>
      <c r="L291" t="s">
        <v>193</v>
      </c>
      <c r="M291" t="s">
        <v>26</v>
      </c>
      <c r="N291" t="s">
        <v>27</v>
      </c>
    </row>
    <row r="292" spans="1:14" x14ac:dyDescent="0.25">
      <c r="A292" t="s">
        <v>1973</v>
      </c>
      <c r="B292" t="s">
        <v>1974</v>
      </c>
      <c r="C292" t="s">
        <v>1700</v>
      </c>
      <c r="D292" t="s">
        <v>2157</v>
      </c>
      <c r="E292" t="s">
        <v>695</v>
      </c>
      <c r="F292" t="s">
        <v>2189</v>
      </c>
      <c r="G292" t="s">
        <v>2190</v>
      </c>
      <c r="H292" t="s">
        <v>2191</v>
      </c>
      <c r="I292" t="s">
        <v>34</v>
      </c>
      <c r="J292" t="s">
        <v>1648</v>
      </c>
      <c r="K292" t="s">
        <v>1705</v>
      </c>
      <c r="L292" t="s">
        <v>193</v>
      </c>
      <c r="M292" t="s">
        <v>26</v>
      </c>
      <c r="N292" t="s">
        <v>27</v>
      </c>
    </row>
    <row r="293" spans="1:14" x14ac:dyDescent="0.25">
      <c r="A293" t="s">
        <v>1973</v>
      </c>
      <c r="B293" t="s">
        <v>1974</v>
      </c>
      <c r="C293" t="s">
        <v>1700</v>
      </c>
      <c r="D293" t="s">
        <v>1975</v>
      </c>
      <c r="E293" t="s">
        <v>695</v>
      </c>
      <c r="F293" t="s">
        <v>2192</v>
      </c>
      <c r="G293" t="s">
        <v>2193</v>
      </c>
      <c r="H293" t="s">
        <v>2194</v>
      </c>
      <c r="I293" t="s">
        <v>34</v>
      </c>
      <c r="J293" t="s">
        <v>1161</v>
      </c>
      <c r="K293" t="s">
        <v>1705</v>
      </c>
      <c r="L293" t="s">
        <v>193</v>
      </c>
      <c r="M293" t="s">
        <v>26</v>
      </c>
      <c r="N293" t="s">
        <v>27</v>
      </c>
    </row>
    <row r="294" spans="1:14" x14ac:dyDescent="0.25">
      <c r="A294" t="s">
        <v>1973</v>
      </c>
      <c r="B294" t="s">
        <v>1974</v>
      </c>
      <c r="C294" t="s">
        <v>1991</v>
      </c>
      <c r="D294" t="s">
        <v>1975</v>
      </c>
      <c r="E294" t="s">
        <v>695</v>
      </c>
      <c r="F294" t="s">
        <v>2195</v>
      </c>
      <c r="G294" t="s">
        <v>2196</v>
      </c>
      <c r="H294" t="s">
        <v>2197</v>
      </c>
      <c r="I294" t="s">
        <v>34</v>
      </c>
      <c r="J294" t="s">
        <v>1988</v>
      </c>
      <c r="K294" t="s">
        <v>606</v>
      </c>
      <c r="L294" t="s">
        <v>193</v>
      </c>
      <c r="M294" t="s">
        <v>26</v>
      </c>
      <c r="N294" t="s">
        <v>27</v>
      </c>
    </row>
    <row r="295" spans="1:14" x14ac:dyDescent="0.25">
      <c r="A295" t="s">
        <v>1973</v>
      </c>
      <c r="B295" t="s">
        <v>1974</v>
      </c>
      <c r="C295" t="s">
        <v>1700</v>
      </c>
      <c r="D295" t="s">
        <v>1975</v>
      </c>
      <c r="E295" t="s">
        <v>695</v>
      </c>
      <c r="F295" t="s">
        <v>2198</v>
      </c>
      <c r="G295" t="s">
        <v>2199</v>
      </c>
      <c r="H295" t="s">
        <v>2200</v>
      </c>
      <c r="I295" t="s">
        <v>34</v>
      </c>
      <c r="J295" t="s">
        <v>142</v>
      </c>
      <c r="K295" t="s">
        <v>1705</v>
      </c>
      <c r="L295" t="s">
        <v>193</v>
      </c>
      <c r="M295" t="s">
        <v>26</v>
      </c>
      <c r="N295" t="s">
        <v>27</v>
      </c>
    </row>
    <row r="296" spans="1:14" x14ac:dyDescent="0.25">
      <c r="A296" t="s">
        <v>1973</v>
      </c>
      <c r="B296" t="s">
        <v>1974</v>
      </c>
      <c r="C296" t="s">
        <v>1991</v>
      </c>
      <c r="D296" t="s">
        <v>1975</v>
      </c>
      <c r="E296" t="s">
        <v>695</v>
      </c>
      <c r="F296" t="s">
        <v>2201</v>
      </c>
      <c r="G296" t="s">
        <v>2202</v>
      </c>
      <c r="H296" t="s">
        <v>2203</v>
      </c>
      <c r="I296" t="s">
        <v>34</v>
      </c>
      <c r="J296" t="s">
        <v>2023</v>
      </c>
      <c r="K296" t="s">
        <v>606</v>
      </c>
      <c r="L296" t="s">
        <v>193</v>
      </c>
      <c r="M296" t="s">
        <v>26</v>
      </c>
      <c r="N296" t="s">
        <v>27</v>
      </c>
    </row>
    <row r="297" spans="1:14" x14ac:dyDescent="0.25">
      <c r="A297" t="s">
        <v>2204</v>
      </c>
      <c r="B297" t="s">
        <v>599</v>
      </c>
      <c r="C297" t="s">
        <v>1998</v>
      </c>
      <c r="D297" t="s">
        <v>1612</v>
      </c>
      <c r="E297" t="s">
        <v>695</v>
      </c>
      <c r="F297" t="s">
        <v>2205</v>
      </c>
      <c r="G297" t="s">
        <v>2206</v>
      </c>
      <c r="H297" t="s">
        <v>2207</v>
      </c>
      <c r="I297" t="s">
        <v>34</v>
      </c>
      <c r="J297" t="s">
        <v>929</v>
      </c>
      <c r="K297" t="s">
        <v>24</v>
      </c>
      <c r="L297" t="s">
        <v>82</v>
      </c>
      <c r="M297" t="s">
        <v>26</v>
      </c>
      <c r="N297" t="s">
        <v>27</v>
      </c>
    </row>
    <row r="298" spans="1:14" x14ac:dyDescent="0.25">
      <c r="A298" t="s">
        <v>2161</v>
      </c>
      <c r="B298" t="s">
        <v>599</v>
      </c>
      <c r="C298" t="s">
        <v>1998</v>
      </c>
      <c r="D298" t="s">
        <v>1612</v>
      </c>
      <c r="E298" t="s">
        <v>695</v>
      </c>
      <c r="F298" t="s">
        <v>2212</v>
      </c>
      <c r="G298" t="s">
        <v>2213</v>
      </c>
      <c r="H298" t="s">
        <v>2214</v>
      </c>
      <c r="I298" t="s">
        <v>34</v>
      </c>
      <c r="J298" t="s">
        <v>269</v>
      </c>
      <c r="K298" t="s">
        <v>24</v>
      </c>
      <c r="L298" t="s">
        <v>82</v>
      </c>
      <c r="M298" t="s">
        <v>26</v>
      </c>
      <c r="N298" t="s">
        <v>27</v>
      </c>
    </row>
    <row r="299" spans="1:14" x14ac:dyDescent="0.25">
      <c r="A299" t="s">
        <v>2208</v>
      </c>
      <c r="B299" t="s">
        <v>599</v>
      </c>
      <c r="C299" t="s">
        <v>1998</v>
      </c>
      <c r="D299" t="s">
        <v>1612</v>
      </c>
      <c r="E299" t="s">
        <v>695</v>
      </c>
      <c r="F299" t="s">
        <v>2215</v>
      </c>
      <c r="G299" t="s">
        <v>2216</v>
      </c>
      <c r="H299" t="s">
        <v>2217</v>
      </c>
      <c r="I299" t="s">
        <v>34</v>
      </c>
      <c r="J299" t="s">
        <v>426</v>
      </c>
      <c r="K299" t="s">
        <v>24</v>
      </c>
      <c r="L299" t="s">
        <v>82</v>
      </c>
      <c r="M299" t="s">
        <v>26</v>
      </c>
      <c r="N299" t="s">
        <v>27</v>
      </c>
    </row>
    <row r="300" spans="1:14" x14ac:dyDescent="0.25">
      <c r="A300" t="s">
        <v>2218</v>
      </c>
      <c r="B300" t="s">
        <v>1021</v>
      </c>
      <c r="C300" t="s">
        <v>16</v>
      </c>
      <c r="D300" t="s">
        <v>2219</v>
      </c>
      <c r="E300" t="s">
        <v>18</v>
      </c>
      <c r="F300" t="s">
        <v>2220</v>
      </c>
      <c r="G300" t="s">
        <v>2221</v>
      </c>
      <c r="H300" t="s">
        <v>2222</v>
      </c>
      <c r="I300" t="s">
        <v>34</v>
      </c>
      <c r="J300" t="s">
        <v>2223</v>
      </c>
      <c r="K300" t="s">
        <v>24</v>
      </c>
      <c r="L300" t="s">
        <v>82</v>
      </c>
      <c r="M300" t="s">
        <v>26</v>
      </c>
      <c r="N300" t="s">
        <v>27</v>
      </c>
    </row>
    <row r="301" spans="1:14" x14ac:dyDescent="0.25">
      <c r="A301" t="s">
        <v>2224</v>
      </c>
      <c r="B301" t="s">
        <v>428</v>
      </c>
      <c r="C301" t="s">
        <v>16</v>
      </c>
      <c r="D301" t="s">
        <v>2225</v>
      </c>
      <c r="E301" t="s">
        <v>18</v>
      </c>
      <c r="F301" t="s">
        <v>2226</v>
      </c>
      <c r="G301" t="s">
        <v>2227</v>
      </c>
      <c r="H301" t="s">
        <v>2228</v>
      </c>
      <c r="I301" t="s">
        <v>34</v>
      </c>
      <c r="J301" t="s">
        <v>178</v>
      </c>
      <c r="K301" t="s">
        <v>24</v>
      </c>
      <c r="L301" t="s">
        <v>842</v>
      </c>
      <c r="M301" t="s">
        <v>26</v>
      </c>
      <c r="N301" t="s">
        <v>27</v>
      </c>
    </row>
    <row r="302" spans="1:14" x14ac:dyDescent="0.25">
      <c r="A302" t="s">
        <v>2229</v>
      </c>
      <c r="B302" t="s">
        <v>2230</v>
      </c>
      <c r="C302" t="s">
        <v>76</v>
      </c>
      <c r="D302" t="s">
        <v>2231</v>
      </c>
      <c r="E302" t="s">
        <v>18</v>
      </c>
      <c r="F302" t="s">
        <v>2232</v>
      </c>
      <c r="G302" t="s">
        <v>2233</v>
      </c>
      <c r="H302" t="s">
        <v>2234</v>
      </c>
      <c r="I302" t="s">
        <v>34</v>
      </c>
      <c r="J302" t="s">
        <v>2235</v>
      </c>
      <c r="K302" t="s">
        <v>24</v>
      </c>
      <c r="L302" t="s">
        <v>2236</v>
      </c>
      <c r="M302" t="s">
        <v>2237</v>
      </c>
      <c r="N302" t="s">
        <v>46</v>
      </c>
    </row>
    <row r="303" spans="1:14" x14ac:dyDescent="0.25">
      <c r="A303" t="s">
        <v>2238</v>
      </c>
      <c r="B303" t="s">
        <v>2239</v>
      </c>
      <c r="C303" t="s">
        <v>16</v>
      </c>
      <c r="D303" t="s">
        <v>2240</v>
      </c>
      <c r="E303" t="s">
        <v>18</v>
      </c>
      <c r="F303" t="s">
        <v>2241</v>
      </c>
      <c r="G303" t="s">
        <v>2242</v>
      </c>
      <c r="H303" t="s">
        <v>2243</v>
      </c>
      <c r="I303" t="s">
        <v>34</v>
      </c>
      <c r="J303" t="s">
        <v>2244</v>
      </c>
      <c r="K303" t="s">
        <v>24</v>
      </c>
      <c r="L303" t="s">
        <v>848</v>
      </c>
      <c r="M303" t="s">
        <v>2245</v>
      </c>
      <c r="N303" t="s">
        <v>46</v>
      </c>
    </row>
    <row r="304" spans="1:14" x14ac:dyDescent="0.25">
      <c r="A304" t="s">
        <v>2246</v>
      </c>
      <c r="B304" t="s">
        <v>2247</v>
      </c>
      <c r="C304" t="s">
        <v>76</v>
      </c>
      <c r="D304" t="s">
        <v>616</v>
      </c>
      <c r="E304" t="s">
        <v>18</v>
      </c>
      <c r="F304" t="s">
        <v>2248</v>
      </c>
      <c r="G304" t="s">
        <v>2249</v>
      </c>
      <c r="H304" t="s">
        <v>2250</v>
      </c>
      <c r="I304" t="s">
        <v>34</v>
      </c>
      <c r="J304" t="s">
        <v>1066</v>
      </c>
      <c r="K304" t="s">
        <v>24</v>
      </c>
      <c r="L304" t="s">
        <v>2251</v>
      </c>
      <c r="M304" t="s">
        <v>26</v>
      </c>
      <c r="N304" t="s">
        <v>27</v>
      </c>
    </row>
    <row r="305" spans="1:14" x14ac:dyDescent="0.25">
      <c r="A305" t="s">
        <v>2252</v>
      </c>
      <c r="B305" t="s">
        <v>2253</v>
      </c>
      <c r="C305" t="s">
        <v>76</v>
      </c>
      <c r="D305" t="s">
        <v>472</v>
      </c>
      <c r="E305" t="s">
        <v>18</v>
      </c>
      <c r="F305" t="s">
        <v>2254</v>
      </c>
      <c r="G305" t="s">
        <v>2255</v>
      </c>
      <c r="H305" t="s">
        <v>2256</v>
      </c>
      <c r="I305" t="s">
        <v>34</v>
      </c>
      <c r="J305" t="s">
        <v>816</v>
      </c>
      <c r="K305" t="s">
        <v>24</v>
      </c>
      <c r="L305" t="s">
        <v>477</v>
      </c>
      <c r="M305" t="s">
        <v>26</v>
      </c>
      <c r="N305" t="s">
        <v>27</v>
      </c>
    </row>
    <row r="306" spans="1:14" x14ac:dyDescent="0.25">
      <c r="A306" t="s">
        <v>2257</v>
      </c>
      <c r="B306" t="s">
        <v>2258</v>
      </c>
      <c r="C306" t="s">
        <v>76</v>
      </c>
      <c r="D306" t="s">
        <v>616</v>
      </c>
      <c r="E306" t="s">
        <v>18</v>
      </c>
      <c r="F306" t="s">
        <v>2259</v>
      </c>
      <c r="G306" t="s">
        <v>2260</v>
      </c>
      <c r="H306" t="s">
        <v>2261</v>
      </c>
      <c r="I306" t="s">
        <v>34</v>
      </c>
      <c r="J306" t="s">
        <v>98</v>
      </c>
      <c r="K306" t="s">
        <v>24</v>
      </c>
      <c r="L306" t="s">
        <v>2251</v>
      </c>
      <c r="M306" t="s">
        <v>26</v>
      </c>
      <c r="N306" t="s">
        <v>27</v>
      </c>
    </row>
    <row r="307" spans="1:14" x14ac:dyDescent="0.25">
      <c r="A307" t="s">
        <v>2262</v>
      </c>
      <c r="B307" t="s">
        <v>2263</v>
      </c>
      <c r="C307" t="s">
        <v>76</v>
      </c>
      <c r="D307" t="s">
        <v>2264</v>
      </c>
      <c r="E307" t="s">
        <v>18</v>
      </c>
      <c r="F307" t="s">
        <v>2265</v>
      </c>
      <c r="G307" t="s">
        <v>2266</v>
      </c>
      <c r="H307" t="s">
        <v>2267</v>
      </c>
      <c r="I307" t="s">
        <v>34</v>
      </c>
      <c r="J307" t="s">
        <v>1056</v>
      </c>
      <c r="K307" t="s">
        <v>24</v>
      </c>
      <c r="L307" t="s">
        <v>224</v>
      </c>
      <c r="M307" t="s">
        <v>2268</v>
      </c>
      <c r="N307" t="s">
        <v>46</v>
      </c>
    </row>
    <row r="308" spans="1:14" x14ac:dyDescent="0.25">
      <c r="A308" t="s">
        <v>2273</v>
      </c>
      <c r="B308" t="s">
        <v>403</v>
      </c>
      <c r="C308" t="s">
        <v>16</v>
      </c>
      <c r="D308" t="s">
        <v>397</v>
      </c>
      <c r="E308" t="s">
        <v>18</v>
      </c>
      <c r="F308" t="s">
        <v>2274</v>
      </c>
      <c r="G308" t="s">
        <v>2275</v>
      </c>
      <c r="H308" t="s">
        <v>2276</v>
      </c>
      <c r="I308" t="s">
        <v>34</v>
      </c>
      <c r="J308" t="s">
        <v>1860</v>
      </c>
      <c r="K308" t="s">
        <v>24</v>
      </c>
      <c r="L308" t="s">
        <v>401</v>
      </c>
      <c r="M308" t="s">
        <v>26</v>
      </c>
      <c r="N308" t="s">
        <v>27</v>
      </c>
    </row>
    <row r="309" spans="1:14" x14ac:dyDescent="0.25">
      <c r="A309" t="s">
        <v>2277</v>
      </c>
      <c r="B309" t="s">
        <v>2278</v>
      </c>
      <c r="C309" t="s">
        <v>16</v>
      </c>
      <c r="D309" t="s">
        <v>2279</v>
      </c>
      <c r="E309" t="s">
        <v>18</v>
      </c>
      <c r="F309" t="s">
        <v>2280</v>
      </c>
      <c r="G309" t="s">
        <v>2281</v>
      </c>
      <c r="H309" t="s">
        <v>2282</v>
      </c>
      <c r="I309" t="s">
        <v>34</v>
      </c>
      <c r="J309" t="s">
        <v>2283</v>
      </c>
      <c r="K309" t="s">
        <v>24</v>
      </c>
      <c r="L309" t="s">
        <v>900</v>
      </c>
      <c r="M309" t="s">
        <v>2284</v>
      </c>
      <c r="N309" t="s">
        <v>46</v>
      </c>
    </row>
    <row r="310" spans="1:14" x14ac:dyDescent="0.25">
      <c r="A310" t="s">
        <v>2285</v>
      </c>
      <c r="C310" t="s">
        <v>16</v>
      </c>
      <c r="D310" t="s">
        <v>2286</v>
      </c>
      <c r="E310" t="s">
        <v>18</v>
      </c>
      <c r="F310" t="s">
        <v>2287</v>
      </c>
      <c r="G310" t="s">
        <v>2288</v>
      </c>
      <c r="H310" t="s">
        <v>2289</v>
      </c>
      <c r="I310" t="s">
        <v>34</v>
      </c>
      <c r="J310" t="s">
        <v>1557</v>
      </c>
      <c r="K310" t="s">
        <v>24</v>
      </c>
      <c r="L310" t="s">
        <v>63</v>
      </c>
      <c r="M310" t="s">
        <v>2290</v>
      </c>
      <c r="N310" t="s">
        <v>46</v>
      </c>
    </row>
    <row r="311" spans="1:14" x14ac:dyDescent="0.25">
      <c r="A311" t="s">
        <v>2291</v>
      </c>
      <c r="C311" t="s">
        <v>16</v>
      </c>
      <c r="D311" t="s">
        <v>1052</v>
      </c>
      <c r="E311" t="s">
        <v>18</v>
      </c>
      <c r="F311" t="s">
        <v>2292</v>
      </c>
      <c r="G311" t="s">
        <v>2293</v>
      </c>
      <c r="H311" t="s">
        <v>2294</v>
      </c>
      <c r="I311" t="s">
        <v>34</v>
      </c>
      <c r="J311" t="s">
        <v>745</v>
      </c>
      <c r="K311" t="s">
        <v>24</v>
      </c>
      <c r="L311" t="s">
        <v>224</v>
      </c>
      <c r="M311" t="s">
        <v>26</v>
      </c>
      <c r="N311" t="s">
        <v>27</v>
      </c>
    </row>
    <row r="312" spans="1:14" x14ac:dyDescent="0.25">
      <c r="A312" t="s">
        <v>2295</v>
      </c>
      <c r="B312" t="s">
        <v>212</v>
      </c>
      <c r="C312" t="s">
        <v>16</v>
      </c>
      <c r="D312" t="s">
        <v>547</v>
      </c>
      <c r="E312" t="s">
        <v>18</v>
      </c>
      <c r="F312" t="s">
        <v>2296</v>
      </c>
      <c r="G312" t="s">
        <v>2297</v>
      </c>
      <c r="H312" t="s">
        <v>2298</v>
      </c>
      <c r="I312" t="s">
        <v>34</v>
      </c>
      <c r="J312" t="s">
        <v>661</v>
      </c>
      <c r="K312" t="s">
        <v>24</v>
      </c>
      <c r="L312" t="s">
        <v>552</v>
      </c>
      <c r="M312" t="s">
        <v>26</v>
      </c>
      <c r="N312" t="s">
        <v>27</v>
      </c>
    </row>
    <row r="313" spans="1:14" x14ac:dyDescent="0.25">
      <c r="A313" t="s">
        <v>2299</v>
      </c>
      <c r="B313" t="s">
        <v>2300</v>
      </c>
      <c r="C313" t="s">
        <v>76</v>
      </c>
      <c r="D313" t="s">
        <v>2301</v>
      </c>
      <c r="E313" t="s">
        <v>18</v>
      </c>
      <c r="F313" t="s">
        <v>2302</v>
      </c>
      <c r="G313" t="s">
        <v>2303</v>
      </c>
      <c r="H313" t="s">
        <v>2304</v>
      </c>
      <c r="I313" t="s">
        <v>34</v>
      </c>
      <c r="J313" t="s">
        <v>1385</v>
      </c>
      <c r="K313" t="s">
        <v>24</v>
      </c>
      <c r="L313" t="s">
        <v>224</v>
      </c>
      <c r="M313" t="s">
        <v>2305</v>
      </c>
      <c r="N313" t="s">
        <v>46</v>
      </c>
    </row>
    <row r="314" spans="1:14" x14ac:dyDescent="0.25">
      <c r="A314" t="s">
        <v>2306</v>
      </c>
      <c r="B314" t="s">
        <v>2307</v>
      </c>
      <c r="C314" t="s">
        <v>16</v>
      </c>
      <c r="D314" t="s">
        <v>547</v>
      </c>
      <c r="E314" t="s">
        <v>18</v>
      </c>
      <c r="F314" t="s">
        <v>2308</v>
      </c>
      <c r="G314" t="s">
        <v>2309</v>
      </c>
      <c r="H314" t="s">
        <v>2310</v>
      </c>
      <c r="I314" t="s">
        <v>34</v>
      </c>
      <c r="J314" t="s">
        <v>551</v>
      </c>
      <c r="K314" t="s">
        <v>24</v>
      </c>
      <c r="L314" t="s">
        <v>552</v>
      </c>
      <c r="M314" t="s">
        <v>2311</v>
      </c>
      <c r="N314" t="s">
        <v>46</v>
      </c>
    </row>
    <row r="315" spans="1:14" x14ac:dyDescent="0.25">
      <c r="A315" t="s">
        <v>2312</v>
      </c>
      <c r="B315" t="s">
        <v>2313</v>
      </c>
      <c r="C315" t="s">
        <v>76</v>
      </c>
      <c r="D315" t="s">
        <v>2314</v>
      </c>
      <c r="E315" t="s">
        <v>18</v>
      </c>
      <c r="F315" t="s">
        <v>2315</v>
      </c>
      <c r="G315" t="s">
        <v>2316</v>
      </c>
      <c r="H315" t="s">
        <v>2317</v>
      </c>
      <c r="I315" t="s">
        <v>34</v>
      </c>
      <c r="J315" t="s">
        <v>324</v>
      </c>
      <c r="K315" t="s">
        <v>24</v>
      </c>
      <c r="L315" t="s">
        <v>441</v>
      </c>
      <c r="M315" t="s">
        <v>2318</v>
      </c>
      <c r="N315" t="s">
        <v>46</v>
      </c>
    </row>
    <row r="316" spans="1:14" x14ac:dyDescent="0.25">
      <c r="A316" t="s">
        <v>2319</v>
      </c>
      <c r="B316" t="s">
        <v>2320</v>
      </c>
      <c r="C316" t="s">
        <v>76</v>
      </c>
      <c r="D316" t="s">
        <v>2321</v>
      </c>
      <c r="E316" t="s">
        <v>18</v>
      </c>
      <c r="F316" t="s">
        <v>2322</v>
      </c>
      <c r="G316" t="s">
        <v>2323</v>
      </c>
      <c r="H316" t="s">
        <v>2324</v>
      </c>
      <c r="I316" t="s">
        <v>34</v>
      </c>
      <c r="J316" t="s">
        <v>1275</v>
      </c>
      <c r="K316" t="s">
        <v>24</v>
      </c>
      <c r="L316" t="s">
        <v>2325</v>
      </c>
      <c r="M316" t="s">
        <v>26</v>
      </c>
      <c r="N316" t="s">
        <v>27</v>
      </c>
    </row>
    <row r="317" spans="1:14" x14ac:dyDescent="0.25">
      <c r="A317" t="s">
        <v>2326</v>
      </c>
      <c r="B317" t="s">
        <v>2327</v>
      </c>
      <c r="C317" t="s">
        <v>16</v>
      </c>
      <c r="D317" t="s">
        <v>2328</v>
      </c>
      <c r="E317" t="s">
        <v>18</v>
      </c>
      <c r="F317" t="s">
        <v>2329</v>
      </c>
      <c r="G317" t="s">
        <v>2330</v>
      </c>
      <c r="H317" t="s">
        <v>2331</v>
      </c>
      <c r="I317" t="s">
        <v>34</v>
      </c>
      <c r="J317" t="s">
        <v>2223</v>
      </c>
      <c r="K317" t="s">
        <v>24</v>
      </c>
      <c r="L317" t="s">
        <v>44</v>
      </c>
      <c r="M317" t="s">
        <v>26</v>
      </c>
      <c r="N317" t="s">
        <v>27</v>
      </c>
    </row>
    <row r="318" spans="1:14" x14ac:dyDescent="0.25">
      <c r="A318" t="s">
        <v>2332</v>
      </c>
      <c r="B318" t="s">
        <v>2333</v>
      </c>
      <c r="C318" t="s">
        <v>16</v>
      </c>
      <c r="D318" t="s">
        <v>2334</v>
      </c>
      <c r="E318" t="s">
        <v>18</v>
      </c>
      <c r="F318" t="s">
        <v>2335</v>
      </c>
      <c r="G318" t="s">
        <v>2336</v>
      </c>
      <c r="H318" t="s">
        <v>2337</v>
      </c>
      <c r="I318" t="s">
        <v>34</v>
      </c>
      <c r="J318" t="s">
        <v>551</v>
      </c>
      <c r="K318" t="s">
        <v>24</v>
      </c>
      <c r="L318" t="s">
        <v>82</v>
      </c>
      <c r="M318" t="s">
        <v>2338</v>
      </c>
      <c r="N318" t="s">
        <v>46</v>
      </c>
    </row>
    <row r="319" spans="1:14" x14ac:dyDescent="0.25">
      <c r="A319" t="s">
        <v>2339</v>
      </c>
      <c r="C319" t="s">
        <v>16</v>
      </c>
      <c r="E319" t="s">
        <v>18</v>
      </c>
      <c r="F319" t="s">
        <v>2340</v>
      </c>
      <c r="G319" t="s">
        <v>2341</v>
      </c>
      <c r="H319" t="s">
        <v>2342</v>
      </c>
      <c r="I319" t="s">
        <v>34</v>
      </c>
      <c r="J319" t="s">
        <v>276</v>
      </c>
      <c r="K319" t="s">
        <v>24</v>
      </c>
      <c r="L319" t="s">
        <v>184</v>
      </c>
      <c r="M319" t="s">
        <v>26</v>
      </c>
      <c r="N319" t="s">
        <v>27</v>
      </c>
    </row>
    <row r="320" spans="1:14" x14ac:dyDescent="0.25">
      <c r="A320" t="s">
        <v>2343</v>
      </c>
      <c r="B320" t="s">
        <v>2344</v>
      </c>
      <c r="C320" t="s">
        <v>16</v>
      </c>
      <c r="D320" t="s">
        <v>2345</v>
      </c>
      <c r="E320" t="s">
        <v>18</v>
      </c>
      <c r="F320" t="s">
        <v>2346</v>
      </c>
      <c r="G320" t="s">
        <v>2347</v>
      </c>
      <c r="H320" t="s">
        <v>2348</v>
      </c>
      <c r="I320" t="s">
        <v>34</v>
      </c>
      <c r="J320" t="s">
        <v>35</v>
      </c>
      <c r="K320" t="s">
        <v>24</v>
      </c>
      <c r="L320" t="s">
        <v>224</v>
      </c>
      <c r="M320" t="s">
        <v>26</v>
      </c>
      <c r="N320" t="s">
        <v>27</v>
      </c>
    </row>
    <row r="321" spans="1:14" x14ac:dyDescent="0.25">
      <c r="A321" t="s">
        <v>2349</v>
      </c>
      <c r="C321" t="s">
        <v>76</v>
      </c>
      <c r="D321" t="s">
        <v>472</v>
      </c>
      <c r="E321" t="s">
        <v>18</v>
      </c>
      <c r="F321" t="s">
        <v>2350</v>
      </c>
      <c r="G321" t="s">
        <v>2351</v>
      </c>
      <c r="H321" t="s">
        <v>2352</v>
      </c>
      <c r="I321" t="s">
        <v>34</v>
      </c>
      <c r="J321" t="s">
        <v>476</v>
      </c>
      <c r="K321" t="s">
        <v>24</v>
      </c>
      <c r="L321" t="s">
        <v>477</v>
      </c>
      <c r="M321" t="s">
        <v>26</v>
      </c>
      <c r="N321" t="s">
        <v>27</v>
      </c>
    </row>
    <row r="322" spans="1:14" x14ac:dyDescent="0.25">
      <c r="A322" t="s">
        <v>2353</v>
      </c>
      <c r="B322" t="s">
        <v>2354</v>
      </c>
      <c r="C322" t="s">
        <v>16</v>
      </c>
      <c r="D322" t="s">
        <v>2355</v>
      </c>
      <c r="E322" t="s">
        <v>18</v>
      </c>
      <c r="F322" t="s">
        <v>2356</v>
      </c>
      <c r="G322" t="s">
        <v>2357</v>
      </c>
      <c r="H322" t="s">
        <v>2358</v>
      </c>
      <c r="I322" t="s">
        <v>34</v>
      </c>
      <c r="J322" t="s">
        <v>1372</v>
      </c>
      <c r="K322" t="s">
        <v>24</v>
      </c>
      <c r="L322" t="s">
        <v>224</v>
      </c>
      <c r="M322" t="s">
        <v>2359</v>
      </c>
      <c r="N322" t="s">
        <v>46</v>
      </c>
    </row>
    <row r="323" spans="1:14" x14ac:dyDescent="0.25">
      <c r="A323" t="s">
        <v>2360</v>
      </c>
      <c r="B323" t="s">
        <v>2361</v>
      </c>
      <c r="C323" t="s">
        <v>16</v>
      </c>
      <c r="D323" t="s">
        <v>2328</v>
      </c>
      <c r="E323" t="s">
        <v>18</v>
      </c>
      <c r="F323" t="s">
        <v>2362</v>
      </c>
      <c r="G323" t="s">
        <v>2363</v>
      </c>
      <c r="H323" t="s">
        <v>2364</v>
      </c>
      <c r="I323" t="s">
        <v>34</v>
      </c>
      <c r="J323" t="s">
        <v>170</v>
      </c>
      <c r="K323" t="s">
        <v>24</v>
      </c>
      <c r="L323" t="s">
        <v>44</v>
      </c>
      <c r="M323" t="s">
        <v>2365</v>
      </c>
      <c r="N323" t="s">
        <v>46</v>
      </c>
    </row>
    <row r="324" spans="1:14" x14ac:dyDescent="0.25">
      <c r="A324" t="s">
        <v>2366</v>
      </c>
      <c r="B324" t="s">
        <v>2367</v>
      </c>
      <c r="C324" t="s">
        <v>16</v>
      </c>
      <c r="D324" t="s">
        <v>2368</v>
      </c>
      <c r="E324" t="s">
        <v>18</v>
      </c>
      <c r="F324" t="s">
        <v>2369</v>
      </c>
      <c r="G324" t="s">
        <v>2370</v>
      </c>
      <c r="H324" t="s">
        <v>2371</v>
      </c>
      <c r="I324" t="s">
        <v>34</v>
      </c>
      <c r="J324" t="s">
        <v>393</v>
      </c>
      <c r="K324" t="s">
        <v>24</v>
      </c>
      <c r="L324" t="s">
        <v>224</v>
      </c>
      <c r="M324" t="s">
        <v>26</v>
      </c>
      <c r="N324" t="s">
        <v>27</v>
      </c>
    </row>
    <row r="325" spans="1:14" x14ac:dyDescent="0.25">
      <c r="A325" t="s">
        <v>2372</v>
      </c>
      <c r="B325" t="s">
        <v>2373</v>
      </c>
      <c r="C325" t="s">
        <v>16</v>
      </c>
      <c r="D325" t="s">
        <v>329</v>
      </c>
      <c r="E325" t="s">
        <v>18</v>
      </c>
      <c r="F325" t="s">
        <v>2374</v>
      </c>
      <c r="G325" t="s">
        <v>2375</v>
      </c>
      <c r="H325" t="s">
        <v>2376</v>
      </c>
      <c r="I325" t="s">
        <v>34</v>
      </c>
      <c r="J325" t="s">
        <v>794</v>
      </c>
      <c r="K325" t="s">
        <v>24</v>
      </c>
      <c r="L325" t="s">
        <v>334</v>
      </c>
      <c r="M325" t="s">
        <v>2377</v>
      </c>
      <c r="N325" t="s">
        <v>46</v>
      </c>
    </row>
    <row r="326" spans="1:14" x14ac:dyDescent="0.25">
      <c r="A326" t="s">
        <v>2378</v>
      </c>
      <c r="B326" t="s">
        <v>2379</v>
      </c>
      <c r="C326" t="s">
        <v>16</v>
      </c>
      <c r="D326" t="s">
        <v>2380</v>
      </c>
      <c r="E326" t="s">
        <v>18</v>
      </c>
      <c r="F326" t="s">
        <v>2381</v>
      </c>
      <c r="G326" t="s">
        <v>2382</v>
      </c>
      <c r="H326" t="s">
        <v>2383</v>
      </c>
      <c r="I326" t="s">
        <v>34</v>
      </c>
      <c r="J326" t="s">
        <v>419</v>
      </c>
      <c r="K326" t="s">
        <v>24</v>
      </c>
      <c r="L326" t="s">
        <v>2384</v>
      </c>
      <c r="M326" t="s">
        <v>2385</v>
      </c>
      <c r="N326" t="s">
        <v>46</v>
      </c>
    </row>
    <row r="327" spans="1:14" x14ac:dyDescent="0.25">
      <c r="A327" t="s">
        <v>2386</v>
      </c>
      <c r="B327" t="s">
        <v>2387</v>
      </c>
      <c r="C327" t="s">
        <v>16</v>
      </c>
      <c r="D327" t="s">
        <v>220</v>
      </c>
      <c r="E327" t="s">
        <v>18</v>
      </c>
      <c r="F327" t="s">
        <v>2388</v>
      </c>
      <c r="G327" t="s">
        <v>2389</v>
      </c>
      <c r="H327" t="s">
        <v>2390</v>
      </c>
      <c r="I327" t="s">
        <v>34</v>
      </c>
      <c r="J327" t="s">
        <v>2391</v>
      </c>
      <c r="K327" t="s">
        <v>24</v>
      </c>
      <c r="L327" t="s">
        <v>224</v>
      </c>
      <c r="M327" t="s">
        <v>26</v>
      </c>
      <c r="N327" t="s">
        <v>27</v>
      </c>
    </row>
    <row r="328" spans="1:14" x14ac:dyDescent="0.25">
      <c r="A328" t="s">
        <v>2392</v>
      </c>
      <c r="B328" t="s">
        <v>1424</v>
      </c>
      <c r="C328" t="s">
        <v>16</v>
      </c>
      <c r="D328" t="s">
        <v>288</v>
      </c>
      <c r="E328" t="s">
        <v>18</v>
      </c>
      <c r="F328" t="s">
        <v>2393</v>
      </c>
      <c r="G328" t="s">
        <v>2394</v>
      </c>
      <c r="H328" t="s">
        <v>2395</v>
      </c>
      <c r="I328" t="s">
        <v>34</v>
      </c>
      <c r="J328" t="s">
        <v>412</v>
      </c>
      <c r="K328" t="s">
        <v>24</v>
      </c>
      <c r="L328" t="s">
        <v>224</v>
      </c>
      <c r="M328" t="s">
        <v>2396</v>
      </c>
      <c r="N328" t="s">
        <v>46</v>
      </c>
    </row>
    <row r="329" spans="1:14" x14ac:dyDescent="0.25">
      <c r="A329" t="s">
        <v>2397</v>
      </c>
      <c r="B329" t="s">
        <v>2398</v>
      </c>
      <c r="C329" t="s">
        <v>16</v>
      </c>
      <c r="D329" t="s">
        <v>102</v>
      </c>
      <c r="E329" t="s">
        <v>18</v>
      </c>
      <c r="F329" t="s">
        <v>2399</v>
      </c>
      <c r="G329" t="s">
        <v>2400</v>
      </c>
      <c r="H329" t="s">
        <v>2401</v>
      </c>
      <c r="I329" t="s">
        <v>34</v>
      </c>
      <c r="J329" t="s">
        <v>155</v>
      </c>
      <c r="K329" t="s">
        <v>24</v>
      </c>
      <c r="L329" t="s">
        <v>82</v>
      </c>
      <c r="M329" t="s">
        <v>2402</v>
      </c>
      <c r="N329" t="s">
        <v>46</v>
      </c>
    </row>
    <row r="330" spans="1:14" x14ac:dyDescent="0.25">
      <c r="A330" t="s">
        <v>2403</v>
      </c>
      <c r="C330" t="s">
        <v>16</v>
      </c>
      <c r="D330" t="s">
        <v>2240</v>
      </c>
      <c r="E330" t="s">
        <v>18</v>
      </c>
      <c r="F330" t="s">
        <v>2404</v>
      </c>
      <c r="G330" t="s">
        <v>2405</v>
      </c>
      <c r="H330" t="s">
        <v>2406</v>
      </c>
      <c r="I330" t="s">
        <v>34</v>
      </c>
      <c r="J330" t="s">
        <v>2391</v>
      </c>
      <c r="K330" t="s">
        <v>24</v>
      </c>
      <c r="L330" t="s">
        <v>82</v>
      </c>
      <c r="M330" t="s">
        <v>26</v>
      </c>
      <c r="N330" t="s">
        <v>27</v>
      </c>
    </row>
    <row r="331" spans="1:14" x14ac:dyDescent="0.25">
      <c r="A331" t="s">
        <v>2407</v>
      </c>
      <c r="B331" t="s">
        <v>2408</v>
      </c>
      <c r="C331" t="s">
        <v>76</v>
      </c>
      <c r="D331" t="s">
        <v>197</v>
      </c>
      <c r="E331" t="s">
        <v>18</v>
      </c>
      <c r="F331" t="s">
        <v>2409</v>
      </c>
      <c r="G331" t="s">
        <v>2410</v>
      </c>
      <c r="H331" t="s">
        <v>2411</v>
      </c>
      <c r="I331" t="s">
        <v>34</v>
      </c>
      <c r="J331" t="s">
        <v>536</v>
      </c>
      <c r="K331" t="s">
        <v>24</v>
      </c>
      <c r="L331" t="s">
        <v>373</v>
      </c>
      <c r="M331" t="s">
        <v>2412</v>
      </c>
      <c r="N331" t="s">
        <v>46</v>
      </c>
    </row>
    <row r="332" spans="1:14" x14ac:dyDescent="0.25">
      <c r="A332" t="s">
        <v>2413</v>
      </c>
      <c r="B332" t="s">
        <v>2414</v>
      </c>
      <c r="C332" t="s">
        <v>76</v>
      </c>
      <c r="D332" t="s">
        <v>2415</v>
      </c>
      <c r="E332" t="s">
        <v>18</v>
      </c>
      <c r="F332" t="s">
        <v>2416</v>
      </c>
      <c r="G332" t="s">
        <v>2417</v>
      </c>
      <c r="H332" t="s">
        <v>2418</v>
      </c>
      <c r="I332" t="s">
        <v>34</v>
      </c>
      <c r="J332" t="s">
        <v>1557</v>
      </c>
      <c r="K332" t="s">
        <v>24</v>
      </c>
      <c r="L332" t="s">
        <v>1577</v>
      </c>
      <c r="M332" t="s">
        <v>2419</v>
      </c>
      <c r="N332" t="s">
        <v>46</v>
      </c>
    </row>
    <row r="333" spans="1:14" x14ac:dyDescent="0.25">
      <c r="A333" t="s">
        <v>2420</v>
      </c>
      <c r="B333" t="s">
        <v>2421</v>
      </c>
      <c r="C333" t="s">
        <v>16</v>
      </c>
      <c r="D333" t="s">
        <v>1354</v>
      </c>
      <c r="E333" t="s">
        <v>18</v>
      </c>
      <c r="F333" t="s">
        <v>2422</v>
      </c>
      <c r="G333" t="s">
        <v>2423</v>
      </c>
      <c r="H333" t="s">
        <v>2424</v>
      </c>
      <c r="I333" t="s">
        <v>34</v>
      </c>
      <c r="J333" t="s">
        <v>635</v>
      </c>
      <c r="K333" t="s">
        <v>24</v>
      </c>
      <c r="L333" t="s">
        <v>1358</v>
      </c>
      <c r="M333" t="s">
        <v>2425</v>
      </c>
      <c r="N333" t="s">
        <v>46</v>
      </c>
    </row>
    <row r="334" spans="1:14" x14ac:dyDescent="0.25">
      <c r="A334" t="s">
        <v>2426</v>
      </c>
      <c r="B334" t="s">
        <v>1880</v>
      </c>
      <c r="C334" t="s">
        <v>76</v>
      </c>
      <c r="D334" t="s">
        <v>2427</v>
      </c>
      <c r="E334" t="s">
        <v>18</v>
      </c>
      <c r="F334" t="s">
        <v>2428</v>
      </c>
      <c r="G334" t="s">
        <v>2429</v>
      </c>
      <c r="H334" t="s">
        <v>2430</v>
      </c>
      <c r="I334" t="s">
        <v>34</v>
      </c>
      <c r="J334" t="s">
        <v>661</v>
      </c>
      <c r="K334" t="s">
        <v>24</v>
      </c>
      <c r="L334" t="s">
        <v>193</v>
      </c>
      <c r="M334" t="s">
        <v>26</v>
      </c>
      <c r="N334" t="s">
        <v>27</v>
      </c>
    </row>
    <row r="335" spans="1:14" x14ac:dyDescent="0.25">
      <c r="A335" t="s">
        <v>2431</v>
      </c>
      <c r="B335" t="s">
        <v>1546</v>
      </c>
      <c r="C335" t="s">
        <v>76</v>
      </c>
      <c r="D335" t="s">
        <v>49</v>
      </c>
      <c r="E335" t="s">
        <v>18</v>
      </c>
      <c r="F335" t="s">
        <v>2432</v>
      </c>
      <c r="G335" t="s">
        <v>2433</v>
      </c>
      <c r="H335" t="s">
        <v>2434</v>
      </c>
      <c r="I335" t="s">
        <v>34</v>
      </c>
      <c r="J335" t="s">
        <v>589</v>
      </c>
      <c r="K335" t="s">
        <v>24</v>
      </c>
      <c r="L335" t="s">
        <v>54</v>
      </c>
      <c r="M335" t="s">
        <v>2435</v>
      </c>
      <c r="N335" t="s">
        <v>46</v>
      </c>
    </row>
    <row r="336" spans="1:14" x14ac:dyDescent="0.25">
      <c r="A336" t="s">
        <v>2436</v>
      </c>
      <c r="B336" t="s">
        <v>2437</v>
      </c>
      <c r="C336" t="s">
        <v>16</v>
      </c>
      <c r="D336" t="s">
        <v>2438</v>
      </c>
      <c r="E336" t="s">
        <v>18</v>
      </c>
      <c r="F336" t="s">
        <v>2439</v>
      </c>
      <c r="G336" t="s">
        <v>2440</v>
      </c>
      <c r="H336" t="s">
        <v>2441</v>
      </c>
      <c r="I336" t="s">
        <v>34</v>
      </c>
      <c r="J336" t="s">
        <v>1275</v>
      </c>
      <c r="K336" t="s">
        <v>24</v>
      </c>
      <c r="L336" t="s">
        <v>2442</v>
      </c>
      <c r="M336" t="s">
        <v>26</v>
      </c>
      <c r="N336" t="s">
        <v>27</v>
      </c>
    </row>
    <row r="337" spans="1:14" x14ac:dyDescent="0.25">
      <c r="A337" t="s">
        <v>2443</v>
      </c>
      <c r="C337" t="s">
        <v>16</v>
      </c>
      <c r="D337" t="s">
        <v>2444</v>
      </c>
      <c r="E337" t="s">
        <v>18</v>
      </c>
      <c r="F337" t="s">
        <v>2445</v>
      </c>
      <c r="G337" t="s">
        <v>2446</v>
      </c>
      <c r="H337" t="s">
        <v>2447</v>
      </c>
      <c r="I337" t="s">
        <v>34</v>
      </c>
      <c r="J337" t="s">
        <v>276</v>
      </c>
      <c r="K337" t="s">
        <v>24</v>
      </c>
      <c r="L337" t="s">
        <v>1414</v>
      </c>
      <c r="M337" t="s">
        <v>26</v>
      </c>
      <c r="N337" t="s">
        <v>27</v>
      </c>
    </row>
    <row r="338" spans="1:14" x14ac:dyDescent="0.25">
      <c r="A338" t="s">
        <v>136</v>
      </c>
      <c r="C338" t="s">
        <v>16</v>
      </c>
      <c r="D338" t="s">
        <v>138</v>
      </c>
      <c r="E338" t="s">
        <v>18</v>
      </c>
      <c r="F338" t="s">
        <v>2448</v>
      </c>
      <c r="G338" t="s">
        <v>2449</v>
      </c>
      <c r="H338" t="s">
        <v>2450</v>
      </c>
      <c r="I338" t="s">
        <v>34</v>
      </c>
      <c r="J338" t="s">
        <v>1891</v>
      </c>
      <c r="K338" t="s">
        <v>24</v>
      </c>
      <c r="L338" t="s">
        <v>82</v>
      </c>
      <c r="M338" t="s">
        <v>26</v>
      </c>
      <c r="N338" t="s">
        <v>27</v>
      </c>
    </row>
    <row r="339" spans="1:14" x14ac:dyDescent="0.25">
      <c r="A339" t="s">
        <v>2451</v>
      </c>
      <c r="B339" t="s">
        <v>2452</v>
      </c>
      <c r="C339" t="s">
        <v>16</v>
      </c>
      <c r="E339" t="s">
        <v>18</v>
      </c>
      <c r="F339" t="s">
        <v>2453</v>
      </c>
      <c r="G339" t="s">
        <v>2454</v>
      </c>
      <c r="H339" t="s">
        <v>2455</v>
      </c>
      <c r="I339" t="s">
        <v>34</v>
      </c>
      <c r="J339" t="s">
        <v>1569</v>
      </c>
      <c r="K339" t="s">
        <v>24</v>
      </c>
      <c r="L339" t="s">
        <v>184</v>
      </c>
      <c r="M339" t="s">
        <v>26</v>
      </c>
      <c r="N339" t="s">
        <v>27</v>
      </c>
    </row>
    <row r="340" spans="1:14" x14ac:dyDescent="0.25">
      <c r="A340" t="s">
        <v>2456</v>
      </c>
      <c r="B340" t="s">
        <v>158</v>
      </c>
      <c r="C340" t="s">
        <v>76</v>
      </c>
      <c r="D340" t="s">
        <v>102</v>
      </c>
      <c r="E340" t="s">
        <v>18</v>
      </c>
      <c r="F340" t="s">
        <v>2457</v>
      </c>
      <c r="G340" t="s">
        <v>2458</v>
      </c>
      <c r="H340" t="s">
        <v>2459</v>
      </c>
      <c r="I340" t="s">
        <v>34</v>
      </c>
      <c r="J340" t="s">
        <v>575</v>
      </c>
      <c r="K340" t="s">
        <v>24</v>
      </c>
      <c r="L340" t="s">
        <v>82</v>
      </c>
      <c r="M340" t="s">
        <v>2460</v>
      </c>
      <c r="N340" t="s">
        <v>46</v>
      </c>
    </row>
    <row r="341" spans="1:14" x14ac:dyDescent="0.25">
      <c r="A341" t="s">
        <v>2461</v>
      </c>
      <c r="B341" t="s">
        <v>2462</v>
      </c>
      <c r="C341" t="s">
        <v>76</v>
      </c>
      <c r="D341" t="s">
        <v>2463</v>
      </c>
      <c r="E341" t="s">
        <v>18</v>
      </c>
      <c r="F341" t="s">
        <v>2464</v>
      </c>
      <c r="G341" t="s">
        <v>2465</v>
      </c>
      <c r="H341" t="s">
        <v>2466</v>
      </c>
      <c r="I341" t="s">
        <v>34</v>
      </c>
      <c r="J341" t="s">
        <v>372</v>
      </c>
      <c r="K341" t="s">
        <v>24</v>
      </c>
      <c r="L341" t="s">
        <v>2467</v>
      </c>
      <c r="M341" t="s">
        <v>2468</v>
      </c>
      <c r="N341" t="s">
        <v>46</v>
      </c>
    </row>
    <row r="342" spans="1:14" x14ac:dyDescent="0.25">
      <c r="A342" t="s">
        <v>2469</v>
      </c>
      <c r="B342" t="s">
        <v>2470</v>
      </c>
      <c r="C342" t="s">
        <v>16</v>
      </c>
      <c r="D342" t="s">
        <v>741</v>
      </c>
      <c r="E342" t="s">
        <v>18</v>
      </c>
      <c r="F342" t="s">
        <v>2471</v>
      </c>
      <c r="G342" t="s">
        <v>2472</v>
      </c>
      <c r="H342" t="s">
        <v>2473</v>
      </c>
      <c r="I342" t="s">
        <v>34</v>
      </c>
      <c r="J342" t="s">
        <v>232</v>
      </c>
      <c r="K342" t="s">
        <v>24</v>
      </c>
      <c r="L342" t="s">
        <v>224</v>
      </c>
      <c r="M342" t="s">
        <v>26</v>
      </c>
      <c r="N342" t="s">
        <v>27</v>
      </c>
    </row>
    <row r="343" spans="1:14" x14ac:dyDescent="0.25">
      <c r="A343" t="s">
        <v>2474</v>
      </c>
      <c r="B343" t="s">
        <v>2475</v>
      </c>
      <c r="C343" t="s">
        <v>16</v>
      </c>
      <c r="D343" t="s">
        <v>1368</v>
      </c>
      <c r="E343" t="s">
        <v>18</v>
      </c>
      <c r="F343" t="s">
        <v>2476</v>
      </c>
      <c r="G343" t="s">
        <v>2477</v>
      </c>
      <c r="H343" t="s">
        <v>2478</v>
      </c>
      <c r="I343" t="s">
        <v>34</v>
      </c>
      <c r="J343" t="s">
        <v>35</v>
      </c>
      <c r="K343" t="s">
        <v>24</v>
      </c>
      <c r="L343" t="s">
        <v>257</v>
      </c>
      <c r="M343" t="s">
        <v>26</v>
      </c>
      <c r="N343" t="s">
        <v>27</v>
      </c>
    </row>
    <row r="344" spans="1:14" x14ac:dyDescent="0.25">
      <c r="A344" t="s">
        <v>2479</v>
      </c>
      <c r="B344" t="s">
        <v>952</v>
      </c>
      <c r="C344" t="s">
        <v>16</v>
      </c>
      <c r="D344" t="s">
        <v>2480</v>
      </c>
      <c r="E344" t="s">
        <v>18</v>
      </c>
      <c r="F344" t="s">
        <v>2481</v>
      </c>
      <c r="G344" t="s">
        <v>2482</v>
      </c>
      <c r="H344" t="s">
        <v>2483</v>
      </c>
      <c r="I344" t="s">
        <v>34</v>
      </c>
      <c r="J344" t="s">
        <v>521</v>
      </c>
      <c r="K344" t="s">
        <v>24</v>
      </c>
      <c r="L344" t="s">
        <v>44</v>
      </c>
      <c r="M344" t="s">
        <v>26</v>
      </c>
      <c r="N344" t="s">
        <v>27</v>
      </c>
    </row>
    <row r="345" spans="1:14" x14ac:dyDescent="0.25">
      <c r="A345" t="s">
        <v>2496</v>
      </c>
      <c r="B345" t="s">
        <v>2497</v>
      </c>
      <c r="C345" t="s">
        <v>76</v>
      </c>
      <c r="D345" t="s">
        <v>2498</v>
      </c>
      <c r="E345" t="s">
        <v>18</v>
      </c>
      <c r="F345" t="s">
        <v>2499</v>
      </c>
      <c r="G345" t="s">
        <v>2500</v>
      </c>
      <c r="H345" t="s">
        <v>2501</v>
      </c>
      <c r="I345" t="s">
        <v>34</v>
      </c>
      <c r="J345" t="s">
        <v>2502</v>
      </c>
      <c r="K345" t="s">
        <v>24</v>
      </c>
      <c r="L345" t="s">
        <v>1483</v>
      </c>
      <c r="M345" t="s">
        <v>2503</v>
      </c>
      <c r="N345" t="s">
        <v>46</v>
      </c>
    </row>
    <row r="346" spans="1:14" x14ac:dyDescent="0.25">
      <c r="A346" t="s">
        <v>2513</v>
      </c>
      <c r="B346" t="s">
        <v>2514</v>
      </c>
      <c r="C346" t="s">
        <v>16</v>
      </c>
      <c r="D346" t="s">
        <v>2515</v>
      </c>
      <c r="E346" t="s">
        <v>18</v>
      </c>
      <c r="F346" t="s">
        <v>2516</v>
      </c>
      <c r="G346" t="s">
        <v>2517</v>
      </c>
      <c r="H346" t="s">
        <v>2518</v>
      </c>
      <c r="I346" t="s">
        <v>34</v>
      </c>
      <c r="J346" t="s">
        <v>2244</v>
      </c>
      <c r="K346" t="s">
        <v>24</v>
      </c>
      <c r="L346" t="s">
        <v>44</v>
      </c>
      <c r="M346" t="s">
        <v>2519</v>
      </c>
      <c r="N346" t="s">
        <v>46</v>
      </c>
    </row>
    <row r="347" spans="1:14" x14ac:dyDescent="0.25">
      <c r="A347" t="s">
        <v>2520</v>
      </c>
      <c r="B347" t="s">
        <v>428</v>
      </c>
      <c r="C347" t="s">
        <v>16</v>
      </c>
      <c r="D347" t="s">
        <v>2521</v>
      </c>
      <c r="E347" t="s">
        <v>18</v>
      </c>
      <c r="F347" t="s">
        <v>2522</v>
      </c>
      <c r="G347" t="s">
        <v>2523</v>
      </c>
      <c r="H347" t="s">
        <v>2524</v>
      </c>
      <c r="I347" t="s">
        <v>34</v>
      </c>
      <c r="J347" t="s">
        <v>98</v>
      </c>
      <c r="K347" t="s">
        <v>24</v>
      </c>
      <c r="L347" t="s">
        <v>193</v>
      </c>
      <c r="M347" t="s">
        <v>26</v>
      </c>
      <c r="N347" t="s">
        <v>27</v>
      </c>
    </row>
    <row r="348" spans="1:14" x14ac:dyDescent="0.25">
      <c r="A348" t="s">
        <v>2525</v>
      </c>
      <c r="B348" t="s">
        <v>2526</v>
      </c>
      <c r="C348" t="s">
        <v>16</v>
      </c>
      <c r="D348" t="s">
        <v>2527</v>
      </c>
      <c r="E348" t="s">
        <v>18</v>
      </c>
      <c r="F348" t="s">
        <v>2528</v>
      </c>
      <c r="G348" t="s">
        <v>2529</v>
      </c>
      <c r="H348" t="s">
        <v>2530</v>
      </c>
      <c r="I348" t="s">
        <v>34</v>
      </c>
      <c r="J348" t="s">
        <v>521</v>
      </c>
      <c r="K348" t="s">
        <v>24</v>
      </c>
      <c r="L348" t="s">
        <v>82</v>
      </c>
      <c r="M348" t="s">
        <v>26</v>
      </c>
      <c r="N348" t="s">
        <v>27</v>
      </c>
    </row>
    <row r="349" spans="1:14" x14ac:dyDescent="0.25">
      <c r="A349" t="s">
        <v>2531</v>
      </c>
      <c r="B349" t="s">
        <v>2532</v>
      </c>
      <c r="C349" t="s">
        <v>16</v>
      </c>
      <c r="D349" t="s">
        <v>2533</v>
      </c>
      <c r="E349" t="s">
        <v>18</v>
      </c>
      <c r="F349" t="s">
        <v>2534</v>
      </c>
      <c r="G349" t="s">
        <v>2535</v>
      </c>
      <c r="H349" t="s">
        <v>2536</v>
      </c>
      <c r="I349" t="s">
        <v>34</v>
      </c>
      <c r="J349" t="s">
        <v>178</v>
      </c>
      <c r="K349" t="s">
        <v>24</v>
      </c>
      <c r="L349" t="s">
        <v>257</v>
      </c>
      <c r="M349" t="s">
        <v>26</v>
      </c>
      <c r="N349" t="s">
        <v>27</v>
      </c>
    </row>
    <row r="350" spans="1:14" x14ac:dyDescent="0.25">
      <c r="A350" t="s">
        <v>2537</v>
      </c>
      <c r="B350" t="s">
        <v>486</v>
      </c>
      <c r="C350" t="s">
        <v>76</v>
      </c>
      <c r="D350" t="s">
        <v>102</v>
      </c>
      <c r="E350" t="s">
        <v>18</v>
      </c>
      <c r="F350" t="s">
        <v>2538</v>
      </c>
      <c r="G350" t="s">
        <v>2539</v>
      </c>
      <c r="H350" t="s">
        <v>2540</v>
      </c>
      <c r="I350" t="s">
        <v>34</v>
      </c>
      <c r="J350" t="s">
        <v>490</v>
      </c>
      <c r="K350" t="s">
        <v>24</v>
      </c>
      <c r="L350" t="s">
        <v>82</v>
      </c>
      <c r="M350" t="s">
        <v>2541</v>
      </c>
      <c r="N350" t="s">
        <v>46</v>
      </c>
    </row>
    <row r="351" spans="1:14" x14ac:dyDescent="0.25">
      <c r="A351" t="s">
        <v>2542</v>
      </c>
      <c r="B351" t="s">
        <v>2543</v>
      </c>
      <c r="C351" t="s">
        <v>76</v>
      </c>
      <c r="D351" t="s">
        <v>2544</v>
      </c>
      <c r="E351" t="s">
        <v>18</v>
      </c>
      <c r="F351" t="s">
        <v>2545</v>
      </c>
      <c r="G351" t="s">
        <v>2546</v>
      </c>
      <c r="H351" t="s">
        <v>2547</v>
      </c>
      <c r="I351" t="s">
        <v>34</v>
      </c>
      <c r="J351" t="s">
        <v>648</v>
      </c>
      <c r="K351" t="s">
        <v>24</v>
      </c>
      <c r="L351" t="s">
        <v>334</v>
      </c>
      <c r="M351" t="s">
        <v>2548</v>
      </c>
      <c r="N351" t="s">
        <v>46</v>
      </c>
    </row>
    <row r="352" spans="1:14" x14ac:dyDescent="0.25">
      <c r="A352" t="s">
        <v>2554</v>
      </c>
      <c r="B352" t="s">
        <v>2555</v>
      </c>
      <c r="C352" t="s">
        <v>16</v>
      </c>
      <c r="D352" t="s">
        <v>2556</v>
      </c>
      <c r="E352" t="s">
        <v>18</v>
      </c>
      <c r="F352" t="s">
        <v>2557</v>
      </c>
      <c r="G352" t="s">
        <v>2558</v>
      </c>
      <c r="H352" t="s">
        <v>2559</v>
      </c>
      <c r="I352" t="s">
        <v>34</v>
      </c>
      <c r="J352" t="s">
        <v>1488</v>
      </c>
      <c r="K352" t="s">
        <v>24</v>
      </c>
      <c r="L352" t="s">
        <v>44</v>
      </c>
      <c r="M352" t="s">
        <v>2560</v>
      </c>
      <c r="N352" t="s">
        <v>46</v>
      </c>
    </row>
    <row r="353" spans="1:14" x14ac:dyDescent="0.25">
      <c r="A353" t="s">
        <v>2561</v>
      </c>
      <c r="B353" t="s">
        <v>2562</v>
      </c>
      <c r="C353" t="s">
        <v>16</v>
      </c>
      <c r="D353" t="s">
        <v>2563</v>
      </c>
      <c r="E353" t="s">
        <v>18</v>
      </c>
      <c r="F353" t="s">
        <v>2564</v>
      </c>
      <c r="G353" t="s">
        <v>2565</v>
      </c>
      <c r="H353" t="s">
        <v>2566</v>
      </c>
      <c r="I353" t="s">
        <v>34</v>
      </c>
      <c r="J353" t="s">
        <v>1385</v>
      </c>
      <c r="K353" t="s">
        <v>24</v>
      </c>
      <c r="L353" t="s">
        <v>224</v>
      </c>
      <c r="M353" t="s">
        <v>2567</v>
      </c>
      <c r="N353" t="s">
        <v>46</v>
      </c>
    </row>
    <row r="354" spans="1:14" x14ac:dyDescent="0.25">
      <c r="A354" t="s">
        <v>496</v>
      </c>
      <c r="B354" t="s">
        <v>382</v>
      </c>
      <c r="C354" t="s">
        <v>76</v>
      </c>
      <c r="D354" t="s">
        <v>197</v>
      </c>
      <c r="E354" t="s">
        <v>18</v>
      </c>
      <c r="F354" t="s">
        <v>2568</v>
      </c>
      <c r="G354" t="s">
        <v>2569</v>
      </c>
      <c r="H354" t="s">
        <v>2570</v>
      </c>
      <c r="I354" t="s">
        <v>34</v>
      </c>
      <c r="J354" t="s">
        <v>372</v>
      </c>
      <c r="K354" t="s">
        <v>24</v>
      </c>
      <c r="L354" t="s">
        <v>202</v>
      </c>
      <c r="M354" t="s">
        <v>2571</v>
      </c>
      <c r="N354" t="s">
        <v>46</v>
      </c>
    </row>
    <row r="355" spans="1:14" x14ac:dyDescent="0.25">
      <c r="A355" t="s">
        <v>2572</v>
      </c>
      <c r="B355" t="s">
        <v>2573</v>
      </c>
      <c r="C355" t="s">
        <v>76</v>
      </c>
      <c r="D355" t="s">
        <v>2574</v>
      </c>
      <c r="E355" t="s">
        <v>18</v>
      </c>
      <c r="F355" t="s">
        <v>2575</v>
      </c>
      <c r="G355" t="s">
        <v>2576</v>
      </c>
      <c r="H355" t="s">
        <v>2577</v>
      </c>
      <c r="I355" t="s">
        <v>34</v>
      </c>
      <c r="J355" t="s">
        <v>2578</v>
      </c>
      <c r="K355" t="s">
        <v>24</v>
      </c>
      <c r="L355" t="s">
        <v>477</v>
      </c>
      <c r="M355" t="s">
        <v>26</v>
      </c>
      <c r="N355" t="s">
        <v>27</v>
      </c>
    </row>
    <row r="356" spans="1:14" x14ac:dyDescent="0.25">
      <c r="A356" t="s">
        <v>2584</v>
      </c>
      <c r="B356" t="s">
        <v>101</v>
      </c>
      <c r="C356" t="s">
        <v>76</v>
      </c>
      <c r="D356" t="s">
        <v>102</v>
      </c>
      <c r="E356" t="s">
        <v>18</v>
      </c>
      <c r="F356" t="s">
        <v>2585</v>
      </c>
      <c r="G356" t="s">
        <v>2586</v>
      </c>
      <c r="H356" t="s">
        <v>2587</v>
      </c>
      <c r="I356" t="s">
        <v>34</v>
      </c>
      <c r="J356" t="s">
        <v>162</v>
      </c>
      <c r="K356" t="s">
        <v>24</v>
      </c>
      <c r="L356" t="s">
        <v>82</v>
      </c>
      <c r="M356" t="s">
        <v>2588</v>
      </c>
      <c r="N356" t="s">
        <v>46</v>
      </c>
    </row>
    <row r="357" spans="1:14" x14ac:dyDescent="0.25">
      <c r="A357" t="s">
        <v>2589</v>
      </c>
      <c r="B357" t="s">
        <v>2590</v>
      </c>
      <c r="C357" t="s">
        <v>76</v>
      </c>
      <c r="D357" t="s">
        <v>503</v>
      </c>
      <c r="E357" t="s">
        <v>18</v>
      </c>
      <c r="F357" t="s">
        <v>2591</v>
      </c>
      <c r="G357" t="s">
        <v>2592</v>
      </c>
      <c r="H357" t="s">
        <v>2593</v>
      </c>
      <c r="I357" t="s">
        <v>34</v>
      </c>
      <c r="J357" t="s">
        <v>2594</v>
      </c>
      <c r="K357" t="s">
        <v>24</v>
      </c>
      <c r="L357" t="s">
        <v>224</v>
      </c>
      <c r="M357" t="s">
        <v>2595</v>
      </c>
      <c r="N357" t="s">
        <v>46</v>
      </c>
    </row>
    <row r="358" spans="1:14" x14ac:dyDescent="0.25">
      <c r="A358" t="s">
        <v>2596</v>
      </c>
      <c r="B358" t="s">
        <v>2597</v>
      </c>
      <c r="C358" t="s">
        <v>76</v>
      </c>
      <c r="D358" t="s">
        <v>1327</v>
      </c>
      <c r="E358" t="s">
        <v>18</v>
      </c>
      <c r="F358" t="s">
        <v>2598</v>
      </c>
      <c r="G358" t="s">
        <v>2599</v>
      </c>
      <c r="H358" t="s">
        <v>2600</v>
      </c>
      <c r="I358" t="s">
        <v>34</v>
      </c>
      <c r="J358" t="s">
        <v>43</v>
      </c>
      <c r="K358" t="s">
        <v>24</v>
      </c>
      <c r="L358" t="s">
        <v>1331</v>
      </c>
      <c r="M358" t="s">
        <v>2601</v>
      </c>
      <c r="N358" t="s">
        <v>46</v>
      </c>
    </row>
    <row r="359" spans="1:14" x14ac:dyDescent="0.25">
      <c r="A359" t="s">
        <v>2602</v>
      </c>
      <c r="B359" t="s">
        <v>2603</v>
      </c>
      <c r="C359" t="s">
        <v>16</v>
      </c>
      <c r="D359" t="s">
        <v>2604</v>
      </c>
      <c r="E359" t="s">
        <v>18</v>
      </c>
      <c r="F359" t="s">
        <v>2605</v>
      </c>
      <c r="G359" t="s">
        <v>2606</v>
      </c>
      <c r="H359" t="s">
        <v>2607</v>
      </c>
      <c r="I359" t="s">
        <v>34</v>
      </c>
      <c r="J359" t="s">
        <v>528</v>
      </c>
      <c r="K359" t="s">
        <v>24</v>
      </c>
      <c r="L359" t="s">
        <v>2608</v>
      </c>
      <c r="M359" t="s">
        <v>2609</v>
      </c>
      <c r="N359" t="s">
        <v>46</v>
      </c>
    </row>
    <row r="360" spans="1:14" x14ac:dyDescent="0.25">
      <c r="A360" t="s">
        <v>2610</v>
      </c>
      <c r="B360" t="s">
        <v>2611</v>
      </c>
      <c r="C360" t="s">
        <v>76</v>
      </c>
      <c r="D360" t="s">
        <v>2612</v>
      </c>
      <c r="E360" t="s">
        <v>18</v>
      </c>
      <c r="F360" t="s">
        <v>2613</v>
      </c>
      <c r="G360" t="s">
        <v>2614</v>
      </c>
      <c r="H360" t="s">
        <v>2615</v>
      </c>
      <c r="I360" t="s">
        <v>34</v>
      </c>
      <c r="J360" t="s">
        <v>90</v>
      </c>
      <c r="K360" t="s">
        <v>24</v>
      </c>
      <c r="L360" t="s">
        <v>63</v>
      </c>
      <c r="M360" t="s">
        <v>2616</v>
      </c>
      <c r="N360" t="s">
        <v>46</v>
      </c>
    </row>
    <row r="361" spans="1:14" x14ac:dyDescent="0.25">
      <c r="A361" t="s">
        <v>485</v>
      </c>
      <c r="B361" t="s">
        <v>101</v>
      </c>
      <c r="C361" t="s">
        <v>76</v>
      </c>
      <c r="D361" t="s">
        <v>102</v>
      </c>
      <c r="E361" t="s">
        <v>18</v>
      </c>
      <c r="F361" t="s">
        <v>2617</v>
      </c>
      <c r="G361" t="s">
        <v>2618</v>
      </c>
      <c r="H361" t="s">
        <v>2619</v>
      </c>
      <c r="I361" t="s">
        <v>34</v>
      </c>
      <c r="J361" t="s">
        <v>53</v>
      </c>
      <c r="K361" t="s">
        <v>24</v>
      </c>
      <c r="L361" t="s">
        <v>82</v>
      </c>
      <c r="M361" t="s">
        <v>2620</v>
      </c>
      <c r="N361" t="s">
        <v>46</v>
      </c>
    </row>
    <row r="362" spans="1:14" x14ac:dyDescent="0.25">
      <c r="A362" t="s">
        <v>2621</v>
      </c>
      <c r="B362" t="s">
        <v>2622</v>
      </c>
      <c r="C362" t="s">
        <v>76</v>
      </c>
      <c r="D362" t="s">
        <v>2623</v>
      </c>
      <c r="E362" t="s">
        <v>18</v>
      </c>
      <c r="F362" t="s">
        <v>2624</v>
      </c>
      <c r="G362" t="s">
        <v>2625</v>
      </c>
      <c r="H362" t="s">
        <v>2626</v>
      </c>
      <c r="I362" t="s">
        <v>34</v>
      </c>
      <c r="J362" t="s">
        <v>1744</v>
      </c>
      <c r="K362" t="s">
        <v>24</v>
      </c>
      <c r="L362" t="s">
        <v>44</v>
      </c>
      <c r="M362" t="s">
        <v>2627</v>
      </c>
      <c r="N362" t="s">
        <v>46</v>
      </c>
    </row>
    <row r="363" spans="1:14" x14ac:dyDescent="0.25">
      <c r="A363" t="s">
        <v>2628</v>
      </c>
      <c r="B363" t="s">
        <v>2629</v>
      </c>
      <c r="C363" t="s">
        <v>76</v>
      </c>
      <c r="D363" t="s">
        <v>49</v>
      </c>
      <c r="E363" t="s">
        <v>18</v>
      </c>
      <c r="F363" t="s">
        <v>2630</v>
      </c>
      <c r="G363" t="s">
        <v>2631</v>
      </c>
      <c r="H363" t="s">
        <v>2632</v>
      </c>
      <c r="I363" t="s">
        <v>34</v>
      </c>
      <c r="J363" t="s">
        <v>635</v>
      </c>
      <c r="K363" t="s">
        <v>24</v>
      </c>
      <c r="L363" t="s">
        <v>54</v>
      </c>
      <c r="M363" t="s">
        <v>2633</v>
      </c>
      <c r="N363" t="s">
        <v>46</v>
      </c>
    </row>
    <row r="364" spans="1:14" x14ac:dyDescent="0.25">
      <c r="A364" t="s">
        <v>2634</v>
      </c>
      <c r="C364" t="s">
        <v>16</v>
      </c>
      <c r="D364" t="s">
        <v>1539</v>
      </c>
      <c r="E364" t="s">
        <v>18</v>
      </c>
      <c r="F364" t="s">
        <v>2635</v>
      </c>
      <c r="G364" t="s">
        <v>2636</v>
      </c>
      <c r="H364" t="s">
        <v>2637</v>
      </c>
      <c r="I364" t="s">
        <v>34</v>
      </c>
      <c r="J364" t="s">
        <v>575</v>
      </c>
      <c r="K364" t="s">
        <v>24</v>
      </c>
      <c r="L364" t="s">
        <v>224</v>
      </c>
      <c r="M364" t="s">
        <v>2638</v>
      </c>
      <c r="N364" t="s">
        <v>46</v>
      </c>
    </row>
    <row r="365" spans="1:14" x14ac:dyDescent="0.25">
      <c r="A365" t="s">
        <v>2639</v>
      </c>
      <c r="B365" t="s">
        <v>2640</v>
      </c>
      <c r="C365" t="s">
        <v>76</v>
      </c>
      <c r="D365" t="s">
        <v>49</v>
      </c>
      <c r="E365" t="s">
        <v>18</v>
      </c>
      <c r="F365" t="s">
        <v>2641</v>
      </c>
      <c r="G365" t="s">
        <v>2642</v>
      </c>
      <c r="H365" t="s">
        <v>2643</v>
      </c>
      <c r="I365" t="s">
        <v>34</v>
      </c>
      <c r="J365" t="s">
        <v>635</v>
      </c>
      <c r="K365" t="s">
        <v>24</v>
      </c>
      <c r="L365" t="s">
        <v>54</v>
      </c>
      <c r="M365" t="s">
        <v>2644</v>
      </c>
      <c r="N365" t="s">
        <v>46</v>
      </c>
    </row>
    <row r="366" spans="1:14" x14ac:dyDescent="0.25">
      <c r="A366" t="s">
        <v>2645</v>
      </c>
      <c r="B366" t="s">
        <v>2646</v>
      </c>
      <c r="C366" t="s">
        <v>16</v>
      </c>
      <c r="D366" t="s">
        <v>2647</v>
      </c>
      <c r="E366" t="s">
        <v>18</v>
      </c>
      <c r="F366" t="s">
        <v>2648</v>
      </c>
      <c r="G366" t="s">
        <v>2649</v>
      </c>
      <c r="H366" t="s">
        <v>2650</v>
      </c>
      <c r="I366" t="s">
        <v>34</v>
      </c>
      <c r="J366" t="s">
        <v>589</v>
      </c>
      <c r="K366" t="s">
        <v>24</v>
      </c>
      <c r="L366" t="s">
        <v>2651</v>
      </c>
      <c r="M366" t="s">
        <v>2652</v>
      </c>
      <c r="N366" t="s">
        <v>46</v>
      </c>
    </row>
    <row r="367" spans="1:14" x14ac:dyDescent="0.25">
      <c r="A367" t="s">
        <v>2653</v>
      </c>
      <c r="B367" t="s">
        <v>2654</v>
      </c>
      <c r="C367" t="s">
        <v>16</v>
      </c>
      <c r="D367" t="s">
        <v>49</v>
      </c>
      <c r="E367" t="s">
        <v>18</v>
      </c>
      <c r="F367" t="s">
        <v>2655</v>
      </c>
      <c r="G367" t="s">
        <v>2656</v>
      </c>
      <c r="H367" t="s">
        <v>2657</v>
      </c>
      <c r="I367" t="s">
        <v>34</v>
      </c>
      <c r="J367" t="s">
        <v>2658</v>
      </c>
      <c r="K367" t="s">
        <v>24</v>
      </c>
      <c r="L367" t="s">
        <v>54</v>
      </c>
      <c r="M367" t="s">
        <v>2659</v>
      </c>
      <c r="N367" t="s">
        <v>46</v>
      </c>
    </row>
    <row r="368" spans="1:14" x14ac:dyDescent="0.25">
      <c r="A368" t="s">
        <v>2665</v>
      </c>
      <c r="B368" t="s">
        <v>2666</v>
      </c>
      <c r="C368" t="s">
        <v>16</v>
      </c>
      <c r="D368" t="s">
        <v>2667</v>
      </c>
      <c r="E368" t="s">
        <v>18</v>
      </c>
      <c r="F368" t="s">
        <v>2668</v>
      </c>
      <c r="G368" t="s">
        <v>2669</v>
      </c>
      <c r="H368" t="s">
        <v>2670</v>
      </c>
      <c r="I368" t="s">
        <v>34</v>
      </c>
      <c r="J368" t="s">
        <v>1482</v>
      </c>
      <c r="K368" t="s">
        <v>24</v>
      </c>
      <c r="L368" t="s">
        <v>848</v>
      </c>
      <c r="M368" t="s">
        <v>26</v>
      </c>
      <c r="N368" t="s">
        <v>27</v>
      </c>
    </row>
    <row r="369" spans="1:14" x14ac:dyDescent="0.25">
      <c r="A369" t="s">
        <v>2671</v>
      </c>
      <c r="B369" t="s">
        <v>2672</v>
      </c>
      <c r="C369" t="s">
        <v>76</v>
      </c>
      <c r="D369" t="s">
        <v>2673</v>
      </c>
      <c r="E369" t="s">
        <v>18</v>
      </c>
      <c r="F369" t="s">
        <v>2674</v>
      </c>
      <c r="G369" t="s">
        <v>2675</v>
      </c>
      <c r="H369" t="s">
        <v>2676</v>
      </c>
      <c r="I369" t="s">
        <v>34</v>
      </c>
      <c r="J369" t="s">
        <v>247</v>
      </c>
      <c r="K369" t="s">
        <v>24</v>
      </c>
      <c r="L369" t="s">
        <v>82</v>
      </c>
      <c r="M369" t="s">
        <v>2677</v>
      </c>
      <c r="N369" t="s">
        <v>46</v>
      </c>
    </row>
    <row r="370" spans="1:14" x14ac:dyDescent="0.25">
      <c r="A370" t="s">
        <v>2678</v>
      </c>
      <c r="B370" t="s">
        <v>2679</v>
      </c>
      <c r="C370" t="s">
        <v>16</v>
      </c>
      <c r="D370" t="s">
        <v>102</v>
      </c>
      <c r="E370" t="s">
        <v>18</v>
      </c>
      <c r="F370" t="s">
        <v>2680</v>
      </c>
      <c r="G370" t="s">
        <v>2681</v>
      </c>
      <c r="H370" t="s">
        <v>2682</v>
      </c>
      <c r="I370" t="s">
        <v>34</v>
      </c>
      <c r="J370" t="s">
        <v>1468</v>
      </c>
      <c r="K370" t="s">
        <v>24</v>
      </c>
      <c r="L370" t="s">
        <v>82</v>
      </c>
      <c r="M370" t="s">
        <v>2683</v>
      </c>
      <c r="N370" t="s">
        <v>46</v>
      </c>
    </row>
    <row r="371" spans="1:14" x14ac:dyDescent="0.25">
      <c r="A371" t="s">
        <v>2684</v>
      </c>
      <c r="C371" t="s">
        <v>16</v>
      </c>
      <c r="D371" t="s">
        <v>2685</v>
      </c>
      <c r="E371" t="s">
        <v>18</v>
      </c>
      <c r="F371" t="s">
        <v>2686</v>
      </c>
      <c r="G371" t="s">
        <v>2687</v>
      </c>
      <c r="H371" t="s">
        <v>2688</v>
      </c>
      <c r="I371" t="s">
        <v>34</v>
      </c>
      <c r="J371" t="s">
        <v>2490</v>
      </c>
      <c r="K371" t="s">
        <v>24</v>
      </c>
      <c r="L371" t="s">
        <v>299</v>
      </c>
      <c r="M371" t="s">
        <v>26</v>
      </c>
      <c r="N371" t="s">
        <v>27</v>
      </c>
    </row>
    <row r="372" spans="1:14" x14ac:dyDescent="0.25">
      <c r="A372" t="s">
        <v>2689</v>
      </c>
      <c r="B372" t="s">
        <v>2690</v>
      </c>
      <c r="C372" t="s">
        <v>16</v>
      </c>
      <c r="D372" t="s">
        <v>2691</v>
      </c>
      <c r="E372" t="s">
        <v>18</v>
      </c>
      <c r="F372" t="s">
        <v>2692</v>
      </c>
      <c r="G372" t="s">
        <v>2693</v>
      </c>
      <c r="H372" t="s">
        <v>2694</v>
      </c>
      <c r="I372" t="s">
        <v>34</v>
      </c>
      <c r="J372" t="s">
        <v>201</v>
      </c>
      <c r="K372" t="s">
        <v>24</v>
      </c>
      <c r="L372" t="s">
        <v>224</v>
      </c>
      <c r="M372" t="s">
        <v>2695</v>
      </c>
      <c r="N372" t="s">
        <v>46</v>
      </c>
    </row>
    <row r="373" spans="1:14" x14ac:dyDescent="0.25">
      <c r="A373" t="s">
        <v>2696</v>
      </c>
      <c r="B373" t="s">
        <v>2697</v>
      </c>
      <c r="C373" t="s">
        <v>16</v>
      </c>
      <c r="D373" t="s">
        <v>288</v>
      </c>
      <c r="E373" t="s">
        <v>18</v>
      </c>
      <c r="F373" t="s">
        <v>2698</v>
      </c>
      <c r="G373" t="s">
        <v>2699</v>
      </c>
      <c r="H373" t="s">
        <v>2700</v>
      </c>
      <c r="I373" t="s">
        <v>34</v>
      </c>
      <c r="J373" t="s">
        <v>35</v>
      </c>
      <c r="K373" t="s">
        <v>24</v>
      </c>
      <c r="L373" t="s">
        <v>224</v>
      </c>
      <c r="M373" t="s">
        <v>26</v>
      </c>
      <c r="N373" t="s">
        <v>27</v>
      </c>
    </row>
    <row r="374" spans="1:14" x14ac:dyDescent="0.25">
      <c r="A374" t="s">
        <v>2701</v>
      </c>
      <c r="B374" t="s">
        <v>2702</v>
      </c>
      <c r="C374" t="s">
        <v>16</v>
      </c>
      <c r="D374" t="s">
        <v>2703</v>
      </c>
      <c r="E374" t="s">
        <v>18</v>
      </c>
      <c r="F374" t="s">
        <v>2704</v>
      </c>
      <c r="G374" t="s">
        <v>2705</v>
      </c>
      <c r="H374" t="s">
        <v>2706</v>
      </c>
      <c r="I374" t="s">
        <v>34</v>
      </c>
      <c r="J374" t="s">
        <v>635</v>
      </c>
      <c r="K374" t="s">
        <v>24</v>
      </c>
      <c r="L374" t="s">
        <v>63</v>
      </c>
      <c r="M374" t="s">
        <v>2707</v>
      </c>
      <c r="N374" t="s">
        <v>46</v>
      </c>
    </row>
    <row r="375" spans="1:14" x14ac:dyDescent="0.25">
      <c r="A375" t="s">
        <v>2714</v>
      </c>
      <c r="B375" t="s">
        <v>2715</v>
      </c>
      <c r="C375" t="s">
        <v>76</v>
      </c>
      <c r="E375" t="s">
        <v>18</v>
      </c>
      <c r="F375" t="s">
        <v>2716</v>
      </c>
      <c r="G375" t="s">
        <v>2717</v>
      </c>
      <c r="H375" t="s">
        <v>2718</v>
      </c>
      <c r="I375" t="s">
        <v>34</v>
      </c>
      <c r="J375" t="s">
        <v>551</v>
      </c>
      <c r="K375" t="s">
        <v>24</v>
      </c>
      <c r="L375" t="s">
        <v>184</v>
      </c>
      <c r="M375" t="s">
        <v>2719</v>
      </c>
      <c r="N375" t="s">
        <v>46</v>
      </c>
    </row>
    <row r="376" spans="1:14" x14ac:dyDescent="0.25">
      <c r="A376" t="s">
        <v>2720</v>
      </c>
      <c r="B376" t="s">
        <v>2721</v>
      </c>
      <c r="C376" t="s">
        <v>16</v>
      </c>
      <c r="D376" t="s">
        <v>2722</v>
      </c>
      <c r="E376" t="s">
        <v>18</v>
      </c>
      <c r="F376" t="s">
        <v>2723</v>
      </c>
      <c r="G376" t="s">
        <v>2724</v>
      </c>
      <c r="H376" t="s">
        <v>2725</v>
      </c>
      <c r="I376" t="s">
        <v>34</v>
      </c>
      <c r="J376" t="s">
        <v>240</v>
      </c>
      <c r="K376" t="s">
        <v>24</v>
      </c>
      <c r="L376" t="s">
        <v>477</v>
      </c>
      <c r="M376" t="s">
        <v>26</v>
      </c>
      <c r="N376" t="s">
        <v>27</v>
      </c>
    </row>
    <row r="377" spans="1:14" x14ac:dyDescent="0.25">
      <c r="A377" t="s">
        <v>1484</v>
      </c>
      <c r="B377" t="s">
        <v>101</v>
      </c>
      <c r="C377" t="s">
        <v>76</v>
      </c>
      <c r="D377" t="s">
        <v>102</v>
      </c>
      <c r="E377" t="s">
        <v>18</v>
      </c>
      <c r="F377" t="s">
        <v>2726</v>
      </c>
      <c r="G377" t="s">
        <v>2727</v>
      </c>
      <c r="H377" t="s">
        <v>2728</v>
      </c>
      <c r="I377" t="s">
        <v>34</v>
      </c>
      <c r="J377" t="s">
        <v>463</v>
      </c>
      <c r="K377" t="s">
        <v>24</v>
      </c>
      <c r="L377" t="s">
        <v>202</v>
      </c>
      <c r="M377" t="s">
        <v>2729</v>
      </c>
      <c r="N377" t="s">
        <v>46</v>
      </c>
    </row>
    <row r="378" spans="1:14" x14ac:dyDescent="0.25">
      <c r="A378" t="s">
        <v>2730</v>
      </c>
      <c r="B378" t="s">
        <v>2731</v>
      </c>
      <c r="C378" t="s">
        <v>16</v>
      </c>
      <c r="D378" t="s">
        <v>2732</v>
      </c>
      <c r="E378" t="s">
        <v>18</v>
      </c>
      <c r="F378" t="s">
        <v>2733</v>
      </c>
      <c r="G378" t="s">
        <v>2734</v>
      </c>
      <c r="H378" t="s">
        <v>2735</v>
      </c>
      <c r="I378" t="s">
        <v>34</v>
      </c>
      <c r="J378" t="s">
        <v>162</v>
      </c>
      <c r="K378" t="s">
        <v>24</v>
      </c>
      <c r="L378" t="s">
        <v>2736</v>
      </c>
      <c r="M378" t="s">
        <v>2737</v>
      </c>
      <c r="N378" t="s">
        <v>46</v>
      </c>
    </row>
    <row r="379" spans="1:14" x14ac:dyDescent="0.25">
      <c r="A379" t="s">
        <v>2746</v>
      </c>
      <c r="B379" t="s">
        <v>722</v>
      </c>
      <c r="C379" t="s">
        <v>76</v>
      </c>
      <c r="D379" t="s">
        <v>2747</v>
      </c>
      <c r="E379" t="s">
        <v>18</v>
      </c>
      <c r="F379" t="s">
        <v>2748</v>
      </c>
      <c r="G379" t="s">
        <v>2749</v>
      </c>
      <c r="H379" t="s">
        <v>2750</v>
      </c>
      <c r="I379" t="s">
        <v>34</v>
      </c>
      <c r="J379" t="s">
        <v>1208</v>
      </c>
      <c r="K379" t="s">
        <v>24</v>
      </c>
      <c r="L379" t="s">
        <v>2751</v>
      </c>
      <c r="M379" t="s">
        <v>26</v>
      </c>
      <c r="N379" t="s">
        <v>27</v>
      </c>
    </row>
    <row r="380" spans="1:14" x14ac:dyDescent="0.25">
      <c r="A380" t="s">
        <v>2752</v>
      </c>
      <c r="B380" t="s">
        <v>2753</v>
      </c>
      <c r="C380" t="s">
        <v>16</v>
      </c>
      <c r="D380" t="s">
        <v>472</v>
      </c>
      <c r="E380" t="s">
        <v>18</v>
      </c>
      <c r="F380" t="s">
        <v>2754</v>
      </c>
      <c r="G380" t="s">
        <v>2755</v>
      </c>
      <c r="H380" t="s">
        <v>2756</v>
      </c>
      <c r="I380" t="s">
        <v>34</v>
      </c>
      <c r="J380" t="s">
        <v>2757</v>
      </c>
      <c r="K380" t="s">
        <v>24</v>
      </c>
      <c r="L380" t="s">
        <v>477</v>
      </c>
      <c r="M380" t="s">
        <v>26</v>
      </c>
      <c r="N380" t="s">
        <v>27</v>
      </c>
    </row>
    <row r="381" spans="1:14" x14ac:dyDescent="0.25">
      <c r="A381" t="s">
        <v>2758</v>
      </c>
      <c r="B381" t="s">
        <v>2759</v>
      </c>
      <c r="C381" t="s">
        <v>16</v>
      </c>
      <c r="D381" t="s">
        <v>2760</v>
      </c>
      <c r="E381" t="s">
        <v>18</v>
      </c>
      <c r="F381" t="s">
        <v>2761</v>
      </c>
      <c r="G381" t="s">
        <v>2762</v>
      </c>
      <c r="H381" t="s">
        <v>2763</v>
      </c>
      <c r="I381" t="s">
        <v>34</v>
      </c>
      <c r="J381" t="s">
        <v>90</v>
      </c>
      <c r="K381" t="s">
        <v>24</v>
      </c>
      <c r="L381" t="s">
        <v>82</v>
      </c>
      <c r="M381" t="s">
        <v>2764</v>
      </c>
      <c r="N381" t="s">
        <v>46</v>
      </c>
    </row>
    <row r="382" spans="1:14" x14ac:dyDescent="0.25">
      <c r="A382" t="s">
        <v>2765</v>
      </c>
      <c r="B382" t="s">
        <v>2766</v>
      </c>
      <c r="C382" t="s">
        <v>76</v>
      </c>
      <c r="D382" t="s">
        <v>564</v>
      </c>
      <c r="E382" t="s">
        <v>18</v>
      </c>
      <c r="F382" t="s">
        <v>2767</v>
      </c>
      <c r="G382" t="s">
        <v>2768</v>
      </c>
      <c r="H382" t="s">
        <v>2769</v>
      </c>
      <c r="I382" t="s">
        <v>34</v>
      </c>
      <c r="J382" t="s">
        <v>315</v>
      </c>
      <c r="K382" t="s">
        <v>24</v>
      </c>
      <c r="L382" t="s">
        <v>224</v>
      </c>
      <c r="M382" t="s">
        <v>2770</v>
      </c>
      <c r="N382" t="s">
        <v>46</v>
      </c>
    </row>
    <row r="383" spans="1:14" x14ac:dyDescent="0.25">
      <c r="A383" t="s">
        <v>2771</v>
      </c>
      <c r="B383" t="s">
        <v>2772</v>
      </c>
      <c r="C383" t="s">
        <v>16</v>
      </c>
      <c r="D383" t="s">
        <v>2773</v>
      </c>
      <c r="E383" t="s">
        <v>18</v>
      </c>
      <c r="F383" t="s">
        <v>2774</v>
      </c>
      <c r="G383" t="s">
        <v>2775</v>
      </c>
      <c r="H383" t="s">
        <v>2776</v>
      </c>
      <c r="I383" t="s">
        <v>34</v>
      </c>
      <c r="J383" t="s">
        <v>23</v>
      </c>
      <c r="K383" t="s">
        <v>24</v>
      </c>
      <c r="L383" t="s">
        <v>2777</v>
      </c>
      <c r="M383" t="s">
        <v>26</v>
      </c>
      <c r="N383" t="s">
        <v>27</v>
      </c>
    </row>
    <row r="384" spans="1:14" x14ac:dyDescent="0.25">
      <c r="A384" t="s">
        <v>2778</v>
      </c>
      <c r="B384" t="s">
        <v>2779</v>
      </c>
      <c r="C384" t="s">
        <v>76</v>
      </c>
      <c r="D384" t="s">
        <v>102</v>
      </c>
      <c r="E384" t="s">
        <v>18</v>
      </c>
      <c r="F384" t="s">
        <v>2780</v>
      </c>
      <c r="G384" t="s">
        <v>2781</v>
      </c>
      <c r="H384" t="s">
        <v>2782</v>
      </c>
      <c r="I384" t="s">
        <v>34</v>
      </c>
      <c r="J384" t="s">
        <v>2783</v>
      </c>
      <c r="K384" t="s">
        <v>24</v>
      </c>
      <c r="L384" t="s">
        <v>82</v>
      </c>
      <c r="M384" t="s">
        <v>2784</v>
      </c>
      <c r="N384" t="s">
        <v>46</v>
      </c>
    </row>
    <row r="385" spans="1:14" x14ac:dyDescent="0.25">
      <c r="A385" t="s">
        <v>2785</v>
      </c>
      <c r="B385" t="s">
        <v>2786</v>
      </c>
      <c r="C385" t="s">
        <v>16</v>
      </c>
      <c r="D385" t="s">
        <v>2787</v>
      </c>
      <c r="E385" t="s">
        <v>18</v>
      </c>
      <c r="F385" t="s">
        <v>2788</v>
      </c>
      <c r="G385" t="s">
        <v>2789</v>
      </c>
      <c r="H385" t="s">
        <v>2790</v>
      </c>
      <c r="I385" t="s">
        <v>34</v>
      </c>
      <c r="J385" t="s">
        <v>2283</v>
      </c>
      <c r="K385" t="s">
        <v>24</v>
      </c>
      <c r="L385" t="s">
        <v>44</v>
      </c>
      <c r="M385" t="s">
        <v>2791</v>
      </c>
      <c r="N385" t="s">
        <v>46</v>
      </c>
    </row>
    <row r="386" spans="1:14" x14ac:dyDescent="0.25">
      <c r="A386" t="s">
        <v>2792</v>
      </c>
      <c r="B386" t="s">
        <v>1286</v>
      </c>
      <c r="C386" t="s">
        <v>76</v>
      </c>
      <c r="D386" t="s">
        <v>694</v>
      </c>
      <c r="E386" t="s">
        <v>18</v>
      </c>
      <c r="F386" t="s">
        <v>2793</v>
      </c>
      <c r="G386" t="s">
        <v>2794</v>
      </c>
      <c r="H386" t="s">
        <v>2795</v>
      </c>
      <c r="I386" t="s">
        <v>34</v>
      </c>
      <c r="J386" t="s">
        <v>1279</v>
      </c>
      <c r="K386" t="s">
        <v>24</v>
      </c>
      <c r="L386" t="s">
        <v>700</v>
      </c>
      <c r="M386" t="s">
        <v>26</v>
      </c>
      <c r="N386" t="s">
        <v>27</v>
      </c>
    </row>
    <row r="387" spans="1:14" x14ac:dyDescent="0.25">
      <c r="A387" t="s">
        <v>2796</v>
      </c>
      <c r="B387" t="s">
        <v>2797</v>
      </c>
      <c r="C387" t="s">
        <v>16</v>
      </c>
      <c r="D387" t="s">
        <v>571</v>
      </c>
      <c r="E387" t="s">
        <v>18</v>
      </c>
      <c r="F387" t="s">
        <v>2798</v>
      </c>
      <c r="G387" t="s">
        <v>2799</v>
      </c>
      <c r="H387" t="s">
        <v>2800</v>
      </c>
      <c r="I387" t="s">
        <v>34</v>
      </c>
      <c r="J387" t="s">
        <v>1056</v>
      </c>
      <c r="K387" t="s">
        <v>24</v>
      </c>
      <c r="L387" t="s">
        <v>662</v>
      </c>
      <c r="M387" t="s">
        <v>2801</v>
      </c>
      <c r="N387" t="s">
        <v>46</v>
      </c>
    </row>
    <row r="388" spans="1:14" x14ac:dyDescent="0.25">
      <c r="A388" t="s">
        <v>2802</v>
      </c>
      <c r="B388" t="s">
        <v>2803</v>
      </c>
      <c r="C388" t="s">
        <v>16</v>
      </c>
      <c r="D388" t="s">
        <v>2368</v>
      </c>
      <c r="E388" t="s">
        <v>18</v>
      </c>
      <c r="F388" t="s">
        <v>2804</v>
      </c>
      <c r="G388" t="s">
        <v>2805</v>
      </c>
      <c r="H388" t="s">
        <v>2806</v>
      </c>
      <c r="I388" t="s">
        <v>34</v>
      </c>
      <c r="J388" t="s">
        <v>551</v>
      </c>
      <c r="K388" t="s">
        <v>24</v>
      </c>
      <c r="L388" t="s">
        <v>224</v>
      </c>
      <c r="M388" t="s">
        <v>2807</v>
      </c>
      <c r="N388" t="s">
        <v>46</v>
      </c>
    </row>
    <row r="389" spans="1:14" x14ac:dyDescent="0.25">
      <c r="A389" t="s">
        <v>2808</v>
      </c>
      <c r="B389" t="s">
        <v>2809</v>
      </c>
      <c r="C389" t="s">
        <v>16</v>
      </c>
      <c r="D389" t="s">
        <v>753</v>
      </c>
      <c r="E389" t="s">
        <v>18</v>
      </c>
      <c r="F389" t="s">
        <v>2810</v>
      </c>
      <c r="G389" t="s">
        <v>2811</v>
      </c>
      <c r="H389" t="s">
        <v>2812</v>
      </c>
      <c r="I389" t="s">
        <v>34</v>
      </c>
      <c r="J389" t="s">
        <v>521</v>
      </c>
      <c r="K389" t="s">
        <v>24</v>
      </c>
      <c r="L389" t="s">
        <v>2813</v>
      </c>
      <c r="M389" t="s">
        <v>26</v>
      </c>
      <c r="N389" t="s">
        <v>27</v>
      </c>
    </row>
    <row r="390" spans="1:14" x14ac:dyDescent="0.25">
      <c r="A390" t="s">
        <v>2814</v>
      </c>
      <c r="B390" t="s">
        <v>2815</v>
      </c>
      <c r="C390" t="s">
        <v>16</v>
      </c>
      <c r="D390" t="s">
        <v>2703</v>
      </c>
      <c r="E390" t="s">
        <v>18</v>
      </c>
      <c r="F390" t="s">
        <v>2816</v>
      </c>
      <c r="G390" t="s">
        <v>2817</v>
      </c>
      <c r="H390" t="s">
        <v>2818</v>
      </c>
      <c r="I390" t="s">
        <v>34</v>
      </c>
      <c r="J390" t="s">
        <v>1557</v>
      </c>
      <c r="K390" t="s">
        <v>24</v>
      </c>
      <c r="L390" t="s">
        <v>63</v>
      </c>
      <c r="M390" t="s">
        <v>2819</v>
      </c>
      <c r="N390" t="s">
        <v>46</v>
      </c>
    </row>
    <row r="391" spans="1:14" x14ac:dyDescent="0.25">
      <c r="A391" t="s">
        <v>2820</v>
      </c>
      <c r="B391" t="s">
        <v>2821</v>
      </c>
      <c r="C391" t="s">
        <v>16</v>
      </c>
      <c r="D391" t="s">
        <v>2822</v>
      </c>
      <c r="E391" t="s">
        <v>18</v>
      </c>
      <c r="F391" t="s">
        <v>2823</v>
      </c>
      <c r="G391" t="s">
        <v>2824</v>
      </c>
      <c r="H391" t="s">
        <v>2825</v>
      </c>
      <c r="I391" t="s">
        <v>34</v>
      </c>
      <c r="J391" t="s">
        <v>201</v>
      </c>
      <c r="K391" t="s">
        <v>24</v>
      </c>
      <c r="L391" t="s">
        <v>248</v>
      </c>
      <c r="M391" t="s">
        <v>2826</v>
      </c>
      <c r="N391" t="s">
        <v>46</v>
      </c>
    </row>
    <row r="392" spans="1:14" x14ac:dyDescent="0.25">
      <c r="A392" t="s">
        <v>2834</v>
      </c>
      <c r="B392" t="s">
        <v>2835</v>
      </c>
      <c r="C392" t="s">
        <v>76</v>
      </c>
      <c r="D392" t="s">
        <v>2264</v>
      </c>
      <c r="E392" t="s">
        <v>18</v>
      </c>
      <c r="F392" t="s">
        <v>2836</v>
      </c>
      <c r="G392" t="s">
        <v>2837</v>
      </c>
      <c r="H392" t="s">
        <v>2838</v>
      </c>
      <c r="I392" t="s">
        <v>34</v>
      </c>
      <c r="J392" t="s">
        <v>162</v>
      </c>
      <c r="K392" t="s">
        <v>24</v>
      </c>
      <c r="L392" t="s">
        <v>224</v>
      </c>
      <c r="M392" t="s">
        <v>2839</v>
      </c>
      <c r="N392" t="s">
        <v>46</v>
      </c>
    </row>
    <row r="393" spans="1:14" x14ac:dyDescent="0.25">
      <c r="A393" t="s">
        <v>2840</v>
      </c>
      <c r="B393" t="s">
        <v>403</v>
      </c>
      <c r="C393" t="s">
        <v>16</v>
      </c>
      <c r="D393" t="s">
        <v>2841</v>
      </c>
      <c r="E393" t="s">
        <v>18</v>
      </c>
      <c r="F393" t="s">
        <v>2842</v>
      </c>
      <c r="G393" t="s">
        <v>2843</v>
      </c>
      <c r="H393" t="s">
        <v>2844</v>
      </c>
      <c r="I393" t="s">
        <v>34</v>
      </c>
      <c r="J393" t="s">
        <v>433</v>
      </c>
      <c r="K393" t="s">
        <v>24</v>
      </c>
      <c r="L393" t="s">
        <v>82</v>
      </c>
      <c r="M393" t="s">
        <v>26</v>
      </c>
      <c r="N393" t="s">
        <v>27</v>
      </c>
    </row>
    <row r="394" spans="1:14" x14ac:dyDescent="0.25">
      <c r="A394" t="s">
        <v>2845</v>
      </c>
      <c r="B394" t="s">
        <v>2846</v>
      </c>
      <c r="C394" t="s">
        <v>76</v>
      </c>
      <c r="D394" t="s">
        <v>2847</v>
      </c>
      <c r="E394" t="s">
        <v>18</v>
      </c>
      <c r="F394" t="s">
        <v>2848</v>
      </c>
      <c r="G394" t="s">
        <v>2849</v>
      </c>
      <c r="H394" t="s">
        <v>2850</v>
      </c>
      <c r="I394" t="s">
        <v>34</v>
      </c>
      <c r="J394" t="s">
        <v>2283</v>
      </c>
      <c r="K394" t="s">
        <v>24</v>
      </c>
      <c r="L394" t="s">
        <v>82</v>
      </c>
      <c r="M394" t="s">
        <v>2851</v>
      </c>
      <c r="N394" t="s">
        <v>46</v>
      </c>
    </row>
    <row r="395" spans="1:14" x14ac:dyDescent="0.25">
      <c r="A395" t="s">
        <v>2852</v>
      </c>
      <c r="B395" t="s">
        <v>2779</v>
      </c>
      <c r="C395" t="s">
        <v>76</v>
      </c>
      <c r="D395" t="s">
        <v>102</v>
      </c>
      <c r="E395" t="s">
        <v>18</v>
      </c>
      <c r="F395" t="s">
        <v>2853</v>
      </c>
      <c r="G395" t="s">
        <v>2854</v>
      </c>
      <c r="H395" t="s">
        <v>2855</v>
      </c>
      <c r="I395" t="s">
        <v>34</v>
      </c>
      <c r="J395" t="s">
        <v>528</v>
      </c>
      <c r="K395" t="s">
        <v>24</v>
      </c>
      <c r="L395" t="s">
        <v>82</v>
      </c>
      <c r="M395" t="s">
        <v>2856</v>
      </c>
      <c r="N395" t="s">
        <v>46</v>
      </c>
    </row>
    <row r="396" spans="1:14" x14ac:dyDescent="0.25">
      <c r="A396" t="s">
        <v>2857</v>
      </c>
      <c r="B396" t="s">
        <v>2858</v>
      </c>
      <c r="C396" t="s">
        <v>16</v>
      </c>
      <c r="D396" t="s">
        <v>2859</v>
      </c>
      <c r="E396" t="s">
        <v>18</v>
      </c>
      <c r="F396" t="s">
        <v>2860</v>
      </c>
      <c r="G396" t="s">
        <v>2861</v>
      </c>
      <c r="H396" t="s">
        <v>2862</v>
      </c>
      <c r="I396" t="s">
        <v>34</v>
      </c>
      <c r="J396" t="s">
        <v>626</v>
      </c>
      <c r="K396" t="s">
        <v>24</v>
      </c>
      <c r="L396" t="s">
        <v>2863</v>
      </c>
      <c r="M396" t="s">
        <v>2864</v>
      </c>
      <c r="N396" t="s">
        <v>46</v>
      </c>
    </row>
    <row r="397" spans="1:14" x14ac:dyDescent="0.25">
      <c r="A397" t="s">
        <v>2865</v>
      </c>
      <c r="B397" t="s">
        <v>2866</v>
      </c>
      <c r="C397" t="s">
        <v>76</v>
      </c>
      <c r="D397" t="s">
        <v>1376</v>
      </c>
      <c r="E397" t="s">
        <v>18</v>
      </c>
      <c r="F397" t="s">
        <v>2867</v>
      </c>
      <c r="G397" t="s">
        <v>2868</v>
      </c>
      <c r="H397" t="s">
        <v>2869</v>
      </c>
      <c r="I397" t="s">
        <v>34</v>
      </c>
      <c r="J397" t="s">
        <v>201</v>
      </c>
      <c r="K397" t="s">
        <v>24</v>
      </c>
      <c r="L397" t="s">
        <v>477</v>
      </c>
      <c r="M397" t="s">
        <v>2870</v>
      </c>
      <c r="N397" t="s">
        <v>46</v>
      </c>
    </row>
    <row r="398" spans="1:14" x14ac:dyDescent="0.25">
      <c r="A398" t="s">
        <v>2878</v>
      </c>
      <c r="B398" t="s">
        <v>2879</v>
      </c>
      <c r="C398" t="s">
        <v>76</v>
      </c>
      <c r="D398" t="s">
        <v>102</v>
      </c>
      <c r="E398" t="s">
        <v>695</v>
      </c>
      <c r="F398" t="s">
        <v>2880</v>
      </c>
      <c r="G398" t="s">
        <v>2881</v>
      </c>
      <c r="H398" t="s">
        <v>2882</v>
      </c>
      <c r="I398" t="s">
        <v>34</v>
      </c>
      <c r="J398" t="s">
        <v>333</v>
      </c>
      <c r="K398" t="s">
        <v>24</v>
      </c>
      <c r="L398" t="s">
        <v>82</v>
      </c>
      <c r="M398" t="s">
        <v>2883</v>
      </c>
      <c r="N398" t="s">
        <v>46</v>
      </c>
    </row>
    <row r="399" spans="1:14" x14ac:dyDescent="0.25">
      <c r="A399" t="s">
        <v>2884</v>
      </c>
      <c r="B399" t="s">
        <v>2885</v>
      </c>
      <c r="C399" t="s">
        <v>16</v>
      </c>
      <c r="D399" t="s">
        <v>102</v>
      </c>
      <c r="E399" t="s">
        <v>695</v>
      </c>
      <c r="F399" t="s">
        <v>2886</v>
      </c>
      <c r="G399" t="s">
        <v>2887</v>
      </c>
      <c r="H399" t="s">
        <v>2888</v>
      </c>
      <c r="I399" t="s">
        <v>34</v>
      </c>
      <c r="J399" t="s">
        <v>1435</v>
      </c>
      <c r="K399" t="s">
        <v>24</v>
      </c>
      <c r="L399" t="s">
        <v>82</v>
      </c>
      <c r="M399" t="s">
        <v>2889</v>
      </c>
      <c r="N399" t="s">
        <v>46</v>
      </c>
    </row>
    <row r="400" spans="1:14" x14ac:dyDescent="0.25">
      <c r="A400" t="s">
        <v>2896</v>
      </c>
      <c r="B400" t="s">
        <v>2897</v>
      </c>
      <c r="C400" t="s">
        <v>16</v>
      </c>
      <c r="D400" t="s">
        <v>2898</v>
      </c>
      <c r="E400" t="s">
        <v>695</v>
      </c>
      <c r="F400" t="s">
        <v>2899</v>
      </c>
      <c r="G400" t="s">
        <v>2900</v>
      </c>
      <c r="H400" t="s">
        <v>2901</v>
      </c>
      <c r="I400" t="s">
        <v>34</v>
      </c>
      <c r="J400" t="s">
        <v>514</v>
      </c>
      <c r="K400" t="s">
        <v>24</v>
      </c>
      <c r="L400" t="s">
        <v>36</v>
      </c>
      <c r="M400" t="s">
        <v>26</v>
      </c>
      <c r="N400" t="s">
        <v>27</v>
      </c>
    </row>
    <row r="401" spans="1:14" x14ac:dyDescent="0.25">
      <c r="A401" t="s">
        <v>2907</v>
      </c>
      <c r="C401" t="s">
        <v>76</v>
      </c>
      <c r="D401" t="s">
        <v>2908</v>
      </c>
      <c r="E401" t="s">
        <v>695</v>
      </c>
      <c r="F401" t="s">
        <v>2909</v>
      </c>
      <c r="G401" t="s">
        <v>2910</v>
      </c>
      <c r="H401" t="s">
        <v>2911</v>
      </c>
      <c r="I401" t="s">
        <v>34</v>
      </c>
      <c r="J401" t="s">
        <v>626</v>
      </c>
      <c r="K401" t="s">
        <v>24</v>
      </c>
      <c r="L401" t="s">
        <v>2912</v>
      </c>
      <c r="M401" t="s">
        <v>2913</v>
      </c>
      <c r="N401" t="s">
        <v>46</v>
      </c>
    </row>
    <row r="402" spans="1:14" x14ac:dyDescent="0.25">
      <c r="A402" t="s">
        <v>2902</v>
      </c>
      <c r="B402" t="s">
        <v>2914</v>
      </c>
      <c r="C402" t="s">
        <v>16</v>
      </c>
      <c r="D402" t="s">
        <v>102</v>
      </c>
      <c r="E402" t="s">
        <v>695</v>
      </c>
      <c r="F402" t="s">
        <v>2915</v>
      </c>
      <c r="G402" t="s">
        <v>2916</v>
      </c>
      <c r="H402" t="s">
        <v>2917</v>
      </c>
      <c r="I402" t="s">
        <v>34</v>
      </c>
      <c r="J402" t="s">
        <v>575</v>
      </c>
      <c r="K402" t="s">
        <v>24</v>
      </c>
      <c r="L402" t="s">
        <v>82</v>
      </c>
      <c r="M402" t="s">
        <v>2918</v>
      </c>
      <c r="N402" t="s">
        <v>46</v>
      </c>
    </row>
    <row r="403" spans="1:14" x14ac:dyDescent="0.25">
      <c r="A403" t="s">
        <v>2919</v>
      </c>
      <c r="B403" t="s">
        <v>2920</v>
      </c>
      <c r="C403" t="s">
        <v>76</v>
      </c>
      <c r="D403" t="s">
        <v>2921</v>
      </c>
      <c r="E403" t="s">
        <v>695</v>
      </c>
      <c r="F403" t="s">
        <v>2922</v>
      </c>
      <c r="G403" t="s">
        <v>2923</v>
      </c>
      <c r="H403" t="s">
        <v>2924</v>
      </c>
      <c r="I403" t="s">
        <v>34</v>
      </c>
      <c r="J403" t="s">
        <v>43</v>
      </c>
      <c r="K403" t="s">
        <v>24</v>
      </c>
      <c r="L403" t="s">
        <v>233</v>
      </c>
      <c r="M403" t="s">
        <v>2925</v>
      </c>
      <c r="N403" t="s">
        <v>46</v>
      </c>
    </row>
    <row r="404" spans="1:14" x14ac:dyDescent="0.25">
      <c r="A404" t="s">
        <v>2926</v>
      </c>
      <c r="B404" t="s">
        <v>2927</v>
      </c>
      <c r="C404" t="s">
        <v>16</v>
      </c>
      <c r="D404" t="s">
        <v>2928</v>
      </c>
      <c r="E404" t="s">
        <v>695</v>
      </c>
      <c r="F404" t="s">
        <v>2929</v>
      </c>
      <c r="G404" t="s">
        <v>2930</v>
      </c>
      <c r="H404" t="s">
        <v>2931</v>
      </c>
      <c r="I404" t="s">
        <v>34</v>
      </c>
      <c r="J404" t="s">
        <v>134</v>
      </c>
      <c r="K404" t="s">
        <v>24</v>
      </c>
      <c r="L404" t="s">
        <v>248</v>
      </c>
      <c r="M404" t="s">
        <v>26</v>
      </c>
      <c r="N404" t="s">
        <v>27</v>
      </c>
    </row>
    <row r="405" spans="1:14" x14ac:dyDescent="0.25">
      <c r="A405" t="s">
        <v>2939</v>
      </c>
      <c r="B405" t="s">
        <v>1974</v>
      </c>
      <c r="C405" t="s">
        <v>76</v>
      </c>
      <c r="D405" t="s">
        <v>2940</v>
      </c>
      <c r="E405" t="s">
        <v>695</v>
      </c>
      <c r="F405" t="s">
        <v>2941</v>
      </c>
      <c r="G405" t="s">
        <v>2942</v>
      </c>
      <c r="H405" t="s">
        <v>2943</v>
      </c>
      <c r="I405" t="s">
        <v>34</v>
      </c>
      <c r="J405" t="s">
        <v>1689</v>
      </c>
      <c r="K405" t="s">
        <v>24</v>
      </c>
      <c r="L405" t="s">
        <v>2944</v>
      </c>
      <c r="M405" t="s">
        <v>26</v>
      </c>
      <c r="N405" t="s">
        <v>27</v>
      </c>
    </row>
    <row r="406" spans="1:14" x14ac:dyDescent="0.25">
      <c r="A406" t="s">
        <v>2945</v>
      </c>
      <c r="B406" t="s">
        <v>2946</v>
      </c>
      <c r="C406" t="s">
        <v>16</v>
      </c>
      <c r="D406" t="s">
        <v>2947</v>
      </c>
      <c r="E406" t="s">
        <v>695</v>
      </c>
      <c r="F406" t="s">
        <v>2948</v>
      </c>
      <c r="G406" t="s">
        <v>2949</v>
      </c>
      <c r="H406" t="s">
        <v>2950</v>
      </c>
      <c r="I406" t="s">
        <v>34</v>
      </c>
      <c r="J406" t="s">
        <v>448</v>
      </c>
      <c r="K406" t="s">
        <v>24</v>
      </c>
      <c r="L406" t="s">
        <v>2951</v>
      </c>
      <c r="M406" t="s">
        <v>26</v>
      </c>
      <c r="N406" t="s">
        <v>27</v>
      </c>
    </row>
    <row r="407" spans="1:14" x14ac:dyDescent="0.25">
      <c r="A407" t="s">
        <v>2952</v>
      </c>
      <c r="B407" t="s">
        <v>2953</v>
      </c>
      <c r="C407" t="s">
        <v>76</v>
      </c>
      <c r="D407" t="s">
        <v>2954</v>
      </c>
      <c r="E407" t="s">
        <v>695</v>
      </c>
      <c r="F407" t="s">
        <v>2955</v>
      </c>
      <c r="G407" t="s">
        <v>2956</v>
      </c>
      <c r="H407" t="s">
        <v>2957</v>
      </c>
      <c r="I407" t="s">
        <v>34</v>
      </c>
      <c r="J407" t="s">
        <v>1279</v>
      </c>
      <c r="K407" t="s">
        <v>24</v>
      </c>
      <c r="L407" t="s">
        <v>537</v>
      </c>
      <c r="M407" t="s">
        <v>26</v>
      </c>
      <c r="N407" t="s">
        <v>27</v>
      </c>
    </row>
    <row r="408" spans="1:14" x14ac:dyDescent="0.25">
      <c r="A408" t="s">
        <v>2958</v>
      </c>
      <c r="B408" t="s">
        <v>2959</v>
      </c>
      <c r="C408" t="s">
        <v>76</v>
      </c>
      <c r="D408" t="s">
        <v>2960</v>
      </c>
      <c r="E408" t="s">
        <v>695</v>
      </c>
      <c r="F408" t="s">
        <v>2961</v>
      </c>
      <c r="G408" t="s">
        <v>2962</v>
      </c>
      <c r="H408" t="s">
        <v>2963</v>
      </c>
      <c r="I408" t="s">
        <v>34</v>
      </c>
      <c r="J408" t="s">
        <v>889</v>
      </c>
      <c r="K408" t="s">
        <v>24</v>
      </c>
      <c r="L408" t="s">
        <v>2964</v>
      </c>
      <c r="M408" t="s">
        <v>26</v>
      </c>
      <c r="N408" t="s">
        <v>27</v>
      </c>
    </row>
    <row r="409" spans="1:14" x14ac:dyDescent="0.25">
      <c r="A409" t="s">
        <v>2965</v>
      </c>
      <c r="B409" t="s">
        <v>2966</v>
      </c>
      <c r="C409" t="s">
        <v>16</v>
      </c>
      <c r="D409" t="s">
        <v>1612</v>
      </c>
      <c r="E409" t="s">
        <v>695</v>
      </c>
      <c r="F409" t="s">
        <v>2967</v>
      </c>
      <c r="G409" t="s">
        <v>2968</v>
      </c>
      <c r="H409" t="s">
        <v>2969</v>
      </c>
      <c r="I409" t="s">
        <v>34</v>
      </c>
      <c r="J409" t="s">
        <v>240</v>
      </c>
      <c r="K409" t="s">
        <v>24</v>
      </c>
      <c r="L409" t="s">
        <v>82</v>
      </c>
      <c r="M409" t="s">
        <v>26</v>
      </c>
      <c r="N409" t="s">
        <v>27</v>
      </c>
    </row>
    <row r="410" spans="1:14" x14ac:dyDescent="0.25">
      <c r="A410" t="s">
        <v>2907</v>
      </c>
      <c r="C410" t="s">
        <v>76</v>
      </c>
      <c r="D410" t="s">
        <v>2908</v>
      </c>
      <c r="E410" t="s">
        <v>695</v>
      </c>
      <c r="F410" t="s">
        <v>2970</v>
      </c>
      <c r="G410" t="s">
        <v>2971</v>
      </c>
      <c r="H410" t="s">
        <v>2972</v>
      </c>
      <c r="I410" t="s">
        <v>34</v>
      </c>
      <c r="J410" t="s">
        <v>626</v>
      </c>
      <c r="K410" t="s">
        <v>24</v>
      </c>
      <c r="L410" t="s">
        <v>2912</v>
      </c>
      <c r="M410" t="s">
        <v>2973</v>
      </c>
      <c r="N410" t="s">
        <v>46</v>
      </c>
    </row>
    <row r="411" spans="1:14" x14ac:dyDescent="0.25">
      <c r="A411" t="s">
        <v>2986</v>
      </c>
      <c r="B411" t="s">
        <v>752</v>
      </c>
      <c r="C411" t="s">
        <v>76</v>
      </c>
      <c r="D411" t="s">
        <v>753</v>
      </c>
      <c r="E411" t="s">
        <v>695</v>
      </c>
      <c r="F411" t="s">
        <v>2987</v>
      </c>
      <c r="G411" t="s">
        <v>2988</v>
      </c>
      <c r="H411" t="s">
        <v>2989</v>
      </c>
      <c r="I411" t="s">
        <v>34</v>
      </c>
      <c r="J411" t="s">
        <v>551</v>
      </c>
      <c r="K411" t="s">
        <v>24</v>
      </c>
      <c r="L411" t="s">
        <v>82</v>
      </c>
      <c r="M411" t="s">
        <v>2990</v>
      </c>
      <c r="N411" t="s">
        <v>46</v>
      </c>
    </row>
    <row r="412" spans="1:14" x14ac:dyDescent="0.25">
      <c r="A412" t="s">
        <v>2991</v>
      </c>
      <c r="B412" t="s">
        <v>101</v>
      </c>
      <c r="C412" t="s">
        <v>16</v>
      </c>
      <c r="D412" t="s">
        <v>102</v>
      </c>
      <c r="E412" t="s">
        <v>695</v>
      </c>
      <c r="F412" t="s">
        <v>2992</v>
      </c>
      <c r="G412" t="s">
        <v>2993</v>
      </c>
      <c r="H412" t="s">
        <v>2994</v>
      </c>
      <c r="I412" t="s">
        <v>34</v>
      </c>
      <c r="J412" t="s">
        <v>490</v>
      </c>
      <c r="K412" t="s">
        <v>24</v>
      </c>
      <c r="L412" t="s">
        <v>82</v>
      </c>
      <c r="M412" t="s">
        <v>2995</v>
      </c>
      <c r="N412" t="s">
        <v>46</v>
      </c>
    </row>
    <row r="413" spans="1:14" x14ac:dyDescent="0.25">
      <c r="A413" t="s">
        <v>3000</v>
      </c>
      <c r="B413" t="s">
        <v>3001</v>
      </c>
      <c r="C413" t="s">
        <v>76</v>
      </c>
      <c r="D413" t="s">
        <v>1354</v>
      </c>
      <c r="E413" t="s">
        <v>695</v>
      </c>
      <c r="F413" t="s">
        <v>3002</v>
      </c>
      <c r="G413" t="s">
        <v>3003</v>
      </c>
      <c r="H413" t="s">
        <v>3004</v>
      </c>
      <c r="I413" t="s">
        <v>34</v>
      </c>
      <c r="J413" t="s">
        <v>536</v>
      </c>
      <c r="K413" t="s">
        <v>24</v>
      </c>
      <c r="L413" t="s">
        <v>1358</v>
      </c>
      <c r="M413" t="s">
        <v>3005</v>
      </c>
      <c r="N413" t="s">
        <v>46</v>
      </c>
    </row>
    <row r="414" spans="1:14" x14ac:dyDescent="0.25">
      <c r="A414" t="s">
        <v>3006</v>
      </c>
      <c r="B414" t="s">
        <v>3007</v>
      </c>
      <c r="C414" t="s">
        <v>76</v>
      </c>
      <c r="D414" t="s">
        <v>3008</v>
      </c>
      <c r="E414" t="s">
        <v>695</v>
      </c>
      <c r="F414" t="s">
        <v>3009</v>
      </c>
      <c r="G414" t="s">
        <v>3010</v>
      </c>
      <c r="H414" t="s">
        <v>3011</v>
      </c>
      <c r="I414" t="s">
        <v>34</v>
      </c>
      <c r="J414" t="s">
        <v>3012</v>
      </c>
      <c r="K414" t="s">
        <v>24</v>
      </c>
      <c r="L414" t="s">
        <v>3013</v>
      </c>
      <c r="M414" t="s">
        <v>3014</v>
      </c>
      <c r="N414" t="s">
        <v>46</v>
      </c>
    </row>
    <row r="415" spans="1:14" x14ac:dyDescent="0.25">
      <c r="A415" t="s">
        <v>3025</v>
      </c>
      <c r="B415" t="s">
        <v>101</v>
      </c>
      <c r="C415" t="s">
        <v>16</v>
      </c>
      <c r="D415" t="s">
        <v>102</v>
      </c>
      <c r="E415" t="s">
        <v>695</v>
      </c>
      <c r="F415" t="s">
        <v>3026</v>
      </c>
      <c r="G415" t="s">
        <v>3027</v>
      </c>
      <c r="H415" t="s">
        <v>3028</v>
      </c>
      <c r="I415" t="s">
        <v>34</v>
      </c>
      <c r="J415" t="s">
        <v>53</v>
      </c>
      <c r="K415" t="s">
        <v>24</v>
      </c>
      <c r="L415" t="s">
        <v>202</v>
      </c>
      <c r="M415" t="s">
        <v>3029</v>
      </c>
      <c r="N415" t="s">
        <v>46</v>
      </c>
    </row>
    <row r="416" spans="1:14" x14ac:dyDescent="0.25">
      <c r="A416" t="s">
        <v>3030</v>
      </c>
      <c r="B416" t="s">
        <v>735</v>
      </c>
      <c r="C416" t="s">
        <v>16</v>
      </c>
      <c r="D416" t="s">
        <v>1069</v>
      </c>
      <c r="E416" t="s">
        <v>695</v>
      </c>
      <c r="F416" t="s">
        <v>3031</v>
      </c>
      <c r="G416" t="s">
        <v>3032</v>
      </c>
      <c r="H416" t="s">
        <v>3033</v>
      </c>
      <c r="I416" t="s">
        <v>34</v>
      </c>
      <c r="J416" t="s">
        <v>134</v>
      </c>
      <c r="K416" t="s">
        <v>24</v>
      </c>
      <c r="L416" t="s">
        <v>82</v>
      </c>
      <c r="M416" t="s">
        <v>26</v>
      </c>
      <c r="N416" t="s">
        <v>27</v>
      </c>
    </row>
    <row r="417" spans="1:14" x14ac:dyDescent="0.25">
      <c r="A417" t="s">
        <v>3053</v>
      </c>
      <c r="B417" t="s">
        <v>101</v>
      </c>
      <c r="C417" t="s">
        <v>16</v>
      </c>
      <c r="D417" t="s">
        <v>102</v>
      </c>
      <c r="E417" t="s">
        <v>695</v>
      </c>
      <c r="F417" t="s">
        <v>3054</v>
      </c>
      <c r="G417" t="s">
        <v>3055</v>
      </c>
      <c r="H417" t="s">
        <v>3056</v>
      </c>
      <c r="I417" t="s">
        <v>34</v>
      </c>
      <c r="J417" t="s">
        <v>53</v>
      </c>
      <c r="K417" t="s">
        <v>24</v>
      </c>
      <c r="L417" t="s">
        <v>202</v>
      </c>
      <c r="M417" t="s">
        <v>3057</v>
      </c>
      <c r="N417" t="s">
        <v>46</v>
      </c>
    </row>
    <row r="418" spans="1:14" x14ac:dyDescent="0.25">
      <c r="A418" t="s">
        <v>3058</v>
      </c>
      <c r="B418" t="s">
        <v>3059</v>
      </c>
      <c r="C418" t="s">
        <v>76</v>
      </c>
      <c r="D418" t="s">
        <v>3060</v>
      </c>
      <c r="E418" t="s">
        <v>695</v>
      </c>
      <c r="F418" t="s">
        <v>3061</v>
      </c>
      <c r="G418" t="s">
        <v>3062</v>
      </c>
      <c r="H418" t="s">
        <v>3063</v>
      </c>
      <c r="I418" t="s">
        <v>34</v>
      </c>
      <c r="J418" t="s">
        <v>1468</v>
      </c>
      <c r="K418" t="s">
        <v>24</v>
      </c>
      <c r="L418" t="s">
        <v>224</v>
      </c>
      <c r="M418" t="s">
        <v>3064</v>
      </c>
      <c r="N418" t="s">
        <v>46</v>
      </c>
    </row>
    <row r="419" spans="1:14" x14ac:dyDescent="0.25">
      <c r="A419" t="s">
        <v>3065</v>
      </c>
      <c r="B419" t="s">
        <v>2933</v>
      </c>
      <c r="C419" t="s">
        <v>76</v>
      </c>
      <c r="D419" t="s">
        <v>2934</v>
      </c>
      <c r="E419" t="s">
        <v>695</v>
      </c>
      <c r="F419" t="s">
        <v>3066</v>
      </c>
      <c r="G419" t="s">
        <v>3067</v>
      </c>
      <c r="H419" t="s">
        <v>3068</v>
      </c>
      <c r="I419" t="s">
        <v>34</v>
      </c>
      <c r="J419" t="s">
        <v>2502</v>
      </c>
      <c r="K419" t="s">
        <v>24</v>
      </c>
      <c r="L419" t="s">
        <v>2938</v>
      </c>
      <c r="M419" t="s">
        <v>3069</v>
      </c>
      <c r="N419" t="s">
        <v>46</v>
      </c>
    </row>
    <row r="420" spans="1:14" x14ac:dyDescent="0.25">
      <c r="A420" t="s">
        <v>2896</v>
      </c>
      <c r="B420" t="s">
        <v>2897</v>
      </c>
      <c r="C420" t="s">
        <v>16</v>
      </c>
      <c r="D420" t="s">
        <v>2898</v>
      </c>
      <c r="E420" t="s">
        <v>695</v>
      </c>
      <c r="F420" t="s">
        <v>3070</v>
      </c>
      <c r="G420" t="s">
        <v>3071</v>
      </c>
      <c r="H420" t="s">
        <v>3072</v>
      </c>
      <c r="I420" t="s">
        <v>34</v>
      </c>
      <c r="J420" t="s">
        <v>1482</v>
      </c>
      <c r="K420" t="s">
        <v>24</v>
      </c>
      <c r="L420" t="s">
        <v>36</v>
      </c>
      <c r="M420" t="s">
        <v>26</v>
      </c>
      <c r="N420" t="s">
        <v>27</v>
      </c>
    </row>
    <row r="421" spans="1:14" x14ac:dyDescent="0.25">
      <c r="A421" t="s">
        <v>3086</v>
      </c>
      <c r="B421" t="s">
        <v>3087</v>
      </c>
      <c r="C421" t="s">
        <v>76</v>
      </c>
      <c r="D421" t="s">
        <v>3048</v>
      </c>
      <c r="E421" t="s">
        <v>695</v>
      </c>
      <c r="F421" t="s">
        <v>3088</v>
      </c>
      <c r="G421" t="s">
        <v>3089</v>
      </c>
      <c r="H421" t="s">
        <v>3090</v>
      </c>
      <c r="I421" t="s">
        <v>34</v>
      </c>
      <c r="J421" t="s">
        <v>816</v>
      </c>
      <c r="K421" t="s">
        <v>24</v>
      </c>
      <c r="L421" t="s">
        <v>3052</v>
      </c>
      <c r="M421" t="s">
        <v>26</v>
      </c>
      <c r="N421" t="s">
        <v>27</v>
      </c>
    </row>
    <row r="422" spans="1:14" x14ac:dyDescent="0.25">
      <c r="A422" t="s">
        <v>3097</v>
      </c>
      <c r="B422" t="s">
        <v>3098</v>
      </c>
      <c r="C422" t="s">
        <v>16</v>
      </c>
      <c r="D422" t="s">
        <v>3099</v>
      </c>
      <c r="E422" t="s">
        <v>695</v>
      </c>
      <c r="F422" t="s">
        <v>3100</v>
      </c>
      <c r="G422" t="s">
        <v>3101</v>
      </c>
      <c r="H422" t="s">
        <v>3102</v>
      </c>
      <c r="I422" t="s">
        <v>34</v>
      </c>
      <c r="J422" t="s">
        <v>393</v>
      </c>
      <c r="K422" t="s">
        <v>24</v>
      </c>
      <c r="L422" t="s">
        <v>3103</v>
      </c>
      <c r="M422" t="s">
        <v>26</v>
      </c>
      <c r="N422" t="s">
        <v>27</v>
      </c>
    </row>
    <row r="423" spans="1:14" x14ac:dyDescent="0.25">
      <c r="A423" t="s">
        <v>2896</v>
      </c>
      <c r="B423" t="s">
        <v>2897</v>
      </c>
      <c r="C423" t="s">
        <v>16</v>
      </c>
      <c r="D423" t="s">
        <v>2898</v>
      </c>
      <c r="E423" t="s">
        <v>695</v>
      </c>
      <c r="F423" t="s">
        <v>3111</v>
      </c>
      <c r="G423" t="s">
        <v>3112</v>
      </c>
      <c r="H423" t="s">
        <v>3113</v>
      </c>
      <c r="I423" t="s">
        <v>34</v>
      </c>
      <c r="J423" t="s">
        <v>1482</v>
      </c>
      <c r="K423" t="s">
        <v>24</v>
      </c>
      <c r="L423" t="s">
        <v>36</v>
      </c>
      <c r="M423" t="s">
        <v>26</v>
      </c>
      <c r="N423" t="s">
        <v>27</v>
      </c>
    </row>
    <row r="424" spans="1:14" x14ac:dyDescent="0.25">
      <c r="A424" t="s">
        <v>3114</v>
      </c>
      <c r="B424" t="s">
        <v>3115</v>
      </c>
      <c r="C424" t="s">
        <v>16</v>
      </c>
      <c r="D424" t="s">
        <v>1612</v>
      </c>
      <c r="E424" t="s">
        <v>695</v>
      </c>
      <c r="F424" t="s">
        <v>3116</v>
      </c>
      <c r="G424" t="s">
        <v>3117</v>
      </c>
      <c r="H424" t="s">
        <v>3118</v>
      </c>
      <c r="I424" t="s">
        <v>34</v>
      </c>
      <c r="J424" t="s">
        <v>178</v>
      </c>
      <c r="K424" t="s">
        <v>24</v>
      </c>
      <c r="L424" t="s">
        <v>82</v>
      </c>
      <c r="M424" t="s">
        <v>26</v>
      </c>
      <c r="N424" t="s">
        <v>27</v>
      </c>
    </row>
    <row r="425" spans="1:14" x14ac:dyDescent="0.25">
      <c r="A425" t="s">
        <v>3124</v>
      </c>
      <c r="B425" t="s">
        <v>1051</v>
      </c>
      <c r="C425" t="s">
        <v>76</v>
      </c>
      <c r="D425" t="s">
        <v>1052</v>
      </c>
      <c r="E425" t="s">
        <v>695</v>
      </c>
      <c r="F425" t="s">
        <v>3125</v>
      </c>
      <c r="G425" t="s">
        <v>3126</v>
      </c>
      <c r="H425" t="s">
        <v>3127</v>
      </c>
      <c r="I425" t="s">
        <v>34</v>
      </c>
      <c r="J425" t="s">
        <v>162</v>
      </c>
      <c r="K425" t="s">
        <v>24</v>
      </c>
      <c r="L425" t="s">
        <v>224</v>
      </c>
      <c r="M425" t="s">
        <v>3128</v>
      </c>
      <c r="N425" t="s">
        <v>46</v>
      </c>
    </row>
    <row r="426" spans="1:14" x14ac:dyDescent="0.25">
      <c r="A426" t="s">
        <v>3161</v>
      </c>
      <c r="B426" t="s">
        <v>3162</v>
      </c>
      <c r="C426" t="s">
        <v>76</v>
      </c>
      <c r="D426" t="s">
        <v>3163</v>
      </c>
      <c r="E426" t="s">
        <v>695</v>
      </c>
      <c r="F426" t="s">
        <v>3164</v>
      </c>
      <c r="G426" t="s">
        <v>3165</v>
      </c>
      <c r="H426" t="s">
        <v>3166</v>
      </c>
      <c r="I426" t="s">
        <v>34</v>
      </c>
      <c r="J426" t="s">
        <v>2283</v>
      </c>
      <c r="K426" t="s">
        <v>24</v>
      </c>
      <c r="L426" t="s">
        <v>82</v>
      </c>
      <c r="M426" t="s">
        <v>3167</v>
      </c>
      <c r="N426" t="s">
        <v>46</v>
      </c>
    </row>
    <row r="427" spans="1:14" x14ac:dyDescent="0.25">
      <c r="A427" t="s">
        <v>3172</v>
      </c>
      <c r="B427" t="s">
        <v>2879</v>
      </c>
      <c r="C427" t="s">
        <v>76</v>
      </c>
      <c r="D427" t="s">
        <v>102</v>
      </c>
      <c r="E427" t="s">
        <v>695</v>
      </c>
      <c r="F427" t="s">
        <v>3173</v>
      </c>
      <c r="G427" t="s">
        <v>3174</v>
      </c>
      <c r="H427" t="s">
        <v>3175</v>
      </c>
      <c r="I427" t="s">
        <v>34</v>
      </c>
      <c r="J427" t="s">
        <v>333</v>
      </c>
      <c r="K427" t="s">
        <v>24</v>
      </c>
      <c r="L427" t="s">
        <v>82</v>
      </c>
      <c r="M427" t="s">
        <v>3176</v>
      </c>
      <c r="N427" t="s">
        <v>46</v>
      </c>
    </row>
    <row r="428" spans="1:14" x14ac:dyDescent="0.25">
      <c r="A428" t="s">
        <v>3201</v>
      </c>
      <c r="B428" t="s">
        <v>3202</v>
      </c>
      <c r="C428" t="s">
        <v>76</v>
      </c>
      <c r="D428" t="s">
        <v>1052</v>
      </c>
      <c r="E428" t="s">
        <v>695</v>
      </c>
      <c r="F428" t="s">
        <v>3203</v>
      </c>
      <c r="G428" t="s">
        <v>3204</v>
      </c>
      <c r="H428" t="s">
        <v>3205</v>
      </c>
      <c r="I428" t="s">
        <v>34</v>
      </c>
      <c r="J428" t="s">
        <v>1056</v>
      </c>
      <c r="K428" t="s">
        <v>24</v>
      </c>
      <c r="L428" t="s">
        <v>224</v>
      </c>
      <c r="M428" t="s">
        <v>3206</v>
      </c>
      <c r="N428" t="s">
        <v>46</v>
      </c>
    </row>
    <row r="429" spans="1:14" x14ac:dyDescent="0.25">
      <c r="A429" t="s">
        <v>3212</v>
      </c>
      <c r="B429" t="s">
        <v>3007</v>
      </c>
      <c r="C429" t="s">
        <v>76</v>
      </c>
      <c r="D429" t="s">
        <v>3008</v>
      </c>
      <c r="E429" t="s">
        <v>695</v>
      </c>
      <c r="F429" t="s">
        <v>3213</v>
      </c>
      <c r="G429" t="s">
        <v>3214</v>
      </c>
      <c r="H429" t="s">
        <v>3215</v>
      </c>
      <c r="I429" t="s">
        <v>34</v>
      </c>
      <c r="J429" t="s">
        <v>315</v>
      </c>
      <c r="K429" t="s">
        <v>24</v>
      </c>
      <c r="L429" t="s">
        <v>3013</v>
      </c>
      <c r="M429" t="s">
        <v>3216</v>
      </c>
      <c r="N429" t="s">
        <v>46</v>
      </c>
    </row>
    <row r="430" spans="1:14" x14ac:dyDescent="0.25">
      <c r="A430" t="s">
        <v>3217</v>
      </c>
      <c r="B430" t="s">
        <v>3218</v>
      </c>
      <c r="C430" t="s">
        <v>76</v>
      </c>
      <c r="E430" t="s">
        <v>695</v>
      </c>
      <c r="F430" t="s">
        <v>3219</v>
      </c>
      <c r="G430" t="s">
        <v>3220</v>
      </c>
      <c r="H430" t="s">
        <v>3221</v>
      </c>
      <c r="I430" t="s">
        <v>34</v>
      </c>
      <c r="J430" t="s">
        <v>648</v>
      </c>
      <c r="K430" t="s">
        <v>24</v>
      </c>
      <c r="M430" t="s">
        <v>3222</v>
      </c>
      <c r="N430" t="s">
        <v>46</v>
      </c>
    </row>
    <row r="431" spans="1:14" x14ac:dyDescent="0.25">
      <c r="A431" t="s">
        <v>3223</v>
      </c>
      <c r="B431" t="s">
        <v>3218</v>
      </c>
      <c r="C431" t="s">
        <v>76</v>
      </c>
      <c r="E431" t="s">
        <v>695</v>
      </c>
      <c r="F431" t="s">
        <v>3224</v>
      </c>
      <c r="G431" t="s">
        <v>3225</v>
      </c>
      <c r="H431" t="s">
        <v>3226</v>
      </c>
      <c r="I431" t="s">
        <v>34</v>
      </c>
      <c r="J431" t="s">
        <v>2594</v>
      </c>
      <c r="K431" t="s">
        <v>24</v>
      </c>
      <c r="M431" t="s">
        <v>3227</v>
      </c>
      <c r="N431" t="s">
        <v>46</v>
      </c>
    </row>
    <row r="432" spans="1:14" x14ac:dyDescent="0.25">
      <c r="A432" t="s">
        <v>3228</v>
      </c>
      <c r="B432" t="s">
        <v>3229</v>
      </c>
      <c r="C432" t="s">
        <v>76</v>
      </c>
      <c r="D432" t="s">
        <v>220</v>
      </c>
      <c r="E432" t="s">
        <v>695</v>
      </c>
      <c r="F432" t="s">
        <v>3230</v>
      </c>
      <c r="G432" t="s">
        <v>3231</v>
      </c>
      <c r="H432" t="s">
        <v>3232</v>
      </c>
      <c r="I432" t="s">
        <v>34</v>
      </c>
      <c r="J432" t="s">
        <v>256</v>
      </c>
      <c r="K432" t="s">
        <v>24</v>
      </c>
      <c r="L432" t="s">
        <v>224</v>
      </c>
      <c r="M432" t="s">
        <v>26</v>
      </c>
      <c r="N432" t="s">
        <v>27</v>
      </c>
    </row>
    <row r="433" spans="1:14" x14ac:dyDescent="0.25">
      <c r="A433" t="s">
        <v>3233</v>
      </c>
      <c r="B433" t="s">
        <v>3234</v>
      </c>
      <c r="C433" t="s">
        <v>76</v>
      </c>
      <c r="D433" t="s">
        <v>3235</v>
      </c>
      <c r="E433" t="s">
        <v>695</v>
      </c>
      <c r="F433" t="s">
        <v>3236</v>
      </c>
      <c r="G433" t="s">
        <v>3237</v>
      </c>
      <c r="H433" t="s">
        <v>3238</v>
      </c>
      <c r="I433" t="s">
        <v>34</v>
      </c>
      <c r="J433" t="s">
        <v>90</v>
      </c>
      <c r="K433" t="s">
        <v>24</v>
      </c>
      <c r="L433" t="s">
        <v>3239</v>
      </c>
      <c r="M433" t="s">
        <v>3240</v>
      </c>
      <c r="N433" t="s">
        <v>46</v>
      </c>
    </row>
    <row r="434" spans="1:14" x14ac:dyDescent="0.25">
      <c r="A434" t="s">
        <v>3250</v>
      </c>
      <c r="C434" t="s">
        <v>16</v>
      </c>
      <c r="D434" t="s">
        <v>3251</v>
      </c>
      <c r="E434" t="s">
        <v>695</v>
      </c>
      <c r="F434" t="s">
        <v>3252</v>
      </c>
      <c r="G434" t="s">
        <v>3253</v>
      </c>
      <c r="H434" t="s">
        <v>3254</v>
      </c>
      <c r="I434" t="s">
        <v>34</v>
      </c>
      <c r="J434" t="s">
        <v>2062</v>
      </c>
      <c r="K434" t="s">
        <v>24</v>
      </c>
      <c r="L434" t="s">
        <v>257</v>
      </c>
      <c r="M434" t="s">
        <v>26</v>
      </c>
      <c r="N434" t="s">
        <v>27</v>
      </c>
    </row>
    <row r="435" spans="1:14" x14ac:dyDescent="0.25">
      <c r="A435" t="s">
        <v>2902</v>
      </c>
      <c r="B435" t="s">
        <v>2903</v>
      </c>
      <c r="C435" t="s">
        <v>16</v>
      </c>
      <c r="D435" t="s">
        <v>102</v>
      </c>
      <c r="E435" t="s">
        <v>695</v>
      </c>
      <c r="F435" t="s">
        <v>3255</v>
      </c>
      <c r="G435" t="s">
        <v>3256</v>
      </c>
      <c r="H435" t="s">
        <v>3257</v>
      </c>
      <c r="I435" t="s">
        <v>34</v>
      </c>
      <c r="J435" t="s">
        <v>1056</v>
      </c>
      <c r="K435" t="s">
        <v>24</v>
      </c>
      <c r="L435" t="s">
        <v>82</v>
      </c>
      <c r="M435" t="s">
        <v>3258</v>
      </c>
      <c r="N435" t="s">
        <v>46</v>
      </c>
    </row>
    <row r="436" spans="1:14" x14ac:dyDescent="0.25">
      <c r="A436" t="s">
        <v>3259</v>
      </c>
      <c r="B436" t="s">
        <v>3196</v>
      </c>
      <c r="C436" t="s">
        <v>76</v>
      </c>
      <c r="D436" t="s">
        <v>3260</v>
      </c>
      <c r="E436" t="s">
        <v>695</v>
      </c>
      <c r="F436" t="s">
        <v>3261</v>
      </c>
      <c r="G436" t="s">
        <v>3262</v>
      </c>
      <c r="H436" t="s">
        <v>3263</v>
      </c>
      <c r="I436" t="s">
        <v>34</v>
      </c>
      <c r="J436" t="s">
        <v>1769</v>
      </c>
      <c r="K436" t="s">
        <v>24</v>
      </c>
      <c r="L436" t="s">
        <v>82</v>
      </c>
      <c r="M436" t="s">
        <v>26</v>
      </c>
      <c r="N436" t="s">
        <v>27</v>
      </c>
    </row>
    <row r="437" spans="1:14" x14ac:dyDescent="0.25">
      <c r="A437" t="s">
        <v>2945</v>
      </c>
      <c r="B437" t="s">
        <v>2946</v>
      </c>
      <c r="C437" t="s">
        <v>16</v>
      </c>
      <c r="D437" t="s">
        <v>2947</v>
      </c>
      <c r="E437" t="s">
        <v>695</v>
      </c>
      <c r="F437" t="s">
        <v>3264</v>
      </c>
      <c r="G437" t="s">
        <v>3265</v>
      </c>
      <c r="H437" t="s">
        <v>3266</v>
      </c>
      <c r="I437" t="s">
        <v>34</v>
      </c>
      <c r="J437" t="s">
        <v>134</v>
      </c>
      <c r="K437" t="s">
        <v>24</v>
      </c>
      <c r="L437" t="s">
        <v>2951</v>
      </c>
      <c r="M437" t="s">
        <v>26</v>
      </c>
      <c r="N437" t="s">
        <v>27</v>
      </c>
    </row>
    <row r="438" spans="1:14" x14ac:dyDescent="0.25">
      <c r="A438" t="s">
        <v>3286</v>
      </c>
      <c r="B438" t="s">
        <v>3007</v>
      </c>
      <c r="C438" t="s">
        <v>76</v>
      </c>
      <c r="D438" t="s">
        <v>3008</v>
      </c>
      <c r="E438" t="s">
        <v>695</v>
      </c>
      <c r="F438" t="s">
        <v>3287</v>
      </c>
      <c r="G438" t="s">
        <v>3288</v>
      </c>
      <c r="H438" t="s">
        <v>3289</v>
      </c>
      <c r="I438" t="s">
        <v>34</v>
      </c>
      <c r="J438" t="s">
        <v>315</v>
      </c>
      <c r="K438" t="s">
        <v>24</v>
      </c>
      <c r="L438" t="s">
        <v>3013</v>
      </c>
      <c r="M438" t="s">
        <v>3290</v>
      </c>
      <c r="N438" t="s">
        <v>46</v>
      </c>
    </row>
    <row r="439" spans="1:14" x14ac:dyDescent="0.25">
      <c r="A439" t="s">
        <v>3291</v>
      </c>
      <c r="B439" t="s">
        <v>3292</v>
      </c>
      <c r="C439" t="s">
        <v>16</v>
      </c>
      <c r="D439" t="s">
        <v>3260</v>
      </c>
      <c r="E439" t="s">
        <v>695</v>
      </c>
      <c r="F439" t="s">
        <v>3293</v>
      </c>
      <c r="G439" t="s">
        <v>3294</v>
      </c>
      <c r="H439" t="s">
        <v>3295</v>
      </c>
      <c r="I439" t="s">
        <v>34</v>
      </c>
      <c r="J439" t="s">
        <v>476</v>
      </c>
      <c r="K439" t="s">
        <v>24</v>
      </c>
      <c r="L439" t="s">
        <v>82</v>
      </c>
      <c r="M439" t="s">
        <v>26</v>
      </c>
      <c r="N439" t="s">
        <v>27</v>
      </c>
    </row>
    <row r="440" spans="1:14" x14ac:dyDescent="0.25">
      <c r="A440" t="s">
        <v>3296</v>
      </c>
      <c r="B440" t="s">
        <v>3157</v>
      </c>
      <c r="C440" t="s">
        <v>16</v>
      </c>
      <c r="D440" t="s">
        <v>1006</v>
      </c>
      <c r="E440" t="s">
        <v>695</v>
      </c>
      <c r="F440" t="s">
        <v>3297</v>
      </c>
      <c r="G440" t="s">
        <v>3298</v>
      </c>
      <c r="H440" t="s">
        <v>3299</v>
      </c>
      <c r="I440" t="s">
        <v>34</v>
      </c>
      <c r="J440" t="s">
        <v>669</v>
      </c>
      <c r="K440" t="s">
        <v>24</v>
      </c>
      <c r="L440" t="s">
        <v>848</v>
      </c>
      <c r="M440" t="s">
        <v>3300</v>
      </c>
      <c r="N440" t="s">
        <v>46</v>
      </c>
    </row>
    <row r="441" spans="1:14" x14ac:dyDescent="0.25">
      <c r="A441" t="s">
        <v>3301</v>
      </c>
      <c r="B441" t="s">
        <v>3302</v>
      </c>
      <c r="C441" t="s">
        <v>600</v>
      </c>
      <c r="D441" t="s">
        <v>3303</v>
      </c>
      <c r="E441" t="s">
        <v>695</v>
      </c>
      <c r="F441" t="s">
        <v>3304</v>
      </c>
      <c r="G441" t="s">
        <v>3305</v>
      </c>
      <c r="H441" t="s">
        <v>3306</v>
      </c>
      <c r="I441" t="s">
        <v>34</v>
      </c>
      <c r="J441" t="s">
        <v>2079</v>
      </c>
      <c r="K441" t="s">
        <v>606</v>
      </c>
      <c r="L441" t="s">
        <v>82</v>
      </c>
      <c r="M441" t="s">
        <v>26</v>
      </c>
      <c r="N441" t="s">
        <v>27</v>
      </c>
    </row>
    <row r="442" spans="1:14" x14ac:dyDescent="0.25">
      <c r="A442" t="s">
        <v>3317</v>
      </c>
      <c r="B442" t="s">
        <v>29</v>
      </c>
      <c r="C442" t="s">
        <v>600</v>
      </c>
      <c r="D442" t="s">
        <v>3318</v>
      </c>
      <c r="E442" t="s">
        <v>18</v>
      </c>
      <c r="F442" t="s">
        <v>3319</v>
      </c>
      <c r="G442" t="s">
        <v>3320</v>
      </c>
      <c r="H442" t="s">
        <v>3321</v>
      </c>
      <c r="I442" t="s">
        <v>34</v>
      </c>
      <c r="J442" t="s">
        <v>3322</v>
      </c>
      <c r="K442" t="s">
        <v>606</v>
      </c>
      <c r="L442" t="s">
        <v>842</v>
      </c>
      <c r="M442" t="s">
        <v>26</v>
      </c>
      <c r="N442" t="s">
        <v>27</v>
      </c>
    </row>
    <row r="443" spans="1:14" x14ac:dyDescent="0.25">
      <c r="A443" t="s">
        <v>3323</v>
      </c>
      <c r="B443" t="s">
        <v>29</v>
      </c>
      <c r="C443" t="s">
        <v>2074</v>
      </c>
      <c r="D443" t="s">
        <v>429</v>
      </c>
      <c r="E443" t="s">
        <v>18</v>
      </c>
      <c r="F443" t="s">
        <v>3324</v>
      </c>
      <c r="G443" t="s">
        <v>3325</v>
      </c>
      <c r="H443" t="s">
        <v>3326</v>
      </c>
      <c r="I443" t="s">
        <v>34</v>
      </c>
      <c r="J443" t="s">
        <v>1295</v>
      </c>
      <c r="K443" t="s">
        <v>606</v>
      </c>
      <c r="L443" t="s">
        <v>434</v>
      </c>
      <c r="M443" t="s">
        <v>26</v>
      </c>
      <c r="N443" t="s">
        <v>27</v>
      </c>
    </row>
    <row r="444" spans="1:14" x14ac:dyDescent="0.25">
      <c r="A444" t="s">
        <v>3332</v>
      </c>
      <c r="B444" t="s">
        <v>3333</v>
      </c>
      <c r="C444" t="s">
        <v>2054</v>
      </c>
      <c r="D444" t="s">
        <v>2533</v>
      </c>
      <c r="E444" t="s">
        <v>18</v>
      </c>
      <c r="F444" t="s">
        <v>3334</v>
      </c>
      <c r="G444" t="s">
        <v>3335</v>
      </c>
      <c r="H444" t="s">
        <v>3336</v>
      </c>
      <c r="I444" t="s">
        <v>34</v>
      </c>
      <c r="J444" t="s">
        <v>1161</v>
      </c>
      <c r="K444" t="s">
        <v>1705</v>
      </c>
      <c r="L444" t="s">
        <v>257</v>
      </c>
      <c r="M444" t="s">
        <v>26</v>
      </c>
      <c r="N444" t="s">
        <v>27</v>
      </c>
    </row>
    <row r="445" spans="1:14" x14ac:dyDescent="0.25">
      <c r="A445" t="s">
        <v>3364</v>
      </c>
      <c r="B445" t="s">
        <v>3365</v>
      </c>
      <c r="C445" t="s">
        <v>3366</v>
      </c>
      <c r="D445" t="s">
        <v>3367</v>
      </c>
      <c r="E445" t="s">
        <v>18</v>
      </c>
      <c r="F445" t="s">
        <v>3368</v>
      </c>
      <c r="G445" t="s">
        <v>3369</v>
      </c>
      <c r="H445" t="s">
        <v>3370</v>
      </c>
      <c r="I445" t="s">
        <v>34</v>
      </c>
      <c r="J445" t="s">
        <v>1161</v>
      </c>
      <c r="K445" t="s">
        <v>1705</v>
      </c>
      <c r="L445" t="s">
        <v>44</v>
      </c>
      <c r="M445" t="s">
        <v>26</v>
      </c>
      <c r="N445" t="s">
        <v>27</v>
      </c>
    </row>
    <row r="446" spans="1:14" x14ac:dyDescent="0.25">
      <c r="A446" t="s">
        <v>3371</v>
      </c>
      <c r="B446" t="s">
        <v>29</v>
      </c>
      <c r="C446" t="s">
        <v>2054</v>
      </c>
      <c r="E446" t="s">
        <v>18</v>
      </c>
      <c r="F446" t="s">
        <v>3372</v>
      </c>
      <c r="G446" t="s">
        <v>3373</v>
      </c>
      <c r="H446" t="s">
        <v>3374</v>
      </c>
      <c r="I446" t="s">
        <v>34</v>
      </c>
      <c r="J446" t="s">
        <v>1295</v>
      </c>
      <c r="K446" t="s">
        <v>1705</v>
      </c>
      <c r="L446" t="s">
        <v>135</v>
      </c>
      <c r="M446" t="s">
        <v>26</v>
      </c>
      <c r="N446" t="s">
        <v>27</v>
      </c>
    </row>
    <row r="447" spans="1:14" x14ac:dyDescent="0.25">
      <c r="A447" t="s">
        <v>3375</v>
      </c>
      <c r="B447" t="s">
        <v>3376</v>
      </c>
      <c r="C447" t="s">
        <v>1700</v>
      </c>
      <c r="D447" t="s">
        <v>3377</v>
      </c>
      <c r="E447" t="s">
        <v>18</v>
      </c>
      <c r="F447" t="s">
        <v>3378</v>
      </c>
      <c r="G447" t="s">
        <v>3379</v>
      </c>
      <c r="H447" t="s">
        <v>3380</v>
      </c>
      <c r="I447" t="s">
        <v>34</v>
      </c>
      <c r="J447" t="s">
        <v>3381</v>
      </c>
      <c r="K447" t="s">
        <v>1705</v>
      </c>
      <c r="L447" t="s">
        <v>848</v>
      </c>
      <c r="M447" t="s">
        <v>26</v>
      </c>
      <c r="N447" t="s">
        <v>27</v>
      </c>
    </row>
    <row r="448" spans="1:14" x14ac:dyDescent="0.25">
      <c r="A448" t="s">
        <v>3382</v>
      </c>
      <c r="B448" t="s">
        <v>3383</v>
      </c>
      <c r="C448" t="s">
        <v>2018</v>
      </c>
      <c r="D448" t="s">
        <v>3384</v>
      </c>
      <c r="E448" t="s">
        <v>18</v>
      </c>
      <c r="F448" t="s">
        <v>3385</v>
      </c>
      <c r="G448" t="s">
        <v>3386</v>
      </c>
      <c r="H448" t="s">
        <v>3387</v>
      </c>
      <c r="I448" t="s">
        <v>34</v>
      </c>
      <c r="J448" t="s">
        <v>3388</v>
      </c>
      <c r="K448" t="s">
        <v>1705</v>
      </c>
      <c r="L448" t="s">
        <v>82</v>
      </c>
      <c r="M448" t="s">
        <v>26</v>
      </c>
      <c r="N448" t="s">
        <v>27</v>
      </c>
    </row>
    <row r="449" spans="1:14" x14ac:dyDescent="0.25">
      <c r="A449" t="s">
        <v>3389</v>
      </c>
      <c r="B449" t="s">
        <v>3390</v>
      </c>
      <c r="C449" t="s">
        <v>1991</v>
      </c>
      <c r="E449" t="s">
        <v>18</v>
      </c>
      <c r="F449" t="s">
        <v>3391</v>
      </c>
      <c r="G449" t="s">
        <v>3392</v>
      </c>
      <c r="H449" t="s">
        <v>3393</v>
      </c>
      <c r="I449" t="s">
        <v>34</v>
      </c>
      <c r="J449" t="s">
        <v>1295</v>
      </c>
      <c r="K449" t="s">
        <v>606</v>
      </c>
      <c r="L449" t="s">
        <v>184</v>
      </c>
      <c r="M449" t="s">
        <v>26</v>
      </c>
      <c r="N449" t="s">
        <v>27</v>
      </c>
    </row>
    <row r="450" spans="1:14" x14ac:dyDescent="0.25">
      <c r="A450" t="s">
        <v>3394</v>
      </c>
      <c r="B450" t="s">
        <v>3395</v>
      </c>
      <c r="C450" t="s">
        <v>2018</v>
      </c>
      <c r="D450" t="s">
        <v>3396</v>
      </c>
      <c r="E450" t="s">
        <v>18</v>
      </c>
      <c r="F450" t="s">
        <v>3397</v>
      </c>
      <c r="G450" t="s">
        <v>3398</v>
      </c>
      <c r="H450" t="s">
        <v>3399</v>
      </c>
      <c r="I450" t="s">
        <v>34</v>
      </c>
      <c r="J450" t="s">
        <v>855</v>
      </c>
      <c r="K450" t="s">
        <v>1705</v>
      </c>
      <c r="L450" t="s">
        <v>477</v>
      </c>
      <c r="M450" t="s">
        <v>26</v>
      </c>
      <c r="N450" t="s">
        <v>27</v>
      </c>
    </row>
    <row r="451" spans="1:14" x14ac:dyDescent="0.25">
      <c r="A451" t="s">
        <v>3404</v>
      </c>
      <c r="B451" t="s">
        <v>3059</v>
      </c>
      <c r="C451" t="s">
        <v>76</v>
      </c>
      <c r="D451" t="s">
        <v>3060</v>
      </c>
      <c r="E451" t="s">
        <v>695</v>
      </c>
      <c r="F451" t="s">
        <v>3405</v>
      </c>
      <c r="G451" t="s">
        <v>3406</v>
      </c>
      <c r="H451" t="s">
        <v>3407</v>
      </c>
      <c r="I451" t="s">
        <v>34</v>
      </c>
      <c r="J451" t="s">
        <v>2658</v>
      </c>
      <c r="K451" t="s">
        <v>24</v>
      </c>
      <c r="L451" t="s">
        <v>224</v>
      </c>
      <c r="M451" t="s">
        <v>3408</v>
      </c>
      <c r="N451" t="s">
        <v>46</v>
      </c>
    </row>
    <row r="452" spans="1:14" x14ac:dyDescent="0.25">
      <c r="A452" t="s">
        <v>3430</v>
      </c>
      <c r="B452" t="s">
        <v>752</v>
      </c>
      <c r="C452" t="s">
        <v>76</v>
      </c>
      <c r="D452" t="s">
        <v>753</v>
      </c>
      <c r="E452" t="s">
        <v>695</v>
      </c>
      <c r="F452" t="s">
        <v>3431</v>
      </c>
      <c r="G452" t="s">
        <v>3432</v>
      </c>
      <c r="H452" t="s">
        <v>3433</v>
      </c>
      <c r="I452" t="s">
        <v>34</v>
      </c>
      <c r="J452" t="s">
        <v>551</v>
      </c>
      <c r="K452" t="s">
        <v>24</v>
      </c>
      <c r="L452" t="s">
        <v>82</v>
      </c>
      <c r="M452" t="s">
        <v>3434</v>
      </c>
      <c r="N452" t="s">
        <v>46</v>
      </c>
    </row>
    <row r="453" spans="1:14" x14ac:dyDescent="0.25">
      <c r="A453" t="s">
        <v>3439</v>
      </c>
      <c r="B453" t="s">
        <v>3440</v>
      </c>
      <c r="C453" t="s">
        <v>16</v>
      </c>
      <c r="D453" t="s">
        <v>3441</v>
      </c>
      <c r="E453" t="s">
        <v>695</v>
      </c>
      <c r="F453" t="s">
        <v>3442</v>
      </c>
      <c r="G453" t="s">
        <v>3443</v>
      </c>
      <c r="H453" t="s">
        <v>3444</v>
      </c>
      <c r="I453" t="s">
        <v>34</v>
      </c>
      <c r="J453" t="s">
        <v>551</v>
      </c>
      <c r="K453" t="s">
        <v>24</v>
      </c>
      <c r="L453" t="s">
        <v>224</v>
      </c>
      <c r="M453" t="s">
        <v>3445</v>
      </c>
      <c r="N453" t="s">
        <v>46</v>
      </c>
    </row>
    <row r="454" spans="1:14" x14ac:dyDescent="0.25">
      <c r="A454" t="s">
        <v>3446</v>
      </c>
      <c r="B454" t="s">
        <v>3447</v>
      </c>
      <c r="C454" t="s">
        <v>76</v>
      </c>
      <c r="D454" t="s">
        <v>3448</v>
      </c>
      <c r="E454" t="s">
        <v>695</v>
      </c>
      <c r="F454" t="s">
        <v>3449</v>
      </c>
      <c r="G454" t="s">
        <v>3450</v>
      </c>
      <c r="H454" t="s">
        <v>3451</v>
      </c>
      <c r="I454" t="s">
        <v>34</v>
      </c>
      <c r="J454" t="s">
        <v>1295</v>
      </c>
      <c r="K454" t="s">
        <v>24</v>
      </c>
      <c r="L454" t="s">
        <v>483</v>
      </c>
      <c r="M454" t="s">
        <v>26</v>
      </c>
      <c r="N454" t="s">
        <v>27</v>
      </c>
    </row>
    <row r="455" spans="1:14" x14ac:dyDescent="0.25">
      <c r="A455" t="s">
        <v>3086</v>
      </c>
      <c r="B455" t="s">
        <v>3452</v>
      </c>
      <c r="C455" t="s">
        <v>76</v>
      </c>
      <c r="D455" t="s">
        <v>3048</v>
      </c>
      <c r="E455" t="s">
        <v>695</v>
      </c>
      <c r="F455" t="s">
        <v>3453</v>
      </c>
      <c r="G455" t="s">
        <v>3454</v>
      </c>
      <c r="H455" t="s">
        <v>3455</v>
      </c>
      <c r="I455" t="s">
        <v>34</v>
      </c>
      <c r="J455" t="s">
        <v>816</v>
      </c>
      <c r="K455" t="s">
        <v>24</v>
      </c>
      <c r="L455" t="s">
        <v>3052</v>
      </c>
      <c r="M455" t="s">
        <v>26</v>
      </c>
      <c r="N455" t="s">
        <v>27</v>
      </c>
    </row>
    <row r="456" spans="1:14" x14ac:dyDescent="0.25">
      <c r="A456" t="s">
        <v>2965</v>
      </c>
      <c r="B456" t="s">
        <v>3456</v>
      </c>
      <c r="C456" t="s">
        <v>16</v>
      </c>
      <c r="D456" t="s">
        <v>1612</v>
      </c>
      <c r="E456" t="s">
        <v>695</v>
      </c>
      <c r="F456" t="s">
        <v>3457</v>
      </c>
      <c r="G456" t="s">
        <v>3458</v>
      </c>
      <c r="H456" t="s">
        <v>3459</v>
      </c>
      <c r="I456" t="s">
        <v>34</v>
      </c>
      <c r="J456" t="s">
        <v>1019</v>
      </c>
      <c r="K456" t="s">
        <v>24</v>
      </c>
      <c r="L456" t="s">
        <v>82</v>
      </c>
      <c r="M456" t="s">
        <v>26</v>
      </c>
      <c r="N456" t="s">
        <v>27</v>
      </c>
    </row>
    <row r="457" spans="1:14" x14ac:dyDescent="0.25">
      <c r="A457" t="s">
        <v>3463</v>
      </c>
      <c r="B457" t="s">
        <v>1051</v>
      </c>
      <c r="C457" t="s">
        <v>76</v>
      </c>
      <c r="D457" t="s">
        <v>1052</v>
      </c>
      <c r="E457" t="s">
        <v>695</v>
      </c>
      <c r="F457" t="s">
        <v>3464</v>
      </c>
      <c r="G457" t="s">
        <v>3465</v>
      </c>
      <c r="H457" t="s">
        <v>3466</v>
      </c>
      <c r="I457" t="s">
        <v>34</v>
      </c>
      <c r="J457" t="s">
        <v>1056</v>
      </c>
      <c r="K457" t="s">
        <v>24</v>
      </c>
      <c r="L457" t="s">
        <v>224</v>
      </c>
      <c r="M457" t="s">
        <v>3467</v>
      </c>
      <c r="N457" t="s">
        <v>46</v>
      </c>
    </row>
    <row r="458" spans="1:14" x14ac:dyDescent="0.25">
      <c r="A458" t="s">
        <v>2896</v>
      </c>
      <c r="B458" t="s">
        <v>2897</v>
      </c>
      <c r="C458" t="s">
        <v>16</v>
      </c>
      <c r="D458" t="s">
        <v>2898</v>
      </c>
      <c r="E458" t="s">
        <v>695</v>
      </c>
      <c r="F458" t="s">
        <v>3482</v>
      </c>
      <c r="G458" t="s">
        <v>3483</v>
      </c>
      <c r="H458" t="s">
        <v>3484</v>
      </c>
      <c r="I458" t="s">
        <v>34</v>
      </c>
      <c r="J458" t="s">
        <v>1482</v>
      </c>
      <c r="K458" t="s">
        <v>24</v>
      </c>
      <c r="L458" t="s">
        <v>36</v>
      </c>
      <c r="M458" t="s">
        <v>26</v>
      </c>
      <c r="N458" t="s">
        <v>27</v>
      </c>
    </row>
    <row r="459" spans="1:14" x14ac:dyDescent="0.25">
      <c r="A459" t="s">
        <v>2958</v>
      </c>
      <c r="B459" t="s">
        <v>2959</v>
      </c>
      <c r="C459" t="s">
        <v>76</v>
      </c>
      <c r="D459" t="s">
        <v>2960</v>
      </c>
      <c r="E459" t="s">
        <v>695</v>
      </c>
      <c r="F459" t="s">
        <v>3522</v>
      </c>
      <c r="G459" t="s">
        <v>3523</v>
      </c>
      <c r="H459" t="s">
        <v>3524</v>
      </c>
      <c r="I459" t="s">
        <v>34</v>
      </c>
      <c r="J459" t="s">
        <v>889</v>
      </c>
      <c r="K459" t="s">
        <v>24</v>
      </c>
      <c r="L459" t="s">
        <v>2964</v>
      </c>
      <c r="M459" t="s">
        <v>26</v>
      </c>
      <c r="N459" t="s">
        <v>27</v>
      </c>
    </row>
    <row r="460" spans="1:14" x14ac:dyDescent="0.25">
      <c r="A460" t="s">
        <v>3525</v>
      </c>
      <c r="B460" t="s">
        <v>3042</v>
      </c>
      <c r="C460" t="s">
        <v>76</v>
      </c>
      <c r="D460" t="s">
        <v>102</v>
      </c>
      <c r="E460" t="s">
        <v>695</v>
      </c>
      <c r="F460" t="s">
        <v>3526</v>
      </c>
      <c r="G460" t="s">
        <v>3527</v>
      </c>
      <c r="H460" t="s">
        <v>3528</v>
      </c>
      <c r="I460" t="s">
        <v>34</v>
      </c>
      <c r="J460" t="s">
        <v>106</v>
      </c>
      <c r="K460" t="s">
        <v>24</v>
      </c>
      <c r="L460" t="s">
        <v>82</v>
      </c>
      <c r="M460" t="s">
        <v>3529</v>
      </c>
      <c r="N460" t="s">
        <v>46</v>
      </c>
    </row>
    <row r="461" spans="1:14" x14ac:dyDescent="0.25">
      <c r="A461" t="s">
        <v>2945</v>
      </c>
      <c r="B461" t="s">
        <v>2946</v>
      </c>
      <c r="C461" t="s">
        <v>16</v>
      </c>
      <c r="D461" t="s">
        <v>2947</v>
      </c>
      <c r="E461" t="s">
        <v>695</v>
      </c>
      <c r="F461" t="s">
        <v>3530</v>
      </c>
      <c r="G461" t="s">
        <v>3531</v>
      </c>
      <c r="H461" t="s">
        <v>3532</v>
      </c>
      <c r="I461" t="s">
        <v>34</v>
      </c>
      <c r="J461" t="s">
        <v>142</v>
      </c>
      <c r="K461" t="s">
        <v>24</v>
      </c>
      <c r="L461" t="s">
        <v>2951</v>
      </c>
      <c r="M461" t="s">
        <v>26</v>
      </c>
      <c r="N461" t="s">
        <v>27</v>
      </c>
    </row>
    <row r="462" spans="1:14" x14ac:dyDescent="0.25">
      <c r="A462" t="s">
        <v>3537</v>
      </c>
      <c r="B462" t="s">
        <v>1319</v>
      </c>
      <c r="C462" t="s">
        <v>76</v>
      </c>
      <c r="D462" t="s">
        <v>3147</v>
      </c>
      <c r="E462" t="s">
        <v>695</v>
      </c>
      <c r="F462" t="s">
        <v>3538</v>
      </c>
      <c r="G462" t="s">
        <v>3539</v>
      </c>
      <c r="H462" t="s">
        <v>3540</v>
      </c>
      <c r="I462" t="s">
        <v>34</v>
      </c>
      <c r="J462" t="s">
        <v>1066</v>
      </c>
      <c r="K462" t="s">
        <v>24</v>
      </c>
      <c r="L462" t="s">
        <v>3151</v>
      </c>
      <c r="M462" t="s">
        <v>26</v>
      </c>
      <c r="N462" t="s">
        <v>27</v>
      </c>
    </row>
    <row r="463" spans="1:14" x14ac:dyDescent="0.25">
      <c r="A463" t="s">
        <v>3541</v>
      </c>
      <c r="B463" t="s">
        <v>3542</v>
      </c>
      <c r="C463" t="s">
        <v>600</v>
      </c>
      <c r="D463" t="s">
        <v>3303</v>
      </c>
      <c r="E463" t="s">
        <v>695</v>
      </c>
      <c r="F463" t="s">
        <v>3543</v>
      </c>
      <c r="G463" t="s">
        <v>3544</v>
      </c>
      <c r="H463" t="s">
        <v>3545</v>
      </c>
      <c r="I463" t="s">
        <v>34</v>
      </c>
      <c r="J463" t="s">
        <v>2578</v>
      </c>
      <c r="K463" t="s">
        <v>606</v>
      </c>
      <c r="L463" t="s">
        <v>82</v>
      </c>
      <c r="M463" t="s">
        <v>26</v>
      </c>
      <c r="N463" t="s">
        <v>27</v>
      </c>
    </row>
    <row r="464" spans="1:14" x14ac:dyDescent="0.25">
      <c r="A464" t="s">
        <v>2884</v>
      </c>
      <c r="B464" t="s">
        <v>2885</v>
      </c>
      <c r="C464" t="s">
        <v>16</v>
      </c>
      <c r="D464" t="s">
        <v>102</v>
      </c>
      <c r="E464" t="s">
        <v>695</v>
      </c>
      <c r="F464" t="s">
        <v>3558</v>
      </c>
      <c r="G464" t="s">
        <v>3559</v>
      </c>
      <c r="H464" t="s">
        <v>3560</v>
      </c>
      <c r="I464" t="s">
        <v>34</v>
      </c>
      <c r="J464" t="s">
        <v>1435</v>
      </c>
      <c r="K464" t="s">
        <v>24</v>
      </c>
      <c r="L464" t="s">
        <v>82</v>
      </c>
      <c r="M464" t="s">
        <v>3561</v>
      </c>
      <c r="N464" t="s">
        <v>46</v>
      </c>
    </row>
    <row r="465" spans="1:14" x14ac:dyDescent="0.25">
      <c r="A465" t="s">
        <v>3562</v>
      </c>
      <c r="B465" t="s">
        <v>3563</v>
      </c>
      <c r="C465" t="s">
        <v>16</v>
      </c>
      <c r="D465" t="s">
        <v>579</v>
      </c>
      <c r="E465" t="s">
        <v>695</v>
      </c>
      <c r="F465" t="s">
        <v>3564</v>
      </c>
      <c r="G465" t="s">
        <v>3565</v>
      </c>
      <c r="H465" t="s">
        <v>3566</v>
      </c>
      <c r="I465" t="s">
        <v>34</v>
      </c>
      <c r="J465" t="s">
        <v>2757</v>
      </c>
      <c r="K465" t="s">
        <v>24</v>
      </c>
      <c r="L465" t="s">
        <v>193</v>
      </c>
      <c r="M465" t="s">
        <v>26</v>
      </c>
      <c r="N465" t="s">
        <v>27</v>
      </c>
    </row>
    <row r="466" spans="1:14" x14ac:dyDescent="0.25">
      <c r="A466" t="s">
        <v>3114</v>
      </c>
      <c r="B466" t="s">
        <v>3115</v>
      </c>
      <c r="C466" t="s">
        <v>16</v>
      </c>
      <c r="D466" t="s">
        <v>1612</v>
      </c>
      <c r="E466" t="s">
        <v>695</v>
      </c>
      <c r="F466" t="s">
        <v>3567</v>
      </c>
      <c r="G466" t="s">
        <v>3568</v>
      </c>
      <c r="H466" t="s">
        <v>3569</v>
      </c>
      <c r="I466" t="s">
        <v>34</v>
      </c>
      <c r="J466" t="s">
        <v>178</v>
      </c>
      <c r="K466" t="s">
        <v>24</v>
      </c>
      <c r="L466" t="s">
        <v>82</v>
      </c>
      <c r="M466" t="s">
        <v>26</v>
      </c>
      <c r="N466" t="s">
        <v>27</v>
      </c>
    </row>
    <row r="467" spans="1:14" x14ac:dyDescent="0.25">
      <c r="A467" t="s">
        <v>3587</v>
      </c>
      <c r="B467" t="s">
        <v>3105</v>
      </c>
      <c r="C467" t="s">
        <v>16</v>
      </c>
      <c r="D467" t="s">
        <v>3106</v>
      </c>
      <c r="E467" t="s">
        <v>695</v>
      </c>
      <c r="F467" t="s">
        <v>3588</v>
      </c>
      <c r="G467" t="s">
        <v>3589</v>
      </c>
      <c r="H467" t="s">
        <v>3590</v>
      </c>
      <c r="I467" t="s">
        <v>34</v>
      </c>
      <c r="J467" t="s">
        <v>372</v>
      </c>
      <c r="K467" t="s">
        <v>24</v>
      </c>
      <c r="L467" t="s">
        <v>3591</v>
      </c>
      <c r="M467" t="s">
        <v>3592</v>
      </c>
      <c r="N467" t="s">
        <v>46</v>
      </c>
    </row>
    <row r="468" spans="1:14" x14ac:dyDescent="0.25">
      <c r="A468" t="s">
        <v>3593</v>
      </c>
      <c r="B468" t="s">
        <v>3594</v>
      </c>
      <c r="C468" t="s">
        <v>16</v>
      </c>
      <c r="D468" t="s">
        <v>3595</v>
      </c>
      <c r="E468" t="s">
        <v>695</v>
      </c>
      <c r="F468" t="s">
        <v>3596</v>
      </c>
      <c r="G468" t="s">
        <v>3597</v>
      </c>
      <c r="H468" t="s">
        <v>3598</v>
      </c>
      <c r="I468" t="s">
        <v>34</v>
      </c>
      <c r="J468" t="s">
        <v>240</v>
      </c>
      <c r="K468" t="s">
        <v>24</v>
      </c>
      <c r="L468" t="s">
        <v>36</v>
      </c>
      <c r="M468" t="s">
        <v>26</v>
      </c>
      <c r="N468" t="s">
        <v>27</v>
      </c>
    </row>
    <row r="469" spans="1:14" x14ac:dyDescent="0.25">
      <c r="A469" t="s">
        <v>3602</v>
      </c>
      <c r="B469" t="s">
        <v>3440</v>
      </c>
      <c r="C469" t="s">
        <v>16</v>
      </c>
      <c r="D469" t="s">
        <v>3441</v>
      </c>
      <c r="E469" t="s">
        <v>695</v>
      </c>
      <c r="F469" t="s">
        <v>3603</v>
      </c>
      <c r="G469" t="s">
        <v>3604</v>
      </c>
      <c r="H469" t="s">
        <v>3605</v>
      </c>
      <c r="I469" t="s">
        <v>34</v>
      </c>
      <c r="J469" t="s">
        <v>551</v>
      </c>
      <c r="K469" t="s">
        <v>24</v>
      </c>
      <c r="L469" t="s">
        <v>224</v>
      </c>
      <c r="M469" t="s">
        <v>3606</v>
      </c>
      <c r="N469" t="s">
        <v>46</v>
      </c>
    </row>
    <row r="470" spans="1:14" x14ac:dyDescent="0.25">
      <c r="A470" t="s">
        <v>3607</v>
      </c>
      <c r="B470" t="s">
        <v>3092</v>
      </c>
      <c r="C470" t="s">
        <v>16</v>
      </c>
      <c r="D470" t="s">
        <v>3093</v>
      </c>
      <c r="E470" t="s">
        <v>695</v>
      </c>
      <c r="F470" t="s">
        <v>3608</v>
      </c>
      <c r="G470" t="s">
        <v>3609</v>
      </c>
      <c r="H470" t="s">
        <v>3610</v>
      </c>
      <c r="I470" t="s">
        <v>34</v>
      </c>
      <c r="J470" t="s">
        <v>307</v>
      </c>
      <c r="K470" t="s">
        <v>24</v>
      </c>
      <c r="L470" t="s">
        <v>477</v>
      </c>
      <c r="M470" t="s">
        <v>26</v>
      </c>
      <c r="N470" t="s">
        <v>27</v>
      </c>
    </row>
    <row r="471" spans="1:14" x14ac:dyDescent="0.25">
      <c r="A471" t="s">
        <v>2945</v>
      </c>
      <c r="B471" t="s">
        <v>715</v>
      </c>
      <c r="C471" t="s">
        <v>16</v>
      </c>
      <c r="D471" t="s">
        <v>2947</v>
      </c>
      <c r="E471" t="s">
        <v>695</v>
      </c>
      <c r="F471" t="s">
        <v>3626</v>
      </c>
      <c r="G471" t="s">
        <v>3627</v>
      </c>
      <c r="H471" t="s">
        <v>3628</v>
      </c>
      <c r="I471" t="s">
        <v>34</v>
      </c>
      <c r="J471" t="s">
        <v>178</v>
      </c>
      <c r="K471" t="s">
        <v>24</v>
      </c>
      <c r="L471" t="s">
        <v>2951</v>
      </c>
      <c r="M471" t="s">
        <v>26</v>
      </c>
      <c r="N471" t="s">
        <v>27</v>
      </c>
    </row>
    <row r="472" spans="1:14" x14ac:dyDescent="0.25">
      <c r="A472" t="s">
        <v>3629</v>
      </c>
      <c r="B472" t="s">
        <v>3196</v>
      </c>
      <c r="C472" t="s">
        <v>16</v>
      </c>
      <c r="D472" t="s">
        <v>3197</v>
      </c>
      <c r="E472" t="s">
        <v>695</v>
      </c>
      <c r="F472" t="s">
        <v>3630</v>
      </c>
      <c r="G472" t="s">
        <v>3631</v>
      </c>
      <c r="H472" t="s">
        <v>3632</v>
      </c>
      <c r="I472" t="s">
        <v>34</v>
      </c>
      <c r="J472" t="s">
        <v>256</v>
      </c>
      <c r="K472" t="s">
        <v>24</v>
      </c>
      <c r="L472" t="s">
        <v>82</v>
      </c>
      <c r="M472" t="s">
        <v>26</v>
      </c>
      <c r="N472" t="s">
        <v>27</v>
      </c>
    </row>
    <row r="473" spans="1:14" x14ac:dyDescent="0.25">
      <c r="A473" t="s">
        <v>2896</v>
      </c>
      <c r="B473" t="s">
        <v>2897</v>
      </c>
      <c r="C473" t="s">
        <v>16</v>
      </c>
      <c r="D473" t="s">
        <v>2898</v>
      </c>
      <c r="E473" t="s">
        <v>695</v>
      </c>
      <c r="F473" t="s">
        <v>3633</v>
      </c>
      <c r="G473" t="s">
        <v>3634</v>
      </c>
      <c r="H473" t="s">
        <v>3635</v>
      </c>
      <c r="I473" t="s">
        <v>34</v>
      </c>
      <c r="J473" t="s">
        <v>1482</v>
      </c>
      <c r="K473" t="s">
        <v>24</v>
      </c>
      <c r="L473" t="s">
        <v>36</v>
      </c>
      <c r="M473" t="s">
        <v>26</v>
      </c>
      <c r="N473" t="s">
        <v>27</v>
      </c>
    </row>
    <row r="474" spans="1:14" x14ac:dyDescent="0.25">
      <c r="A474" t="s">
        <v>3636</v>
      </c>
      <c r="B474" t="s">
        <v>3637</v>
      </c>
      <c r="C474" t="s">
        <v>16</v>
      </c>
      <c r="D474" t="s">
        <v>3093</v>
      </c>
      <c r="E474" t="s">
        <v>695</v>
      </c>
      <c r="F474" t="s">
        <v>3638</v>
      </c>
      <c r="G474" t="s">
        <v>3639</v>
      </c>
      <c r="H474" t="s">
        <v>3640</v>
      </c>
      <c r="I474" t="s">
        <v>34</v>
      </c>
      <c r="J474" t="s">
        <v>307</v>
      </c>
      <c r="K474" t="s">
        <v>24</v>
      </c>
      <c r="L474" t="s">
        <v>477</v>
      </c>
      <c r="M474" t="s">
        <v>26</v>
      </c>
      <c r="N474" t="s">
        <v>27</v>
      </c>
    </row>
    <row r="475" spans="1:14" x14ac:dyDescent="0.25">
      <c r="A475" t="s">
        <v>3641</v>
      </c>
      <c r="B475" t="s">
        <v>1051</v>
      </c>
      <c r="C475" t="s">
        <v>76</v>
      </c>
      <c r="D475" t="s">
        <v>1052</v>
      </c>
      <c r="E475" t="s">
        <v>695</v>
      </c>
      <c r="F475" t="s">
        <v>3642</v>
      </c>
      <c r="G475" t="s">
        <v>3643</v>
      </c>
      <c r="H475" t="s">
        <v>3644</v>
      </c>
      <c r="I475" t="s">
        <v>34</v>
      </c>
      <c r="J475" t="s">
        <v>162</v>
      </c>
      <c r="K475" t="s">
        <v>24</v>
      </c>
      <c r="L475" t="s">
        <v>224</v>
      </c>
      <c r="M475" t="s">
        <v>3645</v>
      </c>
      <c r="N475" t="s">
        <v>46</v>
      </c>
    </row>
    <row r="476" spans="1:14" x14ac:dyDescent="0.25">
      <c r="A476" t="s">
        <v>3646</v>
      </c>
      <c r="B476" t="s">
        <v>1525</v>
      </c>
      <c r="C476" t="s">
        <v>16</v>
      </c>
      <c r="D476" t="s">
        <v>2673</v>
      </c>
      <c r="E476" t="s">
        <v>695</v>
      </c>
      <c r="F476" t="s">
        <v>3647</v>
      </c>
      <c r="G476" t="s">
        <v>3648</v>
      </c>
      <c r="H476" t="s">
        <v>3649</v>
      </c>
      <c r="I476" t="s">
        <v>34</v>
      </c>
      <c r="J476" t="s">
        <v>412</v>
      </c>
      <c r="K476" t="s">
        <v>24</v>
      </c>
      <c r="L476" t="s">
        <v>82</v>
      </c>
      <c r="M476" t="s">
        <v>3650</v>
      </c>
      <c r="N476" t="s">
        <v>46</v>
      </c>
    </row>
    <row r="477" spans="1:14" x14ac:dyDescent="0.25">
      <c r="A477" t="s">
        <v>3651</v>
      </c>
      <c r="B477" t="s">
        <v>3563</v>
      </c>
      <c r="C477" t="s">
        <v>16</v>
      </c>
      <c r="D477" t="s">
        <v>579</v>
      </c>
      <c r="E477" t="s">
        <v>695</v>
      </c>
      <c r="F477" t="s">
        <v>3652</v>
      </c>
      <c r="G477" t="s">
        <v>3653</v>
      </c>
      <c r="H477" t="s">
        <v>3654</v>
      </c>
      <c r="I477" t="s">
        <v>34</v>
      </c>
      <c r="J477" t="s">
        <v>2757</v>
      </c>
      <c r="K477" t="s">
        <v>24</v>
      </c>
      <c r="L477" t="s">
        <v>193</v>
      </c>
      <c r="M477" t="s">
        <v>26</v>
      </c>
      <c r="N477" t="s">
        <v>27</v>
      </c>
    </row>
    <row r="478" spans="1:14" x14ac:dyDescent="0.25">
      <c r="A478" t="s">
        <v>3291</v>
      </c>
      <c r="B478" t="s">
        <v>3659</v>
      </c>
      <c r="C478" t="s">
        <v>76</v>
      </c>
      <c r="D478" t="s">
        <v>3197</v>
      </c>
      <c r="E478" t="s">
        <v>695</v>
      </c>
      <c r="F478" t="s">
        <v>3660</v>
      </c>
      <c r="G478" t="s">
        <v>3661</v>
      </c>
      <c r="H478" t="s">
        <v>3662</v>
      </c>
      <c r="I478" t="s">
        <v>34</v>
      </c>
      <c r="J478" t="s">
        <v>1648</v>
      </c>
      <c r="K478" t="s">
        <v>24</v>
      </c>
      <c r="L478" t="s">
        <v>82</v>
      </c>
      <c r="M478" t="s">
        <v>26</v>
      </c>
      <c r="N478" t="s">
        <v>27</v>
      </c>
    </row>
    <row r="479" spans="1:14" x14ac:dyDescent="0.25">
      <c r="A479" t="s">
        <v>3671</v>
      </c>
      <c r="B479" t="s">
        <v>3672</v>
      </c>
      <c r="C479" t="s">
        <v>16</v>
      </c>
      <c r="D479" t="s">
        <v>3673</v>
      </c>
      <c r="E479" t="s">
        <v>18</v>
      </c>
      <c r="F479" t="s">
        <v>3674</v>
      </c>
      <c r="G479" t="s">
        <v>3675</v>
      </c>
      <c r="H479" t="s">
        <v>3676</v>
      </c>
      <c r="I479" t="s">
        <v>34</v>
      </c>
      <c r="J479" t="s">
        <v>217</v>
      </c>
      <c r="K479" t="s">
        <v>24</v>
      </c>
      <c r="L479" t="s">
        <v>82</v>
      </c>
      <c r="M479" t="s">
        <v>26</v>
      </c>
      <c r="N479" t="s">
        <v>27</v>
      </c>
    </row>
    <row r="480" spans="1:14" x14ac:dyDescent="0.25">
      <c r="A480" t="s">
        <v>3677</v>
      </c>
      <c r="B480" t="s">
        <v>3678</v>
      </c>
      <c r="C480" t="s">
        <v>76</v>
      </c>
      <c r="D480" t="s">
        <v>228</v>
      </c>
      <c r="E480" t="s">
        <v>18</v>
      </c>
      <c r="F480" t="s">
        <v>3679</v>
      </c>
      <c r="G480" t="s">
        <v>3680</v>
      </c>
      <c r="H480" t="s">
        <v>3681</v>
      </c>
      <c r="I480" t="s">
        <v>34</v>
      </c>
      <c r="J480" t="s">
        <v>412</v>
      </c>
      <c r="K480" t="s">
        <v>24</v>
      </c>
      <c r="L480" t="s">
        <v>82</v>
      </c>
      <c r="M480" t="s">
        <v>3682</v>
      </c>
      <c r="N480" t="s">
        <v>46</v>
      </c>
    </row>
    <row r="481" spans="1:14" x14ac:dyDescent="0.25">
      <c r="A481" t="s">
        <v>3683</v>
      </c>
      <c r="B481" t="s">
        <v>2505</v>
      </c>
      <c r="C481" t="s">
        <v>16</v>
      </c>
      <c r="D481" t="s">
        <v>3684</v>
      </c>
      <c r="E481" t="s">
        <v>18</v>
      </c>
      <c r="F481" t="s">
        <v>3685</v>
      </c>
      <c r="G481" t="s">
        <v>3686</v>
      </c>
      <c r="H481" t="s">
        <v>3687</v>
      </c>
      <c r="I481" t="s">
        <v>34</v>
      </c>
      <c r="J481" t="s">
        <v>2757</v>
      </c>
      <c r="K481" t="s">
        <v>24</v>
      </c>
      <c r="L481" t="s">
        <v>3688</v>
      </c>
      <c r="M481" t="s">
        <v>26</v>
      </c>
      <c r="N481" t="s">
        <v>27</v>
      </c>
    </row>
    <row r="482" spans="1:14" x14ac:dyDescent="0.25">
      <c r="A482" t="s">
        <v>3689</v>
      </c>
      <c r="B482" t="s">
        <v>3690</v>
      </c>
      <c r="C482" t="s">
        <v>76</v>
      </c>
      <c r="D482" t="s">
        <v>3691</v>
      </c>
      <c r="E482" t="s">
        <v>18</v>
      </c>
      <c r="F482" t="s">
        <v>3692</v>
      </c>
      <c r="G482" t="s">
        <v>3693</v>
      </c>
      <c r="H482" t="s">
        <v>3694</v>
      </c>
      <c r="I482" t="s">
        <v>34</v>
      </c>
      <c r="J482" t="s">
        <v>315</v>
      </c>
      <c r="K482" t="s">
        <v>24</v>
      </c>
      <c r="L482" t="s">
        <v>82</v>
      </c>
      <c r="M482" t="s">
        <v>3695</v>
      </c>
      <c r="N482" t="s">
        <v>46</v>
      </c>
    </row>
    <row r="483" spans="1:14" x14ac:dyDescent="0.25">
      <c r="A483" t="s">
        <v>3696</v>
      </c>
      <c r="B483" t="s">
        <v>3697</v>
      </c>
      <c r="C483" t="s">
        <v>16</v>
      </c>
      <c r="D483" t="s">
        <v>3698</v>
      </c>
      <c r="E483" t="s">
        <v>18</v>
      </c>
      <c r="F483" t="s">
        <v>3699</v>
      </c>
      <c r="G483" t="s">
        <v>3700</v>
      </c>
      <c r="H483" t="s">
        <v>3701</v>
      </c>
      <c r="I483" t="s">
        <v>34</v>
      </c>
      <c r="J483" t="s">
        <v>81</v>
      </c>
      <c r="K483" t="s">
        <v>24</v>
      </c>
      <c r="L483" t="s">
        <v>3702</v>
      </c>
      <c r="M483" t="s">
        <v>3703</v>
      </c>
      <c r="N483" t="s">
        <v>46</v>
      </c>
    </row>
    <row r="484" spans="1:14" x14ac:dyDescent="0.25">
      <c r="A484" t="s">
        <v>3704</v>
      </c>
      <c r="B484" t="s">
        <v>3705</v>
      </c>
      <c r="C484" t="s">
        <v>76</v>
      </c>
      <c r="D484" t="s">
        <v>1069</v>
      </c>
      <c r="E484" t="s">
        <v>18</v>
      </c>
      <c r="F484" t="s">
        <v>3706</v>
      </c>
      <c r="G484" t="s">
        <v>3707</v>
      </c>
      <c r="H484" t="s">
        <v>3708</v>
      </c>
      <c r="I484" t="s">
        <v>34</v>
      </c>
      <c r="J484" t="s">
        <v>1836</v>
      </c>
      <c r="K484" t="s">
        <v>24</v>
      </c>
      <c r="L484" t="s">
        <v>36</v>
      </c>
      <c r="M484" t="s">
        <v>3709</v>
      </c>
      <c r="N484" t="s">
        <v>46</v>
      </c>
    </row>
    <row r="485" spans="1:14" x14ac:dyDescent="0.25">
      <c r="A485" t="s">
        <v>3716</v>
      </c>
      <c r="B485" t="s">
        <v>3717</v>
      </c>
      <c r="C485" t="s">
        <v>16</v>
      </c>
      <c r="D485" t="s">
        <v>3718</v>
      </c>
      <c r="E485" t="s">
        <v>18</v>
      </c>
      <c r="F485" t="s">
        <v>3719</v>
      </c>
      <c r="G485" t="s">
        <v>3720</v>
      </c>
      <c r="H485" t="s">
        <v>3721</v>
      </c>
      <c r="I485" t="s">
        <v>34</v>
      </c>
      <c r="J485" t="s">
        <v>393</v>
      </c>
      <c r="K485" t="s">
        <v>24</v>
      </c>
      <c r="L485" t="s">
        <v>3722</v>
      </c>
      <c r="M485" t="s">
        <v>26</v>
      </c>
      <c r="N485" t="s">
        <v>27</v>
      </c>
    </row>
    <row r="486" spans="1:14" x14ac:dyDescent="0.25">
      <c r="A486" t="s">
        <v>3723</v>
      </c>
      <c r="B486" t="s">
        <v>2753</v>
      </c>
      <c r="C486" t="s">
        <v>76</v>
      </c>
      <c r="D486" t="s">
        <v>472</v>
      </c>
      <c r="E486" t="s">
        <v>18</v>
      </c>
      <c r="F486" t="s">
        <v>3724</v>
      </c>
      <c r="G486" t="s">
        <v>3725</v>
      </c>
      <c r="H486" t="s">
        <v>3726</v>
      </c>
      <c r="I486" t="s">
        <v>34</v>
      </c>
      <c r="J486" t="s">
        <v>240</v>
      </c>
      <c r="K486" t="s">
        <v>24</v>
      </c>
      <c r="L486" t="s">
        <v>477</v>
      </c>
      <c r="M486" t="s">
        <v>26</v>
      </c>
      <c r="N486" t="s">
        <v>27</v>
      </c>
    </row>
    <row r="487" spans="1:14" x14ac:dyDescent="0.25">
      <c r="A487" t="s">
        <v>3727</v>
      </c>
      <c r="B487" t="s">
        <v>3728</v>
      </c>
      <c r="C487" t="s">
        <v>16</v>
      </c>
      <c r="D487" t="s">
        <v>94</v>
      </c>
      <c r="E487" t="s">
        <v>18</v>
      </c>
      <c r="F487" t="s">
        <v>3729</v>
      </c>
      <c r="G487" t="s">
        <v>3730</v>
      </c>
      <c r="H487" t="s">
        <v>3731</v>
      </c>
      <c r="I487" t="s">
        <v>34</v>
      </c>
      <c r="J487" t="s">
        <v>433</v>
      </c>
      <c r="K487" t="s">
        <v>24</v>
      </c>
      <c r="L487" t="s">
        <v>3732</v>
      </c>
      <c r="M487" t="s">
        <v>26</v>
      </c>
      <c r="N487" t="s">
        <v>27</v>
      </c>
    </row>
    <row r="488" spans="1:14" x14ac:dyDescent="0.25">
      <c r="A488" t="s">
        <v>3733</v>
      </c>
      <c r="B488" t="s">
        <v>101</v>
      </c>
      <c r="C488" t="s">
        <v>76</v>
      </c>
      <c r="D488" t="s">
        <v>102</v>
      </c>
      <c r="E488" t="s">
        <v>18</v>
      </c>
      <c r="F488" t="s">
        <v>3734</v>
      </c>
      <c r="G488" t="s">
        <v>3735</v>
      </c>
      <c r="H488" t="s">
        <v>3736</v>
      </c>
      <c r="I488" t="s">
        <v>34</v>
      </c>
      <c r="J488" t="s">
        <v>1488</v>
      </c>
      <c r="K488" t="s">
        <v>24</v>
      </c>
      <c r="L488" t="s">
        <v>82</v>
      </c>
      <c r="M488" t="s">
        <v>3737</v>
      </c>
      <c r="N488" t="s">
        <v>46</v>
      </c>
    </row>
    <row r="489" spans="1:14" x14ac:dyDescent="0.25">
      <c r="A489" t="s">
        <v>3738</v>
      </c>
      <c r="B489" t="s">
        <v>672</v>
      </c>
      <c r="C489" t="s">
        <v>16</v>
      </c>
      <c r="D489" t="s">
        <v>472</v>
      </c>
      <c r="E489" t="s">
        <v>18</v>
      </c>
      <c r="F489" t="s">
        <v>3739</v>
      </c>
      <c r="G489" t="s">
        <v>3740</v>
      </c>
      <c r="H489" t="s">
        <v>3741</v>
      </c>
      <c r="I489" t="s">
        <v>34</v>
      </c>
      <c r="J489" t="s">
        <v>1860</v>
      </c>
      <c r="K489" t="s">
        <v>24</v>
      </c>
      <c r="L489" t="s">
        <v>848</v>
      </c>
      <c r="M489" t="s">
        <v>26</v>
      </c>
      <c r="N489" t="s">
        <v>27</v>
      </c>
    </row>
    <row r="490" spans="1:14" x14ac:dyDescent="0.25">
      <c r="A490" t="s">
        <v>3742</v>
      </c>
      <c r="B490" t="s">
        <v>3743</v>
      </c>
      <c r="C490" t="s">
        <v>76</v>
      </c>
      <c r="D490" t="s">
        <v>2157</v>
      </c>
      <c r="E490" t="s">
        <v>18</v>
      </c>
      <c r="F490" t="s">
        <v>3744</v>
      </c>
      <c r="G490" t="s">
        <v>3745</v>
      </c>
      <c r="H490" t="s">
        <v>3746</v>
      </c>
      <c r="I490" t="s">
        <v>34</v>
      </c>
      <c r="J490" t="s">
        <v>120</v>
      </c>
      <c r="K490" t="s">
        <v>24</v>
      </c>
      <c r="L490" t="s">
        <v>193</v>
      </c>
      <c r="M490" t="s">
        <v>3747</v>
      </c>
      <c r="N490" t="s">
        <v>46</v>
      </c>
    </row>
    <row r="491" spans="1:14" x14ac:dyDescent="0.25">
      <c r="A491" t="s">
        <v>3748</v>
      </c>
      <c r="B491" t="s">
        <v>287</v>
      </c>
      <c r="C491" t="s">
        <v>16</v>
      </c>
      <c r="D491" t="s">
        <v>759</v>
      </c>
      <c r="E491" t="s">
        <v>18</v>
      </c>
      <c r="F491" t="s">
        <v>3749</v>
      </c>
      <c r="G491" t="s">
        <v>3750</v>
      </c>
      <c r="H491" t="s">
        <v>3751</v>
      </c>
      <c r="I491" t="s">
        <v>34</v>
      </c>
      <c r="J491" t="s">
        <v>626</v>
      </c>
      <c r="K491" t="s">
        <v>24</v>
      </c>
      <c r="L491" t="s">
        <v>224</v>
      </c>
      <c r="M491" t="s">
        <v>3752</v>
      </c>
      <c r="N491" t="s">
        <v>46</v>
      </c>
    </row>
    <row r="492" spans="1:14" x14ac:dyDescent="0.25">
      <c r="A492" t="s">
        <v>3760</v>
      </c>
      <c r="B492" t="s">
        <v>3761</v>
      </c>
      <c r="C492" t="s">
        <v>76</v>
      </c>
      <c r="D492" t="s">
        <v>631</v>
      </c>
      <c r="E492" t="s">
        <v>18</v>
      </c>
      <c r="F492" t="s">
        <v>3762</v>
      </c>
      <c r="G492" t="s">
        <v>3763</v>
      </c>
      <c r="H492" t="s">
        <v>3764</v>
      </c>
      <c r="I492" t="s">
        <v>34</v>
      </c>
      <c r="J492" t="s">
        <v>62</v>
      </c>
      <c r="K492" t="s">
        <v>24</v>
      </c>
      <c r="L492" t="s">
        <v>3765</v>
      </c>
      <c r="M492" t="s">
        <v>3766</v>
      </c>
      <c r="N492" t="s">
        <v>46</v>
      </c>
    </row>
    <row r="493" spans="1:14" x14ac:dyDescent="0.25">
      <c r="A493" t="s">
        <v>3767</v>
      </c>
      <c r="B493" t="s">
        <v>3768</v>
      </c>
      <c r="C493" t="s">
        <v>76</v>
      </c>
      <c r="D493" t="s">
        <v>3769</v>
      </c>
      <c r="E493" t="s">
        <v>18</v>
      </c>
      <c r="F493" t="s">
        <v>3770</v>
      </c>
      <c r="G493" t="s">
        <v>3771</v>
      </c>
      <c r="H493" t="s">
        <v>3772</v>
      </c>
      <c r="I493" t="s">
        <v>34</v>
      </c>
      <c r="J493" t="s">
        <v>192</v>
      </c>
      <c r="K493" t="s">
        <v>24</v>
      </c>
      <c r="L493" t="s">
        <v>3773</v>
      </c>
      <c r="M493" t="s">
        <v>3774</v>
      </c>
      <c r="N493" t="s">
        <v>46</v>
      </c>
    </row>
    <row r="494" spans="1:14" x14ac:dyDescent="0.25">
      <c r="A494" t="s">
        <v>3775</v>
      </c>
      <c r="C494" t="s">
        <v>76</v>
      </c>
      <c r="D494" t="s">
        <v>362</v>
      </c>
      <c r="E494" t="s">
        <v>18</v>
      </c>
      <c r="F494" t="s">
        <v>3776</v>
      </c>
      <c r="G494" t="s">
        <v>3777</v>
      </c>
      <c r="H494" t="s">
        <v>3778</v>
      </c>
      <c r="I494" t="s">
        <v>34</v>
      </c>
      <c r="J494" t="s">
        <v>635</v>
      </c>
      <c r="K494" t="s">
        <v>24</v>
      </c>
      <c r="L494" t="s">
        <v>3779</v>
      </c>
      <c r="M494" t="s">
        <v>3780</v>
      </c>
      <c r="N494" t="s">
        <v>46</v>
      </c>
    </row>
    <row r="495" spans="1:14" x14ac:dyDescent="0.25">
      <c r="A495" t="s">
        <v>1381</v>
      </c>
      <c r="B495" t="s">
        <v>101</v>
      </c>
      <c r="C495" t="s">
        <v>76</v>
      </c>
      <c r="D495" t="s">
        <v>102</v>
      </c>
      <c r="E495" t="s">
        <v>18</v>
      </c>
      <c r="F495" t="s">
        <v>3781</v>
      </c>
      <c r="G495" t="s">
        <v>3782</v>
      </c>
      <c r="H495" t="s">
        <v>3783</v>
      </c>
      <c r="I495" t="s">
        <v>34</v>
      </c>
      <c r="J495" t="s">
        <v>192</v>
      </c>
      <c r="K495" t="s">
        <v>24</v>
      </c>
      <c r="L495" t="s">
        <v>82</v>
      </c>
      <c r="M495" t="s">
        <v>3784</v>
      </c>
      <c r="N495" t="s">
        <v>46</v>
      </c>
    </row>
    <row r="496" spans="1:14" x14ac:dyDescent="0.25">
      <c r="A496" t="s">
        <v>3785</v>
      </c>
      <c r="B496" t="s">
        <v>3786</v>
      </c>
      <c r="C496" t="s">
        <v>16</v>
      </c>
      <c r="D496" t="s">
        <v>1327</v>
      </c>
      <c r="E496" t="s">
        <v>18</v>
      </c>
      <c r="F496" t="s">
        <v>3787</v>
      </c>
      <c r="G496" t="s">
        <v>3788</v>
      </c>
      <c r="H496" t="s">
        <v>3789</v>
      </c>
      <c r="I496" t="s">
        <v>34</v>
      </c>
      <c r="J496" t="s">
        <v>589</v>
      </c>
      <c r="K496" t="s">
        <v>24</v>
      </c>
      <c r="L496" t="s">
        <v>3790</v>
      </c>
      <c r="M496" t="s">
        <v>3791</v>
      </c>
      <c r="N496" t="s">
        <v>46</v>
      </c>
    </row>
    <row r="497" spans="1:14" x14ac:dyDescent="0.25">
      <c r="A497" t="s">
        <v>3792</v>
      </c>
      <c r="B497" t="s">
        <v>3793</v>
      </c>
      <c r="C497" t="s">
        <v>16</v>
      </c>
      <c r="E497" t="s">
        <v>18</v>
      </c>
      <c r="F497" t="s">
        <v>3794</v>
      </c>
      <c r="G497" t="s">
        <v>3795</v>
      </c>
      <c r="H497" t="s">
        <v>3796</v>
      </c>
      <c r="I497" t="s">
        <v>34</v>
      </c>
      <c r="J497" t="s">
        <v>433</v>
      </c>
      <c r="K497" t="s">
        <v>24</v>
      </c>
      <c r="M497" t="s">
        <v>26</v>
      </c>
      <c r="N497" t="s">
        <v>27</v>
      </c>
    </row>
    <row r="498" spans="1:14" x14ac:dyDescent="0.25">
      <c r="A498" t="s">
        <v>3797</v>
      </c>
      <c r="B498" t="s">
        <v>3798</v>
      </c>
      <c r="C498" t="s">
        <v>16</v>
      </c>
      <c r="D498" t="s">
        <v>3799</v>
      </c>
      <c r="E498" t="s">
        <v>18</v>
      </c>
      <c r="F498" t="s">
        <v>3800</v>
      </c>
      <c r="G498" t="s">
        <v>3801</v>
      </c>
      <c r="H498" t="s">
        <v>3802</v>
      </c>
      <c r="I498" t="s">
        <v>34</v>
      </c>
      <c r="J498" t="s">
        <v>2757</v>
      </c>
      <c r="K498" t="s">
        <v>24</v>
      </c>
      <c r="L498" t="s">
        <v>82</v>
      </c>
      <c r="M498" t="s">
        <v>26</v>
      </c>
      <c r="N498" t="s">
        <v>27</v>
      </c>
    </row>
    <row r="499" spans="1:14" x14ac:dyDescent="0.25">
      <c r="A499" t="s">
        <v>3803</v>
      </c>
      <c r="B499" t="s">
        <v>3804</v>
      </c>
      <c r="C499" t="s">
        <v>76</v>
      </c>
      <c r="D499" t="s">
        <v>3805</v>
      </c>
      <c r="E499" t="s">
        <v>18</v>
      </c>
      <c r="F499" t="s">
        <v>3806</v>
      </c>
      <c r="G499" t="s">
        <v>3807</v>
      </c>
      <c r="H499" t="s">
        <v>3808</v>
      </c>
      <c r="I499" t="s">
        <v>34</v>
      </c>
      <c r="J499" t="s">
        <v>106</v>
      </c>
      <c r="K499" t="s">
        <v>24</v>
      </c>
      <c r="L499" t="s">
        <v>3809</v>
      </c>
      <c r="M499" t="s">
        <v>3810</v>
      </c>
      <c r="N499" t="s">
        <v>46</v>
      </c>
    </row>
    <row r="500" spans="1:14" x14ac:dyDescent="0.25">
      <c r="A500" t="s">
        <v>3811</v>
      </c>
      <c r="C500" t="s">
        <v>76</v>
      </c>
      <c r="D500" t="s">
        <v>3812</v>
      </c>
      <c r="E500" t="s">
        <v>18</v>
      </c>
      <c r="F500" t="s">
        <v>3813</v>
      </c>
      <c r="G500" t="s">
        <v>3814</v>
      </c>
      <c r="H500" t="s">
        <v>3815</v>
      </c>
      <c r="I500" t="s">
        <v>34</v>
      </c>
      <c r="J500" t="s">
        <v>1468</v>
      </c>
      <c r="K500" t="s">
        <v>24</v>
      </c>
      <c r="L500" t="s">
        <v>3816</v>
      </c>
      <c r="M500" t="s">
        <v>3817</v>
      </c>
      <c r="N500" t="s">
        <v>46</v>
      </c>
    </row>
    <row r="501" spans="1:14" x14ac:dyDescent="0.25">
      <c r="A501" t="s">
        <v>28</v>
      </c>
      <c r="B501" t="s">
        <v>428</v>
      </c>
      <c r="C501" t="s">
        <v>76</v>
      </c>
      <c r="D501" t="s">
        <v>3818</v>
      </c>
      <c r="E501" t="s">
        <v>18</v>
      </c>
      <c r="F501" t="s">
        <v>3819</v>
      </c>
      <c r="G501" t="s">
        <v>3820</v>
      </c>
      <c r="H501" t="s">
        <v>3821</v>
      </c>
      <c r="I501" t="s">
        <v>34</v>
      </c>
      <c r="J501" t="s">
        <v>2757</v>
      </c>
      <c r="K501" t="s">
        <v>24</v>
      </c>
      <c r="L501" t="s">
        <v>36</v>
      </c>
      <c r="M501" t="s">
        <v>26</v>
      </c>
      <c r="N501" t="s">
        <v>27</v>
      </c>
    </row>
    <row r="502" spans="1:14" x14ac:dyDescent="0.25">
      <c r="A502" t="s">
        <v>3822</v>
      </c>
      <c r="B502" t="s">
        <v>3823</v>
      </c>
      <c r="C502" t="s">
        <v>16</v>
      </c>
      <c r="D502" t="s">
        <v>3824</v>
      </c>
      <c r="E502" t="s">
        <v>18</v>
      </c>
      <c r="F502" t="s">
        <v>3825</v>
      </c>
      <c r="G502" t="s">
        <v>3826</v>
      </c>
      <c r="H502" t="s">
        <v>3827</v>
      </c>
      <c r="I502" t="s">
        <v>34</v>
      </c>
      <c r="J502" t="s">
        <v>536</v>
      </c>
      <c r="K502" t="s">
        <v>24</v>
      </c>
      <c r="L502" t="s">
        <v>3828</v>
      </c>
      <c r="M502" t="s">
        <v>3829</v>
      </c>
      <c r="N502" t="s">
        <v>46</v>
      </c>
    </row>
    <row r="503" spans="1:14" x14ac:dyDescent="0.25">
      <c r="A503" t="s">
        <v>3830</v>
      </c>
      <c r="B503" t="s">
        <v>3831</v>
      </c>
      <c r="C503" t="s">
        <v>16</v>
      </c>
      <c r="D503" t="s">
        <v>3093</v>
      </c>
      <c r="E503" t="s">
        <v>18</v>
      </c>
      <c r="F503" t="s">
        <v>3832</v>
      </c>
      <c r="G503" t="s">
        <v>3833</v>
      </c>
      <c r="H503" t="s">
        <v>3834</v>
      </c>
      <c r="I503" t="s">
        <v>34</v>
      </c>
      <c r="J503" t="s">
        <v>3835</v>
      </c>
      <c r="K503" t="s">
        <v>3836</v>
      </c>
      <c r="L503" t="s">
        <v>477</v>
      </c>
      <c r="M503" t="s">
        <v>26</v>
      </c>
      <c r="N503" t="s">
        <v>27</v>
      </c>
    </row>
    <row r="504" spans="1:14" x14ac:dyDescent="0.25">
      <c r="A504" t="s">
        <v>583</v>
      </c>
      <c r="B504" t="s">
        <v>584</v>
      </c>
      <c r="C504" t="s">
        <v>76</v>
      </c>
      <c r="D504" t="s">
        <v>3837</v>
      </c>
      <c r="E504" t="s">
        <v>18</v>
      </c>
      <c r="F504" t="s">
        <v>3838</v>
      </c>
      <c r="G504" t="s">
        <v>3839</v>
      </c>
      <c r="H504" t="s">
        <v>3840</v>
      </c>
      <c r="I504" t="s">
        <v>34</v>
      </c>
      <c r="J504" t="s">
        <v>1056</v>
      </c>
      <c r="K504" t="s">
        <v>24</v>
      </c>
      <c r="L504" t="s">
        <v>590</v>
      </c>
      <c r="M504" t="s">
        <v>3841</v>
      </c>
      <c r="N504" t="s">
        <v>46</v>
      </c>
    </row>
    <row r="505" spans="1:14" x14ac:dyDescent="0.25">
      <c r="A505" t="s">
        <v>3856</v>
      </c>
      <c r="B505" t="s">
        <v>3857</v>
      </c>
      <c r="C505" t="s">
        <v>16</v>
      </c>
      <c r="D505" t="s">
        <v>2444</v>
      </c>
      <c r="E505" t="s">
        <v>18</v>
      </c>
      <c r="F505" t="s">
        <v>3858</v>
      </c>
      <c r="G505" t="s">
        <v>3859</v>
      </c>
      <c r="H505" t="s">
        <v>3860</v>
      </c>
      <c r="I505" t="s">
        <v>34</v>
      </c>
      <c r="J505" t="s">
        <v>426</v>
      </c>
      <c r="K505" t="s">
        <v>24</v>
      </c>
      <c r="L505" t="s">
        <v>3861</v>
      </c>
      <c r="M505" t="s">
        <v>26</v>
      </c>
      <c r="N505" t="s">
        <v>27</v>
      </c>
    </row>
    <row r="506" spans="1:14" x14ac:dyDescent="0.25">
      <c r="A506" t="s">
        <v>3870</v>
      </c>
      <c r="C506" t="s">
        <v>76</v>
      </c>
      <c r="D506" t="s">
        <v>3871</v>
      </c>
      <c r="E506" t="s">
        <v>18</v>
      </c>
      <c r="F506" t="s">
        <v>3872</v>
      </c>
      <c r="G506" t="s">
        <v>3873</v>
      </c>
      <c r="H506" t="s">
        <v>3874</v>
      </c>
      <c r="I506" t="s">
        <v>34</v>
      </c>
      <c r="J506" t="s">
        <v>1208</v>
      </c>
      <c r="K506" t="s">
        <v>24</v>
      </c>
      <c r="L506" t="s">
        <v>277</v>
      </c>
      <c r="M506" t="s">
        <v>26</v>
      </c>
      <c r="N506" t="s">
        <v>27</v>
      </c>
    </row>
    <row r="507" spans="1:14" x14ac:dyDescent="0.25">
      <c r="A507" t="s">
        <v>3875</v>
      </c>
      <c r="B507" t="s">
        <v>235</v>
      </c>
      <c r="C507" t="s">
        <v>76</v>
      </c>
      <c r="D507" t="s">
        <v>3876</v>
      </c>
      <c r="E507" t="s">
        <v>18</v>
      </c>
      <c r="F507" t="s">
        <v>3877</v>
      </c>
      <c r="G507" t="s">
        <v>3878</v>
      </c>
      <c r="H507" t="s">
        <v>3879</v>
      </c>
      <c r="I507" t="s">
        <v>34</v>
      </c>
      <c r="J507" t="s">
        <v>307</v>
      </c>
      <c r="K507" t="s">
        <v>24</v>
      </c>
      <c r="L507" t="s">
        <v>3880</v>
      </c>
      <c r="M507" t="s">
        <v>26</v>
      </c>
      <c r="N507" t="s">
        <v>27</v>
      </c>
    </row>
    <row r="508" spans="1:14" x14ac:dyDescent="0.25">
      <c r="A508" t="s">
        <v>3887</v>
      </c>
      <c r="B508" t="s">
        <v>3888</v>
      </c>
      <c r="C508" t="s">
        <v>76</v>
      </c>
      <c r="D508" t="s">
        <v>3889</v>
      </c>
      <c r="E508" t="s">
        <v>18</v>
      </c>
      <c r="F508" t="s">
        <v>3890</v>
      </c>
      <c r="G508" t="s">
        <v>3891</v>
      </c>
      <c r="H508" t="s">
        <v>3892</v>
      </c>
      <c r="I508" t="s">
        <v>34</v>
      </c>
      <c r="J508" t="s">
        <v>745</v>
      </c>
      <c r="K508" t="s">
        <v>24</v>
      </c>
      <c r="L508" t="s">
        <v>44</v>
      </c>
      <c r="M508" t="s">
        <v>26</v>
      </c>
      <c r="N508" t="s">
        <v>27</v>
      </c>
    </row>
    <row r="509" spans="1:14" x14ac:dyDescent="0.25">
      <c r="A509" t="s">
        <v>3901</v>
      </c>
      <c r="B509" t="s">
        <v>3902</v>
      </c>
      <c r="C509" t="s">
        <v>16</v>
      </c>
      <c r="D509" t="s">
        <v>2240</v>
      </c>
      <c r="E509" t="s">
        <v>18</v>
      </c>
      <c r="F509" t="s">
        <v>3903</v>
      </c>
      <c r="G509" t="s">
        <v>3904</v>
      </c>
      <c r="H509" t="s">
        <v>3905</v>
      </c>
      <c r="I509" t="s">
        <v>34</v>
      </c>
      <c r="J509" t="s">
        <v>661</v>
      </c>
      <c r="K509" t="s">
        <v>24</v>
      </c>
      <c r="L509" t="s">
        <v>82</v>
      </c>
      <c r="M509" t="s">
        <v>26</v>
      </c>
      <c r="N509" t="s">
        <v>27</v>
      </c>
    </row>
    <row r="510" spans="1:14" x14ac:dyDescent="0.25">
      <c r="A510" t="s">
        <v>3906</v>
      </c>
      <c r="B510" t="s">
        <v>3907</v>
      </c>
      <c r="C510" t="s">
        <v>16</v>
      </c>
      <c r="D510" t="s">
        <v>1526</v>
      </c>
      <c r="E510" t="s">
        <v>18</v>
      </c>
      <c r="F510" t="s">
        <v>3908</v>
      </c>
      <c r="G510" t="s">
        <v>3909</v>
      </c>
      <c r="H510" t="s">
        <v>3910</v>
      </c>
      <c r="I510" t="s">
        <v>34</v>
      </c>
      <c r="J510" t="s">
        <v>276</v>
      </c>
      <c r="K510" t="s">
        <v>24</v>
      </c>
      <c r="L510" t="s">
        <v>1530</v>
      </c>
      <c r="M510" t="s">
        <v>26</v>
      </c>
      <c r="N510" t="s">
        <v>27</v>
      </c>
    </row>
    <row r="511" spans="1:14" x14ac:dyDescent="0.25">
      <c r="A511" t="s">
        <v>3911</v>
      </c>
      <c r="B511" t="s">
        <v>3912</v>
      </c>
      <c r="C511" t="s">
        <v>76</v>
      </c>
      <c r="D511" t="s">
        <v>3913</v>
      </c>
      <c r="E511" t="s">
        <v>18</v>
      </c>
      <c r="F511" t="s">
        <v>3914</v>
      </c>
      <c r="G511" t="s">
        <v>3915</v>
      </c>
      <c r="H511" t="s">
        <v>3916</v>
      </c>
      <c r="I511" t="s">
        <v>34</v>
      </c>
      <c r="J511" t="s">
        <v>782</v>
      </c>
      <c r="K511" t="s">
        <v>24</v>
      </c>
      <c r="L511" t="s">
        <v>44</v>
      </c>
      <c r="M511" t="s">
        <v>26</v>
      </c>
      <c r="N511" t="s">
        <v>27</v>
      </c>
    </row>
    <row r="512" spans="1:14" x14ac:dyDescent="0.25">
      <c r="A512" t="s">
        <v>3917</v>
      </c>
      <c r="B512" t="s">
        <v>1341</v>
      </c>
      <c r="C512" t="s">
        <v>16</v>
      </c>
      <c r="D512" t="s">
        <v>1006</v>
      </c>
      <c r="E512" t="s">
        <v>18</v>
      </c>
      <c r="F512" t="s">
        <v>3918</v>
      </c>
      <c r="G512" t="s">
        <v>3919</v>
      </c>
      <c r="H512" t="s">
        <v>3920</v>
      </c>
      <c r="I512" t="s">
        <v>34</v>
      </c>
      <c r="J512" t="s">
        <v>816</v>
      </c>
      <c r="K512" t="s">
        <v>24</v>
      </c>
      <c r="L512" t="s">
        <v>848</v>
      </c>
      <c r="M512" t="s">
        <v>26</v>
      </c>
      <c r="N512" t="s">
        <v>27</v>
      </c>
    </row>
    <row r="513" spans="1:14" x14ac:dyDescent="0.25">
      <c r="A513" t="s">
        <v>3921</v>
      </c>
      <c r="C513" t="s">
        <v>16</v>
      </c>
      <c r="D513" t="s">
        <v>631</v>
      </c>
      <c r="E513" t="s">
        <v>18</v>
      </c>
      <c r="F513" t="s">
        <v>3922</v>
      </c>
      <c r="G513" t="s">
        <v>3923</v>
      </c>
      <c r="H513" t="s">
        <v>3924</v>
      </c>
      <c r="I513" t="s">
        <v>34</v>
      </c>
      <c r="J513" t="s">
        <v>635</v>
      </c>
      <c r="K513" t="s">
        <v>24</v>
      </c>
      <c r="L513" t="s">
        <v>63</v>
      </c>
      <c r="M513" t="s">
        <v>3925</v>
      </c>
      <c r="N513" t="s">
        <v>46</v>
      </c>
    </row>
    <row r="514" spans="1:14" x14ac:dyDescent="0.25">
      <c r="A514" t="s">
        <v>3926</v>
      </c>
      <c r="B514" t="s">
        <v>2263</v>
      </c>
      <c r="C514" t="s">
        <v>16</v>
      </c>
      <c r="D514" t="s">
        <v>532</v>
      </c>
      <c r="E514" t="s">
        <v>18</v>
      </c>
      <c r="F514" t="s">
        <v>3927</v>
      </c>
      <c r="G514" t="s">
        <v>3928</v>
      </c>
      <c r="H514" t="s">
        <v>3929</v>
      </c>
      <c r="I514" t="s">
        <v>34</v>
      </c>
      <c r="J514" t="s">
        <v>162</v>
      </c>
      <c r="K514" t="s">
        <v>24</v>
      </c>
      <c r="L514" t="s">
        <v>537</v>
      </c>
      <c r="M514" t="s">
        <v>3930</v>
      </c>
      <c r="N514" t="s">
        <v>46</v>
      </c>
    </row>
    <row r="515" spans="1:14" x14ac:dyDescent="0.25">
      <c r="A515" t="s">
        <v>3931</v>
      </c>
      <c r="B515" t="s">
        <v>3932</v>
      </c>
      <c r="C515" t="s">
        <v>76</v>
      </c>
      <c r="D515" t="s">
        <v>2847</v>
      </c>
      <c r="E515" t="s">
        <v>18</v>
      </c>
      <c r="F515" t="s">
        <v>3933</v>
      </c>
      <c r="G515" t="s">
        <v>3934</v>
      </c>
      <c r="H515" t="s">
        <v>3935</v>
      </c>
      <c r="I515" t="s">
        <v>34</v>
      </c>
      <c r="J515" t="s">
        <v>2283</v>
      </c>
      <c r="K515" t="s">
        <v>24</v>
      </c>
      <c r="L515" t="s">
        <v>82</v>
      </c>
      <c r="M515" t="s">
        <v>3936</v>
      </c>
      <c r="N515" t="s">
        <v>46</v>
      </c>
    </row>
    <row r="516" spans="1:14" x14ac:dyDescent="0.25">
      <c r="A516" t="s">
        <v>3946</v>
      </c>
      <c r="B516" t="s">
        <v>3007</v>
      </c>
      <c r="C516" t="s">
        <v>76</v>
      </c>
      <c r="D516" t="s">
        <v>3008</v>
      </c>
      <c r="E516" t="s">
        <v>695</v>
      </c>
      <c r="F516" t="s">
        <v>3947</v>
      </c>
      <c r="G516" t="s">
        <v>3948</v>
      </c>
      <c r="H516" t="s">
        <v>3949</v>
      </c>
      <c r="I516" t="s">
        <v>34</v>
      </c>
      <c r="J516" t="s">
        <v>315</v>
      </c>
      <c r="K516" t="s">
        <v>24</v>
      </c>
      <c r="L516" t="s">
        <v>3013</v>
      </c>
      <c r="M516" t="s">
        <v>3950</v>
      </c>
      <c r="N516" t="s">
        <v>46</v>
      </c>
    </row>
    <row r="517" spans="1:14" x14ac:dyDescent="0.25">
      <c r="A517" t="s">
        <v>3940</v>
      </c>
      <c r="B517" t="s">
        <v>3941</v>
      </c>
      <c r="C517" t="s">
        <v>16</v>
      </c>
      <c r="D517" t="s">
        <v>3942</v>
      </c>
      <c r="E517" t="s">
        <v>695</v>
      </c>
      <c r="F517" t="s">
        <v>3951</v>
      </c>
      <c r="G517" t="s">
        <v>3952</v>
      </c>
      <c r="H517" t="s">
        <v>3953</v>
      </c>
      <c r="I517" t="s">
        <v>34</v>
      </c>
      <c r="J517" t="s">
        <v>1161</v>
      </c>
      <c r="K517" t="s">
        <v>24</v>
      </c>
      <c r="L517" t="s">
        <v>2442</v>
      </c>
      <c r="M517" t="s">
        <v>26</v>
      </c>
      <c r="N517" t="s">
        <v>27</v>
      </c>
    </row>
    <row r="518" spans="1:14" x14ac:dyDescent="0.25">
      <c r="A518" t="s">
        <v>3965</v>
      </c>
      <c r="B518" t="s">
        <v>3007</v>
      </c>
      <c r="C518" t="s">
        <v>76</v>
      </c>
      <c r="D518" t="s">
        <v>3008</v>
      </c>
      <c r="E518" t="s">
        <v>695</v>
      </c>
      <c r="F518" t="s">
        <v>3966</v>
      </c>
      <c r="G518" t="s">
        <v>3967</v>
      </c>
      <c r="H518" t="s">
        <v>3968</v>
      </c>
      <c r="I518" t="s">
        <v>34</v>
      </c>
      <c r="J518" t="s">
        <v>81</v>
      </c>
      <c r="K518" t="s">
        <v>24</v>
      </c>
      <c r="L518" t="s">
        <v>3969</v>
      </c>
      <c r="M518" t="s">
        <v>3970</v>
      </c>
      <c r="N518" t="s">
        <v>46</v>
      </c>
    </row>
    <row r="519" spans="1:14" x14ac:dyDescent="0.25">
      <c r="A519" t="s">
        <v>3982</v>
      </c>
      <c r="B519" t="s">
        <v>3983</v>
      </c>
      <c r="C519" t="s">
        <v>76</v>
      </c>
      <c r="D519" t="s">
        <v>3147</v>
      </c>
      <c r="E519" t="s">
        <v>695</v>
      </c>
      <c r="F519" t="s">
        <v>3984</v>
      </c>
      <c r="G519" t="s">
        <v>3985</v>
      </c>
      <c r="H519" t="s">
        <v>3986</v>
      </c>
      <c r="I519" t="s">
        <v>34</v>
      </c>
      <c r="J519" t="s">
        <v>1066</v>
      </c>
      <c r="K519" t="s">
        <v>24</v>
      </c>
      <c r="L519" t="s">
        <v>3151</v>
      </c>
      <c r="M519" t="s">
        <v>26</v>
      </c>
      <c r="N519" t="s">
        <v>27</v>
      </c>
    </row>
    <row r="520" spans="1:14" x14ac:dyDescent="0.25">
      <c r="A520" t="s">
        <v>3177</v>
      </c>
      <c r="B520" t="s">
        <v>735</v>
      </c>
      <c r="C520" t="s">
        <v>16</v>
      </c>
      <c r="D520" t="s">
        <v>1069</v>
      </c>
      <c r="E520" t="s">
        <v>695</v>
      </c>
      <c r="F520" t="s">
        <v>3991</v>
      </c>
      <c r="G520" t="s">
        <v>3992</v>
      </c>
      <c r="H520" t="s">
        <v>3993</v>
      </c>
      <c r="I520" t="s">
        <v>34</v>
      </c>
      <c r="J520" t="s">
        <v>691</v>
      </c>
      <c r="K520" t="s">
        <v>24</v>
      </c>
      <c r="L520" t="s">
        <v>82</v>
      </c>
      <c r="M520" t="s">
        <v>26</v>
      </c>
      <c r="N520" t="s">
        <v>27</v>
      </c>
    </row>
    <row r="521" spans="1:14" x14ac:dyDescent="0.25">
      <c r="A521" t="s">
        <v>3994</v>
      </c>
      <c r="B521" t="s">
        <v>3995</v>
      </c>
      <c r="C521" t="s">
        <v>16</v>
      </c>
      <c r="D521" t="s">
        <v>1006</v>
      </c>
      <c r="E521" t="s">
        <v>695</v>
      </c>
      <c r="F521" t="s">
        <v>3996</v>
      </c>
      <c r="G521" t="s">
        <v>3997</v>
      </c>
      <c r="H521" t="s">
        <v>3998</v>
      </c>
      <c r="I521" t="s">
        <v>34</v>
      </c>
      <c r="J521" t="s">
        <v>669</v>
      </c>
      <c r="K521" t="s">
        <v>24</v>
      </c>
      <c r="L521" t="s">
        <v>848</v>
      </c>
      <c r="M521" t="s">
        <v>3999</v>
      </c>
      <c r="N521" t="s">
        <v>46</v>
      </c>
    </row>
    <row r="522" spans="1:14" x14ac:dyDescent="0.25">
      <c r="A522" t="s">
        <v>3646</v>
      </c>
      <c r="B522" t="s">
        <v>1525</v>
      </c>
      <c r="C522" t="s">
        <v>16</v>
      </c>
      <c r="D522" t="s">
        <v>2673</v>
      </c>
      <c r="E522" t="s">
        <v>695</v>
      </c>
      <c r="F522" t="s">
        <v>4000</v>
      </c>
      <c r="G522" t="s">
        <v>4001</v>
      </c>
      <c r="H522" t="s">
        <v>4002</v>
      </c>
      <c r="I522" t="s">
        <v>34</v>
      </c>
      <c r="J522" t="s">
        <v>568</v>
      </c>
      <c r="K522" t="s">
        <v>24</v>
      </c>
      <c r="L522" t="s">
        <v>82</v>
      </c>
      <c r="M522" t="s">
        <v>4003</v>
      </c>
      <c r="N522" t="s">
        <v>46</v>
      </c>
    </row>
    <row r="523" spans="1:14" x14ac:dyDescent="0.25">
      <c r="A523" t="s">
        <v>4016</v>
      </c>
      <c r="B523" t="s">
        <v>4017</v>
      </c>
      <c r="C523" t="s">
        <v>600</v>
      </c>
      <c r="D523" t="s">
        <v>3844</v>
      </c>
      <c r="E523" t="s">
        <v>695</v>
      </c>
      <c r="F523" t="s">
        <v>4018</v>
      </c>
      <c r="G523" t="s">
        <v>4019</v>
      </c>
      <c r="H523" t="s">
        <v>4020</v>
      </c>
      <c r="I523" t="s">
        <v>34</v>
      </c>
      <c r="J523" t="s">
        <v>1965</v>
      </c>
      <c r="K523" t="s">
        <v>606</v>
      </c>
      <c r="L523" t="s">
        <v>4021</v>
      </c>
      <c r="M523" t="s">
        <v>26</v>
      </c>
      <c r="N523" t="s">
        <v>27</v>
      </c>
    </row>
    <row r="524" spans="1:14" x14ac:dyDescent="0.25">
      <c r="A524" t="s">
        <v>4022</v>
      </c>
      <c r="B524" t="s">
        <v>4023</v>
      </c>
      <c r="C524" t="s">
        <v>600</v>
      </c>
      <c r="D524" t="s">
        <v>1130</v>
      </c>
      <c r="E524" t="s">
        <v>695</v>
      </c>
      <c r="F524" t="s">
        <v>4024</v>
      </c>
      <c r="G524" t="s">
        <v>4025</v>
      </c>
      <c r="H524" t="s">
        <v>4026</v>
      </c>
      <c r="I524" t="s">
        <v>34</v>
      </c>
      <c r="J524" t="s">
        <v>4027</v>
      </c>
      <c r="K524" t="s">
        <v>606</v>
      </c>
      <c r="L524" t="s">
        <v>82</v>
      </c>
      <c r="M524" t="s">
        <v>26</v>
      </c>
      <c r="N524" t="s">
        <v>27</v>
      </c>
    </row>
    <row r="525" spans="1:14" x14ac:dyDescent="0.25">
      <c r="A525" t="s">
        <v>4028</v>
      </c>
      <c r="B525" t="s">
        <v>4023</v>
      </c>
      <c r="C525" t="s">
        <v>600</v>
      </c>
      <c r="D525" t="s">
        <v>1130</v>
      </c>
      <c r="E525" t="s">
        <v>695</v>
      </c>
      <c r="F525" t="s">
        <v>4029</v>
      </c>
      <c r="G525" t="s">
        <v>4030</v>
      </c>
      <c r="H525" t="s">
        <v>4031</v>
      </c>
      <c r="I525" t="s">
        <v>34</v>
      </c>
      <c r="J525" t="s">
        <v>1689</v>
      </c>
      <c r="K525" t="s">
        <v>606</v>
      </c>
      <c r="L525" t="s">
        <v>82</v>
      </c>
      <c r="M525" t="s">
        <v>26</v>
      </c>
      <c r="N525" t="s">
        <v>27</v>
      </c>
    </row>
    <row r="526" spans="1:14" x14ac:dyDescent="0.25">
      <c r="A526" t="s">
        <v>4041</v>
      </c>
      <c r="B526" t="s">
        <v>4042</v>
      </c>
      <c r="C526" t="s">
        <v>16</v>
      </c>
      <c r="D526" t="s">
        <v>4043</v>
      </c>
      <c r="E526" t="s">
        <v>18</v>
      </c>
      <c r="F526" t="s">
        <v>4044</v>
      </c>
      <c r="G526" t="s">
        <v>4045</v>
      </c>
      <c r="H526" t="s">
        <v>4046</v>
      </c>
      <c r="I526" t="s">
        <v>34</v>
      </c>
      <c r="J526" t="s">
        <v>1744</v>
      </c>
      <c r="K526" t="s">
        <v>24</v>
      </c>
      <c r="L526" t="s">
        <v>82</v>
      </c>
      <c r="M526" t="s">
        <v>4047</v>
      </c>
      <c r="N526" t="s">
        <v>46</v>
      </c>
    </row>
    <row r="527" spans="1:14" x14ac:dyDescent="0.25">
      <c r="A527" t="s">
        <v>4048</v>
      </c>
      <c r="C527" t="s">
        <v>1572</v>
      </c>
      <c r="D527" t="s">
        <v>631</v>
      </c>
      <c r="E527" t="s">
        <v>18</v>
      </c>
      <c r="F527" t="s">
        <v>4049</v>
      </c>
      <c r="G527" t="s">
        <v>4050</v>
      </c>
      <c r="H527" t="s">
        <v>4051</v>
      </c>
      <c r="I527" t="s">
        <v>34</v>
      </c>
      <c r="J527" t="s">
        <v>1557</v>
      </c>
      <c r="K527" t="s">
        <v>24</v>
      </c>
      <c r="L527" t="s">
        <v>63</v>
      </c>
      <c r="M527" t="s">
        <v>4052</v>
      </c>
      <c r="N527" t="s">
        <v>46</v>
      </c>
    </row>
    <row r="528" spans="1:14" x14ac:dyDescent="0.25">
      <c r="A528" t="s">
        <v>4053</v>
      </c>
      <c r="C528" t="s">
        <v>16</v>
      </c>
      <c r="D528" t="s">
        <v>4054</v>
      </c>
      <c r="E528" t="s">
        <v>18</v>
      </c>
      <c r="F528" t="s">
        <v>4055</v>
      </c>
      <c r="G528" t="s">
        <v>4056</v>
      </c>
      <c r="H528" t="s">
        <v>4057</v>
      </c>
      <c r="I528" t="s">
        <v>34</v>
      </c>
      <c r="J528" t="s">
        <v>514</v>
      </c>
      <c r="K528" t="s">
        <v>24</v>
      </c>
      <c r="L528" t="s">
        <v>224</v>
      </c>
      <c r="M528" t="s">
        <v>26</v>
      </c>
      <c r="N528" t="s">
        <v>27</v>
      </c>
    </row>
    <row r="529" spans="1:14" x14ac:dyDescent="0.25">
      <c r="A529" t="s">
        <v>4058</v>
      </c>
      <c r="B529" t="s">
        <v>3162</v>
      </c>
      <c r="C529" t="s">
        <v>76</v>
      </c>
      <c r="D529" t="s">
        <v>3163</v>
      </c>
      <c r="E529" t="s">
        <v>18</v>
      </c>
      <c r="F529" t="s">
        <v>4059</v>
      </c>
      <c r="G529" t="s">
        <v>4060</v>
      </c>
      <c r="H529" t="s">
        <v>4061</v>
      </c>
      <c r="I529" t="s">
        <v>34</v>
      </c>
      <c r="J529" t="s">
        <v>2283</v>
      </c>
      <c r="K529" t="s">
        <v>24</v>
      </c>
      <c r="L529" t="s">
        <v>82</v>
      </c>
      <c r="M529" t="s">
        <v>4062</v>
      </c>
      <c r="N529" t="s">
        <v>46</v>
      </c>
    </row>
    <row r="530" spans="1:14" x14ac:dyDescent="0.25">
      <c r="A530" t="s">
        <v>4063</v>
      </c>
      <c r="B530" t="s">
        <v>4064</v>
      </c>
      <c r="C530" t="s">
        <v>16</v>
      </c>
      <c r="D530" t="s">
        <v>404</v>
      </c>
      <c r="E530" t="s">
        <v>18</v>
      </c>
      <c r="F530" t="s">
        <v>4065</v>
      </c>
      <c r="G530" t="s">
        <v>4066</v>
      </c>
      <c r="H530" t="s">
        <v>4067</v>
      </c>
      <c r="I530" t="s">
        <v>34</v>
      </c>
      <c r="J530" t="s">
        <v>232</v>
      </c>
      <c r="K530" t="s">
        <v>24</v>
      </c>
      <c r="L530" t="s">
        <v>82</v>
      </c>
      <c r="M530" t="s">
        <v>26</v>
      </c>
      <c r="N530" t="s">
        <v>27</v>
      </c>
    </row>
    <row r="531" spans="1:14" x14ac:dyDescent="0.25">
      <c r="A531" t="s">
        <v>4075</v>
      </c>
      <c r="B531" t="s">
        <v>4076</v>
      </c>
      <c r="C531" t="s">
        <v>76</v>
      </c>
      <c r="D531" t="s">
        <v>524</v>
      </c>
      <c r="E531" t="s">
        <v>18</v>
      </c>
      <c r="F531" t="s">
        <v>4077</v>
      </c>
      <c r="G531" t="s">
        <v>4078</v>
      </c>
      <c r="H531" t="s">
        <v>4079</v>
      </c>
      <c r="I531" t="s">
        <v>34</v>
      </c>
      <c r="J531" t="s">
        <v>419</v>
      </c>
      <c r="K531" t="s">
        <v>24</v>
      </c>
      <c r="L531" t="s">
        <v>224</v>
      </c>
      <c r="M531" t="s">
        <v>4080</v>
      </c>
      <c r="N531" t="s">
        <v>46</v>
      </c>
    </row>
    <row r="532" spans="1:14" x14ac:dyDescent="0.25">
      <c r="A532" t="s">
        <v>4081</v>
      </c>
      <c r="B532" t="s">
        <v>29</v>
      </c>
      <c r="C532" t="s">
        <v>16</v>
      </c>
      <c r="D532" t="s">
        <v>429</v>
      </c>
      <c r="E532" t="s">
        <v>18</v>
      </c>
      <c r="F532" t="s">
        <v>4082</v>
      </c>
      <c r="G532" t="s">
        <v>4083</v>
      </c>
      <c r="H532" t="s">
        <v>4084</v>
      </c>
      <c r="I532" t="s">
        <v>34</v>
      </c>
      <c r="J532" t="s">
        <v>2757</v>
      </c>
      <c r="K532" t="s">
        <v>24</v>
      </c>
      <c r="L532" t="s">
        <v>434</v>
      </c>
      <c r="M532" t="s">
        <v>26</v>
      </c>
      <c r="N532" t="s">
        <v>27</v>
      </c>
    </row>
    <row r="533" spans="1:14" x14ac:dyDescent="0.25">
      <c r="A533" t="s">
        <v>4092</v>
      </c>
      <c r="B533" t="s">
        <v>4093</v>
      </c>
      <c r="C533" t="s">
        <v>1572</v>
      </c>
      <c r="D533" t="s">
        <v>631</v>
      </c>
      <c r="E533" t="s">
        <v>18</v>
      </c>
      <c r="F533" t="s">
        <v>4094</v>
      </c>
      <c r="G533" t="s">
        <v>4095</v>
      </c>
      <c r="H533" t="s">
        <v>4096</v>
      </c>
      <c r="I533" t="s">
        <v>34</v>
      </c>
      <c r="J533" t="s">
        <v>315</v>
      </c>
      <c r="K533" t="s">
        <v>24</v>
      </c>
      <c r="L533" t="s">
        <v>2467</v>
      </c>
      <c r="M533" t="s">
        <v>4097</v>
      </c>
      <c r="N533" t="s">
        <v>46</v>
      </c>
    </row>
    <row r="534" spans="1:14" x14ac:dyDescent="0.25">
      <c r="A534" t="s">
        <v>4098</v>
      </c>
      <c r="C534" t="s">
        <v>16</v>
      </c>
      <c r="D534" t="s">
        <v>397</v>
      </c>
      <c r="E534" t="s">
        <v>18</v>
      </c>
      <c r="F534" t="s">
        <v>4099</v>
      </c>
      <c r="G534" t="s">
        <v>4100</v>
      </c>
      <c r="H534" t="s">
        <v>4101</v>
      </c>
      <c r="I534" t="s">
        <v>34</v>
      </c>
      <c r="J534" t="s">
        <v>284</v>
      </c>
      <c r="K534" t="s">
        <v>24</v>
      </c>
      <c r="L534" t="s">
        <v>401</v>
      </c>
      <c r="M534" t="s">
        <v>26</v>
      </c>
      <c r="N534" t="s">
        <v>27</v>
      </c>
    </row>
    <row r="535" spans="1:14" x14ac:dyDescent="0.25">
      <c r="A535" t="s">
        <v>4102</v>
      </c>
      <c r="B535" t="s">
        <v>403</v>
      </c>
      <c r="C535" t="s">
        <v>16</v>
      </c>
      <c r="D535" t="s">
        <v>397</v>
      </c>
      <c r="E535" t="s">
        <v>18</v>
      </c>
      <c r="F535" t="s">
        <v>4103</v>
      </c>
      <c r="G535" t="s">
        <v>4104</v>
      </c>
      <c r="H535" t="s">
        <v>4105</v>
      </c>
      <c r="I535" t="s">
        <v>34</v>
      </c>
      <c r="J535" t="s">
        <v>929</v>
      </c>
      <c r="K535" t="s">
        <v>24</v>
      </c>
      <c r="L535" t="s">
        <v>401</v>
      </c>
      <c r="M535" t="s">
        <v>26</v>
      </c>
      <c r="N535" t="s">
        <v>27</v>
      </c>
    </row>
    <row r="536" spans="1:14" x14ac:dyDescent="0.25">
      <c r="A536" t="s">
        <v>4113</v>
      </c>
      <c r="C536" t="s">
        <v>76</v>
      </c>
      <c r="D536" t="s">
        <v>4114</v>
      </c>
      <c r="E536" t="s">
        <v>18</v>
      </c>
      <c r="F536" t="s">
        <v>4115</v>
      </c>
      <c r="G536" t="s">
        <v>4116</v>
      </c>
      <c r="H536" t="s">
        <v>4117</v>
      </c>
      <c r="I536" t="s">
        <v>34</v>
      </c>
      <c r="J536" t="s">
        <v>1056</v>
      </c>
      <c r="K536" t="s">
        <v>24</v>
      </c>
      <c r="L536" t="s">
        <v>1455</v>
      </c>
      <c r="M536" t="s">
        <v>4118</v>
      </c>
      <c r="N536" t="s">
        <v>46</v>
      </c>
    </row>
    <row r="537" spans="1:14" x14ac:dyDescent="0.25">
      <c r="A537" t="s">
        <v>4119</v>
      </c>
      <c r="B537" t="s">
        <v>4120</v>
      </c>
      <c r="C537" t="s">
        <v>76</v>
      </c>
      <c r="D537" t="s">
        <v>1327</v>
      </c>
      <c r="E537" t="s">
        <v>18</v>
      </c>
      <c r="F537" t="s">
        <v>4121</v>
      </c>
      <c r="G537" t="s">
        <v>4122</v>
      </c>
      <c r="H537" t="s">
        <v>4123</v>
      </c>
      <c r="I537" t="s">
        <v>34</v>
      </c>
      <c r="J537" t="s">
        <v>201</v>
      </c>
      <c r="K537" t="s">
        <v>24</v>
      </c>
      <c r="L537" t="s">
        <v>1331</v>
      </c>
      <c r="M537" t="s">
        <v>4124</v>
      </c>
      <c r="N537" t="s">
        <v>46</v>
      </c>
    </row>
    <row r="538" spans="1:14" x14ac:dyDescent="0.25">
      <c r="A538" t="s">
        <v>4125</v>
      </c>
      <c r="B538" t="s">
        <v>4126</v>
      </c>
      <c r="C538" t="s">
        <v>16</v>
      </c>
      <c r="D538" t="s">
        <v>2027</v>
      </c>
      <c r="E538" t="s">
        <v>18</v>
      </c>
      <c r="F538" t="s">
        <v>4127</v>
      </c>
      <c r="G538" t="s">
        <v>4128</v>
      </c>
      <c r="H538" t="s">
        <v>4129</v>
      </c>
      <c r="I538" t="s">
        <v>34</v>
      </c>
      <c r="J538" t="s">
        <v>43</v>
      </c>
      <c r="K538" t="s">
        <v>24</v>
      </c>
      <c r="L538" t="s">
        <v>82</v>
      </c>
      <c r="M538" t="s">
        <v>4130</v>
      </c>
      <c r="N538" t="s">
        <v>46</v>
      </c>
    </row>
    <row r="539" spans="1:14" x14ac:dyDescent="0.25">
      <c r="A539" t="s">
        <v>4131</v>
      </c>
      <c r="B539" t="s">
        <v>4132</v>
      </c>
      <c r="C539" t="s">
        <v>16</v>
      </c>
      <c r="D539" t="s">
        <v>4133</v>
      </c>
      <c r="E539" t="s">
        <v>18</v>
      </c>
      <c r="F539" t="s">
        <v>4134</v>
      </c>
      <c r="G539" t="s">
        <v>4135</v>
      </c>
      <c r="H539" t="s">
        <v>4136</v>
      </c>
      <c r="I539" t="s">
        <v>34</v>
      </c>
      <c r="J539" t="s">
        <v>476</v>
      </c>
      <c r="K539" t="s">
        <v>24</v>
      </c>
      <c r="L539" t="s">
        <v>193</v>
      </c>
      <c r="M539" t="s">
        <v>26</v>
      </c>
      <c r="N539" t="s">
        <v>27</v>
      </c>
    </row>
    <row r="540" spans="1:14" x14ac:dyDescent="0.25">
      <c r="A540" t="s">
        <v>4137</v>
      </c>
      <c r="B540" t="s">
        <v>4138</v>
      </c>
      <c r="C540" t="s">
        <v>16</v>
      </c>
      <c r="D540" t="s">
        <v>4139</v>
      </c>
      <c r="E540" t="s">
        <v>18</v>
      </c>
      <c r="F540" t="s">
        <v>4140</v>
      </c>
      <c r="G540" t="s">
        <v>4141</v>
      </c>
      <c r="H540" t="s">
        <v>4142</v>
      </c>
      <c r="I540" t="s">
        <v>34</v>
      </c>
      <c r="J540" t="s">
        <v>426</v>
      </c>
      <c r="K540" t="s">
        <v>24</v>
      </c>
      <c r="L540" t="s">
        <v>4143</v>
      </c>
      <c r="M540" t="s">
        <v>26</v>
      </c>
      <c r="N540" t="s">
        <v>27</v>
      </c>
    </row>
    <row r="541" spans="1:14" x14ac:dyDescent="0.25">
      <c r="A541" t="s">
        <v>4144</v>
      </c>
      <c r="B541" t="s">
        <v>4145</v>
      </c>
      <c r="C541" t="s">
        <v>16</v>
      </c>
      <c r="D541" t="s">
        <v>2264</v>
      </c>
      <c r="E541" t="s">
        <v>18</v>
      </c>
      <c r="F541" t="s">
        <v>4146</v>
      </c>
      <c r="G541" t="s">
        <v>4147</v>
      </c>
      <c r="H541" t="s">
        <v>4148</v>
      </c>
      <c r="I541" t="s">
        <v>34</v>
      </c>
      <c r="J541" t="s">
        <v>769</v>
      </c>
      <c r="K541" t="s">
        <v>24</v>
      </c>
      <c r="L541" t="s">
        <v>224</v>
      </c>
      <c r="M541" t="s">
        <v>4149</v>
      </c>
      <c r="N541" t="s">
        <v>46</v>
      </c>
    </row>
    <row r="542" spans="1:14" x14ac:dyDescent="0.25">
      <c r="A542" t="s">
        <v>4150</v>
      </c>
      <c r="B542" t="s">
        <v>4151</v>
      </c>
      <c r="C542" t="s">
        <v>76</v>
      </c>
      <c r="D542" t="s">
        <v>4152</v>
      </c>
      <c r="E542" t="s">
        <v>18</v>
      </c>
      <c r="F542" t="s">
        <v>4153</v>
      </c>
      <c r="G542" t="s">
        <v>4154</v>
      </c>
      <c r="H542" t="s">
        <v>4155</v>
      </c>
      <c r="I542" t="s">
        <v>34</v>
      </c>
      <c r="J542" t="s">
        <v>433</v>
      </c>
      <c r="K542" t="s">
        <v>24</v>
      </c>
      <c r="L542" t="s">
        <v>44</v>
      </c>
      <c r="M542" t="s">
        <v>26</v>
      </c>
      <c r="N542" t="s">
        <v>27</v>
      </c>
    </row>
    <row r="543" spans="1:14" x14ac:dyDescent="0.25">
      <c r="A543" t="s">
        <v>4156</v>
      </c>
      <c r="B543" t="s">
        <v>4157</v>
      </c>
      <c r="C543" t="s">
        <v>76</v>
      </c>
      <c r="D543" t="s">
        <v>4158</v>
      </c>
      <c r="E543" t="s">
        <v>18</v>
      </c>
      <c r="F543" t="s">
        <v>4159</v>
      </c>
      <c r="G543" t="s">
        <v>4160</v>
      </c>
      <c r="H543" t="s">
        <v>4161</v>
      </c>
      <c r="I543" t="s">
        <v>34</v>
      </c>
      <c r="J543" t="s">
        <v>201</v>
      </c>
      <c r="K543" t="s">
        <v>24</v>
      </c>
      <c r="L543" t="s">
        <v>233</v>
      </c>
      <c r="M543" t="s">
        <v>4162</v>
      </c>
      <c r="N543" t="s">
        <v>46</v>
      </c>
    </row>
    <row r="544" spans="1:14" x14ac:dyDescent="0.25">
      <c r="A544" t="s">
        <v>4163</v>
      </c>
      <c r="C544" t="s">
        <v>16</v>
      </c>
      <c r="D544" t="s">
        <v>4164</v>
      </c>
      <c r="E544" t="s">
        <v>18</v>
      </c>
      <c r="F544" t="s">
        <v>4165</v>
      </c>
      <c r="G544" t="s">
        <v>4166</v>
      </c>
      <c r="H544" t="s">
        <v>4167</v>
      </c>
      <c r="I544" t="s">
        <v>34</v>
      </c>
      <c r="J544" t="s">
        <v>256</v>
      </c>
      <c r="K544" t="s">
        <v>24</v>
      </c>
      <c r="L544" t="s">
        <v>720</v>
      </c>
      <c r="M544" t="s">
        <v>26</v>
      </c>
      <c r="N544" t="s">
        <v>27</v>
      </c>
    </row>
    <row r="545" spans="1:14" x14ac:dyDescent="0.25">
      <c r="A545" t="s">
        <v>4174</v>
      </c>
      <c r="B545" t="s">
        <v>4175</v>
      </c>
      <c r="C545" t="s">
        <v>76</v>
      </c>
      <c r="D545" t="s">
        <v>4176</v>
      </c>
      <c r="E545" t="s">
        <v>18</v>
      </c>
      <c r="F545" t="s">
        <v>4177</v>
      </c>
      <c r="G545" t="s">
        <v>4178</v>
      </c>
      <c r="H545" t="s">
        <v>4179</v>
      </c>
      <c r="I545" t="s">
        <v>34</v>
      </c>
      <c r="J545" t="s">
        <v>43</v>
      </c>
      <c r="K545" t="s">
        <v>24</v>
      </c>
      <c r="L545" t="s">
        <v>4180</v>
      </c>
      <c r="M545" t="s">
        <v>4181</v>
      </c>
      <c r="N545" t="s">
        <v>46</v>
      </c>
    </row>
    <row r="546" spans="1:14" x14ac:dyDescent="0.25">
      <c r="A546" t="s">
        <v>4189</v>
      </c>
      <c r="B546" t="s">
        <v>4190</v>
      </c>
      <c r="C546" t="s">
        <v>16</v>
      </c>
      <c r="D546" t="s">
        <v>2691</v>
      </c>
      <c r="E546" t="s">
        <v>18</v>
      </c>
      <c r="F546" t="s">
        <v>4191</v>
      </c>
      <c r="G546" t="s">
        <v>4192</v>
      </c>
      <c r="H546" t="s">
        <v>4193</v>
      </c>
      <c r="I546" t="s">
        <v>34</v>
      </c>
      <c r="J546" t="s">
        <v>81</v>
      </c>
      <c r="K546" t="s">
        <v>24</v>
      </c>
      <c r="L546" t="s">
        <v>224</v>
      </c>
      <c r="M546" t="s">
        <v>4194</v>
      </c>
      <c r="N546" t="s">
        <v>46</v>
      </c>
    </row>
    <row r="547" spans="1:14" x14ac:dyDescent="0.25">
      <c r="A547" t="s">
        <v>4195</v>
      </c>
      <c r="B547" t="s">
        <v>4196</v>
      </c>
      <c r="C547" t="s">
        <v>16</v>
      </c>
      <c r="D547" t="s">
        <v>4197</v>
      </c>
      <c r="E547" t="s">
        <v>18</v>
      </c>
      <c r="F547" t="s">
        <v>4198</v>
      </c>
      <c r="G547" t="s">
        <v>4199</v>
      </c>
      <c r="H547" t="s">
        <v>4200</v>
      </c>
      <c r="I547" t="s">
        <v>34</v>
      </c>
      <c r="J547" t="s">
        <v>648</v>
      </c>
      <c r="K547" t="s">
        <v>24</v>
      </c>
      <c r="L547" t="s">
        <v>4201</v>
      </c>
      <c r="M547" t="s">
        <v>4202</v>
      </c>
      <c r="N547" t="s">
        <v>46</v>
      </c>
    </row>
    <row r="548" spans="1:14" x14ac:dyDescent="0.25">
      <c r="A548" t="s">
        <v>4203</v>
      </c>
      <c r="B548" t="s">
        <v>1304</v>
      </c>
      <c r="C548" t="s">
        <v>16</v>
      </c>
      <c r="D548" t="s">
        <v>1052</v>
      </c>
      <c r="E548" t="s">
        <v>18</v>
      </c>
      <c r="F548" t="s">
        <v>4204</v>
      </c>
      <c r="G548" t="s">
        <v>4205</v>
      </c>
      <c r="H548" t="s">
        <v>4206</v>
      </c>
      <c r="I548" t="s">
        <v>34</v>
      </c>
      <c r="J548" t="s">
        <v>1836</v>
      </c>
      <c r="K548" t="s">
        <v>24</v>
      </c>
      <c r="L548" t="s">
        <v>224</v>
      </c>
      <c r="M548" t="s">
        <v>4207</v>
      </c>
      <c r="N548" t="s">
        <v>46</v>
      </c>
    </row>
    <row r="549" spans="1:14" x14ac:dyDescent="0.25">
      <c r="A549" t="s">
        <v>485</v>
      </c>
      <c r="B549" t="s">
        <v>101</v>
      </c>
      <c r="C549" t="s">
        <v>76</v>
      </c>
      <c r="D549" t="s">
        <v>102</v>
      </c>
      <c r="E549" t="s">
        <v>18</v>
      </c>
      <c r="F549" t="s">
        <v>4208</v>
      </c>
      <c r="G549" t="s">
        <v>4209</v>
      </c>
      <c r="H549" t="s">
        <v>4210</v>
      </c>
      <c r="I549" t="s">
        <v>34</v>
      </c>
      <c r="J549" t="s">
        <v>1385</v>
      </c>
      <c r="K549" t="s">
        <v>24</v>
      </c>
      <c r="L549" t="s">
        <v>82</v>
      </c>
      <c r="M549" t="s">
        <v>4211</v>
      </c>
      <c r="N549" t="s">
        <v>46</v>
      </c>
    </row>
    <row r="550" spans="1:14" x14ac:dyDescent="0.25">
      <c r="A550" t="s">
        <v>4212</v>
      </c>
      <c r="B550" t="s">
        <v>4213</v>
      </c>
      <c r="C550" t="s">
        <v>16</v>
      </c>
      <c r="D550" t="s">
        <v>4214</v>
      </c>
      <c r="E550" t="s">
        <v>18</v>
      </c>
      <c r="F550" t="s">
        <v>4215</v>
      </c>
      <c r="G550" t="s">
        <v>4216</v>
      </c>
      <c r="H550" t="s">
        <v>4217</v>
      </c>
      <c r="I550" t="s">
        <v>34</v>
      </c>
      <c r="J550" t="s">
        <v>412</v>
      </c>
      <c r="K550" t="s">
        <v>24</v>
      </c>
      <c r="L550" t="s">
        <v>285</v>
      </c>
      <c r="M550" t="s">
        <v>4218</v>
      </c>
      <c r="N550" t="s">
        <v>46</v>
      </c>
    </row>
    <row r="551" spans="1:14" x14ac:dyDescent="0.25">
      <c r="A551" t="s">
        <v>4219</v>
      </c>
      <c r="B551" t="s">
        <v>4220</v>
      </c>
      <c r="C551" t="s">
        <v>16</v>
      </c>
      <c r="D551" t="s">
        <v>1085</v>
      </c>
      <c r="E551" t="s">
        <v>18</v>
      </c>
      <c r="F551" t="s">
        <v>4221</v>
      </c>
      <c r="G551" t="s">
        <v>4222</v>
      </c>
      <c r="H551" t="s">
        <v>4223</v>
      </c>
      <c r="I551" t="s">
        <v>34</v>
      </c>
      <c r="J551" t="s">
        <v>23</v>
      </c>
      <c r="K551" t="s">
        <v>24</v>
      </c>
      <c r="L551" t="s">
        <v>82</v>
      </c>
      <c r="M551" t="s">
        <v>26</v>
      </c>
      <c r="N551" t="s">
        <v>27</v>
      </c>
    </row>
    <row r="552" spans="1:14" x14ac:dyDescent="0.25">
      <c r="A552" t="s">
        <v>4224</v>
      </c>
      <c r="C552" t="s">
        <v>16</v>
      </c>
      <c r="D552" t="s">
        <v>631</v>
      </c>
      <c r="E552" t="s">
        <v>18</v>
      </c>
      <c r="F552" t="s">
        <v>4225</v>
      </c>
      <c r="G552" t="s">
        <v>4226</v>
      </c>
      <c r="H552" t="s">
        <v>4227</v>
      </c>
      <c r="I552" t="s">
        <v>34</v>
      </c>
      <c r="J552" t="s">
        <v>81</v>
      </c>
      <c r="K552" t="s">
        <v>24</v>
      </c>
      <c r="L552" t="s">
        <v>63</v>
      </c>
      <c r="M552" t="s">
        <v>4228</v>
      </c>
      <c r="N552" t="s">
        <v>46</v>
      </c>
    </row>
    <row r="553" spans="1:14" x14ac:dyDescent="0.25">
      <c r="A553" t="s">
        <v>4229</v>
      </c>
      <c r="B553" t="s">
        <v>4230</v>
      </c>
      <c r="C553" t="s">
        <v>76</v>
      </c>
      <c r="D553" t="s">
        <v>4231</v>
      </c>
      <c r="E553" t="s">
        <v>18</v>
      </c>
      <c r="F553" t="s">
        <v>4232</v>
      </c>
      <c r="G553" t="s">
        <v>4233</v>
      </c>
      <c r="H553" t="s">
        <v>4234</v>
      </c>
      <c r="I553" t="s">
        <v>34</v>
      </c>
      <c r="J553" t="s">
        <v>2391</v>
      </c>
      <c r="K553" t="s">
        <v>24</v>
      </c>
      <c r="L553" t="s">
        <v>477</v>
      </c>
      <c r="M553" t="s">
        <v>26</v>
      </c>
      <c r="N553" t="s">
        <v>27</v>
      </c>
    </row>
    <row r="554" spans="1:14" x14ac:dyDescent="0.25">
      <c r="A554" t="s">
        <v>4235</v>
      </c>
      <c r="C554" t="s">
        <v>76</v>
      </c>
      <c r="D554" t="s">
        <v>4236</v>
      </c>
      <c r="E554" t="s">
        <v>18</v>
      </c>
      <c r="F554" t="s">
        <v>4237</v>
      </c>
      <c r="G554" t="s">
        <v>4238</v>
      </c>
      <c r="H554" t="s">
        <v>4239</v>
      </c>
      <c r="I554" t="s">
        <v>34</v>
      </c>
      <c r="J554" t="s">
        <v>463</v>
      </c>
      <c r="K554" t="s">
        <v>24</v>
      </c>
      <c r="L554" t="s">
        <v>4240</v>
      </c>
      <c r="M554" t="s">
        <v>4241</v>
      </c>
      <c r="N554" t="s">
        <v>46</v>
      </c>
    </row>
    <row r="555" spans="1:14" x14ac:dyDescent="0.25">
      <c r="A555" t="s">
        <v>4242</v>
      </c>
      <c r="B555" t="s">
        <v>227</v>
      </c>
      <c r="C555" t="s">
        <v>16</v>
      </c>
      <c r="D555" t="s">
        <v>571</v>
      </c>
      <c r="E555" t="s">
        <v>18</v>
      </c>
      <c r="F555" t="s">
        <v>4243</v>
      </c>
      <c r="G555" t="s">
        <v>4244</v>
      </c>
      <c r="H555" t="s">
        <v>4245</v>
      </c>
      <c r="I555" t="s">
        <v>34</v>
      </c>
      <c r="J555" t="s">
        <v>575</v>
      </c>
      <c r="K555" t="s">
        <v>24</v>
      </c>
      <c r="L555" t="s">
        <v>4246</v>
      </c>
      <c r="M555" t="s">
        <v>4247</v>
      </c>
      <c r="N555" t="s">
        <v>46</v>
      </c>
    </row>
    <row r="556" spans="1:14" x14ac:dyDescent="0.25">
      <c r="A556" t="s">
        <v>4248</v>
      </c>
      <c r="B556" t="s">
        <v>4249</v>
      </c>
      <c r="C556" t="s">
        <v>76</v>
      </c>
      <c r="D556" t="s">
        <v>4250</v>
      </c>
      <c r="E556" t="s">
        <v>18</v>
      </c>
      <c r="F556" t="s">
        <v>4251</v>
      </c>
      <c r="G556" t="s">
        <v>4252</v>
      </c>
      <c r="H556" t="s">
        <v>4253</v>
      </c>
      <c r="I556" t="s">
        <v>34</v>
      </c>
      <c r="J556" t="s">
        <v>1413</v>
      </c>
      <c r="K556" t="s">
        <v>24</v>
      </c>
      <c r="L556" t="s">
        <v>114</v>
      </c>
      <c r="M556" t="s">
        <v>4254</v>
      </c>
      <c r="N556" t="s">
        <v>46</v>
      </c>
    </row>
    <row r="557" spans="1:14" x14ac:dyDescent="0.25">
      <c r="A557" t="s">
        <v>4255</v>
      </c>
      <c r="B557" t="s">
        <v>1424</v>
      </c>
      <c r="C557" t="s">
        <v>16</v>
      </c>
      <c r="D557" t="s">
        <v>288</v>
      </c>
      <c r="E557" t="s">
        <v>18</v>
      </c>
      <c r="F557" t="s">
        <v>4256</v>
      </c>
      <c r="G557" t="s">
        <v>4257</v>
      </c>
      <c r="H557" t="s">
        <v>4258</v>
      </c>
      <c r="I557" t="s">
        <v>34</v>
      </c>
      <c r="J557" t="s">
        <v>217</v>
      </c>
      <c r="K557" t="s">
        <v>24</v>
      </c>
      <c r="L557" t="s">
        <v>224</v>
      </c>
      <c r="M557" t="s">
        <v>26</v>
      </c>
      <c r="N557" t="s">
        <v>27</v>
      </c>
    </row>
    <row r="558" spans="1:14" x14ac:dyDescent="0.25">
      <c r="A558" t="s">
        <v>4259</v>
      </c>
      <c r="B558" t="s">
        <v>101</v>
      </c>
      <c r="C558" t="s">
        <v>76</v>
      </c>
      <c r="D558" t="s">
        <v>102</v>
      </c>
      <c r="E558" t="s">
        <v>18</v>
      </c>
      <c r="F558" t="s">
        <v>4260</v>
      </c>
      <c r="G558" t="s">
        <v>4261</v>
      </c>
      <c r="H558" t="s">
        <v>4262</v>
      </c>
      <c r="I558" t="s">
        <v>34</v>
      </c>
      <c r="J558" t="s">
        <v>776</v>
      </c>
      <c r="K558" t="s">
        <v>24</v>
      </c>
      <c r="L558" t="s">
        <v>82</v>
      </c>
      <c r="M558" t="s">
        <v>4263</v>
      </c>
      <c r="N558" t="s">
        <v>46</v>
      </c>
    </row>
    <row r="559" spans="1:14" x14ac:dyDescent="0.25">
      <c r="A559" t="s">
        <v>4264</v>
      </c>
      <c r="C559" t="s">
        <v>76</v>
      </c>
      <c r="D559" t="s">
        <v>472</v>
      </c>
      <c r="E559" t="s">
        <v>18</v>
      </c>
      <c r="F559" t="s">
        <v>4265</v>
      </c>
      <c r="G559" t="s">
        <v>4266</v>
      </c>
      <c r="H559" t="s">
        <v>4267</v>
      </c>
      <c r="I559" t="s">
        <v>34</v>
      </c>
      <c r="J559" t="s">
        <v>476</v>
      </c>
      <c r="K559" t="s">
        <v>24</v>
      </c>
      <c r="L559" t="s">
        <v>477</v>
      </c>
      <c r="M559" t="s">
        <v>26</v>
      </c>
      <c r="N559" t="s">
        <v>27</v>
      </c>
    </row>
    <row r="560" spans="1:14" x14ac:dyDescent="0.25">
      <c r="A560" t="s">
        <v>4268</v>
      </c>
      <c r="B560" t="s">
        <v>4269</v>
      </c>
      <c r="C560" t="s">
        <v>16</v>
      </c>
      <c r="D560" t="s">
        <v>437</v>
      </c>
      <c r="E560" t="s">
        <v>18</v>
      </c>
      <c r="F560" t="s">
        <v>4270</v>
      </c>
      <c r="G560" t="s">
        <v>4271</v>
      </c>
      <c r="H560" t="s">
        <v>4272</v>
      </c>
      <c r="I560" t="s">
        <v>34</v>
      </c>
      <c r="J560" t="s">
        <v>794</v>
      </c>
      <c r="K560" t="s">
        <v>24</v>
      </c>
      <c r="L560" t="s">
        <v>441</v>
      </c>
      <c r="M560" t="s">
        <v>4273</v>
      </c>
      <c r="N560" t="s">
        <v>46</v>
      </c>
    </row>
    <row r="561" spans="1:14" x14ac:dyDescent="0.25">
      <c r="A561" t="s">
        <v>4274</v>
      </c>
      <c r="B561" t="s">
        <v>4275</v>
      </c>
      <c r="C561" t="s">
        <v>16</v>
      </c>
      <c r="D561" t="s">
        <v>437</v>
      </c>
      <c r="E561" t="s">
        <v>18</v>
      </c>
      <c r="F561" t="s">
        <v>4276</v>
      </c>
      <c r="G561" t="s">
        <v>4277</v>
      </c>
      <c r="H561" t="s">
        <v>4278</v>
      </c>
      <c r="I561" t="s">
        <v>34</v>
      </c>
      <c r="J561" t="s">
        <v>120</v>
      </c>
      <c r="K561" t="s">
        <v>24</v>
      </c>
      <c r="L561" t="s">
        <v>441</v>
      </c>
      <c r="M561" t="s">
        <v>4279</v>
      </c>
      <c r="N561" t="s">
        <v>46</v>
      </c>
    </row>
    <row r="562" spans="1:14" x14ac:dyDescent="0.25">
      <c r="A562" t="s">
        <v>4280</v>
      </c>
      <c r="C562" t="s">
        <v>76</v>
      </c>
      <c r="D562" t="s">
        <v>4281</v>
      </c>
      <c r="E562" t="s">
        <v>18</v>
      </c>
      <c r="F562" t="s">
        <v>4282</v>
      </c>
      <c r="G562" t="s">
        <v>4283</v>
      </c>
      <c r="H562" t="s">
        <v>4284</v>
      </c>
      <c r="I562" t="s">
        <v>34</v>
      </c>
      <c r="J562" t="s">
        <v>691</v>
      </c>
      <c r="K562" t="s">
        <v>24</v>
      </c>
      <c r="L562" t="s">
        <v>2093</v>
      </c>
      <c r="M562" t="s">
        <v>26</v>
      </c>
      <c r="N562" t="s">
        <v>27</v>
      </c>
    </row>
    <row r="563" spans="1:14" x14ac:dyDescent="0.25">
      <c r="A563" t="s">
        <v>4285</v>
      </c>
      <c r="C563" t="s">
        <v>16</v>
      </c>
      <c r="D563" t="s">
        <v>665</v>
      </c>
      <c r="E563" t="s">
        <v>18</v>
      </c>
      <c r="F563" t="s">
        <v>4286</v>
      </c>
      <c r="G563" t="s">
        <v>4287</v>
      </c>
      <c r="H563" t="s">
        <v>4288</v>
      </c>
      <c r="I563" t="s">
        <v>34</v>
      </c>
      <c r="J563" t="s">
        <v>1769</v>
      </c>
      <c r="K563" t="s">
        <v>24</v>
      </c>
      <c r="L563" t="s">
        <v>44</v>
      </c>
      <c r="M563" t="s">
        <v>26</v>
      </c>
      <c r="N563" t="s">
        <v>27</v>
      </c>
    </row>
    <row r="564" spans="1:14" x14ac:dyDescent="0.25">
      <c r="A564" t="s">
        <v>4289</v>
      </c>
      <c r="B564" t="s">
        <v>4290</v>
      </c>
      <c r="C564" t="s">
        <v>76</v>
      </c>
      <c r="D564" t="s">
        <v>102</v>
      </c>
      <c r="E564" t="s">
        <v>18</v>
      </c>
      <c r="F564" t="s">
        <v>4291</v>
      </c>
      <c r="G564" t="s">
        <v>4292</v>
      </c>
      <c r="H564" t="s">
        <v>4293</v>
      </c>
      <c r="I564" t="s">
        <v>34</v>
      </c>
      <c r="J564" t="s">
        <v>127</v>
      </c>
      <c r="K564" t="s">
        <v>24</v>
      </c>
      <c r="L564" t="s">
        <v>82</v>
      </c>
      <c r="M564" t="s">
        <v>4294</v>
      </c>
      <c r="N564" t="s">
        <v>46</v>
      </c>
    </row>
    <row r="565" spans="1:14" x14ac:dyDescent="0.25">
      <c r="A565" t="s">
        <v>4295</v>
      </c>
      <c r="B565" t="s">
        <v>4296</v>
      </c>
      <c r="C565" t="s">
        <v>16</v>
      </c>
      <c r="D565" t="s">
        <v>4231</v>
      </c>
      <c r="E565" t="s">
        <v>18</v>
      </c>
      <c r="F565" t="s">
        <v>4297</v>
      </c>
      <c r="G565" t="s">
        <v>4298</v>
      </c>
      <c r="H565" t="s">
        <v>4299</v>
      </c>
      <c r="I565" t="s">
        <v>34</v>
      </c>
      <c r="J565" t="s">
        <v>71</v>
      </c>
      <c r="K565" t="s">
        <v>24</v>
      </c>
      <c r="L565" t="s">
        <v>477</v>
      </c>
      <c r="M565" t="s">
        <v>4300</v>
      </c>
      <c r="N565" t="s">
        <v>46</v>
      </c>
    </row>
    <row r="566" spans="1:14" x14ac:dyDescent="0.25">
      <c r="A566" t="s">
        <v>4301</v>
      </c>
      <c r="B566" t="s">
        <v>546</v>
      </c>
      <c r="C566" t="s">
        <v>76</v>
      </c>
      <c r="D566" t="s">
        <v>547</v>
      </c>
      <c r="E566" t="s">
        <v>18</v>
      </c>
      <c r="F566" t="s">
        <v>4302</v>
      </c>
      <c r="G566" t="s">
        <v>4303</v>
      </c>
      <c r="H566" t="s">
        <v>4304</v>
      </c>
      <c r="I566" t="s">
        <v>34</v>
      </c>
      <c r="J566" t="s">
        <v>412</v>
      </c>
      <c r="K566" t="s">
        <v>24</v>
      </c>
      <c r="L566" t="s">
        <v>552</v>
      </c>
      <c r="M566" t="s">
        <v>4305</v>
      </c>
      <c r="N566" t="s">
        <v>46</v>
      </c>
    </row>
    <row r="567" spans="1:14" x14ac:dyDescent="0.25">
      <c r="A567" t="s">
        <v>4311</v>
      </c>
      <c r="B567" t="s">
        <v>4312</v>
      </c>
      <c r="C567" t="s">
        <v>16</v>
      </c>
      <c r="D567" t="s">
        <v>4313</v>
      </c>
      <c r="E567" t="s">
        <v>18</v>
      </c>
      <c r="F567" t="s">
        <v>4314</v>
      </c>
      <c r="G567" t="s">
        <v>4315</v>
      </c>
      <c r="H567" t="s">
        <v>4316</v>
      </c>
      <c r="I567" t="s">
        <v>34</v>
      </c>
      <c r="J567" t="s">
        <v>315</v>
      </c>
      <c r="K567" t="s">
        <v>24</v>
      </c>
      <c r="L567" t="s">
        <v>36</v>
      </c>
      <c r="M567" t="s">
        <v>4317</v>
      </c>
      <c r="N567" t="s">
        <v>46</v>
      </c>
    </row>
    <row r="568" spans="1:14" x14ac:dyDescent="0.25">
      <c r="A568" t="s">
        <v>4318</v>
      </c>
      <c r="B568" t="s">
        <v>4319</v>
      </c>
      <c r="C568" t="s">
        <v>76</v>
      </c>
      <c r="D568" t="s">
        <v>4320</v>
      </c>
      <c r="E568" t="s">
        <v>18</v>
      </c>
      <c r="F568" t="s">
        <v>4321</v>
      </c>
      <c r="G568" t="s">
        <v>4322</v>
      </c>
      <c r="H568" t="s">
        <v>4323</v>
      </c>
      <c r="I568" t="s">
        <v>34</v>
      </c>
      <c r="J568" t="s">
        <v>2490</v>
      </c>
      <c r="K568" t="s">
        <v>24</v>
      </c>
      <c r="L568" t="s">
        <v>4324</v>
      </c>
      <c r="M568" t="s">
        <v>26</v>
      </c>
      <c r="N568" t="s">
        <v>27</v>
      </c>
    </row>
    <row r="569" spans="1:14" x14ac:dyDescent="0.25">
      <c r="A569" t="s">
        <v>4325</v>
      </c>
      <c r="B569" t="s">
        <v>4326</v>
      </c>
      <c r="C569" t="s">
        <v>16</v>
      </c>
      <c r="D569" t="s">
        <v>2027</v>
      </c>
      <c r="E569" t="s">
        <v>18</v>
      </c>
      <c r="F569" t="s">
        <v>4327</v>
      </c>
      <c r="G569" t="s">
        <v>4328</v>
      </c>
      <c r="H569" t="s">
        <v>4329</v>
      </c>
      <c r="I569" t="s">
        <v>34</v>
      </c>
      <c r="J569" t="s">
        <v>178</v>
      </c>
      <c r="K569" t="s">
        <v>24</v>
      </c>
      <c r="L569" t="s">
        <v>342</v>
      </c>
      <c r="M569" t="s">
        <v>26</v>
      </c>
      <c r="N569" t="s">
        <v>27</v>
      </c>
    </row>
    <row r="570" spans="1:14" x14ac:dyDescent="0.25">
      <c r="A570" t="s">
        <v>100</v>
      </c>
      <c r="B570" t="s">
        <v>101</v>
      </c>
      <c r="C570" t="s">
        <v>76</v>
      </c>
      <c r="D570" t="s">
        <v>102</v>
      </c>
      <c r="E570" t="s">
        <v>18</v>
      </c>
      <c r="F570" t="s">
        <v>4330</v>
      </c>
      <c r="G570" t="s">
        <v>4331</v>
      </c>
      <c r="H570" t="s">
        <v>4332</v>
      </c>
      <c r="I570" t="s">
        <v>34</v>
      </c>
      <c r="J570" t="s">
        <v>1385</v>
      </c>
      <c r="K570" t="s">
        <v>24</v>
      </c>
      <c r="L570" t="s">
        <v>82</v>
      </c>
      <c r="M570" t="s">
        <v>4333</v>
      </c>
      <c r="N570" t="s">
        <v>46</v>
      </c>
    </row>
    <row r="571" spans="1:14" x14ac:dyDescent="0.25">
      <c r="A571" t="s">
        <v>28</v>
      </c>
      <c r="B571" t="s">
        <v>4334</v>
      </c>
      <c r="C571" t="s">
        <v>16</v>
      </c>
      <c r="D571" t="s">
        <v>638</v>
      </c>
      <c r="E571" t="s">
        <v>18</v>
      </c>
      <c r="F571" t="s">
        <v>4335</v>
      </c>
      <c r="G571" t="s">
        <v>4336</v>
      </c>
      <c r="H571" t="s">
        <v>4337</v>
      </c>
      <c r="I571" t="s">
        <v>34</v>
      </c>
      <c r="J571" t="s">
        <v>476</v>
      </c>
      <c r="K571" t="s">
        <v>24</v>
      </c>
      <c r="L571" t="s">
        <v>82</v>
      </c>
      <c r="M571" t="s">
        <v>26</v>
      </c>
      <c r="N571" t="s">
        <v>27</v>
      </c>
    </row>
    <row r="572" spans="1:14" x14ac:dyDescent="0.25">
      <c r="A572" t="s">
        <v>4338</v>
      </c>
      <c r="B572" t="s">
        <v>4339</v>
      </c>
      <c r="C572" t="s">
        <v>76</v>
      </c>
      <c r="D572" t="s">
        <v>4340</v>
      </c>
      <c r="E572" t="s">
        <v>18</v>
      </c>
      <c r="F572" t="s">
        <v>4341</v>
      </c>
      <c r="G572" t="s">
        <v>4342</v>
      </c>
      <c r="H572" t="s">
        <v>4343</v>
      </c>
      <c r="I572" t="s">
        <v>34</v>
      </c>
      <c r="J572" t="s">
        <v>448</v>
      </c>
      <c r="K572" t="s">
        <v>24</v>
      </c>
      <c r="L572" t="s">
        <v>224</v>
      </c>
      <c r="M572" t="s">
        <v>26</v>
      </c>
      <c r="N572" t="s">
        <v>27</v>
      </c>
    </row>
    <row r="573" spans="1:14" x14ac:dyDescent="0.25">
      <c r="A573" t="s">
        <v>4344</v>
      </c>
      <c r="B573" t="s">
        <v>4345</v>
      </c>
      <c r="C573" t="s">
        <v>76</v>
      </c>
      <c r="D573" t="s">
        <v>94</v>
      </c>
      <c r="E573" t="s">
        <v>18</v>
      </c>
      <c r="F573" t="s">
        <v>4346</v>
      </c>
      <c r="G573" t="s">
        <v>4347</v>
      </c>
      <c r="H573" t="s">
        <v>4348</v>
      </c>
      <c r="I573" t="s">
        <v>34</v>
      </c>
      <c r="J573" t="s">
        <v>276</v>
      </c>
      <c r="K573" t="s">
        <v>24</v>
      </c>
      <c r="L573" t="s">
        <v>3732</v>
      </c>
      <c r="M573" t="s">
        <v>26</v>
      </c>
      <c r="N573" t="s">
        <v>27</v>
      </c>
    </row>
    <row r="574" spans="1:14" x14ac:dyDescent="0.25">
      <c r="A574" t="s">
        <v>4349</v>
      </c>
      <c r="C574" t="s">
        <v>16</v>
      </c>
      <c r="D574" t="s">
        <v>3060</v>
      </c>
      <c r="E574" t="s">
        <v>18</v>
      </c>
      <c r="F574" t="s">
        <v>4350</v>
      </c>
      <c r="G574" t="s">
        <v>4351</v>
      </c>
      <c r="H574" t="s">
        <v>4352</v>
      </c>
      <c r="I574" t="s">
        <v>34</v>
      </c>
      <c r="J574" t="s">
        <v>298</v>
      </c>
      <c r="K574" t="s">
        <v>24</v>
      </c>
      <c r="L574" t="s">
        <v>224</v>
      </c>
      <c r="M574" t="s">
        <v>4353</v>
      </c>
      <c r="N574" t="s">
        <v>46</v>
      </c>
    </row>
    <row r="575" spans="1:14" x14ac:dyDescent="0.25">
      <c r="A575" t="s">
        <v>4354</v>
      </c>
      <c r="B575" t="s">
        <v>4355</v>
      </c>
      <c r="C575" t="s">
        <v>16</v>
      </c>
      <c r="D575" t="s">
        <v>4356</v>
      </c>
      <c r="E575" t="s">
        <v>18</v>
      </c>
      <c r="F575" t="s">
        <v>4357</v>
      </c>
      <c r="G575" t="s">
        <v>4358</v>
      </c>
      <c r="H575" t="s">
        <v>4359</v>
      </c>
      <c r="I575" t="s">
        <v>34</v>
      </c>
      <c r="J575" t="s">
        <v>1056</v>
      </c>
      <c r="K575" t="s">
        <v>24</v>
      </c>
      <c r="L575" t="s">
        <v>4360</v>
      </c>
      <c r="M575" t="s">
        <v>4361</v>
      </c>
      <c r="N575" t="s">
        <v>46</v>
      </c>
    </row>
    <row r="576" spans="1:14" x14ac:dyDescent="0.25">
      <c r="A576" t="s">
        <v>4362</v>
      </c>
      <c r="B576" t="s">
        <v>4363</v>
      </c>
      <c r="C576" t="s">
        <v>76</v>
      </c>
      <c r="D576" t="s">
        <v>3805</v>
      </c>
      <c r="E576" t="s">
        <v>18</v>
      </c>
      <c r="F576" t="s">
        <v>4364</v>
      </c>
      <c r="G576" t="s">
        <v>4365</v>
      </c>
      <c r="H576" t="s">
        <v>4366</v>
      </c>
      <c r="I576" t="s">
        <v>34</v>
      </c>
      <c r="J576" t="s">
        <v>2658</v>
      </c>
      <c r="K576" t="s">
        <v>24</v>
      </c>
      <c r="L576" t="s">
        <v>3809</v>
      </c>
      <c r="M576" t="s">
        <v>4367</v>
      </c>
      <c r="N576" t="s">
        <v>46</v>
      </c>
    </row>
    <row r="577" spans="1:14" x14ac:dyDescent="0.25">
      <c r="A577" t="s">
        <v>4368</v>
      </c>
      <c r="B577" t="s">
        <v>4369</v>
      </c>
      <c r="C577" t="s">
        <v>76</v>
      </c>
      <c r="D577" t="s">
        <v>800</v>
      </c>
      <c r="E577" t="s">
        <v>18</v>
      </c>
      <c r="F577" t="s">
        <v>4370</v>
      </c>
      <c r="G577" t="s">
        <v>4371</v>
      </c>
      <c r="H577" t="s">
        <v>4372</v>
      </c>
      <c r="I577" t="s">
        <v>34</v>
      </c>
      <c r="J577" t="s">
        <v>349</v>
      </c>
      <c r="K577" t="s">
        <v>24</v>
      </c>
      <c r="L577" t="s">
        <v>900</v>
      </c>
      <c r="M577" t="s">
        <v>4373</v>
      </c>
      <c r="N577" t="s">
        <v>46</v>
      </c>
    </row>
    <row r="578" spans="1:14" x14ac:dyDescent="0.25">
      <c r="A578" t="s">
        <v>4379</v>
      </c>
      <c r="B578" t="s">
        <v>4380</v>
      </c>
      <c r="C578" t="s">
        <v>76</v>
      </c>
      <c r="D578" t="s">
        <v>102</v>
      </c>
      <c r="E578" t="s">
        <v>18</v>
      </c>
      <c r="F578" t="s">
        <v>4381</v>
      </c>
      <c r="G578" t="s">
        <v>4382</v>
      </c>
      <c r="H578" t="s">
        <v>4383</v>
      </c>
      <c r="I578" t="s">
        <v>34</v>
      </c>
      <c r="J578" t="s">
        <v>769</v>
      </c>
      <c r="K578" t="s">
        <v>24</v>
      </c>
      <c r="L578" t="s">
        <v>82</v>
      </c>
      <c r="M578" t="s">
        <v>4384</v>
      </c>
      <c r="N578" t="s">
        <v>46</v>
      </c>
    </row>
    <row r="579" spans="1:14" x14ac:dyDescent="0.25">
      <c r="A579" t="s">
        <v>4385</v>
      </c>
      <c r="B579" t="s">
        <v>382</v>
      </c>
      <c r="C579" t="s">
        <v>76</v>
      </c>
      <c r="D579" t="s">
        <v>1347</v>
      </c>
      <c r="E579" t="s">
        <v>18</v>
      </c>
      <c r="F579" t="s">
        <v>4386</v>
      </c>
      <c r="G579" t="s">
        <v>4387</v>
      </c>
      <c r="H579" t="s">
        <v>4388</v>
      </c>
      <c r="I579" t="s">
        <v>34</v>
      </c>
      <c r="J579" t="s">
        <v>1372</v>
      </c>
      <c r="K579" t="s">
        <v>24</v>
      </c>
      <c r="L579" t="s">
        <v>202</v>
      </c>
      <c r="M579" t="s">
        <v>4389</v>
      </c>
      <c r="N579" t="s">
        <v>46</v>
      </c>
    </row>
    <row r="580" spans="1:14" x14ac:dyDescent="0.25">
      <c r="A580" t="s">
        <v>4390</v>
      </c>
      <c r="B580" t="s">
        <v>4132</v>
      </c>
      <c r="C580" t="s">
        <v>16</v>
      </c>
      <c r="D580" t="s">
        <v>429</v>
      </c>
      <c r="E580" t="s">
        <v>18</v>
      </c>
      <c r="F580" t="s">
        <v>4391</v>
      </c>
      <c r="G580" t="s">
        <v>4392</v>
      </c>
      <c r="H580" t="s">
        <v>4393</v>
      </c>
      <c r="I580" t="s">
        <v>34</v>
      </c>
      <c r="J580" t="s">
        <v>1019</v>
      </c>
      <c r="K580" t="s">
        <v>24</v>
      </c>
      <c r="L580" t="s">
        <v>434</v>
      </c>
      <c r="M580" t="s">
        <v>26</v>
      </c>
      <c r="N580" t="s">
        <v>27</v>
      </c>
    </row>
    <row r="581" spans="1:14" x14ac:dyDescent="0.25">
      <c r="A581" t="s">
        <v>4400</v>
      </c>
      <c r="B581" t="s">
        <v>4401</v>
      </c>
      <c r="C581" t="s">
        <v>16</v>
      </c>
      <c r="D581" t="s">
        <v>2691</v>
      </c>
      <c r="E581" t="s">
        <v>18</v>
      </c>
      <c r="F581" t="s">
        <v>4402</v>
      </c>
      <c r="G581" t="s">
        <v>4403</v>
      </c>
      <c r="H581" t="s">
        <v>4404</v>
      </c>
      <c r="I581" t="s">
        <v>34</v>
      </c>
      <c r="J581" t="s">
        <v>372</v>
      </c>
      <c r="K581" t="s">
        <v>24</v>
      </c>
      <c r="L581" t="s">
        <v>224</v>
      </c>
      <c r="M581" t="s">
        <v>4405</v>
      </c>
      <c r="N581" t="s">
        <v>46</v>
      </c>
    </row>
    <row r="582" spans="1:14" x14ac:dyDescent="0.25">
      <c r="A582" t="s">
        <v>4406</v>
      </c>
      <c r="B582" t="s">
        <v>4407</v>
      </c>
      <c r="C582" t="s">
        <v>16</v>
      </c>
      <c r="D582" t="s">
        <v>4408</v>
      </c>
      <c r="E582" t="s">
        <v>18</v>
      </c>
      <c r="F582" t="s">
        <v>4409</v>
      </c>
      <c r="G582" t="s">
        <v>4410</v>
      </c>
      <c r="H582" t="s">
        <v>4411</v>
      </c>
      <c r="I582" t="s">
        <v>34</v>
      </c>
      <c r="J582" t="s">
        <v>315</v>
      </c>
      <c r="K582" t="s">
        <v>24</v>
      </c>
      <c r="L582" t="s">
        <v>233</v>
      </c>
      <c r="M582" t="s">
        <v>4412</v>
      </c>
      <c r="N582" t="s">
        <v>46</v>
      </c>
    </row>
    <row r="583" spans="1:14" x14ac:dyDescent="0.25">
      <c r="A583" t="s">
        <v>4419</v>
      </c>
      <c r="B583" t="s">
        <v>4420</v>
      </c>
      <c r="C583" t="s">
        <v>16</v>
      </c>
      <c r="D583" t="s">
        <v>4421</v>
      </c>
      <c r="E583" t="s">
        <v>18</v>
      </c>
      <c r="F583" t="s">
        <v>4422</v>
      </c>
      <c r="G583" t="s">
        <v>4423</v>
      </c>
      <c r="H583" t="s">
        <v>4424</v>
      </c>
      <c r="I583" t="s">
        <v>34</v>
      </c>
      <c r="J583" t="s">
        <v>81</v>
      </c>
      <c r="K583" t="s">
        <v>24</v>
      </c>
      <c r="L583" t="s">
        <v>224</v>
      </c>
      <c r="M583" t="s">
        <v>4425</v>
      </c>
      <c r="N583" t="s">
        <v>46</v>
      </c>
    </row>
    <row r="584" spans="1:14" x14ac:dyDescent="0.25">
      <c r="A584" t="s">
        <v>4426</v>
      </c>
      <c r="B584" t="s">
        <v>227</v>
      </c>
      <c r="C584" t="s">
        <v>16</v>
      </c>
      <c r="D584" t="s">
        <v>1451</v>
      </c>
      <c r="E584" t="s">
        <v>18</v>
      </c>
      <c r="F584" t="s">
        <v>4427</v>
      </c>
      <c r="G584" t="s">
        <v>4428</v>
      </c>
      <c r="H584" t="s">
        <v>4429</v>
      </c>
      <c r="I584" t="s">
        <v>34</v>
      </c>
      <c r="J584" t="s">
        <v>987</v>
      </c>
      <c r="K584" t="s">
        <v>24</v>
      </c>
      <c r="L584" t="s">
        <v>1455</v>
      </c>
      <c r="M584" t="s">
        <v>26</v>
      </c>
      <c r="N584" t="s">
        <v>27</v>
      </c>
    </row>
    <row r="585" spans="1:14" x14ac:dyDescent="0.25">
      <c r="A585" t="s">
        <v>4430</v>
      </c>
      <c r="B585" t="s">
        <v>158</v>
      </c>
      <c r="C585" t="s">
        <v>1572</v>
      </c>
      <c r="D585" t="s">
        <v>102</v>
      </c>
      <c r="E585" t="s">
        <v>18</v>
      </c>
      <c r="F585" t="s">
        <v>4431</v>
      </c>
      <c r="G585" t="s">
        <v>4432</v>
      </c>
      <c r="H585" t="s">
        <v>4433</v>
      </c>
      <c r="I585" t="s">
        <v>34</v>
      </c>
      <c r="J585" t="s">
        <v>1056</v>
      </c>
      <c r="K585" t="s">
        <v>24</v>
      </c>
      <c r="L585" t="s">
        <v>82</v>
      </c>
      <c r="M585" t="s">
        <v>4434</v>
      </c>
      <c r="N585" t="s">
        <v>46</v>
      </c>
    </row>
    <row r="586" spans="1:14" x14ac:dyDescent="0.25">
      <c r="A586" t="s">
        <v>4435</v>
      </c>
      <c r="B586" t="s">
        <v>4436</v>
      </c>
      <c r="C586" t="s">
        <v>16</v>
      </c>
      <c r="D586" t="s">
        <v>2368</v>
      </c>
      <c r="E586" t="s">
        <v>18</v>
      </c>
      <c r="F586" t="s">
        <v>4437</v>
      </c>
      <c r="G586" t="s">
        <v>4438</v>
      </c>
      <c r="H586" t="s">
        <v>4439</v>
      </c>
      <c r="I586" t="s">
        <v>34</v>
      </c>
      <c r="J586" t="s">
        <v>575</v>
      </c>
      <c r="K586" t="s">
        <v>24</v>
      </c>
      <c r="L586" t="s">
        <v>224</v>
      </c>
      <c r="M586" t="s">
        <v>4440</v>
      </c>
      <c r="N586" t="s">
        <v>46</v>
      </c>
    </row>
    <row r="587" spans="1:14" x14ac:dyDescent="0.25">
      <c r="A587" t="s">
        <v>4441</v>
      </c>
      <c r="B587" t="s">
        <v>4442</v>
      </c>
      <c r="C587" t="s">
        <v>16</v>
      </c>
      <c r="D587" t="s">
        <v>4443</v>
      </c>
      <c r="E587" t="s">
        <v>18</v>
      </c>
      <c r="F587" t="s">
        <v>4444</v>
      </c>
      <c r="G587" t="s">
        <v>4445</v>
      </c>
      <c r="H587" t="s">
        <v>4446</v>
      </c>
      <c r="I587" t="s">
        <v>34</v>
      </c>
      <c r="J587" t="s">
        <v>256</v>
      </c>
      <c r="K587" t="s">
        <v>24</v>
      </c>
      <c r="L587" t="s">
        <v>4447</v>
      </c>
      <c r="M587" t="s">
        <v>26</v>
      </c>
      <c r="N587" t="s">
        <v>27</v>
      </c>
    </row>
    <row r="588" spans="1:14" x14ac:dyDescent="0.25">
      <c r="A588" t="s">
        <v>4448</v>
      </c>
      <c r="B588" t="s">
        <v>4449</v>
      </c>
      <c r="C588" t="s">
        <v>16</v>
      </c>
      <c r="D588" t="s">
        <v>4450</v>
      </c>
      <c r="E588" t="s">
        <v>18</v>
      </c>
      <c r="F588" t="s">
        <v>4451</v>
      </c>
      <c r="G588" t="s">
        <v>4452</v>
      </c>
      <c r="H588" t="s">
        <v>4453</v>
      </c>
      <c r="I588" t="s">
        <v>34</v>
      </c>
      <c r="J588" t="s">
        <v>412</v>
      </c>
      <c r="K588" t="s">
        <v>24</v>
      </c>
      <c r="L588" t="s">
        <v>82</v>
      </c>
      <c r="M588" t="s">
        <v>4454</v>
      </c>
      <c r="N588" t="s">
        <v>46</v>
      </c>
    </row>
    <row r="589" spans="1:14" x14ac:dyDescent="0.25">
      <c r="A589" t="s">
        <v>4455</v>
      </c>
      <c r="B589" t="s">
        <v>227</v>
      </c>
      <c r="C589" t="s">
        <v>16</v>
      </c>
      <c r="D589" t="s">
        <v>4456</v>
      </c>
      <c r="E589" t="s">
        <v>18</v>
      </c>
      <c r="F589" t="s">
        <v>4457</v>
      </c>
      <c r="G589" t="s">
        <v>4458</v>
      </c>
      <c r="H589" t="s">
        <v>4459</v>
      </c>
      <c r="I589" t="s">
        <v>34</v>
      </c>
      <c r="J589" t="s">
        <v>669</v>
      </c>
      <c r="K589" t="s">
        <v>24</v>
      </c>
      <c r="L589" t="s">
        <v>4460</v>
      </c>
      <c r="M589" t="s">
        <v>4461</v>
      </c>
      <c r="N589" t="s">
        <v>46</v>
      </c>
    </row>
    <row r="590" spans="1:14" x14ac:dyDescent="0.25">
      <c r="A590" t="s">
        <v>4462</v>
      </c>
      <c r="B590" t="s">
        <v>4463</v>
      </c>
      <c r="C590" t="s">
        <v>76</v>
      </c>
      <c r="D590" t="s">
        <v>4464</v>
      </c>
      <c r="E590" t="s">
        <v>18</v>
      </c>
      <c r="F590" t="s">
        <v>4465</v>
      </c>
      <c r="G590" t="s">
        <v>4466</v>
      </c>
      <c r="H590" t="s">
        <v>4467</v>
      </c>
      <c r="I590" t="s">
        <v>34</v>
      </c>
      <c r="J590" t="s">
        <v>4468</v>
      </c>
      <c r="K590" t="s">
        <v>24</v>
      </c>
      <c r="L590" t="s">
        <v>224</v>
      </c>
      <c r="M590" t="s">
        <v>4469</v>
      </c>
      <c r="N590" t="s">
        <v>46</v>
      </c>
    </row>
    <row r="591" spans="1:14" x14ac:dyDescent="0.25">
      <c r="A591" t="s">
        <v>4470</v>
      </c>
      <c r="B591" t="s">
        <v>4471</v>
      </c>
      <c r="C591" t="s">
        <v>16</v>
      </c>
      <c r="D591" t="s">
        <v>102</v>
      </c>
      <c r="E591" t="s">
        <v>18</v>
      </c>
      <c r="F591" t="s">
        <v>4472</v>
      </c>
      <c r="G591" t="s">
        <v>4473</v>
      </c>
      <c r="H591" t="s">
        <v>4474</v>
      </c>
      <c r="I591" t="s">
        <v>34</v>
      </c>
      <c r="J591" t="s">
        <v>127</v>
      </c>
      <c r="K591" t="s">
        <v>24</v>
      </c>
      <c r="L591" t="s">
        <v>82</v>
      </c>
      <c r="M591" t="s">
        <v>4475</v>
      </c>
      <c r="N591" t="s">
        <v>46</v>
      </c>
    </row>
    <row r="592" spans="1:14" x14ac:dyDescent="0.25">
      <c r="A592" t="s">
        <v>4476</v>
      </c>
      <c r="B592" t="s">
        <v>4477</v>
      </c>
      <c r="C592" t="s">
        <v>16</v>
      </c>
      <c r="D592" t="s">
        <v>1394</v>
      </c>
      <c r="E592" t="s">
        <v>18</v>
      </c>
      <c r="F592" t="s">
        <v>4478</v>
      </c>
      <c r="G592" t="s">
        <v>4479</v>
      </c>
      <c r="H592" t="s">
        <v>4480</v>
      </c>
      <c r="I592" t="s">
        <v>34</v>
      </c>
      <c r="J592" t="s">
        <v>35</v>
      </c>
      <c r="K592" t="s">
        <v>24</v>
      </c>
      <c r="L592" t="s">
        <v>257</v>
      </c>
      <c r="M592" t="s">
        <v>26</v>
      </c>
      <c r="N592" t="s">
        <v>27</v>
      </c>
    </row>
    <row r="593" spans="1:14" x14ac:dyDescent="0.25">
      <c r="A593" t="s">
        <v>4481</v>
      </c>
      <c r="C593" t="s">
        <v>16</v>
      </c>
      <c r="D593" t="s">
        <v>547</v>
      </c>
      <c r="E593" t="s">
        <v>18</v>
      </c>
      <c r="F593" t="s">
        <v>4482</v>
      </c>
      <c r="G593" t="s">
        <v>4483</v>
      </c>
      <c r="H593" t="s">
        <v>4484</v>
      </c>
      <c r="I593" t="s">
        <v>34</v>
      </c>
      <c r="J593" t="s">
        <v>393</v>
      </c>
      <c r="K593" t="s">
        <v>24</v>
      </c>
      <c r="L593" t="s">
        <v>552</v>
      </c>
      <c r="M593" t="s">
        <v>26</v>
      </c>
      <c r="N593" t="s">
        <v>27</v>
      </c>
    </row>
    <row r="594" spans="1:14" x14ac:dyDescent="0.25">
      <c r="A594" t="s">
        <v>4485</v>
      </c>
      <c r="B594" t="s">
        <v>4486</v>
      </c>
      <c r="C594" t="s">
        <v>76</v>
      </c>
      <c r="D594" t="s">
        <v>67</v>
      </c>
      <c r="E594" t="s">
        <v>18</v>
      </c>
      <c r="F594" t="s">
        <v>4487</v>
      </c>
      <c r="G594" t="s">
        <v>4488</v>
      </c>
      <c r="H594" t="s">
        <v>4489</v>
      </c>
      <c r="I594" t="s">
        <v>34</v>
      </c>
      <c r="J594" t="s">
        <v>315</v>
      </c>
      <c r="K594" t="s">
        <v>24</v>
      </c>
      <c r="L594" t="s">
        <v>4490</v>
      </c>
      <c r="M594" t="s">
        <v>4491</v>
      </c>
      <c r="N594" t="s">
        <v>46</v>
      </c>
    </row>
    <row r="595" spans="1:14" x14ac:dyDescent="0.25">
      <c r="A595" t="s">
        <v>4492</v>
      </c>
      <c r="B595" t="s">
        <v>4493</v>
      </c>
      <c r="C595" t="s">
        <v>76</v>
      </c>
      <c r="D595" t="s">
        <v>4494</v>
      </c>
      <c r="E595" t="s">
        <v>18</v>
      </c>
      <c r="F595" t="s">
        <v>4495</v>
      </c>
      <c r="G595" t="s">
        <v>4496</v>
      </c>
      <c r="H595" t="s">
        <v>4497</v>
      </c>
      <c r="I595" t="s">
        <v>34</v>
      </c>
      <c r="J595" t="s">
        <v>358</v>
      </c>
      <c r="K595" t="s">
        <v>24</v>
      </c>
      <c r="L595" t="s">
        <v>4498</v>
      </c>
      <c r="M595" t="s">
        <v>4499</v>
      </c>
      <c r="N595" t="s">
        <v>46</v>
      </c>
    </row>
    <row r="596" spans="1:14" x14ac:dyDescent="0.25">
      <c r="A596" t="s">
        <v>4500</v>
      </c>
      <c r="B596" t="s">
        <v>4157</v>
      </c>
      <c r="C596" t="s">
        <v>76</v>
      </c>
      <c r="D596" t="s">
        <v>4158</v>
      </c>
      <c r="E596" t="s">
        <v>18</v>
      </c>
      <c r="F596" t="s">
        <v>4501</v>
      </c>
      <c r="G596" t="s">
        <v>4502</v>
      </c>
      <c r="H596" t="s">
        <v>4503</v>
      </c>
      <c r="I596" t="s">
        <v>34</v>
      </c>
      <c r="J596" t="s">
        <v>1398</v>
      </c>
      <c r="K596" t="s">
        <v>24</v>
      </c>
      <c r="L596" t="s">
        <v>233</v>
      </c>
      <c r="M596" t="s">
        <v>4504</v>
      </c>
      <c r="N596" t="s">
        <v>46</v>
      </c>
    </row>
    <row r="597" spans="1:14" x14ac:dyDescent="0.25">
      <c r="A597" t="s">
        <v>4505</v>
      </c>
      <c r="B597" t="s">
        <v>4506</v>
      </c>
      <c r="C597" t="s">
        <v>76</v>
      </c>
      <c r="D597" t="s">
        <v>49</v>
      </c>
      <c r="E597" t="s">
        <v>18</v>
      </c>
      <c r="F597" t="s">
        <v>4507</v>
      </c>
      <c r="G597" t="s">
        <v>4508</v>
      </c>
      <c r="H597" t="s">
        <v>4509</v>
      </c>
      <c r="I597" t="s">
        <v>34</v>
      </c>
      <c r="J597" t="s">
        <v>1557</v>
      </c>
      <c r="K597" t="s">
        <v>24</v>
      </c>
      <c r="L597" t="s">
        <v>54</v>
      </c>
      <c r="M597" t="s">
        <v>4510</v>
      </c>
      <c r="N597" t="s">
        <v>46</v>
      </c>
    </row>
    <row r="598" spans="1:14" x14ac:dyDescent="0.25">
      <c r="A598" t="s">
        <v>4511</v>
      </c>
      <c r="B598" t="s">
        <v>4512</v>
      </c>
      <c r="C598" t="s">
        <v>16</v>
      </c>
      <c r="D598" t="s">
        <v>4513</v>
      </c>
      <c r="E598" t="s">
        <v>18</v>
      </c>
      <c r="F598" t="s">
        <v>4514</v>
      </c>
      <c r="G598" t="s">
        <v>4515</v>
      </c>
      <c r="H598" t="s">
        <v>4516</v>
      </c>
      <c r="I598" t="s">
        <v>34</v>
      </c>
      <c r="J598" t="s">
        <v>463</v>
      </c>
      <c r="K598" t="s">
        <v>24</v>
      </c>
      <c r="L598" t="s">
        <v>224</v>
      </c>
      <c r="M598" t="s">
        <v>26</v>
      </c>
      <c r="N598" t="s">
        <v>27</v>
      </c>
    </row>
    <row r="599" spans="1:14" x14ac:dyDescent="0.25">
      <c r="A599" t="s">
        <v>4517</v>
      </c>
      <c r="C599" t="s">
        <v>16</v>
      </c>
      <c r="D599" t="s">
        <v>4518</v>
      </c>
      <c r="E599" t="s">
        <v>18</v>
      </c>
      <c r="F599" t="s">
        <v>4519</v>
      </c>
      <c r="G599" t="s">
        <v>4520</v>
      </c>
      <c r="H599" t="s">
        <v>4521</v>
      </c>
      <c r="I599" t="s">
        <v>34</v>
      </c>
      <c r="J599" t="s">
        <v>1279</v>
      </c>
      <c r="K599" t="s">
        <v>24</v>
      </c>
      <c r="L599" t="s">
        <v>4522</v>
      </c>
      <c r="M599" t="s">
        <v>26</v>
      </c>
      <c r="N599" t="s">
        <v>27</v>
      </c>
    </row>
    <row r="600" spans="1:14" x14ac:dyDescent="0.25">
      <c r="A600" t="s">
        <v>4523</v>
      </c>
      <c r="B600" t="s">
        <v>2470</v>
      </c>
      <c r="C600" t="s">
        <v>16</v>
      </c>
      <c r="D600" t="s">
        <v>579</v>
      </c>
      <c r="E600" t="s">
        <v>18</v>
      </c>
      <c r="F600" t="s">
        <v>4524</v>
      </c>
      <c r="G600" t="s">
        <v>4525</v>
      </c>
      <c r="H600" t="s">
        <v>4526</v>
      </c>
      <c r="I600" t="s">
        <v>34</v>
      </c>
      <c r="J600" t="s">
        <v>232</v>
      </c>
      <c r="K600" t="s">
        <v>24</v>
      </c>
      <c r="L600" t="s">
        <v>193</v>
      </c>
      <c r="M600" t="s">
        <v>26</v>
      </c>
      <c r="N600" t="s">
        <v>27</v>
      </c>
    </row>
    <row r="601" spans="1:14" x14ac:dyDescent="0.25">
      <c r="A601" t="s">
        <v>4527</v>
      </c>
      <c r="B601" t="s">
        <v>4528</v>
      </c>
      <c r="C601" t="s">
        <v>16</v>
      </c>
      <c r="D601" t="s">
        <v>2847</v>
      </c>
      <c r="E601" t="s">
        <v>18</v>
      </c>
      <c r="F601" t="s">
        <v>4529</v>
      </c>
      <c r="G601" t="s">
        <v>4530</v>
      </c>
      <c r="H601" t="s">
        <v>4531</v>
      </c>
      <c r="I601" t="s">
        <v>34</v>
      </c>
      <c r="J601" t="s">
        <v>81</v>
      </c>
      <c r="K601" t="s">
        <v>24</v>
      </c>
      <c r="L601" t="s">
        <v>82</v>
      </c>
      <c r="M601" t="s">
        <v>4532</v>
      </c>
      <c r="N601" t="s">
        <v>46</v>
      </c>
    </row>
    <row r="602" spans="1:14" x14ac:dyDescent="0.25">
      <c r="A602" t="s">
        <v>4533</v>
      </c>
      <c r="B602" t="s">
        <v>4534</v>
      </c>
      <c r="C602" t="s">
        <v>16</v>
      </c>
      <c r="D602" t="s">
        <v>4535</v>
      </c>
      <c r="E602" t="s">
        <v>18</v>
      </c>
      <c r="F602" t="s">
        <v>4536</v>
      </c>
      <c r="G602" t="s">
        <v>4537</v>
      </c>
      <c r="H602" t="s">
        <v>4538</v>
      </c>
      <c r="I602" t="s">
        <v>34</v>
      </c>
      <c r="J602" t="s">
        <v>90</v>
      </c>
      <c r="K602" t="s">
        <v>24</v>
      </c>
      <c r="L602" t="s">
        <v>193</v>
      </c>
      <c r="M602" t="s">
        <v>4539</v>
      </c>
      <c r="N602" t="s">
        <v>46</v>
      </c>
    </row>
    <row r="603" spans="1:14" x14ac:dyDescent="0.25">
      <c r="A603" t="s">
        <v>4540</v>
      </c>
      <c r="B603" t="s">
        <v>4541</v>
      </c>
      <c r="C603" t="s">
        <v>76</v>
      </c>
      <c r="D603" t="s">
        <v>4542</v>
      </c>
      <c r="E603" t="s">
        <v>18</v>
      </c>
      <c r="F603" t="s">
        <v>4543</v>
      </c>
      <c r="G603" t="s">
        <v>4544</v>
      </c>
      <c r="H603" t="s">
        <v>4545</v>
      </c>
      <c r="I603" t="s">
        <v>34</v>
      </c>
      <c r="J603" t="s">
        <v>333</v>
      </c>
      <c r="K603" t="s">
        <v>24</v>
      </c>
      <c r="L603" t="s">
        <v>224</v>
      </c>
      <c r="M603" t="s">
        <v>4546</v>
      </c>
      <c r="N603" t="s">
        <v>46</v>
      </c>
    </row>
    <row r="604" spans="1:14" x14ac:dyDescent="0.25">
      <c r="A604" t="s">
        <v>4547</v>
      </c>
      <c r="B604" t="s">
        <v>4548</v>
      </c>
      <c r="C604" t="s">
        <v>16</v>
      </c>
      <c r="D604" t="s">
        <v>1327</v>
      </c>
      <c r="E604" t="s">
        <v>18</v>
      </c>
      <c r="F604" t="s">
        <v>4549</v>
      </c>
      <c r="G604" t="s">
        <v>4550</v>
      </c>
      <c r="H604" t="s">
        <v>4551</v>
      </c>
      <c r="I604" t="s">
        <v>34</v>
      </c>
      <c r="J604" t="s">
        <v>1744</v>
      </c>
      <c r="K604" t="s">
        <v>24</v>
      </c>
      <c r="L604" t="s">
        <v>1331</v>
      </c>
      <c r="M604" t="s">
        <v>4552</v>
      </c>
      <c r="N604" t="s">
        <v>46</v>
      </c>
    </row>
    <row r="605" spans="1:14" x14ac:dyDescent="0.25">
      <c r="A605" t="s">
        <v>28</v>
      </c>
      <c r="B605" t="s">
        <v>29</v>
      </c>
      <c r="C605" t="s">
        <v>76</v>
      </c>
      <c r="D605" t="s">
        <v>429</v>
      </c>
      <c r="E605" t="s">
        <v>18</v>
      </c>
      <c r="F605" t="s">
        <v>4553</v>
      </c>
      <c r="G605" t="s">
        <v>4554</v>
      </c>
      <c r="H605" t="s">
        <v>4555</v>
      </c>
      <c r="I605" t="s">
        <v>34</v>
      </c>
      <c r="J605" t="s">
        <v>2757</v>
      </c>
      <c r="K605" t="s">
        <v>24</v>
      </c>
      <c r="L605" t="s">
        <v>434</v>
      </c>
      <c r="M605" t="s">
        <v>26</v>
      </c>
      <c r="N605" t="s">
        <v>27</v>
      </c>
    </row>
    <row r="606" spans="1:14" x14ac:dyDescent="0.25">
      <c r="A606" t="s">
        <v>28</v>
      </c>
      <c r="B606" t="s">
        <v>4556</v>
      </c>
      <c r="C606" t="s">
        <v>16</v>
      </c>
      <c r="D606" t="s">
        <v>4557</v>
      </c>
      <c r="E606" t="s">
        <v>18</v>
      </c>
      <c r="F606" t="s">
        <v>4558</v>
      </c>
      <c r="G606" t="s">
        <v>4559</v>
      </c>
      <c r="H606" t="s">
        <v>4560</v>
      </c>
      <c r="I606" t="s">
        <v>34</v>
      </c>
      <c r="J606" t="s">
        <v>217</v>
      </c>
      <c r="K606" t="s">
        <v>24</v>
      </c>
      <c r="L606" t="s">
        <v>4561</v>
      </c>
      <c r="M606" t="s">
        <v>26</v>
      </c>
      <c r="N606" t="s">
        <v>27</v>
      </c>
    </row>
    <row r="607" spans="1:14" x14ac:dyDescent="0.25">
      <c r="A607" t="s">
        <v>4562</v>
      </c>
      <c r="B607" t="s">
        <v>4563</v>
      </c>
      <c r="C607" t="s">
        <v>76</v>
      </c>
      <c r="D607" t="s">
        <v>3060</v>
      </c>
      <c r="E607" t="s">
        <v>18</v>
      </c>
      <c r="F607" t="s">
        <v>4564</v>
      </c>
      <c r="G607" t="s">
        <v>4565</v>
      </c>
      <c r="H607" t="s">
        <v>4566</v>
      </c>
      <c r="I607" t="s">
        <v>34</v>
      </c>
      <c r="J607" t="s">
        <v>1372</v>
      </c>
      <c r="K607" t="s">
        <v>24</v>
      </c>
      <c r="L607" t="s">
        <v>224</v>
      </c>
      <c r="M607" t="s">
        <v>4567</v>
      </c>
      <c r="N607" t="s">
        <v>46</v>
      </c>
    </row>
    <row r="608" spans="1:14" x14ac:dyDescent="0.25">
      <c r="A608" t="s">
        <v>4568</v>
      </c>
      <c r="C608" t="s">
        <v>16</v>
      </c>
      <c r="D608" t="s">
        <v>1539</v>
      </c>
      <c r="E608" t="s">
        <v>18</v>
      </c>
      <c r="F608" t="s">
        <v>4569</v>
      </c>
      <c r="G608" t="s">
        <v>4570</v>
      </c>
      <c r="H608" t="s">
        <v>4571</v>
      </c>
      <c r="I608" t="s">
        <v>34</v>
      </c>
      <c r="J608" t="s">
        <v>1413</v>
      </c>
      <c r="K608" t="s">
        <v>24</v>
      </c>
      <c r="L608" t="s">
        <v>224</v>
      </c>
      <c r="M608" t="s">
        <v>4572</v>
      </c>
      <c r="N608" t="s">
        <v>46</v>
      </c>
    </row>
    <row r="609" spans="1:14" x14ac:dyDescent="0.25">
      <c r="A609" t="s">
        <v>4573</v>
      </c>
      <c r="B609" t="s">
        <v>4380</v>
      </c>
      <c r="C609" t="s">
        <v>76</v>
      </c>
      <c r="D609" t="s">
        <v>102</v>
      </c>
      <c r="E609" t="s">
        <v>18</v>
      </c>
      <c r="F609" t="s">
        <v>4574</v>
      </c>
      <c r="G609" t="s">
        <v>4575</v>
      </c>
      <c r="H609" t="s">
        <v>4576</v>
      </c>
      <c r="I609" t="s">
        <v>34</v>
      </c>
      <c r="J609" t="s">
        <v>155</v>
      </c>
      <c r="K609" t="s">
        <v>24</v>
      </c>
      <c r="L609" t="s">
        <v>82</v>
      </c>
      <c r="M609" t="s">
        <v>4577</v>
      </c>
      <c r="N609" t="s">
        <v>46</v>
      </c>
    </row>
    <row r="610" spans="1:14" x14ac:dyDescent="0.25">
      <c r="A610" t="s">
        <v>4578</v>
      </c>
      <c r="C610" t="s">
        <v>16</v>
      </c>
      <c r="D610" t="s">
        <v>2703</v>
      </c>
      <c r="E610" t="s">
        <v>18</v>
      </c>
      <c r="F610" t="s">
        <v>4579</v>
      </c>
      <c r="G610" t="s">
        <v>4580</v>
      </c>
      <c r="H610" t="s">
        <v>4581</v>
      </c>
      <c r="I610" t="s">
        <v>34</v>
      </c>
      <c r="J610" t="s">
        <v>2283</v>
      </c>
      <c r="K610" t="s">
        <v>24</v>
      </c>
      <c r="L610" t="s">
        <v>2467</v>
      </c>
      <c r="M610" t="s">
        <v>4582</v>
      </c>
      <c r="N610" t="s">
        <v>46</v>
      </c>
    </row>
    <row r="611" spans="1:14" x14ac:dyDescent="0.25">
      <c r="A611" t="s">
        <v>4597</v>
      </c>
      <c r="B611" t="s">
        <v>4598</v>
      </c>
      <c r="C611" t="s">
        <v>76</v>
      </c>
      <c r="D611" t="s">
        <v>665</v>
      </c>
      <c r="E611" t="s">
        <v>18</v>
      </c>
      <c r="F611" t="s">
        <v>4599</v>
      </c>
      <c r="G611" t="s">
        <v>4600</v>
      </c>
      <c r="H611" t="s">
        <v>4601</v>
      </c>
      <c r="I611" t="s">
        <v>34</v>
      </c>
      <c r="J611" t="s">
        <v>256</v>
      </c>
      <c r="K611" t="s">
        <v>24</v>
      </c>
      <c r="L611" t="s">
        <v>44</v>
      </c>
      <c r="M611" t="s">
        <v>26</v>
      </c>
      <c r="N611" t="s">
        <v>27</v>
      </c>
    </row>
    <row r="612" spans="1:14" x14ac:dyDescent="0.25">
      <c r="A612" t="s">
        <v>4602</v>
      </c>
      <c r="B612" t="s">
        <v>4603</v>
      </c>
      <c r="C612" t="s">
        <v>16</v>
      </c>
      <c r="D612" t="s">
        <v>4604</v>
      </c>
      <c r="E612" t="s">
        <v>695</v>
      </c>
      <c r="F612" t="s">
        <v>4605</v>
      </c>
      <c r="G612" t="s">
        <v>4606</v>
      </c>
      <c r="H612" t="s">
        <v>4607</v>
      </c>
      <c r="I612" t="s">
        <v>34</v>
      </c>
      <c r="J612" t="s">
        <v>4027</v>
      </c>
      <c r="K612" t="s">
        <v>24</v>
      </c>
      <c r="L612" t="s">
        <v>82</v>
      </c>
      <c r="M612" t="s">
        <v>26</v>
      </c>
      <c r="N612" t="s">
        <v>27</v>
      </c>
    </row>
    <row r="613" spans="1:14" x14ac:dyDescent="0.25">
      <c r="A613" t="s">
        <v>4608</v>
      </c>
      <c r="B613" t="s">
        <v>4609</v>
      </c>
      <c r="C613" t="s">
        <v>76</v>
      </c>
      <c r="D613" t="s">
        <v>437</v>
      </c>
      <c r="E613" t="s">
        <v>695</v>
      </c>
      <c r="F613" t="s">
        <v>4610</v>
      </c>
      <c r="G613" t="s">
        <v>4611</v>
      </c>
      <c r="H613" t="s">
        <v>4612</v>
      </c>
      <c r="I613" t="s">
        <v>34</v>
      </c>
      <c r="J613" t="s">
        <v>1435</v>
      </c>
      <c r="K613" t="s">
        <v>24</v>
      </c>
      <c r="L613" t="s">
        <v>441</v>
      </c>
      <c r="M613" t="s">
        <v>4613</v>
      </c>
      <c r="N613" t="s">
        <v>46</v>
      </c>
    </row>
    <row r="614" spans="1:14" x14ac:dyDescent="0.25">
      <c r="A614" t="s">
        <v>4614</v>
      </c>
      <c r="B614" t="s">
        <v>4615</v>
      </c>
      <c r="C614" t="s">
        <v>76</v>
      </c>
      <c r="D614" t="s">
        <v>4616</v>
      </c>
      <c r="E614" t="s">
        <v>695</v>
      </c>
      <c r="F614" t="s">
        <v>4617</v>
      </c>
      <c r="G614" t="s">
        <v>4618</v>
      </c>
      <c r="H614" t="s">
        <v>4619</v>
      </c>
      <c r="I614" t="s">
        <v>34</v>
      </c>
      <c r="J614" t="s">
        <v>1648</v>
      </c>
      <c r="K614" t="s">
        <v>24</v>
      </c>
      <c r="L614" t="s">
        <v>36</v>
      </c>
      <c r="M614" t="s">
        <v>26</v>
      </c>
      <c r="N614" t="s">
        <v>27</v>
      </c>
    </row>
    <row r="615" spans="1:14" x14ac:dyDescent="0.25">
      <c r="A615" t="s">
        <v>4623</v>
      </c>
      <c r="B615" t="s">
        <v>4624</v>
      </c>
      <c r="C615" t="s">
        <v>16</v>
      </c>
      <c r="D615" t="s">
        <v>3889</v>
      </c>
      <c r="E615" t="s">
        <v>695</v>
      </c>
      <c r="F615" t="s">
        <v>4625</v>
      </c>
      <c r="G615" t="s">
        <v>4626</v>
      </c>
      <c r="H615" t="s">
        <v>4627</v>
      </c>
      <c r="I615" t="s">
        <v>34</v>
      </c>
      <c r="J615" t="s">
        <v>256</v>
      </c>
      <c r="K615" t="s">
        <v>24</v>
      </c>
      <c r="L615" t="s">
        <v>44</v>
      </c>
      <c r="M615" t="s">
        <v>26</v>
      </c>
      <c r="N615" t="s">
        <v>27</v>
      </c>
    </row>
    <row r="616" spans="1:14" x14ac:dyDescent="0.25">
      <c r="A616" t="s">
        <v>4628</v>
      </c>
      <c r="B616" t="s">
        <v>4629</v>
      </c>
      <c r="C616" t="s">
        <v>76</v>
      </c>
      <c r="D616" t="s">
        <v>4630</v>
      </c>
      <c r="E616" t="s">
        <v>695</v>
      </c>
      <c r="F616" t="s">
        <v>4631</v>
      </c>
      <c r="G616" t="s">
        <v>4632</v>
      </c>
      <c r="H616" t="s">
        <v>4633</v>
      </c>
      <c r="I616" t="s">
        <v>34</v>
      </c>
      <c r="J616" t="s">
        <v>4634</v>
      </c>
      <c r="K616" t="s">
        <v>24</v>
      </c>
      <c r="L616" t="s">
        <v>4635</v>
      </c>
      <c r="M616" t="s">
        <v>4636</v>
      </c>
      <c r="N616" t="s">
        <v>46</v>
      </c>
    </row>
    <row r="617" spans="1:14" x14ac:dyDescent="0.25">
      <c r="A617" t="s">
        <v>4656</v>
      </c>
      <c r="B617" t="s">
        <v>4657</v>
      </c>
      <c r="C617" t="s">
        <v>76</v>
      </c>
      <c r="D617" t="s">
        <v>4658</v>
      </c>
      <c r="E617" t="s">
        <v>695</v>
      </c>
      <c r="F617" t="s">
        <v>4659</v>
      </c>
      <c r="G617" t="s">
        <v>4660</v>
      </c>
      <c r="H617" t="s">
        <v>4661</v>
      </c>
      <c r="I617" t="s">
        <v>34</v>
      </c>
      <c r="J617" t="s">
        <v>155</v>
      </c>
      <c r="K617" t="s">
        <v>24</v>
      </c>
      <c r="L617" t="s">
        <v>44</v>
      </c>
      <c r="M617" t="s">
        <v>4662</v>
      </c>
      <c r="N617" t="s">
        <v>46</v>
      </c>
    </row>
    <row r="618" spans="1:14" x14ac:dyDescent="0.25">
      <c r="A618" t="s">
        <v>4675</v>
      </c>
      <c r="B618" t="s">
        <v>2690</v>
      </c>
      <c r="C618" t="s">
        <v>16</v>
      </c>
      <c r="D618" t="s">
        <v>39</v>
      </c>
      <c r="E618" t="s">
        <v>695</v>
      </c>
      <c r="F618" t="s">
        <v>4676</v>
      </c>
      <c r="G618" t="s">
        <v>4677</v>
      </c>
      <c r="H618" t="s">
        <v>4678</v>
      </c>
      <c r="I618" t="s">
        <v>34</v>
      </c>
      <c r="J618" t="s">
        <v>315</v>
      </c>
      <c r="K618" t="s">
        <v>24</v>
      </c>
      <c r="L618" t="s">
        <v>4679</v>
      </c>
      <c r="M618" t="s">
        <v>4680</v>
      </c>
      <c r="N618" t="s">
        <v>46</v>
      </c>
    </row>
    <row r="619" spans="1:14" x14ac:dyDescent="0.25">
      <c r="A619" t="s">
        <v>4628</v>
      </c>
      <c r="B619" t="s">
        <v>4686</v>
      </c>
      <c r="C619" t="s">
        <v>16</v>
      </c>
      <c r="D619" t="s">
        <v>4687</v>
      </c>
      <c r="E619" t="s">
        <v>695</v>
      </c>
      <c r="F619" t="s">
        <v>4688</v>
      </c>
      <c r="G619" t="s">
        <v>4689</v>
      </c>
      <c r="H619" t="s">
        <v>4690</v>
      </c>
      <c r="I619" t="s">
        <v>34</v>
      </c>
      <c r="J619" t="s">
        <v>456</v>
      </c>
      <c r="K619" t="s">
        <v>24</v>
      </c>
      <c r="L619" t="s">
        <v>4635</v>
      </c>
      <c r="M619" t="s">
        <v>4691</v>
      </c>
      <c r="N619" t="s">
        <v>46</v>
      </c>
    </row>
    <row r="620" spans="1:14" x14ac:dyDescent="0.25">
      <c r="A620" t="s">
        <v>4692</v>
      </c>
      <c r="B620" t="s">
        <v>4126</v>
      </c>
      <c r="C620" t="s">
        <v>76</v>
      </c>
      <c r="D620" t="s">
        <v>2027</v>
      </c>
      <c r="E620" t="s">
        <v>695</v>
      </c>
      <c r="F620" t="s">
        <v>4693</v>
      </c>
      <c r="G620" t="s">
        <v>4694</v>
      </c>
      <c r="H620" t="s">
        <v>4695</v>
      </c>
      <c r="I620" t="s">
        <v>34</v>
      </c>
      <c r="J620" t="s">
        <v>192</v>
      </c>
      <c r="K620" t="s">
        <v>24</v>
      </c>
      <c r="L620" t="s">
        <v>82</v>
      </c>
      <c r="M620" t="s">
        <v>4696</v>
      </c>
      <c r="N620" t="s">
        <v>46</v>
      </c>
    </row>
    <row r="621" spans="1:14" x14ac:dyDescent="0.25">
      <c r="A621" t="s">
        <v>4697</v>
      </c>
      <c r="B621" t="s">
        <v>4698</v>
      </c>
      <c r="C621" t="s">
        <v>16</v>
      </c>
      <c r="D621" t="s">
        <v>2667</v>
      </c>
      <c r="E621" t="s">
        <v>695</v>
      </c>
      <c r="F621" t="s">
        <v>4699</v>
      </c>
      <c r="G621" t="s">
        <v>4700</v>
      </c>
      <c r="H621" t="s">
        <v>4701</v>
      </c>
      <c r="I621" t="s">
        <v>34</v>
      </c>
      <c r="J621" t="s">
        <v>448</v>
      </c>
      <c r="K621" t="s">
        <v>24</v>
      </c>
      <c r="L621" t="s">
        <v>4702</v>
      </c>
      <c r="M621" t="s">
        <v>26</v>
      </c>
      <c r="N621" t="s">
        <v>27</v>
      </c>
    </row>
    <row r="622" spans="1:14" x14ac:dyDescent="0.25">
      <c r="A622" t="s">
        <v>4715</v>
      </c>
      <c r="B622" t="s">
        <v>4682</v>
      </c>
      <c r="C622" t="s">
        <v>76</v>
      </c>
      <c r="D622" t="s">
        <v>1612</v>
      </c>
      <c r="E622" t="s">
        <v>695</v>
      </c>
      <c r="F622" t="s">
        <v>4716</v>
      </c>
      <c r="G622" t="s">
        <v>4717</v>
      </c>
      <c r="H622" t="s">
        <v>4718</v>
      </c>
      <c r="I622" t="s">
        <v>34</v>
      </c>
      <c r="J622" t="s">
        <v>1066</v>
      </c>
      <c r="K622" t="s">
        <v>24</v>
      </c>
      <c r="L622" t="s">
        <v>82</v>
      </c>
      <c r="M622" t="s">
        <v>26</v>
      </c>
      <c r="N622" t="s">
        <v>27</v>
      </c>
    </row>
    <row r="623" spans="1:14" x14ac:dyDescent="0.25">
      <c r="A623" t="s">
        <v>4719</v>
      </c>
      <c r="B623" t="s">
        <v>4720</v>
      </c>
      <c r="C623" t="s">
        <v>16</v>
      </c>
      <c r="D623" t="s">
        <v>2667</v>
      </c>
      <c r="E623" t="s">
        <v>695</v>
      </c>
      <c r="F623" t="s">
        <v>4721</v>
      </c>
      <c r="G623" t="s">
        <v>4722</v>
      </c>
      <c r="H623" t="s">
        <v>4723</v>
      </c>
      <c r="I623" t="s">
        <v>34</v>
      </c>
      <c r="J623" t="s">
        <v>284</v>
      </c>
      <c r="K623" t="s">
        <v>24</v>
      </c>
      <c r="L623" t="s">
        <v>848</v>
      </c>
      <c r="M623" t="s">
        <v>26</v>
      </c>
      <c r="N623" t="s">
        <v>27</v>
      </c>
    </row>
    <row r="624" spans="1:14" x14ac:dyDescent="0.25">
      <c r="A624" t="s">
        <v>4729</v>
      </c>
      <c r="B624" t="s">
        <v>4682</v>
      </c>
      <c r="C624" t="s">
        <v>76</v>
      </c>
      <c r="D624" t="s">
        <v>1612</v>
      </c>
      <c r="E624" t="s">
        <v>695</v>
      </c>
      <c r="F624" t="s">
        <v>4730</v>
      </c>
      <c r="G624" t="s">
        <v>4731</v>
      </c>
      <c r="H624" t="s">
        <v>4732</v>
      </c>
      <c r="I624" t="s">
        <v>34</v>
      </c>
      <c r="J624" t="s">
        <v>699</v>
      </c>
      <c r="K624" t="s">
        <v>24</v>
      </c>
      <c r="L624" t="s">
        <v>82</v>
      </c>
      <c r="M624" t="s">
        <v>26</v>
      </c>
      <c r="N624" t="s">
        <v>27</v>
      </c>
    </row>
    <row r="625" spans="1:14" x14ac:dyDescent="0.25">
      <c r="A625" t="s">
        <v>4733</v>
      </c>
      <c r="B625" t="s">
        <v>4734</v>
      </c>
      <c r="C625" t="s">
        <v>76</v>
      </c>
      <c r="D625" t="s">
        <v>4671</v>
      </c>
      <c r="E625" t="s">
        <v>695</v>
      </c>
      <c r="F625" t="s">
        <v>4735</v>
      </c>
      <c r="G625" t="s">
        <v>4736</v>
      </c>
      <c r="H625" t="s">
        <v>4737</v>
      </c>
      <c r="I625" t="s">
        <v>34</v>
      </c>
      <c r="J625" t="s">
        <v>178</v>
      </c>
      <c r="K625" t="s">
        <v>24</v>
      </c>
      <c r="L625" t="s">
        <v>1455</v>
      </c>
      <c r="M625" t="s">
        <v>26</v>
      </c>
      <c r="N625" t="s">
        <v>27</v>
      </c>
    </row>
    <row r="626" spans="1:14" x14ac:dyDescent="0.25">
      <c r="A626" t="s">
        <v>4738</v>
      </c>
      <c r="B626" t="s">
        <v>4739</v>
      </c>
      <c r="C626" t="s">
        <v>16</v>
      </c>
      <c r="D626" t="s">
        <v>102</v>
      </c>
      <c r="E626" t="s">
        <v>695</v>
      </c>
      <c r="F626" t="s">
        <v>4740</v>
      </c>
      <c r="G626" t="s">
        <v>4741</v>
      </c>
      <c r="H626" t="s">
        <v>4742</v>
      </c>
      <c r="I626" t="s">
        <v>34</v>
      </c>
      <c r="J626" t="s">
        <v>1468</v>
      </c>
      <c r="K626" t="s">
        <v>24</v>
      </c>
      <c r="L626" t="s">
        <v>82</v>
      </c>
      <c r="M626" t="s">
        <v>4743</v>
      </c>
      <c r="N626" t="s">
        <v>46</v>
      </c>
    </row>
    <row r="627" spans="1:14" x14ac:dyDescent="0.25">
      <c r="A627" t="s">
        <v>4748</v>
      </c>
      <c r="B627" t="s">
        <v>4682</v>
      </c>
      <c r="C627" t="s">
        <v>76</v>
      </c>
      <c r="D627" t="s">
        <v>1612</v>
      </c>
      <c r="E627" t="s">
        <v>695</v>
      </c>
      <c r="F627" t="s">
        <v>4749</v>
      </c>
      <c r="G627" t="s">
        <v>4750</v>
      </c>
      <c r="H627" t="s">
        <v>4751</v>
      </c>
      <c r="I627" t="s">
        <v>34</v>
      </c>
      <c r="J627" t="s">
        <v>433</v>
      </c>
      <c r="K627" t="s">
        <v>24</v>
      </c>
      <c r="L627" t="s">
        <v>82</v>
      </c>
      <c r="M627" t="s">
        <v>26</v>
      </c>
      <c r="N627" t="s">
        <v>27</v>
      </c>
    </row>
    <row r="628" spans="1:14" x14ac:dyDescent="0.25">
      <c r="A628" t="s">
        <v>4757</v>
      </c>
      <c r="B628" t="s">
        <v>4758</v>
      </c>
      <c r="C628" t="s">
        <v>76</v>
      </c>
      <c r="D628" t="s">
        <v>4759</v>
      </c>
      <c r="E628" t="s">
        <v>695</v>
      </c>
      <c r="F628" t="s">
        <v>4760</v>
      </c>
      <c r="G628" t="s">
        <v>4761</v>
      </c>
      <c r="H628" t="s">
        <v>4762</v>
      </c>
      <c r="I628" t="s">
        <v>34</v>
      </c>
      <c r="J628" t="s">
        <v>1208</v>
      </c>
      <c r="K628" t="s">
        <v>24</v>
      </c>
      <c r="L628" t="s">
        <v>82</v>
      </c>
      <c r="M628" t="s">
        <v>26</v>
      </c>
      <c r="N628" t="s">
        <v>27</v>
      </c>
    </row>
    <row r="629" spans="1:14" x14ac:dyDescent="0.25">
      <c r="A629" t="s">
        <v>4763</v>
      </c>
      <c r="B629" t="s">
        <v>4764</v>
      </c>
      <c r="C629" t="s">
        <v>16</v>
      </c>
      <c r="D629" t="s">
        <v>4759</v>
      </c>
      <c r="E629" t="s">
        <v>695</v>
      </c>
      <c r="F629" t="s">
        <v>4765</v>
      </c>
      <c r="G629" t="s">
        <v>4766</v>
      </c>
      <c r="H629" t="s">
        <v>4767</v>
      </c>
      <c r="I629" t="s">
        <v>34</v>
      </c>
      <c r="J629" t="s">
        <v>691</v>
      </c>
      <c r="K629" t="s">
        <v>24</v>
      </c>
      <c r="L629" t="s">
        <v>82</v>
      </c>
      <c r="M629" t="s">
        <v>26</v>
      </c>
      <c r="N629" t="s">
        <v>27</v>
      </c>
    </row>
    <row r="630" spans="1:14" x14ac:dyDescent="0.25">
      <c r="A630" t="s">
        <v>4628</v>
      </c>
      <c r="B630" t="s">
        <v>4768</v>
      </c>
      <c r="C630" t="s">
        <v>76</v>
      </c>
      <c r="D630" t="s">
        <v>4769</v>
      </c>
      <c r="E630" t="s">
        <v>695</v>
      </c>
      <c r="F630" t="s">
        <v>4770</v>
      </c>
      <c r="G630" t="s">
        <v>4771</v>
      </c>
      <c r="H630" t="s">
        <v>4772</v>
      </c>
      <c r="I630" t="s">
        <v>34</v>
      </c>
      <c r="J630" t="s">
        <v>4634</v>
      </c>
      <c r="K630" t="s">
        <v>24</v>
      </c>
      <c r="L630" t="s">
        <v>4635</v>
      </c>
      <c r="M630" t="s">
        <v>4773</v>
      </c>
      <c r="N630" t="s">
        <v>46</v>
      </c>
    </row>
    <row r="631" spans="1:14" x14ac:dyDescent="0.25">
      <c r="A631" t="s">
        <v>4774</v>
      </c>
      <c r="B631" t="s">
        <v>4758</v>
      </c>
      <c r="C631" t="s">
        <v>76</v>
      </c>
      <c r="D631" t="s">
        <v>4759</v>
      </c>
      <c r="E631" t="s">
        <v>695</v>
      </c>
      <c r="F631" t="s">
        <v>4775</v>
      </c>
      <c r="G631" t="s">
        <v>4776</v>
      </c>
      <c r="H631" t="s">
        <v>4777</v>
      </c>
      <c r="I631" t="s">
        <v>34</v>
      </c>
      <c r="J631" t="s">
        <v>1208</v>
      </c>
      <c r="K631" t="s">
        <v>24</v>
      </c>
      <c r="L631" t="s">
        <v>82</v>
      </c>
      <c r="M631" t="s">
        <v>26</v>
      </c>
      <c r="N631" t="s">
        <v>27</v>
      </c>
    </row>
    <row r="632" spans="1:14" x14ac:dyDescent="0.25">
      <c r="A632" t="s">
        <v>4784</v>
      </c>
      <c r="B632" t="s">
        <v>4785</v>
      </c>
      <c r="C632" t="s">
        <v>76</v>
      </c>
      <c r="D632" t="s">
        <v>4786</v>
      </c>
      <c r="E632" t="s">
        <v>695</v>
      </c>
      <c r="F632" t="s">
        <v>4787</v>
      </c>
      <c r="G632" t="s">
        <v>4788</v>
      </c>
      <c r="H632" t="s">
        <v>4789</v>
      </c>
      <c r="I632" t="s">
        <v>34</v>
      </c>
      <c r="J632" t="s">
        <v>2391</v>
      </c>
      <c r="K632" t="s">
        <v>24</v>
      </c>
      <c r="L632" t="s">
        <v>4790</v>
      </c>
      <c r="M632" t="s">
        <v>26</v>
      </c>
      <c r="N632" t="s">
        <v>27</v>
      </c>
    </row>
    <row r="633" spans="1:14" x14ac:dyDescent="0.25">
      <c r="A633" t="s">
        <v>4791</v>
      </c>
      <c r="B633" t="s">
        <v>708</v>
      </c>
      <c r="C633" t="s">
        <v>16</v>
      </c>
      <c r="D633" t="s">
        <v>4792</v>
      </c>
      <c r="E633" t="s">
        <v>695</v>
      </c>
      <c r="F633" t="s">
        <v>4793</v>
      </c>
      <c r="G633" t="s">
        <v>4794</v>
      </c>
      <c r="H633" t="s">
        <v>4795</v>
      </c>
      <c r="I633" t="s">
        <v>34</v>
      </c>
      <c r="J633" t="s">
        <v>872</v>
      </c>
      <c r="K633" t="s">
        <v>24</v>
      </c>
      <c r="L633" t="s">
        <v>914</v>
      </c>
      <c r="M633" t="s">
        <v>26</v>
      </c>
      <c r="N633" t="s">
        <v>27</v>
      </c>
    </row>
    <row r="634" spans="1:14" x14ac:dyDescent="0.25">
      <c r="A634" t="s">
        <v>4628</v>
      </c>
      <c r="B634" t="s">
        <v>101</v>
      </c>
      <c r="C634" t="s">
        <v>76</v>
      </c>
      <c r="D634" t="s">
        <v>4687</v>
      </c>
      <c r="E634" t="s">
        <v>695</v>
      </c>
      <c r="F634" t="s">
        <v>4802</v>
      </c>
      <c r="G634" t="s">
        <v>4803</v>
      </c>
      <c r="H634" t="s">
        <v>4804</v>
      </c>
      <c r="I634" t="s">
        <v>34</v>
      </c>
      <c r="J634" t="s">
        <v>358</v>
      </c>
      <c r="K634" t="s">
        <v>24</v>
      </c>
      <c r="L634" t="s">
        <v>4635</v>
      </c>
      <c r="M634" t="s">
        <v>4805</v>
      </c>
      <c r="N634" t="s">
        <v>46</v>
      </c>
    </row>
    <row r="635" spans="1:14" x14ac:dyDescent="0.25">
      <c r="A635" t="s">
        <v>4806</v>
      </c>
      <c r="B635" t="s">
        <v>4807</v>
      </c>
      <c r="C635" t="s">
        <v>76</v>
      </c>
      <c r="D635" t="s">
        <v>4808</v>
      </c>
      <c r="E635" t="s">
        <v>695</v>
      </c>
      <c r="F635" t="s">
        <v>4809</v>
      </c>
      <c r="G635" t="s">
        <v>4810</v>
      </c>
      <c r="H635" t="s">
        <v>4811</v>
      </c>
      <c r="I635" t="s">
        <v>34</v>
      </c>
      <c r="J635" t="s">
        <v>120</v>
      </c>
      <c r="K635" t="s">
        <v>24</v>
      </c>
      <c r="L635" t="s">
        <v>1414</v>
      </c>
      <c r="M635" t="s">
        <v>4812</v>
      </c>
      <c r="N635" t="s">
        <v>46</v>
      </c>
    </row>
    <row r="636" spans="1:14" x14ac:dyDescent="0.25">
      <c r="A636" t="s">
        <v>4813</v>
      </c>
      <c r="B636" t="s">
        <v>4698</v>
      </c>
      <c r="C636" t="s">
        <v>16</v>
      </c>
      <c r="D636" t="s">
        <v>2667</v>
      </c>
      <c r="E636" t="s">
        <v>695</v>
      </c>
      <c r="F636" t="s">
        <v>4814</v>
      </c>
      <c r="G636" t="s">
        <v>4815</v>
      </c>
      <c r="H636" t="s">
        <v>4816</v>
      </c>
      <c r="I636" t="s">
        <v>34</v>
      </c>
      <c r="J636" t="s">
        <v>448</v>
      </c>
      <c r="K636" t="s">
        <v>24</v>
      </c>
      <c r="L636" t="s">
        <v>4714</v>
      </c>
      <c r="M636" t="s">
        <v>26</v>
      </c>
      <c r="N636" t="s">
        <v>27</v>
      </c>
    </row>
    <row r="637" spans="1:14" x14ac:dyDescent="0.25">
      <c r="A637" t="s">
        <v>4817</v>
      </c>
      <c r="B637" t="s">
        <v>4651</v>
      </c>
      <c r="C637" t="s">
        <v>16</v>
      </c>
      <c r="D637" t="s">
        <v>4652</v>
      </c>
      <c r="E637" t="s">
        <v>695</v>
      </c>
      <c r="F637" t="s">
        <v>4818</v>
      </c>
      <c r="G637" t="s">
        <v>4819</v>
      </c>
      <c r="H637" t="s">
        <v>4820</v>
      </c>
      <c r="I637" t="s">
        <v>34</v>
      </c>
      <c r="J637" t="s">
        <v>1066</v>
      </c>
      <c r="K637" t="s">
        <v>24</v>
      </c>
      <c r="L637" t="s">
        <v>2777</v>
      </c>
      <c r="M637" t="s">
        <v>26</v>
      </c>
      <c r="N637" t="s">
        <v>27</v>
      </c>
    </row>
    <row r="638" spans="1:14" x14ac:dyDescent="0.25">
      <c r="A638" t="s">
        <v>4821</v>
      </c>
      <c r="B638" t="s">
        <v>4682</v>
      </c>
      <c r="C638" t="s">
        <v>76</v>
      </c>
      <c r="D638" t="s">
        <v>1612</v>
      </c>
      <c r="E638" t="s">
        <v>695</v>
      </c>
      <c r="F638" t="s">
        <v>4822</v>
      </c>
      <c r="G638" t="s">
        <v>4823</v>
      </c>
      <c r="H638" t="s">
        <v>4824</v>
      </c>
      <c r="I638" t="s">
        <v>34</v>
      </c>
      <c r="J638" t="s">
        <v>745</v>
      </c>
      <c r="K638" t="s">
        <v>24</v>
      </c>
      <c r="L638" t="s">
        <v>82</v>
      </c>
      <c r="M638" t="s">
        <v>26</v>
      </c>
      <c r="N638" t="s">
        <v>27</v>
      </c>
    </row>
    <row r="639" spans="1:14" x14ac:dyDescent="0.25">
      <c r="A639" t="s">
        <v>4825</v>
      </c>
      <c r="B639" t="s">
        <v>4826</v>
      </c>
      <c r="C639" t="s">
        <v>76</v>
      </c>
      <c r="D639" t="s">
        <v>4616</v>
      </c>
      <c r="E639" t="s">
        <v>695</v>
      </c>
      <c r="F639" t="s">
        <v>4827</v>
      </c>
      <c r="G639" t="s">
        <v>4828</v>
      </c>
      <c r="H639" t="s">
        <v>4829</v>
      </c>
      <c r="I639" t="s">
        <v>34</v>
      </c>
      <c r="J639" t="s">
        <v>1648</v>
      </c>
      <c r="K639" t="s">
        <v>24</v>
      </c>
      <c r="L639" t="s">
        <v>36</v>
      </c>
      <c r="M639" t="s">
        <v>26</v>
      </c>
      <c r="N639" t="s">
        <v>27</v>
      </c>
    </row>
    <row r="640" spans="1:14" x14ac:dyDescent="0.25">
      <c r="A640" t="s">
        <v>4806</v>
      </c>
      <c r="B640" t="s">
        <v>4807</v>
      </c>
      <c r="C640" t="s">
        <v>76</v>
      </c>
      <c r="D640" t="s">
        <v>4808</v>
      </c>
      <c r="E640" t="s">
        <v>695</v>
      </c>
      <c r="F640" t="s">
        <v>4830</v>
      </c>
      <c r="G640" t="s">
        <v>4831</v>
      </c>
      <c r="H640" t="s">
        <v>4832</v>
      </c>
      <c r="I640" t="s">
        <v>34</v>
      </c>
      <c r="J640" t="s">
        <v>528</v>
      </c>
      <c r="K640" t="s">
        <v>24</v>
      </c>
      <c r="L640" t="s">
        <v>1414</v>
      </c>
      <c r="M640" t="s">
        <v>4833</v>
      </c>
      <c r="N640" t="s">
        <v>46</v>
      </c>
    </row>
    <row r="641" spans="1:14" x14ac:dyDescent="0.25">
      <c r="A641" t="s">
        <v>4838</v>
      </c>
      <c r="B641" t="s">
        <v>4779</v>
      </c>
      <c r="C641" t="s">
        <v>76</v>
      </c>
      <c r="D641" t="s">
        <v>197</v>
      </c>
      <c r="E641" t="s">
        <v>695</v>
      </c>
      <c r="F641" t="s">
        <v>4839</v>
      </c>
      <c r="G641" t="s">
        <v>4840</v>
      </c>
      <c r="H641" t="s">
        <v>4841</v>
      </c>
      <c r="I641" t="s">
        <v>34</v>
      </c>
      <c r="J641" t="s">
        <v>4783</v>
      </c>
      <c r="K641" t="s">
        <v>24</v>
      </c>
      <c r="L641" t="s">
        <v>373</v>
      </c>
      <c r="M641" t="s">
        <v>4842</v>
      </c>
      <c r="N641" t="s">
        <v>46</v>
      </c>
    </row>
    <row r="642" spans="1:14" x14ac:dyDescent="0.25">
      <c r="A642" t="s">
        <v>4843</v>
      </c>
      <c r="B642" t="s">
        <v>4779</v>
      </c>
      <c r="C642" t="s">
        <v>76</v>
      </c>
      <c r="D642" t="s">
        <v>197</v>
      </c>
      <c r="E642" t="s">
        <v>695</v>
      </c>
      <c r="F642" t="s">
        <v>4844</v>
      </c>
      <c r="G642" t="s">
        <v>4845</v>
      </c>
      <c r="H642" t="s">
        <v>4846</v>
      </c>
      <c r="I642" t="s">
        <v>34</v>
      </c>
      <c r="J642" t="s">
        <v>315</v>
      </c>
      <c r="K642" t="s">
        <v>24</v>
      </c>
      <c r="L642" t="s">
        <v>202</v>
      </c>
      <c r="M642" t="s">
        <v>4847</v>
      </c>
      <c r="N642" t="s">
        <v>46</v>
      </c>
    </row>
    <row r="643" spans="1:14" x14ac:dyDescent="0.25">
      <c r="A643" t="s">
        <v>4851</v>
      </c>
      <c r="B643" t="s">
        <v>2953</v>
      </c>
      <c r="C643" t="s">
        <v>76</v>
      </c>
      <c r="D643" t="s">
        <v>2954</v>
      </c>
      <c r="E643" t="s">
        <v>695</v>
      </c>
      <c r="F643" t="s">
        <v>4852</v>
      </c>
      <c r="G643" t="s">
        <v>4853</v>
      </c>
      <c r="H643" t="s">
        <v>4854</v>
      </c>
      <c r="I643" t="s">
        <v>34</v>
      </c>
      <c r="J643" t="s">
        <v>433</v>
      </c>
      <c r="K643" t="s">
        <v>24</v>
      </c>
      <c r="L643" t="s">
        <v>537</v>
      </c>
      <c r="M643" t="s">
        <v>26</v>
      </c>
      <c r="N643" t="s">
        <v>27</v>
      </c>
    </row>
    <row r="644" spans="1:14" x14ac:dyDescent="0.25">
      <c r="A644" t="s">
        <v>4628</v>
      </c>
      <c r="B644" t="s">
        <v>4855</v>
      </c>
      <c r="C644" t="s">
        <v>16</v>
      </c>
      <c r="D644" t="s">
        <v>4687</v>
      </c>
      <c r="E644" t="s">
        <v>695</v>
      </c>
      <c r="F644" t="s">
        <v>4856</v>
      </c>
      <c r="G644" t="s">
        <v>4857</v>
      </c>
      <c r="H644" t="s">
        <v>4858</v>
      </c>
      <c r="I644" t="s">
        <v>34</v>
      </c>
      <c r="J644" t="s">
        <v>575</v>
      </c>
      <c r="K644" t="s">
        <v>24</v>
      </c>
      <c r="L644" t="s">
        <v>4635</v>
      </c>
      <c r="M644" t="s">
        <v>4859</v>
      </c>
      <c r="N644" t="s">
        <v>46</v>
      </c>
    </row>
    <row r="645" spans="1:14" x14ac:dyDescent="0.25">
      <c r="A645" t="s">
        <v>4860</v>
      </c>
      <c r="B645" t="s">
        <v>4861</v>
      </c>
      <c r="C645" t="s">
        <v>76</v>
      </c>
      <c r="D645" t="s">
        <v>1612</v>
      </c>
      <c r="E645" t="s">
        <v>695</v>
      </c>
      <c r="F645" t="s">
        <v>4862</v>
      </c>
      <c r="G645" t="s">
        <v>4863</v>
      </c>
      <c r="H645" t="s">
        <v>4864</v>
      </c>
      <c r="I645" t="s">
        <v>34</v>
      </c>
      <c r="J645" t="s">
        <v>1279</v>
      </c>
      <c r="K645" t="s">
        <v>24</v>
      </c>
      <c r="L645" t="s">
        <v>82</v>
      </c>
      <c r="M645" t="s">
        <v>26</v>
      </c>
      <c r="N645" t="s">
        <v>27</v>
      </c>
    </row>
    <row r="646" spans="1:14" x14ac:dyDescent="0.25">
      <c r="A646" t="s">
        <v>4865</v>
      </c>
      <c r="B646" t="s">
        <v>4866</v>
      </c>
      <c r="C646" t="s">
        <v>76</v>
      </c>
      <c r="D646" t="s">
        <v>4867</v>
      </c>
      <c r="E646" t="s">
        <v>695</v>
      </c>
      <c r="F646" t="s">
        <v>4868</v>
      </c>
      <c r="G646" t="s">
        <v>4869</v>
      </c>
      <c r="H646" t="s">
        <v>4870</v>
      </c>
      <c r="I646" t="s">
        <v>34</v>
      </c>
      <c r="J646" t="s">
        <v>4871</v>
      </c>
      <c r="K646" t="s">
        <v>24</v>
      </c>
      <c r="L646" t="s">
        <v>4872</v>
      </c>
      <c r="M646" t="s">
        <v>4873</v>
      </c>
      <c r="N646" t="s">
        <v>46</v>
      </c>
    </row>
    <row r="647" spans="1:14" x14ac:dyDescent="0.25">
      <c r="A647" t="s">
        <v>4887</v>
      </c>
      <c r="B647" t="s">
        <v>4682</v>
      </c>
      <c r="C647" t="s">
        <v>76</v>
      </c>
      <c r="D647" t="s">
        <v>1612</v>
      </c>
      <c r="E647" t="s">
        <v>695</v>
      </c>
      <c r="F647" t="s">
        <v>4888</v>
      </c>
      <c r="G647" t="s">
        <v>4889</v>
      </c>
      <c r="H647" t="s">
        <v>4890</v>
      </c>
      <c r="I647" t="s">
        <v>34</v>
      </c>
      <c r="J647" t="s">
        <v>433</v>
      </c>
      <c r="K647" t="s">
        <v>24</v>
      </c>
      <c r="L647" t="s">
        <v>82</v>
      </c>
      <c r="M647" t="s">
        <v>26</v>
      </c>
      <c r="N647" t="s">
        <v>27</v>
      </c>
    </row>
    <row r="648" spans="1:14" x14ac:dyDescent="0.25">
      <c r="A648" t="s">
        <v>4900</v>
      </c>
      <c r="B648" t="s">
        <v>992</v>
      </c>
      <c r="C648" t="s">
        <v>16</v>
      </c>
      <c r="D648" t="s">
        <v>3396</v>
      </c>
      <c r="E648" t="s">
        <v>695</v>
      </c>
      <c r="F648" t="s">
        <v>4901</v>
      </c>
      <c r="G648" t="s">
        <v>4902</v>
      </c>
      <c r="H648" t="s">
        <v>4903</v>
      </c>
      <c r="I648" t="s">
        <v>34</v>
      </c>
      <c r="J648" t="s">
        <v>4904</v>
      </c>
      <c r="K648" t="s">
        <v>24</v>
      </c>
      <c r="L648" t="s">
        <v>4905</v>
      </c>
      <c r="M648" t="s">
        <v>26</v>
      </c>
      <c r="N648" t="s">
        <v>27</v>
      </c>
    </row>
    <row r="649" spans="1:14" x14ac:dyDescent="0.25">
      <c r="A649" t="s">
        <v>4906</v>
      </c>
      <c r="B649" t="s">
        <v>722</v>
      </c>
      <c r="C649" t="s">
        <v>76</v>
      </c>
      <c r="D649" t="s">
        <v>4896</v>
      </c>
      <c r="E649" t="s">
        <v>695</v>
      </c>
      <c r="F649" t="s">
        <v>4907</v>
      </c>
      <c r="G649" t="s">
        <v>4908</v>
      </c>
      <c r="H649" t="s">
        <v>4909</v>
      </c>
      <c r="I649" t="s">
        <v>34</v>
      </c>
      <c r="J649" t="s">
        <v>691</v>
      </c>
      <c r="K649" t="s">
        <v>24</v>
      </c>
      <c r="L649" t="s">
        <v>2751</v>
      </c>
      <c r="M649" t="s">
        <v>26</v>
      </c>
      <c r="N649" t="s">
        <v>27</v>
      </c>
    </row>
    <row r="650" spans="1:14" x14ac:dyDescent="0.25">
      <c r="A650" t="s">
        <v>4910</v>
      </c>
      <c r="B650" t="s">
        <v>4704</v>
      </c>
      <c r="C650" t="s">
        <v>76</v>
      </c>
      <c r="D650" t="s">
        <v>3673</v>
      </c>
      <c r="E650" t="s">
        <v>695</v>
      </c>
      <c r="F650" t="s">
        <v>4911</v>
      </c>
      <c r="G650" t="s">
        <v>4912</v>
      </c>
      <c r="H650" t="s">
        <v>4913</v>
      </c>
      <c r="I650" t="s">
        <v>34</v>
      </c>
      <c r="J650" t="s">
        <v>669</v>
      </c>
      <c r="K650" t="s">
        <v>24</v>
      </c>
      <c r="L650" t="s">
        <v>82</v>
      </c>
      <c r="M650" t="s">
        <v>4914</v>
      </c>
      <c r="N650" t="s">
        <v>46</v>
      </c>
    </row>
    <row r="651" spans="1:14" x14ac:dyDescent="0.25">
      <c r="A651" t="s">
        <v>4918</v>
      </c>
      <c r="B651" t="s">
        <v>4919</v>
      </c>
      <c r="C651" t="s">
        <v>76</v>
      </c>
      <c r="D651" t="s">
        <v>1612</v>
      </c>
      <c r="E651" t="s">
        <v>695</v>
      </c>
      <c r="F651" t="s">
        <v>4920</v>
      </c>
      <c r="G651" t="s">
        <v>4921</v>
      </c>
      <c r="H651" t="s">
        <v>4922</v>
      </c>
      <c r="I651" t="s">
        <v>34</v>
      </c>
      <c r="J651" t="s">
        <v>699</v>
      </c>
      <c r="K651" t="s">
        <v>24</v>
      </c>
      <c r="L651" t="s">
        <v>82</v>
      </c>
      <c r="M651" t="s">
        <v>26</v>
      </c>
      <c r="N651" t="s">
        <v>27</v>
      </c>
    </row>
    <row r="652" spans="1:14" x14ac:dyDescent="0.25">
      <c r="A652" t="s">
        <v>4923</v>
      </c>
      <c r="B652" t="s">
        <v>4126</v>
      </c>
      <c r="C652" t="s">
        <v>76</v>
      </c>
      <c r="D652" t="s">
        <v>2027</v>
      </c>
      <c r="E652" t="s">
        <v>695</v>
      </c>
      <c r="F652" t="s">
        <v>4924</v>
      </c>
      <c r="G652" t="s">
        <v>4925</v>
      </c>
      <c r="H652" t="s">
        <v>4926</v>
      </c>
      <c r="I652" t="s">
        <v>34</v>
      </c>
      <c r="J652" t="s">
        <v>201</v>
      </c>
      <c r="K652" t="s">
        <v>24</v>
      </c>
      <c r="L652" t="s">
        <v>82</v>
      </c>
      <c r="M652" t="s">
        <v>4927</v>
      </c>
      <c r="N652" t="s">
        <v>46</v>
      </c>
    </row>
    <row r="653" spans="1:14" x14ac:dyDescent="0.25">
      <c r="A653" t="s">
        <v>4928</v>
      </c>
      <c r="B653" t="s">
        <v>884</v>
      </c>
      <c r="C653" t="s">
        <v>16</v>
      </c>
      <c r="D653" t="s">
        <v>3769</v>
      </c>
      <c r="E653" t="s">
        <v>695</v>
      </c>
      <c r="F653" t="s">
        <v>4929</v>
      </c>
      <c r="G653" t="s">
        <v>4930</v>
      </c>
      <c r="H653" t="s">
        <v>4931</v>
      </c>
      <c r="I653" t="s">
        <v>34</v>
      </c>
      <c r="J653" t="s">
        <v>1010</v>
      </c>
      <c r="K653" t="s">
        <v>24</v>
      </c>
      <c r="L653" t="s">
        <v>44</v>
      </c>
      <c r="M653" t="s">
        <v>26</v>
      </c>
      <c r="N653" t="s">
        <v>27</v>
      </c>
    </row>
    <row r="654" spans="1:14" x14ac:dyDescent="0.25">
      <c r="A654" t="s">
        <v>4932</v>
      </c>
      <c r="C654" t="s">
        <v>16</v>
      </c>
      <c r="D654" t="s">
        <v>4933</v>
      </c>
      <c r="E654" t="s">
        <v>695</v>
      </c>
      <c r="F654" t="s">
        <v>4934</v>
      </c>
      <c r="G654" t="s">
        <v>4935</v>
      </c>
      <c r="H654" t="s">
        <v>4936</v>
      </c>
      <c r="I654" t="s">
        <v>34</v>
      </c>
      <c r="J654" t="s">
        <v>1860</v>
      </c>
      <c r="K654" t="s">
        <v>24</v>
      </c>
      <c r="L654" t="s">
        <v>248</v>
      </c>
      <c r="M654" t="s">
        <v>26</v>
      </c>
      <c r="N654" t="s">
        <v>27</v>
      </c>
    </row>
    <row r="655" spans="1:14" x14ac:dyDescent="0.25">
      <c r="A655" t="s">
        <v>4942</v>
      </c>
      <c r="B655" t="s">
        <v>4943</v>
      </c>
      <c r="C655" t="s">
        <v>76</v>
      </c>
      <c r="D655" t="s">
        <v>4944</v>
      </c>
      <c r="E655" t="s">
        <v>695</v>
      </c>
      <c r="F655" t="s">
        <v>4945</v>
      </c>
      <c r="G655" t="s">
        <v>4946</v>
      </c>
      <c r="H655" t="s">
        <v>4947</v>
      </c>
      <c r="I655" t="s">
        <v>34</v>
      </c>
      <c r="J655" t="s">
        <v>43</v>
      </c>
      <c r="K655" t="s">
        <v>24</v>
      </c>
      <c r="L655" t="s">
        <v>82</v>
      </c>
      <c r="M655" t="s">
        <v>4948</v>
      </c>
      <c r="N655" t="s">
        <v>46</v>
      </c>
    </row>
    <row r="656" spans="1:14" x14ac:dyDescent="0.25">
      <c r="A656" t="s">
        <v>4791</v>
      </c>
      <c r="B656" t="s">
        <v>708</v>
      </c>
      <c r="C656" t="s">
        <v>16</v>
      </c>
      <c r="D656" t="s">
        <v>4792</v>
      </c>
      <c r="E656" t="s">
        <v>695</v>
      </c>
      <c r="F656" t="s">
        <v>4949</v>
      </c>
      <c r="G656" t="s">
        <v>4950</v>
      </c>
      <c r="H656" t="s">
        <v>4951</v>
      </c>
      <c r="I656" t="s">
        <v>34</v>
      </c>
      <c r="J656" t="s">
        <v>872</v>
      </c>
      <c r="K656" t="s">
        <v>24</v>
      </c>
      <c r="L656" t="s">
        <v>914</v>
      </c>
      <c r="M656" t="s">
        <v>26</v>
      </c>
      <c r="N656" t="s">
        <v>27</v>
      </c>
    </row>
    <row r="657" spans="1:14" x14ac:dyDescent="0.25">
      <c r="A657" t="s">
        <v>4628</v>
      </c>
      <c r="B657" t="s">
        <v>4952</v>
      </c>
      <c r="C657" t="s">
        <v>76</v>
      </c>
      <c r="D657" t="s">
        <v>4687</v>
      </c>
      <c r="E657" t="s">
        <v>695</v>
      </c>
      <c r="F657" t="s">
        <v>4953</v>
      </c>
      <c r="G657" t="s">
        <v>4954</v>
      </c>
      <c r="H657" t="s">
        <v>4955</v>
      </c>
      <c r="I657" t="s">
        <v>34</v>
      </c>
      <c r="J657" t="s">
        <v>155</v>
      </c>
      <c r="K657" t="s">
        <v>24</v>
      </c>
      <c r="L657" t="s">
        <v>4635</v>
      </c>
      <c r="M657" t="s">
        <v>4956</v>
      </c>
      <c r="N657" t="s">
        <v>46</v>
      </c>
    </row>
    <row r="658" spans="1:14" x14ac:dyDescent="0.25">
      <c r="A658" t="s">
        <v>4623</v>
      </c>
      <c r="B658" t="s">
        <v>4624</v>
      </c>
      <c r="C658" t="s">
        <v>76</v>
      </c>
      <c r="D658" t="s">
        <v>3889</v>
      </c>
      <c r="E658" t="s">
        <v>695</v>
      </c>
      <c r="F658" t="s">
        <v>4957</v>
      </c>
      <c r="G658" t="s">
        <v>4958</v>
      </c>
      <c r="H658" t="s">
        <v>4959</v>
      </c>
      <c r="I658" t="s">
        <v>34</v>
      </c>
      <c r="J658" t="s">
        <v>1757</v>
      </c>
      <c r="K658" t="s">
        <v>24</v>
      </c>
      <c r="L658" t="s">
        <v>44</v>
      </c>
      <c r="M658" t="s">
        <v>26</v>
      </c>
      <c r="N658" t="s">
        <v>27</v>
      </c>
    </row>
    <row r="659" spans="1:14" x14ac:dyDescent="0.25">
      <c r="A659" t="s">
        <v>4960</v>
      </c>
      <c r="C659" t="s">
        <v>16</v>
      </c>
      <c r="D659" t="s">
        <v>4961</v>
      </c>
      <c r="E659" t="s">
        <v>695</v>
      </c>
      <c r="F659" t="s">
        <v>4962</v>
      </c>
      <c r="G659" t="s">
        <v>4963</v>
      </c>
      <c r="H659" t="s">
        <v>4964</v>
      </c>
      <c r="I659" t="s">
        <v>34</v>
      </c>
      <c r="J659" t="s">
        <v>256</v>
      </c>
      <c r="K659" t="s">
        <v>24</v>
      </c>
      <c r="L659" t="s">
        <v>4965</v>
      </c>
      <c r="M659" t="s">
        <v>26</v>
      </c>
      <c r="N659" t="s">
        <v>27</v>
      </c>
    </row>
    <row r="660" spans="1:14" x14ac:dyDescent="0.25">
      <c r="A660" t="s">
        <v>4973</v>
      </c>
      <c r="B660" t="s">
        <v>4739</v>
      </c>
      <c r="C660" t="s">
        <v>16</v>
      </c>
      <c r="D660" t="s">
        <v>102</v>
      </c>
      <c r="E660" t="s">
        <v>695</v>
      </c>
      <c r="F660" t="s">
        <v>4974</v>
      </c>
      <c r="G660" t="s">
        <v>4975</v>
      </c>
      <c r="H660" t="s">
        <v>4976</v>
      </c>
      <c r="I660" t="s">
        <v>34</v>
      </c>
      <c r="J660" t="s">
        <v>1468</v>
      </c>
      <c r="K660" t="s">
        <v>24</v>
      </c>
      <c r="L660" t="s">
        <v>82</v>
      </c>
      <c r="M660" t="s">
        <v>4977</v>
      </c>
      <c r="N660" t="s">
        <v>46</v>
      </c>
    </row>
    <row r="661" spans="1:14" x14ac:dyDescent="0.25">
      <c r="A661" t="s">
        <v>4628</v>
      </c>
      <c r="B661" t="s">
        <v>4978</v>
      </c>
      <c r="C661" t="s">
        <v>76</v>
      </c>
      <c r="D661" t="s">
        <v>4687</v>
      </c>
      <c r="E661" t="s">
        <v>695</v>
      </c>
      <c r="F661" t="s">
        <v>4979</v>
      </c>
      <c r="G661" t="s">
        <v>4980</v>
      </c>
      <c r="H661" t="s">
        <v>4981</v>
      </c>
      <c r="I661" t="s">
        <v>34</v>
      </c>
      <c r="J661" t="s">
        <v>120</v>
      </c>
      <c r="K661" t="s">
        <v>24</v>
      </c>
      <c r="L661" t="s">
        <v>4635</v>
      </c>
      <c r="M661" t="s">
        <v>4982</v>
      </c>
      <c r="N661" t="s">
        <v>46</v>
      </c>
    </row>
    <row r="662" spans="1:14" x14ac:dyDescent="0.25">
      <c r="A662" t="s">
        <v>4986</v>
      </c>
      <c r="B662" t="s">
        <v>4987</v>
      </c>
      <c r="C662" t="s">
        <v>16</v>
      </c>
      <c r="D662" t="s">
        <v>4988</v>
      </c>
      <c r="E662" t="s">
        <v>695</v>
      </c>
      <c r="F662" t="s">
        <v>4989</v>
      </c>
      <c r="G662" t="s">
        <v>4990</v>
      </c>
      <c r="H662" t="s">
        <v>4991</v>
      </c>
      <c r="I662" t="s">
        <v>34</v>
      </c>
      <c r="J662" t="s">
        <v>551</v>
      </c>
      <c r="K662" t="s">
        <v>24</v>
      </c>
      <c r="L662" t="s">
        <v>4992</v>
      </c>
      <c r="M662" t="s">
        <v>4993</v>
      </c>
      <c r="N662" t="s">
        <v>46</v>
      </c>
    </row>
    <row r="663" spans="1:14" x14ac:dyDescent="0.25">
      <c r="A663" t="s">
        <v>4994</v>
      </c>
      <c r="B663" t="s">
        <v>4704</v>
      </c>
      <c r="C663" t="s">
        <v>76</v>
      </c>
      <c r="D663" t="s">
        <v>3673</v>
      </c>
      <c r="E663" t="s">
        <v>695</v>
      </c>
      <c r="F663" t="s">
        <v>4995</v>
      </c>
      <c r="G663" t="s">
        <v>4996</v>
      </c>
      <c r="H663" t="s">
        <v>4997</v>
      </c>
      <c r="I663" t="s">
        <v>34</v>
      </c>
      <c r="J663" t="s">
        <v>35</v>
      </c>
      <c r="K663" t="s">
        <v>24</v>
      </c>
      <c r="L663" t="s">
        <v>82</v>
      </c>
      <c r="M663" t="s">
        <v>26</v>
      </c>
      <c r="N663" t="s">
        <v>27</v>
      </c>
    </row>
    <row r="664" spans="1:14" x14ac:dyDescent="0.25">
      <c r="A664" t="s">
        <v>5003</v>
      </c>
      <c r="B664" t="s">
        <v>4664</v>
      </c>
      <c r="C664" t="s">
        <v>76</v>
      </c>
      <c r="E664" t="s">
        <v>695</v>
      </c>
      <c r="F664" t="s">
        <v>5004</v>
      </c>
      <c r="G664" t="s">
        <v>5005</v>
      </c>
      <c r="H664" t="s">
        <v>5006</v>
      </c>
      <c r="I664" t="s">
        <v>34</v>
      </c>
      <c r="J664" t="s">
        <v>745</v>
      </c>
      <c r="K664" t="s">
        <v>24</v>
      </c>
      <c r="M664" t="s">
        <v>26</v>
      </c>
      <c r="N664" t="s">
        <v>27</v>
      </c>
    </row>
    <row r="665" spans="1:14" x14ac:dyDescent="0.25">
      <c r="A665" t="s">
        <v>5011</v>
      </c>
      <c r="B665" t="s">
        <v>4664</v>
      </c>
      <c r="C665" t="s">
        <v>76</v>
      </c>
      <c r="E665" t="s">
        <v>695</v>
      </c>
      <c r="F665" t="s">
        <v>5012</v>
      </c>
      <c r="G665" t="s">
        <v>5013</v>
      </c>
      <c r="H665" t="s">
        <v>5014</v>
      </c>
      <c r="I665" t="s">
        <v>34</v>
      </c>
      <c r="J665" t="s">
        <v>1757</v>
      </c>
      <c r="K665" t="s">
        <v>24</v>
      </c>
      <c r="M665" t="s">
        <v>26</v>
      </c>
      <c r="N665" t="s">
        <v>27</v>
      </c>
    </row>
    <row r="666" spans="1:14" x14ac:dyDescent="0.25">
      <c r="A666" t="s">
        <v>4628</v>
      </c>
      <c r="B666" t="s">
        <v>5015</v>
      </c>
      <c r="C666" t="s">
        <v>76</v>
      </c>
      <c r="D666" t="s">
        <v>4687</v>
      </c>
      <c r="E666" t="s">
        <v>695</v>
      </c>
      <c r="F666" t="s">
        <v>5016</v>
      </c>
      <c r="G666" t="s">
        <v>5017</v>
      </c>
      <c r="H666" t="s">
        <v>5018</v>
      </c>
      <c r="I666" t="s">
        <v>34</v>
      </c>
      <c r="J666" t="s">
        <v>333</v>
      </c>
      <c r="K666" t="s">
        <v>24</v>
      </c>
      <c r="L666" t="s">
        <v>4635</v>
      </c>
      <c r="M666" t="s">
        <v>5019</v>
      </c>
      <c r="N666" t="s">
        <v>46</v>
      </c>
    </row>
    <row r="667" spans="1:14" x14ac:dyDescent="0.25">
      <c r="A667" t="s">
        <v>2513</v>
      </c>
      <c r="B667" t="s">
        <v>5025</v>
      </c>
      <c r="C667" t="s">
        <v>76</v>
      </c>
      <c r="D667" t="s">
        <v>4535</v>
      </c>
      <c r="E667" t="s">
        <v>695</v>
      </c>
      <c r="F667" t="s">
        <v>5026</v>
      </c>
      <c r="G667" t="s">
        <v>5027</v>
      </c>
      <c r="H667" t="s">
        <v>5028</v>
      </c>
      <c r="I667" t="s">
        <v>34</v>
      </c>
      <c r="J667" t="s">
        <v>4634</v>
      </c>
      <c r="K667" t="s">
        <v>24</v>
      </c>
      <c r="L667" t="s">
        <v>193</v>
      </c>
      <c r="M667" t="s">
        <v>5029</v>
      </c>
      <c r="N667" t="s">
        <v>46</v>
      </c>
    </row>
    <row r="668" spans="1:14" x14ac:dyDescent="0.25">
      <c r="A668" t="s">
        <v>5030</v>
      </c>
      <c r="B668" t="s">
        <v>101</v>
      </c>
      <c r="C668" t="s">
        <v>16</v>
      </c>
      <c r="D668" t="s">
        <v>329</v>
      </c>
      <c r="E668" t="s">
        <v>695</v>
      </c>
      <c r="F668" t="s">
        <v>5031</v>
      </c>
      <c r="G668" t="s">
        <v>5032</v>
      </c>
      <c r="H668" t="s">
        <v>5033</v>
      </c>
      <c r="I668" t="s">
        <v>34</v>
      </c>
      <c r="J668" t="s">
        <v>1413</v>
      </c>
      <c r="K668" t="s">
        <v>24</v>
      </c>
      <c r="L668" t="s">
        <v>334</v>
      </c>
      <c r="M668" t="s">
        <v>5034</v>
      </c>
      <c r="N668" t="s">
        <v>46</v>
      </c>
    </row>
    <row r="669" spans="1:14" x14ac:dyDescent="0.25">
      <c r="A669" t="s">
        <v>5035</v>
      </c>
      <c r="B669" t="s">
        <v>5036</v>
      </c>
      <c r="C669" t="s">
        <v>16</v>
      </c>
      <c r="D669" t="s">
        <v>102</v>
      </c>
      <c r="E669" t="s">
        <v>695</v>
      </c>
      <c r="F669" t="s">
        <v>5037</v>
      </c>
      <c r="G669" t="s">
        <v>5038</v>
      </c>
      <c r="H669" t="s">
        <v>5039</v>
      </c>
      <c r="I669" t="s">
        <v>34</v>
      </c>
      <c r="J669" t="s">
        <v>1543</v>
      </c>
      <c r="K669" t="s">
        <v>24</v>
      </c>
      <c r="L669" t="s">
        <v>82</v>
      </c>
      <c r="M669" t="s">
        <v>5040</v>
      </c>
      <c r="N669" t="s">
        <v>46</v>
      </c>
    </row>
    <row r="670" spans="1:14" x14ac:dyDescent="0.25">
      <c r="A670" t="s">
        <v>4791</v>
      </c>
      <c r="B670" t="s">
        <v>708</v>
      </c>
      <c r="C670" t="s">
        <v>16</v>
      </c>
      <c r="D670" t="s">
        <v>4792</v>
      </c>
      <c r="E670" t="s">
        <v>695</v>
      </c>
      <c r="F670" t="s">
        <v>5051</v>
      </c>
      <c r="G670" t="s">
        <v>5052</v>
      </c>
      <c r="H670" t="s">
        <v>5053</v>
      </c>
      <c r="I670" t="s">
        <v>34</v>
      </c>
      <c r="J670" t="s">
        <v>872</v>
      </c>
      <c r="K670" t="s">
        <v>24</v>
      </c>
      <c r="L670" t="s">
        <v>914</v>
      </c>
      <c r="M670" t="s">
        <v>26</v>
      </c>
      <c r="N670" t="s">
        <v>27</v>
      </c>
    </row>
    <row r="671" spans="1:14" x14ac:dyDescent="0.25">
      <c r="A671" t="s">
        <v>4623</v>
      </c>
      <c r="B671" t="s">
        <v>4624</v>
      </c>
      <c r="C671" t="s">
        <v>76</v>
      </c>
      <c r="D671" t="s">
        <v>3889</v>
      </c>
      <c r="E671" t="s">
        <v>695</v>
      </c>
      <c r="F671" t="s">
        <v>5054</v>
      </c>
      <c r="G671" t="s">
        <v>5055</v>
      </c>
      <c r="H671" t="s">
        <v>5056</v>
      </c>
      <c r="I671" t="s">
        <v>34</v>
      </c>
      <c r="J671" t="s">
        <v>1757</v>
      </c>
      <c r="K671" t="s">
        <v>24</v>
      </c>
      <c r="L671" t="s">
        <v>44</v>
      </c>
      <c r="M671" t="s">
        <v>26</v>
      </c>
      <c r="N671" t="s">
        <v>27</v>
      </c>
    </row>
    <row r="672" spans="1:14" x14ac:dyDescent="0.25">
      <c r="A672" t="s">
        <v>5057</v>
      </c>
      <c r="B672" t="s">
        <v>4704</v>
      </c>
      <c r="C672" t="s">
        <v>76</v>
      </c>
      <c r="D672" t="s">
        <v>3673</v>
      </c>
      <c r="E672" t="s">
        <v>695</v>
      </c>
      <c r="F672" t="s">
        <v>5058</v>
      </c>
      <c r="G672" t="s">
        <v>5059</v>
      </c>
      <c r="H672" t="s">
        <v>5060</v>
      </c>
      <c r="I672" t="s">
        <v>34</v>
      </c>
      <c r="J672" t="s">
        <v>4708</v>
      </c>
      <c r="K672" t="s">
        <v>24</v>
      </c>
      <c r="L672" t="s">
        <v>82</v>
      </c>
      <c r="M672" t="s">
        <v>26</v>
      </c>
      <c r="N672" t="s">
        <v>27</v>
      </c>
    </row>
    <row r="673" spans="1:14" x14ac:dyDescent="0.25">
      <c r="A673" t="s">
        <v>5061</v>
      </c>
      <c r="B673" t="s">
        <v>4785</v>
      </c>
      <c r="C673" t="s">
        <v>76</v>
      </c>
      <c r="D673" t="s">
        <v>4786</v>
      </c>
      <c r="E673" t="s">
        <v>695</v>
      </c>
      <c r="F673" t="s">
        <v>5062</v>
      </c>
      <c r="G673" t="s">
        <v>5063</v>
      </c>
      <c r="H673" t="s">
        <v>5064</v>
      </c>
      <c r="I673" t="s">
        <v>34</v>
      </c>
      <c r="J673" t="s">
        <v>35</v>
      </c>
      <c r="K673" t="s">
        <v>24</v>
      </c>
      <c r="L673" t="s">
        <v>4790</v>
      </c>
      <c r="M673" t="s">
        <v>26</v>
      </c>
      <c r="N673" t="s">
        <v>27</v>
      </c>
    </row>
    <row r="674" spans="1:14" x14ac:dyDescent="0.25">
      <c r="A674" t="s">
        <v>5065</v>
      </c>
      <c r="B674" t="s">
        <v>5025</v>
      </c>
      <c r="C674" t="s">
        <v>76</v>
      </c>
      <c r="D674" t="s">
        <v>4535</v>
      </c>
      <c r="E674" t="s">
        <v>695</v>
      </c>
      <c r="F674" t="s">
        <v>5066</v>
      </c>
      <c r="G674" t="s">
        <v>5067</v>
      </c>
      <c r="H674" t="s">
        <v>5068</v>
      </c>
      <c r="I674" t="s">
        <v>34</v>
      </c>
      <c r="J674" t="s">
        <v>4634</v>
      </c>
      <c r="K674" t="s">
        <v>24</v>
      </c>
      <c r="L674" t="s">
        <v>193</v>
      </c>
      <c r="M674" t="s">
        <v>5069</v>
      </c>
      <c r="N674" t="s">
        <v>46</v>
      </c>
    </row>
    <row r="675" spans="1:14" x14ac:dyDescent="0.25">
      <c r="A675" t="s">
        <v>5070</v>
      </c>
      <c r="B675" t="s">
        <v>2953</v>
      </c>
      <c r="C675" t="s">
        <v>76</v>
      </c>
      <c r="D675" t="s">
        <v>2954</v>
      </c>
      <c r="E675" t="s">
        <v>695</v>
      </c>
      <c r="F675" t="s">
        <v>5071</v>
      </c>
      <c r="G675" t="s">
        <v>5072</v>
      </c>
      <c r="H675" t="s">
        <v>5073</v>
      </c>
      <c r="I675" t="s">
        <v>34</v>
      </c>
      <c r="J675" t="s">
        <v>433</v>
      </c>
      <c r="K675" t="s">
        <v>24</v>
      </c>
      <c r="L675" t="s">
        <v>537</v>
      </c>
      <c r="M675" t="s">
        <v>26</v>
      </c>
      <c r="N675" t="s">
        <v>27</v>
      </c>
    </row>
    <row r="676" spans="1:14" x14ac:dyDescent="0.25">
      <c r="A676" t="s">
        <v>4791</v>
      </c>
      <c r="B676" t="s">
        <v>708</v>
      </c>
      <c r="C676" t="s">
        <v>16</v>
      </c>
      <c r="D676" t="s">
        <v>4792</v>
      </c>
      <c r="E676" t="s">
        <v>695</v>
      </c>
      <c r="F676" t="s">
        <v>5074</v>
      </c>
      <c r="G676" t="s">
        <v>5075</v>
      </c>
      <c r="H676" t="s">
        <v>5076</v>
      </c>
      <c r="I676" t="s">
        <v>34</v>
      </c>
      <c r="J676" t="s">
        <v>2062</v>
      </c>
      <c r="K676" t="s">
        <v>24</v>
      </c>
      <c r="L676" t="s">
        <v>914</v>
      </c>
      <c r="M676" t="s">
        <v>26</v>
      </c>
      <c r="N676" t="s">
        <v>27</v>
      </c>
    </row>
    <row r="677" spans="1:14" x14ac:dyDescent="0.25">
      <c r="A677" t="s">
        <v>5077</v>
      </c>
      <c r="B677" t="s">
        <v>5078</v>
      </c>
      <c r="C677" t="s">
        <v>76</v>
      </c>
      <c r="D677" t="s">
        <v>5079</v>
      </c>
      <c r="E677" t="s">
        <v>695</v>
      </c>
      <c r="F677" t="s">
        <v>5080</v>
      </c>
      <c r="G677" t="s">
        <v>5081</v>
      </c>
      <c r="H677" t="s">
        <v>5082</v>
      </c>
      <c r="I677" t="s">
        <v>34</v>
      </c>
      <c r="J677" t="s">
        <v>162</v>
      </c>
      <c r="K677" t="s">
        <v>24</v>
      </c>
      <c r="L677" t="s">
        <v>4992</v>
      </c>
      <c r="M677" t="s">
        <v>5083</v>
      </c>
      <c r="N677" t="s">
        <v>46</v>
      </c>
    </row>
    <row r="678" spans="1:14" x14ac:dyDescent="0.25">
      <c r="A678" t="s">
        <v>5084</v>
      </c>
      <c r="B678" t="s">
        <v>4682</v>
      </c>
      <c r="C678" t="s">
        <v>76</v>
      </c>
      <c r="D678" t="s">
        <v>1612</v>
      </c>
      <c r="E678" t="s">
        <v>695</v>
      </c>
      <c r="F678" t="s">
        <v>5085</v>
      </c>
      <c r="G678" t="s">
        <v>5086</v>
      </c>
      <c r="H678" t="s">
        <v>5087</v>
      </c>
      <c r="I678" t="s">
        <v>34</v>
      </c>
      <c r="J678" t="s">
        <v>816</v>
      </c>
      <c r="K678" t="s">
        <v>24</v>
      </c>
      <c r="L678" t="s">
        <v>82</v>
      </c>
      <c r="M678" t="s">
        <v>26</v>
      </c>
      <c r="N678" t="s">
        <v>27</v>
      </c>
    </row>
    <row r="679" spans="1:14" x14ac:dyDescent="0.25">
      <c r="A679" t="s">
        <v>4602</v>
      </c>
      <c r="B679" t="s">
        <v>5088</v>
      </c>
      <c r="C679" t="s">
        <v>16</v>
      </c>
      <c r="D679" t="s">
        <v>4604</v>
      </c>
      <c r="E679" t="s">
        <v>695</v>
      </c>
      <c r="F679" t="s">
        <v>5089</v>
      </c>
      <c r="G679" t="s">
        <v>5090</v>
      </c>
      <c r="H679" t="s">
        <v>5091</v>
      </c>
      <c r="I679" t="s">
        <v>34</v>
      </c>
      <c r="J679" t="s">
        <v>3381</v>
      </c>
      <c r="K679" t="s">
        <v>24</v>
      </c>
      <c r="L679" t="s">
        <v>82</v>
      </c>
      <c r="M679" t="s">
        <v>26</v>
      </c>
      <c r="N679" t="s">
        <v>27</v>
      </c>
    </row>
    <row r="680" spans="1:14" x14ac:dyDescent="0.25">
      <c r="A680" t="s">
        <v>4669</v>
      </c>
      <c r="B680" t="s">
        <v>4734</v>
      </c>
      <c r="C680" t="s">
        <v>76</v>
      </c>
      <c r="D680" t="s">
        <v>5092</v>
      </c>
      <c r="E680" t="s">
        <v>695</v>
      </c>
      <c r="F680" t="s">
        <v>5093</v>
      </c>
      <c r="G680" t="s">
        <v>5094</v>
      </c>
      <c r="H680" t="s">
        <v>5095</v>
      </c>
      <c r="I680" t="s">
        <v>34</v>
      </c>
      <c r="J680" t="s">
        <v>269</v>
      </c>
      <c r="K680" t="s">
        <v>24</v>
      </c>
      <c r="L680" t="s">
        <v>5096</v>
      </c>
      <c r="M680" t="s">
        <v>26</v>
      </c>
      <c r="N680" t="s">
        <v>27</v>
      </c>
    </row>
    <row r="681" spans="1:14" x14ac:dyDescent="0.25">
      <c r="A681" t="s">
        <v>5097</v>
      </c>
      <c r="B681" t="s">
        <v>3563</v>
      </c>
      <c r="C681" t="s">
        <v>16</v>
      </c>
      <c r="D681" t="s">
        <v>579</v>
      </c>
      <c r="E681" t="s">
        <v>695</v>
      </c>
      <c r="F681" t="s">
        <v>5098</v>
      </c>
      <c r="G681" t="s">
        <v>5099</v>
      </c>
      <c r="H681" t="s">
        <v>5100</v>
      </c>
      <c r="I681" t="s">
        <v>34</v>
      </c>
      <c r="J681" t="s">
        <v>661</v>
      </c>
      <c r="K681" t="s">
        <v>24</v>
      </c>
      <c r="L681" t="s">
        <v>193</v>
      </c>
      <c r="M681" t="s">
        <v>26</v>
      </c>
      <c r="N681" t="s">
        <v>27</v>
      </c>
    </row>
    <row r="682" spans="1:14" x14ac:dyDescent="0.25">
      <c r="A682" t="s">
        <v>5101</v>
      </c>
      <c r="B682" t="s">
        <v>3302</v>
      </c>
      <c r="C682" t="s">
        <v>1572</v>
      </c>
      <c r="D682" t="s">
        <v>3303</v>
      </c>
      <c r="E682" t="s">
        <v>695</v>
      </c>
      <c r="F682" t="s">
        <v>5102</v>
      </c>
      <c r="G682" t="s">
        <v>5103</v>
      </c>
      <c r="H682" t="s">
        <v>5104</v>
      </c>
      <c r="I682" t="s">
        <v>34</v>
      </c>
      <c r="J682" t="s">
        <v>5105</v>
      </c>
      <c r="K682" t="s">
        <v>24</v>
      </c>
      <c r="L682" t="s">
        <v>82</v>
      </c>
      <c r="M682" t="s">
        <v>26</v>
      </c>
      <c r="N682" t="s">
        <v>27</v>
      </c>
    </row>
    <row r="683" spans="1:14" x14ac:dyDescent="0.25">
      <c r="A683" t="s">
        <v>5115</v>
      </c>
      <c r="B683" t="s">
        <v>4651</v>
      </c>
      <c r="C683" t="s">
        <v>16</v>
      </c>
      <c r="D683" t="s">
        <v>4652</v>
      </c>
      <c r="E683" t="s">
        <v>695</v>
      </c>
      <c r="F683" t="s">
        <v>5116</v>
      </c>
      <c r="G683" t="s">
        <v>5117</v>
      </c>
      <c r="H683" t="s">
        <v>5118</v>
      </c>
      <c r="I683" t="s">
        <v>34</v>
      </c>
      <c r="J683" t="s">
        <v>1066</v>
      </c>
      <c r="K683" t="s">
        <v>24</v>
      </c>
      <c r="L683" t="s">
        <v>2777</v>
      </c>
      <c r="M683" t="s">
        <v>26</v>
      </c>
      <c r="N683" t="s">
        <v>27</v>
      </c>
    </row>
    <row r="684" spans="1:14" x14ac:dyDescent="0.25">
      <c r="A684" t="s">
        <v>5030</v>
      </c>
      <c r="B684" t="s">
        <v>5119</v>
      </c>
      <c r="C684" t="s">
        <v>16</v>
      </c>
      <c r="D684" t="s">
        <v>329</v>
      </c>
      <c r="E684" t="s">
        <v>695</v>
      </c>
      <c r="F684" t="s">
        <v>5120</v>
      </c>
      <c r="G684" t="s">
        <v>5121</v>
      </c>
      <c r="H684" t="s">
        <v>5122</v>
      </c>
      <c r="I684" t="s">
        <v>34</v>
      </c>
      <c r="J684" t="s">
        <v>1435</v>
      </c>
      <c r="K684" t="s">
        <v>24</v>
      </c>
      <c r="L684" t="s">
        <v>334</v>
      </c>
      <c r="M684" t="s">
        <v>5123</v>
      </c>
      <c r="N684" t="s">
        <v>46</v>
      </c>
    </row>
    <row r="685" spans="1:14" x14ac:dyDescent="0.25">
      <c r="A685" t="s">
        <v>5115</v>
      </c>
      <c r="B685" t="s">
        <v>4651</v>
      </c>
      <c r="C685" t="s">
        <v>16</v>
      </c>
      <c r="D685" t="s">
        <v>4652</v>
      </c>
      <c r="E685" t="s">
        <v>695</v>
      </c>
      <c r="F685" t="s">
        <v>5135</v>
      </c>
      <c r="G685" t="s">
        <v>5136</v>
      </c>
      <c r="H685" t="s">
        <v>5137</v>
      </c>
      <c r="I685" t="s">
        <v>34</v>
      </c>
      <c r="J685" t="s">
        <v>1066</v>
      </c>
      <c r="K685" t="s">
        <v>24</v>
      </c>
      <c r="L685" t="s">
        <v>2777</v>
      </c>
      <c r="M685" t="s">
        <v>26</v>
      </c>
      <c r="N685" t="s">
        <v>27</v>
      </c>
    </row>
    <row r="686" spans="1:14" x14ac:dyDescent="0.25">
      <c r="A686" t="s">
        <v>4628</v>
      </c>
      <c r="B686" t="s">
        <v>4978</v>
      </c>
      <c r="C686" t="s">
        <v>76</v>
      </c>
      <c r="D686" t="s">
        <v>4687</v>
      </c>
      <c r="E686" t="s">
        <v>695</v>
      </c>
      <c r="F686" t="s">
        <v>5138</v>
      </c>
      <c r="G686" t="s">
        <v>5139</v>
      </c>
      <c r="H686" t="s">
        <v>5140</v>
      </c>
      <c r="I686" t="s">
        <v>34</v>
      </c>
      <c r="J686" t="s">
        <v>358</v>
      </c>
      <c r="K686" t="s">
        <v>24</v>
      </c>
      <c r="L686" t="s">
        <v>4635</v>
      </c>
      <c r="M686" t="s">
        <v>5141</v>
      </c>
      <c r="N686" t="s">
        <v>46</v>
      </c>
    </row>
    <row r="687" spans="1:14" x14ac:dyDescent="0.25">
      <c r="A687" t="s">
        <v>5142</v>
      </c>
      <c r="C687" t="s">
        <v>76</v>
      </c>
      <c r="D687" t="s">
        <v>5143</v>
      </c>
      <c r="E687" t="s">
        <v>695</v>
      </c>
      <c r="F687" t="s">
        <v>5144</v>
      </c>
      <c r="G687" t="s">
        <v>5145</v>
      </c>
      <c r="H687" t="s">
        <v>5146</v>
      </c>
      <c r="I687" t="s">
        <v>34</v>
      </c>
      <c r="J687" t="s">
        <v>201</v>
      </c>
      <c r="K687" t="s">
        <v>24</v>
      </c>
      <c r="L687" t="s">
        <v>5147</v>
      </c>
      <c r="M687" t="s">
        <v>5148</v>
      </c>
      <c r="N687" t="s">
        <v>46</v>
      </c>
    </row>
    <row r="688" spans="1:14" x14ac:dyDescent="0.25">
      <c r="A688" t="s">
        <v>5149</v>
      </c>
      <c r="B688" t="s">
        <v>5150</v>
      </c>
      <c r="C688" t="s">
        <v>16</v>
      </c>
      <c r="D688" t="s">
        <v>579</v>
      </c>
      <c r="E688" t="s">
        <v>695</v>
      </c>
      <c r="F688" t="s">
        <v>5151</v>
      </c>
      <c r="G688" t="s">
        <v>5152</v>
      </c>
      <c r="H688" t="s">
        <v>5153</v>
      </c>
      <c r="I688" t="s">
        <v>34</v>
      </c>
      <c r="J688" t="s">
        <v>256</v>
      </c>
      <c r="K688" t="s">
        <v>24</v>
      </c>
      <c r="L688" t="s">
        <v>193</v>
      </c>
      <c r="M688" t="s">
        <v>26</v>
      </c>
      <c r="N688" t="s">
        <v>27</v>
      </c>
    </row>
    <row r="689" spans="1:14" x14ac:dyDescent="0.25">
      <c r="A689" t="s">
        <v>5154</v>
      </c>
      <c r="B689" t="s">
        <v>5155</v>
      </c>
      <c r="C689" t="s">
        <v>76</v>
      </c>
      <c r="D689" t="s">
        <v>5156</v>
      </c>
      <c r="E689" t="s">
        <v>695</v>
      </c>
      <c r="F689" t="s">
        <v>5157</v>
      </c>
      <c r="G689" t="s">
        <v>5158</v>
      </c>
      <c r="H689" t="s">
        <v>5159</v>
      </c>
      <c r="I689" t="s">
        <v>34</v>
      </c>
      <c r="J689" t="s">
        <v>178</v>
      </c>
      <c r="K689" t="s">
        <v>24</v>
      </c>
      <c r="L689" t="s">
        <v>5160</v>
      </c>
      <c r="M689" t="s">
        <v>26</v>
      </c>
      <c r="N689" t="s">
        <v>27</v>
      </c>
    </row>
    <row r="690" spans="1:14" x14ac:dyDescent="0.25">
      <c r="A690" t="s">
        <v>4942</v>
      </c>
      <c r="B690" t="s">
        <v>5164</v>
      </c>
      <c r="C690" t="s">
        <v>76</v>
      </c>
      <c r="D690" t="s">
        <v>4944</v>
      </c>
      <c r="E690" t="s">
        <v>695</v>
      </c>
      <c r="F690" t="s">
        <v>5165</v>
      </c>
      <c r="G690" t="s">
        <v>5166</v>
      </c>
      <c r="H690" t="s">
        <v>5167</v>
      </c>
      <c r="I690" t="s">
        <v>34</v>
      </c>
      <c r="J690" t="s">
        <v>372</v>
      </c>
      <c r="K690" t="s">
        <v>24</v>
      </c>
      <c r="L690" t="s">
        <v>82</v>
      </c>
      <c r="M690" t="s">
        <v>5168</v>
      </c>
      <c r="N690" t="s">
        <v>46</v>
      </c>
    </row>
    <row r="691" spans="1:14" x14ac:dyDescent="0.25">
      <c r="A691" t="s">
        <v>4932</v>
      </c>
      <c r="C691" t="s">
        <v>16</v>
      </c>
      <c r="D691" t="s">
        <v>4933</v>
      </c>
      <c r="E691" t="s">
        <v>695</v>
      </c>
      <c r="F691" t="s">
        <v>5169</v>
      </c>
      <c r="G691" t="s">
        <v>5170</v>
      </c>
      <c r="H691" t="s">
        <v>5171</v>
      </c>
      <c r="I691" t="s">
        <v>34</v>
      </c>
      <c r="J691" t="s">
        <v>1860</v>
      </c>
      <c r="K691" t="s">
        <v>24</v>
      </c>
      <c r="L691" t="s">
        <v>248</v>
      </c>
      <c r="M691" t="s">
        <v>26</v>
      </c>
      <c r="N691" t="s">
        <v>27</v>
      </c>
    </row>
    <row r="692" spans="1:14" x14ac:dyDescent="0.25">
      <c r="A692" t="s">
        <v>5172</v>
      </c>
      <c r="B692" t="s">
        <v>4698</v>
      </c>
      <c r="C692" t="s">
        <v>16</v>
      </c>
      <c r="D692" t="s">
        <v>2667</v>
      </c>
      <c r="E692" t="s">
        <v>695</v>
      </c>
      <c r="F692" t="s">
        <v>5173</v>
      </c>
      <c r="G692" t="s">
        <v>5174</v>
      </c>
      <c r="H692" t="s">
        <v>5175</v>
      </c>
      <c r="I692" t="s">
        <v>34</v>
      </c>
      <c r="J692" t="s">
        <v>448</v>
      </c>
      <c r="K692" t="s">
        <v>24</v>
      </c>
      <c r="L692" t="s">
        <v>4702</v>
      </c>
      <c r="M692" t="s">
        <v>26</v>
      </c>
      <c r="N692" t="s">
        <v>27</v>
      </c>
    </row>
    <row r="693" spans="1:14" x14ac:dyDescent="0.25">
      <c r="A693" t="s">
        <v>5176</v>
      </c>
      <c r="B693" t="s">
        <v>4682</v>
      </c>
      <c r="C693" t="s">
        <v>76</v>
      </c>
      <c r="D693" t="s">
        <v>1612</v>
      </c>
      <c r="E693" t="s">
        <v>695</v>
      </c>
      <c r="F693" t="s">
        <v>5177</v>
      </c>
      <c r="G693" t="s">
        <v>5178</v>
      </c>
      <c r="H693" t="s">
        <v>5179</v>
      </c>
      <c r="I693" t="s">
        <v>34</v>
      </c>
      <c r="J693" t="s">
        <v>987</v>
      </c>
      <c r="K693" t="s">
        <v>24</v>
      </c>
      <c r="L693" t="s">
        <v>82</v>
      </c>
      <c r="M693" t="s">
        <v>26</v>
      </c>
      <c r="N693" t="s">
        <v>27</v>
      </c>
    </row>
    <row r="694" spans="1:14" x14ac:dyDescent="0.25">
      <c r="A694" t="s">
        <v>5185</v>
      </c>
      <c r="B694" t="s">
        <v>4967</v>
      </c>
      <c r="C694" t="s">
        <v>76</v>
      </c>
      <c r="D694" t="s">
        <v>4968</v>
      </c>
      <c r="E694" t="s">
        <v>695</v>
      </c>
      <c r="F694" t="s">
        <v>5186</v>
      </c>
      <c r="G694" t="s">
        <v>5187</v>
      </c>
      <c r="H694" t="s">
        <v>5188</v>
      </c>
      <c r="I694" t="s">
        <v>34</v>
      </c>
      <c r="J694" t="s">
        <v>1275</v>
      </c>
      <c r="K694" t="s">
        <v>24</v>
      </c>
      <c r="L694" t="s">
        <v>4972</v>
      </c>
      <c r="M694" t="s">
        <v>26</v>
      </c>
      <c r="N694" t="s">
        <v>27</v>
      </c>
    </row>
    <row r="695" spans="1:14" x14ac:dyDescent="0.25">
      <c r="A695" t="s">
        <v>5189</v>
      </c>
      <c r="B695" t="s">
        <v>5190</v>
      </c>
      <c r="C695" t="s">
        <v>16</v>
      </c>
      <c r="D695" t="s">
        <v>579</v>
      </c>
      <c r="E695" t="s">
        <v>695</v>
      </c>
      <c r="F695" t="s">
        <v>5191</v>
      </c>
      <c r="G695" t="s">
        <v>5192</v>
      </c>
      <c r="H695" t="s">
        <v>5193</v>
      </c>
      <c r="I695" t="s">
        <v>34</v>
      </c>
      <c r="J695" t="s">
        <v>661</v>
      </c>
      <c r="K695" t="s">
        <v>24</v>
      </c>
      <c r="L695" t="s">
        <v>193</v>
      </c>
      <c r="M695" t="s">
        <v>26</v>
      </c>
      <c r="N695" t="s">
        <v>27</v>
      </c>
    </row>
    <row r="696" spans="1:14" x14ac:dyDescent="0.25">
      <c r="A696" t="s">
        <v>4623</v>
      </c>
      <c r="B696" t="s">
        <v>4624</v>
      </c>
      <c r="C696" t="s">
        <v>16</v>
      </c>
      <c r="D696" t="s">
        <v>3889</v>
      </c>
      <c r="E696" t="s">
        <v>695</v>
      </c>
      <c r="F696" t="s">
        <v>5194</v>
      </c>
      <c r="G696" t="s">
        <v>5195</v>
      </c>
      <c r="H696" t="s">
        <v>5196</v>
      </c>
      <c r="I696" t="s">
        <v>34</v>
      </c>
      <c r="J696" t="s">
        <v>98</v>
      </c>
      <c r="K696" t="s">
        <v>24</v>
      </c>
      <c r="L696" t="s">
        <v>44</v>
      </c>
      <c r="M696" t="s">
        <v>26</v>
      </c>
      <c r="N696" t="s">
        <v>27</v>
      </c>
    </row>
    <row r="697" spans="1:14" x14ac:dyDescent="0.25">
      <c r="A697" t="s">
        <v>5130</v>
      </c>
      <c r="B697" t="s">
        <v>5131</v>
      </c>
      <c r="C697" t="s">
        <v>16</v>
      </c>
      <c r="D697" t="s">
        <v>3303</v>
      </c>
      <c r="E697" t="s">
        <v>695</v>
      </c>
      <c r="F697" t="s">
        <v>5210</v>
      </c>
      <c r="G697" t="s">
        <v>5211</v>
      </c>
      <c r="H697" t="s">
        <v>5212</v>
      </c>
      <c r="I697" t="s">
        <v>34</v>
      </c>
      <c r="J697" t="s">
        <v>2079</v>
      </c>
      <c r="K697" t="s">
        <v>24</v>
      </c>
      <c r="L697" t="s">
        <v>82</v>
      </c>
      <c r="M697" t="s">
        <v>26</v>
      </c>
      <c r="N697" t="s">
        <v>27</v>
      </c>
    </row>
    <row r="698" spans="1:14" x14ac:dyDescent="0.25">
      <c r="A698" t="s">
        <v>5217</v>
      </c>
      <c r="B698" t="s">
        <v>4826</v>
      </c>
      <c r="C698" t="s">
        <v>76</v>
      </c>
      <c r="D698" t="s">
        <v>4616</v>
      </c>
      <c r="E698" t="s">
        <v>695</v>
      </c>
      <c r="F698" t="s">
        <v>5218</v>
      </c>
      <c r="G698" t="s">
        <v>5219</v>
      </c>
      <c r="H698" t="s">
        <v>5220</v>
      </c>
      <c r="I698" t="s">
        <v>34</v>
      </c>
      <c r="J698" t="s">
        <v>1648</v>
      </c>
      <c r="K698" t="s">
        <v>24</v>
      </c>
      <c r="L698" t="s">
        <v>36</v>
      </c>
      <c r="M698" t="s">
        <v>26</v>
      </c>
      <c r="N698" t="s">
        <v>27</v>
      </c>
    </row>
    <row r="699" spans="1:14" x14ac:dyDescent="0.25">
      <c r="A699" t="s">
        <v>5221</v>
      </c>
      <c r="B699" t="s">
        <v>4698</v>
      </c>
      <c r="C699" t="s">
        <v>16</v>
      </c>
      <c r="D699" t="s">
        <v>2667</v>
      </c>
      <c r="E699" t="s">
        <v>695</v>
      </c>
      <c r="F699" t="s">
        <v>5222</v>
      </c>
      <c r="G699" t="s">
        <v>5223</v>
      </c>
      <c r="H699" t="s">
        <v>5224</v>
      </c>
      <c r="I699" t="s">
        <v>34</v>
      </c>
      <c r="J699" t="s">
        <v>448</v>
      </c>
      <c r="K699" t="s">
        <v>24</v>
      </c>
      <c r="L699" t="s">
        <v>4714</v>
      </c>
      <c r="M699" t="s">
        <v>26</v>
      </c>
      <c r="N699" t="s">
        <v>27</v>
      </c>
    </row>
    <row r="700" spans="1:14" x14ac:dyDescent="0.25">
      <c r="A700" t="s">
        <v>5231</v>
      </c>
      <c r="B700" t="s">
        <v>5232</v>
      </c>
      <c r="C700" t="s">
        <v>76</v>
      </c>
      <c r="D700" t="s">
        <v>437</v>
      </c>
      <c r="E700" t="s">
        <v>695</v>
      </c>
      <c r="F700" t="s">
        <v>5233</v>
      </c>
      <c r="G700" t="s">
        <v>5234</v>
      </c>
      <c r="H700" t="s">
        <v>5235</v>
      </c>
      <c r="I700" t="s">
        <v>34</v>
      </c>
      <c r="J700" t="s">
        <v>170</v>
      </c>
      <c r="K700" t="s">
        <v>24</v>
      </c>
      <c r="L700" t="s">
        <v>441</v>
      </c>
      <c r="M700" t="s">
        <v>5236</v>
      </c>
      <c r="N700" t="s">
        <v>46</v>
      </c>
    </row>
    <row r="701" spans="1:14" x14ac:dyDescent="0.25">
      <c r="A701" t="s">
        <v>4791</v>
      </c>
      <c r="B701" t="s">
        <v>708</v>
      </c>
      <c r="C701" t="s">
        <v>16</v>
      </c>
      <c r="D701" t="s">
        <v>4792</v>
      </c>
      <c r="E701" t="s">
        <v>695</v>
      </c>
      <c r="F701" t="s">
        <v>5237</v>
      </c>
      <c r="G701" t="s">
        <v>5238</v>
      </c>
      <c r="H701" t="s">
        <v>5239</v>
      </c>
      <c r="I701" t="s">
        <v>34</v>
      </c>
      <c r="J701" t="s">
        <v>605</v>
      </c>
      <c r="K701" t="s">
        <v>24</v>
      </c>
      <c r="L701" t="s">
        <v>914</v>
      </c>
      <c r="M701" t="s">
        <v>26</v>
      </c>
      <c r="N701" t="s">
        <v>27</v>
      </c>
    </row>
    <row r="702" spans="1:14" x14ac:dyDescent="0.25">
      <c r="A702" t="s">
        <v>5240</v>
      </c>
      <c r="B702" t="s">
        <v>5206</v>
      </c>
      <c r="C702" t="s">
        <v>16</v>
      </c>
      <c r="D702" t="s">
        <v>4988</v>
      </c>
      <c r="E702" t="s">
        <v>695</v>
      </c>
      <c r="F702" t="s">
        <v>5241</v>
      </c>
      <c r="G702" t="s">
        <v>5242</v>
      </c>
      <c r="H702" t="s">
        <v>5243</v>
      </c>
      <c r="I702" t="s">
        <v>34</v>
      </c>
      <c r="J702" t="s">
        <v>551</v>
      </c>
      <c r="K702" t="s">
        <v>24</v>
      </c>
      <c r="L702" t="s">
        <v>4992</v>
      </c>
      <c r="M702" t="s">
        <v>5244</v>
      </c>
      <c r="N702" t="s">
        <v>46</v>
      </c>
    </row>
    <row r="703" spans="1:14" x14ac:dyDescent="0.25">
      <c r="A703" t="s">
        <v>4906</v>
      </c>
      <c r="B703" t="s">
        <v>722</v>
      </c>
      <c r="C703" t="s">
        <v>76</v>
      </c>
      <c r="D703" t="s">
        <v>4896</v>
      </c>
      <c r="E703" t="s">
        <v>695</v>
      </c>
      <c r="F703" t="s">
        <v>5245</v>
      </c>
      <c r="G703" t="s">
        <v>5246</v>
      </c>
      <c r="H703" t="s">
        <v>5247</v>
      </c>
      <c r="I703" t="s">
        <v>34</v>
      </c>
      <c r="J703" t="s">
        <v>691</v>
      </c>
      <c r="K703" t="s">
        <v>24</v>
      </c>
      <c r="L703" t="s">
        <v>2751</v>
      </c>
      <c r="M703" t="s">
        <v>26</v>
      </c>
      <c r="N703" t="s">
        <v>27</v>
      </c>
    </row>
    <row r="704" spans="1:14" x14ac:dyDescent="0.25">
      <c r="A704" t="s">
        <v>5248</v>
      </c>
      <c r="B704" t="s">
        <v>2779</v>
      </c>
      <c r="C704" t="s">
        <v>76</v>
      </c>
      <c r="D704" t="s">
        <v>102</v>
      </c>
      <c r="E704" t="s">
        <v>18</v>
      </c>
      <c r="F704" t="s">
        <v>5249</v>
      </c>
      <c r="G704" t="s">
        <v>5250</v>
      </c>
      <c r="H704" t="s">
        <v>5251</v>
      </c>
      <c r="I704" t="s">
        <v>34</v>
      </c>
      <c r="J704" t="s">
        <v>71</v>
      </c>
      <c r="K704" t="s">
        <v>24</v>
      </c>
      <c r="L704" t="s">
        <v>82</v>
      </c>
      <c r="M704" t="s">
        <v>5252</v>
      </c>
      <c r="N704" t="s">
        <v>46</v>
      </c>
    </row>
    <row r="705" spans="1:14" x14ac:dyDescent="0.25">
      <c r="A705" t="s">
        <v>2431</v>
      </c>
      <c r="B705" t="s">
        <v>1546</v>
      </c>
      <c r="C705" t="s">
        <v>76</v>
      </c>
      <c r="D705" t="s">
        <v>49</v>
      </c>
      <c r="E705" t="s">
        <v>18</v>
      </c>
      <c r="F705" t="s">
        <v>5253</v>
      </c>
      <c r="G705" t="s">
        <v>5254</v>
      </c>
      <c r="H705" t="s">
        <v>5255</v>
      </c>
      <c r="I705" t="s">
        <v>34</v>
      </c>
      <c r="J705" t="s">
        <v>1543</v>
      </c>
      <c r="K705" t="s">
        <v>24</v>
      </c>
      <c r="L705" t="s">
        <v>54</v>
      </c>
      <c r="M705" t="s">
        <v>5256</v>
      </c>
      <c r="N705" t="s">
        <v>46</v>
      </c>
    </row>
    <row r="706" spans="1:14" x14ac:dyDescent="0.25">
      <c r="A706" t="s">
        <v>5257</v>
      </c>
      <c r="B706" t="s">
        <v>5258</v>
      </c>
      <c r="C706" t="s">
        <v>76</v>
      </c>
      <c r="E706" t="s">
        <v>18</v>
      </c>
      <c r="F706" t="s">
        <v>5259</v>
      </c>
      <c r="G706" t="s">
        <v>5260</v>
      </c>
      <c r="H706" t="s">
        <v>5261</v>
      </c>
      <c r="I706" t="s">
        <v>34</v>
      </c>
      <c r="J706" t="s">
        <v>635</v>
      </c>
      <c r="K706" t="s">
        <v>24</v>
      </c>
      <c r="L706" t="s">
        <v>5262</v>
      </c>
      <c r="M706" t="s">
        <v>5263</v>
      </c>
      <c r="N706" t="s">
        <v>46</v>
      </c>
    </row>
    <row r="707" spans="1:14" x14ac:dyDescent="0.25">
      <c r="A707" t="s">
        <v>5264</v>
      </c>
      <c r="B707" t="s">
        <v>4449</v>
      </c>
      <c r="C707" t="s">
        <v>16</v>
      </c>
      <c r="D707" t="s">
        <v>5265</v>
      </c>
      <c r="E707" t="s">
        <v>18</v>
      </c>
      <c r="F707" t="s">
        <v>5266</v>
      </c>
      <c r="G707" t="s">
        <v>5267</v>
      </c>
      <c r="H707" t="s">
        <v>5268</v>
      </c>
      <c r="I707" t="s">
        <v>34</v>
      </c>
      <c r="J707" t="s">
        <v>1836</v>
      </c>
      <c r="K707" t="s">
        <v>24</v>
      </c>
      <c r="L707" t="s">
        <v>299</v>
      </c>
      <c r="M707" t="s">
        <v>5269</v>
      </c>
      <c r="N707" t="s">
        <v>46</v>
      </c>
    </row>
    <row r="708" spans="1:14" x14ac:dyDescent="0.25">
      <c r="A708" t="s">
        <v>5270</v>
      </c>
      <c r="B708" t="s">
        <v>1491</v>
      </c>
      <c r="C708" t="s">
        <v>76</v>
      </c>
      <c r="D708" t="s">
        <v>1492</v>
      </c>
      <c r="E708" t="s">
        <v>18</v>
      </c>
      <c r="F708" t="s">
        <v>5271</v>
      </c>
      <c r="G708" t="s">
        <v>5272</v>
      </c>
      <c r="H708" t="s">
        <v>5273</v>
      </c>
      <c r="I708" t="s">
        <v>34</v>
      </c>
      <c r="J708" t="s">
        <v>412</v>
      </c>
      <c r="K708" t="s">
        <v>24</v>
      </c>
      <c r="L708" t="s">
        <v>114</v>
      </c>
      <c r="M708" t="s">
        <v>5274</v>
      </c>
      <c r="N708" t="s">
        <v>46</v>
      </c>
    </row>
    <row r="709" spans="1:14" x14ac:dyDescent="0.25">
      <c r="A709" t="s">
        <v>5275</v>
      </c>
      <c r="B709" t="s">
        <v>101</v>
      </c>
      <c r="C709" t="s">
        <v>76</v>
      </c>
      <c r="D709" t="s">
        <v>102</v>
      </c>
      <c r="E709" t="s">
        <v>18</v>
      </c>
      <c r="F709" t="s">
        <v>5276</v>
      </c>
      <c r="G709" t="s">
        <v>5277</v>
      </c>
      <c r="H709" t="s">
        <v>5278</v>
      </c>
      <c r="I709" t="s">
        <v>34</v>
      </c>
      <c r="J709" t="s">
        <v>324</v>
      </c>
      <c r="K709" t="s">
        <v>24</v>
      </c>
      <c r="L709" t="s">
        <v>82</v>
      </c>
      <c r="M709" t="s">
        <v>5279</v>
      </c>
      <c r="N709" t="s">
        <v>46</v>
      </c>
    </row>
    <row r="710" spans="1:14" x14ac:dyDescent="0.25">
      <c r="A710" t="s">
        <v>5280</v>
      </c>
      <c r="B710" t="s">
        <v>2803</v>
      </c>
      <c r="C710" t="s">
        <v>76</v>
      </c>
      <c r="D710" t="s">
        <v>5281</v>
      </c>
      <c r="E710" t="s">
        <v>18</v>
      </c>
      <c r="F710" t="s">
        <v>5282</v>
      </c>
      <c r="G710" t="s">
        <v>5283</v>
      </c>
      <c r="H710" t="s">
        <v>5284</v>
      </c>
      <c r="I710" t="s">
        <v>34</v>
      </c>
      <c r="J710" t="s">
        <v>162</v>
      </c>
      <c r="K710" t="s">
        <v>24</v>
      </c>
      <c r="L710" t="s">
        <v>224</v>
      </c>
      <c r="M710" t="s">
        <v>5285</v>
      </c>
      <c r="N710" t="s">
        <v>46</v>
      </c>
    </row>
    <row r="711" spans="1:14" x14ac:dyDescent="0.25">
      <c r="A711" t="s">
        <v>5286</v>
      </c>
      <c r="B711" t="s">
        <v>5287</v>
      </c>
      <c r="C711" t="s">
        <v>16</v>
      </c>
      <c r="D711" t="s">
        <v>2691</v>
      </c>
      <c r="E711" t="s">
        <v>18</v>
      </c>
      <c r="F711" t="s">
        <v>5288</v>
      </c>
      <c r="G711" t="s">
        <v>5289</v>
      </c>
      <c r="H711" t="s">
        <v>5290</v>
      </c>
      <c r="I711" t="s">
        <v>34</v>
      </c>
      <c r="J711" t="s">
        <v>5291</v>
      </c>
      <c r="K711" t="s">
        <v>24</v>
      </c>
      <c r="L711" t="s">
        <v>63</v>
      </c>
      <c r="M711" t="s">
        <v>5292</v>
      </c>
      <c r="N711" t="s">
        <v>46</v>
      </c>
    </row>
    <row r="712" spans="1:14" x14ac:dyDescent="0.25">
      <c r="A712" t="s">
        <v>5293</v>
      </c>
      <c r="B712" t="s">
        <v>5294</v>
      </c>
      <c r="C712" t="s">
        <v>76</v>
      </c>
      <c r="D712" t="s">
        <v>5295</v>
      </c>
      <c r="E712" t="s">
        <v>18</v>
      </c>
      <c r="F712" t="s">
        <v>5296</v>
      </c>
      <c r="G712" t="s">
        <v>5297</v>
      </c>
      <c r="H712" t="s">
        <v>5298</v>
      </c>
      <c r="I712" t="s">
        <v>34</v>
      </c>
      <c r="J712" t="s">
        <v>1757</v>
      </c>
      <c r="K712" t="s">
        <v>24</v>
      </c>
      <c r="L712" t="s">
        <v>4447</v>
      </c>
      <c r="M712" t="s">
        <v>26</v>
      </c>
      <c r="N712" t="s">
        <v>27</v>
      </c>
    </row>
    <row r="713" spans="1:14" x14ac:dyDescent="0.25">
      <c r="A713" t="s">
        <v>5299</v>
      </c>
      <c r="B713" t="s">
        <v>5300</v>
      </c>
      <c r="C713" t="s">
        <v>16</v>
      </c>
      <c r="D713" t="s">
        <v>5301</v>
      </c>
      <c r="E713" t="s">
        <v>18</v>
      </c>
      <c r="F713" t="s">
        <v>5302</v>
      </c>
      <c r="G713" t="s">
        <v>5303</v>
      </c>
      <c r="H713" t="s">
        <v>5304</v>
      </c>
      <c r="I713" t="s">
        <v>34</v>
      </c>
      <c r="J713" t="s">
        <v>81</v>
      </c>
      <c r="K713" t="s">
        <v>24</v>
      </c>
      <c r="L713" t="s">
        <v>114</v>
      </c>
      <c r="M713" t="s">
        <v>5305</v>
      </c>
      <c r="N713" t="s">
        <v>46</v>
      </c>
    </row>
    <row r="714" spans="1:14" x14ac:dyDescent="0.25">
      <c r="A714" t="s">
        <v>5306</v>
      </c>
      <c r="B714" t="s">
        <v>5307</v>
      </c>
      <c r="C714" t="s">
        <v>16</v>
      </c>
      <c r="D714" t="s">
        <v>166</v>
      </c>
      <c r="E714" t="s">
        <v>18</v>
      </c>
      <c r="F714" t="s">
        <v>5308</v>
      </c>
      <c r="G714" t="s">
        <v>5309</v>
      </c>
      <c r="H714" t="s">
        <v>5310</v>
      </c>
      <c r="I714" t="s">
        <v>34</v>
      </c>
      <c r="J714" t="s">
        <v>372</v>
      </c>
      <c r="K714" t="s">
        <v>24</v>
      </c>
      <c r="L714" t="s">
        <v>114</v>
      </c>
      <c r="M714" t="s">
        <v>5311</v>
      </c>
      <c r="N714" t="s">
        <v>46</v>
      </c>
    </row>
    <row r="715" spans="1:14" x14ac:dyDescent="0.25">
      <c r="A715" t="s">
        <v>5312</v>
      </c>
      <c r="B715" t="s">
        <v>3768</v>
      </c>
      <c r="C715" t="s">
        <v>76</v>
      </c>
      <c r="D715" t="s">
        <v>5313</v>
      </c>
      <c r="E715" t="s">
        <v>18</v>
      </c>
      <c r="F715" t="s">
        <v>5314</v>
      </c>
      <c r="G715" t="s">
        <v>5315</v>
      </c>
      <c r="H715" t="s">
        <v>5316</v>
      </c>
      <c r="I715" t="s">
        <v>34</v>
      </c>
      <c r="J715" t="s">
        <v>349</v>
      </c>
      <c r="K715" t="s">
        <v>24</v>
      </c>
      <c r="L715" t="s">
        <v>44</v>
      </c>
      <c r="M715" t="s">
        <v>5317</v>
      </c>
      <c r="N715" t="s">
        <v>46</v>
      </c>
    </row>
    <row r="716" spans="1:14" x14ac:dyDescent="0.25">
      <c r="A716" t="s">
        <v>5318</v>
      </c>
      <c r="B716" t="s">
        <v>5319</v>
      </c>
      <c r="C716" t="s">
        <v>76</v>
      </c>
      <c r="D716" t="s">
        <v>197</v>
      </c>
      <c r="E716" t="s">
        <v>18</v>
      </c>
      <c r="F716" t="s">
        <v>5320</v>
      </c>
      <c r="G716" t="s">
        <v>5321</v>
      </c>
      <c r="H716" t="s">
        <v>5322</v>
      </c>
      <c r="I716" t="s">
        <v>34</v>
      </c>
      <c r="J716" t="s">
        <v>372</v>
      </c>
      <c r="K716" t="s">
        <v>24</v>
      </c>
      <c r="L716" t="s">
        <v>373</v>
      </c>
      <c r="M716" t="s">
        <v>5323</v>
      </c>
      <c r="N716" t="s">
        <v>46</v>
      </c>
    </row>
    <row r="717" spans="1:14" x14ac:dyDescent="0.25">
      <c r="A717" t="s">
        <v>5324</v>
      </c>
      <c r="C717" t="s">
        <v>76</v>
      </c>
      <c r="D717" t="s">
        <v>472</v>
      </c>
      <c r="E717" t="s">
        <v>18</v>
      </c>
      <c r="F717" t="s">
        <v>5325</v>
      </c>
      <c r="G717" t="s">
        <v>5326</v>
      </c>
      <c r="H717" t="s">
        <v>5327</v>
      </c>
      <c r="I717" t="s">
        <v>34</v>
      </c>
      <c r="J717" t="s">
        <v>284</v>
      </c>
      <c r="K717" t="s">
        <v>24</v>
      </c>
      <c r="L717" t="s">
        <v>477</v>
      </c>
      <c r="M717" t="s">
        <v>26</v>
      </c>
      <c r="N717" t="s">
        <v>27</v>
      </c>
    </row>
    <row r="718" spans="1:14" x14ac:dyDescent="0.25">
      <c r="A718" t="s">
        <v>1471</v>
      </c>
      <c r="B718" t="s">
        <v>1472</v>
      </c>
      <c r="C718" t="s">
        <v>76</v>
      </c>
      <c r="D718" t="s">
        <v>638</v>
      </c>
      <c r="E718" t="s">
        <v>18</v>
      </c>
      <c r="F718" t="s">
        <v>5328</v>
      </c>
      <c r="G718" t="s">
        <v>5329</v>
      </c>
      <c r="H718" t="s">
        <v>5330</v>
      </c>
      <c r="I718" t="s">
        <v>34</v>
      </c>
      <c r="J718" t="s">
        <v>889</v>
      </c>
      <c r="K718" t="s">
        <v>24</v>
      </c>
      <c r="L718" t="s">
        <v>82</v>
      </c>
      <c r="M718" t="s">
        <v>26</v>
      </c>
      <c r="N718" t="s">
        <v>27</v>
      </c>
    </row>
    <row r="719" spans="1:14" x14ac:dyDescent="0.25">
      <c r="A719" t="s">
        <v>5331</v>
      </c>
      <c r="B719" t="s">
        <v>5332</v>
      </c>
      <c r="C719" t="s">
        <v>16</v>
      </c>
      <c r="D719" t="s">
        <v>404</v>
      </c>
      <c r="E719" t="s">
        <v>18</v>
      </c>
      <c r="F719" t="s">
        <v>5333</v>
      </c>
      <c r="G719" t="s">
        <v>5334</v>
      </c>
      <c r="H719" t="s">
        <v>5335</v>
      </c>
      <c r="I719" t="s">
        <v>34</v>
      </c>
      <c r="J719" t="s">
        <v>1066</v>
      </c>
      <c r="K719" t="s">
        <v>24</v>
      </c>
      <c r="L719" t="s">
        <v>82</v>
      </c>
      <c r="M719" t="s">
        <v>26</v>
      </c>
      <c r="N719" t="s">
        <v>27</v>
      </c>
    </row>
    <row r="720" spans="1:14" x14ac:dyDescent="0.25">
      <c r="A720" t="s">
        <v>5336</v>
      </c>
      <c r="B720" t="s">
        <v>5337</v>
      </c>
      <c r="C720" t="s">
        <v>16</v>
      </c>
      <c r="D720" t="s">
        <v>197</v>
      </c>
      <c r="E720" t="s">
        <v>18</v>
      </c>
      <c r="F720" t="s">
        <v>5338</v>
      </c>
      <c r="G720" t="s">
        <v>5339</v>
      </c>
      <c r="H720" t="s">
        <v>5340</v>
      </c>
      <c r="I720" t="s">
        <v>34</v>
      </c>
      <c r="J720" t="s">
        <v>315</v>
      </c>
      <c r="K720" t="s">
        <v>24</v>
      </c>
      <c r="L720" t="s">
        <v>3702</v>
      </c>
      <c r="M720" t="s">
        <v>5341</v>
      </c>
      <c r="N720" t="s">
        <v>46</v>
      </c>
    </row>
    <row r="721" spans="1:14" x14ac:dyDescent="0.25">
      <c r="A721" t="s">
        <v>1471</v>
      </c>
      <c r="B721" t="s">
        <v>1472</v>
      </c>
      <c r="C721" t="s">
        <v>76</v>
      </c>
      <c r="D721" t="s">
        <v>638</v>
      </c>
      <c r="E721" t="s">
        <v>18</v>
      </c>
      <c r="F721" t="s">
        <v>5342</v>
      </c>
      <c r="G721" t="s">
        <v>5343</v>
      </c>
      <c r="H721" t="s">
        <v>5344</v>
      </c>
      <c r="I721" t="s">
        <v>34</v>
      </c>
      <c r="J721" t="s">
        <v>276</v>
      </c>
      <c r="K721" t="s">
        <v>24</v>
      </c>
      <c r="L721" t="s">
        <v>82</v>
      </c>
      <c r="M721" t="s">
        <v>26</v>
      </c>
      <c r="N721" t="s">
        <v>27</v>
      </c>
    </row>
    <row r="722" spans="1:14" x14ac:dyDescent="0.25">
      <c r="A722" t="s">
        <v>5345</v>
      </c>
      <c r="B722" t="s">
        <v>5346</v>
      </c>
      <c r="C722" t="s">
        <v>16</v>
      </c>
      <c r="D722" t="s">
        <v>5347</v>
      </c>
      <c r="E722" t="s">
        <v>18</v>
      </c>
      <c r="F722" t="s">
        <v>5348</v>
      </c>
      <c r="G722" t="s">
        <v>5349</v>
      </c>
      <c r="H722" t="s">
        <v>5350</v>
      </c>
      <c r="I722" t="s">
        <v>34</v>
      </c>
      <c r="J722" t="s">
        <v>256</v>
      </c>
      <c r="K722" t="s">
        <v>24</v>
      </c>
      <c r="L722" t="s">
        <v>224</v>
      </c>
      <c r="M722" t="s">
        <v>26</v>
      </c>
      <c r="N722" t="s">
        <v>27</v>
      </c>
    </row>
    <row r="723" spans="1:14" x14ac:dyDescent="0.25">
      <c r="A723" t="s">
        <v>5351</v>
      </c>
      <c r="B723" t="s">
        <v>5352</v>
      </c>
      <c r="C723" t="s">
        <v>16</v>
      </c>
      <c r="D723" t="s">
        <v>3769</v>
      </c>
      <c r="E723" t="s">
        <v>18</v>
      </c>
      <c r="F723" t="s">
        <v>5353</v>
      </c>
      <c r="G723" t="s">
        <v>5354</v>
      </c>
      <c r="H723" t="s">
        <v>5355</v>
      </c>
      <c r="I723" t="s">
        <v>34</v>
      </c>
      <c r="J723" t="s">
        <v>192</v>
      </c>
      <c r="K723" t="s">
        <v>24</v>
      </c>
      <c r="L723" t="s">
        <v>114</v>
      </c>
      <c r="M723" t="s">
        <v>5356</v>
      </c>
      <c r="N723" t="s">
        <v>46</v>
      </c>
    </row>
    <row r="724" spans="1:14" x14ac:dyDescent="0.25">
      <c r="A724" t="s">
        <v>5357</v>
      </c>
      <c r="B724" t="s">
        <v>5358</v>
      </c>
      <c r="C724" t="s">
        <v>76</v>
      </c>
      <c r="D724" t="s">
        <v>5359</v>
      </c>
      <c r="E724" t="s">
        <v>18</v>
      </c>
      <c r="F724" t="s">
        <v>5360</v>
      </c>
      <c r="G724" t="s">
        <v>5361</v>
      </c>
      <c r="H724" t="s">
        <v>5362</v>
      </c>
      <c r="I724" t="s">
        <v>34</v>
      </c>
      <c r="J724" t="s">
        <v>307</v>
      </c>
      <c r="K724" t="s">
        <v>24</v>
      </c>
      <c r="L724" t="s">
        <v>248</v>
      </c>
      <c r="M724" t="s">
        <v>26</v>
      </c>
      <c r="N724" t="s">
        <v>27</v>
      </c>
    </row>
    <row r="725" spans="1:14" x14ac:dyDescent="0.25">
      <c r="A725" t="s">
        <v>1586</v>
      </c>
      <c r="B725" t="s">
        <v>1587</v>
      </c>
      <c r="C725" t="s">
        <v>16</v>
      </c>
      <c r="D725" t="s">
        <v>472</v>
      </c>
      <c r="E725" t="s">
        <v>18</v>
      </c>
      <c r="F725" t="s">
        <v>5363</v>
      </c>
      <c r="G725" t="s">
        <v>5364</v>
      </c>
      <c r="H725" t="s">
        <v>5365</v>
      </c>
      <c r="I725" t="s">
        <v>34</v>
      </c>
      <c r="J725" t="s">
        <v>699</v>
      </c>
      <c r="K725" t="s">
        <v>24</v>
      </c>
      <c r="L725" t="s">
        <v>477</v>
      </c>
      <c r="M725" t="s">
        <v>26</v>
      </c>
      <c r="N725" t="s">
        <v>27</v>
      </c>
    </row>
    <row r="726" spans="1:14" x14ac:dyDescent="0.25">
      <c r="A726" t="s">
        <v>5366</v>
      </c>
      <c r="B726" t="s">
        <v>5367</v>
      </c>
      <c r="C726" t="s">
        <v>76</v>
      </c>
      <c r="D726" t="s">
        <v>5368</v>
      </c>
      <c r="E726" t="s">
        <v>18</v>
      </c>
      <c r="F726" t="s">
        <v>5369</v>
      </c>
      <c r="G726" t="s">
        <v>5370</v>
      </c>
      <c r="H726" t="s">
        <v>5371</v>
      </c>
      <c r="I726" t="s">
        <v>34</v>
      </c>
      <c r="J726" t="s">
        <v>1398</v>
      </c>
      <c r="K726" t="s">
        <v>24</v>
      </c>
      <c r="L726" t="s">
        <v>700</v>
      </c>
      <c r="M726" t="s">
        <v>5372</v>
      </c>
      <c r="N726" t="s">
        <v>46</v>
      </c>
    </row>
    <row r="727" spans="1:14" x14ac:dyDescent="0.25">
      <c r="A727" t="s">
        <v>5373</v>
      </c>
      <c r="B727" t="s">
        <v>5374</v>
      </c>
      <c r="C727" t="s">
        <v>16</v>
      </c>
      <c r="D727" t="s">
        <v>220</v>
      </c>
      <c r="E727" t="s">
        <v>18</v>
      </c>
      <c r="F727" t="s">
        <v>5375</v>
      </c>
      <c r="G727" t="s">
        <v>5376</v>
      </c>
      <c r="H727" t="s">
        <v>5377</v>
      </c>
      <c r="I727" t="s">
        <v>34</v>
      </c>
      <c r="J727" t="s">
        <v>2223</v>
      </c>
      <c r="K727" t="s">
        <v>24</v>
      </c>
      <c r="L727" t="s">
        <v>224</v>
      </c>
      <c r="M727" t="s">
        <v>26</v>
      </c>
      <c r="N727" t="s">
        <v>27</v>
      </c>
    </row>
    <row r="728" spans="1:14" x14ac:dyDescent="0.25">
      <c r="A728" t="s">
        <v>5378</v>
      </c>
      <c r="B728" t="s">
        <v>5379</v>
      </c>
      <c r="C728" t="s">
        <v>1572</v>
      </c>
      <c r="D728" t="s">
        <v>5380</v>
      </c>
      <c r="E728" t="s">
        <v>18</v>
      </c>
      <c r="F728" t="s">
        <v>5381</v>
      </c>
      <c r="G728" t="s">
        <v>5382</v>
      </c>
      <c r="H728" t="s">
        <v>5383</v>
      </c>
      <c r="I728" t="s">
        <v>34</v>
      </c>
      <c r="J728" t="s">
        <v>1557</v>
      </c>
      <c r="K728" t="s">
        <v>24</v>
      </c>
      <c r="L728" t="s">
        <v>224</v>
      </c>
      <c r="M728" t="s">
        <v>5384</v>
      </c>
      <c r="N728" t="s">
        <v>46</v>
      </c>
    </row>
    <row r="729" spans="1:14" x14ac:dyDescent="0.25">
      <c r="A729" t="s">
        <v>5385</v>
      </c>
      <c r="B729" t="s">
        <v>5386</v>
      </c>
      <c r="C729" t="s">
        <v>16</v>
      </c>
      <c r="D729" t="s">
        <v>5387</v>
      </c>
      <c r="E729" t="s">
        <v>18</v>
      </c>
      <c r="F729" t="s">
        <v>5388</v>
      </c>
      <c r="G729" t="s">
        <v>5389</v>
      </c>
      <c r="H729" t="s">
        <v>5390</v>
      </c>
      <c r="I729" t="s">
        <v>34</v>
      </c>
      <c r="J729" t="s">
        <v>635</v>
      </c>
      <c r="K729" t="s">
        <v>24</v>
      </c>
      <c r="L729" t="s">
        <v>44</v>
      </c>
      <c r="M729" t="s">
        <v>5391</v>
      </c>
      <c r="N729" t="s">
        <v>46</v>
      </c>
    </row>
    <row r="730" spans="1:14" x14ac:dyDescent="0.25">
      <c r="A730" t="s">
        <v>5392</v>
      </c>
      <c r="B730" t="s">
        <v>5393</v>
      </c>
      <c r="C730" t="s">
        <v>16</v>
      </c>
      <c r="D730" t="s">
        <v>2847</v>
      </c>
      <c r="E730" t="s">
        <v>18</v>
      </c>
      <c r="F730" t="s">
        <v>5394</v>
      </c>
      <c r="G730" t="s">
        <v>5395</v>
      </c>
      <c r="H730" t="s">
        <v>5396</v>
      </c>
      <c r="I730" t="s">
        <v>34</v>
      </c>
      <c r="J730" t="s">
        <v>536</v>
      </c>
      <c r="K730" t="s">
        <v>24</v>
      </c>
      <c r="L730" t="s">
        <v>82</v>
      </c>
      <c r="M730" t="s">
        <v>5397</v>
      </c>
      <c r="N730" t="s">
        <v>46</v>
      </c>
    </row>
    <row r="731" spans="1:14" x14ac:dyDescent="0.25">
      <c r="A731" t="s">
        <v>5398</v>
      </c>
      <c r="B731" t="s">
        <v>5399</v>
      </c>
      <c r="C731" t="s">
        <v>16</v>
      </c>
      <c r="D731" t="s">
        <v>5400</v>
      </c>
      <c r="E731" t="s">
        <v>18</v>
      </c>
      <c r="F731" t="s">
        <v>5401</v>
      </c>
      <c r="G731" t="s">
        <v>5402</v>
      </c>
      <c r="H731" t="s">
        <v>5403</v>
      </c>
      <c r="I731" t="s">
        <v>34</v>
      </c>
      <c r="J731" t="s">
        <v>691</v>
      </c>
      <c r="K731" t="s">
        <v>24</v>
      </c>
      <c r="L731" t="s">
        <v>248</v>
      </c>
      <c r="M731" t="s">
        <v>26</v>
      </c>
      <c r="N731" t="s">
        <v>27</v>
      </c>
    </row>
    <row r="732" spans="1:14" x14ac:dyDescent="0.25">
      <c r="A732" t="s">
        <v>5404</v>
      </c>
      <c r="B732" t="s">
        <v>5405</v>
      </c>
      <c r="C732" t="s">
        <v>16</v>
      </c>
      <c r="D732" t="s">
        <v>547</v>
      </c>
      <c r="E732" t="s">
        <v>18</v>
      </c>
      <c r="F732" t="s">
        <v>5406</v>
      </c>
      <c r="G732" t="s">
        <v>5407</v>
      </c>
      <c r="H732" t="s">
        <v>5408</v>
      </c>
      <c r="I732" t="s">
        <v>34</v>
      </c>
      <c r="J732" t="s">
        <v>333</v>
      </c>
      <c r="K732" t="s">
        <v>24</v>
      </c>
      <c r="L732" t="s">
        <v>552</v>
      </c>
      <c r="M732" t="s">
        <v>5409</v>
      </c>
      <c r="N732" t="s">
        <v>46</v>
      </c>
    </row>
    <row r="733" spans="1:14" x14ac:dyDescent="0.25">
      <c r="A733" t="s">
        <v>5410</v>
      </c>
      <c r="B733" t="s">
        <v>5411</v>
      </c>
      <c r="C733" t="s">
        <v>16</v>
      </c>
      <c r="D733" t="s">
        <v>3824</v>
      </c>
      <c r="E733" t="s">
        <v>18</v>
      </c>
      <c r="F733" t="s">
        <v>5412</v>
      </c>
      <c r="G733" t="s">
        <v>5413</v>
      </c>
      <c r="H733" t="s">
        <v>5414</v>
      </c>
      <c r="I733" t="s">
        <v>34</v>
      </c>
      <c r="J733" t="s">
        <v>372</v>
      </c>
      <c r="K733" t="s">
        <v>24</v>
      </c>
      <c r="L733" t="s">
        <v>848</v>
      </c>
      <c r="M733" t="s">
        <v>5415</v>
      </c>
      <c r="N733" t="s">
        <v>46</v>
      </c>
    </row>
    <row r="734" spans="1:14" x14ac:dyDescent="0.25">
      <c r="A734" t="s">
        <v>5416</v>
      </c>
      <c r="B734" t="s">
        <v>5417</v>
      </c>
      <c r="C734" t="s">
        <v>76</v>
      </c>
      <c r="D734" t="s">
        <v>197</v>
      </c>
      <c r="E734" t="s">
        <v>18</v>
      </c>
      <c r="F734" t="s">
        <v>5418</v>
      </c>
      <c r="G734" t="s">
        <v>5419</v>
      </c>
      <c r="H734" t="s">
        <v>5420</v>
      </c>
      <c r="I734" t="s">
        <v>34</v>
      </c>
      <c r="J734" t="s">
        <v>315</v>
      </c>
      <c r="K734" t="s">
        <v>24</v>
      </c>
      <c r="L734" t="s">
        <v>202</v>
      </c>
      <c r="M734" t="s">
        <v>5421</v>
      </c>
      <c r="N734" t="s">
        <v>46</v>
      </c>
    </row>
    <row r="735" spans="1:14" x14ac:dyDescent="0.25">
      <c r="A735" t="s">
        <v>5422</v>
      </c>
      <c r="C735" t="s">
        <v>76</v>
      </c>
      <c r="D735" t="s">
        <v>5423</v>
      </c>
      <c r="E735" t="s">
        <v>18</v>
      </c>
      <c r="F735" t="s">
        <v>5424</v>
      </c>
      <c r="G735" t="s">
        <v>5425</v>
      </c>
      <c r="H735" t="s">
        <v>5426</v>
      </c>
      <c r="I735" t="s">
        <v>34</v>
      </c>
      <c r="J735" t="s">
        <v>170</v>
      </c>
      <c r="K735" t="s">
        <v>24</v>
      </c>
      <c r="L735" t="s">
        <v>44</v>
      </c>
      <c r="M735" t="s">
        <v>5427</v>
      </c>
      <c r="N735" t="s">
        <v>46</v>
      </c>
    </row>
    <row r="736" spans="1:14" x14ac:dyDescent="0.25">
      <c r="A736" t="s">
        <v>5428</v>
      </c>
      <c r="C736" t="s">
        <v>76</v>
      </c>
      <c r="D736" t="s">
        <v>503</v>
      </c>
      <c r="E736" t="s">
        <v>18</v>
      </c>
      <c r="F736" t="s">
        <v>5429</v>
      </c>
      <c r="G736" t="s">
        <v>5430</v>
      </c>
      <c r="H736" t="s">
        <v>5431</v>
      </c>
      <c r="I736" t="s">
        <v>34</v>
      </c>
      <c r="J736" t="s">
        <v>162</v>
      </c>
      <c r="K736" t="s">
        <v>24</v>
      </c>
      <c r="L736" t="s">
        <v>224</v>
      </c>
      <c r="M736" t="s">
        <v>5432</v>
      </c>
      <c r="N736" t="s">
        <v>46</v>
      </c>
    </row>
    <row r="737" spans="1:14" x14ac:dyDescent="0.25">
      <c r="A737" t="s">
        <v>5439</v>
      </c>
      <c r="B737" t="s">
        <v>5440</v>
      </c>
      <c r="C737" t="s">
        <v>16</v>
      </c>
      <c r="D737" t="s">
        <v>102</v>
      </c>
      <c r="E737" t="s">
        <v>18</v>
      </c>
      <c r="F737" t="s">
        <v>5441</v>
      </c>
      <c r="G737" t="s">
        <v>5442</v>
      </c>
      <c r="H737" t="s">
        <v>5443</v>
      </c>
      <c r="I737" t="s">
        <v>34</v>
      </c>
      <c r="J737" t="s">
        <v>71</v>
      </c>
      <c r="K737" t="s">
        <v>24</v>
      </c>
      <c r="L737" t="s">
        <v>82</v>
      </c>
      <c r="M737" t="s">
        <v>5444</v>
      </c>
      <c r="N737" t="s">
        <v>46</v>
      </c>
    </row>
    <row r="738" spans="1:14" x14ac:dyDescent="0.25">
      <c r="A738" t="s">
        <v>5445</v>
      </c>
      <c r="B738" t="s">
        <v>5446</v>
      </c>
      <c r="C738" t="s">
        <v>76</v>
      </c>
      <c r="D738" t="s">
        <v>5447</v>
      </c>
      <c r="E738" t="s">
        <v>18</v>
      </c>
      <c r="F738" t="s">
        <v>5448</v>
      </c>
      <c r="G738" t="s">
        <v>5449</v>
      </c>
      <c r="H738" t="s">
        <v>5450</v>
      </c>
      <c r="I738" t="s">
        <v>34</v>
      </c>
      <c r="J738" t="s">
        <v>551</v>
      </c>
      <c r="K738" t="s">
        <v>24</v>
      </c>
      <c r="L738" t="s">
        <v>5451</v>
      </c>
      <c r="M738" t="s">
        <v>5452</v>
      </c>
      <c r="N738" t="s">
        <v>46</v>
      </c>
    </row>
    <row r="739" spans="1:14" x14ac:dyDescent="0.25">
      <c r="A739" t="s">
        <v>5385</v>
      </c>
      <c r="B739" t="s">
        <v>5453</v>
      </c>
      <c r="C739" t="s">
        <v>76</v>
      </c>
      <c r="D739" t="s">
        <v>5387</v>
      </c>
      <c r="E739" t="s">
        <v>18</v>
      </c>
      <c r="F739" t="s">
        <v>5454</v>
      </c>
      <c r="G739" t="s">
        <v>5455</v>
      </c>
      <c r="H739" t="s">
        <v>5456</v>
      </c>
      <c r="I739" t="s">
        <v>34</v>
      </c>
      <c r="J739" t="s">
        <v>372</v>
      </c>
      <c r="K739" t="s">
        <v>24</v>
      </c>
      <c r="L739" t="s">
        <v>44</v>
      </c>
      <c r="M739" t="s">
        <v>5457</v>
      </c>
      <c r="N739" t="s">
        <v>46</v>
      </c>
    </row>
    <row r="740" spans="1:14" x14ac:dyDescent="0.25">
      <c r="A740" t="s">
        <v>5463</v>
      </c>
      <c r="B740" t="s">
        <v>4866</v>
      </c>
      <c r="C740" t="s">
        <v>76</v>
      </c>
      <c r="D740" t="s">
        <v>3093</v>
      </c>
      <c r="E740" t="s">
        <v>18</v>
      </c>
      <c r="F740" t="s">
        <v>5464</v>
      </c>
      <c r="G740" t="s">
        <v>5465</v>
      </c>
      <c r="H740" t="s">
        <v>5466</v>
      </c>
      <c r="I740" t="s">
        <v>34</v>
      </c>
      <c r="J740" t="s">
        <v>5467</v>
      </c>
      <c r="K740" t="s">
        <v>3836</v>
      </c>
      <c r="L740" t="s">
        <v>3315</v>
      </c>
      <c r="M740" t="s">
        <v>26</v>
      </c>
      <c r="N740" t="s">
        <v>27</v>
      </c>
    </row>
    <row r="741" spans="1:14" x14ac:dyDescent="0.25">
      <c r="A741" t="s">
        <v>5468</v>
      </c>
      <c r="C741" t="s">
        <v>16</v>
      </c>
      <c r="D741" t="s">
        <v>5469</v>
      </c>
      <c r="E741" t="s">
        <v>18</v>
      </c>
      <c r="F741" t="s">
        <v>5470</v>
      </c>
      <c r="G741" t="s">
        <v>5471</v>
      </c>
      <c r="H741" t="s">
        <v>5472</v>
      </c>
      <c r="I741" t="s">
        <v>34</v>
      </c>
      <c r="J741" t="s">
        <v>178</v>
      </c>
      <c r="K741" t="s">
        <v>24</v>
      </c>
      <c r="L741" t="s">
        <v>5473</v>
      </c>
      <c r="M741" t="s">
        <v>26</v>
      </c>
      <c r="N741" t="s">
        <v>27</v>
      </c>
    </row>
    <row r="742" spans="1:14" x14ac:dyDescent="0.25">
      <c r="A742" t="s">
        <v>5474</v>
      </c>
      <c r="B742" t="s">
        <v>5475</v>
      </c>
      <c r="C742" t="s">
        <v>76</v>
      </c>
      <c r="D742" t="s">
        <v>5476</v>
      </c>
      <c r="E742" t="s">
        <v>18</v>
      </c>
      <c r="F742" t="s">
        <v>5477</v>
      </c>
      <c r="G742" t="s">
        <v>5478</v>
      </c>
      <c r="H742" t="s">
        <v>5479</v>
      </c>
      <c r="I742" t="s">
        <v>34</v>
      </c>
      <c r="J742" t="s">
        <v>2658</v>
      </c>
      <c r="K742" t="s">
        <v>24</v>
      </c>
      <c r="L742" t="s">
        <v>5480</v>
      </c>
      <c r="M742" t="s">
        <v>5481</v>
      </c>
      <c r="N742" t="s">
        <v>46</v>
      </c>
    </row>
    <row r="743" spans="1:14" x14ac:dyDescent="0.25">
      <c r="A743" t="s">
        <v>381</v>
      </c>
      <c r="B743" t="s">
        <v>382</v>
      </c>
      <c r="C743" t="s">
        <v>76</v>
      </c>
      <c r="D743" t="s">
        <v>197</v>
      </c>
      <c r="E743" t="s">
        <v>18</v>
      </c>
      <c r="F743" t="s">
        <v>5482</v>
      </c>
      <c r="G743" t="s">
        <v>5483</v>
      </c>
      <c r="H743" t="s">
        <v>5484</v>
      </c>
      <c r="I743" t="s">
        <v>34</v>
      </c>
      <c r="J743" t="s">
        <v>2244</v>
      </c>
      <c r="K743" t="s">
        <v>24</v>
      </c>
      <c r="L743" t="s">
        <v>5485</v>
      </c>
      <c r="M743" t="s">
        <v>5486</v>
      </c>
      <c r="N743" t="s">
        <v>46</v>
      </c>
    </row>
    <row r="744" spans="1:14" x14ac:dyDescent="0.25">
      <c r="A744" t="s">
        <v>5487</v>
      </c>
      <c r="B744" t="s">
        <v>5488</v>
      </c>
      <c r="C744" t="s">
        <v>16</v>
      </c>
      <c r="D744" t="s">
        <v>5489</v>
      </c>
      <c r="E744" t="s">
        <v>18</v>
      </c>
      <c r="F744" t="s">
        <v>5490</v>
      </c>
      <c r="G744" t="s">
        <v>5491</v>
      </c>
      <c r="H744" t="s">
        <v>5492</v>
      </c>
      <c r="I744" t="s">
        <v>34</v>
      </c>
      <c r="J744" t="s">
        <v>448</v>
      </c>
      <c r="K744" t="s">
        <v>24</v>
      </c>
      <c r="L744" t="s">
        <v>44</v>
      </c>
      <c r="M744" t="s">
        <v>26</v>
      </c>
      <c r="N744" t="s">
        <v>27</v>
      </c>
    </row>
    <row r="745" spans="1:14" x14ac:dyDescent="0.25">
      <c r="A745" t="s">
        <v>5493</v>
      </c>
      <c r="B745" t="s">
        <v>5494</v>
      </c>
      <c r="C745" t="s">
        <v>76</v>
      </c>
      <c r="D745" t="s">
        <v>5495</v>
      </c>
      <c r="E745" t="s">
        <v>18</v>
      </c>
      <c r="F745" t="s">
        <v>5496</v>
      </c>
      <c r="G745" t="s">
        <v>5497</v>
      </c>
      <c r="H745" t="s">
        <v>5498</v>
      </c>
      <c r="I745" t="s">
        <v>34</v>
      </c>
      <c r="J745" t="s">
        <v>626</v>
      </c>
      <c r="K745" t="s">
        <v>24</v>
      </c>
      <c r="L745" t="s">
        <v>817</v>
      </c>
      <c r="M745" t="s">
        <v>5499</v>
      </c>
      <c r="N745" t="s">
        <v>46</v>
      </c>
    </row>
    <row r="746" spans="1:14" x14ac:dyDescent="0.25">
      <c r="A746" t="s">
        <v>5500</v>
      </c>
      <c r="B746" t="s">
        <v>5501</v>
      </c>
      <c r="C746" t="s">
        <v>76</v>
      </c>
      <c r="D746" t="s">
        <v>5502</v>
      </c>
      <c r="E746" t="s">
        <v>18</v>
      </c>
      <c r="F746" t="s">
        <v>5503</v>
      </c>
      <c r="G746" t="s">
        <v>5504</v>
      </c>
      <c r="H746" t="s">
        <v>5505</v>
      </c>
      <c r="I746" t="s">
        <v>34</v>
      </c>
      <c r="J746" t="s">
        <v>1066</v>
      </c>
      <c r="K746" t="s">
        <v>24</v>
      </c>
      <c r="L746" t="s">
        <v>2442</v>
      </c>
      <c r="M746" t="s">
        <v>26</v>
      </c>
      <c r="N746" t="s">
        <v>27</v>
      </c>
    </row>
    <row r="747" spans="1:14" x14ac:dyDescent="0.25">
      <c r="A747" t="s">
        <v>5506</v>
      </c>
      <c r="B747" t="s">
        <v>5507</v>
      </c>
      <c r="C747" t="s">
        <v>76</v>
      </c>
      <c r="D747" t="s">
        <v>5508</v>
      </c>
      <c r="E747" t="s">
        <v>18</v>
      </c>
      <c r="F747" t="s">
        <v>5509</v>
      </c>
      <c r="G747" t="s">
        <v>5510</v>
      </c>
      <c r="H747" t="s">
        <v>5511</v>
      </c>
      <c r="I747" t="s">
        <v>34</v>
      </c>
      <c r="J747" t="s">
        <v>1468</v>
      </c>
      <c r="K747" t="s">
        <v>24</v>
      </c>
      <c r="L747" t="s">
        <v>4992</v>
      </c>
      <c r="M747" t="s">
        <v>5512</v>
      </c>
      <c r="N747" t="s">
        <v>46</v>
      </c>
    </row>
    <row r="748" spans="1:14" x14ac:dyDescent="0.25">
      <c r="A748" t="s">
        <v>5513</v>
      </c>
      <c r="B748" t="s">
        <v>5514</v>
      </c>
      <c r="C748" t="s">
        <v>16</v>
      </c>
      <c r="D748" t="s">
        <v>220</v>
      </c>
      <c r="E748" t="s">
        <v>18</v>
      </c>
      <c r="F748" t="s">
        <v>5515</v>
      </c>
      <c r="G748" t="s">
        <v>5516</v>
      </c>
      <c r="H748" t="s">
        <v>5517</v>
      </c>
      <c r="I748" t="s">
        <v>34</v>
      </c>
      <c r="J748" t="s">
        <v>2490</v>
      </c>
      <c r="K748" t="s">
        <v>24</v>
      </c>
      <c r="L748" t="s">
        <v>224</v>
      </c>
      <c r="M748" t="s">
        <v>26</v>
      </c>
      <c r="N748" t="s">
        <v>27</v>
      </c>
    </row>
    <row r="749" spans="1:14" x14ac:dyDescent="0.25">
      <c r="A749" t="s">
        <v>286</v>
      </c>
      <c r="B749" t="s">
        <v>287</v>
      </c>
      <c r="C749" t="s">
        <v>16</v>
      </c>
      <c r="D749" t="s">
        <v>288</v>
      </c>
      <c r="E749" t="s">
        <v>18</v>
      </c>
      <c r="F749" t="s">
        <v>5525</v>
      </c>
      <c r="G749" t="s">
        <v>5526</v>
      </c>
      <c r="H749" t="s">
        <v>5527</v>
      </c>
      <c r="I749" t="s">
        <v>34</v>
      </c>
      <c r="J749" t="s">
        <v>127</v>
      </c>
      <c r="K749" t="s">
        <v>24</v>
      </c>
      <c r="L749" t="s">
        <v>224</v>
      </c>
      <c r="M749" t="s">
        <v>5528</v>
      </c>
      <c r="N749" t="s">
        <v>46</v>
      </c>
    </row>
    <row r="750" spans="1:14" x14ac:dyDescent="0.25">
      <c r="A750" t="s">
        <v>5529</v>
      </c>
      <c r="B750" t="s">
        <v>5530</v>
      </c>
      <c r="C750" t="s">
        <v>76</v>
      </c>
      <c r="D750" t="s">
        <v>102</v>
      </c>
      <c r="E750" t="s">
        <v>18</v>
      </c>
      <c r="F750" t="s">
        <v>5531</v>
      </c>
      <c r="G750" t="s">
        <v>5532</v>
      </c>
      <c r="H750" t="s">
        <v>5533</v>
      </c>
      <c r="I750" t="s">
        <v>34</v>
      </c>
      <c r="J750" t="s">
        <v>648</v>
      </c>
      <c r="K750" t="s">
        <v>24</v>
      </c>
      <c r="L750" t="s">
        <v>82</v>
      </c>
      <c r="M750" t="s">
        <v>5534</v>
      </c>
      <c r="N750" t="s">
        <v>46</v>
      </c>
    </row>
    <row r="751" spans="1:14" x14ac:dyDescent="0.25">
      <c r="A751" t="s">
        <v>5535</v>
      </c>
      <c r="C751" t="s">
        <v>16</v>
      </c>
      <c r="D751" t="s">
        <v>4054</v>
      </c>
      <c r="E751" t="s">
        <v>18</v>
      </c>
      <c r="F751" t="s">
        <v>5536</v>
      </c>
      <c r="G751" t="s">
        <v>5537</v>
      </c>
      <c r="H751" t="s">
        <v>5538</v>
      </c>
      <c r="I751" t="s">
        <v>34</v>
      </c>
      <c r="J751" t="s">
        <v>514</v>
      </c>
      <c r="K751" t="s">
        <v>24</v>
      </c>
      <c r="L751" t="s">
        <v>224</v>
      </c>
      <c r="M751" t="s">
        <v>26</v>
      </c>
      <c r="N751" t="s">
        <v>27</v>
      </c>
    </row>
    <row r="752" spans="1:14" x14ac:dyDescent="0.25">
      <c r="A752" t="s">
        <v>5544</v>
      </c>
      <c r="B752" t="s">
        <v>5545</v>
      </c>
      <c r="C752" t="s">
        <v>76</v>
      </c>
      <c r="D752" t="s">
        <v>5546</v>
      </c>
      <c r="E752" t="s">
        <v>18</v>
      </c>
      <c r="F752" t="s">
        <v>5547</v>
      </c>
      <c r="G752" t="s">
        <v>5548</v>
      </c>
      <c r="H752" t="s">
        <v>5549</v>
      </c>
      <c r="I752" t="s">
        <v>34</v>
      </c>
      <c r="J752" t="s">
        <v>944</v>
      </c>
      <c r="K752" t="s">
        <v>24</v>
      </c>
      <c r="L752" t="s">
        <v>82</v>
      </c>
      <c r="M752" t="s">
        <v>26</v>
      </c>
      <c r="N752" t="s">
        <v>27</v>
      </c>
    </row>
    <row r="753" spans="1:14" x14ac:dyDescent="0.25">
      <c r="A753" t="s">
        <v>5550</v>
      </c>
      <c r="B753" t="s">
        <v>1319</v>
      </c>
      <c r="C753" t="s">
        <v>16</v>
      </c>
      <c r="D753" t="s">
        <v>1320</v>
      </c>
      <c r="E753" t="s">
        <v>18</v>
      </c>
      <c r="F753" t="s">
        <v>5551</v>
      </c>
      <c r="G753" t="s">
        <v>5552</v>
      </c>
      <c r="H753" t="s">
        <v>5553</v>
      </c>
      <c r="I753" t="s">
        <v>34</v>
      </c>
      <c r="J753" t="s">
        <v>889</v>
      </c>
      <c r="K753" t="s">
        <v>24</v>
      </c>
      <c r="L753" t="s">
        <v>1324</v>
      </c>
      <c r="M753" t="s">
        <v>26</v>
      </c>
      <c r="N753" t="s">
        <v>27</v>
      </c>
    </row>
    <row r="754" spans="1:14" x14ac:dyDescent="0.25">
      <c r="A754" t="s">
        <v>5554</v>
      </c>
      <c r="B754" t="s">
        <v>5555</v>
      </c>
      <c r="C754" t="s">
        <v>76</v>
      </c>
      <c r="D754" t="s">
        <v>5556</v>
      </c>
      <c r="E754" t="s">
        <v>18</v>
      </c>
      <c r="F754" t="s">
        <v>5557</v>
      </c>
      <c r="G754" t="s">
        <v>5558</v>
      </c>
      <c r="H754" t="s">
        <v>5559</v>
      </c>
      <c r="I754" t="s">
        <v>34</v>
      </c>
      <c r="J754" t="s">
        <v>372</v>
      </c>
      <c r="K754" t="s">
        <v>24</v>
      </c>
      <c r="L754" t="s">
        <v>82</v>
      </c>
      <c r="M754" t="s">
        <v>5560</v>
      </c>
      <c r="N754" t="s">
        <v>46</v>
      </c>
    </row>
    <row r="755" spans="1:14" x14ac:dyDescent="0.25">
      <c r="A755" t="s">
        <v>5561</v>
      </c>
      <c r="B755" t="s">
        <v>5562</v>
      </c>
      <c r="C755" t="s">
        <v>16</v>
      </c>
      <c r="D755" t="s">
        <v>1932</v>
      </c>
      <c r="E755" t="s">
        <v>18</v>
      </c>
      <c r="F755" t="s">
        <v>5563</v>
      </c>
      <c r="G755" t="s">
        <v>5564</v>
      </c>
      <c r="H755" t="s">
        <v>5565</v>
      </c>
      <c r="I755" t="s">
        <v>34</v>
      </c>
      <c r="J755" t="s">
        <v>1757</v>
      </c>
      <c r="K755" t="s">
        <v>24</v>
      </c>
      <c r="L755" t="s">
        <v>44</v>
      </c>
      <c r="M755" t="s">
        <v>26</v>
      </c>
      <c r="N755" t="s">
        <v>27</v>
      </c>
    </row>
    <row r="756" spans="1:14" x14ac:dyDescent="0.25">
      <c r="A756" t="s">
        <v>5571</v>
      </c>
      <c r="C756" t="s">
        <v>16</v>
      </c>
      <c r="D756" t="s">
        <v>5572</v>
      </c>
      <c r="E756" t="s">
        <v>18</v>
      </c>
      <c r="F756" t="s">
        <v>5573</v>
      </c>
      <c r="G756" t="s">
        <v>5574</v>
      </c>
      <c r="H756" t="s">
        <v>5575</v>
      </c>
      <c r="I756" t="s">
        <v>34</v>
      </c>
      <c r="J756" t="s">
        <v>476</v>
      </c>
      <c r="K756" t="s">
        <v>24</v>
      </c>
      <c r="L756" t="s">
        <v>5576</v>
      </c>
      <c r="M756" t="s">
        <v>26</v>
      </c>
      <c r="N756" t="s">
        <v>27</v>
      </c>
    </row>
    <row r="757" spans="1:14" x14ac:dyDescent="0.25">
      <c r="A757" t="s">
        <v>4763</v>
      </c>
      <c r="B757" t="s">
        <v>4764</v>
      </c>
      <c r="C757" t="s">
        <v>16</v>
      </c>
      <c r="D757" t="s">
        <v>4759</v>
      </c>
      <c r="E757" t="s">
        <v>695</v>
      </c>
      <c r="F757" t="s">
        <v>5577</v>
      </c>
      <c r="G757" t="s">
        <v>5578</v>
      </c>
      <c r="H757" t="s">
        <v>5579</v>
      </c>
      <c r="I757" t="s">
        <v>34</v>
      </c>
      <c r="J757" t="s">
        <v>1161</v>
      </c>
      <c r="K757" t="s">
        <v>24</v>
      </c>
      <c r="L757" t="s">
        <v>82</v>
      </c>
      <c r="M757" t="s">
        <v>26</v>
      </c>
      <c r="N757" t="s">
        <v>27</v>
      </c>
    </row>
    <row r="758" spans="1:14" x14ac:dyDescent="0.25">
      <c r="A758" t="s">
        <v>5580</v>
      </c>
      <c r="B758" t="s">
        <v>5226</v>
      </c>
      <c r="C758" t="s">
        <v>76</v>
      </c>
      <c r="D758" t="s">
        <v>5227</v>
      </c>
      <c r="E758" t="s">
        <v>695</v>
      </c>
      <c r="F758" t="s">
        <v>5581</v>
      </c>
      <c r="G758" t="s">
        <v>5582</v>
      </c>
      <c r="H758" t="s">
        <v>5583</v>
      </c>
      <c r="I758" t="s">
        <v>34</v>
      </c>
      <c r="J758" t="s">
        <v>53</v>
      </c>
      <c r="K758" t="s">
        <v>24</v>
      </c>
      <c r="L758" t="s">
        <v>2863</v>
      </c>
      <c r="M758" t="s">
        <v>5584</v>
      </c>
      <c r="N758" t="s">
        <v>46</v>
      </c>
    </row>
    <row r="759" spans="1:14" x14ac:dyDescent="0.25">
      <c r="A759" t="s">
        <v>5585</v>
      </c>
      <c r="B759" t="s">
        <v>5586</v>
      </c>
      <c r="C759" t="s">
        <v>76</v>
      </c>
      <c r="D759" t="s">
        <v>5587</v>
      </c>
      <c r="E759" t="s">
        <v>695</v>
      </c>
      <c r="F759" t="s">
        <v>5588</v>
      </c>
      <c r="G759" t="s">
        <v>5589</v>
      </c>
      <c r="H759" t="s">
        <v>5590</v>
      </c>
      <c r="I759" t="s">
        <v>34</v>
      </c>
      <c r="J759" t="s">
        <v>1435</v>
      </c>
      <c r="K759" t="s">
        <v>24</v>
      </c>
      <c r="L759" t="s">
        <v>1414</v>
      </c>
      <c r="M759" t="s">
        <v>5591</v>
      </c>
      <c r="N759" t="s">
        <v>46</v>
      </c>
    </row>
    <row r="760" spans="1:14" x14ac:dyDescent="0.25">
      <c r="A760" t="s">
        <v>5592</v>
      </c>
      <c r="B760" t="s">
        <v>2690</v>
      </c>
      <c r="C760" t="s">
        <v>16</v>
      </c>
      <c r="D760" t="s">
        <v>39</v>
      </c>
      <c r="E760" t="s">
        <v>695</v>
      </c>
      <c r="F760" t="s">
        <v>5593</v>
      </c>
      <c r="G760" t="s">
        <v>5594</v>
      </c>
      <c r="H760" t="s">
        <v>5595</v>
      </c>
      <c r="I760" t="s">
        <v>34</v>
      </c>
      <c r="J760" t="s">
        <v>315</v>
      </c>
      <c r="K760" t="s">
        <v>24</v>
      </c>
      <c r="L760" t="s">
        <v>4679</v>
      </c>
      <c r="M760" t="s">
        <v>5596</v>
      </c>
      <c r="N760" t="s">
        <v>46</v>
      </c>
    </row>
    <row r="761" spans="1:14" x14ac:dyDescent="0.25">
      <c r="A761" t="s">
        <v>5597</v>
      </c>
      <c r="B761" t="s">
        <v>4682</v>
      </c>
      <c r="C761" t="s">
        <v>76</v>
      </c>
      <c r="D761" t="s">
        <v>1612</v>
      </c>
      <c r="E761" t="s">
        <v>695</v>
      </c>
      <c r="F761" t="s">
        <v>5598</v>
      </c>
      <c r="G761" t="s">
        <v>5599</v>
      </c>
      <c r="H761" t="s">
        <v>5600</v>
      </c>
      <c r="I761" t="s">
        <v>34</v>
      </c>
      <c r="J761" t="s">
        <v>699</v>
      </c>
      <c r="K761" t="s">
        <v>24</v>
      </c>
      <c r="L761" t="s">
        <v>82</v>
      </c>
      <c r="M761" t="s">
        <v>26</v>
      </c>
      <c r="N761" t="s">
        <v>27</v>
      </c>
    </row>
    <row r="762" spans="1:14" x14ac:dyDescent="0.25">
      <c r="A762" t="s">
        <v>5604</v>
      </c>
      <c r="B762" t="s">
        <v>4875</v>
      </c>
      <c r="C762" t="s">
        <v>16</v>
      </c>
      <c r="D762" t="s">
        <v>5605</v>
      </c>
      <c r="E762" t="s">
        <v>695</v>
      </c>
      <c r="F762" t="s">
        <v>5606</v>
      </c>
      <c r="G762" t="s">
        <v>5607</v>
      </c>
      <c r="H762" t="s">
        <v>5608</v>
      </c>
      <c r="I762" t="s">
        <v>34</v>
      </c>
      <c r="J762" t="s">
        <v>2223</v>
      </c>
      <c r="K762" t="s">
        <v>24</v>
      </c>
      <c r="L762" t="s">
        <v>720</v>
      </c>
      <c r="M762" t="s">
        <v>26</v>
      </c>
      <c r="N762" t="s">
        <v>27</v>
      </c>
    </row>
    <row r="763" spans="1:14" x14ac:dyDescent="0.25">
      <c r="A763" t="s">
        <v>5115</v>
      </c>
      <c r="B763" t="s">
        <v>4651</v>
      </c>
      <c r="C763" t="s">
        <v>16</v>
      </c>
      <c r="D763" t="s">
        <v>4652</v>
      </c>
      <c r="E763" t="s">
        <v>695</v>
      </c>
      <c r="F763" t="s">
        <v>5609</v>
      </c>
      <c r="G763" t="s">
        <v>5610</v>
      </c>
      <c r="H763" t="s">
        <v>5611</v>
      </c>
      <c r="I763" t="s">
        <v>34</v>
      </c>
      <c r="J763" t="s">
        <v>1066</v>
      </c>
      <c r="K763" t="s">
        <v>24</v>
      </c>
      <c r="L763" t="s">
        <v>2777</v>
      </c>
      <c r="M763" t="s">
        <v>26</v>
      </c>
      <c r="N763" t="s">
        <v>27</v>
      </c>
    </row>
    <row r="764" spans="1:14" x14ac:dyDescent="0.25">
      <c r="A764" t="s">
        <v>4628</v>
      </c>
      <c r="B764" t="s">
        <v>101</v>
      </c>
      <c r="C764" t="s">
        <v>76</v>
      </c>
      <c r="D764" t="s">
        <v>4687</v>
      </c>
      <c r="E764" t="s">
        <v>695</v>
      </c>
      <c r="F764" t="s">
        <v>5622</v>
      </c>
      <c r="G764" t="s">
        <v>5623</v>
      </c>
      <c r="H764" t="s">
        <v>5624</v>
      </c>
      <c r="I764" t="s">
        <v>34</v>
      </c>
      <c r="J764" t="s">
        <v>568</v>
      </c>
      <c r="K764" t="s">
        <v>24</v>
      </c>
      <c r="L764" t="s">
        <v>4635</v>
      </c>
      <c r="M764" t="s">
        <v>5625</v>
      </c>
      <c r="N764" t="s">
        <v>46</v>
      </c>
    </row>
    <row r="765" spans="1:14" x14ac:dyDescent="0.25">
      <c r="A765" t="s">
        <v>5626</v>
      </c>
      <c r="B765" t="s">
        <v>5627</v>
      </c>
      <c r="C765" t="s">
        <v>600</v>
      </c>
      <c r="D765" t="s">
        <v>3384</v>
      </c>
      <c r="E765" t="s">
        <v>18</v>
      </c>
      <c r="F765" t="s">
        <v>5628</v>
      </c>
      <c r="G765" t="s">
        <v>5629</v>
      </c>
      <c r="H765" t="s">
        <v>5630</v>
      </c>
      <c r="I765" t="s">
        <v>34</v>
      </c>
      <c r="J765" t="s">
        <v>1227</v>
      </c>
      <c r="K765" t="s">
        <v>606</v>
      </c>
      <c r="L765" t="s">
        <v>82</v>
      </c>
      <c r="M765" t="s">
        <v>26</v>
      </c>
      <c r="N765" t="s">
        <v>27</v>
      </c>
    </row>
    <row r="766" spans="1:14" x14ac:dyDescent="0.25">
      <c r="A766" t="s">
        <v>5631</v>
      </c>
      <c r="B766" t="s">
        <v>5632</v>
      </c>
      <c r="C766" t="s">
        <v>600</v>
      </c>
      <c r="D766" t="s">
        <v>5633</v>
      </c>
      <c r="E766" t="s">
        <v>18</v>
      </c>
      <c r="F766" t="s">
        <v>5634</v>
      </c>
      <c r="G766" t="s">
        <v>5635</v>
      </c>
      <c r="H766" t="s">
        <v>5636</v>
      </c>
      <c r="I766" t="s">
        <v>34</v>
      </c>
      <c r="J766" t="s">
        <v>5637</v>
      </c>
      <c r="K766" t="s">
        <v>606</v>
      </c>
      <c r="L766" t="s">
        <v>477</v>
      </c>
      <c r="M766" t="s">
        <v>26</v>
      </c>
      <c r="N766" t="s">
        <v>27</v>
      </c>
    </row>
    <row r="767" spans="1:14" x14ac:dyDescent="0.25">
      <c r="A767" t="s">
        <v>5641</v>
      </c>
      <c r="B767" t="s">
        <v>5642</v>
      </c>
      <c r="C767" t="s">
        <v>600</v>
      </c>
      <c r="D767" t="s">
        <v>3396</v>
      </c>
      <c r="E767" t="s">
        <v>695</v>
      </c>
      <c r="F767" t="s">
        <v>5643</v>
      </c>
      <c r="G767" t="s">
        <v>5644</v>
      </c>
      <c r="H767" t="s">
        <v>5645</v>
      </c>
      <c r="I767" t="s">
        <v>34</v>
      </c>
      <c r="J767" t="s">
        <v>3322</v>
      </c>
      <c r="K767" t="s">
        <v>24</v>
      </c>
      <c r="L767" t="s">
        <v>5646</v>
      </c>
      <c r="M767" t="s">
        <v>26</v>
      </c>
      <c r="N767" t="s">
        <v>27</v>
      </c>
    </row>
    <row r="768" spans="1:14" x14ac:dyDescent="0.25">
      <c r="A768" t="s">
        <v>5647</v>
      </c>
      <c r="B768" t="s">
        <v>5648</v>
      </c>
      <c r="C768" t="s">
        <v>600</v>
      </c>
      <c r="D768" t="s">
        <v>5649</v>
      </c>
      <c r="E768" t="s">
        <v>18</v>
      </c>
      <c r="F768" t="s">
        <v>5650</v>
      </c>
      <c r="G768" t="s">
        <v>5651</v>
      </c>
      <c r="H768" t="s">
        <v>5652</v>
      </c>
      <c r="I768" t="s">
        <v>34</v>
      </c>
      <c r="J768" t="s">
        <v>1988</v>
      </c>
      <c r="K768" t="s">
        <v>606</v>
      </c>
      <c r="L768" t="s">
        <v>2751</v>
      </c>
      <c r="M768" t="s">
        <v>26</v>
      </c>
      <c r="N768" t="s">
        <v>27</v>
      </c>
    </row>
    <row r="769" spans="1:14" x14ac:dyDescent="0.25">
      <c r="A769" t="s">
        <v>1679</v>
      </c>
      <c r="B769" t="s">
        <v>5653</v>
      </c>
      <c r="C769" t="s">
        <v>1991</v>
      </c>
      <c r="D769" t="s">
        <v>1681</v>
      </c>
      <c r="E769" t="s">
        <v>695</v>
      </c>
      <c r="F769" t="s">
        <v>5654</v>
      </c>
      <c r="G769" t="s">
        <v>5655</v>
      </c>
      <c r="H769" t="s">
        <v>5656</v>
      </c>
      <c r="I769" t="s">
        <v>34</v>
      </c>
      <c r="J769" t="s">
        <v>1996</v>
      </c>
      <c r="K769" t="s">
        <v>606</v>
      </c>
      <c r="L769" t="s">
        <v>82</v>
      </c>
      <c r="M769" t="s">
        <v>26</v>
      </c>
      <c r="N769" t="s">
        <v>27</v>
      </c>
    </row>
    <row r="770" spans="1:14" x14ac:dyDescent="0.25">
      <c r="A770" t="s">
        <v>5657</v>
      </c>
      <c r="B770" t="s">
        <v>5658</v>
      </c>
      <c r="C770" t="s">
        <v>1991</v>
      </c>
      <c r="D770" t="s">
        <v>820</v>
      </c>
      <c r="E770" t="s">
        <v>18</v>
      </c>
      <c r="F770" t="s">
        <v>5659</v>
      </c>
      <c r="G770" t="s">
        <v>5660</v>
      </c>
      <c r="H770" t="s">
        <v>5661</v>
      </c>
      <c r="I770" t="s">
        <v>34</v>
      </c>
      <c r="J770" t="s">
        <v>2062</v>
      </c>
      <c r="K770" t="s">
        <v>606</v>
      </c>
      <c r="L770" t="s">
        <v>82</v>
      </c>
      <c r="M770" t="s">
        <v>26</v>
      </c>
      <c r="N770" t="s">
        <v>27</v>
      </c>
    </row>
    <row r="771" spans="1:14" x14ac:dyDescent="0.25">
      <c r="A771" t="s">
        <v>5641</v>
      </c>
      <c r="B771" t="s">
        <v>5642</v>
      </c>
      <c r="C771" t="s">
        <v>600</v>
      </c>
      <c r="D771" t="s">
        <v>3396</v>
      </c>
      <c r="E771" t="s">
        <v>695</v>
      </c>
      <c r="F771" t="s">
        <v>5662</v>
      </c>
      <c r="G771" t="s">
        <v>5663</v>
      </c>
      <c r="H771" t="s">
        <v>5664</v>
      </c>
      <c r="I771" t="s">
        <v>34</v>
      </c>
      <c r="J771" t="s">
        <v>1689</v>
      </c>
      <c r="K771" t="s">
        <v>24</v>
      </c>
      <c r="L771" t="s">
        <v>5665</v>
      </c>
      <c r="M771" t="s">
        <v>26</v>
      </c>
      <c r="N771" t="s">
        <v>27</v>
      </c>
    </row>
    <row r="772" spans="1:14" x14ac:dyDescent="0.25">
      <c r="A772" t="s">
        <v>1679</v>
      </c>
      <c r="B772" t="s">
        <v>1685</v>
      </c>
      <c r="C772" t="s">
        <v>1991</v>
      </c>
      <c r="D772" t="s">
        <v>1681</v>
      </c>
      <c r="E772" t="s">
        <v>695</v>
      </c>
      <c r="F772" t="s">
        <v>5666</v>
      </c>
      <c r="G772" t="s">
        <v>5667</v>
      </c>
      <c r="H772" t="s">
        <v>5668</v>
      </c>
      <c r="I772" t="s">
        <v>34</v>
      </c>
      <c r="J772" t="s">
        <v>5669</v>
      </c>
      <c r="K772" t="s">
        <v>606</v>
      </c>
      <c r="L772" t="s">
        <v>82</v>
      </c>
      <c r="M772" t="s">
        <v>26</v>
      </c>
      <c r="N772" t="s">
        <v>27</v>
      </c>
    </row>
    <row r="773" spans="1:14" x14ac:dyDescent="0.25">
      <c r="A773" t="s">
        <v>5670</v>
      </c>
      <c r="B773" t="s">
        <v>5671</v>
      </c>
      <c r="C773" t="s">
        <v>1991</v>
      </c>
      <c r="D773" t="s">
        <v>429</v>
      </c>
      <c r="E773" t="s">
        <v>18</v>
      </c>
      <c r="F773" t="s">
        <v>5672</v>
      </c>
      <c r="G773" t="s">
        <v>5673</v>
      </c>
      <c r="H773" t="s">
        <v>5674</v>
      </c>
      <c r="I773" t="s">
        <v>34</v>
      </c>
      <c r="J773" t="s">
        <v>2051</v>
      </c>
      <c r="K773" t="s">
        <v>606</v>
      </c>
      <c r="L773" t="s">
        <v>434</v>
      </c>
      <c r="M773" t="s">
        <v>26</v>
      </c>
      <c r="N773" t="s">
        <v>27</v>
      </c>
    </row>
    <row r="774" spans="1:14" x14ac:dyDescent="0.25">
      <c r="A774" t="s">
        <v>1679</v>
      </c>
      <c r="B774" t="s">
        <v>1685</v>
      </c>
      <c r="C774" t="s">
        <v>1991</v>
      </c>
      <c r="D774" t="s">
        <v>1681</v>
      </c>
      <c r="E774" t="s">
        <v>695</v>
      </c>
      <c r="F774" t="s">
        <v>5675</v>
      </c>
      <c r="G774" t="s">
        <v>5676</v>
      </c>
      <c r="H774" t="s">
        <v>5677</v>
      </c>
      <c r="I774" t="s">
        <v>34</v>
      </c>
      <c r="J774" t="s">
        <v>5678</v>
      </c>
      <c r="K774" t="s">
        <v>606</v>
      </c>
      <c r="L774" t="s">
        <v>82</v>
      </c>
      <c r="M774" t="s">
        <v>26</v>
      </c>
      <c r="N774" t="s">
        <v>27</v>
      </c>
    </row>
    <row r="775" spans="1:14" x14ac:dyDescent="0.25">
      <c r="A775" t="s">
        <v>5706</v>
      </c>
      <c r="B775" t="s">
        <v>5707</v>
      </c>
      <c r="C775" t="s">
        <v>16</v>
      </c>
      <c r="D775" t="s">
        <v>5708</v>
      </c>
      <c r="E775" t="s">
        <v>695</v>
      </c>
      <c r="F775" t="s">
        <v>5709</v>
      </c>
      <c r="G775" t="s">
        <v>5710</v>
      </c>
      <c r="H775" t="s">
        <v>5711</v>
      </c>
      <c r="I775" t="s">
        <v>34</v>
      </c>
      <c r="J775" t="s">
        <v>269</v>
      </c>
      <c r="K775" t="s">
        <v>24</v>
      </c>
      <c r="L775" t="s">
        <v>848</v>
      </c>
      <c r="M775" t="s">
        <v>26</v>
      </c>
      <c r="N775" t="s">
        <v>27</v>
      </c>
    </row>
    <row r="776" spans="1:14" x14ac:dyDescent="0.25">
      <c r="A776" t="s">
        <v>5580</v>
      </c>
      <c r="B776" t="s">
        <v>5226</v>
      </c>
      <c r="C776" t="s">
        <v>76</v>
      </c>
      <c r="D776" t="s">
        <v>5227</v>
      </c>
      <c r="E776" t="s">
        <v>695</v>
      </c>
      <c r="F776" t="s">
        <v>5712</v>
      </c>
      <c r="G776" t="s">
        <v>5713</v>
      </c>
      <c r="H776" t="s">
        <v>5714</v>
      </c>
      <c r="I776" t="s">
        <v>34</v>
      </c>
      <c r="J776" t="s">
        <v>53</v>
      </c>
      <c r="K776" t="s">
        <v>24</v>
      </c>
      <c r="L776" t="s">
        <v>2863</v>
      </c>
      <c r="M776" t="s">
        <v>5715</v>
      </c>
      <c r="N776" t="s">
        <v>46</v>
      </c>
    </row>
    <row r="777" spans="1:14" x14ac:dyDescent="0.25">
      <c r="A777" t="s">
        <v>4806</v>
      </c>
      <c r="B777" t="s">
        <v>4807</v>
      </c>
      <c r="C777" t="s">
        <v>76</v>
      </c>
      <c r="D777" t="s">
        <v>4808</v>
      </c>
      <c r="E777" t="s">
        <v>695</v>
      </c>
      <c r="F777" t="s">
        <v>5716</v>
      </c>
      <c r="G777" t="s">
        <v>5717</v>
      </c>
      <c r="H777" t="s">
        <v>5718</v>
      </c>
      <c r="I777" t="s">
        <v>34</v>
      </c>
      <c r="J777" t="s">
        <v>127</v>
      </c>
      <c r="K777" t="s">
        <v>24</v>
      </c>
      <c r="L777" t="s">
        <v>1414</v>
      </c>
      <c r="M777" t="s">
        <v>5719</v>
      </c>
      <c r="N777" t="s">
        <v>46</v>
      </c>
    </row>
    <row r="778" spans="1:14" x14ac:dyDescent="0.25">
      <c r="A778" t="s">
        <v>5720</v>
      </c>
      <c r="B778" t="s">
        <v>4758</v>
      </c>
      <c r="C778" t="s">
        <v>76</v>
      </c>
      <c r="D778" t="s">
        <v>5107</v>
      </c>
      <c r="E778" t="s">
        <v>695</v>
      </c>
      <c r="F778" t="s">
        <v>5721</v>
      </c>
      <c r="G778" t="s">
        <v>5722</v>
      </c>
      <c r="H778" t="s">
        <v>5723</v>
      </c>
      <c r="I778" t="s">
        <v>34</v>
      </c>
      <c r="J778" t="s">
        <v>782</v>
      </c>
      <c r="K778" t="s">
        <v>24</v>
      </c>
      <c r="L778" t="s">
        <v>44</v>
      </c>
      <c r="M778" t="s">
        <v>26</v>
      </c>
      <c r="N778" t="s">
        <v>27</v>
      </c>
    </row>
    <row r="779" spans="1:14" x14ac:dyDescent="0.25">
      <c r="A779" t="s">
        <v>5729</v>
      </c>
      <c r="B779" t="s">
        <v>4967</v>
      </c>
      <c r="C779" t="s">
        <v>76</v>
      </c>
      <c r="D779" t="s">
        <v>4968</v>
      </c>
      <c r="E779" t="s">
        <v>695</v>
      </c>
      <c r="F779" t="s">
        <v>5730</v>
      </c>
      <c r="G779" t="s">
        <v>5731</v>
      </c>
      <c r="H779" t="s">
        <v>5732</v>
      </c>
      <c r="I779" t="s">
        <v>34</v>
      </c>
      <c r="J779" t="s">
        <v>521</v>
      </c>
      <c r="K779" t="s">
        <v>24</v>
      </c>
      <c r="L779" t="s">
        <v>4972</v>
      </c>
      <c r="M779" t="s">
        <v>26</v>
      </c>
      <c r="N779" t="s">
        <v>27</v>
      </c>
    </row>
    <row r="780" spans="1:14" x14ac:dyDescent="0.25">
      <c r="A780" t="s">
        <v>5733</v>
      </c>
      <c r="B780" t="s">
        <v>5734</v>
      </c>
      <c r="C780" t="s">
        <v>16</v>
      </c>
      <c r="D780" t="s">
        <v>3197</v>
      </c>
      <c r="E780" t="s">
        <v>695</v>
      </c>
      <c r="F780" t="s">
        <v>5735</v>
      </c>
      <c r="G780" t="s">
        <v>5736</v>
      </c>
      <c r="H780" t="s">
        <v>5737</v>
      </c>
      <c r="I780" t="s">
        <v>34</v>
      </c>
      <c r="J780" t="s">
        <v>1019</v>
      </c>
      <c r="K780" t="s">
        <v>24</v>
      </c>
      <c r="L780" t="s">
        <v>82</v>
      </c>
      <c r="M780" t="s">
        <v>26</v>
      </c>
      <c r="N780" t="s">
        <v>27</v>
      </c>
    </row>
    <row r="781" spans="1:14" x14ac:dyDescent="0.25">
      <c r="A781" t="s">
        <v>5738</v>
      </c>
      <c r="B781" t="s">
        <v>5617</v>
      </c>
      <c r="C781" t="s">
        <v>16</v>
      </c>
      <c r="D781" t="s">
        <v>5618</v>
      </c>
      <c r="E781" t="s">
        <v>695</v>
      </c>
      <c r="F781" t="s">
        <v>5739</v>
      </c>
      <c r="G781" t="s">
        <v>5740</v>
      </c>
      <c r="H781" t="s">
        <v>5741</v>
      </c>
      <c r="I781" t="s">
        <v>34</v>
      </c>
      <c r="J781" t="s">
        <v>5742</v>
      </c>
      <c r="K781" t="s">
        <v>24</v>
      </c>
      <c r="L781" t="s">
        <v>82</v>
      </c>
      <c r="M781" t="s">
        <v>26</v>
      </c>
      <c r="N781" t="s">
        <v>27</v>
      </c>
    </row>
    <row r="782" spans="1:14" x14ac:dyDescent="0.25">
      <c r="A782" t="s">
        <v>5747</v>
      </c>
      <c r="C782" t="s">
        <v>76</v>
      </c>
      <c r="D782" t="s">
        <v>437</v>
      </c>
      <c r="E782" t="s">
        <v>695</v>
      </c>
      <c r="F782" t="s">
        <v>5748</v>
      </c>
      <c r="G782" t="s">
        <v>5749</v>
      </c>
      <c r="H782" t="s">
        <v>5750</v>
      </c>
      <c r="I782" t="s">
        <v>34</v>
      </c>
      <c r="J782" t="s">
        <v>120</v>
      </c>
      <c r="K782" t="s">
        <v>24</v>
      </c>
      <c r="L782" t="s">
        <v>441</v>
      </c>
      <c r="M782" t="s">
        <v>5751</v>
      </c>
      <c r="N782" t="s">
        <v>46</v>
      </c>
    </row>
    <row r="783" spans="1:14" x14ac:dyDescent="0.25">
      <c r="A783" t="s">
        <v>4623</v>
      </c>
      <c r="B783" t="s">
        <v>4624</v>
      </c>
      <c r="C783" t="s">
        <v>16</v>
      </c>
      <c r="D783" t="s">
        <v>3889</v>
      </c>
      <c r="E783" t="s">
        <v>695</v>
      </c>
      <c r="F783" t="s">
        <v>5756</v>
      </c>
      <c r="G783" t="s">
        <v>5757</v>
      </c>
      <c r="H783" t="s">
        <v>5758</v>
      </c>
      <c r="I783" t="s">
        <v>34</v>
      </c>
      <c r="J783" t="s">
        <v>256</v>
      </c>
      <c r="K783" t="s">
        <v>24</v>
      </c>
      <c r="L783" t="s">
        <v>44</v>
      </c>
      <c r="M783" t="s">
        <v>26</v>
      </c>
      <c r="N783" t="s">
        <v>27</v>
      </c>
    </row>
    <row r="784" spans="1:14" x14ac:dyDescent="0.25">
      <c r="A784" t="s">
        <v>4791</v>
      </c>
      <c r="B784" t="s">
        <v>708</v>
      </c>
      <c r="C784" t="s">
        <v>16</v>
      </c>
      <c r="D784" t="s">
        <v>4792</v>
      </c>
      <c r="E784" t="s">
        <v>695</v>
      </c>
      <c r="F784" t="s">
        <v>5759</v>
      </c>
      <c r="G784" t="s">
        <v>5760</v>
      </c>
      <c r="H784" t="s">
        <v>5761</v>
      </c>
      <c r="I784" t="s">
        <v>34</v>
      </c>
      <c r="J784" t="s">
        <v>872</v>
      </c>
      <c r="K784" t="s">
        <v>24</v>
      </c>
      <c r="L784" t="s">
        <v>914</v>
      </c>
      <c r="M784" t="s">
        <v>26</v>
      </c>
      <c r="N784" t="s">
        <v>27</v>
      </c>
    </row>
    <row r="785" spans="1:14" x14ac:dyDescent="0.25">
      <c r="A785" t="s">
        <v>5766</v>
      </c>
      <c r="B785" t="s">
        <v>5206</v>
      </c>
      <c r="C785" t="s">
        <v>16</v>
      </c>
      <c r="D785" t="s">
        <v>4988</v>
      </c>
      <c r="E785" t="s">
        <v>695</v>
      </c>
      <c r="F785" t="s">
        <v>5767</v>
      </c>
      <c r="G785" t="s">
        <v>5768</v>
      </c>
      <c r="H785" t="s">
        <v>5769</v>
      </c>
      <c r="I785" t="s">
        <v>34</v>
      </c>
      <c r="J785" t="s">
        <v>412</v>
      </c>
      <c r="K785" t="s">
        <v>24</v>
      </c>
      <c r="L785" t="s">
        <v>4992</v>
      </c>
      <c r="M785" t="s">
        <v>5770</v>
      </c>
      <c r="N785" t="s">
        <v>46</v>
      </c>
    </row>
    <row r="786" spans="1:14" x14ac:dyDescent="0.25">
      <c r="A786" t="s">
        <v>5775</v>
      </c>
      <c r="B786" t="s">
        <v>4704</v>
      </c>
      <c r="C786" t="s">
        <v>76</v>
      </c>
      <c r="D786" t="s">
        <v>3673</v>
      </c>
      <c r="E786" t="s">
        <v>695</v>
      </c>
      <c r="F786" t="s">
        <v>5776</v>
      </c>
      <c r="G786" t="s">
        <v>5777</v>
      </c>
      <c r="H786" t="s">
        <v>5778</v>
      </c>
      <c r="I786" t="s">
        <v>34</v>
      </c>
      <c r="J786" t="s">
        <v>2223</v>
      </c>
      <c r="K786" t="s">
        <v>24</v>
      </c>
      <c r="L786" t="s">
        <v>82</v>
      </c>
      <c r="M786" t="s">
        <v>26</v>
      </c>
      <c r="N786" t="s">
        <v>27</v>
      </c>
    </row>
    <row r="787" spans="1:14" x14ac:dyDescent="0.25">
      <c r="A787" t="s">
        <v>4791</v>
      </c>
      <c r="B787" t="s">
        <v>708</v>
      </c>
      <c r="C787" t="s">
        <v>16</v>
      </c>
      <c r="D787" t="s">
        <v>4792</v>
      </c>
      <c r="E787" t="s">
        <v>695</v>
      </c>
      <c r="F787" t="s">
        <v>5788</v>
      </c>
      <c r="G787" t="s">
        <v>5789</v>
      </c>
      <c r="H787" t="s">
        <v>5790</v>
      </c>
      <c r="I787" t="s">
        <v>34</v>
      </c>
      <c r="J787" t="s">
        <v>2062</v>
      </c>
      <c r="K787" t="s">
        <v>24</v>
      </c>
      <c r="L787" t="s">
        <v>914</v>
      </c>
      <c r="M787" t="s">
        <v>26</v>
      </c>
      <c r="N787" t="s">
        <v>27</v>
      </c>
    </row>
    <row r="788" spans="1:14" x14ac:dyDescent="0.25">
      <c r="A788" t="s">
        <v>5791</v>
      </c>
      <c r="B788" t="s">
        <v>4682</v>
      </c>
      <c r="C788" t="s">
        <v>76</v>
      </c>
      <c r="D788" t="s">
        <v>1612</v>
      </c>
      <c r="E788" t="s">
        <v>695</v>
      </c>
      <c r="F788" t="s">
        <v>5792</v>
      </c>
      <c r="G788" t="s">
        <v>5793</v>
      </c>
      <c r="H788" t="s">
        <v>5794</v>
      </c>
      <c r="I788" t="s">
        <v>34</v>
      </c>
      <c r="J788" t="s">
        <v>1066</v>
      </c>
      <c r="K788" t="s">
        <v>24</v>
      </c>
      <c r="L788" t="s">
        <v>82</v>
      </c>
      <c r="M788" t="s">
        <v>26</v>
      </c>
      <c r="N788" t="s">
        <v>27</v>
      </c>
    </row>
    <row r="789" spans="1:14" x14ac:dyDescent="0.25">
      <c r="A789" t="s">
        <v>5795</v>
      </c>
      <c r="B789" t="s">
        <v>5150</v>
      </c>
      <c r="C789" t="s">
        <v>16</v>
      </c>
      <c r="D789" t="s">
        <v>579</v>
      </c>
      <c r="E789" t="s">
        <v>695</v>
      </c>
      <c r="F789" t="s">
        <v>5796</v>
      </c>
      <c r="G789" t="s">
        <v>5797</v>
      </c>
      <c r="H789" t="s">
        <v>5798</v>
      </c>
      <c r="I789" t="s">
        <v>34</v>
      </c>
      <c r="J789" t="s">
        <v>256</v>
      </c>
      <c r="K789" t="s">
        <v>24</v>
      </c>
      <c r="L789" t="s">
        <v>193</v>
      </c>
      <c r="M789" t="s">
        <v>26</v>
      </c>
      <c r="N789" t="s">
        <v>27</v>
      </c>
    </row>
    <row r="790" spans="1:14" x14ac:dyDescent="0.25">
      <c r="A790" t="s">
        <v>5803</v>
      </c>
      <c r="B790" t="s">
        <v>3302</v>
      </c>
      <c r="C790" t="s">
        <v>76</v>
      </c>
      <c r="D790" t="s">
        <v>3303</v>
      </c>
      <c r="E790" t="s">
        <v>695</v>
      </c>
      <c r="F790" t="s">
        <v>5804</v>
      </c>
      <c r="G790" t="s">
        <v>5805</v>
      </c>
      <c r="H790" t="s">
        <v>5806</v>
      </c>
      <c r="I790" t="s">
        <v>34</v>
      </c>
      <c r="J790" t="s">
        <v>5669</v>
      </c>
      <c r="K790" t="s">
        <v>24</v>
      </c>
      <c r="L790" t="s">
        <v>82</v>
      </c>
      <c r="M790" t="s">
        <v>26</v>
      </c>
      <c r="N790" t="s">
        <v>27</v>
      </c>
    </row>
    <row r="791" spans="1:14" x14ac:dyDescent="0.25">
      <c r="A791" t="s">
        <v>5811</v>
      </c>
      <c r="B791" t="s">
        <v>3302</v>
      </c>
      <c r="C791" t="s">
        <v>76</v>
      </c>
      <c r="D791" t="s">
        <v>3303</v>
      </c>
      <c r="E791" t="s">
        <v>695</v>
      </c>
      <c r="F791" t="s">
        <v>5812</v>
      </c>
      <c r="G791" t="s">
        <v>5813</v>
      </c>
      <c r="H791" t="s">
        <v>5814</v>
      </c>
      <c r="I791" t="s">
        <v>34</v>
      </c>
      <c r="J791" t="s">
        <v>1295</v>
      </c>
      <c r="K791" t="s">
        <v>24</v>
      </c>
      <c r="L791" t="s">
        <v>82</v>
      </c>
      <c r="M791" t="s">
        <v>26</v>
      </c>
      <c r="N791" t="s">
        <v>27</v>
      </c>
    </row>
    <row r="792" spans="1:14" x14ac:dyDescent="0.25">
      <c r="A792" t="s">
        <v>5815</v>
      </c>
      <c r="B792" t="s">
        <v>4967</v>
      </c>
      <c r="C792" t="s">
        <v>76</v>
      </c>
      <c r="D792" t="s">
        <v>4968</v>
      </c>
      <c r="E792" t="s">
        <v>695</v>
      </c>
      <c r="F792" t="s">
        <v>5816</v>
      </c>
      <c r="G792" t="s">
        <v>5817</v>
      </c>
      <c r="H792" t="s">
        <v>5818</v>
      </c>
      <c r="I792" t="s">
        <v>34</v>
      </c>
      <c r="J792" t="s">
        <v>1275</v>
      </c>
      <c r="K792" t="s">
        <v>24</v>
      </c>
      <c r="L792" t="s">
        <v>4972</v>
      </c>
      <c r="M792" t="s">
        <v>26</v>
      </c>
      <c r="N792" t="s">
        <v>27</v>
      </c>
    </row>
    <row r="793" spans="1:14" x14ac:dyDescent="0.25">
      <c r="A793" t="s">
        <v>5825</v>
      </c>
      <c r="B793" t="s">
        <v>5036</v>
      </c>
      <c r="C793" t="s">
        <v>16</v>
      </c>
      <c r="D793" t="s">
        <v>102</v>
      </c>
      <c r="E793" t="s">
        <v>695</v>
      </c>
      <c r="F793" t="s">
        <v>5826</v>
      </c>
      <c r="G793" t="s">
        <v>5827</v>
      </c>
      <c r="H793" t="s">
        <v>5828</v>
      </c>
      <c r="I793" t="s">
        <v>34</v>
      </c>
      <c r="J793" t="s">
        <v>1435</v>
      </c>
      <c r="K793" t="s">
        <v>24</v>
      </c>
      <c r="L793" t="s">
        <v>82</v>
      </c>
      <c r="M793" t="s">
        <v>5829</v>
      </c>
      <c r="N793" t="s">
        <v>46</v>
      </c>
    </row>
    <row r="794" spans="1:14" x14ac:dyDescent="0.25">
      <c r="A794" t="s">
        <v>5830</v>
      </c>
      <c r="B794" t="s">
        <v>4826</v>
      </c>
      <c r="C794" t="s">
        <v>76</v>
      </c>
      <c r="D794" t="s">
        <v>4616</v>
      </c>
      <c r="E794" t="s">
        <v>695</v>
      </c>
      <c r="F794" t="s">
        <v>5831</v>
      </c>
      <c r="G794" t="s">
        <v>5832</v>
      </c>
      <c r="H794" t="s">
        <v>5833</v>
      </c>
      <c r="I794" t="s">
        <v>34</v>
      </c>
      <c r="J794" t="s">
        <v>1648</v>
      </c>
      <c r="K794" t="s">
        <v>24</v>
      </c>
      <c r="L794" t="s">
        <v>36</v>
      </c>
      <c r="M794" t="s">
        <v>26</v>
      </c>
      <c r="N794" t="s">
        <v>27</v>
      </c>
    </row>
    <row r="795" spans="1:14" x14ac:dyDescent="0.25">
      <c r="A795" t="s">
        <v>5834</v>
      </c>
      <c r="B795" t="s">
        <v>4826</v>
      </c>
      <c r="C795" t="s">
        <v>76</v>
      </c>
      <c r="D795" t="s">
        <v>4616</v>
      </c>
      <c r="E795" t="s">
        <v>695</v>
      </c>
      <c r="F795" t="s">
        <v>5835</v>
      </c>
      <c r="G795" t="s">
        <v>5836</v>
      </c>
      <c r="H795" t="s">
        <v>5837</v>
      </c>
      <c r="I795" t="s">
        <v>34</v>
      </c>
      <c r="J795" t="s">
        <v>1648</v>
      </c>
      <c r="K795" t="s">
        <v>24</v>
      </c>
      <c r="L795" t="s">
        <v>36</v>
      </c>
      <c r="M795" t="s">
        <v>26</v>
      </c>
      <c r="N795" t="s">
        <v>27</v>
      </c>
    </row>
    <row r="796" spans="1:14" x14ac:dyDescent="0.25">
      <c r="A796" t="s">
        <v>4986</v>
      </c>
      <c r="B796" t="s">
        <v>5206</v>
      </c>
      <c r="C796" t="s">
        <v>16</v>
      </c>
      <c r="D796" t="s">
        <v>4988</v>
      </c>
      <c r="E796" t="s">
        <v>695</v>
      </c>
      <c r="F796" t="s">
        <v>5838</v>
      </c>
      <c r="G796" t="s">
        <v>5839</v>
      </c>
      <c r="H796" t="s">
        <v>5840</v>
      </c>
      <c r="I796" t="s">
        <v>34</v>
      </c>
      <c r="J796" t="s">
        <v>412</v>
      </c>
      <c r="K796" t="s">
        <v>24</v>
      </c>
      <c r="L796" t="s">
        <v>4992</v>
      </c>
      <c r="M796" t="s">
        <v>5841</v>
      </c>
      <c r="N796" t="s">
        <v>46</v>
      </c>
    </row>
    <row r="797" spans="1:14" x14ac:dyDescent="0.25">
      <c r="A797" t="s">
        <v>4623</v>
      </c>
      <c r="B797" t="s">
        <v>4624</v>
      </c>
      <c r="C797" t="s">
        <v>16</v>
      </c>
      <c r="D797" t="s">
        <v>3889</v>
      </c>
      <c r="E797" t="s">
        <v>695</v>
      </c>
      <c r="F797" t="s">
        <v>5842</v>
      </c>
      <c r="G797" t="s">
        <v>5843</v>
      </c>
      <c r="H797" t="s">
        <v>5844</v>
      </c>
      <c r="I797" t="s">
        <v>34</v>
      </c>
      <c r="J797" t="s">
        <v>98</v>
      </c>
      <c r="K797" t="s">
        <v>24</v>
      </c>
      <c r="L797" t="s">
        <v>44</v>
      </c>
      <c r="M797" t="s">
        <v>26</v>
      </c>
      <c r="N797" t="s">
        <v>27</v>
      </c>
    </row>
    <row r="798" spans="1:14" x14ac:dyDescent="0.25">
      <c r="A798" t="s">
        <v>5845</v>
      </c>
      <c r="B798" t="s">
        <v>4866</v>
      </c>
      <c r="C798" t="s">
        <v>76</v>
      </c>
      <c r="D798" t="s">
        <v>4867</v>
      </c>
      <c r="E798" t="s">
        <v>695</v>
      </c>
      <c r="F798" t="s">
        <v>5846</v>
      </c>
      <c r="G798" t="s">
        <v>5847</v>
      </c>
      <c r="H798" t="s">
        <v>5848</v>
      </c>
      <c r="I798" t="s">
        <v>34</v>
      </c>
      <c r="J798" t="s">
        <v>4871</v>
      </c>
      <c r="K798" t="s">
        <v>24</v>
      </c>
      <c r="L798" t="s">
        <v>3315</v>
      </c>
      <c r="M798" t="s">
        <v>26</v>
      </c>
      <c r="N798" t="s">
        <v>27</v>
      </c>
    </row>
    <row r="799" spans="1:14" x14ac:dyDescent="0.25">
      <c r="A799" t="s">
        <v>4923</v>
      </c>
      <c r="B799" t="s">
        <v>4126</v>
      </c>
      <c r="C799" t="s">
        <v>76</v>
      </c>
      <c r="D799" t="s">
        <v>2027</v>
      </c>
      <c r="E799" t="s">
        <v>695</v>
      </c>
      <c r="F799" t="s">
        <v>5862</v>
      </c>
      <c r="G799" t="s">
        <v>5863</v>
      </c>
      <c r="H799" t="s">
        <v>5864</v>
      </c>
      <c r="I799" t="s">
        <v>34</v>
      </c>
      <c r="J799" t="s">
        <v>315</v>
      </c>
      <c r="K799" t="s">
        <v>24</v>
      </c>
      <c r="L799" t="s">
        <v>82</v>
      </c>
      <c r="M799" t="s">
        <v>5865</v>
      </c>
      <c r="N799" t="s">
        <v>46</v>
      </c>
    </row>
    <row r="800" spans="1:14" x14ac:dyDescent="0.25">
      <c r="A800" t="s">
        <v>5870</v>
      </c>
      <c r="B800" t="s">
        <v>4710</v>
      </c>
      <c r="C800" t="s">
        <v>16</v>
      </c>
      <c r="D800" t="s">
        <v>2667</v>
      </c>
      <c r="E800" t="s">
        <v>695</v>
      </c>
      <c r="F800" t="s">
        <v>5871</v>
      </c>
      <c r="G800" t="s">
        <v>5872</v>
      </c>
      <c r="H800" t="s">
        <v>5873</v>
      </c>
      <c r="I800" t="s">
        <v>34</v>
      </c>
      <c r="J800" t="s">
        <v>448</v>
      </c>
      <c r="K800" t="s">
        <v>24</v>
      </c>
      <c r="L800" t="s">
        <v>4702</v>
      </c>
      <c r="M800" t="s">
        <v>26</v>
      </c>
      <c r="N800" t="s">
        <v>27</v>
      </c>
    </row>
    <row r="801" spans="1:14" x14ac:dyDescent="0.25">
      <c r="A801" t="s">
        <v>5874</v>
      </c>
      <c r="B801" t="s">
        <v>4826</v>
      </c>
      <c r="C801" t="s">
        <v>76</v>
      </c>
      <c r="D801" t="s">
        <v>4616</v>
      </c>
      <c r="E801" t="s">
        <v>695</v>
      </c>
      <c r="F801" t="s">
        <v>5875</v>
      </c>
      <c r="G801" t="s">
        <v>5876</v>
      </c>
      <c r="H801" t="s">
        <v>5877</v>
      </c>
      <c r="I801" t="s">
        <v>34</v>
      </c>
      <c r="J801" t="s">
        <v>1648</v>
      </c>
      <c r="K801" t="s">
        <v>24</v>
      </c>
      <c r="L801" t="s">
        <v>36</v>
      </c>
      <c r="M801" t="s">
        <v>26</v>
      </c>
      <c r="N801" t="s">
        <v>27</v>
      </c>
    </row>
    <row r="802" spans="1:14" x14ac:dyDescent="0.25">
      <c r="A802" t="s">
        <v>5878</v>
      </c>
      <c r="B802" t="s">
        <v>4987</v>
      </c>
      <c r="C802" t="s">
        <v>76</v>
      </c>
      <c r="D802" t="s">
        <v>5879</v>
      </c>
      <c r="E802" t="s">
        <v>695</v>
      </c>
      <c r="F802" t="s">
        <v>5880</v>
      </c>
      <c r="G802" t="s">
        <v>5881</v>
      </c>
      <c r="H802" t="s">
        <v>5882</v>
      </c>
      <c r="I802" t="s">
        <v>34</v>
      </c>
      <c r="J802" t="s">
        <v>333</v>
      </c>
      <c r="K802" t="s">
        <v>24</v>
      </c>
      <c r="L802" t="s">
        <v>4992</v>
      </c>
      <c r="M802" t="s">
        <v>5883</v>
      </c>
      <c r="N802" t="s">
        <v>46</v>
      </c>
    </row>
    <row r="803" spans="1:14" x14ac:dyDescent="0.25">
      <c r="A803" t="s">
        <v>5884</v>
      </c>
      <c r="B803" t="s">
        <v>5850</v>
      </c>
      <c r="C803" t="s">
        <v>76</v>
      </c>
      <c r="D803" t="s">
        <v>3691</v>
      </c>
      <c r="E803" t="s">
        <v>695</v>
      </c>
      <c r="F803" t="s">
        <v>5885</v>
      </c>
      <c r="G803" t="s">
        <v>5886</v>
      </c>
      <c r="H803" t="s">
        <v>5887</v>
      </c>
      <c r="I803" t="s">
        <v>34</v>
      </c>
      <c r="J803" t="s">
        <v>669</v>
      </c>
      <c r="K803" t="s">
        <v>24</v>
      </c>
      <c r="L803" t="s">
        <v>82</v>
      </c>
      <c r="M803" t="s">
        <v>5888</v>
      </c>
      <c r="N803" t="s">
        <v>46</v>
      </c>
    </row>
    <row r="804" spans="1:14" x14ac:dyDescent="0.25">
      <c r="A804" t="s">
        <v>5889</v>
      </c>
      <c r="B804" t="s">
        <v>4682</v>
      </c>
      <c r="C804" t="s">
        <v>76</v>
      </c>
      <c r="D804" t="s">
        <v>1612</v>
      </c>
      <c r="E804" t="s">
        <v>695</v>
      </c>
      <c r="F804" t="s">
        <v>5890</v>
      </c>
      <c r="G804" t="s">
        <v>5891</v>
      </c>
      <c r="H804" t="s">
        <v>5892</v>
      </c>
      <c r="I804" t="s">
        <v>34</v>
      </c>
      <c r="J804" t="s">
        <v>276</v>
      </c>
      <c r="K804" t="s">
        <v>24</v>
      </c>
      <c r="L804" t="s">
        <v>82</v>
      </c>
      <c r="M804" t="s">
        <v>26</v>
      </c>
      <c r="N804" t="s">
        <v>27</v>
      </c>
    </row>
    <row r="805" spans="1:14" x14ac:dyDescent="0.25">
      <c r="A805" t="s">
        <v>5154</v>
      </c>
      <c r="B805" t="s">
        <v>5155</v>
      </c>
      <c r="C805" t="s">
        <v>76</v>
      </c>
      <c r="D805" t="s">
        <v>5156</v>
      </c>
      <c r="E805" t="s">
        <v>695</v>
      </c>
      <c r="F805" t="s">
        <v>5896</v>
      </c>
      <c r="G805" t="s">
        <v>5897</v>
      </c>
      <c r="H805" t="s">
        <v>5898</v>
      </c>
      <c r="I805" t="s">
        <v>34</v>
      </c>
      <c r="J805" t="s">
        <v>178</v>
      </c>
      <c r="K805" t="s">
        <v>24</v>
      </c>
      <c r="L805" t="s">
        <v>5160</v>
      </c>
      <c r="M805" t="s">
        <v>26</v>
      </c>
      <c r="N805" t="s">
        <v>27</v>
      </c>
    </row>
    <row r="806" spans="1:14" x14ac:dyDescent="0.25">
      <c r="A806" t="s">
        <v>5240</v>
      </c>
      <c r="B806" t="s">
        <v>5206</v>
      </c>
      <c r="C806" t="s">
        <v>16</v>
      </c>
      <c r="D806" t="s">
        <v>5904</v>
      </c>
      <c r="E806" t="s">
        <v>695</v>
      </c>
      <c r="F806" t="s">
        <v>5905</v>
      </c>
      <c r="G806" t="s">
        <v>5906</v>
      </c>
      <c r="H806" t="s">
        <v>5907</v>
      </c>
      <c r="I806" t="s">
        <v>34</v>
      </c>
      <c r="J806" t="s">
        <v>661</v>
      </c>
      <c r="K806" t="s">
        <v>24</v>
      </c>
      <c r="L806" t="s">
        <v>4992</v>
      </c>
      <c r="M806" t="s">
        <v>26</v>
      </c>
      <c r="N806" t="s">
        <v>27</v>
      </c>
    </row>
    <row r="807" spans="1:14" x14ac:dyDescent="0.25">
      <c r="A807" t="s">
        <v>5738</v>
      </c>
      <c r="B807" t="s">
        <v>5908</v>
      </c>
      <c r="C807" t="s">
        <v>16</v>
      </c>
      <c r="D807" t="s">
        <v>5618</v>
      </c>
      <c r="E807" t="s">
        <v>695</v>
      </c>
      <c r="F807" t="s">
        <v>5909</v>
      </c>
      <c r="G807" t="s">
        <v>5910</v>
      </c>
      <c r="H807" t="s">
        <v>5911</v>
      </c>
      <c r="I807" t="s">
        <v>34</v>
      </c>
      <c r="J807" t="s">
        <v>805</v>
      </c>
      <c r="K807" t="s">
        <v>24</v>
      </c>
      <c r="L807" t="s">
        <v>82</v>
      </c>
      <c r="M807" t="s">
        <v>26</v>
      </c>
      <c r="N807" t="s">
        <v>27</v>
      </c>
    </row>
    <row r="808" spans="1:14" x14ac:dyDescent="0.25">
      <c r="A808" t="s">
        <v>5912</v>
      </c>
      <c r="B808" t="s">
        <v>4987</v>
      </c>
      <c r="C808" t="s">
        <v>76</v>
      </c>
      <c r="D808" t="s">
        <v>5913</v>
      </c>
      <c r="E808" t="s">
        <v>695</v>
      </c>
      <c r="F808" t="s">
        <v>5914</v>
      </c>
      <c r="G808" t="s">
        <v>5915</v>
      </c>
      <c r="H808" t="s">
        <v>5916</v>
      </c>
      <c r="I808" t="s">
        <v>34</v>
      </c>
      <c r="J808" t="s">
        <v>358</v>
      </c>
      <c r="K808" t="s">
        <v>24</v>
      </c>
      <c r="L808" t="s">
        <v>4992</v>
      </c>
      <c r="M808" t="s">
        <v>5917</v>
      </c>
      <c r="N808" t="s">
        <v>46</v>
      </c>
    </row>
    <row r="809" spans="1:14" x14ac:dyDescent="0.25">
      <c r="A809" t="s">
        <v>5154</v>
      </c>
      <c r="B809" t="s">
        <v>5155</v>
      </c>
      <c r="C809" t="s">
        <v>76</v>
      </c>
      <c r="D809" t="s">
        <v>5156</v>
      </c>
      <c r="E809" t="s">
        <v>695</v>
      </c>
      <c r="F809" t="s">
        <v>5918</v>
      </c>
      <c r="G809" t="s">
        <v>5919</v>
      </c>
      <c r="H809" t="s">
        <v>5920</v>
      </c>
      <c r="I809" t="s">
        <v>34</v>
      </c>
      <c r="J809" t="s">
        <v>269</v>
      </c>
      <c r="K809" t="s">
        <v>24</v>
      </c>
      <c r="L809" t="s">
        <v>5160</v>
      </c>
      <c r="M809" t="s">
        <v>26</v>
      </c>
      <c r="N809" t="s">
        <v>27</v>
      </c>
    </row>
    <row r="810" spans="1:14" x14ac:dyDescent="0.25">
      <c r="A810" t="s">
        <v>5921</v>
      </c>
      <c r="B810" t="s">
        <v>5125</v>
      </c>
      <c r="C810" t="s">
        <v>16</v>
      </c>
      <c r="D810" t="s">
        <v>616</v>
      </c>
      <c r="E810" t="s">
        <v>695</v>
      </c>
      <c r="F810" t="s">
        <v>5922</v>
      </c>
      <c r="G810" t="s">
        <v>5923</v>
      </c>
      <c r="H810" t="s">
        <v>5924</v>
      </c>
      <c r="I810" t="s">
        <v>34</v>
      </c>
      <c r="J810" t="s">
        <v>944</v>
      </c>
      <c r="K810" t="s">
        <v>24</v>
      </c>
      <c r="L810" t="s">
        <v>5129</v>
      </c>
      <c r="M810" t="s">
        <v>26</v>
      </c>
      <c r="N810" t="s">
        <v>27</v>
      </c>
    </row>
    <row r="811" spans="1:14" x14ac:dyDescent="0.25">
      <c r="A811" t="s">
        <v>5925</v>
      </c>
      <c r="B811" t="s">
        <v>4126</v>
      </c>
      <c r="C811" t="s">
        <v>76</v>
      </c>
      <c r="D811" t="s">
        <v>2027</v>
      </c>
      <c r="E811" t="s">
        <v>695</v>
      </c>
      <c r="F811" t="s">
        <v>5926</v>
      </c>
      <c r="G811" t="s">
        <v>5927</v>
      </c>
      <c r="H811" t="s">
        <v>5928</v>
      </c>
      <c r="I811" t="s">
        <v>34</v>
      </c>
      <c r="J811" t="s">
        <v>201</v>
      </c>
      <c r="K811" t="s">
        <v>24</v>
      </c>
      <c r="L811" t="s">
        <v>82</v>
      </c>
      <c r="M811" t="s">
        <v>5929</v>
      </c>
      <c r="N811" t="s">
        <v>46</v>
      </c>
    </row>
    <row r="812" spans="1:14" x14ac:dyDescent="0.25">
      <c r="A812" t="s">
        <v>5942</v>
      </c>
      <c r="B812" t="s">
        <v>4682</v>
      </c>
      <c r="C812" t="s">
        <v>76</v>
      </c>
      <c r="D812" t="s">
        <v>1612</v>
      </c>
      <c r="E812" t="s">
        <v>695</v>
      </c>
      <c r="F812" t="s">
        <v>5943</v>
      </c>
      <c r="G812" t="s">
        <v>5944</v>
      </c>
      <c r="H812" t="s">
        <v>5945</v>
      </c>
      <c r="I812" t="s">
        <v>34</v>
      </c>
      <c r="J812" t="s">
        <v>232</v>
      </c>
      <c r="K812" t="s">
        <v>24</v>
      </c>
      <c r="L812" t="s">
        <v>82</v>
      </c>
      <c r="M812" t="s">
        <v>26</v>
      </c>
      <c r="N812" t="s">
        <v>27</v>
      </c>
    </row>
    <row r="813" spans="1:14" x14ac:dyDescent="0.25">
      <c r="A813" t="s">
        <v>4960</v>
      </c>
      <c r="C813" t="s">
        <v>16</v>
      </c>
      <c r="D813" t="s">
        <v>4961</v>
      </c>
      <c r="E813" t="s">
        <v>695</v>
      </c>
      <c r="F813" t="s">
        <v>5946</v>
      </c>
      <c r="G813" t="s">
        <v>5947</v>
      </c>
      <c r="H813" t="s">
        <v>5948</v>
      </c>
      <c r="I813" t="s">
        <v>34</v>
      </c>
      <c r="J813" t="s">
        <v>256</v>
      </c>
      <c r="K813" t="s">
        <v>24</v>
      </c>
      <c r="L813" t="s">
        <v>4965</v>
      </c>
      <c r="M813" t="s">
        <v>26</v>
      </c>
      <c r="N813" t="s">
        <v>27</v>
      </c>
    </row>
    <row r="814" spans="1:14" x14ac:dyDescent="0.25">
      <c r="A814" t="s">
        <v>5949</v>
      </c>
      <c r="B814" t="s">
        <v>4624</v>
      </c>
      <c r="C814" t="s">
        <v>16</v>
      </c>
      <c r="D814" t="s">
        <v>3889</v>
      </c>
      <c r="E814" t="s">
        <v>695</v>
      </c>
      <c r="F814" t="s">
        <v>5950</v>
      </c>
      <c r="G814" t="s">
        <v>5951</v>
      </c>
      <c r="H814" t="s">
        <v>5952</v>
      </c>
      <c r="I814" t="s">
        <v>34</v>
      </c>
      <c r="J814" t="s">
        <v>433</v>
      </c>
      <c r="K814" t="s">
        <v>24</v>
      </c>
      <c r="L814" t="s">
        <v>44</v>
      </c>
      <c r="M814" t="s">
        <v>26</v>
      </c>
      <c r="N814" t="s">
        <v>27</v>
      </c>
    </row>
    <row r="815" spans="1:14" x14ac:dyDescent="0.25">
      <c r="A815" t="s">
        <v>5953</v>
      </c>
      <c r="B815" t="s">
        <v>4682</v>
      </c>
      <c r="C815" t="s">
        <v>76</v>
      </c>
      <c r="D815" t="s">
        <v>1612</v>
      </c>
      <c r="E815" t="s">
        <v>695</v>
      </c>
      <c r="F815" t="s">
        <v>5954</v>
      </c>
      <c r="G815" t="s">
        <v>5955</v>
      </c>
      <c r="H815" t="s">
        <v>5956</v>
      </c>
      <c r="I815" t="s">
        <v>34</v>
      </c>
      <c r="J815" t="s">
        <v>1279</v>
      </c>
      <c r="K815" t="s">
        <v>24</v>
      </c>
      <c r="L815" t="s">
        <v>82</v>
      </c>
      <c r="M815" t="s">
        <v>26</v>
      </c>
      <c r="N815" t="s">
        <v>27</v>
      </c>
    </row>
    <row r="816" spans="1:14" x14ac:dyDescent="0.25">
      <c r="A816" t="s">
        <v>5957</v>
      </c>
      <c r="B816" t="s">
        <v>4682</v>
      </c>
      <c r="C816" t="s">
        <v>76</v>
      </c>
      <c r="D816" t="s">
        <v>1612</v>
      </c>
      <c r="E816" t="s">
        <v>695</v>
      </c>
      <c r="F816" t="s">
        <v>5958</v>
      </c>
      <c r="G816" t="s">
        <v>5959</v>
      </c>
      <c r="H816" t="s">
        <v>5960</v>
      </c>
      <c r="I816" t="s">
        <v>34</v>
      </c>
      <c r="J816" t="s">
        <v>816</v>
      </c>
      <c r="K816" t="s">
        <v>24</v>
      </c>
      <c r="L816" t="s">
        <v>82</v>
      </c>
      <c r="M816" t="s">
        <v>26</v>
      </c>
      <c r="N816" t="s">
        <v>27</v>
      </c>
    </row>
    <row r="817" spans="1:14" x14ac:dyDescent="0.25">
      <c r="A817" t="s">
        <v>5154</v>
      </c>
      <c r="B817" t="s">
        <v>5155</v>
      </c>
      <c r="C817" t="s">
        <v>76</v>
      </c>
      <c r="D817" t="s">
        <v>5784</v>
      </c>
      <c r="E817" t="s">
        <v>695</v>
      </c>
      <c r="F817" t="s">
        <v>5961</v>
      </c>
      <c r="G817" t="s">
        <v>5962</v>
      </c>
      <c r="H817" t="s">
        <v>5963</v>
      </c>
      <c r="I817" t="s">
        <v>34</v>
      </c>
      <c r="J817" t="s">
        <v>134</v>
      </c>
      <c r="K817" t="s">
        <v>24</v>
      </c>
      <c r="L817" t="s">
        <v>5160</v>
      </c>
      <c r="M817" t="s">
        <v>26</v>
      </c>
      <c r="N817" t="s">
        <v>27</v>
      </c>
    </row>
    <row r="818" spans="1:14" x14ac:dyDescent="0.25">
      <c r="A818" t="s">
        <v>5130</v>
      </c>
      <c r="B818" t="s">
        <v>5131</v>
      </c>
      <c r="C818" t="s">
        <v>16</v>
      </c>
      <c r="D818" t="s">
        <v>3303</v>
      </c>
      <c r="E818" t="s">
        <v>695</v>
      </c>
      <c r="F818" t="s">
        <v>5972</v>
      </c>
      <c r="G818" t="s">
        <v>5973</v>
      </c>
      <c r="H818" t="s">
        <v>5974</v>
      </c>
      <c r="I818" t="s">
        <v>34</v>
      </c>
      <c r="J818" t="s">
        <v>1988</v>
      </c>
      <c r="K818" t="s">
        <v>24</v>
      </c>
      <c r="L818" t="s">
        <v>82</v>
      </c>
      <c r="M818" t="s">
        <v>26</v>
      </c>
      <c r="N818" t="s">
        <v>27</v>
      </c>
    </row>
    <row r="819" spans="1:14" x14ac:dyDescent="0.25">
      <c r="A819" t="s">
        <v>3940</v>
      </c>
      <c r="B819" t="s">
        <v>3941</v>
      </c>
      <c r="C819" t="s">
        <v>16</v>
      </c>
      <c r="D819" t="s">
        <v>5931</v>
      </c>
      <c r="E819" t="s">
        <v>695</v>
      </c>
      <c r="F819" t="s">
        <v>5979</v>
      </c>
      <c r="G819" t="s">
        <v>5980</v>
      </c>
      <c r="H819" t="s">
        <v>5981</v>
      </c>
      <c r="I819" t="s">
        <v>34</v>
      </c>
      <c r="J819" t="s">
        <v>1704</v>
      </c>
      <c r="K819" t="s">
        <v>24</v>
      </c>
      <c r="L819" t="s">
        <v>2751</v>
      </c>
      <c r="M819" t="s">
        <v>26</v>
      </c>
      <c r="N819" t="s">
        <v>27</v>
      </c>
    </row>
    <row r="820" spans="1:14" x14ac:dyDescent="0.25">
      <c r="A820" t="s">
        <v>5830</v>
      </c>
      <c r="B820" t="s">
        <v>4826</v>
      </c>
      <c r="C820" t="s">
        <v>76</v>
      </c>
      <c r="D820" t="s">
        <v>4616</v>
      </c>
      <c r="E820" t="s">
        <v>695</v>
      </c>
      <c r="F820" t="s">
        <v>5982</v>
      </c>
      <c r="G820" t="s">
        <v>5983</v>
      </c>
      <c r="H820" t="s">
        <v>5984</v>
      </c>
      <c r="I820" t="s">
        <v>34</v>
      </c>
      <c r="J820" t="s">
        <v>1648</v>
      </c>
      <c r="K820" t="s">
        <v>24</v>
      </c>
      <c r="L820" t="s">
        <v>36</v>
      </c>
      <c r="M820" t="s">
        <v>26</v>
      </c>
      <c r="N820" t="s">
        <v>27</v>
      </c>
    </row>
    <row r="821" spans="1:14" x14ac:dyDescent="0.25">
      <c r="A821" t="s">
        <v>4791</v>
      </c>
      <c r="B821" t="s">
        <v>6000</v>
      </c>
      <c r="C821" t="s">
        <v>1700</v>
      </c>
      <c r="D821" t="s">
        <v>6001</v>
      </c>
      <c r="E821" t="s">
        <v>695</v>
      </c>
      <c r="F821" t="s">
        <v>6002</v>
      </c>
      <c r="G821" t="s">
        <v>6003</v>
      </c>
      <c r="H821" t="s">
        <v>6004</v>
      </c>
      <c r="I821" t="s">
        <v>34</v>
      </c>
      <c r="J821" t="s">
        <v>2023</v>
      </c>
      <c r="K821" t="s">
        <v>1705</v>
      </c>
      <c r="L821" t="s">
        <v>6005</v>
      </c>
      <c r="M821" t="s">
        <v>26</v>
      </c>
      <c r="N821" t="s">
        <v>27</v>
      </c>
    </row>
    <row r="822" spans="1:14" x14ac:dyDescent="0.25">
      <c r="A822" t="s">
        <v>6029</v>
      </c>
      <c r="B822" t="s">
        <v>6030</v>
      </c>
      <c r="C822" t="s">
        <v>1991</v>
      </c>
      <c r="D822" t="s">
        <v>67</v>
      </c>
      <c r="E822" t="s">
        <v>695</v>
      </c>
      <c r="F822" t="s">
        <v>6031</v>
      </c>
      <c r="G822" t="s">
        <v>6032</v>
      </c>
      <c r="H822" t="s">
        <v>6033</v>
      </c>
      <c r="I822" t="s">
        <v>34</v>
      </c>
      <c r="J822" t="s">
        <v>269</v>
      </c>
      <c r="K822" t="s">
        <v>606</v>
      </c>
      <c r="L822" t="s">
        <v>44</v>
      </c>
      <c r="M822" t="s">
        <v>26</v>
      </c>
      <c r="N822" t="s">
        <v>27</v>
      </c>
    </row>
    <row r="823" spans="1:14" x14ac:dyDescent="0.25">
      <c r="A823" t="s">
        <v>6034</v>
      </c>
      <c r="B823" t="s">
        <v>6035</v>
      </c>
      <c r="C823" t="s">
        <v>600</v>
      </c>
      <c r="D823" t="s">
        <v>2533</v>
      </c>
      <c r="E823" t="s">
        <v>695</v>
      </c>
      <c r="F823" t="s">
        <v>6036</v>
      </c>
      <c r="G823" t="s">
        <v>6037</v>
      </c>
      <c r="H823" t="s">
        <v>6038</v>
      </c>
      <c r="I823" t="s">
        <v>34</v>
      </c>
      <c r="J823" t="s">
        <v>1704</v>
      </c>
      <c r="K823" t="s">
        <v>606</v>
      </c>
      <c r="L823" t="s">
        <v>257</v>
      </c>
      <c r="M823" t="s">
        <v>26</v>
      </c>
      <c r="N823" t="s">
        <v>27</v>
      </c>
    </row>
    <row r="824" spans="1:14" x14ac:dyDescent="0.25">
      <c r="A824" t="s">
        <v>6039</v>
      </c>
      <c r="B824" t="s">
        <v>6040</v>
      </c>
      <c r="C824" t="s">
        <v>600</v>
      </c>
      <c r="D824" t="s">
        <v>2533</v>
      </c>
      <c r="E824" t="s">
        <v>695</v>
      </c>
      <c r="F824" t="s">
        <v>6041</v>
      </c>
      <c r="G824" t="s">
        <v>6042</v>
      </c>
      <c r="H824" t="s">
        <v>6043</v>
      </c>
      <c r="I824" t="s">
        <v>34</v>
      </c>
      <c r="J824" t="s">
        <v>2079</v>
      </c>
      <c r="K824" t="s">
        <v>606</v>
      </c>
      <c r="L824" t="s">
        <v>257</v>
      </c>
      <c r="M824" t="s">
        <v>6044</v>
      </c>
      <c r="N824" t="s">
        <v>46</v>
      </c>
    </row>
    <row r="825" spans="1:14" x14ac:dyDescent="0.25">
      <c r="A825" t="s">
        <v>6045</v>
      </c>
      <c r="B825" t="s">
        <v>6046</v>
      </c>
      <c r="C825" t="s">
        <v>600</v>
      </c>
      <c r="D825" t="s">
        <v>6047</v>
      </c>
      <c r="E825" t="s">
        <v>695</v>
      </c>
      <c r="F825" t="s">
        <v>6048</v>
      </c>
      <c r="G825" t="s">
        <v>6049</v>
      </c>
      <c r="H825" t="s">
        <v>6050</v>
      </c>
      <c r="I825" t="s">
        <v>34</v>
      </c>
      <c r="J825" t="s">
        <v>1965</v>
      </c>
      <c r="K825" t="s">
        <v>606</v>
      </c>
      <c r="L825" t="s">
        <v>6051</v>
      </c>
      <c r="M825" t="s">
        <v>26</v>
      </c>
      <c r="N825" t="s">
        <v>27</v>
      </c>
    </row>
    <row r="826" spans="1:14" x14ac:dyDescent="0.25">
      <c r="A826" t="s">
        <v>6052</v>
      </c>
      <c r="B826" t="s">
        <v>6030</v>
      </c>
      <c r="C826" t="s">
        <v>1991</v>
      </c>
      <c r="D826" t="s">
        <v>67</v>
      </c>
      <c r="E826" t="s">
        <v>695</v>
      </c>
      <c r="F826" t="s">
        <v>6053</v>
      </c>
      <c r="G826" t="s">
        <v>6054</v>
      </c>
      <c r="H826" t="s">
        <v>6055</v>
      </c>
      <c r="I826" t="s">
        <v>34</v>
      </c>
      <c r="J826" t="s">
        <v>134</v>
      </c>
      <c r="K826" t="s">
        <v>606</v>
      </c>
      <c r="L826" t="s">
        <v>44</v>
      </c>
      <c r="M826" t="s">
        <v>26</v>
      </c>
      <c r="N826" t="s">
        <v>27</v>
      </c>
    </row>
    <row r="827" spans="1:14" x14ac:dyDescent="0.25">
      <c r="A827" t="s">
        <v>6056</v>
      </c>
      <c r="B827" t="s">
        <v>6057</v>
      </c>
      <c r="C827" t="s">
        <v>600</v>
      </c>
      <c r="D827" t="s">
        <v>6058</v>
      </c>
      <c r="E827" t="s">
        <v>695</v>
      </c>
      <c r="F827" t="s">
        <v>6059</v>
      </c>
      <c r="G827" t="s">
        <v>6060</v>
      </c>
      <c r="H827" t="s">
        <v>6061</v>
      </c>
      <c r="I827" t="s">
        <v>34</v>
      </c>
      <c r="J827" t="s">
        <v>2051</v>
      </c>
      <c r="K827" t="s">
        <v>606</v>
      </c>
      <c r="L827" t="s">
        <v>44</v>
      </c>
      <c r="M827" t="s">
        <v>26</v>
      </c>
      <c r="N827" t="s">
        <v>27</v>
      </c>
    </row>
    <row r="828" spans="1:14" x14ac:dyDescent="0.25">
      <c r="A828" t="s">
        <v>6062</v>
      </c>
      <c r="B828" t="s">
        <v>6030</v>
      </c>
      <c r="C828" t="s">
        <v>1991</v>
      </c>
      <c r="D828" t="s">
        <v>67</v>
      </c>
      <c r="E828" t="s">
        <v>695</v>
      </c>
      <c r="F828" t="s">
        <v>6063</v>
      </c>
      <c r="G828" t="s">
        <v>6064</v>
      </c>
      <c r="H828" t="s">
        <v>6065</v>
      </c>
      <c r="I828" t="s">
        <v>34</v>
      </c>
      <c r="J828" t="s">
        <v>872</v>
      </c>
      <c r="K828" t="s">
        <v>606</v>
      </c>
      <c r="L828" t="s">
        <v>44</v>
      </c>
      <c r="M828" t="s">
        <v>26</v>
      </c>
      <c r="N828" t="s">
        <v>27</v>
      </c>
    </row>
    <row r="829" spans="1:14" x14ac:dyDescent="0.25">
      <c r="A829" t="s">
        <v>6070</v>
      </c>
      <c r="B829" t="s">
        <v>6030</v>
      </c>
      <c r="C829" t="s">
        <v>600</v>
      </c>
      <c r="D829" t="s">
        <v>67</v>
      </c>
      <c r="E829" t="s">
        <v>695</v>
      </c>
      <c r="F829" t="s">
        <v>6071</v>
      </c>
      <c r="G829" t="s">
        <v>6072</v>
      </c>
      <c r="H829" t="s">
        <v>6073</v>
      </c>
      <c r="I829" t="s">
        <v>34</v>
      </c>
      <c r="J829" t="s">
        <v>1648</v>
      </c>
      <c r="K829" t="s">
        <v>606</v>
      </c>
      <c r="L829" t="s">
        <v>44</v>
      </c>
      <c r="M829" t="s">
        <v>26</v>
      </c>
      <c r="N829" t="s">
        <v>27</v>
      </c>
    </row>
    <row r="830" spans="1:14" x14ac:dyDescent="0.25">
      <c r="A830" t="s">
        <v>6045</v>
      </c>
      <c r="B830" t="s">
        <v>6046</v>
      </c>
      <c r="C830" t="s">
        <v>600</v>
      </c>
      <c r="D830" t="s">
        <v>2533</v>
      </c>
      <c r="E830" t="s">
        <v>695</v>
      </c>
      <c r="F830" t="s">
        <v>6084</v>
      </c>
      <c r="G830" t="s">
        <v>6085</v>
      </c>
      <c r="H830" t="s">
        <v>6086</v>
      </c>
      <c r="I830" t="s">
        <v>34</v>
      </c>
      <c r="J830" t="s">
        <v>1891</v>
      </c>
      <c r="K830" t="s">
        <v>6087</v>
      </c>
      <c r="L830" t="s">
        <v>257</v>
      </c>
      <c r="M830" t="s">
        <v>26</v>
      </c>
      <c r="N830" t="s">
        <v>27</v>
      </c>
    </row>
    <row r="831" spans="1:14" x14ac:dyDescent="0.25">
      <c r="A831" t="s">
        <v>6039</v>
      </c>
      <c r="B831" t="s">
        <v>6040</v>
      </c>
      <c r="C831" t="s">
        <v>600</v>
      </c>
      <c r="D831" t="s">
        <v>6047</v>
      </c>
      <c r="E831" t="s">
        <v>695</v>
      </c>
      <c r="F831" t="s">
        <v>6088</v>
      </c>
      <c r="G831" t="s">
        <v>6089</v>
      </c>
      <c r="H831" t="s">
        <v>6090</v>
      </c>
      <c r="I831" t="s">
        <v>34</v>
      </c>
      <c r="J831" t="s">
        <v>2062</v>
      </c>
      <c r="K831" t="s">
        <v>606</v>
      </c>
      <c r="L831" t="s">
        <v>6051</v>
      </c>
      <c r="M831" t="s">
        <v>26</v>
      </c>
      <c r="N831" t="s">
        <v>27</v>
      </c>
    </row>
    <row r="832" spans="1:14" x14ac:dyDescent="0.25">
      <c r="A832" t="s">
        <v>6091</v>
      </c>
      <c r="B832" t="s">
        <v>6030</v>
      </c>
      <c r="C832" t="s">
        <v>1991</v>
      </c>
      <c r="D832" t="s">
        <v>67</v>
      </c>
      <c r="E832" t="s">
        <v>695</v>
      </c>
      <c r="F832" t="s">
        <v>6092</v>
      </c>
      <c r="G832" t="s">
        <v>6093</v>
      </c>
      <c r="H832" t="s">
        <v>6094</v>
      </c>
      <c r="I832" t="s">
        <v>34</v>
      </c>
      <c r="J832" t="s">
        <v>1161</v>
      </c>
      <c r="K832" t="s">
        <v>606</v>
      </c>
      <c r="L832" t="s">
        <v>44</v>
      </c>
      <c r="M832" t="s">
        <v>26</v>
      </c>
      <c r="N832" t="s">
        <v>27</v>
      </c>
    </row>
    <row r="833" spans="1:14" x14ac:dyDescent="0.25">
      <c r="A833" t="s">
        <v>6095</v>
      </c>
      <c r="B833" t="s">
        <v>6096</v>
      </c>
      <c r="C833" t="s">
        <v>1700</v>
      </c>
      <c r="D833" t="s">
        <v>6097</v>
      </c>
      <c r="E833" t="s">
        <v>695</v>
      </c>
      <c r="F833" t="s">
        <v>6098</v>
      </c>
      <c r="G833" t="s">
        <v>6099</v>
      </c>
      <c r="H833" t="s">
        <v>6100</v>
      </c>
      <c r="I833" t="s">
        <v>34</v>
      </c>
      <c r="J833" t="s">
        <v>4871</v>
      </c>
      <c r="K833" t="s">
        <v>1705</v>
      </c>
      <c r="L833" t="s">
        <v>1414</v>
      </c>
      <c r="M833" t="s">
        <v>26</v>
      </c>
      <c r="N833" t="s">
        <v>27</v>
      </c>
    </row>
    <row r="834" spans="1:14" x14ac:dyDescent="0.25">
      <c r="A834" t="s">
        <v>2208</v>
      </c>
      <c r="B834" t="s">
        <v>599</v>
      </c>
      <c r="C834" t="s">
        <v>1700</v>
      </c>
      <c r="D834" t="s">
        <v>1612</v>
      </c>
      <c r="E834" t="s">
        <v>695</v>
      </c>
      <c r="F834" t="s">
        <v>6101</v>
      </c>
      <c r="G834" t="s">
        <v>6102</v>
      </c>
      <c r="H834" t="s">
        <v>6103</v>
      </c>
      <c r="I834" t="s">
        <v>34</v>
      </c>
      <c r="J834" t="s">
        <v>2079</v>
      </c>
      <c r="K834" t="s">
        <v>1705</v>
      </c>
      <c r="L834" t="s">
        <v>82</v>
      </c>
      <c r="M834" t="s">
        <v>26</v>
      </c>
      <c r="N834" t="s">
        <v>27</v>
      </c>
    </row>
    <row r="835" spans="1:14" x14ac:dyDescent="0.25">
      <c r="A835" t="s">
        <v>6104</v>
      </c>
      <c r="C835" t="s">
        <v>2054</v>
      </c>
      <c r="D835" t="s">
        <v>6105</v>
      </c>
      <c r="E835" t="s">
        <v>18</v>
      </c>
      <c r="F835" t="s">
        <v>6106</v>
      </c>
      <c r="G835" t="s">
        <v>6107</v>
      </c>
      <c r="H835" t="s">
        <v>6108</v>
      </c>
      <c r="I835" t="s">
        <v>34</v>
      </c>
      <c r="J835" t="s">
        <v>1891</v>
      </c>
      <c r="K835" t="s">
        <v>1705</v>
      </c>
      <c r="L835" t="s">
        <v>82</v>
      </c>
      <c r="M835" t="s">
        <v>26</v>
      </c>
      <c r="N835" t="s">
        <v>27</v>
      </c>
    </row>
    <row r="836" spans="1:14" x14ac:dyDescent="0.25">
      <c r="A836" t="s">
        <v>6109</v>
      </c>
      <c r="B836" t="s">
        <v>6110</v>
      </c>
      <c r="C836" t="s">
        <v>6111</v>
      </c>
      <c r="D836" t="s">
        <v>6112</v>
      </c>
      <c r="E836" t="s">
        <v>18</v>
      </c>
      <c r="F836" t="s">
        <v>6113</v>
      </c>
      <c r="G836" t="s">
        <v>6114</v>
      </c>
      <c r="H836" t="s">
        <v>6115</v>
      </c>
      <c r="I836" t="s">
        <v>34</v>
      </c>
      <c r="J836" t="s">
        <v>1965</v>
      </c>
      <c r="K836" t="s">
        <v>1705</v>
      </c>
      <c r="L836" t="s">
        <v>1455</v>
      </c>
      <c r="M836" t="s">
        <v>26</v>
      </c>
      <c r="N836" t="s">
        <v>27</v>
      </c>
    </row>
    <row r="837" spans="1:14" x14ac:dyDescent="0.25">
      <c r="A837" t="s">
        <v>5989</v>
      </c>
      <c r="B837" t="s">
        <v>5990</v>
      </c>
      <c r="C837" t="s">
        <v>1700</v>
      </c>
      <c r="D837" t="s">
        <v>5991</v>
      </c>
      <c r="E837" t="s">
        <v>695</v>
      </c>
      <c r="F837" t="s">
        <v>6120</v>
      </c>
      <c r="G837" t="s">
        <v>6121</v>
      </c>
      <c r="H837" t="s">
        <v>6122</v>
      </c>
      <c r="I837" t="s">
        <v>34</v>
      </c>
      <c r="J837" t="s">
        <v>3420</v>
      </c>
      <c r="K837" t="s">
        <v>1705</v>
      </c>
      <c r="L837" t="s">
        <v>5995</v>
      </c>
      <c r="M837" t="s">
        <v>26</v>
      </c>
      <c r="N837" t="s">
        <v>27</v>
      </c>
    </row>
    <row r="838" spans="1:14" x14ac:dyDescent="0.25">
      <c r="A838" t="s">
        <v>6127</v>
      </c>
      <c r="B838" t="s">
        <v>599</v>
      </c>
      <c r="C838" t="s">
        <v>1998</v>
      </c>
      <c r="D838" t="s">
        <v>1612</v>
      </c>
      <c r="E838" t="s">
        <v>695</v>
      </c>
      <c r="F838" t="s">
        <v>6128</v>
      </c>
      <c r="G838" t="s">
        <v>6129</v>
      </c>
      <c r="H838" t="s">
        <v>6130</v>
      </c>
      <c r="I838" t="s">
        <v>34</v>
      </c>
      <c r="J838" t="s">
        <v>476</v>
      </c>
      <c r="K838" t="s">
        <v>24</v>
      </c>
      <c r="L838" t="s">
        <v>82</v>
      </c>
      <c r="M838" t="s">
        <v>26</v>
      </c>
      <c r="N838" t="s">
        <v>27</v>
      </c>
    </row>
    <row r="839" spans="1:14" x14ac:dyDescent="0.25">
      <c r="A839" t="s">
        <v>5989</v>
      </c>
      <c r="B839" t="s">
        <v>6141</v>
      </c>
      <c r="C839" t="s">
        <v>1700</v>
      </c>
      <c r="D839" t="s">
        <v>5991</v>
      </c>
      <c r="E839" t="s">
        <v>695</v>
      </c>
      <c r="F839" t="s">
        <v>6142</v>
      </c>
      <c r="G839" t="s">
        <v>6143</v>
      </c>
      <c r="H839" t="s">
        <v>6144</v>
      </c>
      <c r="I839" t="s">
        <v>34</v>
      </c>
      <c r="J839" t="s">
        <v>3420</v>
      </c>
      <c r="K839" t="s">
        <v>1705</v>
      </c>
      <c r="L839" t="s">
        <v>5995</v>
      </c>
      <c r="M839" t="s">
        <v>26</v>
      </c>
      <c r="N839" t="s">
        <v>27</v>
      </c>
    </row>
    <row r="840" spans="1:14" x14ac:dyDescent="0.25">
      <c r="A840" t="s">
        <v>6145</v>
      </c>
      <c r="B840" t="s">
        <v>6146</v>
      </c>
      <c r="C840" t="s">
        <v>16</v>
      </c>
      <c r="D840" t="s">
        <v>1573</v>
      </c>
      <c r="E840" t="s">
        <v>18</v>
      </c>
      <c r="F840" t="s">
        <v>6147</v>
      </c>
      <c r="G840" t="s">
        <v>6148</v>
      </c>
      <c r="H840" t="s">
        <v>6149</v>
      </c>
      <c r="I840" t="s">
        <v>34</v>
      </c>
      <c r="J840" t="s">
        <v>2235</v>
      </c>
      <c r="K840" t="s">
        <v>24</v>
      </c>
      <c r="L840" t="s">
        <v>1577</v>
      </c>
      <c r="M840" t="s">
        <v>6150</v>
      </c>
      <c r="N840" t="s">
        <v>46</v>
      </c>
    </row>
    <row r="841" spans="1:14" x14ac:dyDescent="0.25">
      <c r="A841" t="s">
        <v>6151</v>
      </c>
      <c r="B841" t="s">
        <v>6152</v>
      </c>
      <c r="C841" t="s">
        <v>76</v>
      </c>
      <c r="D841" t="s">
        <v>2328</v>
      </c>
      <c r="E841" t="s">
        <v>18</v>
      </c>
      <c r="F841" t="s">
        <v>6153</v>
      </c>
      <c r="G841" t="s">
        <v>6154</v>
      </c>
      <c r="H841" t="s">
        <v>6155</v>
      </c>
      <c r="I841" t="s">
        <v>34</v>
      </c>
      <c r="J841" t="s">
        <v>2223</v>
      </c>
      <c r="K841" t="s">
        <v>24</v>
      </c>
      <c r="L841" t="s">
        <v>44</v>
      </c>
      <c r="M841" t="s">
        <v>26</v>
      </c>
      <c r="N841" t="s">
        <v>27</v>
      </c>
    </row>
    <row r="842" spans="1:14" x14ac:dyDescent="0.25">
      <c r="A842" t="s">
        <v>6159</v>
      </c>
      <c r="B842" t="s">
        <v>6096</v>
      </c>
      <c r="C842" t="s">
        <v>1700</v>
      </c>
      <c r="D842" t="s">
        <v>6097</v>
      </c>
      <c r="E842" t="s">
        <v>695</v>
      </c>
      <c r="F842" t="s">
        <v>6160</v>
      </c>
      <c r="G842" t="s">
        <v>6161</v>
      </c>
      <c r="H842" t="s">
        <v>6162</v>
      </c>
      <c r="I842" t="s">
        <v>34</v>
      </c>
      <c r="J842" t="s">
        <v>4871</v>
      </c>
      <c r="K842" t="s">
        <v>1705</v>
      </c>
      <c r="L842" t="s">
        <v>1414</v>
      </c>
      <c r="M842" t="s">
        <v>26</v>
      </c>
      <c r="N842" t="s">
        <v>27</v>
      </c>
    </row>
    <row r="843" spans="1:14" x14ac:dyDescent="0.25">
      <c r="A843" t="s">
        <v>2208</v>
      </c>
      <c r="B843" t="s">
        <v>599</v>
      </c>
      <c r="C843" t="s">
        <v>1700</v>
      </c>
      <c r="D843" t="s">
        <v>1612</v>
      </c>
      <c r="E843" t="s">
        <v>695</v>
      </c>
      <c r="F843" t="s">
        <v>6163</v>
      </c>
      <c r="G843" t="s">
        <v>6164</v>
      </c>
      <c r="H843" t="s">
        <v>6165</v>
      </c>
      <c r="I843" t="s">
        <v>34</v>
      </c>
      <c r="J843" t="s">
        <v>1161</v>
      </c>
      <c r="K843" t="s">
        <v>1705</v>
      </c>
      <c r="L843" t="s">
        <v>82</v>
      </c>
      <c r="M843" t="s">
        <v>26</v>
      </c>
      <c r="N843" t="s">
        <v>27</v>
      </c>
    </row>
    <row r="844" spans="1:14" x14ac:dyDescent="0.25">
      <c r="A844" t="s">
        <v>6173</v>
      </c>
      <c r="B844" t="s">
        <v>6174</v>
      </c>
      <c r="C844" t="s">
        <v>1700</v>
      </c>
      <c r="D844" t="s">
        <v>6175</v>
      </c>
      <c r="E844" t="s">
        <v>18</v>
      </c>
      <c r="F844" t="s">
        <v>6176</v>
      </c>
      <c r="G844" t="s">
        <v>6177</v>
      </c>
      <c r="H844" t="s">
        <v>6178</v>
      </c>
      <c r="I844" t="s">
        <v>34</v>
      </c>
      <c r="J844" t="s">
        <v>4871</v>
      </c>
      <c r="K844" t="s">
        <v>1705</v>
      </c>
      <c r="L844" t="s">
        <v>6179</v>
      </c>
      <c r="M844" t="s">
        <v>26</v>
      </c>
      <c r="N844" t="s">
        <v>27</v>
      </c>
    </row>
    <row r="845" spans="1:14" x14ac:dyDescent="0.25">
      <c r="A845" t="s">
        <v>6180</v>
      </c>
      <c r="B845" t="s">
        <v>6181</v>
      </c>
      <c r="C845" t="s">
        <v>2054</v>
      </c>
      <c r="D845" t="s">
        <v>6182</v>
      </c>
      <c r="E845" t="s">
        <v>18</v>
      </c>
      <c r="F845" t="s">
        <v>6183</v>
      </c>
      <c r="G845" t="s">
        <v>6184</v>
      </c>
      <c r="H845" t="s">
        <v>6185</v>
      </c>
      <c r="I845" t="s">
        <v>34</v>
      </c>
      <c r="J845" t="s">
        <v>872</v>
      </c>
      <c r="K845" t="s">
        <v>1705</v>
      </c>
      <c r="L845" t="s">
        <v>6186</v>
      </c>
      <c r="M845" t="s">
        <v>26</v>
      </c>
      <c r="N845" t="s">
        <v>27</v>
      </c>
    </row>
    <row r="846" spans="1:14" x14ac:dyDescent="0.25">
      <c r="A846" t="s">
        <v>6070</v>
      </c>
      <c r="B846" t="s">
        <v>6193</v>
      </c>
      <c r="C846" t="s">
        <v>1700</v>
      </c>
      <c r="D846" t="s">
        <v>6194</v>
      </c>
      <c r="E846" t="s">
        <v>695</v>
      </c>
      <c r="F846" t="s">
        <v>6195</v>
      </c>
      <c r="G846" t="s">
        <v>6072</v>
      </c>
      <c r="H846" t="s">
        <v>6196</v>
      </c>
      <c r="I846" t="s">
        <v>34</v>
      </c>
      <c r="J846" t="s">
        <v>1648</v>
      </c>
      <c r="K846" t="s">
        <v>1705</v>
      </c>
      <c r="L846" t="s">
        <v>3880</v>
      </c>
      <c r="M846" t="s">
        <v>26</v>
      </c>
      <c r="N846" t="s">
        <v>27</v>
      </c>
    </row>
    <row r="847" spans="1:14" x14ac:dyDescent="0.25">
      <c r="A847" t="s">
        <v>6197</v>
      </c>
      <c r="B847" t="s">
        <v>6198</v>
      </c>
      <c r="C847" t="s">
        <v>6199</v>
      </c>
      <c r="D847" t="s">
        <v>3093</v>
      </c>
      <c r="E847" t="s">
        <v>695</v>
      </c>
      <c r="F847" t="s">
        <v>6200</v>
      </c>
      <c r="G847" t="s">
        <v>6201</v>
      </c>
      <c r="H847" t="s">
        <v>6202</v>
      </c>
      <c r="I847" t="s">
        <v>34</v>
      </c>
      <c r="J847" t="s">
        <v>6203</v>
      </c>
      <c r="K847" t="s">
        <v>1705</v>
      </c>
      <c r="L847" t="s">
        <v>3315</v>
      </c>
      <c r="M847" t="s">
        <v>26</v>
      </c>
      <c r="N847" t="s">
        <v>27</v>
      </c>
    </row>
    <row r="848" spans="1:14" x14ac:dyDescent="0.25">
      <c r="A848" t="s">
        <v>5989</v>
      </c>
      <c r="B848" t="s">
        <v>5990</v>
      </c>
      <c r="C848" t="s">
        <v>1700</v>
      </c>
      <c r="D848" t="s">
        <v>5991</v>
      </c>
      <c r="E848" t="s">
        <v>695</v>
      </c>
      <c r="F848" t="s">
        <v>6204</v>
      </c>
      <c r="G848" t="s">
        <v>6205</v>
      </c>
      <c r="H848" t="s">
        <v>6206</v>
      </c>
      <c r="I848" t="s">
        <v>34</v>
      </c>
      <c r="J848" t="s">
        <v>2023</v>
      </c>
      <c r="K848" t="s">
        <v>1705</v>
      </c>
      <c r="L848" t="s">
        <v>5995</v>
      </c>
      <c r="M848" t="s">
        <v>26</v>
      </c>
      <c r="N848" t="s">
        <v>27</v>
      </c>
    </row>
    <row r="849" spans="1:14" x14ac:dyDescent="0.25">
      <c r="A849" t="s">
        <v>6207</v>
      </c>
      <c r="B849" t="s">
        <v>6208</v>
      </c>
      <c r="C849" t="s">
        <v>1991</v>
      </c>
      <c r="D849" t="s">
        <v>6097</v>
      </c>
      <c r="E849" t="s">
        <v>18</v>
      </c>
      <c r="F849" t="s">
        <v>6209</v>
      </c>
      <c r="G849" t="s">
        <v>6210</v>
      </c>
      <c r="H849" t="s">
        <v>6211</v>
      </c>
      <c r="I849" t="s">
        <v>34</v>
      </c>
      <c r="J849" t="s">
        <v>2051</v>
      </c>
      <c r="K849" t="s">
        <v>606</v>
      </c>
      <c r="L849" t="s">
        <v>1414</v>
      </c>
      <c r="M849" t="s">
        <v>26</v>
      </c>
      <c r="N849" t="s">
        <v>27</v>
      </c>
    </row>
    <row r="850" spans="1:14" x14ac:dyDescent="0.25">
      <c r="A850" t="s">
        <v>6212</v>
      </c>
      <c r="B850" t="s">
        <v>1974</v>
      </c>
      <c r="C850" t="s">
        <v>600</v>
      </c>
      <c r="D850" t="s">
        <v>6213</v>
      </c>
      <c r="E850" t="s">
        <v>18</v>
      </c>
      <c r="F850" t="s">
        <v>6214</v>
      </c>
      <c r="G850" t="s">
        <v>6215</v>
      </c>
      <c r="H850" t="s">
        <v>6216</v>
      </c>
      <c r="I850" t="s">
        <v>34</v>
      </c>
      <c r="J850" t="s">
        <v>1988</v>
      </c>
      <c r="K850" t="s">
        <v>606</v>
      </c>
      <c r="L850" t="s">
        <v>257</v>
      </c>
      <c r="M850" t="s">
        <v>26</v>
      </c>
      <c r="N850" t="s">
        <v>27</v>
      </c>
    </row>
    <row r="851" spans="1:14" x14ac:dyDescent="0.25">
      <c r="A851" t="s">
        <v>6217</v>
      </c>
      <c r="B851" t="s">
        <v>6167</v>
      </c>
      <c r="C851" t="s">
        <v>600</v>
      </c>
      <c r="D851" t="s">
        <v>638</v>
      </c>
      <c r="E851" t="s">
        <v>18</v>
      </c>
      <c r="F851" t="s">
        <v>6218</v>
      </c>
      <c r="G851" t="s">
        <v>6219</v>
      </c>
      <c r="H851" t="s">
        <v>6220</v>
      </c>
      <c r="I851" t="s">
        <v>34</v>
      </c>
      <c r="J851" t="s">
        <v>1891</v>
      </c>
      <c r="K851" t="s">
        <v>606</v>
      </c>
      <c r="L851" t="s">
        <v>82</v>
      </c>
      <c r="M851" t="s">
        <v>26</v>
      </c>
      <c r="N851" t="s">
        <v>27</v>
      </c>
    </row>
    <row r="852" spans="1:14" x14ac:dyDescent="0.25">
      <c r="A852" t="s">
        <v>6232</v>
      </c>
      <c r="C852" t="s">
        <v>16</v>
      </c>
      <c r="D852" t="s">
        <v>3060</v>
      </c>
      <c r="E852" t="s">
        <v>18</v>
      </c>
      <c r="F852" t="s">
        <v>6233</v>
      </c>
      <c r="G852" t="s">
        <v>6234</v>
      </c>
      <c r="H852" t="s">
        <v>6235</v>
      </c>
      <c r="I852" t="s">
        <v>34</v>
      </c>
      <c r="J852" t="s">
        <v>536</v>
      </c>
      <c r="K852" t="s">
        <v>24</v>
      </c>
      <c r="L852" t="s">
        <v>224</v>
      </c>
      <c r="M852" t="s">
        <v>6236</v>
      </c>
      <c r="N852" t="s">
        <v>46</v>
      </c>
    </row>
    <row r="853" spans="1:14" x14ac:dyDescent="0.25">
      <c r="A853" t="s">
        <v>6247</v>
      </c>
      <c r="B853" t="s">
        <v>6248</v>
      </c>
      <c r="C853" t="s">
        <v>16</v>
      </c>
      <c r="D853" t="s">
        <v>1354</v>
      </c>
      <c r="E853" t="s">
        <v>18</v>
      </c>
      <c r="F853" t="s">
        <v>6249</v>
      </c>
      <c r="G853" t="s">
        <v>6250</v>
      </c>
      <c r="H853" t="s">
        <v>6251</v>
      </c>
      <c r="I853" t="s">
        <v>34</v>
      </c>
      <c r="J853" t="s">
        <v>2244</v>
      </c>
      <c r="K853" t="s">
        <v>24</v>
      </c>
      <c r="L853" t="s">
        <v>1358</v>
      </c>
      <c r="M853" t="s">
        <v>6252</v>
      </c>
      <c r="N853" t="s">
        <v>46</v>
      </c>
    </row>
    <row r="854" spans="1:14" x14ac:dyDescent="0.25">
      <c r="A854" t="s">
        <v>6256</v>
      </c>
      <c r="C854" t="s">
        <v>16</v>
      </c>
      <c r="E854" t="s">
        <v>18</v>
      </c>
      <c r="F854" t="s">
        <v>6257</v>
      </c>
      <c r="G854" t="s">
        <v>6258</v>
      </c>
      <c r="H854" t="s">
        <v>6259</v>
      </c>
      <c r="I854" t="s">
        <v>34</v>
      </c>
      <c r="J854" t="s">
        <v>635</v>
      </c>
      <c r="K854" t="s">
        <v>24</v>
      </c>
      <c r="L854" t="s">
        <v>184</v>
      </c>
      <c r="M854" t="s">
        <v>6260</v>
      </c>
      <c r="N854" t="s">
        <v>46</v>
      </c>
    </row>
    <row r="855" spans="1:14" x14ac:dyDescent="0.25">
      <c r="A855" t="s">
        <v>5989</v>
      </c>
      <c r="B855" t="s">
        <v>5990</v>
      </c>
      <c r="C855" t="s">
        <v>1700</v>
      </c>
      <c r="D855" t="s">
        <v>5991</v>
      </c>
      <c r="E855" t="s">
        <v>695</v>
      </c>
      <c r="F855" t="s">
        <v>6261</v>
      </c>
      <c r="G855" t="s">
        <v>6262</v>
      </c>
      <c r="H855" t="s">
        <v>6263</v>
      </c>
      <c r="I855" t="s">
        <v>34</v>
      </c>
      <c r="J855" t="s">
        <v>2023</v>
      </c>
      <c r="K855" t="s">
        <v>1705</v>
      </c>
      <c r="L855" t="s">
        <v>5995</v>
      </c>
      <c r="M855" t="s">
        <v>26</v>
      </c>
      <c r="N855" t="s">
        <v>27</v>
      </c>
    </row>
    <row r="856" spans="1:14" x14ac:dyDescent="0.25">
      <c r="A856" t="s">
        <v>6127</v>
      </c>
      <c r="B856" t="s">
        <v>599</v>
      </c>
      <c r="C856" t="s">
        <v>1998</v>
      </c>
      <c r="D856" t="s">
        <v>1612</v>
      </c>
      <c r="E856" t="s">
        <v>695</v>
      </c>
      <c r="F856" t="s">
        <v>6264</v>
      </c>
      <c r="G856" t="s">
        <v>6265</v>
      </c>
      <c r="H856" t="s">
        <v>6266</v>
      </c>
      <c r="I856" t="s">
        <v>34</v>
      </c>
      <c r="J856" t="s">
        <v>98</v>
      </c>
      <c r="K856" t="s">
        <v>24</v>
      </c>
      <c r="L856" t="s">
        <v>82</v>
      </c>
      <c r="M856" t="s">
        <v>26</v>
      </c>
      <c r="N856" t="s">
        <v>27</v>
      </c>
    </row>
    <row r="857" spans="1:14" x14ac:dyDescent="0.25">
      <c r="A857" t="s">
        <v>4022</v>
      </c>
      <c r="B857" t="s">
        <v>4037</v>
      </c>
      <c r="C857" t="s">
        <v>600</v>
      </c>
      <c r="E857" t="s">
        <v>695</v>
      </c>
      <c r="F857" t="s">
        <v>6267</v>
      </c>
      <c r="G857" t="s">
        <v>6268</v>
      </c>
      <c r="H857" t="s">
        <v>6269</v>
      </c>
      <c r="I857" t="s">
        <v>34</v>
      </c>
      <c r="J857" t="s">
        <v>3556</v>
      </c>
      <c r="K857" t="s">
        <v>606</v>
      </c>
      <c r="L857" t="s">
        <v>6270</v>
      </c>
      <c r="M857" t="s">
        <v>26</v>
      </c>
      <c r="N857" t="s">
        <v>27</v>
      </c>
    </row>
    <row r="858" spans="1:14" x14ac:dyDescent="0.25">
      <c r="A858" t="s">
        <v>6275</v>
      </c>
      <c r="B858" t="s">
        <v>6276</v>
      </c>
      <c r="C858" t="s">
        <v>16</v>
      </c>
      <c r="D858" t="s">
        <v>1327</v>
      </c>
      <c r="E858" t="s">
        <v>18</v>
      </c>
      <c r="F858" t="s">
        <v>6277</v>
      </c>
      <c r="G858" t="s">
        <v>4122</v>
      </c>
      <c r="H858" t="s">
        <v>6278</v>
      </c>
      <c r="I858" t="s">
        <v>34</v>
      </c>
      <c r="J858" t="s">
        <v>201</v>
      </c>
      <c r="K858" t="s">
        <v>24</v>
      </c>
      <c r="L858" t="s">
        <v>1331</v>
      </c>
      <c r="M858" t="s">
        <v>6279</v>
      </c>
      <c r="N858" t="s">
        <v>46</v>
      </c>
    </row>
    <row r="859" spans="1:14" x14ac:dyDescent="0.25">
      <c r="A859" t="s">
        <v>6280</v>
      </c>
      <c r="B859" t="s">
        <v>6281</v>
      </c>
      <c r="C859" t="s">
        <v>76</v>
      </c>
      <c r="D859" t="s">
        <v>362</v>
      </c>
      <c r="E859" t="s">
        <v>18</v>
      </c>
      <c r="F859" t="s">
        <v>6282</v>
      </c>
      <c r="G859" t="s">
        <v>6283</v>
      </c>
      <c r="H859" t="s">
        <v>6284</v>
      </c>
      <c r="I859" t="s">
        <v>34</v>
      </c>
      <c r="J859" t="s">
        <v>2783</v>
      </c>
      <c r="K859" t="s">
        <v>24</v>
      </c>
      <c r="L859" t="s">
        <v>114</v>
      </c>
      <c r="M859" t="s">
        <v>6285</v>
      </c>
      <c r="N859" t="s">
        <v>46</v>
      </c>
    </row>
    <row r="860" spans="1:14" x14ac:dyDescent="0.25">
      <c r="A860" t="s">
        <v>6286</v>
      </c>
      <c r="B860" t="s">
        <v>6287</v>
      </c>
      <c r="C860" t="s">
        <v>16</v>
      </c>
      <c r="D860" t="s">
        <v>102</v>
      </c>
      <c r="E860" t="s">
        <v>18</v>
      </c>
      <c r="F860" t="s">
        <v>6288</v>
      </c>
      <c r="G860" t="s">
        <v>6289</v>
      </c>
      <c r="H860" t="s">
        <v>6290</v>
      </c>
      <c r="I860" t="s">
        <v>34</v>
      </c>
      <c r="J860" t="s">
        <v>2783</v>
      </c>
      <c r="K860" t="s">
        <v>24</v>
      </c>
      <c r="L860" t="s">
        <v>82</v>
      </c>
      <c r="M860" t="s">
        <v>6291</v>
      </c>
      <c r="N860" t="s">
        <v>46</v>
      </c>
    </row>
    <row r="861" spans="1:14" x14ac:dyDescent="0.25">
      <c r="A861" t="s">
        <v>6292</v>
      </c>
      <c r="B861" t="s">
        <v>637</v>
      </c>
      <c r="C861" t="s">
        <v>16</v>
      </c>
      <c r="D861" t="s">
        <v>638</v>
      </c>
      <c r="E861" t="s">
        <v>18</v>
      </c>
      <c r="F861" t="s">
        <v>6293</v>
      </c>
      <c r="G861" t="s">
        <v>6294</v>
      </c>
      <c r="H861" t="s">
        <v>6295</v>
      </c>
      <c r="I861" t="s">
        <v>34</v>
      </c>
      <c r="J861" t="s">
        <v>426</v>
      </c>
      <c r="K861" t="s">
        <v>24</v>
      </c>
      <c r="L861" t="s">
        <v>82</v>
      </c>
      <c r="M861" t="s">
        <v>26</v>
      </c>
      <c r="N861" t="s">
        <v>27</v>
      </c>
    </row>
    <row r="862" spans="1:14" x14ac:dyDescent="0.25">
      <c r="A862" t="s">
        <v>2628</v>
      </c>
      <c r="B862" t="s">
        <v>48</v>
      </c>
      <c r="C862" t="s">
        <v>76</v>
      </c>
      <c r="D862" t="s">
        <v>49</v>
      </c>
      <c r="E862" t="s">
        <v>18</v>
      </c>
      <c r="F862" t="s">
        <v>6296</v>
      </c>
      <c r="G862" t="s">
        <v>6297</v>
      </c>
      <c r="H862" t="s">
        <v>6298</v>
      </c>
      <c r="I862" t="s">
        <v>34</v>
      </c>
      <c r="J862" t="s">
        <v>463</v>
      </c>
      <c r="K862" t="s">
        <v>24</v>
      </c>
      <c r="L862" t="s">
        <v>54</v>
      </c>
      <c r="M862" t="s">
        <v>6299</v>
      </c>
      <c r="N862" t="s">
        <v>46</v>
      </c>
    </row>
    <row r="863" spans="1:14" x14ac:dyDescent="0.25">
      <c r="A863" t="s">
        <v>6305</v>
      </c>
      <c r="C863" t="s">
        <v>16</v>
      </c>
      <c r="D863" t="s">
        <v>220</v>
      </c>
      <c r="E863" t="s">
        <v>18</v>
      </c>
      <c r="F863" t="s">
        <v>6306</v>
      </c>
      <c r="G863" t="s">
        <v>6307</v>
      </c>
      <c r="H863" t="s">
        <v>6308</v>
      </c>
      <c r="I863" t="s">
        <v>34</v>
      </c>
      <c r="J863" t="s">
        <v>2490</v>
      </c>
      <c r="K863" t="s">
        <v>24</v>
      </c>
      <c r="L863" t="s">
        <v>224</v>
      </c>
      <c r="M863" t="s">
        <v>26</v>
      </c>
      <c r="N863" t="s">
        <v>27</v>
      </c>
    </row>
    <row r="864" spans="1:14" x14ac:dyDescent="0.25">
      <c r="A864" t="s">
        <v>6309</v>
      </c>
      <c r="B864" t="s">
        <v>6310</v>
      </c>
      <c r="C864" t="s">
        <v>16</v>
      </c>
      <c r="D864" t="s">
        <v>6311</v>
      </c>
      <c r="E864" t="s">
        <v>18</v>
      </c>
      <c r="F864" t="s">
        <v>6312</v>
      </c>
      <c r="G864" t="s">
        <v>6313</v>
      </c>
      <c r="H864" t="s">
        <v>6314</v>
      </c>
      <c r="I864" t="s">
        <v>34</v>
      </c>
      <c r="J864" t="s">
        <v>2757</v>
      </c>
      <c r="K864" t="s">
        <v>24</v>
      </c>
      <c r="L864" t="s">
        <v>477</v>
      </c>
      <c r="M864" t="s">
        <v>26</v>
      </c>
      <c r="N864" t="s">
        <v>27</v>
      </c>
    </row>
    <row r="865" spans="1:14" x14ac:dyDescent="0.25">
      <c r="A865" t="s">
        <v>6320</v>
      </c>
      <c r="B865" t="s">
        <v>6321</v>
      </c>
      <c r="C865" t="s">
        <v>76</v>
      </c>
      <c r="D865" t="s">
        <v>4281</v>
      </c>
      <c r="E865" t="s">
        <v>18</v>
      </c>
      <c r="F865" t="s">
        <v>6322</v>
      </c>
      <c r="G865" t="s">
        <v>6323</v>
      </c>
      <c r="H865" t="s">
        <v>6324</v>
      </c>
      <c r="I865" t="s">
        <v>34</v>
      </c>
      <c r="J865" t="s">
        <v>889</v>
      </c>
      <c r="K865" t="s">
        <v>24</v>
      </c>
      <c r="L865" t="s">
        <v>2093</v>
      </c>
      <c r="M865" t="s">
        <v>26</v>
      </c>
      <c r="N865" t="s">
        <v>27</v>
      </c>
    </row>
    <row r="866" spans="1:14" x14ac:dyDescent="0.25">
      <c r="A866" t="s">
        <v>6325</v>
      </c>
      <c r="B866" t="s">
        <v>6326</v>
      </c>
      <c r="C866" t="s">
        <v>76</v>
      </c>
      <c r="D866" t="s">
        <v>6327</v>
      </c>
      <c r="E866" t="s">
        <v>18</v>
      </c>
      <c r="F866" t="s">
        <v>6328</v>
      </c>
      <c r="G866" t="s">
        <v>6329</v>
      </c>
      <c r="H866" t="s">
        <v>6330</v>
      </c>
      <c r="I866" t="s">
        <v>34</v>
      </c>
      <c r="J866" t="s">
        <v>217</v>
      </c>
      <c r="K866" t="s">
        <v>24</v>
      </c>
      <c r="L866" t="s">
        <v>6331</v>
      </c>
      <c r="M866" t="s">
        <v>26</v>
      </c>
      <c r="N866" t="s">
        <v>27</v>
      </c>
    </row>
    <row r="867" spans="1:14" x14ac:dyDescent="0.25">
      <c r="A867" t="s">
        <v>6332</v>
      </c>
      <c r="B867" t="s">
        <v>6333</v>
      </c>
      <c r="C867" t="s">
        <v>76</v>
      </c>
      <c r="D867" t="s">
        <v>532</v>
      </c>
      <c r="E867" t="s">
        <v>18</v>
      </c>
      <c r="F867" t="s">
        <v>6334</v>
      </c>
      <c r="G867" t="s">
        <v>6335</v>
      </c>
      <c r="H867" t="s">
        <v>6336</v>
      </c>
      <c r="I867" t="s">
        <v>34</v>
      </c>
      <c r="J867" t="s">
        <v>551</v>
      </c>
      <c r="K867" t="s">
        <v>24</v>
      </c>
      <c r="L867" t="s">
        <v>537</v>
      </c>
      <c r="M867" t="s">
        <v>6337</v>
      </c>
      <c r="N867" t="s">
        <v>46</v>
      </c>
    </row>
    <row r="868" spans="1:14" x14ac:dyDescent="0.25">
      <c r="A868" t="s">
        <v>6338</v>
      </c>
      <c r="B868" t="s">
        <v>6339</v>
      </c>
      <c r="C868" t="s">
        <v>16</v>
      </c>
      <c r="D868" t="s">
        <v>6340</v>
      </c>
      <c r="E868" t="s">
        <v>18</v>
      </c>
      <c r="F868" t="s">
        <v>6341</v>
      </c>
      <c r="G868" t="s">
        <v>6342</v>
      </c>
      <c r="H868" t="s">
        <v>6343</v>
      </c>
      <c r="I868" t="s">
        <v>34</v>
      </c>
      <c r="J868" t="s">
        <v>2223</v>
      </c>
      <c r="K868" t="s">
        <v>24</v>
      </c>
      <c r="L868" t="s">
        <v>248</v>
      </c>
      <c r="M868" t="s">
        <v>26</v>
      </c>
      <c r="N868" t="s">
        <v>27</v>
      </c>
    </row>
    <row r="869" spans="1:14" x14ac:dyDescent="0.25">
      <c r="A869" t="s">
        <v>6344</v>
      </c>
      <c r="B869" t="s">
        <v>6345</v>
      </c>
      <c r="C869" t="s">
        <v>16</v>
      </c>
      <c r="D869" t="s">
        <v>67</v>
      </c>
      <c r="E869" t="s">
        <v>18</v>
      </c>
      <c r="F869" t="s">
        <v>6346</v>
      </c>
      <c r="G869" t="s">
        <v>6347</v>
      </c>
      <c r="H869" t="s">
        <v>6348</v>
      </c>
      <c r="I869" t="s">
        <v>34</v>
      </c>
      <c r="J869" t="s">
        <v>178</v>
      </c>
      <c r="K869" t="s">
        <v>24</v>
      </c>
      <c r="L869" t="s">
        <v>44</v>
      </c>
      <c r="M869" t="s">
        <v>26</v>
      </c>
      <c r="N869" t="s">
        <v>27</v>
      </c>
    </row>
    <row r="870" spans="1:14" x14ac:dyDescent="0.25">
      <c r="A870" t="s">
        <v>6349</v>
      </c>
      <c r="B870" t="s">
        <v>6350</v>
      </c>
      <c r="C870" t="s">
        <v>16</v>
      </c>
      <c r="D870" t="s">
        <v>6351</v>
      </c>
      <c r="E870" t="s">
        <v>18</v>
      </c>
      <c r="F870" t="s">
        <v>6352</v>
      </c>
      <c r="G870" t="s">
        <v>6353</v>
      </c>
      <c r="H870" t="s">
        <v>6354</v>
      </c>
      <c r="I870" t="s">
        <v>34</v>
      </c>
      <c r="J870" t="s">
        <v>307</v>
      </c>
      <c r="K870" t="s">
        <v>24</v>
      </c>
      <c r="L870" t="s">
        <v>82</v>
      </c>
      <c r="M870" t="s">
        <v>26</v>
      </c>
      <c r="N870" t="s">
        <v>27</v>
      </c>
    </row>
    <row r="871" spans="1:14" x14ac:dyDescent="0.25">
      <c r="A871" t="s">
        <v>6360</v>
      </c>
      <c r="B871" t="s">
        <v>302</v>
      </c>
      <c r="C871" t="s">
        <v>76</v>
      </c>
      <c r="D871" t="s">
        <v>6361</v>
      </c>
      <c r="E871" t="s">
        <v>18</v>
      </c>
      <c r="F871" t="s">
        <v>6362</v>
      </c>
      <c r="G871" t="s">
        <v>6363</v>
      </c>
      <c r="H871" t="s">
        <v>6364</v>
      </c>
      <c r="I871" t="s">
        <v>34</v>
      </c>
      <c r="J871" t="s">
        <v>521</v>
      </c>
      <c r="K871" t="s">
        <v>24</v>
      </c>
      <c r="L871" t="s">
        <v>82</v>
      </c>
      <c r="M871" t="s">
        <v>26</v>
      </c>
      <c r="N871" t="s">
        <v>27</v>
      </c>
    </row>
    <row r="872" spans="1:14" x14ac:dyDescent="0.25">
      <c r="A872" t="s">
        <v>6365</v>
      </c>
      <c r="B872" t="s">
        <v>6366</v>
      </c>
      <c r="C872" t="s">
        <v>16</v>
      </c>
      <c r="D872" t="s">
        <v>6367</v>
      </c>
      <c r="E872" t="s">
        <v>18</v>
      </c>
      <c r="F872" t="s">
        <v>6368</v>
      </c>
      <c r="G872" t="s">
        <v>6369</v>
      </c>
      <c r="H872" t="s">
        <v>6370</v>
      </c>
      <c r="I872" t="s">
        <v>34</v>
      </c>
      <c r="J872" t="s">
        <v>1488</v>
      </c>
      <c r="K872" t="s">
        <v>24</v>
      </c>
      <c r="L872" t="s">
        <v>233</v>
      </c>
      <c r="M872" t="s">
        <v>6371</v>
      </c>
      <c r="N872" t="s">
        <v>46</v>
      </c>
    </row>
    <row r="873" spans="1:14" x14ac:dyDescent="0.25">
      <c r="A873" t="s">
        <v>6372</v>
      </c>
      <c r="B873" t="s">
        <v>6373</v>
      </c>
      <c r="C873" t="s">
        <v>76</v>
      </c>
      <c r="D873" t="s">
        <v>6374</v>
      </c>
      <c r="E873" t="s">
        <v>18</v>
      </c>
      <c r="F873" t="s">
        <v>6375</v>
      </c>
      <c r="G873" t="s">
        <v>6376</v>
      </c>
      <c r="H873" t="s">
        <v>6377</v>
      </c>
      <c r="I873" t="s">
        <v>34</v>
      </c>
      <c r="J873" t="s">
        <v>81</v>
      </c>
      <c r="K873" t="s">
        <v>24</v>
      </c>
      <c r="L873" t="s">
        <v>44</v>
      </c>
      <c r="M873" t="s">
        <v>6378</v>
      </c>
      <c r="N873" t="s">
        <v>46</v>
      </c>
    </row>
    <row r="874" spans="1:14" x14ac:dyDescent="0.25">
      <c r="A874" t="s">
        <v>6379</v>
      </c>
      <c r="B874" t="s">
        <v>6380</v>
      </c>
      <c r="C874" t="s">
        <v>76</v>
      </c>
      <c r="D874" t="s">
        <v>288</v>
      </c>
      <c r="E874" t="s">
        <v>18</v>
      </c>
      <c r="F874" t="s">
        <v>6381</v>
      </c>
      <c r="G874" t="s">
        <v>6382</v>
      </c>
      <c r="H874" t="s">
        <v>6383</v>
      </c>
      <c r="I874" t="s">
        <v>34</v>
      </c>
      <c r="J874" t="s">
        <v>2502</v>
      </c>
      <c r="K874" t="s">
        <v>24</v>
      </c>
      <c r="L874" t="s">
        <v>224</v>
      </c>
      <c r="M874" t="s">
        <v>6384</v>
      </c>
      <c r="N874" t="s">
        <v>46</v>
      </c>
    </row>
    <row r="875" spans="1:14" x14ac:dyDescent="0.25">
      <c r="A875" t="s">
        <v>6385</v>
      </c>
      <c r="B875" t="s">
        <v>6386</v>
      </c>
      <c r="C875" t="s">
        <v>16</v>
      </c>
      <c r="D875" t="s">
        <v>2703</v>
      </c>
      <c r="E875" t="s">
        <v>18</v>
      </c>
      <c r="F875" t="s">
        <v>6387</v>
      </c>
      <c r="G875" t="s">
        <v>6388</v>
      </c>
      <c r="H875" t="s">
        <v>6389</v>
      </c>
      <c r="I875" t="s">
        <v>34</v>
      </c>
      <c r="J875" t="s">
        <v>315</v>
      </c>
      <c r="K875" t="s">
        <v>24</v>
      </c>
      <c r="L875" t="s">
        <v>63</v>
      </c>
      <c r="M875" t="s">
        <v>6390</v>
      </c>
      <c r="N875" t="s">
        <v>46</v>
      </c>
    </row>
    <row r="876" spans="1:14" x14ac:dyDescent="0.25">
      <c r="A876" t="s">
        <v>219</v>
      </c>
      <c r="B876" t="s">
        <v>101</v>
      </c>
      <c r="C876" t="s">
        <v>76</v>
      </c>
      <c r="D876" t="s">
        <v>524</v>
      </c>
      <c r="E876" t="s">
        <v>18</v>
      </c>
      <c r="F876" t="s">
        <v>6391</v>
      </c>
      <c r="G876" t="s">
        <v>6392</v>
      </c>
      <c r="H876" t="s">
        <v>6393</v>
      </c>
      <c r="I876" t="s">
        <v>34</v>
      </c>
      <c r="J876" t="s">
        <v>127</v>
      </c>
      <c r="K876" t="s">
        <v>24</v>
      </c>
      <c r="L876" t="s">
        <v>224</v>
      </c>
      <c r="M876" t="s">
        <v>6394</v>
      </c>
      <c r="N876" t="s">
        <v>46</v>
      </c>
    </row>
    <row r="877" spans="1:14" x14ac:dyDescent="0.25">
      <c r="A877" t="s">
        <v>6407</v>
      </c>
      <c r="B877" t="s">
        <v>6408</v>
      </c>
      <c r="C877" t="s">
        <v>16</v>
      </c>
      <c r="D877" t="s">
        <v>1327</v>
      </c>
      <c r="E877" t="s">
        <v>18</v>
      </c>
      <c r="F877" t="s">
        <v>6409</v>
      </c>
      <c r="G877" t="s">
        <v>6410</v>
      </c>
      <c r="H877" t="s">
        <v>6411</v>
      </c>
      <c r="I877" t="s">
        <v>34</v>
      </c>
      <c r="J877" t="s">
        <v>1557</v>
      </c>
      <c r="K877" t="s">
        <v>24</v>
      </c>
      <c r="L877" t="s">
        <v>6412</v>
      </c>
      <c r="M877" t="s">
        <v>6413</v>
      </c>
      <c r="N877" t="s">
        <v>46</v>
      </c>
    </row>
    <row r="878" spans="1:14" x14ac:dyDescent="0.25">
      <c r="A878" t="s">
        <v>6414</v>
      </c>
      <c r="C878" t="s">
        <v>1572</v>
      </c>
      <c r="D878" t="s">
        <v>547</v>
      </c>
      <c r="E878" t="s">
        <v>18</v>
      </c>
      <c r="F878" t="s">
        <v>6415</v>
      </c>
      <c r="G878" t="s">
        <v>6416</v>
      </c>
      <c r="H878" t="s">
        <v>6417</v>
      </c>
      <c r="I878" t="s">
        <v>34</v>
      </c>
      <c r="J878" t="s">
        <v>90</v>
      </c>
      <c r="K878" t="s">
        <v>24</v>
      </c>
      <c r="L878" t="s">
        <v>6418</v>
      </c>
      <c r="M878" t="s">
        <v>6419</v>
      </c>
      <c r="N878" t="s">
        <v>46</v>
      </c>
    </row>
    <row r="879" spans="1:14" x14ac:dyDescent="0.25">
      <c r="A879" t="s">
        <v>6420</v>
      </c>
      <c r="C879" t="s">
        <v>76</v>
      </c>
      <c r="D879" t="s">
        <v>6421</v>
      </c>
      <c r="E879" t="s">
        <v>18</v>
      </c>
      <c r="F879" t="s">
        <v>6422</v>
      </c>
      <c r="G879" t="s">
        <v>6423</v>
      </c>
      <c r="H879" t="s">
        <v>6424</v>
      </c>
      <c r="I879" t="s">
        <v>34</v>
      </c>
      <c r="J879" t="s">
        <v>35</v>
      </c>
      <c r="K879" t="s">
        <v>24</v>
      </c>
      <c r="L879" t="s">
        <v>6425</v>
      </c>
      <c r="M879" t="s">
        <v>26</v>
      </c>
      <c r="N879" t="s">
        <v>27</v>
      </c>
    </row>
    <row r="880" spans="1:14" x14ac:dyDescent="0.25">
      <c r="A880" t="s">
        <v>6426</v>
      </c>
      <c r="B880" t="s">
        <v>6427</v>
      </c>
      <c r="C880" t="s">
        <v>76</v>
      </c>
      <c r="D880" t="s">
        <v>102</v>
      </c>
      <c r="E880" t="s">
        <v>18</v>
      </c>
      <c r="F880" t="s">
        <v>6428</v>
      </c>
      <c r="G880" t="s">
        <v>6429</v>
      </c>
      <c r="H880" t="s">
        <v>6430</v>
      </c>
      <c r="I880" t="s">
        <v>34</v>
      </c>
      <c r="J880" t="s">
        <v>1413</v>
      </c>
      <c r="K880" t="s">
        <v>24</v>
      </c>
      <c r="L880" t="s">
        <v>82</v>
      </c>
      <c r="M880" t="s">
        <v>6431</v>
      </c>
      <c r="N880" t="s">
        <v>46</v>
      </c>
    </row>
    <row r="881" spans="1:14" x14ac:dyDescent="0.25">
      <c r="A881" t="s">
        <v>4385</v>
      </c>
      <c r="B881" t="s">
        <v>382</v>
      </c>
      <c r="C881" t="s">
        <v>76</v>
      </c>
      <c r="D881" t="s">
        <v>197</v>
      </c>
      <c r="E881" t="s">
        <v>18</v>
      </c>
      <c r="F881" t="s">
        <v>6432</v>
      </c>
      <c r="G881" t="s">
        <v>6433</v>
      </c>
      <c r="H881" t="s">
        <v>6434</v>
      </c>
      <c r="I881" t="s">
        <v>34</v>
      </c>
      <c r="J881" t="s">
        <v>192</v>
      </c>
      <c r="K881" t="s">
        <v>24</v>
      </c>
      <c r="L881" t="s">
        <v>373</v>
      </c>
      <c r="M881" t="s">
        <v>6435</v>
      </c>
      <c r="N881" t="s">
        <v>46</v>
      </c>
    </row>
    <row r="882" spans="1:14" x14ac:dyDescent="0.25">
      <c r="A882" t="s">
        <v>6436</v>
      </c>
      <c r="B882" t="s">
        <v>6437</v>
      </c>
      <c r="C882" t="s">
        <v>16</v>
      </c>
      <c r="D882" t="s">
        <v>6438</v>
      </c>
      <c r="E882" t="s">
        <v>18</v>
      </c>
      <c r="F882" t="s">
        <v>6439</v>
      </c>
      <c r="G882" t="s">
        <v>6440</v>
      </c>
      <c r="H882" t="s">
        <v>6441</v>
      </c>
      <c r="I882" t="s">
        <v>34</v>
      </c>
      <c r="J882" t="s">
        <v>2283</v>
      </c>
      <c r="K882" t="s">
        <v>24</v>
      </c>
      <c r="L882" t="s">
        <v>6442</v>
      </c>
      <c r="M882" t="s">
        <v>6443</v>
      </c>
      <c r="N882" t="s">
        <v>46</v>
      </c>
    </row>
    <row r="883" spans="1:14" x14ac:dyDescent="0.25">
      <c r="A883" t="s">
        <v>6444</v>
      </c>
      <c r="B883" t="s">
        <v>6445</v>
      </c>
      <c r="C883" t="s">
        <v>76</v>
      </c>
      <c r="D883" t="s">
        <v>4231</v>
      </c>
      <c r="E883" t="s">
        <v>18</v>
      </c>
      <c r="F883" t="s">
        <v>6446</v>
      </c>
      <c r="G883" t="s">
        <v>6447</v>
      </c>
      <c r="H883" t="s">
        <v>6448</v>
      </c>
      <c r="I883" t="s">
        <v>34</v>
      </c>
      <c r="J883" t="s">
        <v>1413</v>
      </c>
      <c r="K883" t="s">
        <v>24</v>
      </c>
      <c r="L883" t="s">
        <v>477</v>
      </c>
      <c r="M883" t="s">
        <v>6449</v>
      </c>
      <c r="N883" t="s">
        <v>46</v>
      </c>
    </row>
    <row r="884" spans="1:14" x14ac:dyDescent="0.25">
      <c r="A884" t="s">
        <v>6450</v>
      </c>
      <c r="B884" t="s">
        <v>6451</v>
      </c>
      <c r="C884" t="s">
        <v>16</v>
      </c>
      <c r="D884" t="s">
        <v>6452</v>
      </c>
      <c r="E884" t="s">
        <v>18</v>
      </c>
      <c r="F884" t="s">
        <v>6453</v>
      </c>
      <c r="G884" t="s">
        <v>6454</v>
      </c>
      <c r="H884" t="s">
        <v>6455</v>
      </c>
      <c r="I884" t="s">
        <v>34</v>
      </c>
      <c r="J884" t="s">
        <v>4634</v>
      </c>
      <c r="K884" t="s">
        <v>24</v>
      </c>
      <c r="L884" t="s">
        <v>3702</v>
      </c>
      <c r="M884" t="s">
        <v>6456</v>
      </c>
      <c r="N884" t="s">
        <v>46</v>
      </c>
    </row>
    <row r="885" spans="1:14" x14ac:dyDescent="0.25">
      <c r="A885" t="s">
        <v>6457</v>
      </c>
      <c r="B885" t="s">
        <v>6458</v>
      </c>
      <c r="C885" t="s">
        <v>16</v>
      </c>
      <c r="D885" t="s">
        <v>5931</v>
      </c>
      <c r="E885" t="s">
        <v>18</v>
      </c>
      <c r="F885" t="s">
        <v>6459</v>
      </c>
      <c r="G885" t="s">
        <v>6460</v>
      </c>
      <c r="H885" t="s">
        <v>6461</v>
      </c>
      <c r="I885" t="s">
        <v>34</v>
      </c>
      <c r="J885" t="s">
        <v>134</v>
      </c>
      <c r="K885" t="s">
        <v>24</v>
      </c>
      <c r="L885" t="s">
        <v>2751</v>
      </c>
      <c r="M885" t="s">
        <v>26</v>
      </c>
      <c r="N885" t="s">
        <v>27</v>
      </c>
    </row>
    <row r="886" spans="1:14" x14ac:dyDescent="0.25">
      <c r="A886" t="s">
        <v>6462</v>
      </c>
      <c r="B886" t="s">
        <v>6463</v>
      </c>
      <c r="C886" t="s">
        <v>76</v>
      </c>
      <c r="D886" t="s">
        <v>354</v>
      </c>
      <c r="E886" t="s">
        <v>18</v>
      </c>
      <c r="F886" t="s">
        <v>6464</v>
      </c>
      <c r="G886" t="s">
        <v>6465</v>
      </c>
      <c r="H886" t="s">
        <v>6466</v>
      </c>
      <c r="I886" t="s">
        <v>34</v>
      </c>
      <c r="J886" t="s">
        <v>1501</v>
      </c>
      <c r="K886" t="s">
        <v>24</v>
      </c>
      <c r="L886" t="s">
        <v>114</v>
      </c>
      <c r="M886" t="s">
        <v>6467</v>
      </c>
      <c r="N886" t="s">
        <v>46</v>
      </c>
    </row>
    <row r="887" spans="1:14" x14ac:dyDescent="0.25">
      <c r="A887" t="s">
        <v>6468</v>
      </c>
      <c r="B887" t="s">
        <v>6469</v>
      </c>
      <c r="C887" t="s">
        <v>16</v>
      </c>
      <c r="D887" t="s">
        <v>397</v>
      </c>
      <c r="E887" t="s">
        <v>18</v>
      </c>
      <c r="F887" t="s">
        <v>6470</v>
      </c>
      <c r="G887" t="s">
        <v>6471</v>
      </c>
      <c r="H887" t="s">
        <v>6472</v>
      </c>
      <c r="I887" t="s">
        <v>34</v>
      </c>
      <c r="J887" t="s">
        <v>240</v>
      </c>
      <c r="K887" t="s">
        <v>24</v>
      </c>
      <c r="L887" t="s">
        <v>401</v>
      </c>
      <c r="M887" t="s">
        <v>26</v>
      </c>
      <c r="N887" t="s">
        <v>27</v>
      </c>
    </row>
    <row r="888" spans="1:14" x14ac:dyDescent="0.25">
      <c r="A888" t="s">
        <v>6473</v>
      </c>
      <c r="B888" t="s">
        <v>6474</v>
      </c>
      <c r="C888" t="s">
        <v>16</v>
      </c>
      <c r="D888" t="s">
        <v>1932</v>
      </c>
      <c r="E888" t="s">
        <v>18</v>
      </c>
      <c r="F888" t="s">
        <v>6475</v>
      </c>
      <c r="G888" t="s">
        <v>6476</v>
      </c>
      <c r="H888" t="s">
        <v>6477</v>
      </c>
      <c r="I888" t="s">
        <v>34</v>
      </c>
      <c r="J888" t="s">
        <v>1279</v>
      </c>
      <c r="K888" t="s">
        <v>24</v>
      </c>
      <c r="L888" t="s">
        <v>44</v>
      </c>
      <c r="M888" t="s">
        <v>26</v>
      </c>
      <c r="N888" t="s">
        <v>27</v>
      </c>
    </row>
    <row r="889" spans="1:14" x14ac:dyDescent="0.25">
      <c r="A889" t="s">
        <v>6478</v>
      </c>
      <c r="B889" t="s">
        <v>6479</v>
      </c>
      <c r="C889" t="s">
        <v>76</v>
      </c>
      <c r="D889" t="s">
        <v>94</v>
      </c>
      <c r="E889" t="s">
        <v>18</v>
      </c>
      <c r="F889" t="s">
        <v>6480</v>
      </c>
      <c r="G889" t="s">
        <v>6481</v>
      </c>
      <c r="H889" t="s">
        <v>6482</v>
      </c>
      <c r="I889" t="s">
        <v>34</v>
      </c>
      <c r="J889" t="s">
        <v>699</v>
      </c>
      <c r="K889" t="s">
        <v>24</v>
      </c>
      <c r="L889" t="s">
        <v>6483</v>
      </c>
      <c r="M889" t="s">
        <v>26</v>
      </c>
      <c r="N889" t="s">
        <v>27</v>
      </c>
    </row>
    <row r="890" spans="1:14" x14ac:dyDescent="0.25">
      <c r="A890" t="s">
        <v>6484</v>
      </c>
      <c r="B890" t="s">
        <v>6485</v>
      </c>
      <c r="C890" t="s">
        <v>16</v>
      </c>
      <c r="D890" t="s">
        <v>547</v>
      </c>
      <c r="E890" t="s">
        <v>18</v>
      </c>
      <c r="F890" t="s">
        <v>6486</v>
      </c>
      <c r="G890" t="s">
        <v>6487</v>
      </c>
      <c r="H890" t="s">
        <v>6488</v>
      </c>
      <c r="I890" t="s">
        <v>34</v>
      </c>
      <c r="J890" t="s">
        <v>170</v>
      </c>
      <c r="K890" t="s">
        <v>24</v>
      </c>
      <c r="L890" t="s">
        <v>6489</v>
      </c>
      <c r="M890" t="s">
        <v>6490</v>
      </c>
      <c r="N890" t="s">
        <v>46</v>
      </c>
    </row>
    <row r="891" spans="1:14" x14ac:dyDescent="0.25">
      <c r="A891" t="s">
        <v>3733</v>
      </c>
      <c r="B891" t="s">
        <v>101</v>
      </c>
      <c r="C891" t="s">
        <v>76</v>
      </c>
      <c r="D891" t="s">
        <v>102</v>
      </c>
      <c r="E891" t="s">
        <v>18</v>
      </c>
      <c r="F891" t="s">
        <v>6491</v>
      </c>
      <c r="G891" t="s">
        <v>6492</v>
      </c>
      <c r="H891" t="s">
        <v>6493</v>
      </c>
      <c r="I891" t="s">
        <v>34</v>
      </c>
      <c r="J891" t="s">
        <v>4468</v>
      </c>
      <c r="K891" t="s">
        <v>24</v>
      </c>
      <c r="L891" t="s">
        <v>373</v>
      </c>
      <c r="M891" t="s">
        <v>6494</v>
      </c>
      <c r="N891" t="s">
        <v>46</v>
      </c>
    </row>
    <row r="892" spans="1:14" x14ac:dyDescent="0.25">
      <c r="A892" t="s">
        <v>6495</v>
      </c>
      <c r="B892" t="s">
        <v>6496</v>
      </c>
      <c r="C892" t="s">
        <v>76</v>
      </c>
      <c r="D892" t="s">
        <v>1368</v>
      </c>
      <c r="E892" t="s">
        <v>18</v>
      </c>
      <c r="F892" t="s">
        <v>6497</v>
      </c>
      <c r="G892" t="s">
        <v>6498</v>
      </c>
      <c r="H892" t="s">
        <v>6499</v>
      </c>
      <c r="I892" t="s">
        <v>34</v>
      </c>
      <c r="J892" t="s">
        <v>127</v>
      </c>
      <c r="K892" t="s">
        <v>24</v>
      </c>
      <c r="L892" t="s">
        <v>257</v>
      </c>
      <c r="M892" t="s">
        <v>6500</v>
      </c>
      <c r="N892" t="s">
        <v>46</v>
      </c>
    </row>
    <row r="893" spans="1:14" x14ac:dyDescent="0.25">
      <c r="A893" t="s">
        <v>6501</v>
      </c>
      <c r="B893" t="s">
        <v>599</v>
      </c>
      <c r="C893" t="s">
        <v>16</v>
      </c>
      <c r="D893" t="s">
        <v>6502</v>
      </c>
      <c r="E893" t="s">
        <v>18</v>
      </c>
      <c r="F893" t="s">
        <v>6503</v>
      </c>
      <c r="G893" t="s">
        <v>6504</v>
      </c>
      <c r="H893" t="s">
        <v>6505</v>
      </c>
      <c r="I893" t="s">
        <v>34</v>
      </c>
      <c r="J893" t="s">
        <v>269</v>
      </c>
      <c r="K893" t="s">
        <v>24</v>
      </c>
      <c r="L893" t="s">
        <v>6506</v>
      </c>
      <c r="M893" t="s">
        <v>26</v>
      </c>
      <c r="N893" t="s">
        <v>27</v>
      </c>
    </row>
    <row r="894" spans="1:14" x14ac:dyDescent="0.25">
      <c r="A894" t="s">
        <v>6507</v>
      </c>
      <c r="B894" t="s">
        <v>6508</v>
      </c>
      <c r="C894" t="s">
        <v>76</v>
      </c>
      <c r="D894" t="s">
        <v>2673</v>
      </c>
      <c r="E894" t="s">
        <v>18</v>
      </c>
      <c r="F894" t="s">
        <v>6509</v>
      </c>
      <c r="G894" t="s">
        <v>6510</v>
      </c>
      <c r="H894" t="s">
        <v>6511</v>
      </c>
      <c r="I894" t="s">
        <v>34</v>
      </c>
      <c r="J894" t="s">
        <v>1488</v>
      </c>
      <c r="K894" t="s">
        <v>24</v>
      </c>
      <c r="L894" t="s">
        <v>82</v>
      </c>
      <c r="M894" t="s">
        <v>6512</v>
      </c>
      <c r="N894" t="s">
        <v>46</v>
      </c>
    </row>
    <row r="895" spans="1:14" x14ac:dyDescent="0.25">
      <c r="A895" t="s">
        <v>6513</v>
      </c>
      <c r="B895" t="s">
        <v>1375</v>
      </c>
      <c r="C895" t="s">
        <v>76</v>
      </c>
      <c r="D895" t="s">
        <v>1376</v>
      </c>
      <c r="E895" t="s">
        <v>18</v>
      </c>
      <c r="F895" t="s">
        <v>6514</v>
      </c>
      <c r="G895" t="s">
        <v>6515</v>
      </c>
      <c r="H895" t="s">
        <v>6516</v>
      </c>
      <c r="I895" t="s">
        <v>34</v>
      </c>
      <c r="J895" t="s">
        <v>2283</v>
      </c>
      <c r="K895" t="s">
        <v>24</v>
      </c>
      <c r="L895" t="s">
        <v>477</v>
      </c>
      <c r="M895" t="s">
        <v>6517</v>
      </c>
      <c r="N895" t="s">
        <v>46</v>
      </c>
    </row>
    <row r="896" spans="1:14" x14ac:dyDescent="0.25">
      <c r="A896" t="s">
        <v>6518</v>
      </c>
      <c r="B896" t="s">
        <v>6519</v>
      </c>
      <c r="C896" t="s">
        <v>16</v>
      </c>
      <c r="D896" t="s">
        <v>288</v>
      </c>
      <c r="E896" t="s">
        <v>18</v>
      </c>
      <c r="F896" t="s">
        <v>6520</v>
      </c>
      <c r="G896" t="s">
        <v>6521</v>
      </c>
      <c r="H896" t="s">
        <v>6522</v>
      </c>
      <c r="I896" t="s">
        <v>34</v>
      </c>
      <c r="J896" t="s">
        <v>162</v>
      </c>
      <c r="K896" t="s">
        <v>24</v>
      </c>
      <c r="L896" t="s">
        <v>224</v>
      </c>
      <c r="M896" t="s">
        <v>6523</v>
      </c>
      <c r="N896" t="s">
        <v>46</v>
      </c>
    </row>
    <row r="897" spans="1:14" x14ac:dyDescent="0.25">
      <c r="A897" t="s">
        <v>6529</v>
      </c>
      <c r="B897" t="s">
        <v>4826</v>
      </c>
      <c r="C897" t="s">
        <v>76</v>
      </c>
      <c r="D897" t="s">
        <v>4616</v>
      </c>
      <c r="E897" t="s">
        <v>18</v>
      </c>
      <c r="F897" t="s">
        <v>6530</v>
      </c>
      <c r="G897" t="s">
        <v>6531</v>
      </c>
      <c r="H897" t="s">
        <v>6532</v>
      </c>
      <c r="I897" t="s">
        <v>34</v>
      </c>
      <c r="J897" t="s">
        <v>1648</v>
      </c>
      <c r="K897" t="s">
        <v>24</v>
      </c>
      <c r="L897" t="s">
        <v>36</v>
      </c>
      <c r="M897" t="s">
        <v>26</v>
      </c>
      <c r="N897" t="s">
        <v>27</v>
      </c>
    </row>
    <row r="898" spans="1:14" x14ac:dyDescent="0.25">
      <c r="A898" t="s">
        <v>6533</v>
      </c>
      <c r="B898" t="s">
        <v>6534</v>
      </c>
      <c r="C898" t="s">
        <v>76</v>
      </c>
      <c r="D898" t="s">
        <v>6535</v>
      </c>
      <c r="E898" t="s">
        <v>18</v>
      </c>
      <c r="F898" t="s">
        <v>6536</v>
      </c>
      <c r="G898" t="s">
        <v>6537</v>
      </c>
      <c r="H898" t="s">
        <v>6538</v>
      </c>
      <c r="I898" t="s">
        <v>34</v>
      </c>
      <c r="J898" t="s">
        <v>256</v>
      </c>
      <c r="K898" t="s">
        <v>24</v>
      </c>
      <c r="L898" t="s">
        <v>82</v>
      </c>
      <c r="M898" t="s">
        <v>26</v>
      </c>
      <c r="N898" t="s">
        <v>27</v>
      </c>
    </row>
    <row r="899" spans="1:14" x14ac:dyDescent="0.25">
      <c r="A899" t="s">
        <v>136</v>
      </c>
      <c r="B899" t="s">
        <v>137</v>
      </c>
      <c r="C899" t="s">
        <v>16</v>
      </c>
      <c r="D899" t="s">
        <v>138</v>
      </c>
      <c r="E899" t="s">
        <v>18</v>
      </c>
      <c r="F899" t="s">
        <v>6539</v>
      </c>
      <c r="G899" t="s">
        <v>6540</v>
      </c>
      <c r="H899" t="s">
        <v>6541</v>
      </c>
      <c r="I899" t="s">
        <v>34</v>
      </c>
      <c r="J899" t="s">
        <v>134</v>
      </c>
      <c r="K899" t="s">
        <v>24</v>
      </c>
      <c r="L899" t="s">
        <v>82</v>
      </c>
      <c r="M899" t="s">
        <v>26</v>
      </c>
      <c r="N899" t="s">
        <v>27</v>
      </c>
    </row>
    <row r="900" spans="1:14" x14ac:dyDescent="0.25">
      <c r="A900" t="s">
        <v>6542</v>
      </c>
      <c r="C900" t="s">
        <v>76</v>
      </c>
      <c r="D900" t="s">
        <v>472</v>
      </c>
      <c r="E900" t="s">
        <v>18</v>
      </c>
      <c r="F900" t="s">
        <v>6543</v>
      </c>
      <c r="G900" t="s">
        <v>6544</v>
      </c>
      <c r="H900" t="s">
        <v>6545</v>
      </c>
      <c r="I900" t="s">
        <v>34</v>
      </c>
      <c r="J900" t="s">
        <v>147</v>
      </c>
      <c r="K900" t="s">
        <v>24</v>
      </c>
      <c r="L900" t="s">
        <v>477</v>
      </c>
      <c r="M900" t="s">
        <v>26</v>
      </c>
      <c r="N900" t="s">
        <v>27</v>
      </c>
    </row>
    <row r="901" spans="1:14" x14ac:dyDescent="0.25">
      <c r="A901" t="s">
        <v>4540</v>
      </c>
      <c r="B901" t="s">
        <v>4541</v>
      </c>
      <c r="C901" t="s">
        <v>16</v>
      </c>
      <c r="D901" t="s">
        <v>6553</v>
      </c>
      <c r="E901" t="s">
        <v>18</v>
      </c>
      <c r="F901" t="s">
        <v>6554</v>
      </c>
      <c r="G901" t="s">
        <v>6555</v>
      </c>
      <c r="H901" t="s">
        <v>6556</v>
      </c>
      <c r="I901" t="s">
        <v>34</v>
      </c>
      <c r="J901" t="s">
        <v>776</v>
      </c>
      <c r="K901" t="s">
        <v>24</v>
      </c>
      <c r="L901" t="s">
        <v>82</v>
      </c>
      <c r="M901" t="s">
        <v>6557</v>
      </c>
      <c r="N901" t="s">
        <v>46</v>
      </c>
    </row>
    <row r="902" spans="1:14" x14ac:dyDescent="0.25">
      <c r="A902" t="s">
        <v>6564</v>
      </c>
      <c r="B902" t="s">
        <v>6565</v>
      </c>
      <c r="C902" t="s">
        <v>16</v>
      </c>
      <c r="D902" t="s">
        <v>2847</v>
      </c>
      <c r="E902" t="s">
        <v>18</v>
      </c>
      <c r="F902" t="s">
        <v>6566</v>
      </c>
      <c r="G902" t="s">
        <v>6567</v>
      </c>
      <c r="H902" t="s">
        <v>6568</v>
      </c>
      <c r="I902" t="s">
        <v>34</v>
      </c>
      <c r="J902" t="s">
        <v>2283</v>
      </c>
      <c r="K902" t="s">
        <v>24</v>
      </c>
      <c r="L902" t="s">
        <v>82</v>
      </c>
      <c r="M902" t="s">
        <v>6569</v>
      </c>
      <c r="N902" t="s">
        <v>46</v>
      </c>
    </row>
    <row r="903" spans="1:14" x14ac:dyDescent="0.25">
      <c r="A903" t="s">
        <v>6570</v>
      </c>
      <c r="C903" t="s">
        <v>16</v>
      </c>
      <c r="D903" t="s">
        <v>6571</v>
      </c>
      <c r="E903" t="s">
        <v>18</v>
      </c>
      <c r="F903" t="s">
        <v>6572</v>
      </c>
      <c r="G903" t="s">
        <v>6573</v>
      </c>
      <c r="H903" t="s">
        <v>6574</v>
      </c>
      <c r="I903" t="s">
        <v>34</v>
      </c>
      <c r="J903" t="s">
        <v>1056</v>
      </c>
      <c r="K903" t="s">
        <v>24</v>
      </c>
      <c r="L903" t="s">
        <v>477</v>
      </c>
      <c r="M903" t="s">
        <v>6575</v>
      </c>
      <c r="N903" t="s">
        <v>46</v>
      </c>
    </row>
    <row r="904" spans="1:14" x14ac:dyDescent="0.25">
      <c r="A904" t="s">
        <v>6576</v>
      </c>
      <c r="B904" t="s">
        <v>2101</v>
      </c>
      <c r="C904" t="s">
        <v>76</v>
      </c>
      <c r="D904" t="s">
        <v>1354</v>
      </c>
      <c r="E904" t="s">
        <v>18</v>
      </c>
      <c r="F904" t="s">
        <v>6577</v>
      </c>
      <c r="G904" t="s">
        <v>6578</v>
      </c>
      <c r="H904" t="s">
        <v>6579</v>
      </c>
      <c r="I904" t="s">
        <v>34</v>
      </c>
      <c r="J904" t="s">
        <v>635</v>
      </c>
      <c r="K904" t="s">
        <v>24</v>
      </c>
      <c r="L904" t="s">
        <v>1358</v>
      </c>
      <c r="M904" t="s">
        <v>6580</v>
      </c>
      <c r="N904" t="s">
        <v>46</v>
      </c>
    </row>
    <row r="905" spans="1:14" x14ac:dyDescent="0.25">
      <c r="A905" t="s">
        <v>6581</v>
      </c>
      <c r="B905" t="s">
        <v>6582</v>
      </c>
      <c r="C905" t="s">
        <v>16</v>
      </c>
      <c r="D905" t="s">
        <v>6452</v>
      </c>
      <c r="E905" t="s">
        <v>18</v>
      </c>
      <c r="F905" t="s">
        <v>6583</v>
      </c>
      <c r="G905" t="s">
        <v>6584</v>
      </c>
      <c r="H905" t="s">
        <v>6585</v>
      </c>
      <c r="I905" t="s">
        <v>34</v>
      </c>
      <c r="J905" t="s">
        <v>2783</v>
      </c>
      <c r="K905" t="s">
        <v>24</v>
      </c>
      <c r="L905" t="s">
        <v>82</v>
      </c>
      <c r="M905" t="s">
        <v>6586</v>
      </c>
      <c r="N905" t="s">
        <v>46</v>
      </c>
    </row>
    <row r="906" spans="1:14" x14ac:dyDescent="0.25">
      <c r="A906" t="s">
        <v>6587</v>
      </c>
      <c r="B906" t="s">
        <v>6588</v>
      </c>
      <c r="C906" t="s">
        <v>76</v>
      </c>
      <c r="D906" t="s">
        <v>67</v>
      </c>
      <c r="E906" t="s">
        <v>18</v>
      </c>
      <c r="F906" t="s">
        <v>6589</v>
      </c>
      <c r="G906" t="s">
        <v>6590</v>
      </c>
      <c r="H906" t="s">
        <v>6591</v>
      </c>
      <c r="I906" t="s">
        <v>34</v>
      </c>
      <c r="J906" t="s">
        <v>162</v>
      </c>
      <c r="K906" t="s">
        <v>24</v>
      </c>
      <c r="L906" t="s">
        <v>82</v>
      </c>
      <c r="M906" t="s">
        <v>6592</v>
      </c>
      <c r="N906" t="s">
        <v>46</v>
      </c>
    </row>
    <row r="907" spans="1:14" x14ac:dyDescent="0.25">
      <c r="A907" t="s">
        <v>6593</v>
      </c>
      <c r="C907" t="s">
        <v>76</v>
      </c>
      <c r="D907" t="s">
        <v>472</v>
      </c>
      <c r="E907" t="s">
        <v>18</v>
      </c>
      <c r="F907" t="s">
        <v>6594</v>
      </c>
      <c r="G907" t="s">
        <v>6595</v>
      </c>
      <c r="H907" t="s">
        <v>6596</v>
      </c>
      <c r="I907" t="s">
        <v>34</v>
      </c>
      <c r="J907" t="s">
        <v>1010</v>
      </c>
      <c r="K907" t="s">
        <v>24</v>
      </c>
      <c r="L907" t="s">
        <v>477</v>
      </c>
      <c r="M907" t="s">
        <v>26</v>
      </c>
      <c r="N907" t="s">
        <v>27</v>
      </c>
    </row>
    <row r="908" spans="1:14" x14ac:dyDescent="0.25">
      <c r="A908" t="s">
        <v>6605</v>
      </c>
      <c r="B908" t="s">
        <v>6606</v>
      </c>
      <c r="C908" t="s">
        <v>76</v>
      </c>
      <c r="D908" t="s">
        <v>6607</v>
      </c>
      <c r="E908" t="s">
        <v>18</v>
      </c>
      <c r="F908" t="s">
        <v>6608</v>
      </c>
      <c r="G908" t="s">
        <v>6609</v>
      </c>
      <c r="H908" t="s">
        <v>6610</v>
      </c>
      <c r="I908" t="s">
        <v>34</v>
      </c>
      <c r="J908" t="s">
        <v>71</v>
      </c>
      <c r="K908" t="s">
        <v>24</v>
      </c>
      <c r="L908" t="s">
        <v>44</v>
      </c>
      <c r="M908" t="s">
        <v>6611</v>
      </c>
      <c r="N908" t="s">
        <v>46</v>
      </c>
    </row>
    <row r="909" spans="1:14" x14ac:dyDescent="0.25">
      <c r="A909" t="s">
        <v>6612</v>
      </c>
      <c r="B909" t="s">
        <v>6613</v>
      </c>
      <c r="C909" t="s">
        <v>76</v>
      </c>
      <c r="D909" t="s">
        <v>6614</v>
      </c>
      <c r="E909" t="s">
        <v>18</v>
      </c>
      <c r="F909" t="s">
        <v>6615</v>
      </c>
      <c r="G909" t="s">
        <v>6616</v>
      </c>
      <c r="H909" t="s">
        <v>6617</v>
      </c>
      <c r="I909" t="s">
        <v>34</v>
      </c>
      <c r="J909" t="s">
        <v>433</v>
      </c>
      <c r="K909" t="s">
        <v>24</v>
      </c>
      <c r="L909" t="s">
        <v>36</v>
      </c>
      <c r="M909" t="s">
        <v>26</v>
      </c>
      <c r="N909" t="s">
        <v>27</v>
      </c>
    </row>
    <row r="910" spans="1:14" x14ac:dyDescent="0.25">
      <c r="A910" t="s">
        <v>6618</v>
      </c>
      <c r="B910" t="s">
        <v>6619</v>
      </c>
      <c r="C910" t="s">
        <v>16</v>
      </c>
      <c r="D910" t="s">
        <v>6620</v>
      </c>
      <c r="E910" t="s">
        <v>18</v>
      </c>
      <c r="F910" t="s">
        <v>6621</v>
      </c>
      <c r="G910" t="s">
        <v>6622</v>
      </c>
      <c r="H910" t="s">
        <v>6623</v>
      </c>
      <c r="I910" t="s">
        <v>34</v>
      </c>
      <c r="J910" t="s">
        <v>240</v>
      </c>
      <c r="K910" t="s">
        <v>24</v>
      </c>
      <c r="L910" t="s">
        <v>6624</v>
      </c>
      <c r="M910" t="s">
        <v>26</v>
      </c>
      <c r="N910" t="s">
        <v>27</v>
      </c>
    </row>
    <row r="911" spans="1:14" x14ac:dyDescent="0.25">
      <c r="A911" t="s">
        <v>6625</v>
      </c>
      <c r="B911" t="s">
        <v>287</v>
      </c>
      <c r="C911" t="s">
        <v>16</v>
      </c>
      <c r="D911" t="s">
        <v>288</v>
      </c>
      <c r="E911" t="s">
        <v>18</v>
      </c>
      <c r="F911" t="s">
        <v>6626</v>
      </c>
      <c r="G911" t="s">
        <v>6627</v>
      </c>
      <c r="H911" t="s">
        <v>6628</v>
      </c>
      <c r="I911" t="s">
        <v>34</v>
      </c>
      <c r="J911" t="s">
        <v>769</v>
      </c>
      <c r="K911" t="s">
        <v>24</v>
      </c>
      <c r="L911" t="s">
        <v>224</v>
      </c>
      <c r="M911" t="s">
        <v>6629</v>
      </c>
      <c r="N911" t="s">
        <v>46</v>
      </c>
    </row>
    <row r="912" spans="1:14" x14ac:dyDescent="0.25">
      <c r="A912" t="s">
        <v>6630</v>
      </c>
      <c r="B912" t="s">
        <v>2532</v>
      </c>
      <c r="C912" t="s">
        <v>16</v>
      </c>
      <c r="D912" t="s">
        <v>472</v>
      </c>
      <c r="E912" t="s">
        <v>18</v>
      </c>
      <c r="F912" t="s">
        <v>6631</v>
      </c>
      <c r="G912" t="s">
        <v>6632</v>
      </c>
      <c r="H912" t="s">
        <v>6633</v>
      </c>
      <c r="I912" t="s">
        <v>34</v>
      </c>
      <c r="J912" t="s">
        <v>1208</v>
      </c>
      <c r="K912" t="s">
        <v>24</v>
      </c>
      <c r="L912" t="s">
        <v>6634</v>
      </c>
      <c r="M912" t="s">
        <v>26</v>
      </c>
      <c r="N912" t="s">
        <v>27</v>
      </c>
    </row>
    <row r="913" spans="1:14" x14ac:dyDescent="0.25">
      <c r="A913" t="s">
        <v>6639</v>
      </c>
      <c r="B913" t="s">
        <v>101</v>
      </c>
      <c r="C913" t="s">
        <v>76</v>
      </c>
      <c r="D913" t="s">
        <v>102</v>
      </c>
      <c r="E913" t="s">
        <v>18</v>
      </c>
      <c r="F913" t="s">
        <v>6640</v>
      </c>
      <c r="G913" t="s">
        <v>6641</v>
      </c>
      <c r="H913" t="s">
        <v>6642</v>
      </c>
      <c r="I913" t="s">
        <v>34</v>
      </c>
      <c r="J913" t="s">
        <v>127</v>
      </c>
      <c r="K913" t="s">
        <v>24</v>
      </c>
      <c r="L913" t="s">
        <v>82</v>
      </c>
      <c r="M913" t="s">
        <v>6643</v>
      </c>
      <c r="N913" t="s">
        <v>46</v>
      </c>
    </row>
    <row r="914" spans="1:14" x14ac:dyDescent="0.25">
      <c r="A914" t="s">
        <v>6644</v>
      </c>
      <c r="B914" t="s">
        <v>6645</v>
      </c>
      <c r="C914" t="s">
        <v>76</v>
      </c>
      <c r="D914" t="s">
        <v>2007</v>
      </c>
      <c r="E914" t="s">
        <v>18</v>
      </c>
      <c r="F914" t="s">
        <v>6646</v>
      </c>
      <c r="G914" t="s">
        <v>6647</v>
      </c>
      <c r="H914" t="s">
        <v>6648</v>
      </c>
      <c r="I914" t="s">
        <v>34</v>
      </c>
      <c r="J914" t="s">
        <v>1398</v>
      </c>
      <c r="K914" t="s">
        <v>24</v>
      </c>
      <c r="L914" t="s">
        <v>233</v>
      </c>
      <c r="M914" t="s">
        <v>6649</v>
      </c>
      <c r="N914" t="s">
        <v>46</v>
      </c>
    </row>
    <row r="915" spans="1:14" x14ac:dyDescent="0.25">
      <c r="A915" t="s">
        <v>6650</v>
      </c>
      <c r="B915" t="s">
        <v>101</v>
      </c>
      <c r="C915" t="s">
        <v>16</v>
      </c>
      <c r="D915" t="s">
        <v>329</v>
      </c>
      <c r="E915" t="s">
        <v>18</v>
      </c>
      <c r="F915" t="s">
        <v>6651</v>
      </c>
      <c r="G915" t="s">
        <v>6652</v>
      </c>
      <c r="H915" t="s">
        <v>6653</v>
      </c>
      <c r="I915" t="s">
        <v>34</v>
      </c>
      <c r="J915" t="s">
        <v>1435</v>
      </c>
      <c r="K915" t="s">
        <v>24</v>
      </c>
      <c r="L915" t="s">
        <v>334</v>
      </c>
      <c r="M915" t="s">
        <v>6654</v>
      </c>
      <c r="N915" t="s">
        <v>46</v>
      </c>
    </row>
    <row r="916" spans="1:14" x14ac:dyDescent="0.25">
      <c r="A916" t="s">
        <v>6655</v>
      </c>
      <c r="B916" t="s">
        <v>6656</v>
      </c>
      <c r="C916" t="s">
        <v>16</v>
      </c>
      <c r="D916" t="s">
        <v>6657</v>
      </c>
      <c r="E916" t="s">
        <v>18</v>
      </c>
      <c r="F916" t="s">
        <v>6658</v>
      </c>
      <c r="G916" t="s">
        <v>6659</v>
      </c>
      <c r="H916" t="s">
        <v>6660</v>
      </c>
      <c r="I916" t="s">
        <v>34</v>
      </c>
      <c r="J916" t="s">
        <v>648</v>
      </c>
      <c r="K916" t="s">
        <v>24</v>
      </c>
      <c r="L916" t="s">
        <v>233</v>
      </c>
      <c r="M916" t="s">
        <v>6661</v>
      </c>
      <c r="N916" t="s">
        <v>46</v>
      </c>
    </row>
    <row r="917" spans="1:14" x14ac:dyDescent="0.25">
      <c r="A917" t="s">
        <v>6662</v>
      </c>
      <c r="B917" t="s">
        <v>6663</v>
      </c>
      <c r="C917" t="s">
        <v>16</v>
      </c>
      <c r="D917" t="s">
        <v>102</v>
      </c>
      <c r="E917" t="s">
        <v>18</v>
      </c>
      <c r="F917" t="s">
        <v>6664</v>
      </c>
      <c r="G917" t="s">
        <v>6665</v>
      </c>
      <c r="H917" t="s">
        <v>6666</v>
      </c>
      <c r="I917" t="s">
        <v>34</v>
      </c>
      <c r="J917" t="s">
        <v>575</v>
      </c>
      <c r="K917" t="s">
        <v>24</v>
      </c>
      <c r="L917" t="s">
        <v>82</v>
      </c>
      <c r="M917" t="s">
        <v>6667</v>
      </c>
      <c r="N917" t="s">
        <v>46</v>
      </c>
    </row>
    <row r="918" spans="1:14" x14ac:dyDescent="0.25">
      <c r="A918" t="s">
        <v>5286</v>
      </c>
      <c r="B918" t="s">
        <v>6668</v>
      </c>
      <c r="C918" t="s">
        <v>76</v>
      </c>
      <c r="D918" t="s">
        <v>2612</v>
      </c>
      <c r="E918" t="s">
        <v>18</v>
      </c>
      <c r="F918" t="s">
        <v>6669</v>
      </c>
      <c r="G918" t="s">
        <v>6670</v>
      </c>
      <c r="H918" t="s">
        <v>6671</v>
      </c>
      <c r="I918" t="s">
        <v>34</v>
      </c>
      <c r="J918" t="s">
        <v>648</v>
      </c>
      <c r="K918" t="s">
        <v>24</v>
      </c>
      <c r="L918" t="s">
        <v>224</v>
      </c>
      <c r="M918" t="s">
        <v>6672</v>
      </c>
      <c r="N918" t="s">
        <v>46</v>
      </c>
    </row>
    <row r="919" spans="1:14" x14ac:dyDescent="0.25">
      <c r="A919" t="s">
        <v>6673</v>
      </c>
      <c r="B919" t="s">
        <v>101</v>
      </c>
      <c r="C919" t="s">
        <v>76</v>
      </c>
      <c r="D919" t="s">
        <v>102</v>
      </c>
      <c r="E919" t="s">
        <v>18</v>
      </c>
      <c r="F919" t="s">
        <v>6674</v>
      </c>
      <c r="G919" t="s">
        <v>6675</v>
      </c>
      <c r="H919" t="s">
        <v>6676</v>
      </c>
      <c r="I919" t="s">
        <v>34</v>
      </c>
      <c r="J919" t="s">
        <v>419</v>
      </c>
      <c r="K919" t="s">
        <v>24</v>
      </c>
      <c r="L919" t="s">
        <v>82</v>
      </c>
      <c r="M919" t="s">
        <v>6677</v>
      </c>
      <c r="N919" t="s">
        <v>46</v>
      </c>
    </row>
    <row r="920" spans="1:14" x14ac:dyDescent="0.25">
      <c r="A920" t="s">
        <v>28</v>
      </c>
      <c r="B920" t="s">
        <v>4334</v>
      </c>
      <c r="C920" t="s">
        <v>16</v>
      </c>
      <c r="D920" t="s">
        <v>638</v>
      </c>
      <c r="E920" t="s">
        <v>18</v>
      </c>
      <c r="F920" t="s">
        <v>6678</v>
      </c>
      <c r="G920" t="s">
        <v>6679</v>
      </c>
      <c r="H920" t="s">
        <v>6680</v>
      </c>
      <c r="I920" t="s">
        <v>34</v>
      </c>
      <c r="J920" t="s">
        <v>987</v>
      </c>
      <c r="K920" t="s">
        <v>24</v>
      </c>
      <c r="L920" t="s">
        <v>82</v>
      </c>
      <c r="M920" t="s">
        <v>26</v>
      </c>
      <c r="N920" t="s">
        <v>27</v>
      </c>
    </row>
    <row r="921" spans="1:14" x14ac:dyDescent="0.25">
      <c r="A921" t="s">
        <v>6681</v>
      </c>
      <c r="B921" t="s">
        <v>227</v>
      </c>
      <c r="C921" t="s">
        <v>16</v>
      </c>
      <c r="D921" t="s">
        <v>437</v>
      </c>
      <c r="E921" t="s">
        <v>18</v>
      </c>
      <c r="F921" t="s">
        <v>6682</v>
      </c>
      <c r="G921" t="s">
        <v>6683</v>
      </c>
      <c r="H921" t="s">
        <v>6684</v>
      </c>
      <c r="I921" t="s">
        <v>34</v>
      </c>
      <c r="J921" t="s">
        <v>71</v>
      </c>
      <c r="K921" t="s">
        <v>24</v>
      </c>
      <c r="L921" t="s">
        <v>441</v>
      </c>
      <c r="M921" t="s">
        <v>6685</v>
      </c>
      <c r="N921" t="s">
        <v>46</v>
      </c>
    </row>
    <row r="922" spans="1:14" x14ac:dyDescent="0.25">
      <c r="A922" t="s">
        <v>6686</v>
      </c>
      <c r="C922" t="s">
        <v>76</v>
      </c>
      <c r="D922" t="s">
        <v>6687</v>
      </c>
      <c r="E922" t="s">
        <v>18</v>
      </c>
      <c r="F922" t="s">
        <v>6688</v>
      </c>
      <c r="G922" t="s">
        <v>6689</v>
      </c>
      <c r="H922" t="s">
        <v>6690</v>
      </c>
      <c r="I922" t="s">
        <v>34</v>
      </c>
      <c r="J922" t="s">
        <v>769</v>
      </c>
      <c r="K922" t="s">
        <v>24</v>
      </c>
      <c r="L922" t="s">
        <v>6691</v>
      </c>
      <c r="M922" t="s">
        <v>6692</v>
      </c>
      <c r="N922" t="s">
        <v>46</v>
      </c>
    </row>
    <row r="923" spans="1:14" x14ac:dyDescent="0.25">
      <c r="A923" t="s">
        <v>6693</v>
      </c>
      <c r="B923" t="s">
        <v>6694</v>
      </c>
      <c r="C923" t="s">
        <v>16</v>
      </c>
      <c r="D923" t="s">
        <v>288</v>
      </c>
      <c r="E923" t="s">
        <v>18</v>
      </c>
      <c r="F923" t="s">
        <v>6695</v>
      </c>
      <c r="G923" t="s">
        <v>6696</v>
      </c>
      <c r="H923" t="s">
        <v>6697</v>
      </c>
      <c r="I923" t="s">
        <v>34</v>
      </c>
      <c r="J923" t="s">
        <v>155</v>
      </c>
      <c r="K923" t="s">
        <v>24</v>
      </c>
      <c r="L923" t="s">
        <v>6698</v>
      </c>
      <c r="M923" t="s">
        <v>6699</v>
      </c>
      <c r="N923" t="s">
        <v>46</v>
      </c>
    </row>
    <row r="924" spans="1:14" x14ac:dyDescent="0.25">
      <c r="A924" t="s">
        <v>6700</v>
      </c>
      <c r="B924" t="s">
        <v>2532</v>
      </c>
      <c r="C924" t="s">
        <v>76</v>
      </c>
      <c r="D924" t="s">
        <v>6701</v>
      </c>
      <c r="E924" t="s">
        <v>18</v>
      </c>
      <c r="F924" t="s">
        <v>6702</v>
      </c>
      <c r="G924" t="s">
        <v>6703</v>
      </c>
      <c r="H924" t="s">
        <v>6704</v>
      </c>
      <c r="I924" t="s">
        <v>34</v>
      </c>
      <c r="J924" t="s">
        <v>269</v>
      </c>
      <c r="K924" t="s">
        <v>24</v>
      </c>
      <c r="L924" t="s">
        <v>44</v>
      </c>
      <c r="M924" t="s">
        <v>26</v>
      </c>
      <c r="N924" t="s">
        <v>27</v>
      </c>
    </row>
    <row r="925" spans="1:14" x14ac:dyDescent="0.25">
      <c r="A925" t="s">
        <v>6705</v>
      </c>
      <c r="B925" t="s">
        <v>6706</v>
      </c>
      <c r="C925" t="s">
        <v>76</v>
      </c>
      <c r="D925" t="s">
        <v>151</v>
      </c>
      <c r="E925" t="s">
        <v>18</v>
      </c>
      <c r="F925" t="s">
        <v>6707</v>
      </c>
      <c r="G925" t="s">
        <v>6708</v>
      </c>
      <c r="H925" t="s">
        <v>6709</v>
      </c>
      <c r="I925" t="s">
        <v>34</v>
      </c>
      <c r="J925" t="s">
        <v>247</v>
      </c>
      <c r="K925" t="s">
        <v>24</v>
      </c>
      <c r="L925" t="s">
        <v>114</v>
      </c>
      <c r="M925" t="s">
        <v>6710</v>
      </c>
      <c r="N925" t="s">
        <v>46</v>
      </c>
    </row>
    <row r="926" spans="1:14" x14ac:dyDescent="0.25">
      <c r="A926" t="s">
        <v>6711</v>
      </c>
      <c r="C926" t="s">
        <v>16</v>
      </c>
      <c r="D926" t="s">
        <v>6712</v>
      </c>
      <c r="E926" t="s">
        <v>18</v>
      </c>
      <c r="F926" t="s">
        <v>6713</v>
      </c>
      <c r="G926" t="s">
        <v>6714</v>
      </c>
      <c r="H926" t="s">
        <v>6715</v>
      </c>
      <c r="I926" t="s">
        <v>34</v>
      </c>
      <c r="J926" t="s">
        <v>1279</v>
      </c>
      <c r="K926" t="s">
        <v>24</v>
      </c>
      <c r="L926" t="s">
        <v>1848</v>
      </c>
      <c r="M926" t="s">
        <v>26</v>
      </c>
      <c r="N926" t="s">
        <v>27</v>
      </c>
    </row>
    <row r="927" spans="1:14" x14ac:dyDescent="0.25">
      <c r="A927" t="s">
        <v>6716</v>
      </c>
      <c r="C927" t="s">
        <v>76</v>
      </c>
      <c r="D927" t="s">
        <v>6717</v>
      </c>
      <c r="E927" t="s">
        <v>18</v>
      </c>
      <c r="F927" t="s">
        <v>6718</v>
      </c>
      <c r="G927" t="s">
        <v>6719</v>
      </c>
      <c r="H927" t="s">
        <v>6720</v>
      </c>
      <c r="I927" t="s">
        <v>34</v>
      </c>
      <c r="J927" t="s">
        <v>2658</v>
      </c>
      <c r="K927" t="s">
        <v>24</v>
      </c>
      <c r="L927" t="s">
        <v>114</v>
      </c>
      <c r="M927" t="s">
        <v>6721</v>
      </c>
      <c r="N927" t="s">
        <v>46</v>
      </c>
    </row>
    <row r="928" spans="1:14" x14ac:dyDescent="0.25">
      <c r="A928" t="s">
        <v>6727</v>
      </c>
      <c r="C928" t="s">
        <v>16</v>
      </c>
      <c r="D928" t="s">
        <v>3844</v>
      </c>
      <c r="E928" t="s">
        <v>18</v>
      </c>
      <c r="F928" t="s">
        <v>6728</v>
      </c>
      <c r="G928" t="s">
        <v>6729</v>
      </c>
      <c r="H928" t="s">
        <v>6730</v>
      </c>
      <c r="I928" t="s">
        <v>34</v>
      </c>
      <c r="J928" t="s">
        <v>476</v>
      </c>
      <c r="K928" t="s">
        <v>24</v>
      </c>
      <c r="L928" t="s">
        <v>36</v>
      </c>
      <c r="M928" t="s">
        <v>26</v>
      </c>
      <c r="N928" t="s">
        <v>27</v>
      </c>
    </row>
    <row r="929" spans="1:14" x14ac:dyDescent="0.25">
      <c r="A929" t="s">
        <v>6737</v>
      </c>
      <c r="B929" t="s">
        <v>6738</v>
      </c>
      <c r="C929" t="s">
        <v>76</v>
      </c>
      <c r="D929" t="s">
        <v>4518</v>
      </c>
      <c r="E929" t="s">
        <v>18</v>
      </c>
      <c r="F929" t="s">
        <v>6739</v>
      </c>
      <c r="G929" t="s">
        <v>6740</v>
      </c>
      <c r="H929" t="s">
        <v>6741</v>
      </c>
      <c r="I929" t="s">
        <v>34</v>
      </c>
      <c r="J929" t="s">
        <v>433</v>
      </c>
      <c r="K929" t="s">
        <v>24</v>
      </c>
      <c r="L929" t="s">
        <v>6742</v>
      </c>
      <c r="M929" t="s">
        <v>26</v>
      </c>
      <c r="N929" t="s">
        <v>27</v>
      </c>
    </row>
    <row r="930" spans="1:14" x14ac:dyDescent="0.25">
      <c r="A930" t="s">
        <v>6743</v>
      </c>
      <c r="B930" t="s">
        <v>6744</v>
      </c>
      <c r="C930" t="s">
        <v>76</v>
      </c>
      <c r="D930" t="s">
        <v>2703</v>
      </c>
      <c r="E930" t="s">
        <v>18</v>
      </c>
      <c r="F930" t="s">
        <v>6745</v>
      </c>
      <c r="G930" t="s">
        <v>6746</v>
      </c>
      <c r="H930" t="s">
        <v>6747</v>
      </c>
      <c r="I930" t="s">
        <v>34</v>
      </c>
      <c r="J930" t="s">
        <v>1398</v>
      </c>
      <c r="K930" t="s">
        <v>24</v>
      </c>
      <c r="L930" t="s">
        <v>2467</v>
      </c>
      <c r="M930" t="s">
        <v>6748</v>
      </c>
      <c r="N930" t="s">
        <v>46</v>
      </c>
    </row>
    <row r="931" spans="1:14" x14ac:dyDescent="0.25">
      <c r="A931" t="s">
        <v>6749</v>
      </c>
      <c r="B931" t="s">
        <v>2313</v>
      </c>
      <c r="C931" t="s">
        <v>76</v>
      </c>
      <c r="D931" t="s">
        <v>6750</v>
      </c>
      <c r="E931" t="s">
        <v>18</v>
      </c>
      <c r="F931" t="s">
        <v>6751</v>
      </c>
      <c r="G931" t="s">
        <v>6752</v>
      </c>
      <c r="H931" t="s">
        <v>6753</v>
      </c>
      <c r="I931" t="s">
        <v>34</v>
      </c>
      <c r="J931" t="s">
        <v>776</v>
      </c>
      <c r="K931" t="s">
        <v>24</v>
      </c>
      <c r="L931" t="s">
        <v>224</v>
      </c>
      <c r="M931" t="s">
        <v>6754</v>
      </c>
      <c r="N931" t="s">
        <v>46</v>
      </c>
    </row>
    <row r="932" spans="1:14" x14ac:dyDescent="0.25">
      <c r="A932" t="s">
        <v>6755</v>
      </c>
      <c r="B932" t="s">
        <v>6756</v>
      </c>
      <c r="C932" t="s">
        <v>16</v>
      </c>
      <c r="D932" t="s">
        <v>808</v>
      </c>
      <c r="E932" t="s">
        <v>18</v>
      </c>
      <c r="F932" t="s">
        <v>6757</v>
      </c>
      <c r="G932" t="s">
        <v>6758</v>
      </c>
      <c r="H932" t="s">
        <v>6759</v>
      </c>
      <c r="I932" t="s">
        <v>34</v>
      </c>
      <c r="J932" t="s">
        <v>456</v>
      </c>
      <c r="K932" t="s">
        <v>24</v>
      </c>
      <c r="L932" t="s">
        <v>82</v>
      </c>
      <c r="M932" t="s">
        <v>6760</v>
      </c>
      <c r="N932" t="s">
        <v>46</v>
      </c>
    </row>
    <row r="933" spans="1:14" x14ac:dyDescent="0.25">
      <c r="A933" t="s">
        <v>28</v>
      </c>
      <c r="B933" t="s">
        <v>428</v>
      </c>
      <c r="C933" t="s">
        <v>76</v>
      </c>
      <c r="D933" t="s">
        <v>4616</v>
      </c>
      <c r="E933" t="s">
        <v>18</v>
      </c>
      <c r="F933" t="s">
        <v>6761</v>
      </c>
      <c r="G933" t="s">
        <v>6762</v>
      </c>
      <c r="H933" t="s">
        <v>6763</v>
      </c>
      <c r="I933" t="s">
        <v>34</v>
      </c>
      <c r="J933" t="s">
        <v>1860</v>
      </c>
      <c r="K933" t="s">
        <v>24</v>
      </c>
      <c r="L933" t="s">
        <v>6764</v>
      </c>
      <c r="M933" t="s">
        <v>26</v>
      </c>
      <c r="N933" t="s">
        <v>27</v>
      </c>
    </row>
    <row r="934" spans="1:14" x14ac:dyDescent="0.25">
      <c r="A934" t="s">
        <v>6771</v>
      </c>
      <c r="B934" t="s">
        <v>6772</v>
      </c>
      <c r="C934" t="s">
        <v>16</v>
      </c>
      <c r="D934" t="s">
        <v>6773</v>
      </c>
      <c r="E934" t="s">
        <v>18</v>
      </c>
      <c r="F934" t="s">
        <v>6774</v>
      </c>
      <c r="G934" t="s">
        <v>6775</v>
      </c>
      <c r="H934" t="s">
        <v>6776</v>
      </c>
      <c r="I934" t="s">
        <v>34</v>
      </c>
      <c r="J934" t="s">
        <v>315</v>
      </c>
      <c r="K934" t="s">
        <v>24</v>
      </c>
      <c r="L934" t="s">
        <v>3779</v>
      </c>
      <c r="M934" t="s">
        <v>6777</v>
      </c>
      <c r="N934" t="s">
        <v>46</v>
      </c>
    </row>
    <row r="935" spans="1:14" x14ac:dyDescent="0.25">
      <c r="A935" t="s">
        <v>6778</v>
      </c>
      <c r="B935" t="s">
        <v>6779</v>
      </c>
      <c r="C935" t="s">
        <v>76</v>
      </c>
      <c r="D935" t="s">
        <v>197</v>
      </c>
      <c r="E935" t="s">
        <v>18</v>
      </c>
      <c r="F935" t="s">
        <v>6780</v>
      </c>
      <c r="G935" t="s">
        <v>6781</v>
      </c>
      <c r="H935" t="s">
        <v>6782</v>
      </c>
      <c r="I935" t="s">
        <v>34</v>
      </c>
      <c r="J935" t="s">
        <v>1372</v>
      </c>
      <c r="K935" t="s">
        <v>24</v>
      </c>
      <c r="L935" t="s">
        <v>82</v>
      </c>
      <c r="M935" t="s">
        <v>6783</v>
      </c>
      <c r="N935" t="s">
        <v>46</v>
      </c>
    </row>
    <row r="936" spans="1:14" x14ac:dyDescent="0.25">
      <c r="A936" t="s">
        <v>2884</v>
      </c>
      <c r="B936" t="s">
        <v>6784</v>
      </c>
      <c r="C936" t="s">
        <v>16</v>
      </c>
      <c r="D936" t="s">
        <v>102</v>
      </c>
      <c r="E936" t="s">
        <v>695</v>
      </c>
      <c r="F936" t="s">
        <v>6785</v>
      </c>
      <c r="G936" t="s">
        <v>6786</v>
      </c>
      <c r="H936" t="s">
        <v>6787</v>
      </c>
      <c r="I936" t="s">
        <v>34</v>
      </c>
      <c r="J936" t="s">
        <v>1372</v>
      </c>
      <c r="K936" t="s">
        <v>24</v>
      </c>
      <c r="L936" t="s">
        <v>82</v>
      </c>
      <c r="M936" t="s">
        <v>6788</v>
      </c>
      <c r="N936" t="s">
        <v>46</v>
      </c>
    </row>
    <row r="937" spans="1:14" x14ac:dyDescent="0.25">
      <c r="A937" t="s">
        <v>6789</v>
      </c>
      <c r="B937" t="s">
        <v>6790</v>
      </c>
      <c r="C937" t="s">
        <v>76</v>
      </c>
      <c r="D937" t="s">
        <v>6791</v>
      </c>
      <c r="E937" t="s">
        <v>695</v>
      </c>
      <c r="F937" t="s">
        <v>6792</v>
      </c>
      <c r="G937" t="s">
        <v>6793</v>
      </c>
      <c r="H937" t="s">
        <v>6794</v>
      </c>
      <c r="I937" t="s">
        <v>34</v>
      </c>
      <c r="J937" t="s">
        <v>2578</v>
      </c>
      <c r="K937" t="s">
        <v>24</v>
      </c>
      <c r="L937" t="s">
        <v>36</v>
      </c>
      <c r="M937" t="s">
        <v>26</v>
      </c>
      <c r="N937" t="s">
        <v>27</v>
      </c>
    </row>
    <row r="938" spans="1:14" x14ac:dyDescent="0.25">
      <c r="A938" t="s">
        <v>6795</v>
      </c>
      <c r="B938" t="s">
        <v>5399</v>
      </c>
      <c r="C938" t="s">
        <v>76</v>
      </c>
      <c r="D938" t="s">
        <v>6796</v>
      </c>
      <c r="E938" t="s">
        <v>695</v>
      </c>
      <c r="F938" t="s">
        <v>6797</v>
      </c>
      <c r="G938" t="s">
        <v>6798</v>
      </c>
      <c r="H938" t="s">
        <v>6799</v>
      </c>
      <c r="I938" t="s">
        <v>34</v>
      </c>
      <c r="J938" t="s">
        <v>433</v>
      </c>
      <c r="K938" t="s">
        <v>24</v>
      </c>
      <c r="L938" t="s">
        <v>248</v>
      </c>
      <c r="M938" t="s">
        <v>26</v>
      </c>
      <c r="N938" t="s">
        <v>27</v>
      </c>
    </row>
    <row r="939" spans="1:14" x14ac:dyDescent="0.25">
      <c r="A939" t="s">
        <v>6806</v>
      </c>
      <c r="B939" t="s">
        <v>6807</v>
      </c>
      <c r="C939" t="s">
        <v>16</v>
      </c>
      <c r="D939" t="s">
        <v>437</v>
      </c>
      <c r="E939" t="s">
        <v>695</v>
      </c>
      <c r="F939" t="s">
        <v>6808</v>
      </c>
      <c r="G939" t="s">
        <v>6809</v>
      </c>
      <c r="H939" t="s">
        <v>6810</v>
      </c>
      <c r="I939" t="s">
        <v>34</v>
      </c>
      <c r="J939" t="s">
        <v>4468</v>
      </c>
      <c r="K939" t="s">
        <v>24</v>
      </c>
      <c r="L939" t="s">
        <v>6811</v>
      </c>
      <c r="M939" t="s">
        <v>6812</v>
      </c>
      <c r="N939" t="s">
        <v>46</v>
      </c>
    </row>
    <row r="940" spans="1:14" x14ac:dyDescent="0.25">
      <c r="A940" t="s">
        <v>6818</v>
      </c>
      <c r="B940" t="s">
        <v>6819</v>
      </c>
      <c r="C940" t="s">
        <v>16</v>
      </c>
      <c r="D940" t="s">
        <v>6820</v>
      </c>
      <c r="E940" t="s">
        <v>695</v>
      </c>
      <c r="F940" t="s">
        <v>6821</v>
      </c>
      <c r="G940" t="s">
        <v>6822</v>
      </c>
      <c r="H940" t="s">
        <v>6823</v>
      </c>
      <c r="I940" t="s">
        <v>34</v>
      </c>
      <c r="J940" t="s">
        <v>669</v>
      </c>
      <c r="K940" t="s">
        <v>24</v>
      </c>
      <c r="L940" t="s">
        <v>3880</v>
      </c>
      <c r="M940" t="s">
        <v>6824</v>
      </c>
      <c r="N940" t="s">
        <v>46</v>
      </c>
    </row>
    <row r="941" spans="1:14" x14ac:dyDescent="0.25">
      <c r="A941" t="s">
        <v>6825</v>
      </c>
      <c r="C941" t="s">
        <v>76</v>
      </c>
      <c r="D941" t="s">
        <v>472</v>
      </c>
      <c r="E941" t="s">
        <v>695</v>
      </c>
      <c r="F941" t="s">
        <v>6826</v>
      </c>
      <c r="G941" t="s">
        <v>6827</v>
      </c>
      <c r="H941" t="s">
        <v>6828</v>
      </c>
      <c r="I941" t="s">
        <v>34</v>
      </c>
      <c r="J941" t="s">
        <v>476</v>
      </c>
      <c r="K941" t="s">
        <v>24</v>
      </c>
      <c r="L941" t="s">
        <v>477</v>
      </c>
      <c r="M941" t="s">
        <v>26</v>
      </c>
      <c r="N941" t="s">
        <v>27</v>
      </c>
    </row>
    <row r="942" spans="1:14" x14ac:dyDescent="0.25">
      <c r="A942" t="s">
        <v>6833</v>
      </c>
      <c r="B942" t="s">
        <v>6834</v>
      </c>
      <c r="C942" t="s">
        <v>16</v>
      </c>
      <c r="D942" t="s">
        <v>3889</v>
      </c>
      <c r="E942" t="s">
        <v>695</v>
      </c>
      <c r="F942" t="s">
        <v>6835</v>
      </c>
      <c r="G942" t="s">
        <v>6836</v>
      </c>
      <c r="H942" t="s">
        <v>6837</v>
      </c>
      <c r="I942" t="s">
        <v>34</v>
      </c>
      <c r="J942" t="s">
        <v>816</v>
      </c>
      <c r="K942" t="s">
        <v>24</v>
      </c>
      <c r="L942" t="s">
        <v>44</v>
      </c>
      <c r="M942" t="s">
        <v>26</v>
      </c>
      <c r="N942" t="s">
        <v>27</v>
      </c>
    </row>
    <row r="943" spans="1:14" x14ac:dyDescent="0.25">
      <c r="A943" t="s">
        <v>6842</v>
      </c>
      <c r="B943" t="s">
        <v>1129</v>
      </c>
      <c r="C943" t="s">
        <v>600</v>
      </c>
      <c r="D943" t="s">
        <v>3338</v>
      </c>
      <c r="E943" t="s">
        <v>695</v>
      </c>
      <c r="F943" t="s">
        <v>6843</v>
      </c>
      <c r="G943" t="s">
        <v>6844</v>
      </c>
      <c r="H943" t="s">
        <v>6845</v>
      </c>
      <c r="I943" t="s">
        <v>34</v>
      </c>
      <c r="J943" t="s">
        <v>1134</v>
      </c>
      <c r="K943" t="s">
        <v>24</v>
      </c>
      <c r="L943" t="s">
        <v>6270</v>
      </c>
      <c r="M943" t="s">
        <v>26</v>
      </c>
      <c r="N943" t="s">
        <v>27</v>
      </c>
    </row>
    <row r="944" spans="1:14" x14ac:dyDescent="0.25">
      <c r="A944" t="s">
        <v>6857</v>
      </c>
      <c r="B944" t="s">
        <v>6858</v>
      </c>
      <c r="C944" t="s">
        <v>600</v>
      </c>
      <c r="D944" t="s">
        <v>6859</v>
      </c>
      <c r="E944" t="s">
        <v>18</v>
      </c>
      <c r="F944" t="s">
        <v>6860</v>
      </c>
      <c r="G944" t="s">
        <v>6861</v>
      </c>
      <c r="H944" t="s">
        <v>6862</v>
      </c>
      <c r="I944" t="s">
        <v>34</v>
      </c>
      <c r="J944" t="s">
        <v>872</v>
      </c>
      <c r="K944" t="s">
        <v>606</v>
      </c>
      <c r="L944" t="s">
        <v>6863</v>
      </c>
      <c r="M944" t="s">
        <v>26</v>
      </c>
      <c r="N944" t="s">
        <v>27</v>
      </c>
    </row>
    <row r="945" spans="1:14" x14ac:dyDescent="0.25">
      <c r="A945" t="s">
        <v>6864</v>
      </c>
      <c r="B945" t="s">
        <v>6865</v>
      </c>
      <c r="C945" t="s">
        <v>1991</v>
      </c>
      <c r="D945" t="s">
        <v>6866</v>
      </c>
      <c r="E945" t="s">
        <v>18</v>
      </c>
      <c r="F945" t="s">
        <v>6867</v>
      </c>
      <c r="G945" t="s">
        <v>6868</v>
      </c>
      <c r="H945" t="s">
        <v>6869</v>
      </c>
      <c r="I945" t="s">
        <v>34</v>
      </c>
      <c r="J945" t="s">
        <v>605</v>
      </c>
      <c r="K945" t="s">
        <v>606</v>
      </c>
      <c r="L945" t="s">
        <v>82</v>
      </c>
      <c r="M945" t="s">
        <v>26</v>
      </c>
      <c r="N945" t="s">
        <v>27</v>
      </c>
    </row>
    <row r="946" spans="1:14" x14ac:dyDescent="0.25">
      <c r="A946" t="s">
        <v>6886</v>
      </c>
      <c r="B946" t="s">
        <v>6887</v>
      </c>
      <c r="C946" t="s">
        <v>76</v>
      </c>
      <c r="D946" t="s">
        <v>1052</v>
      </c>
      <c r="E946" t="s">
        <v>18</v>
      </c>
      <c r="F946" t="s">
        <v>6888</v>
      </c>
      <c r="G946" t="s">
        <v>6889</v>
      </c>
      <c r="H946" t="s">
        <v>6890</v>
      </c>
      <c r="I946" t="s">
        <v>34</v>
      </c>
      <c r="J946" t="s">
        <v>794</v>
      </c>
      <c r="K946" t="s">
        <v>24</v>
      </c>
      <c r="L946" t="s">
        <v>224</v>
      </c>
      <c r="M946" t="s">
        <v>6891</v>
      </c>
      <c r="N946" t="s">
        <v>46</v>
      </c>
    </row>
    <row r="947" spans="1:14" x14ac:dyDescent="0.25">
      <c r="A947" t="s">
        <v>6892</v>
      </c>
      <c r="B947" t="s">
        <v>672</v>
      </c>
      <c r="C947" t="s">
        <v>16</v>
      </c>
      <c r="D947" t="s">
        <v>6614</v>
      </c>
      <c r="E947" t="s">
        <v>18</v>
      </c>
      <c r="F947" t="s">
        <v>6893</v>
      </c>
      <c r="G947" t="s">
        <v>6894</v>
      </c>
      <c r="H947" t="s">
        <v>6895</v>
      </c>
      <c r="I947" t="s">
        <v>34</v>
      </c>
      <c r="J947" t="s">
        <v>178</v>
      </c>
      <c r="K947" t="s">
        <v>24</v>
      </c>
      <c r="L947" t="s">
        <v>36</v>
      </c>
      <c r="M947" t="s">
        <v>26</v>
      </c>
      <c r="N947" t="s">
        <v>27</v>
      </c>
    </row>
    <row r="948" spans="1:14" x14ac:dyDescent="0.25">
      <c r="A948" t="s">
        <v>6896</v>
      </c>
      <c r="B948" t="s">
        <v>6897</v>
      </c>
      <c r="C948" t="s">
        <v>16</v>
      </c>
      <c r="D948" t="s">
        <v>2314</v>
      </c>
      <c r="E948" t="s">
        <v>18</v>
      </c>
      <c r="F948" t="s">
        <v>6898</v>
      </c>
      <c r="G948" t="s">
        <v>6899</v>
      </c>
      <c r="H948" t="s">
        <v>6900</v>
      </c>
      <c r="I948" t="s">
        <v>34</v>
      </c>
      <c r="J948" t="s">
        <v>256</v>
      </c>
      <c r="K948" t="s">
        <v>24</v>
      </c>
      <c r="L948" t="s">
        <v>441</v>
      </c>
      <c r="M948" t="s">
        <v>26</v>
      </c>
      <c r="N948" t="s">
        <v>27</v>
      </c>
    </row>
    <row r="949" spans="1:14" x14ac:dyDescent="0.25">
      <c r="A949" t="s">
        <v>6901</v>
      </c>
      <c r="B949" t="s">
        <v>6902</v>
      </c>
      <c r="C949" t="s">
        <v>16</v>
      </c>
      <c r="D949" t="s">
        <v>6903</v>
      </c>
      <c r="E949" t="s">
        <v>18</v>
      </c>
      <c r="F949" t="s">
        <v>6904</v>
      </c>
      <c r="G949" t="s">
        <v>6905</v>
      </c>
      <c r="H949" t="s">
        <v>6906</v>
      </c>
      <c r="I949" t="s">
        <v>34</v>
      </c>
      <c r="J949" t="s">
        <v>6907</v>
      </c>
      <c r="K949" t="s">
        <v>3836</v>
      </c>
      <c r="L949" t="s">
        <v>6908</v>
      </c>
      <c r="M949" t="s">
        <v>26</v>
      </c>
      <c r="N949" t="s">
        <v>27</v>
      </c>
    </row>
    <row r="950" spans="1:14" x14ac:dyDescent="0.25">
      <c r="A950" t="s">
        <v>6909</v>
      </c>
      <c r="C950" t="s">
        <v>16</v>
      </c>
      <c r="D950" t="s">
        <v>6910</v>
      </c>
      <c r="E950" t="s">
        <v>18</v>
      </c>
      <c r="F950" t="s">
        <v>6911</v>
      </c>
      <c r="G950" t="s">
        <v>6912</v>
      </c>
      <c r="H950" t="s">
        <v>6913</v>
      </c>
      <c r="I950" t="s">
        <v>34</v>
      </c>
      <c r="J950" t="s">
        <v>669</v>
      </c>
      <c r="K950" t="s">
        <v>24</v>
      </c>
      <c r="L950" t="s">
        <v>1414</v>
      </c>
      <c r="M950" t="s">
        <v>6914</v>
      </c>
      <c r="N950" t="s">
        <v>46</v>
      </c>
    </row>
    <row r="951" spans="1:14" x14ac:dyDescent="0.25">
      <c r="A951" t="s">
        <v>6915</v>
      </c>
      <c r="B951" t="s">
        <v>6916</v>
      </c>
      <c r="C951" t="s">
        <v>76</v>
      </c>
      <c r="D951" t="s">
        <v>6917</v>
      </c>
      <c r="E951" t="s">
        <v>18</v>
      </c>
      <c r="F951" t="s">
        <v>6918</v>
      </c>
      <c r="G951" t="s">
        <v>6919</v>
      </c>
      <c r="H951" t="s">
        <v>6920</v>
      </c>
      <c r="I951" t="s">
        <v>34</v>
      </c>
      <c r="J951" t="s">
        <v>589</v>
      </c>
      <c r="K951" t="s">
        <v>24</v>
      </c>
      <c r="L951" t="s">
        <v>6921</v>
      </c>
      <c r="M951" t="s">
        <v>6922</v>
      </c>
      <c r="N951" t="s">
        <v>46</v>
      </c>
    </row>
    <row r="952" spans="1:14" x14ac:dyDescent="0.25">
      <c r="A952" t="s">
        <v>6923</v>
      </c>
      <c r="B952" t="s">
        <v>6924</v>
      </c>
      <c r="C952" t="s">
        <v>16</v>
      </c>
      <c r="D952" t="s">
        <v>404</v>
      </c>
      <c r="E952" t="s">
        <v>18</v>
      </c>
      <c r="F952" t="s">
        <v>6925</v>
      </c>
      <c r="G952" t="s">
        <v>6926</v>
      </c>
      <c r="H952" t="s">
        <v>6927</v>
      </c>
      <c r="I952" t="s">
        <v>34</v>
      </c>
      <c r="J952" t="s">
        <v>276</v>
      </c>
      <c r="K952" t="s">
        <v>24</v>
      </c>
      <c r="L952" t="s">
        <v>82</v>
      </c>
      <c r="M952" t="s">
        <v>26</v>
      </c>
      <c r="N952" t="s">
        <v>27</v>
      </c>
    </row>
    <row r="953" spans="1:14" x14ac:dyDescent="0.25">
      <c r="A953" t="s">
        <v>6928</v>
      </c>
      <c r="B953" t="s">
        <v>4657</v>
      </c>
      <c r="C953" t="s">
        <v>16</v>
      </c>
      <c r="D953" t="s">
        <v>102</v>
      </c>
      <c r="E953" t="s">
        <v>18</v>
      </c>
      <c r="F953" t="s">
        <v>6929</v>
      </c>
      <c r="G953" t="s">
        <v>6930</v>
      </c>
      <c r="H953" t="s">
        <v>6931</v>
      </c>
      <c r="I953" t="s">
        <v>34</v>
      </c>
      <c r="J953" t="s">
        <v>127</v>
      </c>
      <c r="K953" t="s">
        <v>24</v>
      </c>
      <c r="L953" t="s">
        <v>82</v>
      </c>
      <c r="M953" t="s">
        <v>6932</v>
      </c>
      <c r="N953" t="s">
        <v>46</v>
      </c>
    </row>
    <row r="954" spans="1:14" x14ac:dyDescent="0.25">
      <c r="A954" t="s">
        <v>6938</v>
      </c>
      <c r="B954" t="s">
        <v>6939</v>
      </c>
      <c r="C954" t="s">
        <v>76</v>
      </c>
      <c r="D954" t="s">
        <v>6940</v>
      </c>
      <c r="E954" t="s">
        <v>18</v>
      </c>
      <c r="F954" t="s">
        <v>6941</v>
      </c>
      <c r="G954" t="s">
        <v>6942</v>
      </c>
      <c r="H954" t="s">
        <v>6943</v>
      </c>
      <c r="I954" t="s">
        <v>34</v>
      </c>
      <c r="J954" t="s">
        <v>192</v>
      </c>
      <c r="K954" t="s">
        <v>24</v>
      </c>
      <c r="L954" t="s">
        <v>2467</v>
      </c>
      <c r="M954" t="s">
        <v>6944</v>
      </c>
      <c r="N954" t="s">
        <v>46</v>
      </c>
    </row>
    <row r="955" spans="1:14" x14ac:dyDescent="0.25">
      <c r="A955" t="s">
        <v>6945</v>
      </c>
      <c r="B955" t="s">
        <v>6946</v>
      </c>
      <c r="C955" t="s">
        <v>76</v>
      </c>
      <c r="D955" t="s">
        <v>6947</v>
      </c>
      <c r="E955" t="s">
        <v>18</v>
      </c>
      <c r="F955" t="s">
        <v>6948</v>
      </c>
      <c r="G955" t="s">
        <v>6949</v>
      </c>
      <c r="H955" t="s">
        <v>6950</v>
      </c>
      <c r="I955" t="s">
        <v>34</v>
      </c>
      <c r="J955" t="s">
        <v>315</v>
      </c>
      <c r="K955" t="s">
        <v>24</v>
      </c>
      <c r="L955" t="s">
        <v>6951</v>
      </c>
      <c r="M955" t="s">
        <v>6952</v>
      </c>
      <c r="N955" t="s">
        <v>46</v>
      </c>
    </row>
    <row r="956" spans="1:14" x14ac:dyDescent="0.25">
      <c r="A956" t="s">
        <v>6953</v>
      </c>
      <c r="B956" t="s">
        <v>6954</v>
      </c>
      <c r="C956" t="s">
        <v>16</v>
      </c>
      <c r="D956" t="s">
        <v>6955</v>
      </c>
      <c r="E956" t="s">
        <v>18</v>
      </c>
      <c r="F956" t="s">
        <v>6956</v>
      </c>
      <c r="G956" t="s">
        <v>6957</v>
      </c>
      <c r="H956" t="s">
        <v>6958</v>
      </c>
      <c r="I956" t="s">
        <v>34</v>
      </c>
      <c r="J956" t="s">
        <v>794</v>
      </c>
      <c r="K956" t="s">
        <v>24</v>
      </c>
      <c r="L956" t="s">
        <v>6959</v>
      </c>
      <c r="M956" t="s">
        <v>6960</v>
      </c>
      <c r="N956" t="s">
        <v>46</v>
      </c>
    </row>
    <row r="957" spans="1:14" x14ac:dyDescent="0.25">
      <c r="A957" t="s">
        <v>6961</v>
      </c>
      <c r="B957" t="s">
        <v>4541</v>
      </c>
      <c r="C957" t="s">
        <v>16</v>
      </c>
      <c r="D957" t="s">
        <v>4158</v>
      </c>
      <c r="E957" t="s">
        <v>18</v>
      </c>
      <c r="F957" t="s">
        <v>6962</v>
      </c>
      <c r="G957" t="s">
        <v>6963</v>
      </c>
      <c r="H957" t="s">
        <v>6964</v>
      </c>
      <c r="I957" t="s">
        <v>34</v>
      </c>
      <c r="J957" t="s">
        <v>81</v>
      </c>
      <c r="K957" t="s">
        <v>24</v>
      </c>
      <c r="L957" t="s">
        <v>233</v>
      </c>
      <c r="M957" t="s">
        <v>6965</v>
      </c>
      <c r="N957" t="s">
        <v>46</v>
      </c>
    </row>
    <row r="958" spans="1:14" x14ac:dyDescent="0.25">
      <c r="A958" t="s">
        <v>6970</v>
      </c>
      <c r="C958" t="s">
        <v>16</v>
      </c>
      <c r="D958" t="s">
        <v>2732</v>
      </c>
      <c r="E958" t="s">
        <v>18</v>
      </c>
      <c r="F958" t="s">
        <v>6971</v>
      </c>
      <c r="G958" t="s">
        <v>6972</v>
      </c>
      <c r="H958" t="s">
        <v>6973</v>
      </c>
      <c r="I958" t="s">
        <v>34</v>
      </c>
      <c r="J958" t="s">
        <v>256</v>
      </c>
      <c r="K958" t="s">
        <v>24</v>
      </c>
      <c r="L958" t="s">
        <v>2736</v>
      </c>
      <c r="M958" t="s">
        <v>26</v>
      </c>
      <c r="N958" t="s">
        <v>27</v>
      </c>
    </row>
    <row r="959" spans="1:14" x14ac:dyDescent="0.25">
      <c r="A959" t="s">
        <v>6974</v>
      </c>
      <c r="B959" t="s">
        <v>6975</v>
      </c>
      <c r="C959" t="s">
        <v>16</v>
      </c>
      <c r="D959" t="s">
        <v>197</v>
      </c>
      <c r="E959" t="s">
        <v>18</v>
      </c>
      <c r="F959" t="s">
        <v>6976</v>
      </c>
      <c r="G959" t="s">
        <v>6977</v>
      </c>
      <c r="H959" t="s">
        <v>6978</v>
      </c>
      <c r="I959" t="s">
        <v>34</v>
      </c>
      <c r="J959" t="s">
        <v>201</v>
      </c>
      <c r="K959" t="s">
        <v>24</v>
      </c>
      <c r="L959" t="s">
        <v>3702</v>
      </c>
      <c r="M959" t="s">
        <v>6979</v>
      </c>
      <c r="N959" t="s">
        <v>46</v>
      </c>
    </row>
    <row r="960" spans="1:14" x14ac:dyDescent="0.25">
      <c r="A960" t="s">
        <v>6980</v>
      </c>
      <c r="B960" t="s">
        <v>6981</v>
      </c>
      <c r="C960" t="s">
        <v>76</v>
      </c>
      <c r="D960" t="s">
        <v>800</v>
      </c>
      <c r="E960" t="s">
        <v>18</v>
      </c>
      <c r="F960" t="s">
        <v>6982</v>
      </c>
      <c r="G960" t="s">
        <v>6983</v>
      </c>
      <c r="H960" t="s">
        <v>6984</v>
      </c>
      <c r="I960" t="s">
        <v>34</v>
      </c>
      <c r="J960" t="s">
        <v>769</v>
      </c>
      <c r="K960" t="s">
        <v>24</v>
      </c>
      <c r="L960" t="s">
        <v>900</v>
      </c>
      <c r="M960" t="s">
        <v>6985</v>
      </c>
      <c r="N960" t="s">
        <v>46</v>
      </c>
    </row>
    <row r="961" spans="1:14" x14ac:dyDescent="0.25">
      <c r="A961" t="s">
        <v>6986</v>
      </c>
      <c r="B961" t="s">
        <v>6987</v>
      </c>
      <c r="C961" t="s">
        <v>76</v>
      </c>
      <c r="D961" t="s">
        <v>759</v>
      </c>
      <c r="E961" t="s">
        <v>18</v>
      </c>
      <c r="F961" t="s">
        <v>6988</v>
      </c>
      <c r="G961" t="s">
        <v>6989</v>
      </c>
      <c r="H961" t="s">
        <v>6990</v>
      </c>
      <c r="I961" t="s">
        <v>34</v>
      </c>
      <c r="J961" t="s">
        <v>929</v>
      </c>
      <c r="K961" t="s">
        <v>24</v>
      </c>
      <c r="L961" t="s">
        <v>82</v>
      </c>
      <c r="M961" t="s">
        <v>26</v>
      </c>
      <c r="N961" t="s">
        <v>27</v>
      </c>
    </row>
    <row r="962" spans="1:14" x14ac:dyDescent="0.25">
      <c r="A962" t="s">
        <v>6991</v>
      </c>
      <c r="B962" t="s">
        <v>6992</v>
      </c>
      <c r="C962" t="s">
        <v>76</v>
      </c>
      <c r="D962" t="s">
        <v>39</v>
      </c>
      <c r="E962" t="s">
        <v>18</v>
      </c>
      <c r="F962" t="s">
        <v>6993</v>
      </c>
      <c r="G962" t="s">
        <v>6994</v>
      </c>
      <c r="H962" t="s">
        <v>6995</v>
      </c>
      <c r="I962" t="s">
        <v>34</v>
      </c>
      <c r="J962" t="s">
        <v>43</v>
      </c>
      <c r="K962" t="s">
        <v>24</v>
      </c>
      <c r="L962" t="s">
        <v>44</v>
      </c>
      <c r="M962" t="s">
        <v>6996</v>
      </c>
      <c r="N962" t="s">
        <v>46</v>
      </c>
    </row>
    <row r="963" spans="1:14" x14ac:dyDescent="0.25">
      <c r="A963" t="s">
        <v>6997</v>
      </c>
      <c r="B963" t="s">
        <v>6998</v>
      </c>
      <c r="C963" t="s">
        <v>16</v>
      </c>
      <c r="D963" t="s">
        <v>3889</v>
      </c>
      <c r="E963" t="s">
        <v>18</v>
      </c>
      <c r="F963" t="s">
        <v>6999</v>
      </c>
      <c r="G963" t="s">
        <v>7000</v>
      </c>
      <c r="H963" t="s">
        <v>7001</v>
      </c>
      <c r="I963" t="s">
        <v>34</v>
      </c>
      <c r="J963" t="s">
        <v>276</v>
      </c>
      <c r="K963" t="s">
        <v>24</v>
      </c>
      <c r="L963" t="s">
        <v>44</v>
      </c>
      <c r="M963" t="s">
        <v>26</v>
      </c>
      <c r="N963" t="s">
        <v>27</v>
      </c>
    </row>
    <row r="964" spans="1:14" x14ac:dyDescent="0.25">
      <c r="A964" t="s">
        <v>3733</v>
      </c>
      <c r="B964" t="s">
        <v>7002</v>
      </c>
      <c r="C964" t="s">
        <v>76</v>
      </c>
      <c r="D964" t="s">
        <v>102</v>
      </c>
      <c r="E964" t="s">
        <v>18</v>
      </c>
      <c r="F964" t="s">
        <v>7003</v>
      </c>
      <c r="G964" t="s">
        <v>7004</v>
      </c>
      <c r="H964" t="s">
        <v>7005</v>
      </c>
      <c r="I964" t="s">
        <v>34</v>
      </c>
      <c r="J964" t="s">
        <v>1385</v>
      </c>
      <c r="K964" t="s">
        <v>24</v>
      </c>
      <c r="L964" t="s">
        <v>82</v>
      </c>
      <c r="M964" t="s">
        <v>7006</v>
      </c>
      <c r="N964" t="s">
        <v>46</v>
      </c>
    </row>
    <row r="965" spans="1:14" x14ac:dyDescent="0.25">
      <c r="A965" t="s">
        <v>7007</v>
      </c>
      <c r="B965" t="s">
        <v>227</v>
      </c>
      <c r="C965" t="s">
        <v>16</v>
      </c>
      <c r="D965" t="s">
        <v>1451</v>
      </c>
      <c r="E965" t="s">
        <v>18</v>
      </c>
      <c r="F965" t="s">
        <v>7008</v>
      </c>
      <c r="G965" t="s">
        <v>7009</v>
      </c>
      <c r="H965" t="s">
        <v>7010</v>
      </c>
      <c r="I965" t="s">
        <v>34</v>
      </c>
      <c r="J965" t="s">
        <v>889</v>
      </c>
      <c r="K965" t="s">
        <v>24</v>
      </c>
      <c r="L965" t="s">
        <v>1455</v>
      </c>
      <c r="M965" t="s">
        <v>26</v>
      </c>
      <c r="N965" t="s">
        <v>27</v>
      </c>
    </row>
    <row r="966" spans="1:14" x14ac:dyDescent="0.25">
      <c r="A966" t="s">
        <v>7011</v>
      </c>
      <c r="B966" t="s">
        <v>7012</v>
      </c>
      <c r="C966" t="s">
        <v>76</v>
      </c>
      <c r="D966" t="s">
        <v>631</v>
      </c>
      <c r="E966" t="s">
        <v>18</v>
      </c>
      <c r="F966" t="s">
        <v>7013</v>
      </c>
      <c r="G966" t="s">
        <v>7014</v>
      </c>
      <c r="H966" t="s">
        <v>7015</v>
      </c>
      <c r="I966" t="s">
        <v>34</v>
      </c>
      <c r="J966" t="s">
        <v>315</v>
      </c>
      <c r="K966" t="s">
        <v>24</v>
      </c>
      <c r="L966" t="s">
        <v>2467</v>
      </c>
      <c r="M966" t="s">
        <v>7016</v>
      </c>
      <c r="N966" t="s">
        <v>46</v>
      </c>
    </row>
    <row r="967" spans="1:14" x14ac:dyDescent="0.25">
      <c r="A967" t="s">
        <v>2392</v>
      </c>
      <c r="B967" t="s">
        <v>3743</v>
      </c>
      <c r="C967" t="s">
        <v>16</v>
      </c>
      <c r="D967" t="s">
        <v>220</v>
      </c>
      <c r="E967" t="s">
        <v>18</v>
      </c>
      <c r="F967" t="s">
        <v>7017</v>
      </c>
      <c r="G967" t="s">
        <v>7018</v>
      </c>
      <c r="H967" t="s">
        <v>7019</v>
      </c>
      <c r="I967" t="s">
        <v>34</v>
      </c>
      <c r="J967" t="s">
        <v>1275</v>
      </c>
      <c r="K967" t="s">
        <v>24</v>
      </c>
      <c r="L967" t="s">
        <v>224</v>
      </c>
      <c r="M967" t="s">
        <v>26</v>
      </c>
      <c r="N967" t="s">
        <v>27</v>
      </c>
    </row>
    <row r="968" spans="1:14" x14ac:dyDescent="0.25">
      <c r="A968" t="s">
        <v>7020</v>
      </c>
      <c r="C968" t="s">
        <v>16</v>
      </c>
      <c r="D968" t="s">
        <v>638</v>
      </c>
      <c r="E968" t="s">
        <v>18</v>
      </c>
      <c r="F968" t="s">
        <v>7021</v>
      </c>
      <c r="G968" t="s">
        <v>7022</v>
      </c>
      <c r="H968" t="s">
        <v>7023</v>
      </c>
      <c r="I968" t="s">
        <v>34</v>
      </c>
      <c r="J968" t="s">
        <v>782</v>
      </c>
      <c r="K968" t="s">
        <v>24</v>
      </c>
      <c r="L968" t="s">
        <v>82</v>
      </c>
      <c r="M968" t="s">
        <v>26</v>
      </c>
      <c r="N968" t="s">
        <v>27</v>
      </c>
    </row>
    <row r="969" spans="1:14" x14ac:dyDescent="0.25">
      <c r="A969" t="s">
        <v>7024</v>
      </c>
      <c r="B969" t="s">
        <v>7025</v>
      </c>
      <c r="C969" t="s">
        <v>76</v>
      </c>
      <c r="D969" t="s">
        <v>174</v>
      </c>
      <c r="E969" t="s">
        <v>18</v>
      </c>
      <c r="F969" t="s">
        <v>7026</v>
      </c>
      <c r="G969" t="s">
        <v>7027</v>
      </c>
      <c r="H969" t="s">
        <v>7028</v>
      </c>
      <c r="I969" t="s">
        <v>34</v>
      </c>
      <c r="J969" t="s">
        <v>476</v>
      </c>
      <c r="K969" t="s">
        <v>24</v>
      </c>
      <c r="L969" t="s">
        <v>179</v>
      </c>
      <c r="M969" t="s">
        <v>26</v>
      </c>
      <c r="N969" t="s">
        <v>27</v>
      </c>
    </row>
    <row r="970" spans="1:14" x14ac:dyDescent="0.25">
      <c r="A970" t="s">
        <v>7042</v>
      </c>
      <c r="B970" t="s">
        <v>7043</v>
      </c>
      <c r="C970" t="s">
        <v>76</v>
      </c>
      <c r="D970" t="s">
        <v>1354</v>
      </c>
      <c r="E970" t="s">
        <v>18</v>
      </c>
      <c r="F970" t="s">
        <v>7044</v>
      </c>
      <c r="G970" t="s">
        <v>7045</v>
      </c>
      <c r="H970" t="s">
        <v>7046</v>
      </c>
      <c r="I970" t="s">
        <v>34</v>
      </c>
      <c r="J970" t="s">
        <v>192</v>
      </c>
      <c r="K970" t="s">
        <v>24</v>
      </c>
      <c r="L970" t="s">
        <v>1358</v>
      </c>
      <c r="M970" t="s">
        <v>7047</v>
      </c>
      <c r="N970" t="s">
        <v>46</v>
      </c>
    </row>
    <row r="971" spans="1:14" x14ac:dyDescent="0.25">
      <c r="A971" t="s">
        <v>7048</v>
      </c>
      <c r="B971" t="s">
        <v>7049</v>
      </c>
      <c r="C971" t="s">
        <v>16</v>
      </c>
      <c r="D971" t="s">
        <v>67</v>
      </c>
      <c r="E971" t="s">
        <v>18</v>
      </c>
      <c r="F971" t="s">
        <v>7050</v>
      </c>
      <c r="G971" t="s">
        <v>7051</v>
      </c>
      <c r="H971" t="s">
        <v>7052</v>
      </c>
      <c r="I971" t="s">
        <v>34</v>
      </c>
      <c r="J971" t="s">
        <v>324</v>
      </c>
      <c r="K971" t="s">
        <v>24</v>
      </c>
      <c r="L971" t="s">
        <v>7053</v>
      </c>
      <c r="M971" t="s">
        <v>7054</v>
      </c>
      <c r="N971" t="s">
        <v>46</v>
      </c>
    </row>
    <row r="972" spans="1:14" x14ac:dyDescent="0.25">
      <c r="A972" t="s">
        <v>7055</v>
      </c>
      <c r="B972" t="s">
        <v>7056</v>
      </c>
      <c r="C972" t="s">
        <v>76</v>
      </c>
      <c r="D972" t="s">
        <v>7057</v>
      </c>
      <c r="E972" t="s">
        <v>18</v>
      </c>
      <c r="F972" t="s">
        <v>7058</v>
      </c>
      <c r="G972" t="s">
        <v>7059</v>
      </c>
      <c r="H972" t="s">
        <v>7060</v>
      </c>
      <c r="I972" t="s">
        <v>34</v>
      </c>
      <c r="J972" t="s">
        <v>162</v>
      </c>
      <c r="K972" t="s">
        <v>24</v>
      </c>
      <c r="L972" t="s">
        <v>7061</v>
      </c>
      <c r="M972" t="s">
        <v>7062</v>
      </c>
      <c r="N972" t="s">
        <v>46</v>
      </c>
    </row>
    <row r="973" spans="1:14" x14ac:dyDescent="0.25">
      <c r="A973" t="s">
        <v>7063</v>
      </c>
      <c r="B973" t="s">
        <v>7064</v>
      </c>
      <c r="C973" t="s">
        <v>76</v>
      </c>
      <c r="D973" t="s">
        <v>1612</v>
      </c>
      <c r="E973" t="s">
        <v>18</v>
      </c>
      <c r="F973" t="s">
        <v>7065</v>
      </c>
      <c r="G973" t="s">
        <v>7066</v>
      </c>
      <c r="H973" t="s">
        <v>7067</v>
      </c>
      <c r="I973" t="s">
        <v>34</v>
      </c>
      <c r="J973" t="s">
        <v>284</v>
      </c>
      <c r="K973" t="s">
        <v>24</v>
      </c>
      <c r="L973" t="s">
        <v>82</v>
      </c>
      <c r="M973" t="s">
        <v>26</v>
      </c>
      <c r="N973" t="s">
        <v>27</v>
      </c>
    </row>
    <row r="974" spans="1:14" x14ac:dyDescent="0.25">
      <c r="A974" t="s">
        <v>7068</v>
      </c>
      <c r="B974" t="s">
        <v>7069</v>
      </c>
      <c r="C974" t="s">
        <v>76</v>
      </c>
      <c r="D974" t="s">
        <v>102</v>
      </c>
      <c r="E974" t="s">
        <v>18</v>
      </c>
      <c r="F974" t="s">
        <v>7070</v>
      </c>
      <c r="G974" t="s">
        <v>7071</v>
      </c>
      <c r="H974" t="s">
        <v>7072</v>
      </c>
      <c r="I974" t="s">
        <v>34</v>
      </c>
      <c r="J974" t="s">
        <v>536</v>
      </c>
      <c r="K974" t="s">
        <v>24</v>
      </c>
      <c r="L974" t="s">
        <v>82</v>
      </c>
      <c r="M974" t="s">
        <v>7073</v>
      </c>
      <c r="N974" t="s">
        <v>46</v>
      </c>
    </row>
    <row r="975" spans="1:14" x14ac:dyDescent="0.25">
      <c r="A975" t="s">
        <v>7074</v>
      </c>
      <c r="B975" t="s">
        <v>7075</v>
      </c>
      <c r="C975" t="s">
        <v>16</v>
      </c>
      <c r="D975" t="s">
        <v>1327</v>
      </c>
      <c r="E975" t="s">
        <v>18</v>
      </c>
      <c r="F975" t="s">
        <v>7076</v>
      </c>
      <c r="G975" t="s">
        <v>7077</v>
      </c>
      <c r="H975" t="s">
        <v>7078</v>
      </c>
      <c r="I975" t="s">
        <v>34</v>
      </c>
      <c r="J975" t="s">
        <v>372</v>
      </c>
      <c r="K975" t="s">
        <v>24</v>
      </c>
      <c r="L975" t="s">
        <v>1331</v>
      </c>
      <c r="M975" t="s">
        <v>7079</v>
      </c>
      <c r="N975" t="s">
        <v>46</v>
      </c>
    </row>
    <row r="976" spans="1:14" x14ac:dyDescent="0.25">
      <c r="A976" t="s">
        <v>7080</v>
      </c>
      <c r="B976" t="s">
        <v>7081</v>
      </c>
      <c r="C976" t="s">
        <v>76</v>
      </c>
      <c r="D976" t="s">
        <v>7082</v>
      </c>
      <c r="E976" t="s">
        <v>18</v>
      </c>
      <c r="F976" t="s">
        <v>7083</v>
      </c>
      <c r="G976" t="s">
        <v>7084</v>
      </c>
      <c r="H976" t="s">
        <v>7085</v>
      </c>
      <c r="I976" t="s">
        <v>34</v>
      </c>
      <c r="J976" t="s">
        <v>1468</v>
      </c>
      <c r="K976" t="s">
        <v>24</v>
      </c>
      <c r="L976" t="s">
        <v>44</v>
      </c>
      <c r="M976" t="s">
        <v>7086</v>
      </c>
      <c r="N976" t="s">
        <v>46</v>
      </c>
    </row>
    <row r="977" spans="1:14" x14ac:dyDescent="0.25">
      <c r="A977" t="s">
        <v>7087</v>
      </c>
      <c r="B977" t="s">
        <v>101</v>
      </c>
      <c r="C977" t="s">
        <v>16</v>
      </c>
      <c r="D977" t="s">
        <v>102</v>
      </c>
      <c r="E977" t="s">
        <v>18</v>
      </c>
      <c r="F977" t="s">
        <v>7088</v>
      </c>
      <c r="G977" t="s">
        <v>7089</v>
      </c>
      <c r="H977" t="s">
        <v>7090</v>
      </c>
      <c r="I977" t="s">
        <v>34</v>
      </c>
      <c r="J977" t="s">
        <v>1501</v>
      </c>
      <c r="K977" t="s">
        <v>24</v>
      </c>
      <c r="L977" t="s">
        <v>82</v>
      </c>
      <c r="M977" t="s">
        <v>7091</v>
      </c>
      <c r="N977" t="s">
        <v>46</v>
      </c>
    </row>
    <row r="978" spans="1:14" x14ac:dyDescent="0.25">
      <c r="A978" t="s">
        <v>7092</v>
      </c>
      <c r="B978" t="s">
        <v>7093</v>
      </c>
      <c r="C978" t="s">
        <v>76</v>
      </c>
      <c r="D978" t="s">
        <v>7094</v>
      </c>
      <c r="E978" t="s">
        <v>18</v>
      </c>
      <c r="F978" t="s">
        <v>7095</v>
      </c>
      <c r="G978" t="s">
        <v>7096</v>
      </c>
      <c r="H978" t="s">
        <v>7097</v>
      </c>
      <c r="I978" t="s">
        <v>34</v>
      </c>
      <c r="J978" t="s">
        <v>5637</v>
      </c>
      <c r="K978" t="s">
        <v>24</v>
      </c>
      <c r="L978" t="s">
        <v>2442</v>
      </c>
      <c r="M978" t="s">
        <v>26</v>
      </c>
      <c r="N978" t="s">
        <v>27</v>
      </c>
    </row>
    <row r="979" spans="1:14" x14ac:dyDescent="0.25">
      <c r="A979" t="s">
        <v>7098</v>
      </c>
      <c r="B979" t="s">
        <v>7099</v>
      </c>
      <c r="C979" t="s">
        <v>16</v>
      </c>
      <c r="D979" t="s">
        <v>94</v>
      </c>
      <c r="E979" t="s">
        <v>18</v>
      </c>
      <c r="F979" t="s">
        <v>7100</v>
      </c>
      <c r="G979" t="s">
        <v>7101</v>
      </c>
      <c r="H979" t="s">
        <v>7102</v>
      </c>
      <c r="I979" t="s">
        <v>34</v>
      </c>
      <c r="J979" t="s">
        <v>889</v>
      </c>
      <c r="K979" t="s">
        <v>24</v>
      </c>
      <c r="L979" t="s">
        <v>3732</v>
      </c>
      <c r="M979" t="s">
        <v>26</v>
      </c>
      <c r="N979" t="s">
        <v>27</v>
      </c>
    </row>
    <row r="980" spans="1:14" x14ac:dyDescent="0.25">
      <c r="A980" t="s">
        <v>7103</v>
      </c>
      <c r="B980" t="s">
        <v>4064</v>
      </c>
      <c r="C980" t="s">
        <v>16</v>
      </c>
      <c r="D980" t="s">
        <v>2841</v>
      </c>
      <c r="E980" t="s">
        <v>18</v>
      </c>
      <c r="F980" t="s">
        <v>7104</v>
      </c>
      <c r="G980" t="s">
        <v>7105</v>
      </c>
      <c r="H980" t="s">
        <v>7106</v>
      </c>
      <c r="I980" t="s">
        <v>34</v>
      </c>
      <c r="J980" t="s">
        <v>1279</v>
      </c>
      <c r="K980" t="s">
        <v>24</v>
      </c>
      <c r="L980" t="s">
        <v>82</v>
      </c>
      <c r="M980" t="s">
        <v>26</v>
      </c>
      <c r="N980" t="s">
        <v>27</v>
      </c>
    </row>
    <row r="981" spans="1:14" x14ac:dyDescent="0.25">
      <c r="A981" t="s">
        <v>7107</v>
      </c>
      <c r="B981" t="s">
        <v>6208</v>
      </c>
      <c r="C981" t="s">
        <v>76</v>
      </c>
      <c r="D981" t="s">
        <v>7108</v>
      </c>
      <c r="E981" t="s">
        <v>18</v>
      </c>
      <c r="F981" t="s">
        <v>7109</v>
      </c>
      <c r="G981" t="s">
        <v>7110</v>
      </c>
      <c r="H981" t="s">
        <v>7111</v>
      </c>
      <c r="I981" t="s">
        <v>34</v>
      </c>
      <c r="J981" t="s">
        <v>448</v>
      </c>
      <c r="K981" t="s">
        <v>24</v>
      </c>
      <c r="L981" t="s">
        <v>4498</v>
      </c>
      <c r="M981" t="s">
        <v>26</v>
      </c>
      <c r="N981" t="s">
        <v>27</v>
      </c>
    </row>
    <row r="982" spans="1:14" x14ac:dyDescent="0.25">
      <c r="A982" t="s">
        <v>7112</v>
      </c>
      <c r="B982" t="s">
        <v>7113</v>
      </c>
      <c r="C982" t="s">
        <v>16</v>
      </c>
      <c r="D982" t="s">
        <v>397</v>
      </c>
      <c r="E982" t="s">
        <v>18</v>
      </c>
      <c r="F982" t="s">
        <v>7114</v>
      </c>
      <c r="G982" t="s">
        <v>7115</v>
      </c>
      <c r="H982" t="s">
        <v>7116</v>
      </c>
      <c r="I982" t="s">
        <v>34</v>
      </c>
      <c r="J982" t="s">
        <v>476</v>
      </c>
      <c r="K982" t="s">
        <v>24</v>
      </c>
      <c r="L982" t="s">
        <v>7117</v>
      </c>
      <c r="M982" t="s">
        <v>26</v>
      </c>
      <c r="N982" t="s">
        <v>27</v>
      </c>
    </row>
    <row r="983" spans="1:14" x14ac:dyDescent="0.25">
      <c r="A983" t="s">
        <v>6217</v>
      </c>
      <c r="B983" t="s">
        <v>6167</v>
      </c>
      <c r="C983" t="s">
        <v>16</v>
      </c>
      <c r="D983" t="s">
        <v>638</v>
      </c>
      <c r="E983" t="s">
        <v>18</v>
      </c>
      <c r="F983" t="s">
        <v>7118</v>
      </c>
      <c r="G983" t="s">
        <v>7119</v>
      </c>
      <c r="H983" t="s">
        <v>7120</v>
      </c>
      <c r="I983" t="s">
        <v>34</v>
      </c>
      <c r="J983" t="s">
        <v>134</v>
      </c>
      <c r="K983" t="s">
        <v>24</v>
      </c>
      <c r="L983" t="s">
        <v>82</v>
      </c>
      <c r="M983" t="s">
        <v>26</v>
      </c>
      <c r="N983" t="s">
        <v>27</v>
      </c>
    </row>
    <row r="984" spans="1:14" x14ac:dyDescent="0.25">
      <c r="A984" t="s">
        <v>7121</v>
      </c>
      <c r="B984" t="s">
        <v>2408</v>
      </c>
      <c r="C984" t="s">
        <v>76</v>
      </c>
      <c r="D984" t="s">
        <v>197</v>
      </c>
      <c r="E984" t="s">
        <v>18</v>
      </c>
      <c r="F984" t="s">
        <v>7122</v>
      </c>
      <c r="G984" t="s">
        <v>7123</v>
      </c>
      <c r="H984" t="s">
        <v>7124</v>
      </c>
      <c r="I984" t="s">
        <v>34</v>
      </c>
      <c r="J984" t="s">
        <v>536</v>
      </c>
      <c r="K984" t="s">
        <v>24</v>
      </c>
      <c r="L984" t="s">
        <v>202</v>
      </c>
      <c r="M984" t="s">
        <v>7125</v>
      </c>
      <c r="N984" t="s">
        <v>46</v>
      </c>
    </row>
    <row r="985" spans="1:14" x14ac:dyDescent="0.25">
      <c r="A985" t="s">
        <v>7126</v>
      </c>
      <c r="B985" t="s">
        <v>101</v>
      </c>
      <c r="C985" t="s">
        <v>76</v>
      </c>
      <c r="D985" t="s">
        <v>102</v>
      </c>
      <c r="E985" t="s">
        <v>18</v>
      </c>
      <c r="F985" t="s">
        <v>7127</v>
      </c>
      <c r="G985" t="s">
        <v>7128</v>
      </c>
      <c r="H985" t="s">
        <v>7129</v>
      </c>
      <c r="I985" t="s">
        <v>34</v>
      </c>
      <c r="J985" t="s">
        <v>71</v>
      </c>
      <c r="K985" t="s">
        <v>24</v>
      </c>
      <c r="L985" t="s">
        <v>82</v>
      </c>
      <c r="M985" t="s">
        <v>7130</v>
      </c>
      <c r="N985" t="s">
        <v>46</v>
      </c>
    </row>
    <row r="986" spans="1:14" x14ac:dyDescent="0.25">
      <c r="A986" t="s">
        <v>7131</v>
      </c>
      <c r="B986" t="s">
        <v>7132</v>
      </c>
      <c r="C986" t="s">
        <v>16</v>
      </c>
      <c r="D986" t="s">
        <v>2847</v>
      </c>
      <c r="E986" t="s">
        <v>18</v>
      </c>
      <c r="F986" t="s">
        <v>7133</v>
      </c>
      <c r="G986" t="s">
        <v>7134</v>
      </c>
      <c r="H986" t="s">
        <v>7135</v>
      </c>
      <c r="I986" t="s">
        <v>34</v>
      </c>
      <c r="J986" t="s">
        <v>315</v>
      </c>
      <c r="K986" t="s">
        <v>24</v>
      </c>
      <c r="L986" t="s">
        <v>82</v>
      </c>
      <c r="M986" t="s">
        <v>7136</v>
      </c>
      <c r="N986" t="s">
        <v>46</v>
      </c>
    </row>
    <row r="987" spans="1:14" x14ac:dyDescent="0.25">
      <c r="A987" t="s">
        <v>7137</v>
      </c>
      <c r="B987" t="s">
        <v>7138</v>
      </c>
      <c r="C987" t="s">
        <v>76</v>
      </c>
      <c r="D987" t="s">
        <v>151</v>
      </c>
      <c r="E987" t="s">
        <v>18</v>
      </c>
      <c r="F987" t="s">
        <v>7139</v>
      </c>
      <c r="G987" t="s">
        <v>7140</v>
      </c>
      <c r="H987" t="s">
        <v>7141</v>
      </c>
      <c r="I987" t="s">
        <v>34</v>
      </c>
      <c r="J987" t="s">
        <v>1543</v>
      </c>
      <c r="K987" t="s">
        <v>24</v>
      </c>
      <c r="L987" t="s">
        <v>114</v>
      </c>
      <c r="M987" t="s">
        <v>7142</v>
      </c>
      <c r="N987" t="s">
        <v>46</v>
      </c>
    </row>
    <row r="988" spans="1:14" x14ac:dyDescent="0.25">
      <c r="A988" t="s">
        <v>7143</v>
      </c>
      <c r="B988" t="s">
        <v>7144</v>
      </c>
      <c r="C988" t="s">
        <v>76</v>
      </c>
      <c r="D988" t="s">
        <v>759</v>
      </c>
      <c r="E988" t="s">
        <v>18</v>
      </c>
      <c r="F988" t="s">
        <v>7145</v>
      </c>
      <c r="G988" t="s">
        <v>7146</v>
      </c>
      <c r="H988" t="s">
        <v>7147</v>
      </c>
      <c r="I988" t="s">
        <v>34</v>
      </c>
      <c r="J988" t="s">
        <v>782</v>
      </c>
      <c r="K988" t="s">
        <v>24</v>
      </c>
      <c r="L988" t="s">
        <v>248</v>
      </c>
      <c r="M988" t="s">
        <v>26</v>
      </c>
      <c r="N988" t="s">
        <v>27</v>
      </c>
    </row>
    <row r="989" spans="1:14" x14ac:dyDescent="0.25">
      <c r="A989" t="s">
        <v>7154</v>
      </c>
      <c r="B989" t="s">
        <v>7155</v>
      </c>
      <c r="C989" t="s">
        <v>76</v>
      </c>
      <c r="D989" t="s">
        <v>3197</v>
      </c>
      <c r="E989" t="s">
        <v>18</v>
      </c>
      <c r="F989" t="s">
        <v>7156</v>
      </c>
      <c r="G989" t="s">
        <v>7157</v>
      </c>
      <c r="H989" t="s">
        <v>7158</v>
      </c>
      <c r="I989" t="s">
        <v>34</v>
      </c>
      <c r="J989" t="s">
        <v>1860</v>
      </c>
      <c r="K989" t="s">
        <v>24</v>
      </c>
      <c r="L989" t="s">
        <v>82</v>
      </c>
      <c r="M989" t="s">
        <v>26</v>
      </c>
      <c r="N989" t="s">
        <v>27</v>
      </c>
    </row>
    <row r="990" spans="1:14" x14ac:dyDescent="0.25">
      <c r="A990" t="s">
        <v>28</v>
      </c>
      <c r="B990" t="s">
        <v>428</v>
      </c>
      <c r="C990" t="s">
        <v>76</v>
      </c>
      <c r="D990" t="s">
        <v>7159</v>
      </c>
      <c r="E990" t="s">
        <v>18</v>
      </c>
      <c r="F990" t="s">
        <v>7160</v>
      </c>
      <c r="G990" t="s">
        <v>7161</v>
      </c>
      <c r="H990" t="s">
        <v>7162</v>
      </c>
      <c r="I990" t="s">
        <v>34</v>
      </c>
      <c r="J990" t="s">
        <v>307</v>
      </c>
      <c r="K990" t="s">
        <v>24</v>
      </c>
      <c r="L990" t="s">
        <v>193</v>
      </c>
      <c r="M990" t="s">
        <v>26</v>
      </c>
      <c r="N990" t="s">
        <v>27</v>
      </c>
    </row>
    <row r="991" spans="1:14" x14ac:dyDescent="0.25">
      <c r="A991" t="s">
        <v>7169</v>
      </c>
      <c r="B991" t="s">
        <v>3502</v>
      </c>
      <c r="C991" t="s">
        <v>16</v>
      </c>
      <c r="D991" t="s">
        <v>3844</v>
      </c>
      <c r="E991" t="s">
        <v>18</v>
      </c>
      <c r="F991" t="s">
        <v>7170</v>
      </c>
      <c r="G991" t="s">
        <v>7171</v>
      </c>
      <c r="H991" t="s">
        <v>7172</v>
      </c>
      <c r="I991" t="s">
        <v>34</v>
      </c>
      <c r="J991" t="s">
        <v>476</v>
      </c>
      <c r="K991" t="s">
        <v>24</v>
      </c>
      <c r="L991" t="s">
        <v>36</v>
      </c>
      <c r="M991" t="s">
        <v>26</v>
      </c>
      <c r="N991" t="s">
        <v>27</v>
      </c>
    </row>
    <row r="992" spans="1:14" x14ac:dyDescent="0.25">
      <c r="A992" t="s">
        <v>7173</v>
      </c>
      <c r="B992" t="s">
        <v>7174</v>
      </c>
      <c r="C992" t="s">
        <v>16</v>
      </c>
      <c r="D992" t="s">
        <v>3818</v>
      </c>
      <c r="E992" t="s">
        <v>18</v>
      </c>
      <c r="F992" t="s">
        <v>7175</v>
      </c>
      <c r="G992" t="s">
        <v>7176</v>
      </c>
      <c r="H992" t="s">
        <v>7177</v>
      </c>
      <c r="I992" t="s">
        <v>34</v>
      </c>
      <c r="J992" t="s">
        <v>256</v>
      </c>
      <c r="K992" t="s">
        <v>24</v>
      </c>
      <c r="L992" t="s">
        <v>36</v>
      </c>
      <c r="M992" t="s">
        <v>26</v>
      </c>
      <c r="N992" t="s">
        <v>27</v>
      </c>
    </row>
    <row r="993" spans="1:14" x14ac:dyDescent="0.25">
      <c r="A993" t="s">
        <v>7178</v>
      </c>
      <c r="B993" t="s">
        <v>48</v>
      </c>
      <c r="C993" t="s">
        <v>76</v>
      </c>
      <c r="D993" t="s">
        <v>49</v>
      </c>
      <c r="E993" t="s">
        <v>18</v>
      </c>
      <c r="F993" t="s">
        <v>7179</v>
      </c>
      <c r="G993" t="s">
        <v>7180</v>
      </c>
      <c r="H993" t="s">
        <v>7181</v>
      </c>
      <c r="I993" t="s">
        <v>34</v>
      </c>
      <c r="J993" t="s">
        <v>1398</v>
      </c>
      <c r="K993" t="s">
        <v>24</v>
      </c>
      <c r="L993" t="s">
        <v>54</v>
      </c>
      <c r="M993" t="s">
        <v>7182</v>
      </c>
      <c r="N993" t="s">
        <v>46</v>
      </c>
    </row>
    <row r="994" spans="1:14" x14ac:dyDescent="0.25">
      <c r="A994" t="s">
        <v>7195</v>
      </c>
      <c r="B994" t="s">
        <v>2313</v>
      </c>
      <c r="C994" t="s">
        <v>16</v>
      </c>
      <c r="D994" t="s">
        <v>6421</v>
      </c>
      <c r="E994" t="s">
        <v>18</v>
      </c>
      <c r="F994" t="s">
        <v>7196</v>
      </c>
      <c r="G994" t="s">
        <v>7197</v>
      </c>
      <c r="H994" t="s">
        <v>7198</v>
      </c>
      <c r="I994" t="s">
        <v>34</v>
      </c>
      <c r="J994" t="s">
        <v>1769</v>
      </c>
      <c r="K994" t="s">
        <v>24</v>
      </c>
      <c r="L994" t="s">
        <v>441</v>
      </c>
      <c r="M994" t="s">
        <v>26</v>
      </c>
      <c r="N994" t="s">
        <v>27</v>
      </c>
    </row>
    <row r="995" spans="1:14" x14ac:dyDescent="0.25">
      <c r="A995" t="s">
        <v>7207</v>
      </c>
      <c r="B995" t="s">
        <v>7208</v>
      </c>
      <c r="C995" t="s">
        <v>76</v>
      </c>
      <c r="D995" t="s">
        <v>5227</v>
      </c>
      <c r="E995" t="s">
        <v>695</v>
      </c>
      <c r="F995" t="s">
        <v>7209</v>
      </c>
      <c r="G995" t="s">
        <v>7210</v>
      </c>
      <c r="H995" t="s">
        <v>7211</v>
      </c>
      <c r="I995" t="s">
        <v>34</v>
      </c>
      <c r="J995" t="s">
        <v>2051</v>
      </c>
      <c r="K995" t="s">
        <v>24</v>
      </c>
      <c r="L995" t="s">
        <v>82</v>
      </c>
      <c r="M995" t="s">
        <v>26</v>
      </c>
      <c r="N995" t="s">
        <v>27</v>
      </c>
    </row>
    <row r="996" spans="1:14" x14ac:dyDescent="0.25">
      <c r="A996" t="s">
        <v>7212</v>
      </c>
      <c r="B996" t="s">
        <v>7213</v>
      </c>
      <c r="C996" t="s">
        <v>16</v>
      </c>
      <c r="D996" t="s">
        <v>7214</v>
      </c>
      <c r="E996" t="s">
        <v>695</v>
      </c>
      <c r="F996" t="s">
        <v>7215</v>
      </c>
      <c r="G996" t="s">
        <v>7216</v>
      </c>
      <c r="H996" t="s">
        <v>7217</v>
      </c>
      <c r="I996" t="s">
        <v>34</v>
      </c>
      <c r="J996" t="s">
        <v>456</v>
      </c>
      <c r="K996" t="s">
        <v>24</v>
      </c>
      <c r="L996" t="s">
        <v>914</v>
      </c>
      <c r="M996" t="s">
        <v>7218</v>
      </c>
      <c r="N996" t="s">
        <v>46</v>
      </c>
    </row>
    <row r="997" spans="1:14" x14ac:dyDescent="0.25">
      <c r="A997" t="s">
        <v>7225</v>
      </c>
      <c r="B997" t="s">
        <v>7226</v>
      </c>
      <c r="C997" t="s">
        <v>16</v>
      </c>
      <c r="D997" t="s">
        <v>3889</v>
      </c>
      <c r="E997" t="s">
        <v>695</v>
      </c>
      <c r="F997" t="s">
        <v>7227</v>
      </c>
      <c r="G997" t="s">
        <v>7228</v>
      </c>
      <c r="H997" t="s">
        <v>7229</v>
      </c>
      <c r="I997" t="s">
        <v>34</v>
      </c>
      <c r="J997" t="s">
        <v>816</v>
      </c>
      <c r="K997" t="s">
        <v>24</v>
      </c>
      <c r="L997" t="s">
        <v>44</v>
      </c>
      <c r="M997" t="s">
        <v>26</v>
      </c>
      <c r="N997" t="s">
        <v>27</v>
      </c>
    </row>
    <row r="998" spans="1:14" x14ac:dyDescent="0.25">
      <c r="A998" t="s">
        <v>7212</v>
      </c>
      <c r="B998" t="s">
        <v>7213</v>
      </c>
      <c r="C998" t="s">
        <v>16</v>
      </c>
      <c r="D998" t="s">
        <v>7214</v>
      </c>
      <c r="E998" t="s">
        <v>695</v>
      </c>
      <c r="F998" t="s">
        <v>7230</v>
      </c>
      <c r="G998" t="s">
        <v>7231</v>
      </c>
      <c r="H998" t="s">
        <v>7232</v>
      </c>
      <c r="I998" t="s">
        <v>34</v>
      </c>
      <c r="J998" t="s">
        <v>456</v>
      </c>
      <c r="K998" t="s">
        <v>24</v>
      </c>
      <c r="L998" t="s">
        <v>914</v>
      </c>
      <c r="M998" t="s">
        <v>7233</v>
      </c>
      <c r="N998" t="s">
        <v>46</v>
      </c>
    </row>
    <row r="999" spans="1:14" x14ac:dyDescent="0.25">
      <c r="A999" t="s">
        <v>7239</v>
      </c>
      <c r="B999" t="s">
        <v>7240</v>
      </c>
      <c r="C999" t="s">
        <v>16</v>
      </c>
      <c r="D999" t="s">
        <v>4896</v>
      </c>
      <c r="E999" t="s">
        <v>695</v>
      </c>
      <c r="F999" t="s">
        <v>7241</v>
      </c>
      <c r="G999" t="s">
        <v>7242</v>
      </c>
      <c r="H999" t="s">
        <v>7243</v>
      </c>
      <c r="I999" t="s">
        <v>34</v>
      </c>
      <c r="J999" t="s">
        <v>2079</v>
      </c>
      <c r="K999" t="s">
        <v>24</v>
      </c>
      <c r="L999" t="s">
        <v>2751</v>
      </c>
      <c r="M999" t="s">
        <v>26</v>
      </c>
      <c r="N999" t="s">
        <v>27</v>
      </c>
    </row>
    <row r="1000" spans="1:14" x14ac:dyDescent="0.25">
      <c r="A1000" t="s">
        <v>2208</v>
      </c>
      <c r="B1000" t="s">
        <v>2063</v>
      </c>
      <c r="C1000" t="s">
        <v>1700</v>
      </c>
      <c r="D1000" t="s">
        <v>1612</v>
      </c>
      <c r="E1000" t="s">
        <v>695</v>
      </c>
      <c r="F1000" t="s">
        <v>7244</v>
      </c>
      <c r="G1000" t="s">
        <v>7245</v>
      </c>
      <c r="H1000" t="s">
        <v>7246</v>
      </c>
      <c r="I1000" t="s">
        <v>34</v>
      </c>
      <c r="J1000" t="s">
        <v>269</v>
      </c>
      <c r="K1000" t="s">
        <v>7247</v>
      </c>
      <c r="L1000" t="s">
        <v>82</v>
      </c>
      <c r="M1000" t="s">
        <v>26</v>
      </c>
      <c r="N1000" t="s">
        <v>27</v>
      </c>
    </row>
    <row r="1001" spans="1:14" x14ac:dyDescent="0.25">
      <c r="A1001" t="s">
        <v>7248</v>
      </c>
      <c r="B1001" t="s">
        <v>7249</v>
      </c>
      <c r="C1001" t="s">
        <v>2018</v>
      </c>
      <c r="D1001" t="s">
        <v>7250</v>
      </c>
      <c r="E1001" t="s">
        <v>18</v>
      </c>
      <c r="F1001" t="s">
        <v>7251</v>
      </c>
      <c r="G1001" t="s">
        <v>7252</v>
      </c>
      <c r="H1001" t="s">
        <v>7253</v>
      </c>
      <c r="I1001" t="s">
        <v>34</v>
      </c>
      <c r="J1001" t="s">
        <v>2023</v>
      </c>
      <c r="K1001" t="s">
        <v>1705</v>
      </c>
      <c r="L1001" t="s">
        <v>184</v>
      </c>
      <c r="M1001" t="s">
        <v>26</v>
      </c>
      <c r="N1001" t="s">
        <v>27</v>
      </c>
    </row>
    <row r="1002" spans="1:14" x14ac:dyDescent="0.25">
      <c r="A1002" t="s">
        <v>7254</v>
      </c>
      <c r="C1002" t="s">
        <v>7255</v>
      </c>
      <c r="E1002" t="s">
        <v>7256</v>
      </c>
      <c r="F1002" t="s">
        <v>7257</v>
      </c>
      <c r="G1002" t="s">
        <v>7258</v>
      </c>
      <c r="I1002" t="s">
        <v>34</v>
      </c>
      <c r="J1002" t="s">
        <v>872</v>
      </c>
      <c r="K1002" t="s">
        <v>1705</v>
      </c>
      <c r="M1002" t="s">
        <v>26</v>
      </c>
      <c r="N1002" t="s">
        <v>27</v>
      </c>
    </row>
    <row r="1003" spans="1:14" x14ac:dyDescent="0.25">
      <c r="A1003" t="s">
        <v>7264</v>
      </c>
      <c r="B1003" t="s">
        <v>7260</v>
      </c>
      <c r="C1003" t="s">
        <v>1700</v>
      </c>
      <c r="D1003" t="s">
        <v>759</v>
      </c>
      <c r="E1003" t="s">
        <v>695</v>
      </c>
      <c r="F1003" t="s">
        <v>7265</v>
      </c>
      <c r="G1003" t="s">
        <v>7266</v>
      </c>
      <c r="H1003" t="s">
        <v>7267</v>
      </c>
      <c r="I1003" t="s">
        <v>34</v>
      </c>
      <c r="J1003" t="s">
        <v>872</v>
      </c>
      <c r="K1003" t="s">
        <v>1705</v>
      </c>
      <c r="L1003" t="s">
        <v>82</v>
      </c>
      <c r="M1003" t="s">
        <v>26</v>
      </c>
      <c r="N1003" t="s">
        <v>27</v>
      </c>
    </row>
    <row r="1004" spans="1:14" x14ac:dyDescent="0.25">
      <c r="A1004" t="s">
        <v>7268</v>
      </c>
      <c r="B1004" t="s">
        <v>29</v>
      </c>
      <c r="C1004" t="s">
        <v>600</v>
      </c>
      <c r="D1004" t="s">
        <v>429</v>
      </c>
      <c r="E1004" t="s">
        <v>18</v>
      </c>
      <c r="F1004" t="s">
        <v>7269</v>
      </c>
      <c r="G1004" t="s">
        <v>7270</v>
      </c>
      <c r="H1004" t="s">
        <v>7271</v>
      </c>
      <c r="I1004" t="s">
        <v>34</v>
      </c>
      <c r="J1004" t="s">
        <v>5669</v>
      </c>
      <c r="K1004" t="s">
        <v>606</v>
      </c>
      <c r="L1004" t="s">
        <v>434</v>
      </c>
      <c r="M1004" t="s">
        <v>26</v>
      </c>
      <c r="N1004" t="s">
        <v>27</v>
      </c>
    </row>
    <row r="1005" spans="1:14" x14ac:dyDescent="0.25">
      <c r="A1005" t="s">
        <v>7272</v>
      </c>
      <c r="B1005" t="s">
        <v>599</v>
      </c>
      <c r="C1005" t="s">
        <v>600</v>
      </c>
      <c r="D1005" t="s">
        <v>7273</v>
      </c>
      <c r="E1005" t="s">
        <v>695</v>
      </c>
      <c r="F1005" t="s">
        <v>7274</v>
      </c>
      <c r="G1005" t="s">
        <v>7275</v>
      </c>
      <c r="H1005" t="s">
        <v>7276</v>
      </c>
      <c r="I1005" t="s">
        <v>34</v>
      </c>
      <c r="J1005" t="s">
        <v>2062</v>
      </c>
      <c r="K1005" t="s">
        <v>606</v>
      </c>
      <c r="L1005" t="s">
        <v>1469</v>
      </c>
      <c r="M1005" t="s">
        <v>26</v>
      </c>
      <c r="N1005" t="s">
        <v>27</v>
      </c>
    </row>
    <row r="1006" spans="1:14" x14ac:dyDescent="0.25">
      <c r="A1006" t="s">
        <v>7254</v>
      </c>
      <c r="C1006" t="s">
        <v>7255</v>
      </c>
      <c r="E1006" t="s">
        <v>7256</v>
      </c>
      <c r="F1006" t="s">
        <v>7277</v>
      </c>
      <c r="G1006" t="s">
        <v>7278</v>
      </c>
      <c r="I1006" t="s">
        <v>34</v>
      </c>
      <c r="J1006" t="s">
        <v>2062</v>
      </c>
      <c r="K1006" t="s">
        <v>1705</v>
      </c>
      <c r="M1006" t="s">
        <v>26</v>
      </c>
      <c r="N1006" t="s">
        <v>27</v>
      </c>
    </row>
    <row r="1007" spans="1:14" x14ac:dyDescent="0.25">
      <c r="A1007" t="s">
        <v>7279</v>
      </c>
      <c r="B1007" t="s">
        <v>2779</v>
      </c>
      <c r="C1007" t="s">
        <v>76</v>
      </c>
      <c r="D1007" t="s">
        <v>102</v>
      </c>
      <c r="E1007" t="s">
        <v>18</v>
      </c>
      <c r="F1007" t="s">
        <v>7280</v>
      </c>
      <c r="G1007" t="s">
        <v>7281</v>
      </c>
      <c r="H1007" t="s">
        <v>7282</v>
      </c>
      <c r="I1007" t="s">
        <v>34</v>
      </c>
      <c r="J1007" t="s">
        <v>1385</v>
      </c>
      <c r="K1007" t="s">
        <v>24</v>
      </c>
      <c r="L1007" t="s">
        <v>82</v>
      </c>
      <c r="M1007" t="s">
        <v>7283</v>
      </c>
      <c r="N1007" t="s">
        <v>46</v>
      </c>
    </row>
    <row r="1008" spans="1:14" x14ac:dyDescent="0.25">
      <c r="A1008" t="s">
        <v>7284</v>
      </c>
      <c r="B1008" t="s">
        <v>7285</v>
      </c>
      <c r="C1008" t="s">
        <v>16</v>
      </c>
      <c r="D1008" t="s">
        <v>7286</v>
      </c>
      <c r="E1008" t="s">
        <v>18</v>
      </c>
      <c r="F1008" t="s">
        <v>7287</v>
      </c>
      <c r="G1008" t="s">
        <v>7288</v>
      </c>
      <c r="H1008" t="s">
        <v>7289</v>
      </c>
      <c r="I1008" t="s">
        <v>34</v>
      </c>
      <c r="J1008" t="s">
        <v>575</v>
      </c>
      <c r="K1008" t="s">
        <v>24</v>
      </c>
      <c r="L1008" t="s">
        <v>233</v>
      </c>
      <c r="M1008" t="s">
        <v>7290</v>
      </c>
      <c r="N1008" t="s">
        <v>46</v>
      </c>
    </row>
    <row r="1009" spans="1:14" x14ac:dyDescent="0.25">
      <c r="A1009" t="s">
        <v>7291</v>
      </c>
      <c r="B1009" t="s">
        <v>7292</v>
      </c>
      <c r="C1009" t="s">
        <v>16</v>
      </c>
      <c r="D1009" t="s">
        <v>1354</v>
      </c>
      <c r="E1009" t="s">
        <v>18</v>
      </c>
      <c r="F1009" t="s">
        <v>7293</v>
      </c>
      <c r="G1009" t="s">
        <v>7294</v>
      </c>
      <c r="H1009" t="s">
        <v>7295</v>
      </c>
      <c r="I1009" t="s">
        <v>34</v>
      </c>
      <c r="J1009" t="s">
        <v>315</v>
      </c>
      <c r="K1009" t="s">
        <v>24</v>
      </c>
      <c r="L1009" t="s">
        <v>1358</v>
      </c>
      <c r="M1009" t="s">
        <v>7296</v>
      </c>
      <c r="N1009" t="s">
        <v>46</v>
      </c>
    </row>
    <row r="1010" spans="1:14" x14ac:dyDescent="0.25">
      <c r="A1010" t="s">
        <v>7297</v>
      </c>
      <c r="B1010" t="s">
        <v>7298</v>
      </c>
      <c r="C1010" t="s">
        <v>16</v>
      </c>
      <c r="D1010" t="s">
        <v>7299</v>
      </c>
      <c r="E1010" t="s">
        <v>18</v>
      </c>
      <c r="F1010" t="s">
        <v>7300</v>
      </c>
      <c r="G1010" t="s">
        <v>7301</v>
      </c>
      <c r="H1010" t="s">
        <v>7302</v>
      </c>
      <c r="I1010" t="s">
        <v>34</v>
      </c>
      <c r="J1010" t="s">
        <v>81</v>
      </c>
      <c r="K1010" t="s">
        <v>24</v>
      </c>
      <c r="L1010" t="s">
        <v>44</v>
      </c>
      <c r="M1010" t="s">
        <v>7303</v>
      </c>
      <c r="N1010" t="s">
        <v>46</v>
      </c>
    </row>
    <row r="1011" spans="1:14" x14ac:dyDescent="0.25">
      <c r="A1011" t="s">
        <v>7304</v>
      </c>
      <c r="B1011" t="s">
        <v>7305</v>
      </c>
      <c r="C1011" t="s">
        <v>76</v>
      </c>
      <c r="D1011" t="s">
        <v>49</v>
      </c>
      <c r="E1011" t="s">
        <v>18</v>
      </c>
      <c r="F1011" t="s">
        <v>7306</v>
      </c>
      <c r="G1011" t="s">
        <v>7307</v>
      </c>
      <c r="H1011" t="s">
        <v>7308</v>
      </c>
      <c r="I1011" t="s">
        <v>34</v>
      </c>
      <c r="J1011" t="s">
        <v>4634</v>
      </c>
      <c r="K1011" t="s">
        <v>24</v>
      </c>
      <c r="L1011" t="s">
        <v>54</v>
      </c>
      <c r="M1011" t="s">
        <v>7309</v>
      </c>
      <c r="N1011" t="s">
        <v>46</v>
      </c>
    </row>
    <row r="1012" spans="1:14" x14ac:dyDescent="0.25">
      <c r="A1012" t="s">
        <v>7316</v>
      </c>
      <c r="B1012" t="s">
        <v>7317</v>
      </c>
      <c r="C1012" t="s">
        <v>2018</v>
      </c>
      <c r="D1012" t="s">
        <v>5359</v>
      </c>
      <c r="E1012" t="s">
        <v>18</v>
      </c>
      <c r="F1012" t="s">
        <v>7318</v>
      </c>
      <c r="G1012" t="s">
        <v>7319</v>
      </c>
      <c r="H1012" t="s">
        <v>7320</v>
      </c>
      <c r="I1012" t="s">
        <v>34</v>
      </c>
      <c r="J1012" t="s">
        <v>3388</v>
      </c>
      <c r="K1012" t="s">
        <v>1705</v>
      </c>
      <c r="L1012" t="s">
        <v>7321</v>
      </c>
      <c r="M1012" t="s">
        <v>26</v>
      </c>
      <c r="N1012" t="s">
        <v>27</v>
      </c>
    </row>
    <row r="1013" spans="1:14" x14ac:dyDescent="0.25">
      <c r="A1013" t="s">
        <v>7322</v>
      </c>
      <c r="C1013" t="s">
        <v>600</v>
      </c>
      <c r="D1013" t="s">
        <v>1069</v>
      </c>
      <c r="E1013" t="s">
        <v>18</v>
      </c>
      <c r="F1013" t="s">
        <v>7323</v>
      </c>
      <c r="G1013" t="s">
        <v>7324</v>
      </c>
      <c r="H1013" t="s">
        <v>7325</v>
      </c>
      <c r="I1013" t="s">
        <v>34</v>
      </c>
      <c r="J1013" t="s">
        <v>1965</v>
      </c>
      <c r="K1013" t="s">
        <v>606</v>
      </c>
      <c r="L1013" t="s">
        <v>82</v>
      </c>
      <c r="M1013" t="s">
        <v>26</v>
      </c>
      <c r="N1013" t="s">
        <v>27</v>
      </c>
    </row>
    <row r="1014" spans="1:14" x14ac:dyDescent="0.25">
      <c r="A1014" t="s">
        <v>7326</v>
      </c>
      <c r="C1014" t="s">
        <v>2018</v>
      </c>
      <c r="D1014" t="s">
        <v>7327</v>
      </c>
      <c r="E1014" t="s">
        <v>18</v>
      </c>
      <c r="F1014" t="s">
        <v>7328</v>
      </c>
      <c r="G1014" t="s">
        <v>7329</v>
      </c>
      <c r="H1014" t="s">
        <v>7330</v>
      </c>
      <c r="I1014" t="s">
        <v>34</v>
      </c>
      <c r="J1014" t="s">
        <v>1295</v>
      </c>
      <c r="K1014" t="s">
        <v>1705</v>
      </c>
      <c r="L1014" t="s">
        <v>477</v>
      </c>
      <c r="M1014" t="s">
        <v>26</v>
      </c>
      <c r="N1014" t="s">
        <v>27</v>
      </c>
    </row>
    <row r="1015" spans="1:14" x14ac:dyDescent="0.25">
      <c r="A1015" t="s">
        <v>7331</v>
      </c>
      <c r="B1015" t="s">
        <v>29</v>
      </c>
      <c r="C1015" t="s">
        <v>2054</v>
      </c>
      <c r="D1015" t="s">
        <v>7332</v>
      </c>
      <c r="E1015" t="s">
        <v>18</v>
      </c>
      <c r="F1015" t="s">
        <v>7333</v>
      </c>
      <c r="G1015" t="s">
        <v>7334</v>
      </c>
      <c r="H1015" t="s">
        <v>7335</v>
      </c>
      <c r="I1015" t="s">
        <v>34</v>
      </c>
      <c r="J1015" t="s">
        <v>1689</v>
      </c>
      <c r="K1015" t="s">
        <v>1705</v>
      </c>
      <c r="L1015" t="s">
        <v>842</v>
      </c>
      <c r="M1015" t="s">
        <v>26</v>
      </c>
      <c r="N1015" t="s">
        <v>27</v>
      </c>
    </row>
    <row r="1016" spans="1:14" x14ac:dyDescent="0.25">
      <c r="A1016" t="s">
        <v>7336</v>
      </c>
      <c r="B1016" t="s">
        <v>722</v>
      </c>
      <c r="C1016" t="s">
        <v>1700</v>
      </c>
      <c r="D1016" t="s">
        <v>7337</v>
      </c>
      <c r="E1016" t="s">
        <v>695</v>
      </c>
      <c r="F1016" t="s">
        <v>7338</v>
      </c>
      <c r="G1016" t="s">
        <v>7339</v>
      </c>
      <c r="H1016" t="s">
        <v>7340</v>
      </c>
      <c r="I1016" t="s">
        <v>34</v>
      </c>
      <c r="J1016" t="s">
        <v>1161</v>
      </c>
      <c r="K1016" t="s">
        <v>1705</v>
      </c>
      <c r="L1016" t="s">
        <v>3722</v>
      </c>
      <c r="M1016" t="s">
        <v>26</v>
      </c>
      <c r="N1016" t="s">
        <v>27</v>
      </c>
    </row>
    <row r="1017" spans="1:14" x14ac:dyDescent="0.25">
      <c r="A1017" t="s">
        <v>7347</v>
      </c>
      <c r="B1017" t="s">
        <v>722</v>
      </c>
      <c r="C1017" t="s">
        <v>1700</v>
      </c>
      <c r="D1017" t="s">
        <v>7337</v>
      </c>
      <c r="E1017" t="s">
        <v>695</v>
      </c>
      <c r="F1017" t="s">
        <v>7351</v>
      </c>
      <c r="G1017" t="s">
        <v>7352</v>
      </c>
      <c r="H1017" t="s">
        <v>7353</v>
      </c>
      <c r="I1017" t="s">
        <v>34</v>
      </c>
      <c r="J1017" t="s">
        <v>134</v>
      </c>
      <c r="K1017" t="s">
        <v>606</v>
      </c>
      <c r="L1017" t="s">
        <v>3722</v>
      </c>
      <c r="M1017" t="s">
        <v>26</v>
      </c>
      <c r="N1017" t="s">
        <v>27</v>
      </c>
    </row>
    <row r="1018" spans="1:14" x14ac:dyDescent="0.25">
      <c r="A1018" t="s">
        <v>7359</v>
      </c>
      <c r="B1018" t="s">
        <v>7360</v>
      </c>
      <c r="C1018" t="s">
        <v>1700</v>
      </c>
      <c r="D1018" t="s">
        <v>7361</v>
      </c>
      <c r="E1018" t="s">
        <v>18</v>
      </c>
      <c r="F1018" t="s">
        <v>7362</v>
      </c>
      <c r="G1018" t="s">
        <v>7363</v>
      </c>
      <c r="H1018" t="s">
        <v>7364</v>
      </c>
      <c r="I1018" t="s">
        <v>34</v>
      </c>
      <c r="J1018" t="s">
        <v>3381</v>
      </c>
      <c r="K1018" t="s">
        <v>1705</v>
      </c>
      <c r="L1018" t="s">
        <v>44</v>
      </c>
      <c r="M1018" t="s">
        <v>26</v>
      </c>
      <c r="N1018" t="s">
        <v>27</v>
      </c>
    </row>
    <row r="1019" spans="1:14" x14ac:dyDescent="0.25">
      <c r="A1019" t="s">
        <v>7347</v>
      </c>
      <c r="B1019" t="s">
        <v>722</v>
      </c>
      <c r="C1019" t="s">
        <v>1700</v>
      </c>
      <c r="D1019" t="s">
        <v>7337</v>
      </c>
      <c r="E1019" t="s">
        <v>695</v>
      </c>
      <c r="F1019" t="s">
        <v>7365</v>
      </c>
      <c r="G1019" t="s">
        <v>7366</v>
      </c>
      <c r="H1019" t="s">
        <v>7367</v>
      </c>
      <c r="I1019" t="s">
        <v>34</v>
      </c>
      <c r="J1019" t="s">
        <v>691</v>
      </c>
      <c r="K1019" t="s">
        <v>606</v>
      </c>
      <c r="L1019" t="s">
        <v>3722</v>
      </c>
      <c r="M1019" t="s">
        <v>26</v>
      </c>
      <c r="N1019" t="s">
        <v>27</v>
      </c>
    </row>
    <row r="1020" spans="1:14" x14ac:dyDescent="0.25">
      <c r="A1020" t="s">
        <v>7368</v>
      </c>
      <c r="C1020" t="s">
        <v>1700</v>
      </c>
      <c r="D1020" t="s">
        <v>174</v>
      </c>
      <c r="E1020" t="s">
        <v>18</v>
      </c>
      <c r="F1020" t="s">
        <v>7369</v>
      </c>
      <c r="G1020" t="s">
        <v>7370</v>
      </c>
      <c r="H1020" t="s">
        <v>7371</v>
      </c>
      <c r="I1020" t="s">
        <v>34</v>
      </c>
      <c r="J1020" t="s">
        <v>4027</v>
      </c>
      <c r="K1020" t="s">
        <v>1705</v>
      </c>
      <c r="L1020" t="s">
        <v>179</v>
      </c>
      <c r="M1020" t="s">
        <v>26</v>
      </c>
      <c r="N1020" t="s">
        <v>27</v>
      </c>
    </row>
    <row r="1021" spans="1:14" x14ac:dyDescent="0.25">
      <c r="A1021" t="s">
        <v>7254</v>
      </c>
      <c r="C1021" t="s">
        <v>7255</v>
      </c>
      <c r="E1021" t="s">
        <v>7256</v>
      </c>
      <c r="F1021" t="s">
        <v>7372</v>
      </c>
      <c r="G1021" t="s">
        <v>7373</v>
      </c>
      <c r="I1021" t="s">
        <v>34</v>
      </c>
      <c r="J1021" t="s">
        <v>448</v>
      </c>
      <c r="K1021" t="s">
        <v>1705</v>
      </c>
      <c r="M1021" t="s">
        <v>26</v>
      </c>
      <c r="N1021" t="s">
        <v>27</v>
      </c>
    </row>
    <row r="1022" spans="1:14" x14ac:dyDescent="0.25">
      <c r="A1022" t="s">
        <v>7347</v>
      </c>
      <c r="B1022" t="s">
        <v>722</v>
      </c>
      <c r="C1022" t="s">
        <v>1700</v>
      </c>
      <c r="D1022" t="s">
        <v>7337</v>
      </c>
      <c r="E1022" t="s">
        <v>695</v>
      </c>
      <c r="F1022" t="s">
        <v>7381</v>
      </c>
      <c r="G1022" t="s">
        <v>7382</v>
      </c>
      <c r="H1022" t="s">
        <v>7383</v>
      </c>
      <c r="I1022" t="s">
        <v>34</v>
      </c>
      <c r="J1022" t="s">
        <v>134</v>
      </c>
      <c r="K1022" t="s">
        <v>606</v>
      </c>
      <c r="L1022" t="s">
        <v>3722</v>
      </c>
      <c r="M1022" t="s">
        <v>26</v>
      </c>
      <c r="N1022" t="s">
        <v>27</v>
      </c>
    </row>
    <row r="1023" spans="1:14" x14ac:dyDescent="0.25">
      <c r="A1023" t="s">
        <v>7384</v>
      </c>
      <c r="C1023" t="s">
        <v>7255</v>
      </c>
      <c r="D1023" t="s">
        <v>3396</v>
      </c>
      <c r="E1023" t="s">
        <v>18</v>
      </c>
      <c r="F1023" t="s">
        <v>7385</v>
      </c>
      <c r="G1023" t="s">
        <v>7386</v>
      </c>
      <c r="H1023" t="s">
        <v>7387</v>
      </c>
      <c r="I1023" t="s">
        <v>34</v>
      </c>
      <c r="J1023" t="s">
        <v>1996</v>
      </c>
      <c r="K1023" t="s">
        <v>1705</v>
      </c>
      <c r="L1023" t="s">
        <v>477</v>
      </c>
      <c r="M1023" t="s">
        <v>26</v>
      </c>
      <c r="N1023" t="s">
        <v>27</v>
      </c>
    </row>
    <row r="1024" spans="1:14" x14ac:dyDescent="0.25">
      <c r="A1024" t="s">
        <v>7388</v>
      </c>
      <c r="B1024" t="s">
        <v>7375</v>
      </c>
      <c r="C1024" t="s">
        <v>600</v>
      </c>
      <c r="D1024" t="s">
        <v>7389</v>
      </c>
      <c r="E1024" t="s">
        <v>695</v>
      </c>
      <c r="F1024" t="s">
        <v>7390</v>
      </c>
      <c r="G1024" t="s">
        <v>7391</v>
      </c>
      <c r="H1024" t="s">
        <v>7392</v>
      </c>
      <c r="I1024" t="s">
        <v>34</v>
      </c>
      <c r="J1024" t="s">
        <v>1227</v>
      </c>
      <c r="K1024" t="s">
        <v>606</v>
      </c>
      <c r="L1024" t="s">
        <v>7393</v>
      </c>
      <c r="M1024" t="s">
        <v>26</v>
      </c>
      <c r="N1024" t="s">
        <v>27</v>
      </c>
    </row>
    <row r="1025" spans="1:14" x14ac:dyDescent="0.25">
      <c r="A1025" t="s">
        <v>7394</v>
      </c>
      <c r="B1025" t="s">
        <v>6373</v>
      </c>
      <c r="C1025" t="s">
        <v>76</v>
      </c>
      <c r="D1025" t="s">
        <v>6374</v>
      </c>
      <c r="E1025" t="s">
        <v>18</v>
      </c>
      <c r="F1025" t="s">
        <v>7395</v>
      </c>
      <c r="G1025" t="s">
        <v>7396</v>
      </c>
      <c r="H1025" t="s">
        <v>7397</v>
      </c>
      <c r="I1025" t="s">
        <v>34</v>
      </c>
      <c r="J1025" t="s">
        <v>2283</v>
      </c>
      <c r="K1025" t="s">
        <v>24</v>
      </c>
      <c r="L1025" t="s">
        <v>44</v>
      </c>
      <c r="M1025" t="s">
        <v>7398</v>
      </c>
      <c r="N1025" t="s">
        <v>46</v>
      </c>
    </row>
    <row r="1026" spans="1:14" x14ac:dyDescent="0.25">
      <c r="A1026" t="s">
        <v>7399</v>
      </c>
      <c r="B1026" t="s">
        <v>708</v>
      </c>
      <c r="C1026" t="s">
        <v>16</v>
      </c>
      <c r="D1026" t="s">
        <v>5693</v>
      </c>
      <c r="E1026" t="s">
        <v>695</v>
      </c>
      <c r="F1026" t="s">
        <v>7400</v>
      </c>
      <c r="G1026" t="s">
        <v>7401</v>
      </c>
      <c r="H1026" t="s">
        <v>7402</v>
      </c>
      <c r="I1026" t="s">
        <v>34</v>
      </c>
      <c r="J1026" t="s">
        <v>276</v>
      </c>
      <c r="K1026" t="s">
        <v>24</v>
      </c>
      <c r="L1026" t="s">
        <v>914</v>
      </c>
      <c r="M1026" t="s">
        <v>26</v>
      </c>
      <c r="N1026" t="s">
        <v>27</v>
      </c>
    </row>
    <row r="1027" spans="1:14" x14ac:dyDescent="0.25">
      <c r="A1027" t="s">
        <v>7422</v>
      </c>
      <c r="C1027" t="s">
        <v>16</v>
      </c>
      <c r="D1027" t="s">
        <v>7423</v>
      </c>
      <c r="E1027" t="s">
        <v>695</v>
      </c>
      <c r="F1027" t="s">
        <v>7424</v>
      </c>
      <c r="G1027" t="s">
        <v>7425</v>
      </c>
      <c r="H1027" t="s">
        <v>7426</v>
      </c>
      <c r="I1027" t="s">
        <v>34</v>
      </c>
      <c r="J1027" t="s">
        <v>2757</v>
      </c>
      <c r="K1027" t="s">
        <v>24</v>
      </c>
      <c r="L1027" t="s">
        <v>3722</v>
      </c>
      <c r="M1027" t="s">
        <v>26</v>
      </c>
      <c r="N1027" t="s">
        <v>27</v>
      </c>
    </row>
    <row r="1028" spans="1:14" x14ac:dyDescent="0.25">
      <c r="A1028" t="s">
        <v>7427</v>
      </c>
      <c r="B1028" t="s">
        <v>7428</v>
      </c>
      <c r="C1028" t="s">
        <v>76</v>
      </c>
      <c r="D1028" t="s">
        <v>7429</v>
      </c>
      <c r="E1028" t="s">
        <v>695</v>
      </c>
      <c r="F1028" t="s">
        <v>7430</v>
      </c>
      <c r="G1028" t="s">
        <v>7431</v>
      </c>
      <c r="H1028" t="s">
        <v>7432</v>
      </c>
      <c r="I1028" t="s">
        <v>34</v>
      </c>
      <c r="J1028" t="s">
        <v>232</v>
      </c>
      <c r="K1028" t="s">
        <v>24</v>
      </c>
      <c r="L1028" t="s">
        <v>7433</v>
      </c>
      <c r="M1028" t="s">
        <v>26</v>
      </c>
      <c r="N1028" t="s">
        <v>27</v>
      </c>
    </row>
    <row r="1029" spans="1:14" x14ac:dyDescent="0.25">
      <c r="A1029" t="s">
        <v>7438</v>
      </c>
      <c r="B1029" t="s">
        <v>7439</v>
      </c>
      <c r="C1029" t="s">
        <v>76</v>
      </c>
      <c r="D1029" t="s">
        <v>7440</v>
      </c>
      <c r="E1029" t="s">
        <v>695</v>
      </c>
      <c r="F1029" t="s">
        <v>7441</v>
      </c>
      <c r="G1029" t="s">
        <v>7442</v>
      </c>
      <c r="H1029" t="s">
        <v>7443</v>
      </c>
      <c r="I1029" t="s">
        <v>34</v>
      </c>
      <c r="J1029" t="s">
        <v>276</v>
      </c>
      <c r="K1029" t="s">
        <v>24</v>
      </c>
      <c r="L1029" t="s">
        <v>3702</v>
      </c>
      <c r="M1029" t="s">
        <v>26</v>
      </c>
      <c r="N1029" t="s">
        <v>27</v>
      </c>
    </row>
    <row r="1030" spans="1:14" x14ac:dyDescent="0.25">
      <c r="A1030" t="s">
        <v>7451</v>
      </c>
      <c r="B1030" t="s">
        <v>7452</v>
      </c>
      <c r="C1030" t="s">
        <v>76</v>
      </c>
      <c r="D1030" t="s">
        <v>102</v>
      </c>
      <c r="E1030" t="s">
        <v>695</v>
      </c>
      <c r="F1030" t="s">
        <v>7453</v>
      </c>
      <c r="G1030" t="s">
        <v>7454</v>
      </c>
      <c r="H1030" t="s">
        <v>7455</v>
      </c>
      <c r="I1030" t="s">
        <v>34</v>
      </c>
      <c r="J1030" t="s">
        <v>155</v>
      </c>
      <c r="K1030" t="s">
        <v>24</v>
      </c>
      <c r="L1030" t="s">
        <v>82</v>
      </c>
      <c r="M1030" t="s">
        <v>7456</v>
      </c>
      <c r="N1030" t="s">
        <v>46</v>
      </c>
    </row>
    <row r="1031" spans="1:14" x14ac:dyDescent="0.25">
      <c r="A1031" t="s">
        <v>6789</v>
      </c>
      <c r="B1031" t="s">
        <v>7457</v>
      </c>
      <c r="C1031" t="s">
        <v>76</v>
      </c>
      <c r="D1031" t="s">
        <v>6791</v>
      </c>
      <c r="E1031" t="s">
        <v>695</v>
      </c>
      <c r="F1031" t="s">
        <v>7458</v>
      </c>
      <c r="G1031" t="s">
        <v>7459</v>
      </c>
      <c r="H1031" t="s">
        <v>7460</v>
      </c>
      <c r="I1031" t="s">
        <v>34</v>
      </c>
      <c r="J1031" t="s">
        <v>3322</v>
      </c>
      <c r="K1031" t="s">
        <v>24</v>
      </c>
      <c r="L1031" t="s">
        <v>36</v>
      </c>
      <c r="M1031" t="s">
        <v>26</v>
      </c>
      <c r="N1031" t="s">
        <v>27</v>
      </c>
    </row>
    <row r="1032" spans="1:14" x14ac:dyDescent="0.25">
      <c r="A1032" t="s">
        <v>7466</v>
      </c>
      <c r="B1032" t="s">
        <v>7445</v>
      </c>
      <c r="C1032" t="s">
        <v>76</v>
      </c>
      <c r="D1032" t="s">
        <v>7446</v>
      </c>
      <c r="E1032" t="s">
        <v>695</v>
      </c>
      <c r="F1032" t="s">
        <v>7467</v>
      </c>
      <c r="G1032" t="s">
        <v>7468</v>
      </c>
      <c r="H1032" t="s">
        <v>7469</v>
      </c>
      <c r="I1032" t="s">
        <v>34</v>
      </c>
      <c r="J1032" t="s">
        <v>147</v>
      </c>
      <c r="K1032" t="s">
        <v>24</v>
      </c>
      <c r="L1032" t="s">
        <v>44</v>
      </c>
      <c r="M1032" t="s">
        <v>26</v>
      </c>
      <c r="N1032" t="s">
        <v>27</v>
      </c>
    </row>
    <row r="1033" spans="1:14" x14ac:dyDescent="0.25">
      <c r="A1033" t="s">
        <v>7470</v>
      </c>
      <c r="C1033" t="s">
        <v>76</v>
      </c>
      <c r="D1033" t="s">
        <v>7471</v>
      </c>
      <c r="E1033" t="s">
        <v>695</v>
      </c>
      <c r="F1033" t="s">
        <v>7472</v>
      </c>
      <c r="G1033" t="s">
        <v>7473</v>
      </c>
      <c r="H1033" t="s">
        <v>7474</v>
      </c>
      <c r="I1033" t="s">
        <v>34</v>
      </c>
      <c r="J1033" t="s">
        <v>3420</v>
      </c>
      <c r="K1033" t="s">
        <v>24</v>
      </c>
      <c r="L1033" t="s">
        <v>477</v>
      </c>
      <c r="M1033" t="s">
        <v>26</v>
      </c>
      <c r="N1033" t="s">
        <v>27</v>
      </c>
    </row>
    <row r="1034" spans="1:14" x14ac:dyDescent="0.25">
      <c r="A1034" t="s">
        <v>7475</v>
      </c>
      <c r="C1034" t="s">
        <v>76</v>
      </c>
      <c r="E1034" t="s">
        <v>695</v>
      </c>
      <c r="F1034" t="s">
        <v>7476</v>
      </c>
      <c r="G1034" t="s">
        <v>7477</v>
      </c>
      <c r="H1034" t="s">
        <v>7478</v>
      </c>
      <c r="I1034" t="s">
        <v>34</v>
      </c>
      <c r="J1034" t="s">
        <v>170</v>
      </c>
      <c r="K1034" t="s">
        <v>24</v>
      </c>
      <c r="L1034" t="s">
        <v>184</v>
      </c>
      <c r="M1034" t="s">
        <v>7479</v>
      </c>
      <c r="N1034" t="s">
        <v>46</v>
      </c>
    </row>
    <row r="1035" spans="1:14" x14ac:dyDescent="0.25">
      <c r="A1035" t="s">
        <v>7480</v>
      </c>
      <c r="B1035" t="s">
        <v>7409</v>
      </c>
      <c r="C1035" t="s">
        <v>76</v>
      </c>
      <c r="D1035" t="s">
        <v>6356</v>
      </c>
      <c r="E1035" t="s">
        <v>695</v>
      </c>
      <c r="F1035" t="s">
        <v>7481</v>
      </c>
      <c r="G1035" t="s">
        <v>7482</v>
      </c>
      <c r="H1035" t="s">
        <v>7483</v>
      </c>
      <c r="I1035" t="s">
        <v>34</v>
      </c>
      <c r="J1035" t="s">
        <v>269</v>
      </c>
      <c r="K1035" t="s">
        <v>24</v>
      </c>
      <c r="L1035" t="s">
        <v>3900</v>
      </c>
      <c r="M1035" t="s">
        <v>26</v>
      </c>
      <c r="N1035" t="s">
        <v>27</v>
      </c>
    </row>
    <row r="1036" spans="1:14" x14ac:dyDescent="0.25">
      <c r="A1036" t="s">
        <v>7484</v>
      </c>
      <c r="B1036" t="s">
        <v>7485</v>
      </c>
      <c r="C1036" t="s">
        <v>16</v>
      </c>
      <c r="E1036" t="s">
        <v>695</v>
      </c>
      <c r="F1036" t="s">
        <v>7486</v>
      </c>
      <c r="G1036" t="s">
        <v>7487</v>
      </c>
      <c r="H1036" t="s">
        <v>7488</v>
      </c>
      <c r="I1036" t="s">
        <v>34</v>
      </c>
      <c r="J1036" t="s">
        <v>3381</v>
      </c>
      <c r="K1036" t="s">
        <v>24</v>
      </c>
      <c r="L1036" t="s">
        <v>477</v>
      </c>
      <c r="M1036" t="s">
        <v>26</v>
      </c>
      <c r="N1036" t="s">
        <v>27</v>
      </c>
    </row>
    <row r="1037" spans="1:14" x14ac:dyDescent="0.25">
      <c r="A1037" t="s">
        <v>7489</v>
      </c>
      <c r="B1037" t="s">
        <v>7490</v>
      </c>
      <c r="C1037" t="s">
        <v>16</v>
      </c>
      <c r="D1037" t="s">
        <v>3889</v>
      </c>
      <c r="E1037" t="s">
        <v>695</v>
      </c>
      <c r="F1037" t="s">
        <v>7491</v>
      </c>
      <c r="G1037" t="s">
        <v>7492</v>
      </c>
      <c r="H1037" t="s">
        <v>7493</v>
      </c>
      <c r="I1037" t="s">
        <v>34</v>
      </c>
      <c r="J1037" t="s">
        <v>816</v>
      </c>
      <c r="K1037" t="s">
        <v>24</v>
      </c>
      <c r="L1037" t="s">
        <v>44</v>
      </c>
      <c r="M1037" t="s">
        <v>26</v>
      </c>
      <c r="N1037" t="s">
        <v>27</v>
      </c>
    </row>
    <row r="1038" spans="1:14" x14ac:dyDescent="0.25">
      <c r="A1038" t="s">
        <v>7494</v>
      </c>
      <c r="C1038" t="s">
        <v>76</v>
      </c>
      <c r="D1038" t="s">
        <v>7471</v>
      </c>
      <c r="E1038" t="s">
        <v>695</v>
      </c>
      <c r="F1038" t="s">
        <v>7495</v>
      </c>
      <c r="G1038" t="s">
        <v>7496</v>
      </c>
      <c r="H1038" t="s">
        <v>7497</v>
      </c>
      <c r="I1038" t="s">
        <v>34</v>
      </c>
      <c r="J1038" t="s">
        <v>2023</v>
      </c>
      <c r="K1038" t="s">
        <v>24</v>
      </c>
      <c r="L1038" t="s">
        <v>477</v>
      </c>
      <c r="M1038" t="s">
        <v>26</v>
      </c>
      <c r="N1038" t="s">
        <v>27</v>
      </c>
    </row>
    <row r="1039" spans="1:14" x14ac:dyDescent="0.25">
      <c r="A1039" t="s">
        <v>7501</v>
      </c>
      <c r="B1039" t="s">
        <v>7502</v>
      </c>
      <c r="C1039" t="s">
        <v>76</v>
      </c>
      <c r="D1039" t="s">
        <v>7503</v>
      </c>
      <c r="E1039" t="s">
        <v>695</v>
      </c>
      <c r="F1039" t="s">
        <v>7504</v>
      </c>
      <c r="G1039" t="s">
        <v>7505</v>
      </c>
      <c r="H1039" t="s">
        <v>7506</v>
      </c>
      <c r="I1039" t="s">
        <v>34</v>
      </c>
      <c r="J1039" t="s">
        <v>889</v>
      </c>
      <c r="K1039" t="s">
        <v>24</v>
      </c>
      <c r="L1039" t="s">
        <v>483</v>
      </c>
      <c r="M1039" t="s">
        <v>26</v>
      </c>
      <c r="N1039" t="s">
        <v>27</v>
      </c>
    </row>
    <row r="1040" spans="1:14" x14ac:dyDescent="0.25">
      <c r="A1040" t="s">
        <v>7519</v>
      </c>
      <c r="B1040" t="s">
        <v>7520</v>
      </c>
      <c r="C1040" t="s">
        <v>76</v>
      </c>
      <c r="D1040" t="s">
        <v>437</v>
      </c>
      <c r="E1040" t="s">
        <v>695</v>
      </c>
      <c r="F1040" t="s">
        <v>7521</v>
      </c>
      <c r="G1040" t="s">
        <v>7522</v>
      </c>
      <c r="H1040" t="s">
        <v>7523</v>
      </c>
      <c r="I1040" t="s">
        <v>34</v>
      </c>
      <c r="J1040" t="s">
        <v>463</v>
      </c>
      <c r="K1040" t="s">
        <v>24</v>
      </c>
      <c r="L1040" t="s">
        <v>6811</v>
      </c>
      <c r="M1040" t="s">
        <v>7524</v>
      </c>
      <c r="N1040" t="s">
        <v>46</v>
      </c>
    </row>
    <row r="1041" spans="1:14" x14ac:dyDescent="0.25">
      <c r="A1041" t="s">
        <v>6789</v>
      </c>
      <c r="B1041" t="s">
        <v>7457</v>
      </c>
      <c r="C1041" t="s">
        <v>76</v>
      </c>
      <c r="D1041" t="s">
        <v>6791</v>
      </c>
      <c r="E1041" t="s">
        <v>695</v>
      </c>
      <c r="F1041" t="s">
        <v>7536</v>
      </c>
      <c r="G1041" t="s">
        <v>7537</v>
      </c>
      <c r="H1041" t="s">
        <v>7538</v>
      </c>
      <c r="I1041" t="s">
        <v>34</v>
      </c>
      <c r="J1041" t="s">
        <v>3322</v>
      </c>
      <c r="K1041" t="s">
        <v>24</v>
      </c>
      <c r="L1041" t="s">
        <v>36</v>
      </c>
      <c r="M1041" t="s">
        <v>26</v>
      </c>
      <c r="N1041" t="s">
        <v>27</v>
      </c>
    </row>
    <row r="1042" spans="1:14" x14ac:dyDescent="0.25">
      <c r="A1042" t="s">
        <v>7565</v>
      </c>
      <c r="B1042" t="s">
        <v>7502</v>
      </c>
      <c r="C1042" t="s">
        <v>76</v>
      </c>
      <c r="D1042" t="s">
        <v>7503</v>
      </c>
      <c r="E1042" t="s">
        <v>695</v>
      </c>
      <c r="F1042" t="s">
        <v>7566</v>
      </c>
      <c r="G1042" t="s">
        <v>7567</v>
      </c>
      <c r="H1042" t="s">
        <v>7568</v>
      </c>
      <c r="I1042" t="s">
        <v>34</v>
      </c>
      <c r="J1042" t="s">
        <v>889</v>
      </c>
      <c r="K1042" t="s">
        <v>24</v>
      </c>
      <c r="L1042" t="s">
        <v>483</v>
      </c>
      <c r="M1042" t="s">
        <v>26</v>
      </c>
      <c r="N1042" t="s">
        <v>27</v>
      </c>
    </row>
    <row r="1043" spans="1:14" x14ac:dyDescent="0.25">
      <c r="A1043" t="s">
        <v>7569</v>
      </c>
      <c r="C1043" t="s">
        <v>76</v>
      </c>
      <c r="E1043" t="s">
        <v>695</v>
      </c>
      <c r="F1043" t="s">
        <v>7570</v>
      </c>
      <c r="G1043" t="s">
        <v>7571</v>
      </c>
      <c r="H1043" t="s">
        <v>7572</v>
      </c>
      <c r="I1043" t="s">
        <v>34</v>
      </c>
      <c r="J1043" t="s">
        <v>170</v>
      </c>
      <c r="K1043" t="s">
        <v>24</v>
      </c>
      <c r="L1043" t="s">
        <v>184</v>
      </c>
      <c r="M1043" t="s">
        <v>7573</v>
      </c>
      <c r="N1043" t="s">
        <v>46</v>
      </c>
    </row>
    <row r="1044" spans="1:14" x14ac:dyDescent="0.25">
      <c r="A1044" t="s">
        <v>7574</v>
      </c>
      <c r="B1044" t="s">
        <v>708</v>
      </c>
      <c r="C1044" t="s">
        <v>16</v>
      </c>
      <c r="D1044" t="s">
        <v>5693</v>
      </c>
      <c r="E1044" t="s">
        <v>695</v>
      </c>
      <c r="F1044" t="s">
        <v>7575</v>
      </c>
      <c r="G1044" t="s">
        <v>7576</v>
      </c>
      <c r="H1044" t="s">
        <v>7577</v>
      </c>
      <c r="I1044" t="s">
        <v>34</v>
      </c>
      <c r="J1044" t="s">
        <v>276</v>
      </c>
      <c r="K1044" t="s">
        <v>24</v>
      </c>
      <c r="L1044" t="s">
        <v>914</v>
      </c>
      <c r="M1044" t="s">
        <v>26</v>
      </c>
      <c r="N1044" t="s">
        <v>27</v>
      </c>
    </row>
    <row r="1045" spans="1:14" x14ac:dyDescent="0.25">
      <c r="A1045" t="s">
        <v>7578</v>
      </c>
      <c r="B1045" t="s">
        <v>7579</v>
      </c>
      <c r="C1045" t="s">
        <v>76</v>
      </c>
      <c r="D1045" t="s">
        <v>437</v>
      </c>
      <c r="E1045" t="s">
        <v>695</v>
      </c>
      <c r="F1045" t="s">
        <v>7580</v>
      </c>
      <c r="G1045" t="s">
        <v>7581</v>
      </c>
      <c r="H1045" t="s">
        <v>7582</v>
      </c>
      <c r="I1045" t="s">
        <v>34</v>
      </c>
      <c r="J1045" t="s">
        <v>5291</v>
      </c>
      <c r="K1045" t="s">
        <v>24</v>
      </c>
      <c r="L1045" t="s">
        <v>6811</v>
      </c>
      <c r="M1045" t="s">
        <v>7583</v>
      </c>
      <c r="N1045" t="s">
        <v>46</v>
      </c>
    </row>
    <row r="1046" spans="1:14" x14ac:dyDescent="0.25">
      <c r="A1046" t="s">
        <v>6795</v>
      </c>
      <c r="B1046" t="s">
        <v>5399</v>
      </c>
      <c r="C1046" t="s">
        <v>76</v>
      </c>
      <c r="D1046" t="s">
        <v>6796</v>
      </c>
      <c r="E1046" t="s">
        <v>695</v>
      </c>
      <c r="F1046" t="s">
        <v>7590</v>
      </c>
      <c r="G1046" t="s">
        <v>7591</v>
      </c>
      <c r="H1046" t="s">
        <v>7592</v>
      </c>
      <c r="I1046" t="s">
        <v>34</v>
      </c>
      <c r="J1046" t="s">
        <v>944</v>
      </c>
      <c r="K1046" t="s">
        <v>24</v>
      </c>
      <c r="L1046" t="s">
        <v>248</v>
      </c>
      <c r="M1046" t="s">
        <v>26</v>
      </c>
      <c r="N1046" t="s">
        <v>27</v>
      </c>
    </row>
    <row r="1047" spans="1:14" x14ac:dyDescent="0.25">
      <c r="A1047" t="s">
        <v>7597</v>
      </c>
      <c r="B1047" t="s">
        <v>7598</v>
      </c>
      <c r="C1047" t="s">
        <v>76</v>
      </c>
      <c r="D1047" t="s">
        <v>2027</v>
      </c>
      <c r="E1047" t="s">
        <v>695</v>
      </c>
      <c r="F1047" t="s">
        <v>7599</v>
      </c>
      <c r="G1047" t="s">
        <v>7600</v>
      </c>
      <c r="H1047" t="s">
        <v>7601</v>
      </c>
      <c r="I1047" t="s">
        <v>34</v>
      </c>
      <c r="J1047" t="s">
        <v>284</v>
      </c>
      <c r="K1047" t="s">
        <v>24</v>
      </c>
      <c r="L1047" t="s">
        <v>342</v>
      </c>
      <c r="M1047" t="s">
        <v>26</v>
      </c>
      <c r="N1047" t="s">
        <v>27</v>
      </c>
    </row>
    <row r="1048" spans="1:14" x14ac:dyDescent="0.25">
      <c r="A1048" t="s">
        <v>7602</v>
      </c>
      <c r="B1048" t="s">
        <v>7603</v>
      </c>
      <c r="C1048" t="s">
        <v>76</v>
      </c>
      <c r="D1048" t="s">
        <v>437</v>
      </c>
      <c r="E1048" t="s">
        <v>695</v>
      </c>
      <c r="F1048" t="s">
        <v>7604</v>
      </c>
      <c r="G1048" t="s">
        <v>7605</v>
      </c>
      <c r="H1048" t="s">
        <v>7606</v>
      </c>
      <c r="I1048" t="s">
        <v>34</v>
      </c>
      <c r="J1048" t="s">
        <v>4468</v>
      </c>
      <c r="K1048" t="s">
        <v>24</v>
      </c>
      <c r="L1048" t="s">
        <v>7607</v>
      </c>
      <c r="M1048" t="s">
        <v>7608</v>
      </c>
      <c r="N1048" t="s">
        <v>46</v>
      </c>
    </row>
    <row r="1049" spans="1:14" x14ac:dyDescent="0.25">
      <c r="A1049" t="s">
        <v>7609</v>
      </c>
      <c r="C1049" t="s">
        <v>76</v>
      </c>
      <c r="E1049" t="s">
        <v>695</v>
      </c>
      <c r="F1049" t="s">
        <v>7610</v>
      </c>
      <c r="G1049" t="s">
        <v>7611</v>
      </c>
      <c r="H1049" t="s">
        <v>7612</v>
      </c>
      <c r="I1049" t="s">
        <v>34</v>
      </c>
      <c r="J1049" t="s">
        <v>170</v>
      </c>
      <c r="K1049" t="s">
        <v>24</v>
      </c>
      <c r="L1049" t="s">
        <v>184</v>
      </c>
      <c r="M1049" t="s">
        <v>7613</v>
      </c>
      <c r="N1049" t="s">
        <v>46</v>
      </c>
    </row>
    <row r="1050" spans="1:14" x14ac:dyDescent="0.25">
      <c r="A1050" t="s">
        <v>7627</v>
      </c>
      <c r="B1050" t="s">
        <v>2946</v>
      </c>
      <c r="C1050" t="s">
        <v>16</v>
      </c>
      <c r="D1050" t="s">
        <v>716</v>
      </c>
      <c r="E1050" t="s">
        <v>695</v>
      </c>
      <c r="F1050" t="s">
        <v>7628</v>
      </c>
      <c r="G1050" t="s">
        <v>7629</v>
      </c>
      <c r="H1050" t="s">
        <v>7630</v>
      </c>
      <c r="I1050" t="s">
        <v>34</v>
      </c>
      <c r="J1050" t="s">
        <v>1161</v>
      </c>
      <c r="K1050" t="s">
        <v>24</v>
      </c>
      <c r="L1050" t="s">
        <v>720</v>
      </c>
      <c r="M1050" t="s">
        <v>26</v>
      </c>
      <c r="N1050" t="s">
        <v>27</v>
      </c>
    </row>
    <row r="1051" spans="1:14" x14ac:dyDescent="0.25">
      <c r="A1051" t="s">
        <v>7636</v>
      </c>
      <c r="B1051" t="s">
        <v>227</v>
      </c>
      <c r="C1051" t="s">
        <v>76</v>
      </c>
      <c r="D1051" t="s">
        <v>437</v>
      </c>
      <c r="E1051" t="s">
        <v>695</v>
      </c>
      <c r="F1051" t="s">
        <v>7637</v>
      </c>
      <c r="G1051" t="s">
        <v>7638</v>
      </c>
      <c r="H1051" t="s">
        <v>7639</v>
      </c>
      <c r="I1051" t="s">
        <v>34</v>
      </c>
      <c r="J1051" t="s">
        <v>127</v>
      </c>
      <c r="K1051" t="s">
        <v>24</v>
      </c>
      <c r="L1051" t="s">
        <v>441</v>
      </c>
      <c r="M1051" t="s">
        <v>7640</v>
      </c>
      <c r="N1051" t="s">
        <v>46</v>
      </c>
    </row>
    <row r="1052" spans="1:14" x14ac:dyDescent="0.25">
      <c r="A1052" t="s">
        <v>2884</v>
      </c>
      <c r="B1052" t="s">
        <v>6784</v>
      </c>
      <c r="C1052" t="s">
        <v>16</v>
      </c>
      <c r="D1052" t="s">
        <v>102</v>
      </c>
      <c r="E1052" t="s">
        <v>695</v>
      </c>
      <c r="F1052" t="s">
        <v>7652</v>
      </c>
      <c r="G1052" t="s">
        <v>7653</v>
      </c>
      <c r="H1052" t="s">
        <v>7654</v>
      </c>
      <c r="I1052" t="s">
        <v>34</v>
      </c>
      <c r="J1052" t="s">
        <v>1372</v>
      </c>
      <c r="K1052" t="s">
        <v>24</v>
      </c>
      <c r="L1052" t="s">
        <v>82</v>
      </c>
      <c r="M1052" t="s">
        <v>7655</v>
      </c>
      <c r="N1052" t="s">
        <v>46</v>
      </c>
    </row>
    <row r="1053" spans="1:14" x14ac:dyDescent="0.25">
      <c r="A1053" t="s">
        <v>7660</v>
      </c>
      <c r="B1053" t="s">
        <v>1021</v>
      </c>
      <c r="C1053" t="s">
        <v>16</v>
      </c>
      <c r="D1053" t="s">
        <v>102</v>
      </c>
      <c r="E1053" t="s">
        <v>695</v>
      </c>
      <c r="F1053" t="s">
        <v>7661</v>
      </c>
      <c r="G1053" t="s">
        <v>7662</v>
      </c>
      <c r="H1053" t="s">
        <v>7663</v>
      </c>
      <c r="I1053" t="s">
        <v>34</v>
      </c>
      <c r="J1053" t="s">
        <v>456</v>
      </c>
      <c r="K1053" t="s">
        <v>24</v>
      </c>
      <c r="L1053" t="s">
        <v>82</v>
      </c>
      <c r="M1053" t="s">
        <v>7664</v>
      </c>
      <c r="N1053" t="s">
        <v>46</v>
      </c>
    </row>
    <row r="1054" spans="1:14" x14ac:dyDescent="0.25">
      <c r="A1054" t="s">
        <v>7665</v>
      </c>
      <c r="B1054" t="s">
        <v>227</v>
      </c>
      <c r="C1054" t="s">
        <v>76</v>
      </c>
      <c r="D1054" t="s">
        <v>437</v>
      </c>
      <c r="E1054" t="s">
        <v>695</v>
      </c>
      <c r="F1054" t="s">
        <v>7666</v>
      </c>
      <c r="G1054" t="s">
        <v>7667</v>
      </c>
      <c r="H1054" t="s">
        <v>7668</v>
      </c>
      <c r="I1054" t="s">
        <v>34</v>
      </c>
      <c r="J1054" t="s">
        <v>7669</v>
      </c>
      <c r="K1054" t="s">
        <v>24</v>
      </c>
      <c r="L1054" t="s">
        <v>7607</v>
      </c>
      <c r="M1054" t="s">
        <v>7670</v>
      </c>
      <c r="N1054" t="s">
        <v>46</v>
      </c>
    </row>
    <row r="1055" spans="1:14" x14ac:dyDescent="0.25">
      <c r="A1055" t="s">
        <v>7675</v>
      </c>
      <c r="B1055" t="s">
        <v>7676</v>
      </c>
      <c r="C1055" t="s">
        <v>76</v>
      </c>
      <c r="D1055" t="s">
        <v>4164</v>
      </c>
      <c r="E1055" t="s">
        <v>695</v>
      </c>
      <c r="F1055" t="s">
        <v>7677</v>
      </c>
      <c r="G1055" t="s">
        <v>7678</v>
      </c>
      <c r="H1055" t="s">
        <v>7679</v>
      </c>
      <c r="I1055" t="s">
        <v>34</v>
      </c>
      <c r="J1055" t="s">
        <v>1543</v>
      </c>
      <c r="K1055" t="s">
        <v>24</v>
      </c>
      <c r="L1055" t="s">
        <v>720</v>
      </c>
      <c r="M1055" t="s">
        <v>7680</v>
      </c>
      <c r="N1055" t="s">
        <v>46</v>
      </c>
    </row>
    <row r="1056" spans="1:14" x14ac:dyDescent="0.25">
      <c r="A1056" t="s">
        <v>7681</v>
      </c>
      <c r="B1056" t="s">
        <v>7445</v>
      </c>
      <c r="C1056" t="s">
        <v>76</v>
      </c>
      <c r="D1056" t="s">
        <v>7446</v>
      </c>
      <c r="E1056" t="s">
        <v>695</v>
      </c>
      <c r="F1056" t="s">
        <v>7682</v>
      </c>
      <c r="G1056" t="s">
        <v>7683</v>
      </c>
      <c r="H1056" t="s">
        <v>7684</v>
      </c>
      <c r="I1056" t="s">
        <v>34</v>
      </c>
      <c r="J1056" t="s">
        <v>23</v>
      </c>
      <c r="K1056" t="s">
        <v>24</v>
      </c>
      <c r="L1056" t="s">
        <v>44</v>
      </c>
      <c r="M1056" t="s">
        <v>26</v>
      </c>
      <c r="N1056" t="s">
        <v>27</v>
      </c>
    </row>
    <row r="1057" spans="1:14" x14ac:dyDescent="0.25">
      <c r="A1057" t="s">
        <v>6789</v>
      </c>
      <c r="B1057" t="s">
        <v>7701</v>
      </c>
      <c r="C1057" t="s">
        <v>76</v>
      </c>
      <c r="D1057" t="s">
        <v>6791</v>
      </c>
      <c r="E1057" t="s">
        <v>695</v>
      </c>
      <c r="F1057" t="s">
        <v>7702</v>
      </c>
      <c r="G1057" t="s">
        <v>7703</v>
      </c>
      <c r="H1057" t="s">
        <v>7704</v>
      </c>
      <c r="I1057" t="s">
        <v>34</v>
      </c>
      <c r="J1057" t="s">
        <v>3420</v>
      </c>
      <c r="K1057" t="s">
        <v>24</v>
      </c>
      <c r="L1057" t="s">
        <v>36</v>
      </c>
      <c r="M1057" t="s">
        <v>26</v>
      </c>
      <c r="N1057" t="s">
        <v>27</v>
      </c>
    </row>
    <row r="1058" spans="1:14" x14ac:dyDescent="0.25">
      <c r="A1058" t="s">
        <v>7705</v>
      </c>
      <c r="B1058" t="s">
        <v>7579</v>
      </c>
      <c r="C1058" t="s">
        <v>76</v>
      </c>
      <c r="D1058" t="s">
        <v>437</v>
      </c>
      <c r="E1058" t="s">
        <v>695</v>
      </c>
      <c r="F1058" t="s">
        <v>7706</v>
      </c>
      <c r="G1058" t="s">
        <v>7707</v>
      </c>
      <c r="H1058" t="s">
        <v>7708</v>
      </c>
      <c r="I1058" t="s">
        <v>34</v>
      </c>
      <c r="J1058" t="s">
        <v>463</v>
      </c>
      <c r="K1058" t="s">
        <v>24</v>
      </c>
      <c r="L1058" t="s">
        <v>6811</v>
      </c>
      <c r="M1058" t="s">
        <v>7709</v>
      </c>
      <c r="N1058" t="s">
        <v>46</v>
      </c>
    </row>
    <row r="1059" spans="1:14" x14ac:dyDescent="0.25">
      <c r="A1059" t="s">
        <v>7710</v>
      </c>
      <c r="C1059" t="s">
        <v>76</v>
      </c>
      <c r="E1059" t="s">
        <v>695</v>
      </c>
      <c r="F1059" t="s">
        <v>7711</v>
      </c>
      <c r="G1059" t="s">
        <v>7712</v>
      </c>
      <c r="H1059" t="s">
        <v>7713</v>
      </c>
      <c r="I1059" t="s">
        <v>34</v>
      </c>
      <c r="J1059" t="s">
        <v>170</v>
      </c>
      <c r="K1059" t="s">
        <v>24</v>
      </c>
      <c r="L1059" t="s">
        <v>184</v>
      </c>
      <c r="M1059" t="s">
        <v>7714</v>
      </c>
      <c r="N1059" t="s">
        <v>46</v>
      </c>
    </row>
    <row r="1060" spans="1:14" x14ac:dyDescent="0.25">
      <c r="A1060" t="s">
        <v>7719</v>
      </c>
      <c r="B1060" t="s">
        <v>7445</v>
      </c>
      <c r="C1060" t="s">
        <v>76</v>
      </c>
      <c r="D1060" t="s">
        <v>7446</v>
      </c>
      <c r="E1060" t="s">
        <v>695</v>
      </c>
      <c r="F1060" t="s">
        <v>7720</v>
      </c>
      <c r="G1060" t="s">
        <v>7721</v>
      </c>
      <c r="H1060" t="s">
        <v>7722</v>
      </c>
      <c r="I1060" t="s">
        <v>34</v>
      </c>
      <c r="J1060" t="s">
        <v>1704</v>
      </c>
      <c r="K1060" t="s">
        <v>24</v>
      </c>
      <c r="L1060" t="s">
        <v>7450</v>
      </c>
      <c r="M1060" t="s">
        <v>26</v>
      </c>
      <c r="N1060" t="s">
        <v>27</v>
      </c>
    </row>
    <row r="1061" spans="1:14" x14ac:dyDescent="0.25">
      <c r="A1061" t="s">
        <v>7723</v>
      </c>
      <c r="B1061" t="s">
        <v>7557</v>
      </c>
      <c r="C1061" t="s">
        <v>16</v>
      </c>
      <c r="D1061" t="s">
        <v>7558</v>
      </c>
      <c r="E1061" t="s">
        <v>695</v>
      </c>
      <c r="F1061" t="s">
        <v>7724</v>
      </c>
      <c r="G1061" t="s">
        <v>7725</v>
      </c>
      <c r="H1061" t="s">
        <v>7726</v>
      </c>
      <c r="I1061" t="s">
        <v>34</v>
      </c>
      <c r="J1061" t="s">
        <v>217</v>
      </c>
      <c r="K1061" t="s">
        <v>24</v>
      </c>
      <c r="L1061" t="s">
        <v>36</v>
      </c>
      <c r="M1061" t="s">
        <v>26</v>
      </c>
      <c r="N1061" t="s">
        <v>27</v>
      </c>
    </row>
    <row r="1062" spans="1:14" x14ac:dyDescent="0.25">
      <c r="A1062" t="s">
        <v>7212</v>
      </c>
      <c r="B1062" t="s">
        <v>7213</v>
      </c>
      <c r="C1062" t="s">
        <v>16</v>
      </c>
      <c r="D1062" t="s">
        <v>7214</v>
      </c>
      <c r="E1062" t="s">
        <v>695</v>
      </c>
      <c r="F1062" t="s">
        <v>7735</v>
      </c>
      <c r="G1062" t="s">
        <v>7736</v>
      </c>
      <c r="H1062" t="s">
        <v>7737</v>
      </c>
      <c r="I1062" t="s">
        <v>34</v>
      </c>
      <c r="J1062" t="s">
        <v>456</v>
      </c>
      <c r="K1062" t="s">
        <v>24</v>
      </c>
      <c r="L1062" t="s">
        <v>914</v>
      </c>
      <c r="M1062" t="s">
        <v>7738</v>
      </c>
      <c r="N1062" t="s">
        <v>46</v>
      </c>
    </row>
    <row r="1063" spans="1:14" x14ac:dyDescent="0.25">
      <c r="A1063" t="s">
        <v>7739</v>
      </c>
      <c r="C1063" t="s">
        <v>16</v>
      </c>
      <c r="D1063" t="s">
        <v>67</v>
      </c>
      <c r="E1063" t="s">
        <v>695</v>
      </c>
      <c r="F1063" t="s">
        <v>7740</v>
      </c>
      <c r="G1063" t="s">
        <v>7741</v>
      </c>
      <c r="H1063" t="s">
        <v>7742</v>
      </c>
      <c r="I1063" t="s">
        <v>34</v>
      </c>
      <c r="J1063" t="s">
        <v>448</v>
      </c>
      <c r="K1063" t="s">
        <v>24</v>
      </c>
      <c r="L1063" t="s">
        <v>44</v>
      </c>
      <c r="M1063" t="s">
        <v>26</v>
      </c>
      <c r="N1063" t="s">
        <v>27</v>
      </c>
    </row>
    <row r="1064" spans="1:14" x14ac:dyDescent="0.25">
      <c r="A1064" t="s">
        <v>7438</v>
      </c>
      <c r="B1064" t="s">
        <v>7439</v>
      </c>
      <c r="C1064" t="s">
        <v>76</v>
      </c>
      <c r="D1064" t="s">
        <v>7440</v>
      </c>
      <c r="E1064" t="s">
        <v>695</v>
      </c>
      <c r="F1064" t="s">
        <v>7747</v>
      </c>
      <c r="G1064" t="s">
        <v>7748</v>
      </c>
      <c r="H1064" t="s">
        <v>7749</v>
      </c>
      <c r="I1064" t="s">
        <v>34</v>
      </c>
      <c r="J1064" t="s">
        <v>276</v>
      </c>
      <c r="K1064" t="s">
        <v>24</v>
      </c>
      <c r="L1064" t="s">
        <v>3702</v>
      </c>
      <c r="M1064" t="s">
        <v>26</v>
      </c>
      <c r="N1064" t="s">
        <v>27</v>
      </c>
    </row>
    <row r="1065" spans="1:14" x14ac:dyDescent="0.25">
      <c r="A1065" t="s">
        <v>2884</v>
      </c>
      <c r="B1065" t="s">
        <v>7545</v>
      </c>
      <c r="C1065" t="s">
        <v>16</v>
      </c>
      <c r="D1065" t="s">
        <v>102</v>
      </c>
      <c r="E1065" t="s">
        <v>695</v>
      </c>
      <c r="F1065" t="s">
        <v>7750</v>
      </c>
      <c r="G1065" t="s">
        <v>7751</v>
      </c>
      <c r="H1065" t="s">
        <v>7752</v>
      </c>
      <c r="I1065" t="s">
        <v>34</v>
      </c>
      <c r="J1065" t="s">
        <v>1468</v>
      </c>
      <c r="K1065" t="s">
        <v>24</v>
      </c>
      <c r="L1065" t="s">
        <v>82</v>
      </c>
      <c r="M1065" t="s">
        <v>7753</v>
      </c>
      <c r="N1065" t="s">
        <v>46</v>
      </c>
    </row>
    <row r="1066" spans="1:14" x14ac:dyDescent="0.25">
      <c r="A1066" t="s">
        <v>6818</v>
      </c>
      <c r="B1066" t="s">
        <v>6819</v>
      </c>
      <c r="C1066" t="s">
        <v>16</v>
      </c>
      <c r="D1066" t="s">
        <v>6820</v>
      </c>
      <c r="E1066" t="s">
        <v>695</v>
      </c>
      <c r="F1066" t="s">
        <v>7758</v>
      </c>
      <c r="G1066" t="s">
        <v>7759</v>
      </c>
      <c r="H1066" t="s">
        <v>7760</v>
      </c>
      <c r="I1066" t="s">
        <v>34</v>
      </c>
      <c r="J1066" t="s">
        <v>669</v>
      </c>
      <c r="K1066" t="s">
        <v>24</v>
      </c>
      <c r="L1066" t="s">
        <v>3880</v>
      </c>
      <c r="M1066" t="s">
        <v>7761</v>
      </c>
      <c r="N1066" t="s">
        <v>46</v>
      </c>
    </row>
    <row r="1067" spans="1:14" x14ac:dyDescent="0.25">
      <c r="A1067" t="s">
        <v>7765</v>
      </c>
      <c r="B1067" t="s">
        <v>7540</v>
      </c>
      <c r="C1067" t="s">
        <v>76</v>
      </c>
      <c r="D1067" t="s">
        <v>6079</v>
      </c>
      <c r="E1067" t="s">
        <v>695</v>
      </c>
      <c r="F1067" t="s">
        <v>7766</v>
      </c>
      <c r="G1067" t="s">
        <v>7767</v>
      </c>
      <c r="H1067" t="s">
        <v>7768</v>
      </c>
      <c r="I1067" t="s">
        <v>34</v>
      </c>
      <c r="J1067" t="s">
        <v>269</v>
      </c>
      <c r="K1067" t="s">
        <v>24</v>
      </c>
      <c r="L1067" t="s">
        <v>114</v>
      </c>
      <c r="M1067" t="s">
        <v>26</v>
      </c>
      <c r="N1067" t="s">
        <v>27</v>
      </c>
    </row>
    <row r="1068" spans="1:14" x14ac:dyDescent="0.25">
      <c r="A1068" t="s">
        <v>7769</v>
      </c>
      <c r="B1068" t="s">
        <v>7770</v>
      </c>
      <c r="C1068" t="s">
        <v>76</v>
      </c>
      <c r="D1068" t="s">
        <v>7503</v>
      </c>
      <c r="E1068" t="s">
        <v>695</v>
      </c>
      <c r="F1068" t="s">
        <v>7771</v>
      </c>
      <c r="G1068" t="s">
        <v>7772</v>
      </c>
      <c r="H1068" t="s">
        <v>7773</v>
      </c>
      <c r="I1068" t="s">
        <v>34</v>
      </c>
      <c r="J1068" t="s">
        <v>2757</v>
      </c>
      <c r="K1068" t="s">
        <v>24</v>
      </c>
      <c r="L1068" t="s">
        <v>483</v>
      </c>
      <c r="M1068" t="s">
        <v>26</v>
      </c>
      <c r="N1068" t="s">
        <v>27</v>
      </c>
    </row>
    <row r="1069" spans="1:14" x14ac:dyDescent="0.25">
      <c r="A1069" t="s">
        <v>7774</v>
      </c>
      <c r="B1069" t="s">
        <v>708</v>
      </c>
      <c r="C1069" t="s">
        <v>16</v>
      </c>
      <c r="D1069" t="s">
        <v>5693</v>
      </c>
      <c r="E1069" t="s">
        <v>695</v>
      </c>
      <c r="F1069" t="s">
        <v>7775</v>
      </c>
      <c r="G1069" t="s">
        <v>7776</v>
      </c>
      <c r="H1069" t="s">
        <v>7777</v>
      </c>
      <c r="I1069" t="s">
        <v>34</v>
      </c>
      <c r="J1069" t="s">
        <v>276</v>
      </c>
      <c r="K1069" t="s">
        <v>24</v>
      </c>
      <c r="L1069" t="s">
        <v>914</v>
      </c>
      <c r="M1069" t="s">
        <v>26</v>
      </c>
      <c r="N1069" t="s">
        <v>27</v>
      </c>
    </row>
    <row r="1070" spans="1:14" x14ac:dyDescent="0.25">
      <c r="A1070" t="s">
        <v>7793</v>
      </c>
      <c r="B1070" t="s">
        <v>227</v>
      </c>
      <c r="C1070" t="s">
        <v>76</v>
      </c>
      <c r="D1070" t="s">
        <v>437</v>
      </c>
      <c r="E1070" t="s">
        <v>695</v>
      </c>
      <c r="F1070" t="s">
        <v>7794</v>
      </c>
      <c r="G1070" t="s">
        <v>7795</v>
      </c>
      <c r="H1070" t="s">
        <v>7796</v>
      </c>
      <c r="I1070" t="s">
        <v>34</v>
      </c>
      <c r="J1070" t="s">
        <v>106</v>
      </c>
      <c r="K1070" t="s">
        <v>24</v>
      </c>
      <c r="L1070" t="s">
        <v>441</v>
      </c>
      <c r="M1070" t="s">
        <v>7797</v>
      </c>
      <c r="N1070" t="s">
        <v>46</v>
      </c>
    </row>
    <row r="1071" spans="1:14" x14ac:dyDescent="0.25">
      <c r="A1071" t="s">
        <v>7798</v>
      </c>
      <c r="B1071" t="s">
        <v>7799</v>
      </c>
      <c r="C1071" t="s">
        <v>16</v>
      </c>
      <c r="D1071" t="s">
        <v>437</v>
      </c>
      <c r="E1071" t="s">
        <v>695</v>
      </c>
      <c r="F1071" t="s">
        <v>7800</v>
      </c>
      <c r="G1071" t="s">
        <v>7801</v>
      </c>
      <c r="H1071" t="s">
        <v>7802</v>
      </c>
      <c r="I1071" t="s">
        <v>34</v>
      </c>
      <c r="J1071" t="s">
        <v>4468</v>
      </c>
      <c r="K1071" t="s">
        <v>24</v>
      </c>
      <c r="L1071" t="s">
        <v>6811</v>
      </c>
      <c r="M1071" t="s">
        <v>7803</v>
      </c>
      <c r="N1071" t="s">
        <v>46</v>
      </c>
    </row>
    <row r="1072" spans="1:14" x14ac:dyDescent="0.25">
      <c r="A1072" t="s">
        <v>7812</v>
      </c>
      <c r="B1072" t="s">
        <v>486</v>
      </c>
      <c r="C1072" t="s">
        <v>76</v>
      </c>
      <c r="D1072" t="s">
        <v>102</v>
      </c>
      <c r="E1072" t="s">
        <v>695</v>
      </c>
      <c r="F1072" t="s">
        <v>7813</v>
      </c>
      <c r="G1072" t="s">
        <v>7814</v>
      </c>
      <c r="H1072" t="s">
        <v>7815</v>
      </c>
      <c r="I1072" t="s">
        <v>34</v>
      </c>
      <c r="J1072" t="s">
        <v>358</v>
      </c>
      <c r="K1072" t="s">
        <v>24</v>
      </c>
      <c r="L1072" t="s">
        <v>82</v>
      </c>
      <c r="M1072" t="s">
        <v>7816</v>
      </c>
      <c r="N1072" t="s">
        <v>46</v>
      </c>
    </row>
    <row r="1073" spans="1:14" x14ac:dyDescent="0.25">
      <c r="A1073" t="s">
        <v>7817</v>
      </c>
      <c r="B1073" t="s">
        <v>708</v>
      </c>
      <c r="C1073" t="s">
        <v>16</v>
      </c>
      <c r="D1073" t="s">
        <v>5693</v>
      </c>
      <c r="E1073" t="s">
        <v>695</v>
      </c>
      <c r="F1073" t="s">
        <v>7818</v>
      </c>
      <c r="G1073" t="s">
        <v>7819</v>
      </c>
      <c r="H1073" t="s">
        <v>7820</v>
      </c>
      <c r="I1073" t="s">
        <v>34</v>
      </c>
      <c r="J1073" t="s">
        <v>276</v>
      </c>
      <c r="K1073" t="s">
        <v>24</v>
      </c>
      <c r="L1073" t="s">
        <v>914</v>
      </c>
      <c r="M1073" t="s">
        <v>26</v>
      </c>
      <c r="N1073" t="s">
        <v>27</v>
      </c>
    </row>
    <row r="1074" spans="1:14" x14ac:dyDescent="0.25">
      <c r="A1074" t="s">
        <v>7821</v>
      </c>
      <c r="B1074" t="s">
        <v>1021</v>
      </c>
      <c r="C1074" t="s">
        <v>16</v>
      </c>
      <c r="D1074" t="s">
        <v>102</v>
      </c>
      <c r="E1074" t="s">
        <v>695</v>
      </c>
      <c r="F1074" t="s">
        <v>7822</v>
      </c>
      <c r="G1074" t="s">
        <v>7823</v>
      </c>
      <c r="H1074" t="s">
        <v>7824</v>
      </c>
      <c r="I1074" t="s">
        <v>34</v>
      </c>
      <c r="J1074" t="s">
        <v>575</v>
      </c>
      <c r="K1074" t="s">
        <v>24</v>
      </c>
      <c r="L1074" t="s">
        <v>82</v>
      </c>
      <c r="M1074" t="s">
        <v>7825</v>
      </c>
      <c r="N1074" t="s">
        <v>46</v>
      </c>
    </row>
    <row r="1075" spans="1:14" x14ac:dyDescent="0.25">
      <c r="A1075" t="s">
        <v>7826</v>
      </c>
      <c r="B1075" t="s">
        <v>7827</v>
      </c>
      <c r="C1075" t="s">
        <v>16</v>
      </c>
      <c r="D1075" t="s">
        <v>7828</v>
      </c>
      <c r="E1075" t="s">
        <v>695</v>
      </c>
      <c r="F1075" t="s">
        <v>7829</v>
      </c>
      <c r="G1075" t="s">
        <v>7830</v>
      </c>
      <c r="H1075" t="s">
        <v>7831</v>
      </c>
      <c r="I1075" t="s">
        <v>34</v>
      </c>
      <c r="J1075" t="s">
        <v>4027</v>
      </c>
      <c r="K1075" t="s">
        <v>24</v>
      </c>
      <c r="L1075" t="s">
        <v>7832</v>
      </c>
      <c r="M1075" t="s">
        <v>26</v>
      </c>
      <c r="N1075" t="s">
        <v>27</v>
      </c>
    </row>
    <row r="1076" spans="1:14" x14ac:dyDescent="0.25">
      <c r="A1076" t="s">
        <v>7833</v>
      </c>
      <c r="C1076" t="s">
        <v>76</v>
      </c>
      <c r="E1076" t="s">
        <v>695</v>
      </c>
      <c r="F1076" t="s">
        <v>7834</v>
      </c>
      <c r="G1076" t="s">
        <v>7835</v>
      </c>
      <c r="H1076" t="s">
        <v>7836</v>
      </c>
      <c r="I1076" t="s">
        <v>34</v>
      </c>
      <c r="J1076" t="s">
        <v>170</v>
      </c>
      <c r="K1076" t="s">
        <v>24</v>
      </c>
      <c r="L1076" t="s">
        <v>184</v>
      </c>
      <c r="M1076" t="s">
        <v>7837</v>
      </c>
      <c r="N1076" t="s">
        <v>46</v>
      </c>
    </row>
    <row r="1077" spans="1:14" x14ac:dyDescent="0.25">
      <c r="A1077" t="s">
        <v>7848</v>
      </c>
      <c r="B1077" t="s">
        <v>486</v>
      </c>
      <c r="C1077" t="s">
        <v>76</v>
      </c>
      <c r="D1077" t="s">
        <v>102</v>
      </c>
      <c r="E1077" t="s">
        <v>695</v>
      </c>
      <c r="F1077" t="s">
        <v>7849</v>
      </c>
      <c r="G1077" t="s">
        <v>7850</v>
      </c>
      <c r="H1077" t="s">
        <v>7851</v>
      </c>
      <c r="I1077" t="s">
        <v>34</v>
      </c>
      <c r="J1077" t="s">
        <v>358</v>
      </c>
      <c r="K1077" t="s">
        <v>24</v>
      </c>
      <c r="L1077" t="s">
        <v>82</v>
      </c>
      <c r="M1077" t="s">
        <v>7852</v>
      </c>
      <c r="N1077" t="s">
        <v>46</v>
      </c>
    </row>
    <row r="1078" spans="1:14" x14ac:dyDescent="0.25">
      <c r="A1078" t="s">
        <v>7539</v>
      </c>
      <c r="B1078" t="s">
        <v>7540</v>
      </c>
      <c r="C1078" t="s">
        <v>76</v>
      </c>
      <c r="D1078" t="s">
        <v>6079</v>
      </c>
      <c r="E1078" t="s">
        <v>695</v>
      </c>
      <c r="F1078" t="s">
        <v>7874</v>
      </c>
      <c r="G1078" t="s">
        <v>7875</v>
      </c>
      <c r="H1078" t="s">
        <v>7876</v>
      </c>
      <c r="I1078" t="s">
        <v>34</v>
      </c>
      <c r="J1078" t="s">
        <v>134</v>
      </c>
      <c r="K1078" t="s">
        <v>24</v>
      </c>
      <c r="L1078" t="s">
        <v>114</v>
      </c>
      <c r="M1078" t="s">
        <v>26</v>
      </c>
      <c r="N1078" t="s">
        <v>27</v>
      </c>
    </row>
    <row r="1079" spans="1:14" x14ac:dyDescent="0.25">
      <c r="A1079" t="s">
        <v>6818</v>
      </c>
      <c r="B1079" t="s">
        <v>6819</v>
      </c>
      <c r="C1079" t="s">
        <v>16</v>
      </c>
      <c r="D1079" t="s">
        <v>6820</v>
      </c>
      <c r="E1079" t="s">
        <v>695</v>
      </c>
      <c r="F1079" t="s">
        <v>7887</v>
      </c>
      <c r="G1079" t="s">
        <v>7888</v>
      </c>
      <c r="H1079" t="s">
        <v>7889</v>
      </c>
      <c r="I1079" t="s">
        <v>34</v>
      </c>
      <c r="J1079" t="s">
        <v>669</v>
      </c>
      <c r="K1079" t="s">
        <v>24</v>
      </c>
      <c r="L1079" t="s">
        <v>3880</v>
      </c>
      <c r="M1079" t="s">
        <v>7890</v>
      </c>
      <c r="N1079" t="s">
        <v>46</v>
      </c>
    </row>
    <row r="1080" spans="1:14" x14ac:dyDescent="0.25">
      <c r="A1080" t="s">
        <v>7903</v>
      </c>
      <c r="B1080" t="s">
        <v>227</v>
      </c>
      <c r="C1080" t="s">
        <v>76</v>
      </c>
      <c r="D1080" t="s">
        <v>437</v>
      </c>
      <c r="E1080" t="s">
        <v>695</v>
      </c>
      <c r="F1080" t="s">
        <v>7904</v>
      </c>
      <c r="G1080" t="s">
        <v>7905</v>
      </c>
      <c r="H1080" t="s">
        <v>7906</v>
      </c>
      <c r="I1080" t="s">
        <v>34</v>
      </c>
      <c r="J1080" t="s">
        <v>106</v>
      </c>
      <c r="K1080" t="s">
        <v>24</v>
      </c>
      <c r="L1080" t="s">
        <v>441</v>
      </c>
      <c r="M1080" t="s">
        <v>7907</v>
      </c>
      <c r="N1080" t="s">
        <v>46</v>
      </c>
    </row>
    <row r="1081" spans="1:14" x14ac:dyDescent="0.25">
      <c r="A1081" t="s">
        <v>7609</v>
      </c>
      <c r="B1081" t="s">
        <v>708</v>
      </c>
      <c r="C1081" t="s">
        <v>16</v>
      </c>
      <c r="D1081" t="s">
        <v>5693</v>
      </c>
      <c r="E1081" t="s">
        <v>695</v>
      </c>
      <c r="F1081" t="s">
        <v>7916</v>
      </c>
      <c r="G1081" t="s">
        <v>7917</v>
      </c>
      <c r="H1081" t="s">
        <v>7918</v>
      </c>
      <c r="I1081" t="s">
        <v>34</v>
      </c>
      <c r="J1081" t="s">
        <v>276</v>
      </c>
      <c r="K1081" t="s">
        <v>24</v>
      </c>
      <c r="L1081" t="s">
        <v>914</v>
      </c>
      <c r="M1081" t="s">
        <v>26</v>
      </c>
      <c r="N1081" t="s">
        <v>27</v>
      </c>
    </row>
    <row r="1082" spans="1:14" x14ac:dyDescent="0.25">
      <c r="A1082" t="s">
        <v>7919</v>
      </c>
      <c r="B1082" t="s">
        <v>708</v>
      </c>
      <c r="C1082" t="s">
        <v>16</v>
      </c>
      <c r="D1082" t="s">
        <v>5693</v>
      </c>
      <c r="E1082" t="s">
        <v>695</v>
      </c>
      <c r="F1082" t="s">
        <v>7920</v>
      </c>
      <c r="G1082" t="s">
        <v>7921</v>
      </c>
      <c r="H1082" t="s">
        <v>7922</v>
      </c>
      <c r="I1082" t="s">
        <v>34</v>
      </c>
      <c r="J1082" t="s">
        <v>276</v>
      </c>
      <c r="K1082" t="s">
        <v>24</v>
      </c>
      <c r="L1082" t="s">
        <v>914</v>
      </c>
      <c r="M1082" t="s">
        <v>26</v>
      </c>
      <c r="N1082" t="s">
        <v>27</v>
      </c>
    </row>
    <row r="1083" spans="1:14" x14ac:dyDescent="0.25">
      <c r="A1083" t="s">
        <v>7927</v>
      </c>
      <c r="B1083" t="s">
        <v>7783</v>
      </c>
      <c r="C1083" t="s">
        <v>16</v>
      </c>
      <c r="D1083" t="s">
        <v>7784</v>
      </c>
      <c r="E1083" t="s">
        <v>695</v>
      </c>
      <c r="F1083" t="s">
        <v>7928</v>
      </c>
      <c r="G1083" t="s">
        <v>7929</v>
      </c>
      <c r="H1083" t="s">
        <v>7930</v>
      </c>
      <c r="I1083" t="s">
        <v>34</v>
      </c>
      <c r="J1083" t="s">
        <v>393</v>
      </c>
      <c r="K1083" t="s">
        <v>24</v>
      </c>
      <c r="L1083" t="s">
        <v>7788</v>
      </c>
      <c r="M1083" t="s">
        <v>26</v>
      </c>
      <c r="N1083" t="s">
        <v>27</v>
      </c>
    </row>
    <row r="1084" spans="1:14" x14ac:dyDescent="0.25">
      <c r="A1084" t="s">
        <v>6818</v>
      </c>
      <c r="B1084" t="s">
        <v>6819</v>
      </c>
      <c r="C1084" t="s">
        <v>16</v>
      </c>
      <c r="D1084" t="s">
        <v>6820</v>
      </c>
      <c r="E1084" t="s">
        <v>695</v>
      </c>
      <c r="F1084" t="s">
        <v>7931</v>
      </c>
      <c r="G1084" t="s">
        <v>7932</v>
      </c>
      <c r="H1084" t="s">
        <v>7933</v>
      </c>
      <c r="I1084" t="s">
        <v>34</v>
      </c>
      <c r="J1084" t="s">
        <v>669</v>
      </c>
      <c r="K1084" t="s">
        <v>24</v>
      </c>
      <c r="L1084" t="s">
        <v>3880</v>
      </c>
      <c r="M1084" t="s">
        <v>7934</v>
      </c>
      <c r="N1084" t="s">
        <v>46</v>
      </c>
    </row>
    <row r="1085" spans="1:14" x14ac:dyDescent="0.25">
      <c r="A1085" t="s">
        <v>6818</v>
      </c>
      <c r="B1085" t="s">
        <v>6819</v>
      </c>
      <c r="C1085" t="s">
        <v>16</v>
      </c>
      <c r="D1085" t="s">
        <v>6820</v>
      </c>
      <c r="E1085" t="s">
        <v>695</v>
      </c>
      <c r="F1085" t="s">
        <v>7935</v>
      </c>
      <c r="G1085" t="s">
        <v>7936</v>
      </c>
      <c r="H1085" t="s">
        <v>7937</v>
      </c>
      <c r="I1085" t="s">
        <v>34</v>
      </c>
      <c r="J1085" t="s">
        <v>669</v>
      </c>
      <c r="K1085" t="s">
        <v>24</v>
      </c>
      <c r="L1085" t="s">
        <v>3880</v>
      </c>
      <c r="M1085" t="s">
        <v>7938</v>
      </c>
      <c r="N1085" t="s">
        <v>46</v>
      </c>
    </row>
    <row r="1086" spans="1:14" x14ac:dyDescent="0.25">
      <c r="A1086" t="s">
        <v>7939</v>
      </c>
      <c r="B1086" t="s">
        <v>6790</v>
      </c>
      <c r="C1086" t="s">
        <v>76</v>
      </c>
      <c r="D1086" t="s">
        <v>6791</v>
      </c>
      <c r="E1086" t="s">
        <v>695</v>
      </c>
      <c r="F1086" t="s">
        <v>7940</v>
      </c>
      <c r="G1086" t="s">
        <v>7941</v>
      </c>
      <c r="H1086" t="s">
        <v>7942</v>
      </c>
      <c r="I1086" t="s">
        <v>34</v>
      </c>
      <c r="J1086" t="s">
        <v>2023</v>
      </c>
      <c r="K1086" t="s">
        <v>24</v>
      </c>
      <c r="L1086" t="s">
        <v>36</v>
      </c>
      <c r="M1086" t="s">
        <v>26</v>
      </c>
      <c r="N1086" t="s">
        <v>27</v>
      </c>
    </row>
    <row r="1087" spans="1:14" x14ac:dyDescent="0.25">
      <c r="A1087" t="s">
        <v>7943</v>
      </c>
      <c r="B1087" t="s">
        <v>7944</v>
      </c>
      <c r="C1087" t="s">
        <v>76</v>
      </c>
      <c r="D1087" t="s">
        <v>94</v>
      </c>
      <c r="E1087" t="s">
        <v>695</v>
      </c>
      <c r="F1087" t="s">
        <v>7945</v>
      </c>
      <c r="G1087" t="s">
        <v>7946</v>
      </c>
      <c r="H1087" t="s">
        <v>7947</v>
      </c>
      <c r="I1087" t="s">
        <v>34</v>
      </c>
      <c r="J1087" t="s">
        <v>589</v>
      </c>
      <c r="K1087" t="s">
        <v>24</v>
      </c>
      <c r="L1087" t="s">
        <v>914</v>
      </c>
      <c r="M1087" t="s">
        <v>7948</v>
      </c>
      <c r="N1087" t="s">
        <v>46</v>
      </c>
    </row>
    <row r="1088" spans="1:14" x14ac:dyDescent="0.25">
      <c r="A1088" t="s">
        <v>7949</v>
      </c>
      <c r="B1088" t="s">
        <v>7585</v>
      </c>
      <c r="C1088" t="s">
        <v>16</v>
      </c>
      <c r="D1088" t="s">
        <v>7586</v>
      </c>
      <c r="E1088" t="s">
        <v>695</v>
      </c>
      <c r="F1088" t="s">
        <v>7950</v>
      </c>
      <c r="G1088" t="s">
        <v>7951</v>
      </c>
      <c r="H1088" t="s">
        <v>7952</v>
      </c>
      <c r="I1088" t="s">
        <v>34</v>
      </c>
      <c r="J1088" t="s">
        <v>240</v>
      </c>
      <c r="K1088" t="s">
        <v>24</v>
      </c>
      <c r="L1088" t="s">
        <v>477</v>
      </c>
      <c r="M1088" t="s">
        <v>26</v>
      </c>
      <c r="N1088" t="s">
        <v>27</v>
      </c>
    </row>
    <row r="1089" spans="1:14" x14ac:dyDescent="0.25">
      <c r="A1089" t="s">
        <v>7723</v>
      </c>
      <c r="B1089" t="s">
        <v>7956</v>
      </c>
      <c r="C1089" t="s">
        <v>16</v>
      </c>
      <c r="D1089" t="s">
        <v>7558</v>
      </c>
      <c r="E1089" t="s">
        <v>695</v>
      </c>
      <c r="F1089" t="s">
        <v>7957</v>
      </c>
      <c r="G1089" t="s">
        <v>7958</v>
      </c>
      <c r="H1089" t="s">
        <v>7959</v>
      </c>
      <c r="I1089" t="s">
        <v>34</v>
      </c>
      <c r="J1089" t="s">
        <v>276</v>
      </c>
      <c r="K1089" t="s">
        <v>24</v>
      </c>
      <c r="L1089" t="s">
        <v>36</v>
      </c>
      <c r="M1089" t="s">
        <v>26</v>
      </c>
      <c r="N1089" t="s">
        <v>27</v>
      </c>
    </row>
    <row r="1090" spans="1:14" x14ac:dyDescent="0.25">
      <c r="A1090" t="s">
        <v>7723</v>
      </c>
      <c r="B1090" t="s">
        <v>7960</v>
      </c>
      <c r="C1090" t="s">
        <v>16</v>
      </c>
      <c r="D1090" t="s">
        <v>7558</v>
      </c>
      <c r="E1090" t="s">
        <v>695</v>
      </c>
      <c r="F1090" t="s">
        <v>7961</v>
      </c>
      <c r="G1090" t="s">
        <v>7962</v>
      </c>
      <c r="H1090" t="s">
        <v>7963</v>
      </c>
      <c r="I1090" t="s">
        <v>34</v>
      </c>
      <c r="J1090" t="s">
        <v>276</v>
      </c>
      <c r="K1090" t="s">
        <v>24</v>
      </c>
      <c r="L1090" t="s">
        <v>36</v>
      </c>
      <c r="M1090" t="s">
        <v>26</v>
      </c>
      <c r="N1090" t="s">
        <v>27</v>
      </c>
    </row>
    <row r="1091" spans="1:14" x14ac:dyDescent="0.25">
      <c r="A1091" t="s">
        <v>7964</v>
      </c>
      <c r="B1091" t="s">
        <v>7452</v>
      </c>
      <c r="C1091" t="s">
        <v>76</v>
      </c>
      <c r="D1091" t="s">
        <v>102</v>
      </c>
      <c r="E1091" t="s">
        <v>695</v>
      </c>
      <c r="F1091" t="s">
        <v>7965</v>
      </c>
      <c r="G1091" t="s">
        <v>7966</v>
      </c>
      <c r="H1091" t="s">
        <v>7967</v>
      </c>
      <c r="I1091" t="s">
        <v>34</v>
      </c>
      <c r="J1091" t="s">
        <v>155</v>
      </c>
      <c r="K1091" t="s">
        <v>24</v>
      </c>
      <c r="L1091" t="s">
        <v>82</v>
      </c>
      <c r="M1091" t="s">
        <v>7968</v>
      </c>
      <c r="N1091" t="s">
        <v>46</v>
      </c>
    </row>
    <row r="1092" spans="1:14" x14ac:dyDescent="0.25">
      <c r="A1092" t="s">
        <v>7969</v>
      </c>
      <c r="C1092" t="s">
        <v>76</v>
      </c>
      <c r="E1092" t="s">
        <v>695</v>
      </c>
      <c r="F1092" t="s">
        <v>7970</v>
      </c>
      <c r="G1092" t="s">
        <v>7971</v>
      </c>
      <c r="H1092" t="s">
        <v>7972</v>
      </c>
      <c r="I1092" t="s">
        <v>34</v>
      </c>
      <c r="J1092" t="s">
        <v>3556</v>
      </c>
      <c r="K1092" t="s">
        <v>24</v>
      </c>
      <c r="M1092" t="s">
        <v>26</v>
      </c>
      <c r="N1092" t="s">
        <v>27</v>
      </c>
    </row>
    <row r="1093" spans="1:14" x14ac:dyDescent="0.25">
      <c r="A1093" t="s">
        <v>7973</v>
      </c>
      <c r="B1093" t="s">
        <v>7550</v>
      </c>
      <c r="C1093" t="s">
        <v>76</v>
      </c>
      <c r="E1093" t="s">
        <v>695</v>
      </c>
      <c r="F1093" t="s">
        <v>7974</v>
      </c>
      <c r="G1093" t="s">
        <v>7975</v>
      </c>
      <c r="H1093" t="s">
        <v>7976</v>
      </c>
      <c r="I1093" t="s">
        <v>34</v>
      </c>
      <c r="J1093" t="s">
        <v>98</v>
      </c>
      <c r="K1093" t="s">
        <v>24</v>
      </c>
      <c r="M1093" t="s">
        <v>26</v>
      </c>
      <c r="N1093" t="s">
        <v>27</v>
      </c>
    </row>
    <row r="1094" spans="1:14" x14ac:dyDescent="0.25">
      <c r="A1094" t="s">
        <v>7977</v>
      </c>
      <c r="B1094" t="s">
        <v>7978</v>
      </c>
      <c r="C1094" t="s">
        <v>76</v>
      </c>
      <c r="D1094" t="s">
        <v>437</v>
      </c>
      <c r="E1094" t="s">
        <v>695</v>
      </c>
      <c r="F1094" t="s">
        <v>7979</v>
      </c>
      <c r="G1094" t="s">
        <v>7980</v>
      </c>
      <c r="H1094" t="s">
        <v>7981</v>
      </c>
      <c r="I1094" t="s">
        <v>34</v>
      </c>
      <c r="J1094" t="s">
        <v>976</v>
      </c>
      <c r="K1094" t="s">
        <v>24</v>
      </c>
      <c r="L1094" t="s">
        <v>6811</v>
      </c>
      <c r="M1094" t="s">
        <v>7982</v>
      </c>
      <c r="N1094" t="s">
        <v>46</v>
      </c>
    </row>
    <row r="1095" spans="1:14" x14ac:dyDescent="0.25">
      <c r="A1095" t="s">
        <v>7983</v>
      </c>
      <c r="C1095" t="s">
        <v>76</v>
      </c>
      <c r="D1095" t="s">
        <v>7984</v>
      </c>
      <c r="E1095" t="s">
        <v>695</v>
      </c>
      <c r="F1095" t="s">
        <v>7985</v>
      </c>
      <c r="G1095" t="s">
        <v>7986</v>
      </c>
      <c r="H1095" t="s">
        <v>7987</v>
      </c>
      <c r="I1095" t="s">
        <v>34</v>
      </c>
      <c r="J1095" t="s">
        <v>134</v>
      </c>
      <c r="K1095" t="s">
        <v>24</v>
      </c>
      <c r="L1095" t="s">
        <v>7988</v>
      </c>
      <c r="M1095" t="s">
        <v>26</v>
      </c>
      <c r="N1095" t="s">
        <v>27</v>
      </c>
    </row>
    <row r="1096" spans="1:14" x14ac:dyDescent="0.25">
      <c r="A1096" t="s">
        <v>7207</v>
      </c>
      <c r="B1096" t="s">
        <v>8003</v>
      </c>
      <c r="C1096" t="s">
        <v>76</v>
      </c>
      <c r="D1096" t="s">
        <v>5227</v>
      </c>
      <c r="E1096" t="s">
        <v>695</v>
      </c>
      <c r="F1096" t="s">
        <v>8004</v>
      </c>
      <c r="G1096" t="s">
        <v>8005</v>
      </c>
      <c r="H1096" t="s">
        <v>8006</v>
      </c>
      <c r="I1096" t="s">
        <v>34</v>
      </c>
      <c r="J1096" t="s">
        <v>4027</v>
      </c>
      <c r="K1096" t="s">
        <v>24</v>
      </c>
      <c r="L1096" t="s">
        <v>82</v>
      </c>
      <c r="M1096" t="s">
        <v>26</v>
      </c>
      <c r="N1096" t="s">
        <v>27</v>
      </c>
    </row>
    <row r="1097" spans="1:14" x14ac:dyDescent="0.25">
      <c r="A1097" t="s">
        <v>8007</v>
      </c>
      <c r="B1097" t="s">
        <v>227</v>
      </c>
      <c r="C1097" t="s">
        <v>76</v>
      </c>
      <c r="D1097" t="s">
        <v>437</v>
      </c>
      <c r="E1097" t="s">
        <v>695</v>
      </c>
      <c r="F1097" t="s">
        <v>8008</v>
      </c>
      <c r="G1097" t="s">
        <v>8009</v>
      </c>
      <c r="H1097" t="s">
        <v>8010</v>
      </c>
      <c r="I1097" t="s">
        <v>34</v>
      </c>
      <c r="J1097" t="s">
        <v>106</v>
      </c>
      <c r="K1097" t="s">
        <v>24</v>
      </c>
      <c r="L1097" t="s">
        <v>441</v>
      </c>
      <c r="M1097" t="s">
        <v>8011</v>
      </c>
      <c r="N1097" t="s">
        <v>46</v>
      </c>
    </row>
    <row r="1098" spans="1:14" x14ac:dyDescent="0.25">
      <c r="A1098" t="s">
        <v>6789</v>
      </c>
      <c r="B1098" t="s">
        <v>8020</v>
      </c>
      <c r="C1098" t="s">
        <v>76</v>
      </c>
      <c r="D1098" t="s">
        <v>6791</v>
      </c>
      <c r="E1098" t="s">
        <v>695</v>
      </c>
      <c r="F1098" t="s">
        <v>8021</v>
      </c>
      <c r="G1098" t="s">
        <v>8022</v>
      </c>
      <c r="H1098" t="s">
        <v>8023</v>
      </c>
      <c r="I1098" t="s">
        <v>34</v>
      </c>
      <c r="J1098" t="s">
        <v>1988</v>
      </c>
      <c r="K1098" t="s">
        <v>24</v>
      </c>
      <c r="L1098" t="s">
        <v>36</v>
      </c>
      <c r="M1098" t="s">
        <v>26</v>
      </c>
      <c r="N1098" t="s">
        <v>27</v>
      </c>
    </row>
    <row r="1099" spans="1:14" x14ac:dyDescent="0.25">
      <c r="A1099" t="s">
        <v>8024</v>
      </c>
      <c r="C1099" t="s">
        <v>76</v>
      </c>
      <c r="E1099" t="s">
        <v>695</v>
      </c>
      <c r="F1099" t="s">
        <v>8025</v>
      </c>
      <c r="G1099" t="s">
        <v>8026</v>
      </c>
      <c r="H1099" t="s">
        <v>8027</v>
      </c>
      <c r="I1099" t="s">
        <v>34</v>
      </c>
      <c r="J1099" t="s">
        <v>3556</v>
      </c>
      <c r="K1099" t="s">
        <v>24</v>
      </c>
      <c r="M1099" t="s">
        <v>26</v>
      </c>
      <c r="N1099" t="s">
        <v>27</v>
      </c>
    </row>
    <row r="1100" spans="1:14" x14ac:dyDescent="0.25">
      <c r="A1100" t="s">
        <v>7264</v>
      </c>
      <c r="B1100" t="s">
        <v>7260</v>
      </c>
      <c r="C1100" t="s">
        <v>1991</v>
      </c>
      <c r="D1100" t="s">
        <v>759</v>
      </c>
      <c r="E1100" t="s">
        <v>695</v>
      </c>
      <c r="F1100" t="s">
        <v>8045</v>
      </c>
      <c r="G1100" t="s">
        <v>8046</v>
      </c>
      <c r="H1100" t="s">
        <v>8047</v>
      </c>
      <c r="I1100" t="s">
        <v>34</v>
      </c>
      <c r="J1100" t="s">
        <v>1965</v>
      </c>
      <c r="K1100" t="s">
        <v>606</v>
      </c>
      <c r="L1100" t="s">
        <v>82</v>
      </c>
      <c r="M1100" t="s">
        <v>26</v>
      </c>
      <c r="N1100" t="s">
        <v>27</v>
      </c>
    </row>
    <row r="1101" spans="1:14" x14ac:dyDescent="0.25">
      <c r="A1101" t="s">
        <v>7264</v>
      </c>
      <c r="B1101" t="s">
        <v>7260</v>
      </c>
      <c r="C1101" t="s">
        <v>1991</v>
      </c>
      <c r="D1101" t="s">
        <v>759</v>
      </c>
      <c r="E1101" t="s">
        <v>695</v>
      </c>
      <c r="F1101" t="s">
        <v>8048</v>
      </c>
      <c r="G1101" t="s">
        <v>8049</v>
      </c>
      <c r="H1101" t="s">
        <v>8050</v>
      </c>
      <c r="I1101" t="s">
        <v>34</v>
      </c>
      <c r="J1101" t="s">
        <v>1965</v>
      </c>
      <c r="K1101" t="s">
        <v>606</v>
      </c>
      <c r="L1101" t="s">
        <v>82</v>
      </c>
      <c r="M1101" t="s">
        <v>26</v>
      </c>
      <c r="N1101" t="s">
        <v>27</v>
      </c>
    </row>
    <row r="1102" spans="1:14" x14ac:dyDescent="0.25">
      <c r="A1102" t="s">
        <v>7264</v>
      </c>
      <c r="B1102" t="s">
        <v>7260</v>
      </c>
      <c r="C1102" t="s">
        <v>1991</v>
      </c>
      <c r="D1102" t="s">
        <v>759</v>
      </c>
      <c r="E1102" t="s">
        <v>695</v>
      </c>
      <c r="F1102" t="s">
        <v>8051</v>
      </c>
      <c r="G1102" t="s">
        <v>8052</v>
      </c>
      <c r="H1102" t="s">
        <v>8053</v>
      </c>
      <c r="I1102" t="s">
        <v>34</v>
      </c>
      <c r="J1102" t="s">
        <v>1891</v>
      </c>
      <c r="K1102" t="s">
        <v>606</v>
      </c>
      <c r="L1102" t="s">
        <v>82</v>
      </c>
      <c r="M1102" t="s">
        <v>26</v>
      </c>
      <c r="N1102" t="s">
        <v>27</v>
      </c>
    </row>
    <row r="1103" spans="1:14" x14ac:dyDescent="0.25">
      <c r="A1103" t="s">
        <v>8054</v>
      </c>
      <c r="B1103" t="s">
        <v>29</v>
      </c>
      <c r="C1103" t="s">
        <v>2074</v>
      </c>
      <c r="D1103" t="s">
        <v>429</v>
      </c>
      <c r="E1103" t="s">
        <v>18</v>
      </c>
      <c r="F1103" t="s">
        <v>8055</v>
      </c>
      <c r="G1103" t="s">
        <v>8056</v>
      </c>
      <c r="H1103" t="s">
        <v>8057</v>
      </c>
      <c r="I1103" t="s">
        <v>34</v>
      </c>
      <c r="J1103" t="s">
        <v>1689</v>
      </c>
      <c r="K1103" t="s">
        <v>606</v>
      </c>
      <c r="L1103" t="s">
        <v>8058</v>
      </c>
      <c r="M1103" t="s">
        <v>26</v>
      </c>
      <c r="N1103" t="s">
        <v>27</v>
      </c>
    </row>
    <row r="1104" spans="1:14" x14ac:dyDescent="0.25">
      <c r="A1104" t="s">
        <v>8059</v>
      </c>
      <c r="B1104" t="s">
        <v>758</v>
      </c>
      <c r="C1104" t="s">
        <v>600</v>
      </c>
      <c r="D1104" t="s">
        <v>759</v>
      </c>
      <c r="E1104" t="s">
        <v>18</v>
      </c>
      <c r="F1104" t="s">
        <v>8060</v>
      </c>
      <c r="G1104" t="s">
        <v>8061</v>
      </c>
      <c r="H1104" t="s">
        <v>8062</v>
      </c>
      <c r="I1104" t="s">
        <v>34</v>
      </c>
      <c r="J1104" t="s">
        <v>1891</v>
      </c>
      <c r="K1104" t="s">
        <v>606</v>
      </c>
      <c r="L1104" t="s">
        <v>82</v>
      </c>
      <c r="M1104" t="s">
        <v>26</v>
      </c>
      <c r="N1104" t="s">
        <v>27</v>
      </c>
    </row>
    <row r="1105" spans="1:14" x14ac:dyDescent="0.25">
      <c r="A1105" t="s">
        <v>8063</v>
      </c>
      <c r="C1105" t="s">
        <v>600</v>
      </c>
      <c r="D1105" t="s">
        <v>174</v>
      </c>
      <c r="E1105" t="s">
        <v>18</v>
      </c>
      <c r="F1105" t="s">
        <v>8064</v>
      </c>
      <c r="G1105" t="s">
        <v>8065</v>
      </c>
      <c r="H1105" t="s">
        <v>8066</v>
      </c>
      <c r="I1105" t="s">
        <v>34</v>
      </c>
      <c r="J1105" t="s">
        <v>1891</v>
      </c>
      <c r="K1105" t="s">
        <v>606</v>
      </c>
      <c r="L1105" t="s">
        <v>179</v>
      </c>
      <c r="M1105" t="s">
        <v>26</v>
      </c>
      <c r="N1105" t="s">
        <v>27</v>
      </c>
    </row>
    <row r="1106" spans="1:14" x14ac:dyDescent="0.25">
      <c r="A1106" t="s">
        <v>8067</v>
      </c>
      <c r="B1106" t="s">
        <v>8068</v>
      </c>
      <c r="C1106" t="s">
        <v>1991</v>
      </c>
      <c r="D1106" t="s">
        <v>8069</v>
      </c>
      <c r="E1106" t="s">
        <v>18</v>
      </c>
      <c r="F1106" t="s">
        <v>8070</v>
      </c>
      <c r="G1106" t="s">
        <v>8071</v>
      </c>
      <c r="H1106" t="s">
        <v>8072</v>
      </c>
      <c r="I1106" t="s">
        <v>34</v>
      </c>
      <c r="J1106" t="s">
        <v>1891</v>
      </c>
      <c r="K1106" t="s">
        <v>606</v>
      </c>
      <c r="L1106" t="s">
        <v>720</v>
      </c>
      <c r="M1106" t="s">
        <v>26</v>
      </c>
      <c r="N1106" t="s">
        <v>27</v>
      </c>
    </row>
    <row r="1107" spans="1:14" x14ac:dyDescent="0.25">
      <c r="A1107" t="s">
        <v>8078</v>
      </c>
      <c r="B1107" t="s">
        <v>8079</v>
      </c>
      <c r="C1107" t="s">
        <v>16</v>
      </c>
      <c r="D1107" t="s">
        <v>8080</v>
      </c>
      <c r="E1107" t="s">
        <v>18</v>
      </c>
      <c r="F1107" t="s">
        <v>8081</v>
      </c>
      <c r="G1107" t="s">
        <v>8082</v>
      </c>
      <c r="H1107" t="s">
        <v>8083</v>
      </c>
      <c r="I1107" t="s">
        <v>34</v>
      </c>
      <c r="J1107" t="s">
        <v>669</v>
      </c>
      <c r="K1107" t="s">
        <v>24</v>
      </c>
      <c r="L1107" t="s">
        <v>82</v>
      </c>
      <c r="M1107" t="s">
        <v>8084</v>
      </c>
      <c r="N1107" t="s">
        <v>46</v>
      </c>
    </row>
    <row r="1108" spans="1:14" x14ac:dyDescent="0.25">
      <c r="A1108" t="s">
        <v>8085</v>
      </c>
      <c r="B1108" t="s">
        <v>8086</v>
      </c>
      <c r="C1108" t="s">
        <v>76</v>
      </c>
      <c r="D1108" t="s">
        <v>8087</v>
      </c>
      <c r="E1108" t="s">
        <v>18</v>
      </c>
      <c r="F1108" t="s">
        <v>8088</v>
      </c>
      <c r="G1108" t="s">
        <v>8089</v>
      </c>
      <c r="H1108" t="s">
        <v>8090</v>
      </c>
      <c r="I1108" t="s">
        <v>34</v>
      </c>
      <c r="J1108" t="s">
        <v>1501</v>
      </c>
      <c r="K1108" t="s">
        <v>24</v>
      </c>
      <c r="L1108" t="s">
        <v>233</v>
      </c>
      <c r="M1108" t="s">
        <v>8091</v>
      </c>
      <c r="N1108" t="s">
        <v>46</v>
      </c>
    </row>
    <row r="1109" spans="1:14" x14ac:dyDescent="0.25">
      <c r="A1109" t="s">
        <v>8092</v>
      </c>
      <c r="B1109" t="s">
        <v>8093</v>
      </c>
      <c r="C1109" t="s">
        <v>76</v>
      </c>
      <c r="D1109" t="s">
        <v>49</v>
      </c>
      <c r="E1109" t="s">
        <v>18</v>
      </c>
      <c r="F1109" t="s">
        <v>8094</v>
      </c>
      <c r="G1109" t="s">
        <v>8095</v>
      </c>
      <c r="H1109" t="s">
        <v>8096</v>
      </c>
      <c r="I1109" t="s">
        <v>34</v>
      </c>
      <c r="J1109" t="s">
        <v>127</v>
      </c>
      <c r="K1109" t="s">
        <v>24</v>
      </c>
      <c r="L1109" t="s">
        <v>54</v>
      </c>
      <c r="M1109" t="s">
        <v>8097</v>
      </c>
      <c r="N1109" t="s">
        <v>46</v>
      </c>
    </row>
    <row r="1110" spans="1:14" x14ac:dyDescent="0.25">
      <c r="A1110" t="s">
        <v>8098</v>
      </c>
      <c r="C1110" t="s">
        <v>76</v>
      </c>
      <c r="D1110" t="s">
        <v>8099</v>
      </c>
      <c r="E1110" t="s">
        <v>18</v>
      </c>
      <c r="F1110" t="s">
        <v>8100</v>
      </c>
      <c r="G1110" t="s">
        <v>8101</v>
      </c>
      <c r="H1110" t="s">
        <v>8102</v>
      </c>
      <c r="I1110" t="s">
        <v>34</v>
      </c>
      <c r="J1110" t="s">
        <v>521</v>
      </c>
      <c r="K1110" t="s">
        <v>24</v>
      </c>
      <c r="L1110" t="s">
        <v>1414</v>
      </c>
      <c r="M1110" t="s">
        <v>26</v>
      </c>
      <c r="N1110" t="s">
        <v>27</v>
      </c>
    </row>
    <row r="1111" spans="1:14" x14ac:dyDescent="0.25">
      <c r="A1111" t="s">
        <v>8103</v>
      </c>
      <c r="B1111" t="s">
        <v>8104</v>
      </c>
      <c r="C1111" t="s">
        <v>76</v>
      </c>
      <c r="D1111" t="s">
        <v>197</v>
      </c>
      <c r="E1111" t="s">
        <v>18</v>
      </c>
      <c r="F1111" t="s">
        <v>8105</v>
      </c>
      <c r="G1111" t="s">
        <v>8106</v>
      </c>
      <c r="H1111" t="s">
        <v>8107</v>
      </c>
      <c r="I1111" t="s">
        <v>34</v>
      </c>
      <c r="J1111" t="s">
        <v>315</v>
      </c>
      <c r="K1111" t="s">
        <v>24</v>
      </c>
      <c r="L1111" t="s">
        <v>3702</v>
      </c>
      <c r="M1111" t="s">
        <v>8108</v>
      </c>
      <c r="N1111" t="s">
        <v>46</v>
      </c>
    </row>
    <row r="1112" spans="1:14" x14ac:dyDescent="0.25">
      <c r="A1112" t="s">
        <v>8109</v>
      </c>
      <c r="B1112" t="s">
        <v>2646</v>
      </c>
      <c r="C1112" t="s">
        <v>16</v>
      </c>
      <c r="D1112" t="s">
        <v>2647</v>
      </c>
      <c r="E1112" t="s">
        <v>18</v>
      </c>
      <c r="F1112" t="s">
        <v>8110</v>
      </c>
      <c r="G1112" t="s">
        <v>8111</v>
      </c>
      <c r="H1112" t="s">
        <v>8112</v>
      </c>
      <c r="I1112" t="s">
        <v>34</v>
      </c>
      <c r="J1112" t="s">
        <v>589</v>
      </c>
      <c r="K1112" t="s">
        <v>24</v>
      </c>
      <c r="L1112" t="s">
        <v>2651</v>
      </c>
      <c r="M1112" t="s">
        <v>8113</v>
      </c>
      <c r="N1112" t="s">
        <v>46</v>
      </c>
    </row>
    <row r="1113" spans="1:14" x14ac:dyDescent="0.25">
      <c r="A1113" t="s">
        <v>8114</v>
      </c>
      <c r="B1113" t="s">
        <v>8115</v>
      </c>
      <c r="C1113" t="s">
        <v>16</v>
      </c>
      <c r="D1113" t="s">
        <v>2027</v>
      </c>
      <c r="E1113" t="s">
        <v>18</v>
      </c>
      <c r="F1113" t="s">
        <v>8116</v>
      </c>
      <c r="G1113" t="s">
        <v>8117</v>
      </c>
      <c r="H1113" t="s">
        <v>8118</v>
      </c>
      <c r="I1113" t="s">
        <v>34</v>
      </c>
      <c r="J1113" t="s">
        <v>426</v>
      </c>
      <c r="K1113" t="s">
        <v>24</v>
      </c>
      <c r="L1113" t="s">
        <v>342</v>
      </c>
      <c r="M1113" t="s">
        <v>26</v>
      </c>
      <c r="N1113" t="s">
        <v>27</v>
      </c>
    </row>
    <row r="1114" spans="1:14" x14ac:dyDescent="0.25">
      <c r="A1114" t="s">
        <v>8119</v>
      </c>
      <c r="B1114" t="s">
        <v>8120</v>
      </c>
      <c r="C1114" t="s">
        <v>16</v>
      </c>
      <c r="D1114" t="s">
        <v>616</v>
      </c>
      <c r="E1114" t="s">
        <v>18</v>
      </c>
      <c r="F1114" t="s">
        <v>8121</v>
      </c>
      <c r="G1114" t="s">
        <v>8122</v>
      </c>
      <c r="H1114" t="s">
        <v>8123</v>
      </c>
      <c r="I1114" t="s">
        <v>34</v>
      </c>
      <c r="J1114" t="s">
        <v>1066</v>
      </c>
      <c r="K1114" t="s">
        <v>24</v>
      </c>
      <c r="L1114" t="s">
        <v>6634</v>
      </c>
      <c r="M1114" t="s">
        <v>26</v>
      </c>
      <c r="N1114" t="s">
        <v>27</v>
      </c>
    </row>
    <row r="1115" spans="1:14" x14ac:dyDescent="0.25">
      <c r="A1115" t="s">
        <v>8124</v>
      </c>
      <c r="B1115" t="s">
        <v>8125</v>
      </c>
      <c r="C1115" t="s">
        <v>76</v>
      </c>
      <c r="D1115" t="s">
        <v>532</v>
      </c>
      <c r="E1115" t="s">
        <v>18</v>
      </c>
      <c r="F1115" t="s">
        <v>8126</v>
      </c>
      <c r="G1115" t="s">
        <v>8127</v>
      </c>
      <c r="H1115" t="s">
        <v>8128</v>
      </c>
      <c r="I1115" t="s">
        <v>34</v>
      </c>
      <c r="J1115" t="s">
        <v>162</v>
      </c>
      <c r="K1115" t="s">
        <v>24</v>
      </c>
      <c r="L1115" t="s">
        <v>537</v>
      </c>
      <c r="M1115" t="s">
        <v>8129</v>
      </c>
      <c r="N1115" t="s">
        <v>46</v>
      </c>
    </row>
    <row r="1116" spans="1:14" x14ac:dyDescent="0.25">
      <c r="A1116" t="s">
        <v>8130</v>
      </c>
      <c r="B1116" t="s">
        <v>8131</v>
      </c>
      <c r="C1116" t="s">
        <v>76</v>
      </c>
      <c r="D1116" t="s">
        <v>8132</v>
      </c>
      <c r="E1116" t="s">
        <v>18</v>
      </c>
      <c r="F1116" t="s">
        <v>8133</v>
      </c>
      <c r="G1116" t="s">
        <v>8134</v>
      </c>
      <c r="H1116" t="s">
        <v>8135</v>
      </c>
      <c r="I1116" t="s">
        <v>34</v>
      </c>
      <c r="J1116" t="s">
        <v>2391</v>
      </c>
      <c r="K1116" t="s">
        <v>24</v>
      </c>
      <c r="L1116" t="s">
        <v>224</v>
      </c>
      <c r="M1116" t="s">
        <v>26</v>
      </c>
      <c r="N1116" t="s">
        <v>27</v>
      </c>
    </row>
    <row r="1117" spans="1:14" x14ac:dyDescent="0.25">
      <c r="A1117" t="s">
        <v>8136</v>
      </c>
      <c r="B1117" t="s">
        <v>8137</v>
      </c>
      <c r="C1117" t="s">
        <v>76</v>
      </c>
      <c r="D1117" t="s">
        <v>8138</v>
      </c>
      <c r="E1117" t="s">
        <v>18</v>
      </c>
      <c r="F1117" t="s">
        <v>8139</v>
      </c>
      <c r="G1117" t="s">
        <v>8140</v>
      </c>
      <c r="H1117" t="s">
        <v>8141</v>
      </c>
      <c r="I1117" t="s">
        <v>34</v>
      </c>
      <c r="J1117" t="s">
        <v>551</v>
      </c>
      <c r="K1117" t="s">
        <v>24</v>
      </c>
      <c r="L1117" t="s">
        <v>233</v>
      </c>
      <c r="M1117" t="s">
        <v>8142</v>
      </c>
      <c r="N1117" t="s">
        <v>46</v>
      </c>
    </row>
    <row r="1118" spans="1:14" x14ac:dyDescent="0.25">
      <c r="A1118" t="s">
        <v>8143</v>
      </c>
      <c r="B1118" t="s">
        <v>2697</v>
      </c>
      <c r="C1118" t="s">
        <v>16</v>
      </c>
      <c r="D1118" t="s">
        <v>2264</v>
      </c>
      <c r="E1118" t="s">
        <v>18</v>
      </c>
      <c r="F1118" t="s">
        <v>8144</v>
      </c>
      <c r="G1118" t="s">
        <v>8145</v>
      </c>
      <c r="H1118" t="s">
        <v>8146</v>
      </c>
      <c r="I1118" t="s">
        <v>34</v>
      </c>
      <c r="J1118" t="s">
        <v>669</v>
      </c>
      <c r="K1118" t="s">
        <v>24</v>
      </c>
      <c r="L1118" t="s">
        <v>224</v>
      </c>
      <c r="M1118" t="s">
        <v>8147</v>
      </c>
      <c r="N1118" t="s">
        <v>46</v>
      </c>
    </row>
    <row r="1119" spans="1:14" x14ac:dyDescent="0.25">
      <c r="A1119" t="s">
        <v>8153</v>
      </c>
      <c r="B1119" t="s">
        <v>8154</v>
      </c>
      <c r="C1119" t="s">
        <v>16</v>
      </c>
      <c r="D1119" t="s">
        <v>8155</v>
      </c>
      <c r="E1119" t="s">
        <v>18</v>
      </c>
      <c r="F1119" t="s">
        <v>8156</v>
      </c>
      <c r="G1119" t="s">
        <v>8157</v>
      </c>
      <c r="H1119" t="s">
        <v>8158</v>
      </c>
      <c r="I1119" t="s">
        <v>34</v>
      </c>
      <c r="J1119" t="s">
        <v>2783</v>
      </c>
      <c r="K1119" t="s">
        <v>24</v>
      </c>
      <c r="L1119" t="s">
        <v>224</v>
      </c>
      <c r="M1119" t="s">
        <v>8159</v>
      </c>
      <c r="N1119" t="s">
        <v>46</v>
      </c>
    </row>
    <row r="1120" spans="1:14" x14ac:dyDescent="0.25">
      <c r="A1120" t="s">
        <v>8160</v>
      </c>
      <c r="B1120" t="s">
        <v>8161</v>
      </c>
      <c r="C1120" t="s">
        <v>76</v>
      </c>
      <c r="D1120" t="s">
        <v>472</v>
      </c>
      <c r="E1120" t="s">
        <v>18</v>
      </c>
      <c r="F1120" t="s">
        <v>8162</v>
      </c>
      <c r="G1120" t="s">
        <v>8163</v>
      </c>
      <c r="H1120" t="s">
        <v>8164</v>
      </c>
      <c r="I1120" t="s">
        <v>34</v>
      </c>
      <c r="J1120" t="s">
        <v>699</v>
      </c>
      <c r="K1120" t="s">
        <v>24</v>
      </c>
      <c r="L1120" t="s">
        <v>477</v>
      </c>
      <c r="M1120" t="s">
        <v>26</v>
      </c>
      <c r="N1120" t="s">
        <v>27</v>
      </c>
    </row>
    <row r="1121" spans="1:14" x14ac:dyDescent="0.25">
      <c r="A1121" t="s">
        <v>100</v>
      </c>
      <c r="B1121" t="s">
        <v>101</v>
      </c>
      <c r="C1121" t="s">
        <v>76</v>
      </c>
      <c r="D1121" t="s">
        <v>102</v>
      </c>
      <c r="E1121" t="s">
        <v>18</v>
      </c>
      <c r="F1121" t="s">
        <v>8165</v>
      </c>
      <c r="G1121" t="s">
        <v>8166</v>
      </c>
      <c r="H1121" t="s">
        <v>8167</v>
      </c>
      <c r="I1121" t="s">
        <v>34</v>
      </c>
      <c r="J1121" t="s">
        <v>81</v>
      </c>
      <c r="K1121" t="s">
        <v>24</v>
      </c>
      <c r="L1121" t="s">
        <v>82</v>
      </c>
      <c r="M1121" t="s">
        <v>8168</v>
      </c>
      <c r="N1121" t="s">
        <v>46</v>
      </c>
    </row>
    <row r="1122" spans="1:14" x14ac:dyDescent="0.25">
      <c r="A1122" t="s">
        <v>8169</v>
      </c>
      <c r="B1122" t="s">
        <v>8170</v>
      </c>
      <c r="C1122" t="s">
        <v>76</v>
      </c>
      <c r="D1122" t="s">
        <v>8171</v>
      </c>
      <c r="E1122" t="s">
        <v>18</v>
      </c>
      <c r="F1122" t="s">
        <v>8172</v>
      </c>
      <c r="G1122" t="s">
        <v>8173</v>
      </c>
      <c r="H1122" t="s">
        <v>8174</v>
      </c>
      <c r="I1122" t="s">
        <v>34</v>
      </c>
      <c r="J1122" t="s">
        <v>315</v>
      </c>
      <c r="K1122" t="s">
        <v>24</v>
      </c>
      <c r="L1122" t="s">
        <v>82</v>
      </c>
      <c r="M1122" t="s">
        <v>8175</v>
      </c>
      <c r="N1122" t="s">
        <v>46</v>
      </c>
    </row>
    <row r="1123" spans="1:14" x14ac:dyDescent="0.25">
      <c r="A1123" t="s">
        <v>8176</v>
      </c>
      <c r="B1123" t="s">
        <v>3115</v>
      </c>
      <c r="C1123" t="s">
        <v>76</v>
      </c>
      <c r="D1123" t="s">
        <v>1612</v>
      </c>
      <c r="E1123" t="s">
        <v>18</v>
      </c>
      <c r="F1123" t="s">
        <v>8177</v>
      </c>
      <c r="G1123" t="s">
        <v>8178</v>
      </c>
      <c r="H1123" t="s">
        <v>8179</v>
      </c>
      <c r="I1123" t="s">
        <v>34</v>
      </c>
      <c r="J1123" t="s">
        <v>476</v>
      </c>
      <c r="K1123" t="s">
        <v>24</v>
      </c>
      <c r="L1123" t="s">
        <v>82</v>
      </c>
      <c r="M1123" t="s">
        <v>26</v>
      </c>
      <c r="N1123" t="s">
        <v>27</v>
      </c>
    </row>
    <row r="1124" spans="1:14" x14ac:dyDescent="0.25">
      <c r="A1124" t="s">
        <v>8180</v>
      </c>
      <c r="B1124" t="s">
        <v>8181</v>
      </c>
      <c r="C1124" t="s">
        <v>16</v>
      </c>
      <c r="D1124" t="s">
        <v>8182</v>
      </c>
      <c r="E1124" t="s">
        <v>18</v>
      </c>
      <c r="F1124" t="s">
        <v>8183</v>
      </c>
      <c r="G1124" t="s">
        <v>8184</v>
      </c>
      <c r="H1124" t="s">
        <v>8185</v>
      </c>
      <c r="I1124" t="s">
        <v>34</v>
      </c>
      <c r="J1124" t="s">
        <v>769</v>
      </c>
      <c r="K1124" t="s">
        <v>24</v>
      </c>
      <c r="L1124" t="s">
        <v>82</v>
      </c>
      <c r="M1124" t="s">
        <v>8186</v>
      </c>
      <c r="N1124" t="s">
        <v>46</v>
      </c>
    </row>
    <row r="1125" spans="1:14" x14ac:dyDescent="0.25">
      <c r="A1125" t="s">
        <v>8187</v>
      </c>
      <c r="B1125" t="s">
        <v>8188</v>
      </c>
      <c r="C1125" t="s">
        <v>76</v>
      </c>
      <c r="D1125" t="s">
        <v>8189</v>
      </c>
      <c r="E1125" t="s">
        <v>18</v>
      </c>
      <c r="F1125" t="s">
        <v>8190</v>
      </c>
      <c r="G1125" t="s">
        <v>8191</v>
      </c>
      <c r="H1125" t="s">
        <v>8192</v>
      </c>
      <c r="I1125" t="s">
        <v>34</v>
      </c>
      <c r="J1125" t="s">
        <v>1056</v>
      </c>
      <c r="K1125" t="s">
        <v>24</v>
      </c>
      <c r="L1125" t="s">
        <v>8193</v>
      </c>
      <c r="M1125" t="s">
        <v>8194</v>
      </c>
      <c r="N1125" t="s">
        <v>46</v>
      </c>
    </row>
    <row r="1126" spans="1:14" x14ac:dyDescent="0.25">
      <c r="A1126" t="s">
        <v>8195</v>
      </c>
      <c r="B1126" t="s">
        <v>8196</v>
      </c>
      <c r="C1126" t="s">
        <v>16</v>
      </c>
      <c r="D1126" t="s">
        <v>8197</v>
      </c>
      <c r="E1126" t="s">
        <v>18</v>
      </c>
      <c r="F1126" t="s">
        <v>8198</v>
      </c>
      <c r="G1126" t="s">
        <v>8199</v>
      </c>
      <c r="H1126" t="s">
        <v>8200</v>
      </c>
      <c r="I1126" t="s">
        <v>34</v>
      </c>
      <c r="J1126" t="s">
        <v>1275</v>
      </c>
      <c r="K1126" t="s">
        <v>24</v>
      </c>
      <c r="L1126" t="s">
        <v>483</v>
      </c>
      <c r="M1126" t="s">
        <v>26</v>
      </c>
      <c r="N1126" t="s">
        <v>27</v>
      </c>
    </row>
    <row r="1127" spans="1:14" x14ac:dyDescent="0.25">
      <c r="A1127" t="s">
        <v>7068</v>
      </c>
      <c r="B1127" t="s">
        <v>8201</v>
      </c>
      <c r="C1127" t="s">
        <v>76</v>
      </c>
      <c r="D1127" t="s">
        <v>102</v>
      </c>
      <c r="E1127" t="s">
        <v>18</v>
      </c>
      <c r="F1127" t="s">
        <v>8202</v>
      </c>
      <c r="G1127" t="s">
        <v>8203</v>
      </c>
      <c r="H1127" t="s">
        <v>8204</v>
      </c>
      <c r="I1127" t="s">
        <v>34</v>
      </c>
      <c r="J1127" t="s">
        <v>4634</v>
      </c>
      <c r="K1127" t="s">
        <v>24</v>
      </c>
      <c r="L1127" t="s">
        <v>82</v>
      </c>
      <c r="M1127" t="s">
        <v>8205</v>
      </c>
      <c r="N1127" t="s">
        <v>46</v>
      </c>
    </row>
    <row r="1128" spans="1:14" x14ac:dyDescent="0.25">
      <c r="A1128" t="s">
        <v>8206</v>
      </c>
      <c r="B1128" t="s">
        <v>8207</v>
      </c>
      <c r="C1128" t="s">
        <v>16</v>
      </c>
      <c r="D1128" t="s">
        <v>4535</v>
      </c>
      <c r="E1128" t="s">
        <v>18</v>
      </c>
      <c r="F1128" t="s">
        <v>8208</v>
      </c>
      <c r="G1128" t="s">
        <v>8209</v>
      </c>
      <c r="H1128" t="s">
        <v>8210</v>
      </c>
      <c r="I1128" t="s">
        <v>34</v>
      </c>
      <c r="J1128" t="s">
        <v>315</v>
      </c>
      <c r="K1128" t="s">
        <v>24</v>
      </c>
      <c r="L1128" t="s">
        <v>193</v>
      </c>
      <c r="M1128" t="s">
        <v>8211</v>
      </c>
      <c r="N1128" t="s">
        <v>46</v>
      </c>
    </row>
    <row r="1129" spans="1:14" x14ac:dyDescent="0.25">
      <c r="A1129" t="s">
        <v>8212</v>
      </c>
      <c r="B1129" t="s">
        <v>8213</v>
      </c>
      <c r="C1129" t="s">
        <v>16</v>
      </c>
      <c r="D1129" t="s">
        <v>8214</v>
      </c>
      <c r="E1129" t="s">
        <v>18</v>
      </c>
      <c r="F1129" t="s">
        <v>8215</v>
      </c>
      <c r="G1129" t="s">
        <v>8216</v>
      </c>
      <c r="H1129" t="s">
        <v>8217</v>
      </c>
      <c r="I1129" t="s">
        <v>34</v>
      </c>
      <c r="J1129" t="s">
        <v>90</v>
      </c>
      <c r="K1129" t="s">
        <v>24</v>
      </c>
      <c r="L1129" t="s">
        <v>900</v>
      </c>
      <c r="M1129" t="s">
        <v>8218</v>
      </c>
      <c r="N1129" t="s">
        <v>46</v>
      </c>
    </row>
    <row r="1130" spans="1:14" x14ac:dyDescent="0.25">
      <c r="A1130" t="s">
        <v>8219</v>
      </c>
      <c r="B1130" t="s">
        <v>6427</v>
      </c>
      <c r="C1130" t="s">
        <v>76</v>
      </c>
      <c r="D1130" t="s">
        <v>102</v>
      </c>
      <c r="E1130" t="s">
        <v>18</v>
      </c>
      <c r="F1130" t="s">
        <v>8220</v>
      </c>
      <c r="G1130" t="s">
        <v>8221</v>
      </c>
      <c r="H1130" t="s">
        <v>8222</v>
      </c>
      <c r="I1130" t="s">
        <v>34</v>
      </c>
      <c r="J1130" t="s">
        <v>162</v>
      </c>
      <c r="K1130" t="s">
        <v>24</v>
      </c>
      <c r="L1130" t="s">
        <v>82</v>
      </c>
      <c r="M1130" t="s">
        <v>8223</v>
      </c>
      <c r="N1130" t="s">
        <v>46</v>
      </c>
    </row>
    <row r="1131" spans="1:14" x14ac:dyDescent="0.25">
      <c r="A1131" t="s">
        <v>8230</v>
      </c>
      <c r="B1131" t="s">
        <v>8231</v>
      </c>
      <c r="C1131" t="s">
        <v>76</v>
      </c>
      <c r="D1131" t="s">
        <v>49</v>
      </c>
      <c r="E1131" t="s">
        <v>18</v>
      </c>
      <c r="F1131" t="s">
        <v>8232</v>
      </c>
      <c r="G1131" t="s">
        <v>8233</v>
      </c>
      <c r="H1131" t="s">
        <v>8234</v>
      </c>
      <c r="I1131" t="s">
        <v>34</v>
      </c>
      <c r="J1131" t="s">
        <v>349</v>
      </c>
      <c r="K1131" t="s">
        <v>24</v>
      </c>
      <c r="L1131" t="s">
        <v>54</v>
      </c>
      <c r="M1131" t="s">
        <v>8235</v>
      </c>
      <c r="N1131" t="s">
        <v>46</v>
      </c>
    </row>
    <row r="1132" spans="1:14" x14ac:dyDescent="0.25">
      <c r="A1132" t="s">
        <v>1484</v>
      </c>
      <c r="B1132" t="s">
        <v>101</v>
      </c>
      <c r="C1132" t="s">
        <v>76</v>
      </c>
      <c r="D1132" t="s">
        <v>102</v>
      </c>
      <c r="E1132" t="s">
        <v>18</v>
      </c>
      <c r="F1132" t="s">
        <v>8236</v>
      </c>
      <c r="G1132" t="s">
        <v>8237</v>
      </c>
      <c r="H1132" t="s">
        <v>8238</v>
      </c>
      <c r="I1132" t="s">
        <v>34</v>
      </c>
      <c r="J1132" t="s">
        <v>490</v>
      </c>
      <c r="K1132" t="s">
        <v>24</v>
      </c>
      <c r="L1132" t="s">
        <v>82</v>
      </c>
      <c r="M1132" t="s">
        <v>8239</v>
      </c>
      <c r="N1132" t="s">
        <v>46</v>
      </c>
    </row>
    <row r="1133" spans="1:14" x14ac:dyDescent="0.25">
      <c r="A1133" t="s">
        <v>8240</v>
      </c>
      <c r="B1133" t="s">
        <v>8241</v>
      </c>
      <c r="C1133" t="s">
        <v>76</v>
      </c>
      <c r="D1133" t="s">
        <v>631</v>
      </c>
      <c r="E1133" t="s">
        <v>18</v>
      </c>
      <c r="F1133" t="s">
        <v>8242</v>
      </c>
      <c r="G1133" t="s">
        <v>8243</v>
      </c>
      <c r="H1133" t="s">
        <v>8244</v>
      </c>
      <c r="I1133" t="s">
        <v>34</v>
      </c>
      <c r="J1133" t="s">
        <v>8245</v>
      </c>
      <c r="K1133" t="s">
        <v>24</v>
      </c>
      <c r="L1133" t="s">
        <v>3765</v>
      </c>
      <c r="M1133" t="s">
        <v>8246</v>
      </c>
      <c r="N1133" t="s">
        <v>46</v>
      </c>
    </row>
    <row r="1134" spans="1:14" x14ac:dyDescent="0.25">
      <c r="A1134" t="s">
        <v>8247</v>
      </c>
      <c r="B1134" t="s">
        <v>8248</v>
      </c>
      <c r="C1134" t="s">
        <v>76</v>
      </c>
      <c r="D1134" t="s">
        <v>638</v>
      </c>
      <c r="E1134" t="s">
        <v>18</v>
      </c>
      <c r="F1134" t="s">
        <v>8249</v>
      </c>
      <c r="G1134" t="s">
        <v>8250</v>
      </c>
      <c r="H1134" t="s">
        <v>8251</v>
      </c>
      <c r="I1134" t="s">
        <v>34</v>
      </c>
      <c r="J1134" t="s">
        <v>315</v>
      </c>
      <c r="K1134" t="s">
        <v>24</v>
      </c>
      <c r="L1134" t="s">
        <v>82</v>
      </c>
      <c r="M1134" t="s">
        <v>8252</v>
      </c>
      <c r="N1134" t="s">
        <v>46</v>
      </c>
    </row>
    <row r="1135" spans="1:14" x14ac:dyDescent="0.25">
      <c r="A1135" t="s">
        <v>2392</v>
      </c>
      <c r="B1135" t="s">
        <v>1424</v>
      </c>
      <c r="C1135" t="s">
        <v>16</v>
      </c>
      <c r="D1135" t="s">
        <v>288</v>
      </c>
      <c r="E1135" t="s">
        <v>18</v>
      </c>
      <c r="F1135" t="s">
        <v>8253</v>
      </c>
      <c r="G1135" t="s">
        <v>8254</v>
      </c>
      <c r="H1135" t="s">
        <v>8255</v>
      </c>
      <c r="I1135" t="s">
        <v>34</v>
      </c>
      <c r="J1135" t="s">
        <v>333</v>
      </c>
      <c r="K1135" t="s">
        <v>24</v>
      </c>
      <c r="L1135" t="s">
        <v>224</v>
      </c>
      <c r="M1135" t="s">
        <v>8256</v>
      </c>
      <c r="N1135" t="s">
        <v>46</v>
      </c>
    </row>
    <row r="1136" spans="1:14" x14ac:dyDescent="0.25">
      <c r="A1136" t="s">
        <v>8257</v>
      </c>
      <c r="B1136" t="s">
        <v>8258</v>
      </c>
      <c r="C1136" t="s">
        <v>76</v>
      </c>
      <c r="D1136" t="s">
        <v>8259</v>
      </c>
      <c r="E1136" t="s">
        <v>18</v>
      </c>
      <c r="F1136" t="s">
        <v>8260</v>
      </c>
      <c r="G1136" t="s">
        <v>8261</v>
      </c>
      <c r="H1136" t="s">
        <v>8262</v>
      </c>
      <c r="I1136" t="s">
        <v>34</v>
      </c>
      <c r="J1136" t="s">
        <v>1413</v>
      </c>
      <c r="K1136" t="s">
        <v>24</v>
      </c>
      <c r="L1136" t="s">
        <v>44</v>
      </c>
      <c r="M1136" t="s">
        <v>8263</v>
      </c>
      <c r="N1136" t="s">
        <v>46</v>
      </c>
    </row>
    <row r="1137" spans="1:14" x14ac:dyDescent="0.25">
      <c r="A1137" t="s">
        <v>8264</v>
      </c>
      <c r="B1137" t="s">
        <v>8265</v>
      </c>
      <c r="C1137" t="s">
        <v>16</v>
      </c>
      <c r="D1137" t="s">
        <v>8266</v>
      </c>
      <c r="E1137" t="s">
        <v>18</v>
      </c>
      <c r="F1137" t="s">
        <v>8267</v>
      </c>
      <c r="G1137" t="s">
        <v>8268</v>
      </c>
      <c r="H1137" t="s">
        <v>8269</v>
      </c>
      <c r="I1137" t="s">
        <v>34</v>
      </c>
      <c r="J1137" t="s">
        <v>889</v>
      </c>
      <c r="K1137" t="s">
        <v>24</v>
      </c>
      <c r="L1137" t="s">
        <v>114</v>
      </c>
      <c r="M1137" t="s">
        <v>26</v>
      </c>
      <c r="N1137" t="s">
        <v>27</v>
      </c>
    </row>
    <row r="1138" spans="1:14" x14ac:dyDescent="0.25">
      <c r="A1138" t="s">
        <v>8270</v>
      </c>
      <c r="B1138" t="s">
        <v>5514</v>
      </c>
      <c r="C1138" t="s">
        <v>16</v>
      </c>
      <c r="D1138" t="s">
        <v>220</v>
      </c>
      <c r="E1138" t="s">
        <v>18</v>
      </c>
      <c r="F1138" t="s">
        <v>8271</v>
      </c>
      <c r="G1138" t="s">
        <v>8272</v>
      </c>
      <c r="H1138" t="s">
        <v>8273</v>
      </c>
      <c r="I1138" t="s">
        <v>34</v>
      </c>
      <c r="J1138" t="s">
        <v>393</v>
      </c>
      <c r="K1138" t="s">
        <v>24</v>
      </c>
      <c r="L1138" t="s">
        <v>224</v>
      </c>
      <c r="M1138" t="s">
        <v>26</v>
      </c>
      <c r="N1138" t="s">
        <v>27</v>
      </c>
    </row>
    <row r="1139" spans="1:14" x14ac:dyDescent="0.25">
      <c r="A1139" t="s">
        <v>8274</v>
      </c>
      <c r="B1139" t="s">
        <v>8275</v>
      </c>
      <c r="C1139" t="s">
        <v>16</v>
      </c>
      <c r="D1139" t="s">
        <v>102</v>
      </c>
      <c r="E1139" t="s">
        <v>18</v>
      </c>
      <c r="F1139" t="s">
        <v>8276</v>
      </c>
      <c r="G1139" t="s">
        <v>8277</v>
      </c>
      <c r="H1139" t="s">
        <v>8278</v>
      </c>
      <c r="I1139" t="s">
        <v>34</v>
      </c>
      <c r="J1139" t="s">
        <v>349</v>
      </c>
      <c r="K1139" t="s">
        <v>24</v>
      </c>
      <c r="L1139" t="s">
        <v>82</v>
      </c>
      <c r="M1139" t="s">
        <v>8279</v>
      </c>
      <c r="N1139" t="s">
        <v>46</v>
      </c>
    </row>
    <row r="1140" spans="1:14" x14ac:dyDescent="0.25">
      <c r="A1140" t="s">
        <v>8290</v>
      </c>
      <c r="B1140" t="s">
        <v>8291</v>
      </c>
      <c r="C1140" t="s">
        <v>76</v>
      </c>
      <c r="D1140" t="s">
        <v>741</v>
      </c>
      <c r="E1140" t="s">
        <v>18</v>
      </c>
      <c r="F1140" t="s">
        <v>8292</v>
      </c>
      <c r="G1140" t="s">
        <v>8293</v>
      </c>
      <c r="H1140" t="s">
        <v>8294</v>
      </c>
      <c r="I1140" t="s">
        <v>34</v>
      </c>
      <c r="J1140" t="s">
        <v>276</v>
      </c>
      <c r="K1140" t="s">
        <v>24</v>
      </c>
      <c r="L1140" t="s">
        <v>224</v>
      </c>
      <c r="M1140" t="s">
        <v>26</v>
      </c>
      <c r="N1140" t="s">
        <v>27</v>
      </c>
    </row>
    <row r="1141" spans="1:14" x14ac:dyDescent="0.25">
      <c r="A1141" t="s">
        <v>8300</v>
      </c>
      <c r="C1141" t="s">
        <v>76</v>
      </c>
      <c r="D1141" t="s">
        <v>8301</v>
      </c>
      <c r="E1141" t="s">
        <v>18</v>
      </c>
      <c r="F1141" t="s">
        <v>8302</v>
      </c>
      <c r="G1141" t="s">
        <v>8303</v>
      </c>
      <c r="H1141" t="s">
        <v>8304</v>
      </c>
      <c r="I1141" t="s">
        <v>34</v>
      </c>
      <c r="J1141" t="s">
        <v>134</v>
      </c>
      <c r="K1141" t="s">
        <v>24</v>
      </c>
      <c r="L1141" t="s">
        <v>82</v>
      </c>
      <c r="M1141" t="s">
        <v>26</v>
      </c>
      <c r="N1141" t="s">
        <v>27</v>
      </c>
    </row>
    <row r="1142" spans="1:14" x14ac:dyDescent="0.25">
      <c r="A1142" t="s">
        <v>8305</v>
      </c>
      <c r="B1142" t="s">
        <v>8306</v>
      </c>
      <c r="C1142" t="s">
        <v>76</v>
      </c>
      <c r="D1142" t="s">
        <v>102</v>
      </c>
      <c r="E1142" t="s">
        <v>18</v>
      </c>
      <c r="F1142" t="s">
        <v>8307</v>
      </c>
      <c r="G1142" t="s">
        <v>8308</v>
      </c>
      <c r="H1142" t="s">
        <v>8309</v>
      </c>
      <c r="I1142" t="s">
        <v>34</v>
      </c>
      <c r="J1142" t="s">
        <v>776</v>
      </c>
      <c r="K1142" t="s">
        <v>24</v>
      </c>
      <c r="L1142" t="s">
        <v>82</v>
      </c>
      <c r="M1142" t="s">
        <v>8310</v>
      </c>
      <c r="N1142" t="s">
        <v>46</v>
      </c>
    </row>
    <row r="1143" spans="1:14" x14ac:dyDescent="0.25">
      <c r="A1143" t="s">
        <v>8311</v>
      </c>
      <c r="B1143" t="s">
        <v>8312</v>
      </c>
      <c r="C1143" t="s">
        <v>16</v>
      </c>
      <c r="D1143" t="s">
        <v>8313</v>
      </c>
      <c r="E1143" t="s">
        <v>18</v>
      </c>
      <c r="F1143" t="s">
        <v>8314</v>
      </c>
      <c r="G1143" t="s">
        <v>8315</v>
      </c>
      <c r="H1143" t="s">
        <v>8316</v>
      </c>
      <c r="I1143" t="s">
        <v>34</v>
      </c>
      <c r="J1143" t="s">
        <v>745</v>
      </c>
      <c r="K1143" t="s">
        <v>24</v>
      </c>
      <c r="L1143" t="s">
        <v>82</v>
      </c>
      <c r="M1143" t="s">
        <v>26</v>
      </c>
      <c r="N1143" t="s">
        <v>27</v>
      </c>
    </row>
    <row r="1144" spans="1:14" x14ac:dyDescent="0.25">
      <c r="A1144" t="s">
        <v>8317</v>
      </c>
      <c r="B1144" t="s">
        <v>8318</v>
      </c>
      <c r="C1144" t="s">
        <v>16</v>
      </c>
      <c r="D1144" t="s">
        <v>8319</v>
      </c>
      <c r="E1144" t="s">
        <v>18</v>
      </c>
      <c r="F1144" t="s">
        <v>8320</v>
      </c>
      <c r="G1144" t="s">
        <v>8321</v>
      </c>
      <c r="H1144" t="s">
        <v>8322</v>
      </c>
      <c r="I1144" t="s">
        <v>34</v>
      </c>
      <c r="J1144" t="s">
        <v>217</v>
      </c>
      <c r="K1144" t="s">
        <v>24</v>
      </c>
      <c r="L1144" t="s">
        <v>848</v>
      </c>
      <c r="M1144" t="s">
        <v>26</v>
      </c>
      <c r="N1144" t="s">
        <v>27</v>
      </c>
    </row>
    <row r="1145" spans="1:14" x14ac:dyDescent="0.25">
      <c r="A1145" t="s">
        <v>8323</v>
      </c>
      <c r="B1145" t="s">
        <v>8324</v>
      </c>
      <c r="C1145" t="s">
        <v>76</v>
      </c>
      <c r="D1145" t="s">
        <v>329</v>
      </c>
      <c r="E1145" t="s">
        <v>18</v>
      </c>
      <c r="F1145" t="s">
        <v>8325</v>
      </c>
      <c r="G1145" t="s">
        <v>8326</v>
      </c>
      <c r="H1145" t="s">
        <v>8327</v>
      </c>
      <c r="I1145" t="s">
        <v>34</v>
      </c>
      <c r="J1145" t="s">
        <v>53</v>
      </c>
      <c r="K1145" t="s">
        <v>24</v>
      </c>
      <c r="L1145" t="s">
        <v>334</v>
      </c>
      <c r="M1145" t="s">
        <v>8328</v>
      </c>
      <c r="N1145" t="s">
        <v>46</v>
      </c>
    </row>
    <row r="1146" spans="1:14" x14ac:dyDescent="0.25">
      <c r="A1146" t="s">
        <v>8329</v>
      </c>
      <c r="B1146" t="s">
        <v>8330</v>
      </c>
      <c r="C1146" t="s">
        <v>16</v>
      </c>
      <c r="D1146" t="s">
        <v>638</v>
      </c>
      <c r="E1146" t="s">
        <v>18</v>
      </c>
      <c r="F1146" t="s">
        <v>8331</v>
      </c>
      <c r="G1146" t="s">
        <v>8332</v>
      </c>
      <c r="H1146" t="s">
        <v>8333</v>
      </c>
      <c r="I1146" t="s">
        <v>34</v>
      </c>
      <c r="J1146" t="s">
        <v>1435</v>
      </c>
      <c r="K1146" t="s">
        <v>24</v>
      </c>
      <c r="L1146" t="s">
        <v>82</v>
      </c>
      <c r="M1146" t="s">
        <v>8334</v>
      </c>
      <c r="N1146" t="s">
        <v>46</v>
      </c>
    </row>
    <row r="1147" spans="1:14" x14ac:dyDescent="0.25">
      <c r="A1147" t="s">
        <v>8335</v>
      </c>
      <c r="B1147" t="s">
        <v>8336</v>
      </c>
      <c r="C1147" t="s">
        <v>76</v>
      </c>
      <c r="D1147" t="s">
        <v>77</v>
      </c>
      <c r="E1147" t="s">
        <v>18</v>
      </c>
      <c r="F1147" t="s">
        <v>8337</v>
      </c>
      <c r="G1147" t="s">
        <v>8338</v>
      </c>
      <c r="H1147" t="s">
        <v>8339</v>
      </c>
      <c r="I1147" t="s">
        <v>34</v>
      </c>
      <c r="J1147" t="s">
        <v>201</v>
      </c>
      <c r="K1147" t="s">
        <v>24</v>
      </c>
      <c r="L1147" t="s">
        <v>82</v>
      </c>
      <c r="M1147" t="s">
        <v>8340</v>
      </c>
      <c r="N1147" t="s">
        <v>46</v>
      </c>
    </row>
    <row r="1148" spans="1:14" x14ac:dyDescent="0.25">
      <c r="A1148" t="s">
        <v>8341</v>
      </c>
      <c r="B1148" t="s">
        <v>8342</v>
      </c>
      <c r="C1148" t="s">
        <v>16</v>
      </c>
      <c r="D1148" t="s">
        <v>8343</v>
      </c>
      <c r="E1148" t="s">
        <v>18</v>
      </c>
      <c r="F1148" t="s">
        <v>8344</v>
      </c>
      <c r="G1148" t="s">
        <v>8345</v>
      </c>
      <c r="H1148" t="s">
        <v>8346</v>
      </c>
      <c r="I1148" t="s">
        <v>34</v>
      </c>
      <c r="J1148" t="s">
        <v>976</v>
      </c>
      <c r="K1148" t="s">
        <v>24</v>
      </c>
      <c r="L1148" t="s">
        <v>44</v>
      </c>
      <c r="M1148" t="s">
        <v>8347</v>
      </c>
      <c r="N1148" t="s">
        <v>46</v>
      </c>
    </row>
    <row r="1149" spans="1:14" x14ac:dyDescent="0.25">
      <c r="A1149" t="s">
        <v>8348</v>
      </c>
      <c r="B1149" t="s">
        <v>8349</v>
      </c>
      <c r="C1149" t="s">
        <v>76</v>
      </c>
      <c r="D1149" t="s">
        <v>8350</v>
      </c>
      <c r="E1149" t="s">
        <v>18</v>
      </c>
      <c r="F1149" t="s">
        <v>8351</v>
      </c>
      <c r="G1149" t="s">
        <v>8352</v>
      </c>
      <c r="H1149" t="s">
        <v>8353</v>
      </c>
      <c r="I1149" t="s">
        <v>34</v>
      </c>
      <c r="J1149" t="s">
        <v>1275</v>
      </c>
      <c r="K1149" t="s">
        <v>24</v>
      </c>
      <c r="L1149" t="s">
        <v>248</v>
      </c>
      <c r="M1149" t="s">
        <v>26</v>
      </c>
      <c r="N1149" t="s">
        <v>27</v>
      </c>
    </row>
    <row r="1150" spans="1:14" x14ac:dyDescent="0.25">
      <c r="A1150" t="s">
        <v>8354</v>
      </c>
      <c r="B1150" t="s">
        <v>1032</v>
      </c>
      <c r="C1150" t="s">
        <v>76</v>
      </c>
      <c r="D1150" t="s">
        <v>5359</v>
      </c>
      <c r="E1150" t="s">
        <v>18</v>
      </c>
      <c r="F1150" t="s">
        <v>8355</v>
      </c>
      <c r="G1150" t="s">
        <v>8356</v>
      </c>
      <c r="H1150" t="s">
        <v>8357</v>
      </c>
      <c r="I1150" t="s">
        <v>34</v>
      </c>
      <c r="J1150" t="s">
        <v>1435</v>
      </c>
      <c r="K1150" t="s">
        <v>24</v>
      </c>
      <c r="L1150" t="s">
        <v>848</v>
      </c>
      <c r="M1150" t="s">
        <v>8358</v>
      </c>
      <c r="N1150" t="s">
        <v>46</v>
      </c>
    </row>
    <row r="1151" spans="1:14" x14ac:dyDescent="0.25">
      <c r="A1151" t="s">
        <v>8359</v>
      </c>
      <c r="B1151" t="s">
        <v>3229</v>
      </c>
      <c r="C1151" t="s">
        <v>76</v>
      </c>
      <c r="D1151" t="s">
        <v>8360</v>
      </c>
      <c r="E1151" t="s">
        <v>18</v>
      </c>
      <c r="F1151" t="s">
        <v>8361</v>
      </c>
      <c r="G1151" t="s">
        <v>8362</v>
      </c>
      <c r="H1151" t="s">
        <v>8363</v>
      </c>
      <c r="I1151" t="s">
        <v>34</v>
      </c>
      <c r="J1151" t="s">
        <v>307</v>
      </c>
      <c r="K1151" t="s">
        <v>24</v>
      </c>
      <c r="L1151" t="s">
        <v>224</v>
      </c>
      <c r="M1151" t="s">
        <v>26</v>
      </c>
      <c r="N1151" t="s">
        <v>27</v>
      </c>
    </row>
    <row r="1152" spans="1:14" x14ac:dyDescent="0.25">
      <c r="A1152" t="s">
        <v>8364</v>
      </c>
      <c r="C1152" t="s">
        <v>16</v>
      </c>
      <c r="D1152" t="s">
        <v>6311</v>
      </c>
      <c r="E1152" t="s">
        <v>18</v>
      </c>
      <c r="F1152" t="s">
        <v>8365</v>
      </c>
      <c r="G1152" t="s">
        <v>8366</v>
      </c>
      <c r="H1152" t="s">
        <v>8367</v>
      </c>
      <c r="I1152" t="s">
        <v>34</v>
      </c>
      <c r="J1152" t="s">
        <v>433</v>
      </c>
      <c r="K1152" t="s">
        <v>24</v>
      </c>
      <c r="L1152" t="s">
        <v>477</v>
      </c>
      <c r="M1152" t="s">
        <v>26</v>
      </c>
      <c r="N1152" t="s">
        <v>27</v>
      </c>
    </row>
    <row r="1153" spans="1:14" x14ac:dyDescent="0.25">
      <c r="A1153" t="s">
        <v>8368</v>
      </c>
      <c r="B1153" t="s">
        <v>8369</v>
      </c>
      <c r="C1153" t="s">
        <v>16</v>
      </c>
      <c r="D1153" t="s">
        <v>174</v>
      </c>
      <c r="E1153" t="s">
        <v>18</v>
      </c>
      <c r="F1153" t="s">
        <v>8370</v>
      </c>
      <c r="G1153" t="s">
        <v>8371</v>
      </c>
      <c r="H1153" t="s">
        <v>8372</v>
      </c>
      <c r="I1153" t="s">
        <v>34</v>
      </c>
      <c r="J1153" t="s">
        <v>240</v>
      </c>
      <c r="K1153" t="s">
        <v>24</v>
      </c>
      <c r="L1153" t="s">
        <v>179</v>
      </c>
      <c r="M1153" t="s">
        <v>26</v>
      </c>
      <c r="N1153" t="s">
        <v>27</v>
      </c>
    </row>
    <row r="1154" spans="1:14" x14ac:dyDescent="0.25">
      <c r="A1154" t="s">
        <v>8373</v>
      </c>
      <c r="B1154" t="s">
        <v>8374</v>
      </c>
      <c r="C1154" t="s">
        <v>16</v>
      </c>
      <c r="D1154" t="s">
        <v>8375</v>
      </c>
      <c r="E1154" t="s">
        <v>18</v>
      </c>
      <c r="F1154" t="s">
        <v>8376</v>
      </c>
      <c r="G1154" t="s">
        <v>8377</v>
      </c>
      <c r="H1154" t="s">
        <v>8378</v>
      </c>
      <c r="I1154" t="s">
        <v>34</v>
      </c>
      <c r="J1154" t="s">
        <v>1056</v>
      </c>
      <c r="K1154" t="s">
        <v>24</v>
      </c>
      <c r="L1154" t="s">
        <v>82</v>
      </c>
      <c r="M1154" t="s">
        <v>8379</v>
      </c>
      <c r="N1154" t="s">
        <v>46</v>
      </c>
    </row>
    <row r="1155" spans="1:14" x14ac:dyDescent="0.25">
      <c r="A1155" t="s">
        <v>8380</v>
      </c>
      <c r="B1155" t="s">
        <v>4355</v>
      </c>
      <c r="C1155" t="s">
        <v>16</v>
      </c>
      <c r="D1155" t="s">
        <v>8381</v>
      </c>
      <c r="E1155" t="s">
        <v>18</v>
      </c>
      <c r="F1155" t="s">
        <v>8382</v>
      </c>
      <c r="G1155" t="s">
        <v>8383</v>
      </c>
      <c r="H1155" t="s">
        <v>8384</v>
      </c>
      <c r="I1155" t="s">
        <v>34</v>
      </c>
      <c r="J1155" t="s">
        <v>2658</v>
      </c>
      <c r="K1155" t="s">
        <v>24</v>
      </c>
      <c r="L1155" t="s">
        <v>477</v>
      </c>
      <c r="M1155" t="s">
        <v>8385</v>
      </c>
      <c r="N1155" t="s">
        <v>46</v>
      </c>
    </row>
    <row r="1156" spans="1:14" x14ac:dyDescent="0.25">
      <c r="A1156" t="s">
        <v>8393</v>
      </c>
      <c r="B1156" t="s">
        <v>227</v>
      </c>
      <c r="C1156" t="s">
        <v>16</v>
      </c>
      <c r="D1156" t="s">
        <v>1451</v>
      </c>
      <c r="E1156" t="s">
        <v>18</v>
      </c>
      <c r="F1156" t="s">
        <v>8394</v>
      </c>
      <c r="G1156" t="s">
        <v>8395</v>
      </c>
      <c r="H1156" t="s">
        <v>8396</v>
      </c>
      <c r="I1156" t="s">
        <v>34</v>
      </c>
      <c r="J1156" t="s">
        <v>1010</v>
      </c>
      <c r="K1156" t="s">
        <v>24</v>
      </c>
      <c r="L1156" t="s">
        <v>1455</v>
      </c>
      <c r="M1156" t="s">
        <v>26</v>
      </c>
      <c r="N1156" t="s">
        <v>27</v>
      </c>
    </row>
    <row r="1157" spans="1:14" x14ac:dyDescent="0.25">
      <c r="A1157" t="s">
        <v>381</v>
      </c>
      <c r="B1157" t="s">
        <v>382</v>
      </c>
      <c r="C1157" t="s">
        <v>76</v>
      </c>
      <c r="D1157" t="s">
        <v>197</v>
      </c>
      <c r="E1157" t="s">
        <v>18</v>
      </c>
      <c r="F1157" t="s">
        <v>8397</v>
      </c>
      <c r="G1157" t="s">
        <v>8398</v>
      </c>
      <c r="H1157" t="s">
        <v>8399</v>
      </c>
      <c r="I1157" t="s">
        <v>34</v>
      </c>
      <c r="J1157" t="s">
        <v>81</v>
      </c>
      <c r="K1157" t="s">
        <v>24</v>
      </c>
      <c r="L1157" t="s">
        <v>373</v>
      </c>
      <c r="M1157" t="s">
        <v>8400</v>
      </c>
      <c r="N1157" t="s">
        <v>46</v>
      </c>
    </row>
    <row r="1158" spans="1:14" x14ac:dyDescent="0.25">
      <c r="A1158" t="s">
        <v>8401</v>
      </c>
      <c r="B1158" t="s">
        <v>8402</v>
      </c>
      <c r="C1158" t="s">
        <v>1572</v>
      </c>
      <c r="D1158" t="s">
        <v>503</v>
      </c>
      <c r="E1158" t="s">
        <v>18</v>
      </c>
      <c r="F1158" t="s">
        <v>8403</v>
      </c>
      <c r="G1158" t="s">
        <v>8404</v>
      </c>
      <c r="H1158" t="s">
        <v>8405</v>
      </c>
      <c r="I1158" t="s">
        <v>34</v>
      </c>
      <c r="J1158" t="s">
        <v>192</v>
      </c>
      <c r="K1158" t="s">
        <v>24</v>
      </c>
      <c r="L1158" t="s">
        <v>63</v>
      </c>
      <c r="M1158" t="s">
        <v>8406</v>
      </c>
      <c r="N1158" t="s">
        <v>46</v>
      </c>
    </row>
    <row r="1159" spans="1:14" x14ac:dyDescent="0.25">
      <c r="A1159" t="s">
        <v>8407</v>
      </c>
      <c r="B1159" t="s">
        <v>8408</v>
      </c>
      <c r="C1159" t="s">
        <v>76</v>
      </c>
      <c r="D1159" t="s">
        <v>2415</v>
      </c>
      <c r="E1159" t="s">
        <v>18</v>
      </c>
      <c r="F1159" t="s">
        <v>8409</v>
      </c>
      <c r="G1159" t="s">
        <v>8410</v>
      </c>
      <c r="H1159" t="s">
        <v>8411</v>
      </c>
      <c r="I1159" t="s">
        <v>34</v>
      </c>
      <c r="J1159" t="s">
        <v>90</v>
      </c>
      <c r="K1159" t="s">
        <v>24</v>
      </c>
      <c r="L1159" t="s">
        <v>1577</v>
      </c>
      <c r="M1159" t="s">
        <v>8412</v>
      </c>
      <c r="N1159" t="s">
        <v>46</v>
      </c>
    </row>
    <row r="1160" spans="1:14" x14ac:dyDescent="0.25">
      <c r="A1160" t="s">
        <v>8420</v>
      </c>
      <c r="B1160" t="s">
        <v>8421</v>
      </c>
      <c r="C1160" t="s">
        <v>76</v>
      </c>
      <c r="D1160" t="s">
        <v>3844</v>
      </c>
      <c r="E1160" t="s">
        <v>18</v>
      </c>
      <c r="F1160" t="s">
        <v>8422</v>
      </c>
      <c r="G1160" t="s">
        <v>8423</v>
      </c>
      <c r="H1160" t="s">
        <v>8424</v>
      </c>
      <c r="I1160" t="s">
        <v>34</v>
      </c>
      <c r="J1160" t="s">
        <v>776</v>
      </c>
      <c r="K1160" t="s">
        <v>24</v>
      </c>
      <c r="L1160" t="s">
        <v>224</v>
      </c>
      <c r="M1160" t="s">
        <v>8425</v>
      </c>
      <c r="N1160" t="s">
        <v>46</v>
      </c>
    </row>
    <row r="1161" spans="1:14" x14ac:dyDescent="0.25">
      <c r="A1161" t="s">
        <v>28</v>
      </c>
      <c r="B1161" t="s">
        <v>4334</v>
      </c>
      <c r="C1161" t="s">
        <v>16</v>
      </c>
      <c r="D1161" t="s">
        <v>638</v>
      </c>
      <c r="E1161" t="s">
        <v>18</v>
      </c>
      <c r="F1161" t="s">
        <v>8426</v>
      </c>
      <c r="G1161" t="s">
        <v>8427</v>
      </c>
      <c r="H1161" t="s">
        <v>8428</v>
      </c>
      <c r="I1161" t="s">
        <v>34</v>
      </c>
      <c r="J1161" t="s">
        <v>1860</v>
      </c>
      <c r="K1161" t="s">
        <v>24</v>
      </c>
      <c r="L1161" t="s">
        <v>82</v>
      </c>
      <c r="M1161" t="s">
        <v>26</v>
      </c>
      <c r="N1161" t="s">
        <v>27</v>
      </c>
    </row>
    <row r="1162" spans="1:14" x14ac:dyDescent="0.25">
      <c r="A1162" t="s">
        <v>8435</v>
      </c>
      <c r="B1162" t="s">
        <v>8436</v>
      </c>
      <c r="C1162" t="s">
        <v>16</v>
      </c>
      <c r="D1162" t="s">
        <v>3889</v>
      </c>
      <c r="E1162" t="s">
        <v>18</v>
      </c>
      <c r="F1162" t="s">
        <v>8437</v>
      </c>
      <c r="G1162" t="s">
        <v>8438</v>
      </c>
      <c r="H1162" t="s">
        <v>8439</v>
      </c>
      <c r="I1162" t="s">
        <v>34</v>
      </c>
      <c r="J1162" t="s">
        <v>1836</v>
      </c>
      <c r="K1162" t="s">
        <v>24</v>
      </c>
      <c r="L1162" t="s">
        <v>82</v>
      </c>
      <c r="M1162" t="s">
        <v>8440</v>
      </c>
      <c r="N1162" t="s">
        <v>46</v>
      </c>
    </row>
    <row r="1163" spans="1:14" x14ac:dyDescent="0.25">
      <c r="A1163" t="s">
        <v>8441</v>
      </c>
      <c r="B1163" t="s">
        <v>5226</v>
      </c>
      <c r="C1163" t="s">
        <v>76</v>
      </c>
      <c r="D1163" t="s">
        <v>8442</v>
      </c>
      <c r="E1163" t="s">
        <v>18</v>
      </c>
      <c r="F1163" t="s">
        <v>8443</v>
      </c>
      <c r="G1163" t="s">
        <v>8444</v>
      </c>
      <c r="H1163" t="s">
        <v>8445</v>
      </c>
      <c r="I1163" t="s">
        <v>34</v>
      </c>
      <c r="J1163" t="s">
        <v>349</v>
      </c>
      <c r="K1163" t="s">
        <v>24</v>
      </c>
      <c r="L1163" t="s">
        <v>8446</v>
      </c>
      <c r="M1163" t="s">
        <v>8447</v>
      </c>
      <c r="N1163" t="s">
        <v>46</v>
      </c>
    </row>
    <row r="1164" spans="1:14" x14ac:dyDescent="0.25">
      <c r="A1164" t="s">
        <v>8448</v>
      </c>
      <c r="B1164" t="s">
        <v>8449</v>
      </c>
      <c r="C1164" t="s">
        <v>76</v>
      </c>
      <c r="D1164" t="s">
        <v>8450</v>
      </c>
      <c r="E1164" t="s">
        <v>18</v>
      </c>
      <c r="F1164" t="s">
        <v>8451</v>
      </c>
      <c r="G1164" t="s">
        <v>8452</v>
      </c>
      <c r="H1164" t="s">
        <v>8453</v>
      </c>
      <c r="I1164" t="s">
        <v>34</v>
      </c>
      <c r="J1164" t="s">
        <v>476</v>
      </c>
      <c r="K1164" t="s">
        <v>24</v>
      </c>
      <c r="L1164" t="s">
        <v>285</v>
      </c>
      <c r="M1164" t="s">
        <v>26</v>
      </c>
      <c r="N1164" t="s">
        <v>27</v>
      </c>
    </row>
    <row r="1165" spans="1:14" x14ac:dyDescent="0.25">
      <c r="A1165" t="s">
        <v>8454</v>
      </c>
      <c r="C1165" t="s">
        <v>16</v>
      </c>
      <c r="D1165" t="s">
        <v>3754</v>
      </c>
      <c r="E1165" t="s">
        <v>18</v>
      </c>
      <c r="F1165" t="s">
        <v>8455</v>
      </c>
      <c r="G1165" t="s">
        <v>8456</v>
      </c>
      <c r="H1165" t="s">
        <v>8457</v>
      </c>
      <c r="I1165" t="s">
        <v>34</v>
      </c>
      <c r="J1165" t="s">
        <v>307</v>
      </c>
      <c r="K1165" t="s">
        <v>24</v>
      </c>
      <c r="L1165" t="s">
        <v>248</v>
      </c>
      <c r="M1165" t="s">
        <v>26</v>
      </c>
      <c r="N1165" t="s">
        <v>27</v>
      </c>
    </row>
    <row r="1166" spans="1:14" x14ac:dyDescent="0.25">
      <c r="A1166" t="s">
        <v>8464</v>
      </c>
      <c r="B1166" t="s">
        <v>8465</v>
      </c>
      <c r="C1166" t="s">
        <v>76</v>
      </c>
      <c r="D1166" t="s">
        <v>197</v>
      </c>
      <c r="E1166" t="s">
        <v>18</v>
      </c>
      <c r="F1166" t="s">
        <v>8466</v>
      </c>
      <c r="G1166" t="s">
        <v>8467</v>
      </c>
      <c r="H1166" t="s">
        <v>8468</v>
      </c>
      <c r="I1166" t="s">
        <v>34</v>
      </c>
      <c r="J1166" t="s">
        <v>536</v>
      </c>
      <c r="K1166" t="s">
        <v>24</v>
      </c>
      <c r="L1166" t="s">
        <v>373</v>
      </c>
      <c r="M1166" t="s">
        <v>8469</v>
      </c>
      <c r="N1166" t="s">
        <v>46</v>
      </c>
    </row>
    <row r="1167" spans="1:14" x14ac:dyDescent="0.25">
      <c r="A1167" t="s">
        <v>8470</v>
      </c>
      <c r="B1167" t="s">
        <v>8471</v>
      </c>
      <c r="C1167" t="s">
        <v>16</v>
      </c>
      <c r="D1167" t="s">
        <v>1354</v>
      </c>
      <c r="E1167" t="s">
        <v>18</v>
      </c>
      <c r="F1167" t="s">
        <v>8472</v>
      </c>
      <c r="G1167" t="s">
        <v>8473</v>
      </c>
      <c r="H1167" t="s">
        <v>8474</v>
      </c>
      <c r="I1167" t="s">
        <v>34</v>
      </c>
      <c r="J1167" t="s">
        <v>976</v>
      </c>
      <c r="K1167" t="s">
        <v>24</v>
      </c>
      <c r="L1167" t="s">
        <v>1358</v>
      </c>
      <c r="M1167" t="s">
        <v>8475</v>
      </c>
      <c r="N1167" t="s">
        <v>46</v>
      </c>
    </row>
    <row r="1168" spans="1:14" x14ac:dyDescent="0.25">
      <c r="A1168" t="s">
        <v>8476</v>
      </c>
      <c r="B1168" t="s">
        <v>8477</v>
      </c>
      <c r="C1168" t="s">
        <v>76</v>
      </c>
      <c r="D1168" t="s">
        <v>8478</v>
      </c>
      <c r="E1168" t="s">
        <v>18</v>
      </c>
      <c r="F1168" t="s">
        <v>8479</v>
      </c>
      <c r="G1168" t="s">
        <v>8480</v>
      </c>
      <c r="H1168" t="s">
        <v>8481</v>
      </c>
      <c r="I1168" t="s">
        <v>34</v>
      </c>
      <c r="J1168" t="s">
        <v>782</v>
      </c>
      <c r="K1168" t="s">
        <v>24</v>
      </c>
      <c r="L1168" t="s">
        <v>44</v>
      </c>
      <c r="M1168" t="s">
        <v>26</v>
      </c>
      <c r="N1168" t="s">
        <v>27</v>
      </c>
    </row>
    <row r="1169" spans="1:14" x14ac:dyDescent="0.25">
      <c r="A1169" t="s">
        <v>8482</v>
      </c>
      <c r="B1169" t="s">
        <v>2753</v>
      </c>
      <c r="C1169" t="s">
        <v>16</v>
      </c>
      <c r="D1169" t="s">
        <v>472</v>
      </c>
      <c r="E1169" t="s">
        <v>18</v>
      </c>
      <c r="F1169" t="s">
        <v>8483</v>
      </c>
      <c r="G1169" t="s">
        <v>8484</v>
      </c>
      <c r="H1169" t="s">
        <v>8485</v>
      </c>
      <c r="I1169" t="s">
        <v>34</v>
      </c>
      <c r="J1169" t="s">
        <v>1019</v>
      </c>
      <c r="K1169" t="s">
        <v>24</v>
      </c>
      <c r="L1169" t="s">
        <v>477</v>
      </c>
      <c r="M1169" t="s">
        <v>26</v>
      </c>
      <c r="N1169" t="s">
        <v>27</v>
      </c>
    </row>
    <row r="1170" spans="1:14" x14ac:dyDescent="0.25">
      <c r="A1170" t="s">
        <v>8486</v>
      </c>
      <c r="B1170" t="s">
        <v>382</v>
      </c>
      <c r="C1170" t="s">
        <v>76</v>
      </c>
      <c r="D1170" t="s">
        <v>1347</v>
      </c>
      <c r="E1170" t="s">
        <v>18</v>
      </c>
      <c r="F1170" t="s">
        <v>8487</v>
      </c>
      <c r="G1170" t="s">
        <v>8488</v>
      </c>
      <c r="H1170" t="s">
        <v>8489</v>
      </c>
      <c r="I1170" t="s">
        <v>34</v>
      </c>
      <c r="J1170" t="s">
        <v>192</v>
      </c>
      <c r="K1170" t="s">
        <v>24</v>
      </c>
      <c r="L1170" t="s">
        <v>202</v>
      </c>
      <c r="M1170" t="s">
        <v>8490</v>
      </c>
      <c r="N1170" t="s">
        <v>46</v>
      </c>
    </row>
    <row r="1171" spans="1:14" x14ac:dyDescent="0.25">
      <c r="A1171" t="s">
        <v>8491</v>
      </c>
      <c r="B1171" t="s">
        <v>8492</v>
      </c>
      <c r="C1171" t="s">
        <v>76</v>
      </c>
      <c r="D1171" t="s">
        <v>4759</v>
      </c>
      <c r="E1171" t="s">
        <v>18</v>
      </c>
      <c r="F1171" t="s">
        <v>8493</v>
      </c>
      <c r="G1171" t="s">
        <v>8494</v>
      </c>
      <c r="H1171" t="s">
        <v>8495</v>
      </c>
      <c r="I1171" t="s">
        <v>34</v>
      </c>
      <c r="J1171" t="s">
        <v>782</v>
      </c>
      <c r="K1171" t="s">
        <v>24</v>
      </c>
      <c r="L1171" t="s">
        <v>82</v>
      </c>
      <c r="M1171" t="s">
        <v>26</v>
      </c>
      <c r="N1171" t="s">
        <v>27</v>
      </c>
    </row>
    <row r="1172" spans="1:14" x14ac:dyDescent="0.25">
      <c r="A1172" t="s">
        <v>8496</v>
      </c>
      <c r="B1172" t="s">
        <v>8497</v>
      </c>
      <c r="C1172" t="s">
        <v>76</v>
      </c>
      <c r="D1172" t="s">
        <v>67</v>
      </c>
      <c r="E1172" t="s">
        <v>18</v>
      </c>
      <c r="F1172" t="s">
        <v>8498</v>
      </c>
      <c r="G1172" t="s">
        <v>8499</v>
      </c>
      <c r="H1172" t="s">
        <v>8500</v>
      </c>
      <c r="I1172" t="s">
        <v>34</v>
      </c>
      <c r="J1172" t="s">
        <v>1398</v>
      </c>
      <c r="K1172" t="s">
        <v>24</v>
      </c>
      <c r="L1172" t="s">
        <v>82</v>
      </c>
      <c r="M1172" t="s">
        <v>8501</v>
      </c>
      <c r="N1172" t="s">
        <v>46</v>
      </c>
    </row>
    <row r="1173" spans="1:14" x14ac:dyDescent="0.25">
      <c r="A1173" t="s">
        <v>8502</v>
      </c>
      <c r="B1173" t="s">
        <v>8503</v>
      </c>
      <c r="C1173" t="s">
        <v>1572</v>
      </c>
      <c r="D1173" t="s">
        <v>8504</v>
      </c>
      <c r="E1173" t="s">
        <v>18</v>
      </c>
      <c r="F1173" t="s">
        <v>8505</v>
      </c>
      <c r="G1173" t="s">
        <v>8506</v>
      </c>
      <c r="H1173" t="s">
        <v>8507</v>
      </c>
      <c r="I1173" t="s">
        <v>34</v>
      </c>
      <c r="J1173" t="s">
        <v>4634</v>
      </c>
      <c r="K1173" t="s">
        <v>24</v>
      </c>
      <c r="L1173" t="s">
        <v>5160</v>
      </c>
      <c r="M1173" t="s">
        <v>8508</v>
      </c>
      <c r="N1173" t="s">
        <v>46</v>
      </c>
    </row>
    <row r="1174" spans="1:14" x14ac:dyDescent="0.25">
      <c r="A1174" t="s">
        <v>8509</v>
      </c>
      <c r="B1174" t="s">
        <v>1129</v>
      </c>
      <c r="C1174" t="s">
        <v>16</v>
      </c>
      <c r="D1174" t="s">
        <v>1130</v>
      </c>
      <c r="E1174" t="s">
        <v>695</v>
      </c>
      <c r="F1174" t="s">
        <v>8510</v>
      </c>
      <c r="G1174" t="s">
        <v>8511</v>
      </c>
      <c r="H1174" t="s">
        <v>8512</v>
      </c>
      <c r="I1174" t="s">
        <v>34</v>
      </c>
      <c r="J1174" t="s">
        <v>2092</v>
      </c>
      <c r="K1174" t="s">
        <v>24</v>
      </c>
      <c r="L1174" t="s">
        <v>8513</v>
      </c>
      <c r="M1174" t="s">
        <v>26</v>
      </c>
      <c r="N1174" t="s">
        <v>27</v>
      </c>
    </row>
    <row r="1175" spans="1:14" x14ac:dyDescent="0.25">
      <c r="A1175" t="s">
        <v>8514</v>
      </c>
      <c r="B1175" t="s">
        <v>8515</v>
      </c>
      <c r="C1175" t="s">
        <v>16</v>
      </c>
      <c r="D1175" t="s">
        <v>3889</v>
      </c>
      <c r="E1175" t="s">
        <v>695</v>
      </c>
      <c r="F1175" t="s">
        <v>8516</v>
      </c>
      <c r="G1175" t="s">
        <v>8517</v>
      </c>
      <c r="H1175" t="s">
        <v>8518</v>
      </c>
      <c r="I1175" t="s">
        <v>34</v>
      </c>
      <c r="J1175" t="s">
        <v>699</v>
      </c>
      <c r="K1175" t="s">
        <v>24</v>
      </c>
      <c r="L1175" t="s">
        <v>44</v>
      </c>
      <c r="M1175" t="s">
        <v>26</v>
      </c>
      <c r="N1175" t="s">
        <v>27</v>
      </c>
    </row>
    <row r="1176" spans="1:14" x14ac:dyDescent="0.25">
      <c r="A1176" t="s">
        <v>8538</v>
      </c>
      <c r="B1176" t="s">
        <v>8539</v>
      </c>
      <c r="C1176" t="s">
        <v>76</v>
      </c>
      <c r="D1176" t="s">
        <v>67</v>
      </c>
      <c r="E1176" t="s">
        <v>695</v>
      </c>
      <c r="F1176" t="s">
        <v>8540</v>
      </c>
      <c r="G1176" t="s">
        <v>8541</v>
      </c>
      <c r="H1176" t="s">
        <v>8542</v>
      </c>
      <c r="I1176" t="s">
        <v>34</v>
      </c>
      <c r="J1176" t="s">
        <v>1161</v>
      </c>
      <c r="K1176" t="s">
        <v>24</v>
      </c>
      <c r="L1176" t="s">
        <v>44</v>
      </c>
      <c r="M1176" t="s">
        <v>26</v>
      </c>
      <c r="N1176" t="s">
        <v>27</v>
      </c>
    </row>
    <row r="1177" spans="1:14" x14ac:dyDescent="0.25">
      <c r="A1177" t="s">
        <v>8543</v>
      </c>
      <c r="B1177" t="s">
        <v>8544</v>
      </c>
      <c r="C1177" t="s">
        <v>16</v>
      </c>
      <c r="D1177" t="s">
        <v>4792</v>
      </c>
      <c r="E1177" t="s">
        <v>695</v>
      </c>
      <c r="F1177" t="s">
        <v>8545</v>
      </c>
      <c r="G1177" t="s">
        <v>8546</v>
      </c>
      <c r="H1177" t="s">
        <v>8547</v>
      </c>
      <c r="I1177" t="s">
        <v>34</v>
      </c>
      <c r="J1177" t="s">
        <v>691</v>
      </c>
      <c r="K1177" t="s">
        <v>24</v>
      </c>
      <c r="L1177" t="s">
        <v>914</v>
      </c>
      <c r="M1177" t="s">
        <v>26</v>
      </c>
      <c r="N1177" t="s">
        <v>27</v>
      </c>
    </row>
    <row r="1178" spans="1:14" x14ac:dyDescent="0.25">
      <c r="A1178" t="s">
        <v>8548</v>
      </c>
      <c r="B1178" t="s">
        <v>8549</v>
      </c>
      <c r="C1178" t="s">
        <v>16</v>
      </c>
      <c r="D1178" t="s">
        <v>3060</v>
      </c>
      <c r="E1178" t="s">
        <v>18</v>
      </c>
      <c r="F1178" t="s">
        <v>8550</v>
      </c>
      <c r="G1178" t="s">
        <v>8551</v>
      </c>
      <c r="H1178" t="s">
        <v>8552</v>
      </c>
      <c r="I1178" t="s">
        <v>34</v>
      </c>
      <c r="J1178" t="s">
        <v>43</v>
      </c>
      <c r="K1178" t="s">
        <v>24</v>
      </c>
      <c r="L1178" t="s">
        <v>224</v>
      </c>
      <c r="M1178" t="s">
        <v>8553</v>
      </c>
      <c r="N1178" t="s">
        <v>46</v>
      </c>
    </row>
    <row r="1179" spans="1:14" x14ac:dyDescent="0.25">
      <c r="A1179" t="s">
        <v>8554</v>
      </c>
      <c r="B1179" t="s">
        <v>952</v>
      </c>
      <c r="C1179" t="s">
        <v>76</v>
      </c>
      <c r="D1179" t="s">
        <v>8555</v>
      </c>
      <c r="E1179" t="s">
        <v>18</v>
      </c>
      <c r="F1179" t="s">
        <v>8556</v>
      </c>
      <c r="G1179" t="s">
        <v>8557</v>
      </c>
      <c r="H1179" t="s">
        <v>8558</v>
      </c>
      <c r="I1179" t="s">
        <v>34</v>
      </c>
      <c r="J1179" t="s">
        <v>1066</v>
      </c>
      <c r="K1179" t="s">
        <v>24</v>
      </c>
      <c r="L1179" t="s">
        <v>477</v>
      </c>
      <c r="M1179" t="s">
        <v>26</v>
      </c>
      <c r="N1179" t="s">
        <v>27</v>
      </c>
    </row>
    <row r="1180" spans="1:14" x14ac:dyDescent="0.25">
      <c r="A1180" t="s">
        <v>8559</v>
      </c>
      <c r="B1180" t="s">
        <v>8560</v>
      </c>
      <c r="C1180" t="s">
        <v>16</v>
      </c>
      <c r="D1180" t="s">
        <v>8561</v>
      </c>
      <c r="E1180" t="s">
        <v>18</v>
      </c>
      <c r="F1180" t="s">
        <v>8562</v>
      </c>
      <c r="G1180" t="s">
        <v>8563</v>
      </c>
      <c r="H1180" t="s">
        <v>8564</v>
      </c>
      <c r="I1180" t="s">
        <v>34</v>
      </c>
      <c r="J1180" t="s">
        <v>90</v>
      </c>
      <c r="K1180" t="s">
        <v>24</v>
      </c>
      <c r="L1180" t="s">
        <v>82</v>
      </c>
      <c r="M1180" t="s">
        <v>8565</v>
      </c>
      <c r="N1180" t="s">
        <v>46</v>
      </c>
    </row>
    <row r="1181" spans="1:14" x14ac:dyDescent="0.25">
      <c r="A1181" t="s">
        <v>8574</v>
      </c>
      <c r="B1181" t="s">
        <v>8575</v>
      </c>
      <c r="C1181" t="s">
        <v>76</v>
      </c>
      <c r="D1181" t="s">
        <v>397</v>
      </c>
      <c r="E1181" t="s">
        <v>18</v>
      </c>
      <c r="F1181" t="s">
        <v>8576</v>
      </c>
      <c r="G1181" t="s">
        <v>8577</v>
      </c>
      <c r="H1181" t="s">
        <v>8578</v>
      </c>
      <c r="I1181" t="s">
        <v>34</v>
      </c>
      <c r="J1181" t="s">
        <v>276</v>
      </c>
      <c r="K1181" t="s">
        <v>24</v>
      </c>
      <c r="L1181" t="s">
        <v>401</v>
      </c>
      <c r="M1181" t="s">
        <v>26</v>
      </c>
      <c r="N1181" t="s">
        <v>27</v>
      </c>
    </row>
    <row r="1182" spans="1:14" x14ac:dyDescent="0.25">
      <c r="A1182" t="s">
        <v>8579</v>
      </c>
      <c r="B1182" t="s">
        <v>8580</v>
      </c>
      <c r="C1182" t="s">
        <v>16</v>
      </c>
      <c r="D1182" t="s">
        <v>8581</v>
      </c>
      <c r="E1182" t="s">
        <v>18</v>
      </c>
      <c r="F1182" t="s">
        <v>8582</v>
      </c>
      <c r="G1182" t="s">
        <v>8583</v>
      </c>
      <c r="H1182" t="s">
        <v>8584</v>
      </c>
      <c r="I1182" t="s">
        <v>34</v>
      </c>
      <c r="J1182" t="s">
        <v>669</v>
      </c>
      <c r="K1182" t="s">
        <v>24</v>
      </c>
      <c r="L1182" t="s">
        <v>8585</v>
      </c>
      <c r="M1182" t="s">
        <v>8586</v>
      </c>
      <c r="N1182" t="s">
        <v>46</v>
      </c>
    </row>
    <row r="1183" spans="1:14" x14ac:dyDescent="0.25">
      <c r="A1183" t="s">
        <v>8587</v>
      </c>
      <c r="B1183" t="s">
        <v>8588</v>
      </c>
      <c r="C1183" t="s">
        <v>16</v>
      </c>
      <c r="D1183" t="s">
        <v>8589</v>
      </c>
      <c r="E1183" t="s">
        <v>18</v>
      </c>
      <c r="F1183" t="s">
        <v>8590</v>
      </c>
      <c r="G1183" t="s">
        <v>8591</v>
      </c>
      <c r="H1183" t="s">
        <v>8592</v>
      </c>
      <c r="I1183" t="s">
        <v>34</v>
      </c>
      <c r="J1183" t="s">
        <v>201</v>
      </c>
      <c r="K1183" t="s">
        <v>24</v>
      </c>
      <c r="L1183" t="s">
        <v>224</v>
      </c>
      <c r="M1183" t="s">
        <v>8593</v>
      </c>
      <c r="N1183" t="s">
        <v>46</v>
      </c>
    </row>
    <row r="1184" spans="1:14" x14ac:dyDescent="0.25">
      <c r="A1184" t="s">
        <v>8594</v>
      </c>
      <c r="B1184" t="s">
        <v>8595</v>
      </c>
      <c r="C1184" t="s">
        <v>76</v>
      </c>
      <c r="D1184" t="s">
        <v>8596</v>
      </c>
      <c r="E1184" t="s">
        <v>18</v>
      </c>
      <c r="F1184" t="s">
        <v>8597</v>
      </c>
      <c r="G1184" t="s">
        <v>8598</v>
      </c>
      <c r="H1184" t="s">
        <v>8599</v>
      </c>
      <c r="I1184" t="s">
        <v>34</v>
      </c>
      <c r="J1184" t="s">
        <v>1648</v>
      </c>
      <c r="K1184" t="s">
        <v>24</v>
      </c>
      <c r="L1184" t="s">
        <v>82</v>
      </c>
      <c r="M1184" t="s">
        <v>26</v>
      </c>
      <c r="N1184" t="s">
        <v>27</v>
      </c>
    </row>
    <row r="1185" spans="1:14" x14ac:dyDescent="0.25">
      <c r="A1185" t="s">
        <v>8600</v>
      </c>
      <c r="C1185" t="s">
        <v>16</v>
      </c>
      <c r="E1185" t="s">
        <v>18</v>
      </c>
      <c r="F1185" t="s">
        <v>8601</v>
      </c>
      <c r="G1185" t="s">
        <v>8602</v>
      </c>
      <c r="H1185" t="s">
        <v>8603</v>
      </c>
      <c r="I1185" t="s">
        <v>34</v>
      </c>
      <c r="J1185" t="s">
        <v>635</v>
      </c>
      <c r="K1185" t="s">
        <v>24</v>
      </c>
      <c r="L1185" t="s">
        <v>8604</v>
      </c>
      <c r="M1185" t="s">
        <v>8605</v>
      </c>
      <c r="N1185" t="s">
        <v>46</v>
      </c>
    </row>
    <row r="1186" spans="1:14" x14ac:dyDescent="0.25">
      <c r="A1186" t="s">
        <v>8606</v>
      </c>
      <c r="B1186" t="s">
        <v>8607</v>
      </c>
      <c r="C1186" t="s">
        <v>16</v>
      </c>
      <c r="D1186" t="s">
        <v>8608</v>
      </c>
      <c r="E1186" t="s">
        <v>18</v>
      </c>
      <c r="F1186" t="s">
        <v>8609</v>
      </c>
      <c r="G1186" t="s">
        <v>8610</v>
      </c>
      <c r="H1186" t="s">
        <v>8611</v>
      </c>
      <c r="I1186" t="s">
        <v>34</v>
      </c>
      <c r="J1186" t="s">
        <v>456</v>
      </c>
      <c r="K1186" t="s">
        <v>24</v>
      </c>
      <c r="L1186" t="s">
        <v>248</v>
      </c>
      <c r="M1186" t="s">
        <v>8612</v>
      </c>
      <c r="N1186" t="s">
        <v>46</v>
      </c>
    </row>
    <row r="1187" spans="1:14" x14ac:dyDescent="0.25">
      <c r="A1187" t="s">
        <v>4255</v>
      </c>
      <c r="B1187" t="s">
        <v>1424</v>
      </c>
      <c r="C1187" t="s">
        <v>16</v>
      </c>
      <c r="D1187" t="s">
        <v>288</v>
      </c>
      <c r="E1187" t="s">
        <v>18</v>
      </c>
      <c r="F1187" t="s">
        <v>4257</v>
      </c>
      <c r="G1187" t="s">
        <v>8613</v>
      </c>
      <c r="H1187" t="s">
        <v>8614</v>
      </c>
      <c r="I1187" t="s">
        <v>34</v>
      </c>
      <c r="J1187" t="s">
        <v>217</v>
      </c>
      <c r="K1187" t="s">
        <v>24</v>
      </c>
      <c r="L1187" t="s">
        <v>224</v>
      </c>
      <c r="M1187" t="s">
        <v>26</v>
      </c>
      <c r="N1187" t="s">
        <v>27</v>
      </c>
    </row>
    <row r="1188" spans="1:14" x14ac:dyDescent="0.25">
      <c r="A1188" t="s">
        <v>8615</v>
      </c>
      <c r="B1188" t="s">
        <v>7342</v>
      </c>
      <c r="C1188" t="s">
        <v>76</v>
      </c>
      <c r="D1188" t="s">
        <v>220</v>
      </c>
      <c r="E1188" t="s">
        <v>18</v>
      </c>
      <c r="F1188" t="s">
        <v>8616</v>
      </c>
      <c r="G1188" t="s">
        <v>8617</v>
      </c>
      <c r="H1188" t="s">
        <v>8618</v>
      </c>
      <c r="I1188" t="s">
        <v>34</v>
      </c>
      <c r="J1188" t="s">
        <v>8619</v>
      </c>
      <c r="K1188" t="s">
        <v>3836</v>
      </c>
      <c r="L1188" t="s">
        <v>477</v>
      </c>
      <c r="M1188" t="s">
        <v>26</v>
      </c>
      <c r="N1188" t="s">
        <v>27</v>
      </c>
    </row>
    <row r="1189" spans="1:14" x14ac:dyDescent="0.25">
      <c r="A1189" t="s">
        <v>8620</v>
      </c>
      <c r="B1189" t="s">
        <v>8621</v>
      </c>
      <c r="C1189" t="s">
        <v>76</v>
      </c>
      <c r="D1189" t="s">
        <v>8622</v>
      </c>
      <c r="E1189" t="s">
        <v>18</v>
      </c>
      <c r="F1189" t="s">
        <v>8623</v>
      </c>
      <c r="G1189" t="s">
        <v>8624</v>
      </c>
      <c r="H1189" t="s">
        <v>8625</v>
      </c>
      <c r="I1189" t="s">
        <v>34</v>
      </c>
      <c r="J1189" t="s">
        <v>43</v>
      </c>
      <c r="K1189" t="s">
        <v>24</v>
      </c>
      <c r="L1189" t="s">
        <v>224</v>
      </c>
      <c r="M1189" t="s">
        <v>8626</v>
      </c>
      <c r="N1189" t="s">
        <v>46</v>
      </c>
    </row>
    <row r="1190" spans="1:14" x14ac:dyDescent="0.25">
      <c r="A1190" t="s">
        <v>8627</v>
      </c>
      <c r="B1190" t="s">
        <v>8628</v>
      </c>
      <c r="C1190" t="s">
        <v>16</v>
      </c>
      <c r="D1190" t="s">
        <v>1327</v>
      </c>
      <c r="E1190" t="s">
        <v>18</v>
      </c>
      <c r="F1190" t="s">
        <v>8629</v>
      </c>
      <c r="G1190" t="s">
        <v>8630</v>
      </c>
      <c r="H1190" t="s">
        <v>8631</v>
      </c>
      <c r="I1190" t="s">
        <v>34</v>
      </c>
      <c r="J1190" t="s">
        <v>1744</v>
      </c>
      <c r="K1190" t="s">
        <v>24</v>
      </c>
      <c r="L1190" t="s">
        <v>1331</v>
      </c>
      <c r="M1190" t="s">
        <v>8632</v>
      </c>
      <c r="N1190" t="s">
        <v>46</v>
      </c>
    </row>
    <row r="1191" spans="1:14" x14ac:dyDescent="0.25">
      <c r="A1191" t="s">
        <v>8633</v>
      </c>
      <c r="B1191" t="s">
        <v>8634</v>
      </c>
      <c r="C1191" t="s">
        <v>16</v>
      </c>
      <c r="D1191" t="s">
        <v>397</v>
      </c>
      <c r="E1191" t="s">
        <v>18</v>
      </c>
      <c r="F1191" t="s">
        <v>8635</v>
      </c>
      <c r="G1191" t="s">
        <v>8636</v>
      </c>
      <c r="H1191" t="s">
        <v>8637</v>
      </c>
      <c r="I1191" t="s">
        <v>34</v>
      </c>
      <c r="J1191" t="s">
        <v>23</v>
      </c>
      <c r="K1191" t="s">
        <v>24</v>
      </c>
      <c r="L1191" t="s">
        <v>401</v>
      </c>
      <c r="M1191" t="s">
        <v>26</v>
      </c>
      <c r="N1191" t="s">
        <v>27</v>
      </c>
    </row>
    <row r="1192" spans="1:14" x14ac:dyDescent="0.25">
      <c r="A1192" t="s">
        <v>8638</v>
      </c>
      <c r="B1192" t="s">
        <v>8639</v>
      </c>
      <c r="C1192" t="s">
        <v>76</v>
      </c>
      <c r="D1192" t="s">
        <v>631</v>
      </c>
      <c r="E1192" t="s">
        <v>18</v>
      </c>
      <c r="F1192" t="s">
        <v>8640</v>
      </c>
      <c r="G1192" t="s">
        <v>8641</v>
      </c>
      <c r="H1192" t="s">
        <v>8642</v>
      </c>
      <c r="I1192" t="s">
        <v>34</v>
      </c>
      <c r="J1192" t="s">
        <v>536</v>
      </c>
      <c r="K1192" t="s">
        <v>24</v>
      </c>
      <c r="L1192" t="s">
        <v>3765</v>
      </c>
      <c r="M1192" t="s">
        <v>8643</v>
      </c>
      <c r="N1192" t="s">
        <v>46</v>
      </c>
    </row>
    <row r="1193" spans="1:14" x14ac:dyDescent="0.25">
      <c r="A1193" t="s">
        <v>8644</v>
      </c>
      <c r="B1193" t="s">
        <v>8645</v>
      </c>
      <c r="C1193" t="s">
        <v>16</v>
      </c>
      <c r="D1193" t="s">
        <v>8646</v>
      </c>
      <c r="E1193" t="s">
        <v>18</v>
      </c>
      <c r="F1193" t="s">
        <v>8647</v>
      </c>
      <c r="G1193" t="s">
        <v>8648</v>
      </c>
      <c r="H1193" t="s">
        <v>8649</v>
      </c>
      <c r="I1193" t="s">
        <v>34</v>
      </c>
      <c r="J1193" t="s">
        <v>4468</v>
      </c>
      <c r="K1193" t="s">
        <v>24</v>
      </c>
      <c r="L1193" t="s">
        <v>82</v>
      </c>
      <c r="M1193" t="s">
        <v>8650</v>
      </c>
      <c r="N1193" t="s">
        <v>46</v>
      </c>
    </row>
    <row r="1194" spans="1:14" x14ac:dyDescent="0.25">
      <c r="A1194" t="s">
        <v>6755</v>
      </c>
      <c r="B1194" t="s">
        <v>6756</v>
      </c>
      <c r="C1194" t="s">
        <v>16</v>
      </c>
      <c r="D1194" t="s">
        <v>808</v>
      </c>
      <c r="E1194" t="s">
        <v>18</v>
      </c>
      <c r="F1194" t="s">
        <v>8651</v>
      </c>
      <c r="G1194" t="s">
        <v>8652</v>
      </c>
      <c r="H1194" t="s">
        <v>8653</v>
      </c>
      <c r="I1194" t="s">
        <v>34</v>
      </c>
      <c r="J1194" t="s">
        <v>1019</v>
      </c>
      <c r="K1194" t="s">
        <v>24</v>
      </c>
      <c r="L1194" t="s">
        <v>82</v>
      </c>
      <c r="M1194" t="s">
        <v>26</v>
      </c>
      <c r="N1194" t="s">
        <v>27</v>
      </c>
    </row>
    <row r="1195" spans="1:14" x14ac:dyDescent="0.25">
      <c r="A1195" t="s">
        <v>8654</v>
      </c>
      <c r="B1195" t="s">
        <v>8655</v>
      </c>
      <c r="C1195" t="s">
        <v>76</v>
      </c>
      <c r="D1195" t="s">
        <v>2691</v>
      </c>
      <c r="E1195" t="s">
        <v>18</v>
      </c>
      <c r="F1195" t="s">
        <v>8656</v>
      </c>
      <c r="G1195" t="s">
        <v>8657</v>
      </c>
      <c r="H1195" t="s">
        <v>8658</v>
      </c>
      <c r="I1195" t="s">
        <v>34</v>
      </c>
      <c r="J1195" t="s">
        <v>372</v>
      </c>
      <c r="K1195" t="s">
        <v>24</v>
      </c>
      <c r="L1195" t="s">
        <v>224</v>
      </c>
      <c r="M1195" t="s">
        <v>8659</v>
      </c>
      <c r="N1195" t="s">
        <v>46</v>
      </c>
    </row>
    <row r="1196" spans="1:14" x14ac:dyDescent="0.25">
      <c r="A1196" t="s">
        <v>8660</v>
      </c>
      <c r="B1196" t="s">
        <v>6619</v>
      </c>
      <c r="C1196" t="s">
        <v>16</v>
      </c>
      <c r="D1196" t="s">
        <v>8661</v>
      </c>
      <c r="E1196" t="s">
        <v>18</v>
      </c>
      <c r="F1196" t="s">
        <v>8662</v>
      </c>
      <c r="G1196" t="s">
        <v>8663</v>
      </c>
      <c r="H1196" t="s">
        <v>8664</v>
      </c>
      <c r="I1196" t="s">
        <v>34</v>
      </c>
      <c r="J1196" t="s">
        <v>98</v>
      </c>
      <c r="K1196" t="s">
        <v>24</v>
      </c>
      <c r="L1196" t="s">
        <v>6624</v>
      </c>
      <c r="M1196" t="s">
        <v>26</v>
      </c>
      <c r="N1196" t="s">
        <v>27</v>
      </c>
    </row>
    <row r="1197" spans="1:14" x14ac:dyDescent="0.25">
      <c r="A1197" t="s">
        <v>336</v>
      </c>
      <c r="B1197" t="s">
        <v>337</v>
      </c>
      <c r="C1197" t="s">
        <v>76</v>
      </c>
      <c r="D1197" t="s">
        <v>2027</v>
      </c>
      <c r="E1197" t="s">
        <v>18</v>
      </c>
      <c r="F1197" t="s">
        <v>8665</v>
      </c>
      <c r="G1197" t="s">
        <v>8666</v>
      </c>
      <c r="H1197" t="s">
        <v>8667</v>
      </c>
      <c r="I1197" t="s">
        <v>34</v>
      </c>
      <c r="J1197" t="s">
        <v>433</v>
      </c>
      <c r="K1197" t="s">
        <v>24</v>
      </c>
      <c r="L1197" t="s">
        <v>342</v>
      </c>
      <c r="M1197" t="s">
        <v>26</v>
      </c>
      <c r="N1197" t="s">
        <v>27</v>
      </c>
    </row>
    <row r="1198" spans="1:14" x14ac:dyDescent="0.25">
      <c r="A1198" t="s">
        <v>8668</v>
      </c>
      <c r="B1198" t="s">
        <v>8669</v>
      </c>
      <c r="C1198" t="s">
        <v>16</v>
      </c>
      <c r="D1198" t="s">
        <v>503</v>
      </c>
      <c r="E1198" t="s">
        <v>18</v>
      </c>
      <c r="F1198" t="s">
        <v>8670</v>
      </c>
      <c r="G1198" t="s">
        <v>8671</v>
      </c>
      <c r="H1198" t="s">
        <v>8672</v>
      </c>
      <c r="I1198" t="s">
        <v>34</v>
      </c>
      <c r="J1198" t="s">
        <v>162</v>
      </c>
      <c r="K1198" t="s">
        <v>24</v>
      </c>
      <c r="L1198" t="s">
        <v>224</v>
      </c>
      <c r="M1198" t="s">
        <v>8673</v>
      </c>
      <c r="N1198" t="s">
        <v>46</v>
      </c>
    </row>
    <row r="1199" spans="1:14" x14ac:dyDescent="0.25">
      <c r="A1199" t="s">
        <v>8683</v>
      </c>
      <c r="B1199" t="s">
        <v>8684</v>
      </c>
      <c r="C1199" t="s">
        <v>16</v>
      </c>
      <c r="D1199" t="s">
        <v>8685</v>
      </c>
      <c r="E1199" t="s">
        <v>18</v>
      </c>
      <c r="F1199" t="s">
        <v>8686</v>
      </c>
      <c r="G1199" t="s">
        <v>8687</v>
      </c>
      <c r="H1199" t="s">
        <v>8688</v>
      </c>
      <c r="I1199" t="s">
        <v>34</v>
      </c>
      <c r="J1199" t="s">
        <v>635</v>
      </c>
      <c r="K1199" t="s">
        <v>24</v>
      </c>
      <c r="L1199" t="s">
        <v>63</v>
      </c>
      <c r="M1199" t="s">
        <v>8689</v>
      </c>
      <c r="N1199" t="s">
        <v>46</v>
      </c>
    </row>
    <row r="1200" spans="1:14" x14ac:dyDescent="0.25">
      <c r="A1200" t="s">
        <v>8690</v>
      </c>
      <c r="B1200" t="s">
        <v>8691</v>
      </c>
      <c r="C1200" t="s">
        <v>16</v>
      </c>
      <c r="D1200" t="s">
        <v>1052</v>
      </c>
      <c r="E1200" t="s">
        <v>18</v>
      </c>
      <c r="F1200" t="s">
        <v>8692</v>
      </c>
      <c r="G1200" t="s">
        <v>8693</v>
      </c>
      <c r="H1200" t="s">
        <v>8694</v>
      </c>
      <c r="I1200" t="s">
        <v>34</v>
      </c>
      <c r="J1200" t="s">
        <v>201</v>
      </c>
      <c r="K1200" t="s">
        <v>24</v>
      </c>
      <c r="L1200" t="s">
        <v>224</v>
      </c>
      <c r="M1200" t="s">
        <v>8695</v>
      </c>
      <c r="N1200" t="s">
        <v>46</v>
      </c>
    </row>
    <row r="1201" spans="1:14" x14ac:dyDescent="0.25">
      <c r="A1201" t="s">
        <v>8696</v>
      </c>
      <c r="C1201" t="s">
        <v>16</v>
      </c>
      <c r="D1201" t="s">
        <v>8697</v>
      </c>
      <c r="E1201" t="s">
        <v>18</v>
      </c>
      <c r="F1201" t="s">
        <v>8698</v>
      </c>
      <c r="G1201" t="s">
        <v>8699</v>
      </c>
      <c r="H1201" t="s">
        <v>8700</v>
      </c>
      <c r="I1201" t="s">
        <v>34</v>
      </c>
      <c r="J1201" t="s">
        <v>2490</v>
      </c>
      <c r="K1201" t="s">
        <v>24</v>
      </c>
      <c r="L1201" t="s">
        <v>8701</v>
      </c>
      <c r="M1201" t="s">
        <v>26</v>
      </c>
      <c r="N1201" t="s">
        <v>27</v>
      </c>
    </row>
    <row r="1202" spans="1:14" x14ac:dyDescent="0.25">
      <c r="A1202" t="s">
        <v>8702</v>
      </c>
      <c r="B1202" t="s">
        <v>8703</v>
      </c>
      <c r="C1202" t="s">
        <v>76</v>
      </c>
      <c r="D1202" t="s">
        <v>8596</v>
      </c>
      <c r="E1202" t="s">
        <v>18</v>
      </c>
      <c r="F1202" t="s">
        <v>8704</v>
      </c>
      <c r="G1202" t="s">
        <v>8705</v>
      </c>
      <c r="H1202" t="s">
        <v>8706</v>
      </c>
      <c r="I1202" t="s">
        <v>34</v>
      </c>
      <c r="J1202" t="s">
        <v>2783</v>
      </c>
      <c r="K1202" t="s">
        <v>24</v>
      </c>
      <c r="L1202" t="s">
        <v>5576</v>
      </c>
      <c r="M1202" t="s">
        <v>8707</v>
      </c>
      <c r="N1202" t="s">
        <v>46</v>
      </c>
    </row>
    <row r="1203" spans="1:14" x14ac:dyDescent="0.25">
      <c r="A1203" t="s">
        <v>8708</v>
      </c>
      <c r="B1203" t="s">
        <v>8709</v>
      </c>
      <c r="C1203" t="s">
        <v>16</v>
      </c>
      <c r="D1203" t="s">
        <v>1539</v>
      </c>
      <c r="E1203" t="s">
        <v>18</v>
      </c>
      <c r="F1203" t="s">
        <v>8710</v>
      </c>
      <c r="G1203" t="s">
        <v>8711</v>
      </c>
      <c r="H1203" t="s">
        <v>8712</v>
      </c>
      <c r="I1203" t="s">
        <v>34</v>
      </c>
      <c r="J1203" t="s">
        <v>71</v>
      </c>
      <c r="K1203" t="s">
        <v>24</v>
      </c>
      <c r="L1203" t="s">
        <v>224</v>
      </c>
      <c r="M1203" t="s">
        <v>8713</v>
      </c>
      <c r="N1203" t="s">
        <v>46</v>
      </c>
    </row>
    <row r="1204" spans="1:14" x14ac:dyDescent="0.25">
      <c r="A1204" t="s">
        <v>8714</v>
      </c>
      <c r="B1204" t="s">
        <v>8715</v>
      </c>
      <c r="C1204" t="s">
        <v>16</v>
      </c>
      <c r="D1204" t="s">
        <v>3844</v>
      </c>
      <c r="E1204" t="s">
        <v>18</v>
      </c>
      <c r="F1204" t="s">
        <v>8716</v>
      </c>
      <c r="G1204" t="s">
        <v>8717</v>
      </c>
      <c r="H1204" t="s">
        <v>8718</v>
      </c>
      <c r="I1204" t="s">
        <v>34</v>
      </c>
      <c r="J1204" t="s">
        <v>433</v>
      </c>
      <c r="K1204" t="s">
        <v>24</v>
      </c>
      <c r="L1204" t="s">
        <v>36</v>
      </c>
      <c r="M1204" t="s">
        <v>26</v>
      </c>
      <c r="N1204" t="s">
        <v>27</v>
      </c>
    </row>
    <row r="1205" spans="1:14" x14ac:dyDescent="0.25">
      <c r="A1205" t="s">
        <v>8719</v>
      </c>
      <c r="B1205" t="s">
        <v>235</v>
      </c>
      <c r="C1205" t="s">
        <v>16</v>
      </c>
      <c r="D1205" t="s">
        <v>5489</v>
      </c>
      <c r="E1205" t="s">
        <v>18</v>
      </c>
      <c r="F1205" t="s">
        <v>8720</v>
      </c>
      <c r="G1205" t="s">
        <v>8721</v>
      </c>
      <c r="H1205" t="s">
        <v>8722</v>
      </c>
      <c r="I1205" t="s">
        <v>34</v>
      </c>
      <c r="J1205" t="s">
        <v>521</v>
      </c>
      <c r="K1205" t="s">
        <v>24</v>
      </c>
      <c r="L1205" t="s">
        <v>44</v>
      </c>
      <c r="M1205" t="s">
        <v>26</v>
      </c>
      <c r="N1205" t="s">
        <v>27</v>
      </c>
    </row>
    <row r="1206" spans="1:14" x14ac:dyDescent="0.25">
      <c r="A1206" t="s">
        <v>8723</v>
      </c>
      <c r="B1206" t="s">
        <v>8724</v>
      </c>
      <c r="C1206" t="s">
        <v>16</v>
      </c>
      <c r="D1206" t="s">
        <v>503</v>
      </c>
      <c r="E1206" t="s">
        <v>18</v>
      </c>
      <c r="F1206" t="s">
        <v>8725</v>
      </c>
      <c r="G1206" t="s">
        <v>8726</v>
      </c>
      <c r="H1206" t="s">
        <v>8727</v>
      </c>
      <c r="I1206" t="s">
        <v>34</v>
      </c>
      <c r="J1206" t="s">
        <v>776</v>
      </c>
      <c r="K1206" t="s">
        <v>24</v>
      </c>
      <c r="L1206" t="s">
        <v>224</v>
      </c>
      <c r="M1206" t="s">
        <v>8728</v>
      </c>
      <c r="N1206" t="s">
        <v>46</v>
      </c>
    </row>
    <row r="1207" spans="1:14" x14ac:dyDescent="0.25">
      <c r="A1207" t="s">
        <v>485</v>
      </c>
      <c r="B1207" t="s">
        <v>101</v>
      </c>
      <c r="C1207" t="s">
        <v>76</v>
      </c>
      <c r="D1207" t="s">
        <v>102</v>
      </c>
      <c r="E1207" t="s">
        <v>18</v>
      </c>
      <c r="F1207" t="s">
        <v>8748</v>
      </c>
      <c r="G1207" t="s">
        <v>8749</v>
      </c>
      <c r="H1207" t="s">
        <v>8750</v>
      </c>
      <c r="I1207" t="s">
        <v>34</v>
      </c>
      <c r="J1207" t="s">
        <v>1398</v>
      </c>
      <c r="K1207" t="s">
        <v>24</v>
      </c>
      <c r="L1207" t="s">
        <v>82</v>
      </c>
      <c r="M1207" t="s">
        <v>8751</v>
      </c>
      <c r="N1207" t="s">
        <v>46</v>
      </c>
    </row>
    <row r="1208" spans="1:14" x14ac:dyDescent="0.25">
      <c r="A1208" t="s">
        <v>8752</v>
      </c>
      <c r="B1208" t="s">
        <v>2313</v>
      </c>
      <c r="C1208" t="s">
        <v>16</v>
      </c>
      <c r="D1208" t="s">
        <v>6421</v>
      </c>
      <c r="E1208" t="s">
        <v>18</v>
      </c>
      <c r="F1208" t="s">
        <v>8753</v>
      </c>
      <c r="G1208" t="s">
        <v>8754</v>
      </c>
      <c r="H1208" t="s">
        <v>8755</v>
      </c>
      <c r="I1208" t="s">
        <v>34</v>
      </c>
      <c r="J1208" t="s">
        <v>256</v>
      </c>
      <c r="K1208" t="s">
        <v>24</v>
      </c>
      <c r="L1208" t="s">
        <v>441</v>
      </c>
      <c r="M1208" t="s">
        <v>26</v>
      </c>
      <c r="N1208" t="s">
        <v>27</v>
      </c>
    </row>
    <row r="1209" spans="1:14" x14ac:dyDescent="0.25">
      <c r="A1209" t="s">
        <v>8761</v>
      </c>
      <c r="B1209" t="s">
        <v>382</v>
      </c>
      <c r="C1209" t="s">
        <v>76</v>
      </c>
      <c r="D1209" t="s">
        <v>197</v>
      </c>
      <c r="E1209" t="s">
        <v>18</v>
      </c>
      <c r="F1209" t="s">
        <v>8762</v>
      </c>
      <c r="G1209" t="s">
        <v>8763</v>
      </c>
      <c r="H1209" t="s">
        <v>8764</v>
      </c>
      <c r="I1209" t="s">
        <v>34</v>
      </c>
      <c r="J1209" t="s">
        <v>372</v>
      </c>
      <c r="K1209" t="s">
        <v>24</v>
      </c>
      <c r="L1209" t="s">
        <v>202</v>
      </c>
      <c r="M1209" t="s">
        <v>8765</v>
      </c>
      <c r="N1209" t="s">
        <v>46</v>
      </c>
    </row>
    <row r="1210" spans="1:14" x14ac:dyDescent="0.25">
      <c r="A1210" t="s">
        <v>8775</v>
      </c>
      <c r="B1210" t="s">
        <v>8776</v>
      </c>
      <c r="C1210" t="s">
        <v>16</v>
      </c>
      <c r="D1210" t="s">
        <v>1376</v>
      </c>
      <c r="E1210" t="s">
        <v>18</v>
      </c>
      <c r="F1210" t="s">
        <v>8777</v>
      </c>
      <c r="G1210" t="s">
        <v>8778</v>
      </c>
      <c r="H1210" t="s">
        <v>8779</v>
      </c>
      <c r="I1210" t="s">
        <v>34</v>
      </c>
      <c r="J1210" t="s">
        <v>315</v>
      </c>
      <c r="K1210" t="s">
        <v>24</v>
      </c>
      <c r="L1210" t="s">
        <v>477</v>
      </c>
      <c r="M1210" t="s">
        <v>8780</v>
      </c>
      <c r="N1210" t="s">
        <v>46</v>
      </c>
    </row>
    <row r="1211" spans="1:14" x14ac:dyDescent="0.25">
      <c r="A1211" t="s">
        <v>8781</v>
      </c>
      <c r="B1211" t="s">
        <v>8782</v>
      </c>
      <c r="C1211" t="s">
        <v>76</v>
      </c>
      <c r="D1211" t="s">
        <v>8783</v>
      </c>
      <c r="E1211" t="s">
        <v>18</v>
      </c>
      <c r="F1211" t="s">
        <v>8784</v>
      </c>
      <c r="G1211" t="s">
        <v>8785</v>
      </c>
      <c r="H1211" t="s">
        <v>8786</v>
      </c>
      <c r="I1211" t="s">
        <v>34</v>
      </c>
      <c r="J1211" t="s">
        <v>7669</v>
      </c>
      <c r="K1211" t="s">
        <v>24</v>
      </c>
      <c r="L1211" t="s">
        <v>224</v>
      </c>
      <c r="M1211" t="s">
        <v>8787</v>
      </c>
      <c r="N1211" t="s">
        <v>46</v>
      </c>
    </row>
    <row r="1212" spans="1:14" x14ac:dyDescent="0.25">
      <c r="A1212" t="s">
        <v>8794</v>
      </c>
      <c r="B1212" t="s">
        <v>652</v>
      </c>
      <c r="C1212" t="s">
        <v>16</v>
      </c>
      <c r="D1212" t="s">
        <v>220</v>
      </c>
      <c r="E1212" t="s">
        <v>18</v>
      </c>
      <c r="F1212" t="s">
        <v>8795</v>
      </c>
      <c r="G1212" t="s">
        <v>8796</v>
      </c>
      <c r="H1212" t="s">
        <v>8797</v>
      </c>
      <c r="I1212" t="s">
        <v>34</v>
      </c>
      <c r="J1212" t="s">
        <v>349</v>
      </c>
      <c r="K1212" t="s">
        <v>24</v>
      </c>
      <c r="L1212" t="s">
        <v>224</v>
      </c>
      <c r="M1212" t="s">
        <v>8798</v>
      </c>
      <c r="N1212" t="s">
        <v>46</v>
      </c>
    </row>
    <row r="1213" spans="1:14" x14ac:dyDescent="0.25">
      <c r="A1213" t="s">
        <v>8799</v>
      </c>
      <c r="C1213" t="s">
        <v>16</v>
      </c>
      <c r="D1213" t="s">
        <v>228</v>
      </c>
      <c r="E1213" t="s">
        <v>18</v>
      </c>
      <c r="F1213" t="s">
        <v>8800</v>
      </c>
      <c r="G1213" t="s">
        <v>8801</v>
      </c>
      <c r="H1213" t="s">
        <v>8802</v>
      </c>
      <c r="I1213" t="s">
        <v>34</v>
      </c>
      <c r="J1213" t="s">
        <v>2757</v>
      </c>
      <c r="K1213" t="s">
        <v>24</v>
      </c>
      <c r="L1213" t="s">
        <v>8803</v>
      </c>
      <c r="M1213" t="s">
        <v>26</v>
      </c>
      <c r="N1213" t="s">
        <v>27</v>
      </c>
    </row>
    <row r="1214" spans="1:14" x14ac:dyDescent="0.25">
      <c r="A1214" t="s">
        <v>8804</v>
      </c>
      <c r="B1214" t="s">
        <v>8805</v>
      </c>
      <c r="C1214" t="s">
        <v>1572</v>
      </c>
      <c r="D1214" t="s">
        <v>8806</v>
      </c>
      <c r="E1214" t="s">
        <v>18</v>
      </c>
      <c r="F1214" t="s">
        <v>8807</v>
      </c>
      <c r="G1214" t="s">
        <v>8808</v>
      </c>
      <c r="H1214" t="s">
        <v>8809</v>
      </c>
      <c r="I1214" t="s">
        <v>34</v>
      </c>
      <c r="J1214" t="s">
        <v>393</v>
      </c>
      <c r="K1214" t="s">
        <v>24</v>
      </c>
      <c r="L1214" t="s">
        <v>82</v>
      </c>
      <c r="M1214" t="s">
        <v>26</v>
      </c>
      <c r="N1214" t="s">
        <v>27</v>
      </c>
    </row>
    <row r="1215" spans="1:14" x14ac:dyDescent="0.25">
      <c r="A1215" t="s">
        <v>8810</v>
      </c>
      <c r="B1215" t="s">
        <v>8811</v>
      </c>
      <c r="C1215" t="s">
        <v>76</v>
      </c>
      <c r="D1215" t="s">
        <v>77</v>
      </c>
      <c r="E1215" t="s">
        <v>18</v>
      </c>
      <c r="F1215" t="s">
        <v>8812</v>
      </c>
      <c r="G1215" t="s">
        <v>8813</v>
      </c>
      <c r="H1215" t="s">
        <v>8814</v>
      </c>
      <c r="I1215" t="s">
        <v>34</v>
      </c>
      <c r="J1215" t="s">
        <v>315</v>
      </c>
      <c r="K1215" t="s">
        <v>24</v>
      </c>
      <c r="L1215" t="s">
        <v>82</v>
      </c>
      <c r="M1215" t="s">
        <v>8815</v>
      </c>
      <c r="N1215" t="s">
        <v>46</v>
      </c>
    </row>
    <row r="1216" spans="1:14" x14ac:dyDescent="0.25">
      <c r="A1216" t="s">
        <v>8816</v>
      </c>
      <c r="B1216" t="s">
        <v>8817</v>
      </c>
      <c r="C1216" t="s">
        <v>16</v>
      </c>
      <c r="D1216" t="s">
        <v>102</v>
      </c>
      <c r="E1216" t="s">
        <v>18</v>
      </c>
      <c r="F1216" t="s">
        <v>8818</v>
      </c>
      <c r="G1216" t="s">
        <v>8819</v>
      </c>
      <c r="H1216" t="s">
        <v>8820</v>
      </c>
      <c r="I1216" t="s">
        <v>34</v>
      </c>
      <c r="J1216" t="s">
        <v>2283</v>
      </c>
      <c r="K1216" t="s">
        <v>24</v>
      </c>
      <c r="L1216" t="s">
        <v>82</v>
      </c>
      <c r="M1216" t="s">
        <v>8821</v>
      </c>
      <c r="N1216" t="s">
        <v>46</v>
      </c>
    </row>
    <row r="1217" spans="1:14" x14ac:dyDescent="0.25">
      <c r="A1217" t="s">
        <v>8822</v>
      </c>
      <c r="B1217" t="s">
        <v>8823</v>
      </c>
      <c r="C1217" t="s">
        <v>76</v>
      </c>
      <c r="D1217" t="s">
        <v>8824</v>
      </c>
      <c r="E1217" t="s">
        <v>18</v>
      </c>
      <c r="F1217" t="s">
        <v>8825</v>
      </c>
      <c r="G1217" t="s">
        <v>8826</v>
      </c>
      <c r="H1217" t="s">
        <v>8827</v>
      </c>
      <c r="I1217" t="s">
        <v>34</v>
      </c>
      <c r="J1217" t="s">
        <v>412</v>
      </c>
      <c r="K1217" t="s">
        <v>24</v>
      </c>
      <c r="L1217" t="s">
        <v>6270</v>
      </c>
      <c r="M1217" t="s">
        <v>8828</v>
      </c>
      <c r="N1217" t="s">
        <v>46</v>
      </c>
    </row>
    <row r="1218" spans="1:14" x14ac:dyDescent="0.25">
      <c r="A1218" t="s">
        <v>8829</v>
      </c>
      <c r="B1218" t="s">
        <v>8231</v>
      </c>
      <c r="C1218" t="s">
        <v>76</v>
      </c>
      <c r="D1218" t="s">
        <v>49</v>
      </c>
      <c r="E1218" t="s">
        <v>18</v>
      </c>
      <c r="F1218" t="s">
        <v>8830</v>
      </c>
      <c r="G1218" t="s">
        <v>8831</v>
      </c>
      <c r="H1218" t="s">
        <v>8832</v>
      </c>
      <c r="I1218" t="s">
        <v>34</v>
      </c>
      <c r="J1218" t="s">
        <v>626</v>
      </c>
      <c r="K1218" t="s">
        <v>24</v>
      </c>
      <c r="L1218" t="s">
        <v>54</v>
      </c>
      <c r="M1218" t="s">
        <v>8833</v>
      </c>
      <c r="N1218" t="s">
        <v>46</v>
      </c>
    </row>
    <row r="1219" spans="1:14" x14ac:dyDescent="0.25">
      <c r="A1219" t="s">
        <v>8839</v>
      </c>
      <c r="B1219" t="s">
        <v>8840</v>
      </c>
      <c r="C1219" t="s">
        <v>16</v>
      </c>
      <c r="D1219" t="s">
        <v>8841</v>
      </c>
      <c r="E1219" t="s">
        <v>18</v>
      </c>
      <c r="F1219" t="s">
        <v>8842</v>
      </c>
      <c r="G1219" t="s">
        <v>8843</v>
      </c>
      <c r="H1219" t="s">
        <v>8844</v>
      </c>
      <c r="I1219" t="s">
        <v>34</v>
      </c>
      <c r="J1219" t="s">
        <v>217</v>
      </c>
      <c r="K1219" t="s">
        <v>24</v>
      </c>
      <c r="L1219" t="s">
        <v>44</v>
      </c>
      <c r="M1219" t="s">
        <v>26</v>
      </c>
      <c r="N1219" t="s">
        <v>27</v>
      </c>
    </row>
    <row r="1220" spans="1:14" x14ac:dyDescent="0.25">
      <c r="A1220" t="s">
        <v>8845</v>
      </c>
      <c r="C1220" t="s">
        <v>16</v>
      </c>
      <c r="D1220" t="s">
        <v>8846</v>
      </c>
      <c r="E1220" t="s">
        <v>18</v>
      </c>
      <c r="F1220" t="s">
        <v>8847</v>
      </c>
      <c r="G1220" t="s">
        <v>8848</v>
      </c>
      <c r="H1220" t="s">
        <v>8849</v>
      </c>
      <c r="I1220" t="s">
        <v>34</v>
      </c>
      <c r="J1220" t="s">
        <v>1161</v>
      </c>
      <c r="K1220" t="s">
        <v>24</v>
      </c>
      <c r="L1220" t="s">
        <v>677</v>
      </c>
      <c r="M1220" t="s">
        <v>26</v>
      </c>
      <c r="N1220" t="s">
        <v>27</v>
      </c>
    </row>
    <row r="1221" spans="1:14" x14ac:dyDescent="0.25">
      <c r="A1221" t="s">
        <v>8850</v>
      </c>
      <c r="B1221" t="s">
        <v>8851</v>
      </c>
      <c r="C1221" t="s">
        <v>76</v>
      </c>
      <c r="D1221" t="s">
        <v>2264</v>
      </c>
      <c r="E1221" t="s">
        <v>18</v>
      </c>
      <c r="F1221" t="s">
        <v>8852</v>
      </c>
      <c r="G1221" t="s">
        <v>8853</v>
      </c>
      <c r="H1221" t="s">
        <v>8854</v>
      </c>
      <c r="I1221" t="s">
        <v>34</v>
      </c>
      <c r="J1221" t="s">
        <v>575</v>
      </c>
      <c r="K1221" t="s">
        <v>24</v>
      </c>
      <c r="L1221" t="s">
        <v>224</v>
      </c>
      <c r="M1221" t="s">
        <v>8855</v>
      </c>
      <c r="N1221" t="s">
        <v>46</v>
      </c>
    </row>
    <row r="1222" spans="1:14" x14ac:dyDescent="0.25">
      <c r="A1222" t="s">
        <v>8856</v>
      </c>
      <c r="B1222" t="s">
        <v>2779</v>
      </c>
      <c r="C1222" t="s">
        <v>76</v>
      </c>
      <c r="D1222" t="s">
        <v>102</v>
      </c>
      <c r="E1222" t="s">
        <v>18</v>
      </c>
      <c r="F1222" t="s">
        <v>8857</v>
      </c>
      <c r="G1222" t="s">
        <v>8858</v>
      </c>
      <c r="H1222" t="s">
        <v>8859</v>
      </c>
      <c r="I1222" t="s">
        <v>34</v>
      </c>
      <c r="J1222" t="s">
        <v>794</v>
      </c>
      <c r="K1222" t="s">
        <v>24</v>
      </c>
      <c r="L1222" t="s">
        <v>373</v>
      </c>
      <c r="M1222" t="s">
        <v>8860</v>
      </c>
      <c r="N1222" t="s">
        <v>46</v>
      </c>
    </row>
    <row r="1223" spans="1:14" x14ac:dyDescent="0.25">
      <c r="A1223" t="s">
        <v>8861</v>
      </c>
      <c r="B1223" t="s">
        <v>8862</v>
      </c>
      <c r="C1223" t="s">
        <v>76</v>
      </c>
      <c r="D1223" t="s">
        <v>8863</v>
      </c>
      <c r="E1223" t="s">
        <v>18</v>
      </c>
      <c r="F1223" t="s">
        <v>8864</v>
      </c>
      <c r="G1223" t="s">
        <v>8865</v>
      </c>
      <c r="H1223" t="s">
        <v>8866</v>
      </c>
      <c r="I1223" t="s">
        <v>34</v>
      </c>
      <c r="J1223" t="s">
        <v>106</v>
      </c>
      <c r="K1223" t="s">
        <v>24</v>
      </c>
      <c r="L1223" t="s">
        <v>82</v>
      </c>
      <c r="M1223" t="s">
        <v>8867</v>
      </c>
      <c r="N1223" t="s">
        <v>46</v>
      </c>
    </row>
    <row r="1224" spans="1:14" x14ac:dyDescent="0.25">
      <c r="A1224" t="s">
        <v>8868</v>
      </c>
      <c r="B1224" t="s">
        <v>8869</v>
      </c>
      <c r="C1224" t="s">
        <v>76</v>
      </c>
      <c r="D1224" t="s">
        <v>631</v>
      </c>
      <c r="E1224" t="s">
        <v>18</v>
      </c>
      <c r="F1224" t="s">
        <v>8870</v>
      </c>
      <c r="G1224" t="s">
        <v>8871</v>
      </c>
      <c r="H1224" t="s">
        <v>8872</v>
      </c>
      <c r="I1224" t="s">
        <v>34</v>
      </c>
      <c r="J1224" t="s">
        <v>635</v>
      </c>
      <c r="K1224" t="s">
        <v>24</v>
      </c>
      <c r="L1224" t="s">
        <v>2467</v>
      </c>
      <c r="M1224" t="s">
        <v>8873</v>
      </c>
      <c r="N1224" t="s">
        <v>46</v>
      </c>
    </row>
    <row r="1225" spans="1:14" x14ac:dyDescent="0.25">
      <c r="A1225" t="s">
        <v>8874</v>
      </c>
      <c r="B1225" t="s">
        <v>8875</v>
      </c>
      <c r="C1225" t="s">
        <v>16</v>
      </c>
      <c r="E1225" t="s">
        <v>18</v>
      </c>
      <c r="F1225" t="s">
        <v>8876</v>
      </c>
      <c r="G1225" t="s">
        <v>8877</v>
      </c>
      <c r="H1225" t="s">
        <v>8878</v>
      </c>
      <c r="I1225" t="s">
        <v>34</v>
      </c>
      <c r="J1225" t="s">
        <v>256</v>
      </c>
      <c r="K1225" t="s">
        <v>24</v>
      </c>
      <c r="L1225" t="s">
        <v>184</v>
      </c>
      <c r="M1225" t="s">
        <v>26</v>
      </c>
      <c r="N1225" t="s">
        <v>27</v>
      </c>
    </row>
    <row r="1226" spans="1:14" x14ac:dyDescent="0.25">
      <c r="A1226" t="s">
        <v>8879</v>
      </c>
      <c r="B1226" t="s">
        <v>8880</v>
      </c>
      <c r="C1226" t="s">
        <v>76</v>
      </c>
      <c r="D1226" t="s">
        <v>8881</v>
      </c>
      <c r="E1226" t="s">
        <v>18</v>
      </c>
      <c r="F1226" t="s">
        <v>8882</v>
      </c>
      <c r="G1226" t="s">
        <v>8883</v>
      </c>
      <c r="H1226" t="s">
        <v>8884</v>
      </c>
      <c r="I1226" t="s">
        <v>34</v>
      </c>
      <c r="J1226" t="s">
        <v>1744</v>
      </c>
      <c r="K1226" t="s">
        <v>24</v>
      </c>
      <c r="L1226" t="s">
        <v>3702</v>
      </c>
      <c r="M1226" t="s">
        <v>8885</v>
      </c>
      <c r="N1226" t="s">
        <v>46</v>
      </c>
    </row>
    <row r="1227" spans="1:14" x14ac:dyDescent="0.25">
      <c r="A1227" t="s">
        <v>8886</v>
      </c>
      <c r="B1227" t="s">
        <v>8887</v>
      </c>
      <c r="C1227" t="s">
        <v>76</v>
      </c>
      <c r="D1227" t="s">
        <v>2328</v>
      </c>
      <c r="E1227" t="s">
        <v>18</v>
      </c>
      <c r="F1227" t="s">
        <v>8888</v>
      </c>
      <c r="G1227" t="s">
        <v>8889</v>
      </c>
      <c r="H1227" t="s">
        <v>8890</v>
      </c>
      <c r="I1227" t="s">
        <v>34</v>
      </c>
      <c r="J1227" t="s">
        <v>669</v>
      </c>
      <c r="K1227" t="s">
        <v>24</v>
      </c>
      <c r="L1227" t="s">
        <v>44</v>
      </c>
      <c r="M1227" t="s">
        <v>8891</v>
      </c>
      <c r="N1227" t="s">
        <v>46</v>
      </c>
    </row>
    <row r="1228" spans="1:14" x14ac:dyDescent="0.25">
      <c r="A1228" t="s">
        <v>8892</v>
      </c>
      <c r="B1228" t="s">
        <v>8893</v>
      </c>
      <c r="C1228" t="s">
        <v>76</v>
      </c>
      <c r="D1228" t="s">
        <v>8894</v>
      </c>
      <c r="E1228" t="s">
        <v>18</v>
      </c>
      <c r="F1228" t="s">
        <v>8895</v>
      </c>
      <c r="G1228" t="s">
        <v>8896</v>
      </c>
      <c r="H1228" t="s">
        <v>8897</v>
      </c>
      <c r="I1228" t="s">
        <v>34</v>
      </c>
      <c r="J1228" t="s">
        <v>456</v>
      </c>
      <c r="K1228" t="s">
        <v>24</v>
      </c>
      <c r="L1228" t="s">
        <v>848</v>
      </c>
      <c r="M1228" t="s">
        <v>8898</v>
      </c>
      <c r="N1228" t="s">
        <v>46</v>
      </c>
    </row>
    <row r="1229" spans="1:14" x14ac:dyDescent="0.25">
      <c r="A1229" t="s">
        <v>8899</v>
      </c>
      <c r="B1229" t="s">
        <v>8900</v>
      </c>
      <c r="C1229" t="s">
        <v>76</v>
      </c>
      <c r="D1229" t="s">
        <v>8901</v>
      </c>
      <c r="E1229" t="s">
        <v>18</v>
      </c>
      <c r="F1229" t="s">
        <v>8902</v>
      </c>
      <c r="G1229" t="s">
        <v>8903</v>
      </c>
      <c r="H1229" t="s">
        <v>8904</v>
      </c>
      <c r="I1229" t="s">
        <v>34</v>
      </c>
      <c r="J1229" t="s">
        <v>120</v>
      </c>
      <c r="K1229" t="s">
        <v>24</v>
      </c>
      <c r="L1229" t="s">
        <v>82</v>
      </c>
      <c r="M1229" t="s">
        <v>8905</v>
      </c>
      <c r="N1229" t="s">
        <v>46</v>
      </c>
    </row>
    <row r="1230" spans="1:14" x14ac:dyDescent="0.25">
      <c r="A1230" t="s">
        <v>8913</v>
      </c>
      <c r="B1230" t="s">
        <v>101</v>
      </c>
      <c r="C1230" t="s">
        <v>76</v>
      </c>
      <c r="D1230" t="s">
        <v>102</v>
      </c>
      <c r="E1230" t="s">
        <v>18</v>
      </c>
      <c r="F1230" t="s">
        <v>8914</v>
      </c>
      <c r="G1230" t="s">
        <v>8915</v>
      </c>
      <c r="H1230" t="s">
        <v>8916</v>
      </c>
      <c r="I1230" t="s">
        <v>34</v>
      </c>
      <c r="J1230" t="s">
        <v>1468</v>
      </c>
      <c r="K1230" t="s">
        <v>24</v>
      </c>
      <c r="L1230" t="s">
        <v>82</v>
      </c>
      <c r="M1230" t="s">
        <v>8917</v>
      </c>
      <c r="N1230" t="s">
        <v>46</v>
      </c>
    </row>
    <row r="1231" spans="1:14" x14ac:dyDescent="0.25">
      <c r="A1231" t="s">
        <v>8924</v>
      </c>
      <c r="B1231" t="s">
        <v>8925</v>
      </c>
      <c r="C1231" t="s">
        <v>76</v>
      </c>
      <c r="D1231" t="s">
        <v>8926</v>
      </c>
      <c r="E1231" t="s">
        <v>18</v>
      </c>
      <c r="F1231" t="s">
        <v>8927</v>
      </c>
      <c r="G1231" t="s">
        <v>8928</v>
      </c>
      <c r="H1231" t="s">
        <v>8929</v>
      </c>
      <c r="I1231" t="s">
        <v>34</v>
      </c>
      <c r="J1231" t="s">
        <v>192</v>
      </c>
      <c r="K1231" t="s">
        <v>24</v>
      </c>
      <c r="L1231" t="s">
        <v>63</v>
      </c>
      <c r="M1231" t="s">
        <v>8930</v>
      </c>
      <c r="N1231" t="s">
        <v>46</v>
      </c>
    </row>
    <row r="1232" spans="1:14" x14ac:dyDescent="0.25">
      <c r="A1232" t="s">
        <v>8936</v>
      </c>
      <c r="C1232" t="s">
        <v>16</v>
      </c>
      <c r="D1232" t="s">
        <v>631</v>
      </c>
      <c r="E1232" t="s">
        <v>18</v>
      </c>
      <c r="F1232" t="s">
        <v>8937</v>
      </c>
      <c r="G1232" t="s">
        <v>8938</v>
      </c>
      <c r="H1232" t="s">
        <v>8939</v>
      </c>
      <c r="I1232" t="s">
        <v>34</v>
      </c>
      <c r="J1232" t="s">
        <v>192</v>
      </c>
      <c r="K1232" t="s">
        <v>24</v>
      </c>
      <c r="L1232" t="s">
        <v>8940</v>
      </c>
      <c r="M1232" t="s">
        <v>8941</v>
      </c>
      <c r="N1232" t="s">
        <v>46</v>
      </c>
    </row>
    <row r="1233" spans="1:14" x14ac:dyDescent="0.25">
      <c r="A1233" t="s">
        <v>8952</v>
      </c>
      <c r="B1233" t="s">
        <v>8953</v>
      </c>
      <c r="C1233" t="s">
        <v>16</v>
      </c>
      <c r="D1233" t="s">
        <v>8954</v>
      </c>
      <c r="E1233" t="s">
        <v>18</v>
      </c>
      <c r="F1233" t="s">
        <v>8955</v>
      </c>
      <c r="G1233" t="s">
        <v>8956</v>
      </c>
      <c r="H1233" t="s">
        <v>8957</v>
      </c>
      <c r="I1233" t="s">
        <v>34</v>
      </c>
      <c r="J1233" t="s">
        <v>490</v>
      </c>
      <c r="K1233" t="s">
        <v>24</v>
      </c>
      <c r="L1233" t="s">
        <v>914</v>
      </c>
      <c r="M1233" t="s">
        <v>8958</v>
      </c>
      <c r="N1233" t="s">
        <v>46</v>
      </c>
    </row>
    <row r="1234" spans="1:14" x14ac:dyDescent="0.25">
      <c r="A1234" t="s">
        <v>8959</v>
      </c>
      <c r="B1234" t="s">
        <v>3743</v>
      </c>
      <c r="C1234" t="s">
        <v>16</v>
      </c>
      <c r="D1234" t="s">
        <v>2427</v>
      </c>
      <c r="E1234" t="s">
        <v>18</v>
      </c>
      <c r="F1234" t="s">
        <v>8960</v>
      </c>
      <c r="G1234" t="s">
        <v>8961</v>
      </c>
      <c r="H1234" t="s">
        <v>8962</v>
      </c>
      <c r="I1234" t="s">
        <v>34</v>
      </c>
      <c r="J1234" t="s">
        <v>217</v>
      </c>
      <c r="K1234" t="s">
        <v>24</v>
      </c>
      <c r="L1234" t="s">
        <v>193</v>
      </c>
      <c r="M1234" t="s">
        <v>26</v>
      </c>
      <c r="N1234" t="s">
        <v>27</v>
      </c>
    </row>
    <row r="1235" spans="1:14" x14ac:dyDescent="0.25">
      <c r="A1235" t="s">
        <v>8963</v>
      </c>
      <c r="B1235" t="s">
        <v>8964</v>
      </c>
      <c r="C1235" t="s">
        <v>16</v>
      </c>
      <c r="D1235" t="s">
        <v>8965</v>
      </c>
      <c r="E1235" t="s">
        <v>18</v>
      </c>
      <c r="F1235" t="s">
        <v>8966</v>
      </c>
      <c r="G1235" t="s">
        <v>8967</v>
      </c>
      <c r="H1235" t="s">
        <v>8968</v>
      </c>
      <c r="I1235" t="s">
        <v>34</v>
      </c>
      <c r="J1235" t="s">
        <v>521</v>
      </c>
      <c r="K1235" t="s">
        <v>24</v>
      </c>
      <c r="L1235" t="s">
        <v>4460</v>
      </c>
      <c r="M1235" t="s">
        <v>26</v>
      </c>
      <c r="N1235" t="s">
        <v>27</v>
      </c>
    </row>
    <row r="1236" spans="1:14" x14ac:dyDescent="0.25">
      <c r="A1236" t="s">
        <v>8969</v>
      </c>
      <c r="B1236" t="s">
        <v>8970</v>
      </c>
      <c r="C1236" t="s">
        <v>16</v>
      </c>
      <c r="D1236" t="s">
        <v>44</v>
      </c>
      <c r="E1236" t="s">
        <v>18</v>
      </c>
      <c r="F1236" t="s">
        <v>8971</v>
      </c>
      <c r="G1236" t="s">
        <v>8972</v>
      </c>
      <c r="H1236" t="s">
        <v>8973</v>
      </c>
      <c r="I1236" t="s">
        <v>34</v>
      </c>
      <c r="J1236" t="s">
        <v>276</v>
      </c>
      <c r="K1236" t="s">
        <v>24</v>
      </c>
      <c r="L1236" t="s">
        <v>91</v>
      </c>
      <c r="M1236" t="s">
        <v>26</v>
      </c>
      <c r="N1236" t="s">
        <v>27</v>
      </c>
    </row>
    <row r="1237" spans="1:14" x14ac:dyDescent="0.25">
      <c r="A1237" t="s">
        <v>8974</v>
      </c>
      <c r="B1237" t="s">
        <v>8975</v>
      </c>
      <c r="C1237" t="s">
        <v>76</v>
      </c>
      <c r="D1237" t="s">
        <v>102</v>
      </c>
      <c r="E1237" t="s">
        <v>18</v>
      </c>
      <c r="F1237" t="s">
        <v>8976</v>
      </c>
      <c r="G1237" t="s">
        <v>8977</v>
      </c>
      <c r="H1237" t="s">
        <v>8978</v>
      </c>
      <c r="I1237" t="s">
        <v>34</v>
      </c>
      <c r="J1237" t="s">
        <v>769</v>
      </c>
      <c r="K1237" t="s">
        <v>24</v>
      </c>
      <c r="L1237" t="s">
        <v>82</v>
      </c>
      <c r="M1237" t="s">
        <v>8979</v>
      </c>
      <c r="N1237" t="s">
        <v>46</v>
      </c>
    </row>
    <row r="1238" spans="1:14" x14ac:dyDescent="0.25">
      <c r="A1238" t="s">
        <v>8980</v>
      </c>
      <c r="B1238" t="s">
        <v>8981</v>
      </c>
      <c r="C1238" t="s">
        <v>76</v>
      </c>
      <c r="D1238" t="s">
        <v>8504</v>
      </c>
      <c r="E1238" t="s">
        <v>18</v>
      </c>
      <c r="F1238" t="s">
        <v>8982</v>
      </c>
      <c r="G1238" t="s">
        <v>8983</v>
      </c>
      <c r="H1238" t="s">
        <v>8984</v>
      </c>
      <c r="I1238" t="s">
        <v>34</v>
      </c>
      <c r="J1238" t="s">
        <v>463</v>
      </c>
      <c r="K1238" t="s">
        <v>24</v>
      </c>
      <c r="L1238" t="s">
        <v>5160</v>
      </c>
      <c r="M1238" t="s">
        <v>8985</v>
      </c>
      <c r="N1238" t="s">
        <v>46</v>
      </c>
    </row>
    <row r="1239" spans="1:14" x14ac:dyDescent="0.25">
      <c r="A1239" t="s">
        <v>8986</v>
      </c>
      <c r="B1239" t="s">
        <v>48</v>
      </c>
      <c r="C1239" t="s">
        <v>76</v>
      </c>
      <c r="D1239" t="s">
        <v>49</v>
      </c>
      <c r="E1239" t="s">
        <v>18</v>
      </c>
      <c r="F1239" t="s">
        <v>8987</v>
      </c>
      <c r="G1239" t="s">
        <v>8988</v>
      </c>
      <c r="H1239" t="s">
        <v>8989</v>
      </c>
      <c r="I1239" t="s">
        <v>34</v>
      </c>
      <c r="J1239" t="s">
        <v>4468</v>
      </c>
      <c r="K1239" t="s">
        <v>24</v>
      </c>
      <c r="L1239" t="s">
        <v>54</v>
      </c>
      <c r="M1239" t="s">
        <v>8990</v>
      </c>
      <c r="N1239" t="s">
        <v>46</v>
      </c>
    </row>
    <row r="1240" spans="1:14" x14ac:dyDescent="0.25">
      <c r="A1240" t="s">
        <v>8991</v>
      </c>
      <c r="B1240" t="s">
        <v>8992</v>
      </c>
      <c r="C1240" t="s">
        <v>76</v>
      </c>
      <c r="D1240" t="s">
        <v>8993</v>
      </c>
      <c r="E1240" t="s">
        <v>18</v>
      </c>
      <c r="F1240" t="s">
        <v>8994</v>
      </c>
      <c r="G1240" t="s">
        <v>8995</v>
      </c>
      <c r="H1240" t="s">
        <v>8996</v>
      </c>
      <c r="I1240" t="s">
        <v>34</v>
      </c>
      <c r="J1240" t="s">
        <v>23</v>
      </c>
      <c r="K1240" t="s">
        <v>24</v>
      </c>
      <c r="L1240" t="s">
        <v>44</v>
      </c>
      <c r="M1240" t="s">
        <v>26</v>
      </c>
      <c r="N1240" t="s">
        <v>27</v>
      </c>
    </row>
    <row r="1241" spans="1:14" x14ac:dyDescent="0.25">
      <c r="A1241" t="s">
        <v>8997</v>
      </c>
      <c r="B1241" t="s">
        <v>8998</v>
      </c>
      <c r="C1241" t="s">
        <v>16</v>
      </c>
      <c r="D1241" t="s">
        <v>8999</v>
      </c>
      <c r="E1241" t="s">
        <v>18</v>
      </c>
      <c r="F1241" t="s">
        <v>9000</v>
      </c>
      <c r="G1241" t="s">
        <v>9001</v>
      </c>
      <c r="H1241" t="s">
        <v>9002</v>
      </c>
      <c r="I1241" t="s">
        <v>34</v>
      </c>
      <c r="J1241" t="s">
        <v>635</v>
      </c>
      <c r="K1241" t="s">
        <v>24</v>
      </c>
      <c r="L1241" t="s">
        <v>63</v>
      </c>
      <c r="M1241" t="s">
        <v>9003</v>
      </c>
      <c r="N1241" t="s">
        <v>46</v>
      </c>
    </row>
    <row r="1242" spans="1:14" x14ac:dyDescent="0.25">
      <c r="A1242" t="s">
        <v>9004</v>
      </c>
      <c r="B1242" t="s">
        <v>9005</v>
      </c>
      <c r="C1242" t="s">
        <v>76</v>
      </c>
      <c r="D1242" t="s">
        <v>39</v>
      </c>
      <c r="E1242" t="s">
        <v>18</v>
      </c>
      <c r="F1242" t="s">
        <v>9006</v>
      </c>
      <c r="G1242" t="s">
        <v>9007</v>
      </c>
      <c r="H1242" t="s">
        <v>9008</v>
      </c>
      <c r="I1242" t="s">
        <v>34</v>
      </c>
      <c r="J1242" t="s">
        <v>201</v>
      </c>
      <c r="K1242" t="s">
        <v>24</v>
      </c>
      <c r="L1242" t="s">
        <v>4679</v>
      </c>
      <c r="M1242" t="s">
        <v>9009</v>
      </c>
      <c r="N1242" t="s">
        <v>46</v>
      </c>
    </row>
    <row r="1243" spans="1:14" x14ac:dyDescent="0.25">
      <c r="A1243" t="s">
        <v>9010</v>
      </c>
      <c r="B1243" t="s">
        <v>9011</v>
      </c>
      <c r="C1243" t="s">
        <v>76</v>
      </c>
      <c r="D1243" t="s">
        <v>1573</v>
      </c>
      <c r="E1243" t="s">
        <v>18</v>
      </c>
      <c r="F1243" t="s">
        <v>9012</v>
      </c>
      <c r="G1243" t="s">
        <v>9013</v>
      </c>
      <c r="H1243" t="s">
        <v>9014</v>
      </c>
      <c r="I1243" t="s">
        <v>34</v>
      </c>
      <c r="J1243" t="s">
        <v>589</v>
      </c>
      <c r="K1243" t="s">
        <v>24</v>
      </c>
      <c r="L1243" t="s">
        <v>36</v>
      </c>
      <c r="M1243" t="s">
        <v>9015</v>
      </c>
      <c r="N1243" t="s">
        <v>46</v>
      </c>
    </row>
    <row r="1244" spans="1:14" x14ac:dyDescent="0.25">
      <c r="A1244" t="s">
        <v>4301</v>
      </c>
      <c r="B1244" t="s">
        <v>9016</v>
      </c>
      <c r="C1244" t="s">
        <v>76</v>
      </c>
      <c r="D1244" t="s">
        <v>547</v>
      </c>
      <c r="E1244" t="s">
        <v>18</v>
      </c>
      <c r="F1244" t="s">
        <v>9017</v>
      </c>
      <c r="G1244" t="s">
        <v>9018</v>
      </c>
      <c r="H1244" t="s">
        <v>9019</v>
      </c>
      <c r="I1244" t="s">
        <v>34</v>
      </c>
      <c r="J1244" t="s">
        <v>1501</v>
      </c>
      <c r="K1244" t="s">
        <v>24</v>
      </c>
      <c r="L1244" t="s">
        <v>552</v>
      </c>
      <c r="M1244" t="s">
        <v>9020</v>
      </c>
      <c r="N1244" t="s">
        <v>46</v>
      </c>
    </row>
    <row r="1245" spans="1:14" x14ac:dyDescent="0.25">
      <c r="A1245" t="s">
        <v>9021</v>
      </c>
      <c r="B1245" t="s">
        <v>9022</v>
      </c>
      <c r="C1245" t="s">
        <v>16</v>
      </c>
      <c r="D1245" t="s">
        <v>9023</v>
      </c>
      <c r="E1245" t="s">
        <v>18</v>
      </c>
      <c r="F1245" t="s">
        <v>9024</v>
      </c>
      <c r="G1245" t="s">
        <v>9025</v>
      </c>
      <c r="H1245" t="s">
        <v>9026</v>
      </c>
      <c r="I1245" t="s">
        <v>34</v>
      </c>
      <c r="J1245" t="s">
        <v>1769</v>
      </c>
      <c r="K1245" t="s">
        <v>24</v>
      </c>
      <c r="L1245" t="s">
        <v>6959</v>
      </c>
      <c r="M1245" t="s">
        <v>26</v>
      </c>
      <c r="N1245" t="s">
        <v>27</v>
      </c>
    </row>
    <row r="1246" spans="1:14" x14ac:dyDescent="0.25">
      <c r="A1246" t="s">
        <v>9027</v>
      </c>
      <c r="B1246" t="s">
        <v>9028</v>
      </c>
      <c r="C1246" t="s">
        <v>76</v>
      </c>
      <c r="D1246" t="s">
        <v>9029</v>
      </c>
      <c r="E1246" t="s">
        <v>18</v>
      </c>
      <c r="F1246" t="s">
        <v>9030</v>
      </c>
      <c r="G1246" t="s">
        <v>9031</v>
      </c>
      <c r="H1246" t="s">
        <v>9032</v>
      </c>
      <c r="I1246" t="s">
        <v>34</v>
      </c>
      <c r="J1246" t="s">
        <v>528</v>
      </c>
      <c r="K1246" t="s">
        <v>24</v>
      </c>
      <c r="L1246" t="s">
        <v>82</v>
      </c>
      <c r="M1246" t="s">
        <v>9033</v>
      </c>
      <c r="N1246" t="s">
        <v>46</v>
      </c>
    </row>
    <row r="1247" spans="1:14" x14ac:dyDescent="0.25">
      <c r="A1247" t="s">
        <v>9034</v>
      </c>
      <c r="B1247" t="s">
        <v>6744</v>
      </c>
      <c r="C1247" t="s">
        <v>76</v>
      </c>
      <c r="D1247" t="s">
        <v>631</v>
      </c>
      <c r="E1247" t="s">
        <v>18</v>
      </c>
      <c r="F1247" t="s">
        <v>9035</v>
      </c>
      <c r="G1247" t="s">
        <v>9036</v>
      </c>
      <c r="H1247" t="s">
        <v>9037</v>
      </c>
      <c r="I1247" t="s">
        <v>34</v>
      </c>
      <c r="J1247" t="s">
        <v>81</v>
      </c>
      <c r="K1247" t="s">
        <v>24</v>
      </c>
      <c r="L1247" t="s">
        <v>2467</v>
      </c>
      <c r="M1247" t="s">
        <v>9038</v>
      </c>
      <c r="N1247" t="s">
        <v>46</v>
      </c>
    </row>
    <row r="1248" spans="1:14" x14ac:dyDescent="0.25">
      <c r="A1248" t="s">
        <v>9039</v>
      </c>
      <c r="B1248" t="s">
        <v>9040</v>
      </c>
      <c r="C1248" t="s">
        <v>16</v>
      </c>
      <c r="D1248" t="s">
        <v>9041</v>
      </c>
      <c r="E1248" t="s">
        <v>18</v>
      </c>
      <c r="F1248" t="s">
        <v>9042</v>
      </c>
      <c r="G1248" t="s">
        <v>9043</v>
      </c>
      <c r="H1248" t="s">
        <v>9044</v>
      </c>
      <c r="I1248" t="s">
        <v>34</v>
      </c>
      <c r="J1248" t="s">
        <v>170</v>
      </c>
      <c r="K1248" t="s">
        <v>24</v>
      </c>
      <c r="L1248" t="s">
        <v>552</v>
      </c>
      <c r="M1248" t="s">
        <v>9045</v>
      </c>
      <c r="N1248" t="s">
        <v>46</v>
      </c>
    </row>
    <row r="1249" spans="1:14" x14ac:dyDescent="0.25">
      <c r="A1249" t="s">
        <v>9046</v>
      </c>
      <c r="C1249" t="s">
        <v>16</v>
      </c>
      <c r="D1249" t="s">
        <v>94</v>
      </c>
      <c r="E1249" t="s">
        <v>18</v>
      </c>
      <c r="F1249" t="s">
        <v>9047</v>
      </c>
      <c r="G1249" t="s">
        <v>9048</v>
      </c>
      <c r="H1249" t="s">
        <v>9049</v>
      </c>
      <c r="I1249" t="s">
        <v>34</v>
      </c>
      <c r="J1249" t="s">
        <v>393</v>
      </c>
      <c r="K1249" t="s">
        <v>24</v>
      </c>
      <c r="L1249" t="s">
        <v>914</v>
      </c>
      <c r="M1249" t="s">
        <v>26</v>
      </c>
      <c r="N1249" t="s">
        <v>27</v>
      </c>
    </row>
    <row r="1250" spans="1:14" x14ac:dyDescent="0.25">
      <c r="A1250" t="s">
        <v>9050</v>
      </c>
      <c r="B1250" t="s">
        <v>2866</v>
      </c>
      <c r="C1250" t="s">
        <v>76</v>
      </c>
      <c r="D1250" t="s">
        <v>1376</v>
      </c>
      <c r="E1250" t="s">
        <v>18</v>
      </c>
      <c r="F1250" t="s">
        <v>9051</v>
      </c>
      <c r="G1250" t="s">
        <v>9052</v>
      </c>
      <c r="H1250" t="s">
        <v>9053</v>
      </c>
      <c r="I1250" t="s">
        <v>34</v>
      </c>
      <c r="J1250" t="s">
        <v>201</v>
      </c>
      <c r="K1250" t="s">
        <v>24</v>
      </c>
      <c r="L1250" t="s">
        <v>477</v>
      </c>
      <c r="M1250" t="s">
        <v>9054</v>
      </c>
      <c r="N1250" t="s">
        <v>46</v>
      </c>
    </row>
    <row r="1251" spans="1:14" x14ac:dyDescent="0.25">
      <c r="A1251" t="s">
        <v>9055</v>
      </c>
      <c r="B1251" t="s">
        <v>9056</v>
      </c>
      <c r="C1251" t="s">
        <v>76</v>
      </c>
      <c r="D1251" t="s">
        <v>4043</v>
      </c>
      <c r="E1251" t="s">
        <v>18</v>
      </c>
      <c r="F1251" t="s">
        <v>9057</v>
      </c>
      <c r="G1251" t="s">
        <v>9058</v>
      </c>
      <c r="H1251" t="s">
        <v>9059</v>
      </c>
      <c r="I1251" t="s">
        <v>34</v>
      </c>
      <c r="J1251" t="s">
        <v>201</v>
      </c>
      <c r="K1251" t="s">
        <v>24</v>
      </c>
      <c r="L1251" t="s">
        <v>82</v>
      </c>
      <c r="M1251" t="s">
        <v>9060</v>
      </c>
      <c r="N1251" t="s">
        <v>46</v>
      </c>
    </row>
    <row r="1252" spans="1:14" x14ac:dyDescent="0.25">
      <c r="A1252" t="s">
        <v>9068</v>
      </c>
      <c r="C1252" t="s">
        <v>16</v>
      </c>
      <c r="D1252" t="s">
        <v>9069</v>
      </c>
      <c r="E1252" t="s">
        <v>18</v>
      </c>
      <c r="F1252" t="s">
        <v>9070</v>
      </c>
      <c r="G1252" t="s">
        <v>9071</v>
      </c>
      <c r="H1252" t="s">
        <v>9072</v>
      </c>
      <c r="I1252" t="s">
        <v>34</v>
      </c>
      <c r="J1252" t="s">
        <v>816</v>
      </c>
      <c r="K1252" t="s">
        <v>24</v>
      </c>
      <c r="L1252" t="s">
        <v>36</v>
      </c>
      <c r="M1252" t="s">
        <v>26</v>
      </c>
      <c r="N1252" t="s">
        <v>27</v>
      </c>
    </row>
    <row r="1253" spans="1:14" x14ac:dyDescent="0.25">
      <c r="A1253" t="s">
        <v>9073</v>
      </c>
      <c r="B1253" t="s">
        <v>9074</v>
      </c>
      <c r="C1253" t="s">
        <v>16</v>
      </c>
      <c r="D1253" t="s">
        <v>9075</v>
      </c>
      <c r="E1253" t="s">
        <v>18</v>
      </c>
      <c r="F1253" t="s">
        <v>9076</v>
      </c>
      <c r="G1253" t="s">
        <v>9077</v>
      </c>
      <c r="H1253" t="s">
        <v>9078</v>
      </c>
      <c r="I1253" t="s">
        <v>34</v>
      </c>
      <c r="J1253" t="s">
        <v>648</v>
      </c>
      <c r="K1253" t="s">
        <v>24</v>
      </c>
      <c r="L1253" t="s">
        <v>233</v>
      </c>
      <c r="M1253" t="s">
        <v>9079</v>
      </c>
      <c r="N1253" t="s">
        <v>46</v>
      </c>
    </row>
    <row r="1254" spans="1:14" x14ac:dyDescent="0.25">
      <c r="A1254" t="s">
        <v>9087</v>
      </c>
      <c r="B1254" t="s">
        <v>9088</v>
      </c>
      <c r="C1254" t="s">
        <v>16</v>
      </c>
      <c r="D1254" t="s">
        <v>1085</v>
      </c>
      <c r="E1254" t="s">
        <v>18</v>
      </c>
      <c r="F1254" t="s">
        <v>9089</v>
      </c>
      <c r="G1254" t="s">
        <v>9090</v>
      </c>
      <c r="H1254" t="s">
        <v>9091</v>
      </c>
      <c r="I1254" t="s">
        <v>34</v>
      </c>
      <c r="J1254" t="s">
        <v>2391</v>
      </c>
      <c r="K1254" t="s">
        <v>24</v>
      </c>
      <c r="L1254" t="s">
        <v>82</v>
      </c>
      <c r="M1254" t="s">
        <v>26</v>
      </c>
      <c r="N1254" t="s">
        <v>27</v>
      </c>
    </row>
    <row r="1255" spans="1:14" x14ac:dyDescent="0.25">
      <c r="A1255" t="s">
        <v>9092</v>
      </c>
      <c r="C1255" t="s">
        <v>16</v>
      </c>
      <c r="D1255" t="s">
        <v>503</v>
      </c>
      <c r="E1255" t="s">
        <v>18</v>
      </c>
      <c r="F1255" t="s">
        <v>9093</v>
      </c>
      <c r="G1255" t="s">
        <v>9094</v>
      </c>
      <c r="H1255" t="s">
        <v>9095</v>
      </c>
      <c r="I1255" t="s">
        <v>34</v>
      </c>
      <c r="J1255" t="s">
        <v>669</v>
      </c>
      <c r="K1255" t="s">
        <v>24</v>
      </c>
      <c r="L1255" t="s">
        <v>9096</v>
      </c>
      <c r="M1255" t="s">
        <v>9097</v>
      </c>
      <c r="N1255" t="s">
        <v>46</v>
      </c>
    </row>
    <row r="1256" spans="1:14" x14ac:dyDescent="0.25">
      <c r="A1256" t="s">
        <v>9103</v>
      </c>
      <c r="B1256" t="s">
        <v>8544</v>
      </c>
      <c r="C1256" t="s">
        <v>16</v>
      </c>
      <c r="D1256" t="s">
        <v>4792</v>
      </c>
      <c r="E1256" t="s">
        <v>695</v>
      </c>
      <c r="F1256" t="s">
        <v>9104</v>
      </c>
      <c r="G1256" t="s">
        <v>9105</v>
      </c>
      <c r="H1256" t="s">
        <v>9106</v>
      </c>
      <c r="I1256" t="s">
        <v>34</v>
      </c>
      <c r="J1256" t="s">
        <v>433</v>
      </c>
      <c r="K1256" t="s">
        <v>24</v>
      </c>
      <c r="L1256" t="s">
        <v>914</v>
      </c>
      <c r="M1256" t="s">
        <v>26</v>
      </c>
      <c r="N1256" t="s">
        <v>27</v>
      </c>
    </row>
    <row r="1257" spans="1:14" x14ac:dyDescent="0.25">
      <c r="A1257" t="s">
        <v>9107</v>
      </c>
      <c r="B1257" t="s">
        <v>8544</v>
      </c>
      <c r="C1257" t="s">
        <v>16</v>
      </c>
      <c r="D1257" t="s">
        <v>4792</v>
      </c>
      <c r="E1257" t="s">
        <v>695</v>
      </c>
      <c r="F1257" t="s">
        <v>9108</v>
      </c>
      <c r="G1257" t="s">
        <v>9109</v>
      </c>
      <c r="H1257" t="s">
        <v>9110</v>
      </c>
      <c r="I1257" t="s">
        <v>34</v>
      </c>
      <c r="J1257" t="s">
        <v>872</v>
      </c>
      <c r="K1257" t="s">
        <v>24</v>
      </c>
      <c r="L1257" t="s">
        <v>914</v>
      </c>
      <c r="M1257" t="s">
        <v>26</v>
      </c>
      <c r="N1257" t="s">
        <v>27</v>
      </c>
    </row>
    <row r="1258" spans="1:14" x14ac:dyDescent="0.25">
      <c r="A1258" t="s">
        <v>9111</v>
      </c>
      <c r="B1258" t="s">
        <v>9112</v>
      </c>
      <c r="C1258" t="s">
        <v>16</v>
      </c>
      <c r="D1258" t="s">
        <v>9113</v>
      </c>
      <c r="E1258" t="s">
        <v>695</v>
      </c>
      <c r="F1258" t="s">
        <v>9114</v>
      </c>
      <c r="G1258" t="s">
        <v>9115</v>
      </c>
      <c r="H1258" t="s">
        <v>9116</v>
      </c>
      <c r="I1258" t="s">
        <v>34</v>
      </c>
      <c r="J1258" t="s">
        <v>448</v>
      </c>
      <c r="K1258" t="s">
        <v>24</v>
      </c>
      <c r="L1258" t="s">
        <v>82</v>
      </c>
      <c r="M1258" t="s">
        <v>26</v>
      </c>
      <c r="N1258" t="s">
        <v>27</v>
      </c>
    </row>
    <row r="1259" spans="1:14" x14ac:dyDescent="0.25">
      <c r="A1259" t="s">
        <v>9123</v>
      </c>
      <c r="B1259" t="s">
        <v>9124</v>
      </c>
      <c r="C1259" t="s">
        <v>16</v>
      </c>
      <c r="D1259" t="s">
        <v>288</v>
      </c>
      <c r="E1259" t="s">
        <v>695</v>
      </c>
      <c r="F1259" t="s">
        <v>9132</v>
      </c>
      <c r="G1259" t="s">
        <v>9133</v>
      </c>
      <c r="H1259" t="s">
        <v>9134</v>
      </c>
      <c r="I1259" t="s">
        <v>34</v>
      </c>
      <c r="J1259" t="s">
        <v>1056</v>
      </c>
      <c r="K1259" t="s">
        <v>24</v>
      </c>
      <c r="L1259" t="s">
        <v>224</v>
      </c>
      <c r="M1259" t="s">
        <v>9135</v>
      </c>
      <c r="N1259" t="s">
        <v>46</v>
      </c>
    </row>
    <row r="1260" spans="1:14" x14ac:dyDescent="0.25">
      <c r="A1260" t="s">
        <v>9143</v>
      </c>
      <c r="B1260" t="s">
        <v>9144</v>
      </c>
      <c r="C1260" t="s">
        <v>16</v>
      </c>
      <c r="D1260" t="s">
        <v>9145</v>
      </c>
      <c r="E1260" t="s">
        <v>695</v>
      </c>
      <c r="F1260" t="s">
        <v>9146</v>
      </c>
      <c r="G1260" t="s">
        <v>9147</v>
      </c>
      <c r="H1260" t="s">
        <v>9148</v>
      </c>
      <c r="I1260" t="s">
        <v>34</v>
      </c>
      <c r="J1260" t="s">
        <v>9149</v>
      </c>
      <c r="K1260" t="s">
        <v>24</v>
      </c>
      <c r="L1260" t="s">
        <v>7788</v>
      </c>
      <c r="M1260" t="s">
        <v>26</v>
      </c>
      <c r="N1260" t="s">
        <v>27</v>
      </c>
    </row>
    <row r="1261" spans="1:14" x14ac:dyDescent="0.25">
      <c r="A1261" t="s">
        <v>9154</v>
      </c>
      <c r="B1261" t="s">
        <v>2532</v>
      </c>
      <c r="C1261" t="s">
        <v>16</v>
      </c>
      <c r="D1261" t="s">
        <v>1006</v>
      </c>
      <c r="E1261" t="s">
        <v>695</v>
      </c>
      <c r="F1261" t="s">
        <v>9155</v>
      </c>
      <c r="G1261" t="s">
        <v>9156</v>
      </c>
      <c r="H1261" t="s">
        <v>9157</v>
      </c>
      <c r="I1261" t="s">
        <v>34</v>
      </c>
      <c r="J1261" t="s">
        <v>1019</v>
      </c>
      <c r="K1261" t="s">
        <v>24</v>
      </c>
      <c r="L1261" t="s">
        <v>848</v>
      </c>
      <c r="M1261" t="s">
        <v>26</v>
      </c>
      <c r="N1261" t="s">
        <v>27</v>
      </c>
    </row>
    <row r="1262" spans="1:14" x14ac:dyDescent="0.25">
      <c r="A1262" t="s">
        <v>9158</v>
      </c>
      <c r="B1262" t="s">
        <v>9159</v>
      </c>
      <c r="C1262" t="s">
        <v>16</v>
      </c>
      <c r="D1262" t="s">
        <v>594</v>
      </c>
      <c r="E1262" t="s">
        <v>695</v>
      </c>
      <c r="F1262" t="s">
        <v>9160</v>
      </c>
      <c r="G1262" t="s">
        <v>9161</v>
      </c>
      <c r="H1262" t="s">
        <v>9162</v>
      </c>
      <c r="I1262" t="s">
        <v>34</v>
      </c>
      <c r="J1262" t="s">
        <v>256</v>
      </c>
      <c r="K1262" t="s">
        <v>24</v>
      </c>
      <c r="L1262" t="s">
        <v>224</v>
      </c>
      <c r="M1262" t="s">
        <v>26</v>
      </c>
      <c r="N1262" t="s">
        <v>27</v>
      </c>
    </row>
    <row r="1263" spans="1:14" x14ac:dyDescent="0.25">
      <c r="A1263" t="s">
        <v>9168</v>
      </c>
      <c r="B1263" t="s">
        <v>9169</v>
      </c>
      <c r="C1263" t="s">
        <v>16</v>
      </c>
      <c r="D1263" t="s">
        <v>9170</v>
      </c>
      <c r="E1263" t="s">
        <v>695</v>
      </c>
      <c r="F1263" t="s">
        <v>9171</v>
      </c>
      <c r="G1263" t="s">
        <v>9172</v>
      </c>
      <c r="H1263" t="s">
        <v>9173</v>
      </c>
      <c r="I1263" t="s">
        <v>34</v>
      </c>
      <c r="J1263" t="s">
        <v>944</v>
      </c>
      <c r="K1263" t="s">
        <v>24</v>
      </c>
      <c r="L1263" t="s">
        <v>914</v>
      </c>
      <c r="M1263" t="s">
        <v>26</v>
      </c>
      <c r="N1263" t="s">
        <v>27</v>
      </c>
    </row>
    <row r="1264" spans="1:14" x14ac:dyDescent="0.25">
      <c r="A1264" t="s">
        <v>9174</v>
      </c>
      <c r="B1264" t="s">
        <v>9175</v>
      </c>
      <c r="C1264" t="s">
        <v>76</v>
      </c>
      <c r="D1264" t="s">
        <v>8596</v>
      </c>
      <c r="E1264" t="s">
        <v>695</v>
      </c>
      <c r="F1264" t="s">
        <v>9176</v>
      </c>
      <c r="G1264" t="s">
        <v>9177</v>
      </c>
      <c r="H1264" t="s">
        <v>9178</v>
      </c>
      <c r="I1264" t="s">
        <v>34</v>
      </c>
      <c r="J1264" t="s">
        <v>1372</v>
      </c>
      <c r="K1264" t="s">
        <v>24</v>
      </c>
      <c r="L1264" t="s">
        <v>9179</v>
      </c>
      <c r="M1264" t="s">
        <v>9180</v>
      </c>
      <c r="N1264" t="s">
        <v>46</v>
      </c>
    </row>
    <row r="1265" spans="1:14" x14ac:dyDescent="0.25">
      <c r="A1265" t="s">
        <v>5580</v>
      </c>
      <c r="B1265" t="s">
        <v>9181</v>
      </c>
      <c r="C1265" t="s">
        <v>16</v>
      </c>
      <c r="D1265" t="s">
        <v>5227</v>
      </c>
      <c r="E1265" t="s">
        <v>695</v>
      </c>
      <c r="F1265" t="s">
        <v>9182</v>
      </c>
      <c r="G1265" t="s">
        <v>9183</v>
      </c>
      <c r="H1265" t="s">
        <v>9184</v>
      </c>
      <c r="I1265" t="s">
        <v>34</v>
      </c>
      <c r="J1265" t="s">
        <v>7669</v>
      </c>
      <c r="K1265" t="s">
        <v>24</v>
      </c>
      <c r="L1265" t="s">
        <v>2863</v>
      </c>
      <c r="M1265" t="s">
        <v>9185</v>
      </c>
      <c r="N1265" t="s">
        <v>46</v>
      </c>
    </row>
    <row r="1266" spans="1:14" x14ac:dyDescent="0.25">
      <c r="A1266" t="s">
        <v>9154</v>
      </c>
      <c r="B1266" t="s">
        <v>2532</v>
      </c>
      <c r="C1266" t="s">
        <v>16</v>
      </c>
      <c r="D1266" t="s">
        <v>1006</v>
      </c>
      <c r="E1266" t="s">
        <v>695</v>
      </c>
      <c r="F1266" t="s">
        <v>9190</v>
      </c>
      <c r="G1266" t="s">
        <v>9191</v>
      </c>
      <c r="H1266" t="s">
        <v>9192</v>
      </c>
      <c r="I1266" t="s">
        <v>34</v>
      </c>
      <c r="J1266" t="s">
        <v>1019</v>
      </c>
      <c r="K1266" t="s">
        <v>24</v>
      </c>
      <c r="L1266" t="s">
        <v>848</v>
      </c>
      <c r="M1266" t="s">
        <v>26</v>
      </c>
      <c r="N1266" t="s">
        <v>27</v>
      </c>
    </row>
    <row r="1267" spans="1:14" x14ac:dyDescent="0.25">
      <c r="A1267" t="s">
        <v>9206</v>
      </c>
      <c r="B1267" t="s">
        <v>9137</v>
      </c>
      <c r="C1267" t="s">
        <v>16</v>
      </c>
      <c r="D1267" t="s">
        <v>9138</v>
      </c>
      <c r="E1267" t="s">
        <v>695</v>
      </c>
      <c r="F1267" t="s">
        <v>9207</v>
      </c>
      <c r="G1267" t="s">
        <v>9208</v>
      </c>
      <c r="H1267" t="s">
        <v>9209</v>
      </c>
      <c r="I1267" t="s">
        <v>34</v>
      </c>
      <c r="J1267" t="s">
        <v>1056</v>
      </c>
      <c r="K1267" t="s">
        <v>24</v>
      </c>
      <c r="L1267" t="s">
        <v>9210</v>
      </c>
      <c r="M1267" t="s">
        <v>9211</v>
      </c>
      <c r="N1267" t="s">
        <v>46</v>
      </c>
    </row>
    <row r="1268" spans="1:14" x14ac:dyDescent="0.25">
      <c r="A1268" t="s">
        <v>9212</v>
      </c>
      <c r="B1268" t="s">
        <v>8544</v>
      </c>
      <c r="C1268" t="s">
        <v>16</v>
      </c>
      <c r="D1268" t="s">
        <v>4792</v>
      </c>
      <c r="E1268" t="s">
        <v>695</v>
      </c>
      <c r="F1268" t="s">
        <v>9213</v>
      </c>
      <c r="G1268" t="s">
        <v>9214</v>
      </c>
      <c r="H1268" t="s">
        <v>9215</v>
      </c>
      <c r="I1268" t="s">
        <v>34</v>
      </c>
      <c r="J1268" t="s">
        <v>284</v>
      </c>
      <c r="K1268" t="s">
        <v>24</v>
      </c>
      <c r="L1268" t="s">
        <v>914</v>
      </c>
      <c r="M1268" t="s">
        <v>26</v>
      </c>
      <c r="N1268" t="s">
        <v>27</v>
      </c>
    </row>
    <row r="1269" spans="1:14" x14ac:dyDescent="0.25">
      <c r="A1269" t="s">
        <v>9216</v>
      </c>
      <c r="B1269" t="s">
        <v>8544</v>
      </c>
      <c r="C1269" t="s">
        <v>16</v>
      </c>
      <c r="D1269" t="s">
        <v>4792</v>
      </c>
      <c r="E1269" t="s">
        <v>695</v>
      </c>
      <c r="F1269" t="s">
        <v>9217</v>
      </c>
      <c r="G1269" t="s">
        <v>9218</v>
      </c>
      <c r="H1269" t="s">
        <v>9219</v>
      </c>
      <c r="I1269" t="s">
        <v>34</v>
      </c>
      <c r="J1269" t="s">
        <v>699</v>
      </c>
      <c r="K1269" t="s">
        <v>24</v>
      </c>
      <c r="L1269" t="s">
        <v>914</v>
      </c>
      <c r="M1269" t="s">
        <v>26</v>
      </c>
      <c r="N1269" t="s">
        <v>27</v>
      </c>
    </row>
    <row r="1270" spans="1:14" x14ac:dyDescent="0.25">
      <c r="A1270" t="s">
        <v>9220</v>
      </c>
      <c r="B1270" t="s">
        <v>9221</v>
      </c>
      <c r="C1270" t="s">
        <v>76</v>
      </c>
      <c r="D1270" t="s">
        <v>9222</v>
      </c>
      <c r="E1270" t="s">
        <v>695</v>
      </c>
      <c r="F1270" t="s">
        <v>9223</v>
      </c>
      <c r="G1270" t="s">
        <v>9224</v>
      </c>
      <c r="H1270" t="s">
        <v>9225</v>
      </c>
      <c r="I1270" t="s">
        <v>34</v>
      </c>
      <c r="J1270" t="s">
        <v>232</v>
      </c>
      <c r="K1270" t="s">
        <v>24</v>
      </c>
      <c r="L1270" t="s">
        <v>82</v>
      </c>
      <c r="M1270" t="s">
        <v>26</v>
      </c>
      <c r="N1270" t="s">
        <v>27</v>
      </c>
    </row>
    <row r="1271" spans="1:14" x14ac:dyDescent="0.25">
      <c r="A1271" t="s">
        <v>9226</v>
      </c>
      <c r="B1271" t="s">
        <v>8544</v>
      </c>
      <c r="C1271" t="s">
        <v>16</v>
      </c>
      <c r="D1271" t="s">
        <v>4792</v>
      </c>
      <c r="E1271" t="s">
        <v>695</v>
      </c>
      <c r="F1271" t="s">
        <v>9227</v>
      </c>
      <c r="G1271" t="s">
        <v>9228</v>
      </c>
      <c r="H1271" t="s">
        <v>9229</v>
      </c>
      <c r="I1271" t="s">
        <v>34</v>
      </c>
      <c r="J1271" t="s">
        <v>1648</v>
      </c>
      <c r="K1271" t="s">
        <v>24</v>
      </c>
      <c r="L1271" t="s">
        <v>914</v>
      </c>
      <c r="M1271" t="s">
        <v>26</v>
      </c>
      <c r="N1271" t="s">
        <v>27</v>
      </c>
    </row>
    <row r="1272" spans="1:14" x14ac:dyDescent="0.25">
      <c r="A1272" t="s">
        <v>9230</v>
      </c>
      <c r="B1272" t="s">
        <v>992</v>
      </c>
      <c r="C1272" t="s">
        <v>16</v>
      </c>
      <c r="D1272" t="s">
        <v>3396</v>
      </c>
      <c r="E1272" t="s">
        <v>695</v>
      </c>
      <c r="F1272" t="s">
        <v>9231</v>
      </c>
      <c r="G1272" t="s">
        <v>9232</v>
      </c>
      <c r="H1272" t="s">
        <v>9233</v>
      </c>
      <c r="I1272" t="s">
        <v>34</v>
      </c>
      <c r="J1272" t="s">
        <v>5940</v>
      </c>
      <c r="K1272" t="s">
        <v>24</v>
      </c>
      <c r="L1272" t="s">
        <v>9234</v>
      </c>
      <c r="M1272" t="s">
        <v>26</v>
      </c>
      <c r="N1272" t="s">
        <v>27</v>
      </c>
    </row>
    <row r="1273" spans="1:14" x14ac:dyDescent="0.25">
      <c r="A1273" t="s">
        <v>9256</v>
      </c>
      <c r="C1273" t="s">
        <v>76</v>
      </c>
      <c r="D1273" t="s">
        <v>6940</v>
      </c>
      <c r="E1273" t="s">
        <v>695</v>
      </c>
      <c r="F1273" t="s">
        <v>9257</v>
      </c>
      <c r="G1273" t="s">
        <v>9258</v>
      </c>
      <c r="H1273" t="s">
        <v>9259</v>
      </c>
      <c r="I1273" t="s">
        <v>34</v>
      </c>
      <c r="J1273" t="s">
        <v>1372</v>
      </c>
      <c r="K1273" t="s">
        <v>24</v>
      </c>
      <c r="L1273" t="s">
        <v>2467</v>
      </c>
      <c r="M1273" t="s">
        <v>9260</v>
      </c>
      <c r="N1273" t="s">
        <v>46</v>
      </c>
    </row>
    <row r="1274" spans="1:14" x14ac:dyDescent="0.25">
      <c r="A1274" t="s">
        <v>9261</v>
      </c>
      <c r="B1274" t="s">
        <v>1974</v>
      </c>
      <c r="C1274" t="s">
        <v>76</v>
      </c>
      <c r="D1274" t="s">
        <v>2533</v>
      </c>
      <c r="E1274" t="s">
        <v>695</v>
      </c>
      <c r="F1274" t="s">
        <v>9262</v>
      </c>
      <c r="G1274" t="s">
        <v>9263</v>
      </c>
      <c r="H1274" t="s">
        <v>9264</v>
      </c>
      <c r="I1274" t="s">
        <v>34</v>
      </c>
      <c r="J1274" t="s">
        <v>178</v>
      </c>
      <c r="K1274" t="s">
        <v>24</v>
      </c>
      <c r="L1274" t="s">
        <v>257</v>
      </c>
      <c r="M1274" t="s">
        <v>26</v>
      </c>
      <c r="N1274" t="s">
        <v>27</v>
      </c>
    </row>
    <row r="1275" spans="1:14" x14ac:dyDescent="0.25">
      <c r="A1275" t="s">
        <v>9273</v>
      </c>
      <c r="B1275" t="s">
        <v>9137</v>
      </c>
      <c r="C1275" t="s">
        <v>16</v>
      </c>
      <c r="D1275" t="s">
        <v>9138</v>
      </c>
      <c r="E1275" t="s">
        <v>695</v>
      </c>
      <c r="F1275" t="s">
        <v>9274</v>
      </c>
      <c r="G1275" t="s">
        <v>9275</v>
      </c>
      <c r="H1275" t="s">
        <v>9276</v>
      </c>
      <c r="I1275" t="s">
        <v>34</v>
      </c>
      <c r="J1275" t="s">
        <v>1056</v>
      </c>
      <c r="K1275" t="s">
        <v>24</v>
      </c>
      <c r="L1275" t="s">
        <v>9142</v>
      </c>
      <c r="M1275" t="s">
        <v>9277</v>
      </c>
      <c r="N1275" t="s">
        <v>46</v>
      </c>
    </row>
    <row r="1276" spans="1:14" x14ac:dyDescent="0.25">
      <c r="A1276" t="s">
        <v>9278</v>
      </c>
      <c r="B1276" t="s">
        <v>9279</v>
      </c>
      <c r="C1276" t="s">
        <v>16</v>
      </c>
      <c r="D1276" t="s">
        <v>3889</v>
      </c>
      <c r="E1276" t="s">
        <v>695</v>
      </c>
      <c r="F1276" t="s">
        <v>9280</v>
      </c>
      <c r="G1276" t="s">
        <v>9281</v>
      </c>
      <c r="H1276" t="s">
        <v>9282</v>
      </c>
      <c r="I1276" t="s">
        <v>34</v>
      </c>
      <c r="J1276" t="s">
        <v>699</v>
      </c>
      <c r="K1276" t="s">
        <v>24</v>
      </c>
      <c r="L1276" t="s">
        <v>44</v>
      </c>
      <c r="M1276" t="s">
        <v>26</v>
      </c>
      <c r="N1276" t="s">
        <v>27</v>
      </c>
    </row>
    <row r="1277" spans="1:14" x14ac:dyDescent="0.25">
      <c r="A1277" t="s">
        <v>6915</v>
      </c>
      <c r="B1277" t="s">
        <v>6916</v>
      </c>
      <c r="C1277" t="s">
        <v>16</v>
      </c>
      <c r="D1277" t="s">
        <v>9292</v>
      </c>
      <c r="E1277" t="s">
        <v>695</v>
      </c>
      <c r="F1277" t="s">
        <v>9293</v>
      </c>
      <c r="G1277" t="s">
        <v>9294</v>
      </c>
      <c r="H1277" t="s">
        <v>9295</v>
      </c>
      <c r="I1277" t="s">
        <v>34</v>
      </c>
      <c r="J1277" t="s">
        <v>1488</v>
      </c>
      <c r="K1277" t="s">
        <v>24</v>
      </c>
      <c r="L1277" t="s">
        <v>900</v>
      </c>
      <c r="M1277" t="s">
        <v>9296</v>
      </c>
      <c r="N1277" t="s">
        <v>46</v>
      </c>
    </row>
    <row r="1278" spans="1:14" x14ac:dyDescent="0.25">
      <c r="A1278" t="s">
        <v>9158</v>
      </c>
      <c r="B1278" t="s">
        <v>9297</v>
      </c>
      <c r="C1278" t="s">
        <v>16</v>
      </c>
      <c r="D1278" t="s">
        <v>594</v>
      </c>
      <c r="E1278" t="s">
        <v>695</v>
      </c>
      <c r="F1278" t="s">
        <v>9298</v>
      </c>
      <c r="G1278" t="s">
        <v>9299</v>
      </c>
      <c r="H1278" t="s">
        <v>9300</v>
      </c>
      <c r="I1278" t="s">
        <v>34</v>
      </c>
      <c r="J1278" t="s">
        <v>889</v>
      </c>
      <c r="K1278" t="s">
        <v>24</v>
      </c>
      <c r="L1278" t="s">
        <v>224</v>
      </c>
      <c r="M1278" t="s">
        <v>26</v>
      </c>
      <c r="N1278" t="s">
        <v>27</v>
      </c>
    </row>
    <row r="1279" spans="1:14" x14ac:dyDescent="0.25">
      <c r="A1279" t="s">
        <v>6915</v>
      </c>
      <c r="B1279" t="s">
        <v>6916</v>
      </c>
      <c r="C1279" t="s">
        <v>16</v>
      </c>
      <c r="D1279" t="s">
        <v>9292</v>
      </c>
      <c r="E1279" t="s">
        <v>695</v>
      </c>
      <c r="F1279" t="s">
        <v>9301</v>
      </c>
      <c r="G1279" t="s">
        <v>9302</v>
      </c>
      <c r="H1279" t="s">
        <v>9303</v>
      </c>
      <c r="I1279" t="s">
        <v>34</v>
      </c>
      <c r="J1279" t="s">
        <v>669</v>
      </c>
      <c r="K1279" t="s">
        <v>24</v>
      </c>
      <c r="L1279" t="s">
        <v>900</v>
      </c>
      <c r="M1279" t="s">
        <v>9304</v>
      </c>
      <c r="N1279" t="s">
        <v>46</v>
      </c>
    </row>
    <row r="1280" spans="1:14" x14ac:dyDescent="0.25">
      <c r="A1280" t="s">
        <v>9316</v>
      </c>
      <c r="B1280" t="s">
        <v>8544</v>
      </c>
      <c r="C1280" t="s">
        <v>16</v>
      </c>
      <c r="D1280" t="s">
        <v>5693</v>
      </c>
      <c r="E1280" t="s">
        <v>695</v>
      </c>
      <c r="F1280" t="s">
        <v>9317</v>
      </c>
      <c r="G1280" t="s">
        <v>9318</v>
      </c>
      <c r="H1280" t="s">
        <v>9319</v>
      </c>
      <c r="I1280" t="s">
        <v>34</v>
      </c>
      <c r="J1280" t="s">
        <v>284</v>
      </c>
      <c r="K1280" t="s">
        <v>24</v>
      </c>
      <c r="L1280" t="s">
        <v>914</v>
      </c>
      <c r="M1280" t="s">
        <v>26</v>
      </c>
      <c r="N1280" t="s">
        <v>27</v>
      </c>
    </row>
    <row r="1281" spans="1:14" x14ac:dyDescent="0.25">
      <c r="A1281" t="s">
        <v>9324</v>
      </c>
      <c r="B1281" t="s">
        <v>2946</v>
      </c>
      <c r="C1281" t="s">
        <v>16</v>
      </c>
      <c r="D1281" t="s">
        <v>2947</v>
      </c>
      <c r="E1281" t="s">
        <v>695</v>
      </c>
      <c r="F1281" t="s">
        <v>9325</v>
      </c>
      <c r="G1281" t="s">
        <v>9326</v>
      </c>
      <c r="H1281" t="s">
        <v>9327</v>
      </c>
      <c r="I1281" t="s">
        <v>34</v>
      </c>
      <c r="J1281" t="s">
        <v>269</v>
      </c>
      <c r="K1281" t="s">
        <v>24</v>
      </c>
      <c r="L1281" t="s">
        <v>2951</v>
      </c>
      <c r="M1281" t="s">
        <v>26</v>
      </c>
      <c r="N1281" t="s">
        <v>27</v>
      </c>
    </row>
    <row r="1282" spans="1:14" x14ac:dyDescent="0.25">
      <c r="A1282" t="s">
        <v>9334</v>
      </c>
      <c r="B1282" t="s">
        <v>9335</v>
      </c>
      <c r="C1282" t="s">
        <v>16</v>
      </c>
      <c r="D1282" t="s">
        <v>9336</v>
      </c>
      <c r="E1282" t="s">
        <v>695</v>
      </c>
      <c r="F1282" t="s">
        <v>9337</v>
      </c>
      <c r="G1282" t="s">
        <v>9338</v>
      </c>
      <c r="H1282" t="s">
        <v>9339</v>
      </c>
      <c r="I1282" t="s">
        <v>34</v>
      </c>
      <c r="J1282" t="s">
        <v>514</v>
      </c>
      <c r="K1282" t="s">
        <v>24</v>
      </c>
      <c r="L1282" t="s">
        <v>7555</v>
      </c>
      <c r="M1282" t="s">
        <v>26</v>
      </c>
      <c r="N1282" t="s">
        <v>27</v>
      </c>
    </row>
    <row r="1283" spans="1:14" x14ac:dyDescent="0.25">
      <c r="A1283" t="s">
        <v>763</v>
      </c>
      <c r="B1283" t="s">
        <v>9340</v>
      </c>
      <c r="C1283" t="s">
        <v>76</v>
      </c>
      <c r="E1283" t="s">
        <v>695</v>
      </c>
      <c r="F1283" t="s">
        <v>9341</v>
      </c>
      <c r="G1283" t="s">
        <v>9342</v>
      </c>
      <c r="H1283" t="s">
        <v>9343</v>
      </c>
      <c r="I1283" t="s">
        <v>34</v>
      </c>
      <c r="J1283" t="s">
        <v>1769</v>
      </c>
      <c r="K1283" t="s">
        <v>24</v>
      </c>
      <c r="M1283" t="s">
        <v>26</v>
      </c>
      <c r="N1283" t="s">
        <v>27</v>
      </c>
    </row>
    <row r="1284" spans="1:14" x14ac:dyDescent="0.25">
      <c r="A1284" t="s">
        <v>9158</v>
      </c>
      <c r="B1284" t="s">
        <v>9344</v>
      </c>
      <c r="C1284" t="s">
        <v>16</v>
      </c>
      <c r="D1284" t="s">
        <v>594</v>
      </c>
      <c r="E1284" t="s">
        <v>695</v>
      </c>
      <c r="F1284" t="s">
        <v>9345</v>
      </c>
      <c r="G1284" t="s">
        <v>9346</v>
      </c>
      <c r="H1284" t="s">
        <v>9347</v>
      </c>
      <c r="I1284" t="s">
        <v>34</v>
      </c>
      <c r="J1284" t="s">
        <v>307</v>
      </c>
      <c r="K1284" t="s">
        <v>24</v>
      </c>
      <c r="L1284" t="s">
        <v>224</v>
      </c>
      <c r="M1284" t="s">
        <v>26</v>
      </c>
      <c r="N1284" t="s">
        <v>27</v>
      </c>
    </row>
    <row r="1285" spans="1:14" x14ac:dyDescent="0.25">
      <c r="A1285" t="s">
        <v>5580</v>
      </c>
      <c r="B1285" t="s">
        <v>9353</v>
      </c>
      <c r="C1285" t="s">
        <v>76</v>
      </c>
      <c r="D1285" t="s">
        <v>5227</v>
      </c>
      <c r="E1285" t="s">
        <v>695</v>
      </c>
      <c r="F1285" t="s">
        <v>9354</v>
      </c>
      <c r="G1285" t="s">
        <v>9355</v>
      </c>
      <c r="H1285" t="s">
        <v>9356</v>
      </c>
      <c r="I1285" t="s">
        <v>34</v>
      </c>
      <c r="J1285" t="s">
        <v>463</v>
      </c>
      <c r="K1285" t="s">
        <v>24</v>
      </c>
      <c r="L1285" t="s">
        <v>2863</v>
      </c>
      <c r="M1285" t="s">
        <v>9357</v>
      </c>
      <c r="N1285" t="s">
        <v>46</v>
      </c>
    </row>
    <row r="1286" spans="1:14" x14ac:dyDescent="0.25">
      <c r="A1286" t="s">
        <v>9366</v>
      </c>
      <c r="B1286" t="s">
        <v>992</v>
      </c>
      <c r="C1286" t="s">
        <v>16</v>
      </c>
      <c r="D1286" t="s">
        <v>3396</v>
      </c>
      <c r="E1286" t="s">
        <v>695</v>
      </c>
      <c r="F1286" t="s">
        <v>9367</v>
      </c>
      <c r="G1286" t="s">
        <v>9368</v>
      </c>
      <c r="H1286" t="s">
        <v>9369</v>
      </c>
      <c r="I1286" t="s">
        <v>34</v>
      </c>
      <c r="J1286" t="s">
        <v>5824</v>
      </c>
      <c r="K1286" t="s">
        <v>24</v>
      </c>
      <c r="L1286" t="s">
        <v>9370</v>
      </c>
      <c r="M1286" t="s">
        <v>26</v>
      </c>
      <c r="N1286" t="s">
        <v>27</v>
      </c>
    </row>
    <row r="1287" spans="1:14" x14ac:dyDescent="0.25">
      <c r="A1287" t="s">
        <v>9371</v>
      </c>
      <c r="C1287" t="s">
        <v>76</v>
      </c>
      <c r="D1287" t="s">
        <v>9372</v>
      </c>
      <c r="E1287" t="s">
        <v>695</v>
      </c>
      <c r="F1287" t="s">
        <v>9373</v>
      </c>
      <c r="G1287" t="s">
        <v>9374</v>
      </c>
      <c r="H1287" t="s">
        <v>9375</v>
      </c>
      <c r="I1287" t="s">
        <v>34</v>
      </c>
      <c r="J1287" t="s">
        <v>284</v>
      </c>
      <c r="K1287" t="s">
        <v>24</v>
      </c>
      <c r="L1287" t="s">
        <v>477</v>
      </c>
      <c r="M1287" t="s">
        <v>26</v>
      </c>
      <c r="N1287" t="s">
        <v>27</v>
      </c>
    </row>
    <row r="1288" spans="1:14" x14ac:dyDescent="0.25">
      <c r="A1288" t="s">
        <v>9380</v>
      </c>
      <c r="B1288" t="s">
        <v>8544</v>
      </c>
      <c r="C1288" t="s">
        <v>16</v>
      </c>
      <c r="D1288" t="s">
        <v>4792</v>
      </c>
      <c r="E1288" t="s">
        <v>695</v>
      </c>
      <c r="F1288" t="s">
        <v>9381</v>
      </c>
      <c r="G1288" t="s">
        <v>9382</v>
      </c>
      <c r="H1288" t="s">
        <v>9383</v>
      </c>
      <c r="I1288" t="s">
        <v>34</v>
      </c>
      <c r="J1288" t="s">
        <v>23</v>
      </c>
      <c r="K1288" t="s">
        <v>24</v>
      </c>
      <c r="L1288" t="s">
        <v>914</v>
      </c>
      <c r="M1288" t="s">
        <v>26</v>
      </c>
      <c r="N1288" t="s">
        <v>27</v>
      </c>
    </row>
    <row r="1289" spans="1:14" x14ac:dyDescent="0.25">
      <c r="A1289" t="s">
        <v>9256</v>
      </c>
      <c r="C1289" t="s">
        <v>76</v>
      </c>
      <c r="D1289" t="s">
        <v>6940</v>
      </c>
      <c r="E1289" t="s">
        <v>695</v>
      </c>
      <c r="F1289" t="s">
        <v>9384</v>
      </c>
      <c r="G1289" t="s">
        <v>9385</v>
      </c>
      <c r="H1289" t="s">
        <v>9386</v>
      </c>
      <c r="I1289" t="s">
        <v>34</v>
      </c>
      <c r="J1289" t="s">
        <v>1557</v>
      </c>
      <c r="K1289" t="s">
        <v>24</v>
      </c>
      <c r="L1289" t="s">
        <v>3765</v>
      </c>
      <c r="M1289" t="s">
        <v>9387</v>
      </c>
      <c r="N1289" t="s">
        <v>46</v>
      </c>
    </row>
    <row r="1290" spans="1:14" x14ac:dyDescent="0.25">
      <c r="A1290" t="s">
        <v>9392</v>
      </c>
      <c r="C1290" t="s">
        <v>16</v>
      </c>
      <c r="D1290" t="s">
        <v>472</v>
      </c>
      <c r="E1290" t="s">
        <v>695</v>
      </c>
      <c r="F1290" t="s">
        <v>9393</v>
      </c>
      <c r="G1290" t="s">
        <v>9394</v>
      </c>
      <c r="H1290" t="s">
        <v>9395</v>
      </c>
      <c r="I1290" t="s">
        <v>34</v>
      </c>
      <c r="J1290" t="s">
        <v>240</v>
      </c>
      <c r="K1290" t="s">
        <v>24</v>
      </c>
      <c r="L1290" t="s">
        <v>477</v>
      </c>
      <c r="M1290" t="s">
        <v>26</v>
      </c>
      <c r="N1290" t="s">
        <v>27</v>
      </c>
    </row>
    <row r="1291" spans="1:14" x14ac:dyDescent="0.25">
      <c r="A1291" t="s">
        <v>9400</v>
      </c>
      <c r="B1291" t="s">
        <v>992</v>
      </c>
      <c r="C1291" t="s">
        <v>16</v>
      </c>
      <c r="D1291" t="s">
        <v>3396</v>
      </c>
      <c r="E1291" t="s">
        <v>695</v>
      </c>
      <c r="F1291" t="s">
        <v>9401</v>
      </c>
      <c r="G1291" t="s">
        <v>9402</v>
      </c>
      <c r="H1291" t="s">
        <v>9403</v>
      </c>
      <c r="I1291" t="s">
        <v>34</v>
      </c>
      <c r="J1291" t="s">
        <v>2011</v>
      </c>
      <c r="K1291" t="s">
        <v>24</v>
      </c>
      <c r="L1291" t="s">
        <v>1577</v>
      </c>
      <c r="M1291" t="s">
        <v>26</v>
      </c>
      <c r="N1291" t="s">
        <v>27</v>
      </c>
    </row>
    <row r="1292" spans="1:14" x14ac:dyDescent="0.25">
      <c r="A1292" t="s">
        <v>9404</v>
      </c>
      <c r="B1292" t="s">
        <v>8544</v>
      </c>
      <c r="C1292" t="s">
        <v>16</v>
      </c>
      <c r="D1292" t="s">
        <v>4792</v>
      </c>
      <c r="E1292" t="s">
        <v>695</v>
      </c>
      <c r="F1292" t="s">
        <v>9405</v>
      </c>
      <c r="G1292" t="s">
        <v>9406</v>
      </c>
      <c r="H1292" t="s">
        <v>9407</v>
      </c>
      <c r="I1292" t="s">
        <v>34</v>
      </c>
      <c r="J1292" t="s">
        <v>276</v>
      </c>
      <c r="K1292" t="s">
        <v>24</v>
      </c>
      <c r="L1292" t="s">
        <v>914</v>
      </c>
      <c r="M1292" t="s">
        <v>26</v>
      </c>
      <c r="N1292" t="s">
        <v>27</v>
      </c>
    </row>
    <row r="1293" spans="1:14" x14ac:dyDescent="0.25">
      <c r="A1293" t="s">
        <v>9261</v>
      </c>
      <c r="B1293" t="s">
        <v>1974</v>
      </c>
      <c r="C1293" t="s">
        <v>76</v>
      </c>
      <c r="D1293" t="s">
        <v>2533</v>
      </c>
      <c r="E1293" t="s">
        <v>695</v>
      </c>
      <c r="F1293" t="s">
        <v>9417</v>
      </c>
      <c r="G1293" t="s">
        <v>9418</v>
      </c>
      <c r="H1293" t="s">
        <v>9419</v>
      </c>
      <c r="I1293" t="s">
        <v>34</v>
      </c>
      <c r="J1293" t="s">
        <v>178</v>
      </c>
      <c r="K1293" t="s">
        <v>24</v>
      </c>
      <c r="L1293" t="s">
        <v>257</v>
      </c>
      <c r="M1293" t="s">
        <v>26</v>
      </c>
      <c r="N1293" t="s">
        <v>27</v>
      </c>
    </row>
    <row r="1294" spans="1:14" x14ac:dyDescent="0.25">
      <c r="A1294" t="s">
        <v>9420</v>
      </c>
      <c r="B1294" t="s">
        <v>9421</v>
      </c>
      <c r="C1294" t="s">
        <v>76</v>
      </c>
      <c r="D1294" t="s">
        <v>1052</v>
      </c>
      <c r="E1294" t="s">
        <v>695</v>
      </c>
      <c r="F1294" t="s">
        <v>9422</v>
      </c>
      <c r="G1294" t="s">
        <v>9423</v>
      </c>
      <c r="H1294" t="s">
        <v>9424</v>
      </c>
      <c r="I1294" t="s">
        <v>34</v>
      </c>
      <c r="J1294" t="s">
        <v>71</v>
      </c>
      <c r="K1294" t="s">
        <v>24</v>
      </c>
      <c r="L1294" t="s">
        <v>224</v>
      </c>
      <c r="M1294" t="s">
        <v>9425</v>
      </c>
      <c r="N1294" t="s">
        <v>46</v>
      </c>
    </row>
    <row r="1295" spans="1:14" x14ac:dyDescent="0.25">
      <c r="A1295" t="s">
        <v>9426</v>
      </c>
      <c r="B1295" t="s">
        <v>9421</v>
      </c>
      <c r="C1295" t="s">
        <v>76</v>
      </c>
      <c r="D1295" t="s">
        <v>1052</v>
      </c>
      <c r="E1295" t="s">
        <v>695</v>
      </c>
      <c r="F1295" t="s">
        <v>9427</v>
      </c>
      <c r="G1295" t="s">
        <v>9428</v>
      </c>
      <c r="H1295" t="s">
        <v>9429</v>
      </c>
      <c r="I1295" t="s">
        <v>34</v>
      </c>
      <c r="J1295" t="s">
        <v>71</v>
      </c>
      <c r="K1295" t="s">
        <v>24</v>
      </c>
      <c r="L1295" t="s">
        <v>224</v>
      </c>
      <c r="M1295" t="s">
        <v>9430</v>
      </c>
      <c r="N1295" t="s">
        <v>46</v>
      </c>
    </row>
    <row r="1296" spans="1:14" x14ac:dyDescent="0.25">
      <c r="A1296" t="s">
        <v>3065</v>
      </c>
      <c r="B1296" t="s">
        <v>3786</v>
      </c>
      <c r="C1296" t="s">
        <v>76</v>
      </c>
      <c r="D1296" t="s">
        <v>9439</v>
      </c>
      <c r="E1296" t="s">
        <v>695</v>
      </c>
      <c r="F1296" t="s">
        <v>9440</v>
      </c>
      <c r="G1296" t="s">
        <v>9441</v>
      </c>
      <c r="H1296" t="s">
        <v>9442</v>
      </c>
      <c r="I1296" t="s">
        <v>34</v>
      </c>
      <c r="J1296" t="s">
        <v>1413</v>
      </c>
      <c r="K1296" t="s">
        <v>24</v>
      </c>
      <c r="L1296" t="s">
        <v>2938</v>
      </c>
      <c r="M1296" t="s">
        <v>9443</v>
      </c>
      <c r="N1296" t="s">
        <v>46</v>
      </c>
    </row>
    <row r="1297" spans="1:14" x14ac:dyDescent="0.25">
      <c r="A1297" t="s">
        <v>9444</v>
      </c>
      <c r="B1297" t="s">
        <v>9445</v>
      </c>
      <c r="C1297" t="s">
        <v>76</v>
      </c>
      <c r="D1297" t="s">
        <v>67</v>
      </c>
      <c r="E1297" t="s">
        <v>695</v>
      </c>
      <c r="F1297" t="s">
        <v>9446</v>
      </c>
      <c r="G1297" t="s">
        <v>9447</v>
      </c>
      <c r="H1297" t="s">
        <v>9448</v>
      </c>
      <c r="I1297" t="s">
        <v>34</v>
      </c>
      <c r="J1297" t="s">
        <v>691</v>
      </c>
      <c r="K1297" t="s">
        <v>24</v>
      </c>
      <c r="L1297" t="s">
        <v>44</v>
      </c>
      <c r="M1297" t="s">
        <v>26</v>
      </c>
      <c r="N1297" t="s">
        <v>27</v>
      </c>
    </row>
    <row r="1298" spans="1:14" x14ac:dyDescent="0.25">
      <c r="A1298" t="s">
        <v>9449</v>
      </c>
      <c r="B1298" t="s">
        <v>7317</v>
      </c>
      <c r="C1298" t="s">
        <v>16</v>
      </c>
      <c r="D1298" t="s">
        <v>9145</v>
      </c>
      <c r="E1298" t="s">
        <v>695</v>
      </c>
      <c r="F1298" t="s">
        <v>9450</v>
      </c>
      <c r="G1298" t="s">
        <v>9451</v>
      </c>
      <c r="H1298" t="s">
        <v>9452</v>
      </c>
      <c r="I1298" t="s">
        <v>34</v>
      </c>
      <c r="J1298" t="s">
        <v>1762</v>
      </c>
      <c r="K1298" t="s">
        <v>24</v>
      </c>
      <c r="L1298" t="s">
        <v>9453</v>
      </c>
      <c r="M1298" t="s">
        <v>26</v>
      </c>
      <c r="N1298" t="s">
        <v>27</v>
      </c>
    </row>
    <row r="1299" spans="1:14" x14ac:dyDescent="0.25">
      <c r="A1299" t="s">
        <v>9461</v>
      </c>
      <c r="B1299" t="s">
        <v>8544</v>
      </c>
      <c r="C1299" t="s">
        <v>16</v>
      </c>
      <c r="D1299" t="s">
        <v>9170</v>
      </c>
      <c r="E1299" t="s">
        <v>695</v>
      </c>
      <c r="F1299" t="s">
        <v>9462</v>
      </c>
      <c r="G1299" t="s">
        <v>9463</v>
      </c>
      <c r="H1299" t="s">
        <v>9464</v>
      </c>
      <c r="I1299" t="s">
        <v>34</v>
      </c>
      <c r="J1299" t="s">
        <v>269</v>
      </c>
      <c r="K1299" t="s">
        <v>24</v>
      </c>
      <c r="L1299" t="s">
        <v>914</v>
      </c>
      <c r="M1299" t="s">
        <v>26</v>
      </c>
      <c r="N1299" t="s">
        <v>27</v>
      </c>
    </row>
    <row r="1300" spans="1:14" x14ac:dyDescent="0.25">
      <c r="A1300" t="s">
        <v>9465</v>
      </c>
      <c r="B1300" t="s">
        <v>992</v>
      </c>
      <c r="C1300" t="s">
        <v>16</v>
      </c>
      <c r="D1300" t="s">
        <v>3396</v>
      </c>
      <c r="E1300" t="s">
        <v>695</v>
      </c>
      <c r="F1300" t="s">
        <v>9466</v>
      </c>
      <c r="G1300" t="s">
        <v>9467</v>
      </c>
      <c r="H1300" t="s">
        <v>9468</v>
      </c>
      <c r="I1300" t="s">
        <v>34</v>
      </c>
      <c r="J1300" t="s">
        <v>855</v>
      </c>
      <c r="K1300" t="s">
        <v>24</v>
      </c>
      <c r="L1300" t="s">
        <v>9370</v>
      </c>
      <c r="M1300" t="s">
        <v>26</v>
      </c>
      <c r="N1300" t="s">
        <v>27</v>
      </c>
    </row>
    <row r="1301" spans="1:14" x14ac:dyDescent="0.25">
      <c r="A1301" t="s">
        <v>9469</v>
      </c>
      <c r="B1301" t="s">
        <v>8544</v>
      </c>
      <c r="C1301" t="s">
        <v>16</v>
      </c>
      <c r="D1301" t="s">
        <v>4792</v>
      </c>
      <c r="E1301" t="s">
        <v>695</v>
      </c>
      <c r="F1301" t="s">
        <v>9470</v>
      </c>
      <c r="G1301" t="s">
        <v>9471</v>
      </c>
      <c r="H1301" t="s">
        <v>9472</v>
      </c>
      <c r="I1301" t="s">
        <v>34</v>
      </c>
      <c r="J1301" t="s">
        <v>872</v>
      </c>
      <c r="K1301" t="s">
        <v>24</v>
      </c>
      <c r="L1301" t="s">
        <v>914</v>
      </c>
      <c r="M1301" t="s">
        <v>26</v>
      </c>
      <c r="N1301" t="s">
        <v>27</v>
      </c>
    </row>
    <row r="1302" spans="1:14" x14ac:dyDescent="0.25">
      <c r="A1302" t="s">
        <v>9174</v>
      </c>
      <c r="B1302" t="s">
        <v>9175</v>
      </c>
      <c r="C1302" t="s">
        <v>76</v>
      </c>
      <c r="D1302" t="s">
        <v>8596</v>
      </c>
      <c r="E1302" t="s">
        <v>695</v>
      </c>
      <c r="F1302" t="s">
        <v>9476</v>
      </c>
      <c r="G1302" t="s">
        <v>9477</v>
      </c>
      <c r="H1302" t="s">
        <v>9478</v>
      </c>
      <c r="I1302" t="s">
        <v>34</v>
      </c>
      <c r="J1302" t="s">
        <v>1372</v>
      </c>
      <c r="K1302" t="s">
        <v>24</v>
      </c>
      <c r="L1302" t="s">
        <v>9179</v>
      </c>
      <c r="M1302" t="s">
        <v>9479</v>
      </c>
      <c r="N1302" t="s">
        <v>46</v>
      </c>
    </row>
    <row r="1303" spans="1:14" x14ac:dyDescent="0.25">
      <c r="A1303" t="s">
        <v>9480</v>
      </c>
      <c r="B1303" t="s">
        <v>8544</v>
      </c>
      <c r="C1303" t="s">
        <v>16</v>
      </c>
      <c r="D1303" t="s">
        <v>4792</v>
      </c>
      <c r="E1303" t="s">
        <v>695</v>
      </c>
      <c r="F1303" t="s">
        <v>9481</v>
      </c>
      <c r="G1303" t="s">
        <v>9482</v>
      </c>
      <c r="H1303" t="s">
        <v>9483</v>
      </c>
      <c r="I1303" t="s">
        <v>34</v>
      </c>
      <c r="J1303" t="s">
        <v>142</v>
      </c>
      <c r="K1303" t="s">
        <v>24</v>
      </c>
      <c r="L1303" t="s">
        <v>914</v>
      </c>
      <c r="M1303" t="s">
        <v>26</v>
      </c>
      <c r="N1303" t="s">
        <v>27</v>
      </c>
    </row>
    <row r="1304" spans="1:14" x14ac:dyDescent="0.25">
      <c r="A1304" t="s">
        <v>9484</v>
      </c>
      <c r="B1304" t="s">
        <v>992</v>
      </c>
      <c r="C1304" t="s">
        <v>16</v>
      </c>
      <c r="D1304" t="s">
        <v>3396</v>
      </c>
      <c r="E1304" t="s">
        <v>695</v>
      </c>
      <c r="F1304" t="s">
        <v>9485</v>
      </c>
      <c r="G1304" t="s">
        <v>9486</v>
      </c>
      <c r="H1304" t="s">
        <v>9487</v>
      </c>
      <c r="I1304" t="s">
        <v>34</v>
      </c>
      <c r="J1304" t="s">
        <v>6203</v>
      </c>
      <c r="K1304" t="s">
        <v>24</v>
      </c>
      <c r="L1304" t="s">
        <v>9370</v>
      </c>
      <c r="M1304" t="s">
        <v>26</v>
      </c>
      <c r="N1304" t="s">
        <v>27</v>
      </c>
    </row>
    <row r="1305" spans="1:14" x14ac:dyDescent="0.25">
      <c r="A1305" t="s">
        <v>9158</v>
      </c>
      <c r="B1305" t="s">
        <v>9488</v>
      </c>
      <c r="C1305" t="s">
        <v>16</v>
      </c>
      <c r="D1305" t="s">
        <v>594</v>
      </c>
      <c r="E1305" t="s">
        <v>695</v>
      </c>
      <c r="F1305" t="s">
        <v>9489</v>
      </c>
      <c r="G1305" t="s">
        <v>9490</v>
      </c>
      <c r="H1305" t="s">
        <v>9491</v>
      </c>
      <c r="I1305" t="s">
        <v>34</v>
      </c>
      <c r="J1305" t="s">
        <v>1010</v>
      </c>
      <c r="K1305" t="s">
        <v>24</v>
      </c>
      <c r="L1305" t="s">
        <v>224</v>
      </c>
      <c r="M1305" t="s">
        <v>26</v>
      </c>
      <c r="N1305" t="s">
        <v>27</v>
      </c>
    </row>
    <row r="1306" spans="1:14" x14ac:dyDescent="0.25">
      <c r="A1306" t="s">
        <v>9501</v>
      </c>
      <c r="B1306" t="s">
        <v>1304</v>
      </c>
      <c r="C1306" t="s">
        <v>16</v>
      </c>
      <c r="D1306" t="s">
        <v>1052</v>
      </c>
      <c r="E1306" t="s">
        <v>695</v>
      </c>
      <c r="F1306" t="s">
        <v>9502</v>
      </c>
      <c r="G1306" t="s">
        <v>9503</v>
      </c>
      <c r="H1306" t="s">
        <v>9504</v>
      </c>
      <c r="I1306" t="s">
        <v>34</v>
      </c>
      <c r="J1306" t="s">
        <v>127</v>
      </c>
      <c r="K1306" t="s">
        <v>24</v>
      </c>
      <c r="L1306" t="s">
        <v>224</v>
      </c>
      <c r="M1306" t="s">
        <v>9505</v>
      </c>
      <c r="N1306" t="s">
        <v>46</v>
      </c>
    </row>
    <row r="1307" spans="1:14" x14ac:dyDescent="0.25">
      <c r="A1307" t="s">
        <v>9506</v>
      </c>
      <c r="B1307" t="s">
        <v>992</v>
      </c>
      <c r="C1307" t="s">
        <v>16</v>
      </c>
      <c r="D1307" t="s">
        <v>3396</v>
      </c>
      <c r="E1307" t="s">
        <v>695</v>
      </c>
      <c r="F1307" t="s">
        <v>9507</v>
      </c>
      <c r="G1307" t="s">
        <v>9508</v>
      </c>
      <c r="H1307" t="s">
        <v>9509</v>
      </c>
      <c r="I1307" t="s">
        <v>34</v>
      </c>
      <c r="J1307" t="s">
        <v>9241</v>
      </c>
      <c r="K1307" t="s">
        <v>24</v>
      </c>
      <c r="L1307" t="s">
        <v>9234</v>
      </c>
      <c r="M1307" t="s">
        <v>26</v>
      </c>
      <c r="N1307" t="s">
        <v>27</v>
      </c>
    </row>
    <row r="1308" spans="1:14" x14ac:dyDescent="0.25">
      <c r="A1308" t="s">
        <v>9510</v>
      </c>
      <c r="B1308" t="s">
        <v>8544</v>
      </c>
      <c r="C1308" t="s">
        <v>16</v>
      </c>
      <c r="D1308" t="s">
        <v>4792</v>
      </c>
      <c r="E1308" t="s">
        <v>695</v>
      </c>
      <c r="F1308" t="s">
        <v>9511</v>
      </c>
      <c r="G1308" t="s">
        <v>9512</v>
      </c>
      <c r="H1308" t="s">
        <v>9513</v>
      </c>
      <c r="I1308" t="s">
        <v>34</v>
      </c>
      <c r="J1308" t="s">
        <v>782</v>
      </c>
      <c r="K1308" t="s">
        <v>24</v>
      </c>
      <c r="L1308" t="s">
        <v>914</v>
      </c>
      <c r="M1308" t="s">
        <v>26</v>
      </c>
      <c r="N1308" t="s">
        <v>27</v>
      </c>
    </row>
    <row r="1309" spans="1:14" x14ac:dyDescent="0.25">
      <c r="A1309" t="s">
        <v>9514</v>
      </c>
      <c r="B1309" t="s">
        <v>8544</v>
      </c>
      <c r="C1309" t="s">
        <v>16</v>
      </c>
      <c r="D1309" t="s">
        <v>4792</v>
      </c>
      <c r="E1309" t="s">
        <v>695</v>
      </c>
      <c r="F1309" t="s">
        <v>9515</v>
      </c>
      <c r="G1309" t="s">
        <v>9516</v>
      </c>
      <c r="H1309" t="s">
        <v>9517</v>
      </c>
      <c r="I1309" t="s">
        <v>34</v>
      </c>
      <c r="J1309" t="s">
        <v>929</v>
      </c>
      <c r="K1309" t="s">
        <v>24</v>
      </c>
      <c r="L1309" t="s">
        <v>914</v>
      </c>
      <c r="M1309" t="s">
        <v>26</v>
      </c>
      <c r="N1309" t="s">
        <v>27</v>
      </c>
    </row>
    <row r="1310" spans="1:14" x14ac:dyDescent="0.25">
      <c r="A1310" t="s">
        <v>9518</v>
      </c>
      <c r="B1310" t="s">
        <v>8544</v>
      </c>
      <c r="C1310" t="s">
        <v>16</v>
      </c>
      <c r="D1310" t="s">
        <v>4792</v>
      </c>
      <c r="E1310" t="s">
        <v>695</v>
      </c>
      <c r="F1310" t="s">
        <v>9519</v>
      </c>
      <c r="G1310" t="s">
        <v>9520</v>
      </c>
      <c r="H1310" t="s">
        <v>9521</v>
      </c>
      <c r="I1310" t="s">
        <v>34</v>
      </c>
      <c r="J1310" t="s">
        <v>1208</v>
      </c>
      <c r="K1310" t="s">
        <v>24</v>
      </c>
      <c r="L1310" t="s">
        <v>914</v>
      </c>
      <c r="M1310" t="s">
        <v>26</v>
      </c>
      <c r="N1310" t="s">
        <v>27</v>
      </c>
    </row>
    <row r="1311" spans="1:14" x14ac:dyDescent="0.25">
      <c r="A1311" t="s">
        <v>9123</v>
      </c>
      <c r="B1311" t="s">
        <v>9124</v>
      </c>
      <c r="C1311" t="s">
        <v>16</v>
      </c>
      <c r="D1311" t="s">
        <v>288</v>
      </c>
      <c r="E1311" t="s">
        <v>695</v>
      </c>
      <c r="F1311" t="s">
        <v>9522</v>
      </c>
      <c r="G1311" t="s">
        <v>9523</v>
      </c>
      <c r="H1311" t="s">
        <v>9524</v>
      </c>
      <c r="I1311" t="s">
        <v>34</v>
      </c>
      <c r="J1311" t="s">
        <v>1056</v>
      </c>
      <c r="K1311" t="s">
        <v>24</v>
      </c>
      <c r="L1311" t="s">
        <v>224</v>
      </c>
      <c r="M1311" t="s">
        <v>9525</v>
      </c>
      <c r="N1311" t="s">
        <v>46</v>
      </c>
    </row>
    <row r="1312" spans="1:14" x14ac:dyDescent="0.25">
      <c r="A1312" t="s">
        <v>763</v>
      </c>
      <c r="B1312" t="s">
        <v>9340</v>
      </c>
      <c r="C1312" t="s">
        <v>76</v>
      </c>
      <c r="E1312" t="s">
        <v>695</v>
      </c>
      <c r="F1312" t="s">
        <v>9526</v>
      </c>
      <c r="G1312" t="s">
        <v>9527</v>
      </c>
      <c r="H1312" t="s">
        <v>9528</v>
      </c>
      <c r="I1312" t="s">
        <v>34</v>
      </c>
      <c r="J1312" t="s">
        <v>1769</v>
      </c>
      <c r="K1312" t="s">
        <v>24</v>
      </c>
      <c r="M1312" t="s">
        <v>26</v>
      </c>
      <c r="N1312" t="s">
        <v>27</v>
      </c>
    </row>
    <row r="1313" spans="1:14" x14ac:dyDescent="0.25">
      <c r="A1313" t="s">
        <v>9529</v>
      </c>
      <c r="B1313" t="s">
        <v>9530</v>
      </c>
      <c r="C1313" t="s">
        <v>76</v>
      </c>
      <c r="D1313" t="s">
        <v>9222</v>
      </c>
      <c r="E1313" t="s">
        <v>695</v>
      </c>
      <c r="F1313" t="s">
        <v>9531</v>
      </c>
      <c r="G1313" t="s">
        <v>9532</v>
      </c>
      <c r="H1313" t="s">
        <v>9533</v>
      </c>
      <c r="I1313" t="s">
        <v>34</v>
      </c>
      <c r="J1313" t="s">
        <v>232</v>
      </c>
      <c r="K1313" t="s">
        <v>24</v>
      </c>
      <c r="L1313" t="s">
        <v>82</v>
      </c>
      <c r="M1313" t="s">
        <v>26</v>
      </c>
      <c r="N1313" t="s">
        <v>27</v>
      </c>
    </row>
    <row r="1314" spans="1:14" x14ac:dyDescent="0.25">
      <c r="A1314" t="s">
        <v>9158</v>
      </c>
      <c r="B1314" t="s">
        <v>9534</v>
      </c>
      <c r="C1314" t="s">
        <v>16</v>
      </c>
      <c r="D1314" t="s">
        <v>594</v>
      </c>
      <c r="E1314" t="s">
        <v>695</v>
      </c>
      <c r="F1314" t="s">
        <v>9535</v>
      </c>
      <c r="G1314" t="s">
        <v>9536</v>
      </c>
      <c r="H1314" t="s">
        <v>9537</v>
      </c>
      <c r="I1314" t="s">
        <v>34</v>
      </c>
      <c r="J1314" t="s">
        <v>1275</v>
      </c>
      <c r="K1314" t="s">
        <v>24</v>
      </c>
      <c r="L1314" t="s">
        <v>224</v>
      </c>
      <c r="M1314" t="s">
        <v>26</v>
      </c>
      <c r="N1314" t="s">
        <v>27</v>
      </c>
    </row>
    <row r="1315" spans="1:14" x14ac:dyDescent="0.25">
      <c r="A1315" t="s">
        <v>9538</v>
      </c>
      <c r="B1315" t="s">
        <v>9539</v>
      </c>
      <c r="C1315" t="s">
        <v>16</v>
      </c>
      <c r="D1315" t="s">
        <v>1612</v>
      </c>
      <c r="E1315" t="s">
        <v>695</v>
      </c>
      <c r="F1315" t="s">
        <v>9540</v>
      </c>
      <c r="G1315" t="s">
        <v>9541</v>
      </c>
      <c r="H1315" t="s">
        <v>9542</v>
      </c>
      <c r="I1315" t="s">
        <v>34</v>
      </c>
      <c r="J1315" t="s">
        <v>816</v>
      </c>
      <c r="K1315" t="s">
        <v>24</v>
      </c>
      <c r="L1315" t="s">
        <v>82</v>
      </c>
      <c r="M1315" t="s">
        <v>26</v>
      </c>
      <c r="N1315" t="s">
        <v>27</v>
      </c>
    </row>
    <row r="1316" spans="1:14" x14ac:dyDescent="0.25">
      <c r="A1316" t="s">
        <v>9196</v>
      </c>
      <c r="B1316" t="s">
        <v>9197</v>
      </c>
      <c r="C1316" t="s">
        <v>16</v>
      </c>
      <c r="D1316" t="s">
        <v>9198</v>
      </c>
      <c r="E1316" t="s">
        <v>695</v>
      </c>
      <c r="F1316" t="s">
        <v>9557</v>
      </c>
      <c r="G1316" t="s">
        <v>9558</v>
      </c>
      <c r="H1316" t="s">
        <v>9559</v>
      </c>
      <c r="I1316" t="s">
        <v>34</v>
      </c>
      <c r="J1316" t="s">
        <v>426</v>
      </c>
      <c r="K1316" t="s">
        <v>24</v>
      </c>
      <c r="L1316" t="s">
        <v>713</v>
      </c>
      <c r="M1316" t="s">
        <v>26</v>
      </c>
      <c r="N1316" t="s">
        <v>27</v>
      </c>
    </row>
    <row r="1317" spans="1:14" x14ac:dyDescent="0.25">
      <c r="A1317" t="s">
        <v>9563</v>
      </c>
      <c r="B1317" t="s">
        <v>9564</v>
      </c>
      <c r="C1317" t="s">
        <v>16</v>
      </c>
      <c r="D1317" t="s">
        <v>2773</v>
      </c>
      <c r="E1317" t="s">
        <v>695</v>
      </c>
      <c r="F1317" t="s">
        <v>9565</v>
      </c>
      <c r="G1317" t="s">
        <v>9566</v>
      </c>
      <c r="H1317" t="s">
        <v>9567</v>
      </c>
      <c r="I1317" t="s">
        <v>34</v>
      </c>
      <c r="J1317" t="s">
        <v>232</v>
      </c>
      <c r="K1317" t="s">
        <v>24</v>
      </c>
      <c r="L1317" t="s">
        <v>9568</v>
      </c>
      <c r="M1317" t="s">
        <v>26</v>
      </c>
      <c r="N1317" t="s">
        <v>27</v>
      </c>
    </row>
    <row r="1318" spans="1:14" x14ac:dyDescent="0.25">
      <c r="A1318" t="s">
        <v>9569</v>
      </c>
      <c r="B1318" t="s">
        <v>9570</v>
      </c>
      <c r="C1318" t="s">
        <v>16</v>
      </c>
      <c r="D1318" t="s">
        <v>3396</v>
      </c>
      <c r="E1318" t="s">
        <v>695</v>
      </c>
      <c r="F1318" t="s">
        <v>9571</v>
      </c>
      <c r="G1318" t="s">
        <v>9572</v>
      </c>
      <c r="H1318" t="s">
        <v>9573</v>
      </c>
      <c r="I1318" t="s">
        <v>34</v>
      </c>
      <c r="J1318" t="s">
        <v>1227</v>
      </c>
      <c r="K1318" t="s">
        <v>24</v>
      </c>
      <c r="L1318" t="s">
        <v>9370</v>
      </c>
      <c r="M1318" t="s">
        <v>26</v>
      </c>
      <c r="N1318" t="s">
        <v>27</v>
      </c>
    </row>
    <row r="1319" spans="1:14" x14ac:dyDescent="0.25">
      <c r="A1319" t="s">
        <v>9163</v>
      </c>
      <c r="B1319" t="s">
        <v>9164</v>
      </c>
      <c r="C1319" t="s">
        <v>76</v>
      </c>
      <c r="D1319" t="s">
        <v>329</v>
      </c>
      <c r="E1319" t="s">
        <v>695</v>
      </c>
      <c r="F1319" t="s">
        <v>9589</v>
      </c>
      <c r="G1319" t="s">
        <v>9590</v>
      </c>
      <c r="H1319" t="s">
        <v>9591</v>
      </c>
      <c r="I1319" t="s">
        <v>34</v>
      </c>
      <c r="J1319" t="s">
        <v>333</v>
      </c>
      <c r="K1319" t="s">
        <v>24</v>
      </c>
      <c r="L1319" t="s">
        <v>334</v>
      </c>
      <c r="M1319" t="s">
        <v>9592</v>
      </c>
      <c r="N1319" t="s">
        <v>46</v>
      </c>
    </row>
    <row r="1320" spans="1:14" x14ac:dyDescent="0.25">
      <c r="A1320" t="s">
        <v>9597</v>
      </c>
      <c r="B1320" t="s">
        <v>8544</v>
      </c>
      <c r="C1320" t="s">
        <v>16</v>
      </c>
      <c r="D1320" t="s">
        <v>4792</v>
      </c>
      <c r="E1320" t="s">
        <v>695</v>
      </c>
      <c r="F1320" t="s">
        <v>9598</v>
      </c>
      <c r="G1320" t="s">
        <v>9599</v>
      </c>
      <c r="H1320" t="s">
        <v>9600</v>
      </c>
      <c r="I1320" t="s">
        <v>34</v>
      </c>
      <c r="J1320" t="s">
        <v>1569</v>
      </c>
      <c r="K1320" t="s">
        <v>24</v>
      </c>
      <c r="L1320" t="s">
        <v>914</v>
      </c>
      <c r="M1320" t="s">
        <v>26</v>
      </c>
      <c r="N1320" t="s">
        <v>27</v>
      </c>
    </row>
    <row r="1321" spans="1:14" x14ac:dyDescent="0.25">
      <c r="A1321" t="s">
        <v>5580</v>
      </c>
      <c r="B1321" t="s">
        <v>9353</v>
      </c>
      <c r="C1321" t="s">
        <v>76</v>
      </c>
      <c r="D1321" t="s">
        <v>5227</v>
      </c>
      <c r="E1321" t="s">
        <v>695</v>
      </c>
      <c r="F1321" t="s">
        <v>9601</v>
      </c>
      <c r="G1321" t="s">
        <v>9602</v>
      </c>
      <c r="H1321" t="s">
        <v>9603</v>
      </c>
      <c r="I1321" t="s">
        <v>34</v>
      </c>
      <c r="J1321" t="s">
        <v>463</v>
      </c>
      <c r="K1321" t="s">
        <v>24</v>
      </c>
      <c r="L1321" t="s">
        <v>2863</v>
      </c>
      <c r="M1321" t="s">
        <v>9604</v>
      </c>
      <c r="N1321" t="s">
        <v>46</v>
      </c>
    </row>
    <row r="1322" spans="1:14" x14ac:dyDescent="0.25">
      <c r="A1322" t="s">
        <v>9605</v>
      </c>
      <c r="B1322" t="s">
        <v>9606</v>
      </c>
      <c r="C1322" t="s">
        <v>16</v>
      </c>
      <c r="D1322" t="s">
        <v>3889</v>
      </c>
      <c r="E1322" t="s">
        <v>695</v>
      </c>
      <c r="F1322" t="s">
        <v>9607</v>
      </c>
      <c r="G1322" t="s">
        <v>9608</v>
      </c>
      <c r="H1322" t="s">
        <v>9609</v>
      </c>
      <c r="I1322" t="s">
        <v>34</v>
      </c>
      <c r="J1322" t="s">
        <v>699</v>
      </c>
      <c r="K1322" t="s">
        <v>24</v>
      </c>
      <c r="L1322" t="s">
        <v>44</v>
      </c>
      <c r="M1322" t="s">
        <v>26</v>
      </c>
      <c r="N1322" t="s">
        <v>27</v>
      </c>
    </row>
    <row r="1323" spans="1:14" x14ac:dyDescent="0.25">
      <c r="A1323" t="s">
        <v>9610</v>
      </c>
      <c r="B1323" t="s">
        <v>9243</v>
      </c>
      <c r="C1323" t="s">
        <v>76</v>
      </c>
      <c r="D1323" t="s">
        <v>9244</v>
      </c>
      <c r="E1323" t="s">
        <v>695</v>
      </c>
      <c r="F1323" t="s">
        <v>9611</v>
      </c>
      <c r="G1323" t="s">
        <v>9612</v>
      </c>
      <c r="H1323" t="s">
        <v>9613</v>
      </c>
      <c r="I1323" t="s">
        <v>34</v>
      </c>
      <c r="J1323" t="s">
        <v>276</v>
      </c>
      <c r="K1323" t="s">
        <v>24</v>
      </c>
      <c r="L1323" t="s">
        <v>9248</v>
      </c>
      <c r="M1323" t="s">
        <v>26</v>
      </c>
      <c r="N1323" t="s">
        <v>27</v>
      </c>
    </row>
    <row r="1324" spans="1:14" x14ac:dyDescent="0.25">
      <c r="A1324" t="s">
        <v>9618</v>
      </c>
      <c r="B1324" t="s">
        <v>8544</v>
      </c>
      <c r="C1324" t="s">
        <v>16</v>
      </c>
      <c r="D1324" t="s">
        <v>4792</v>
      </c>
      <c r="E1324" t="s">
        <v>695</v>
      </c>
      <c r="F1324" t="s">
        <v>9619</v>
      </c>
      <c r="G1324" t="s">
        <v>9620</v>
      </c>
      <c r="H1324" t="s">
        <v>9621</v>
      </c>
      <c r="I1324" t="s">
        <v>34</v>
      </c>
      <c r="J1324" t="s">
        <v>1704</v>
      </c>
      <c r="K1324" t="s">
        <v>24</v>
      </c>
      <c r="L1324" t="s">
        <v>914</v>
      </c>
      <c r="M1324" t="s">
        <v>26</v>
      </c>
      <c r="N1324" t="s">
        <v>27</v>
      </c>
    </row>
    <row r="1325" spans="1:14" x14ac:dyDescent="0.25">
      <c r="A1325" t="s">
        <v>9622</v>
      </c>
      <c r="B1325" t="s">
        <v>8544</v>
      </c>
      <c r="C1325" t="s">
        <v>16</v>
      </c>
      <c r="D1325" t="s">
        <v>4792</v>
      </c>
      <c r="E1325" t="s">
        <v>695</v>
      </c>
      <c r="F1325" t="s">
        <v>9623</v>
      </c>
      <c r="G1325" t="s">
        <v>9624</v>
      </c>
      <c r="H1325" t="s">
        <v>9625</v>
      </c>
      <c r="I1325" t="s">
        <v>34</v>
      </c>
      <c r="J1325" t="s">
        <v>1066</v>
      </c>
      <c r="K1325" t="s">
        <v>24</v>
      </c>
      <c r="L1325" t="s">
        <v>914</v>
      </c>
      <c r="M1325" t="s">
        <v>26</v>
      </c>
      <c r="N1325" t="s">
        <v>27</v>
      </c>
    </row>
    <row r="1326" spans="1:14" x14ac:dyDescent="0.25">
      <c r="A1326" t="s">
        <v>5580</v>
      </c>
      <c r="B1326" t="s">
        <v>9181</v>
      </c>
      <c r="C1326" t="s">
        <v>16</v>
      </c>
      <c r="D1326" t="s">
        <v>5227</v>
      </c>
      <c r="E1326" t="s">
        <v>695</v>
      </c>
      <c r="F1326" t="s">
        <v>9626</v>
      </c>
      <c r="G1326" t="s">
        <v>9627</v>
      </c>
      <c r="H1326" t="s">
        <v>9628</v>
      </c>
      <c r="I1326" t="s">
        <v>34</v>
      </c>
      <c r="J1326" t="s">
        <v>7669</v>
      </c>
      <c r="K1326" t="s">
        <v>24</v>
      </c>
      <c r="L1326" t="s">
        <v>2863</v>
      </c>
      <c r="M1326" t="s">
        <v>9629</v>
      </c>
      <c r="N1326" t="s">
        <v>46</v>
      </c>
    </row>
    <row r="1327" spans="1:14" x14ac:dyDescent="0.25">
      <c r="A1327" t="s">
        <v>9630</v>
      </c>
      <c r="B1327" t="s">
        <v>6057</v>
      </c>
      <c r="C1327" t="s">
        <v>1991</v>
      </c>
      <c r="D1327" t="s">
        <v>9631</v>
      </c>
      <c r="E1327" t="s">
        <v>18</v>
      </c>
      <c r="F1327" t="s">
        <v>9632</v>
      </c>
      <c r="G1327" t="s">
        <v>9633</v>
      </c>
      <c r="H1327" t="s">
        <v>9634</v>
      </c>
      <c r="I1327" t="s">
        <v>34</v>
      </c>
      <c r="J1327" t="s">
        <v>2092</v>
      </c>
      <c r="K1327" t="s">
        <v>606</v>
      </c>
      <c r="L1327" t="s">
        <v>44</v>
      </c>
      <c r="M1327" t="s">
        <v>26</v>
      </c>
      <c r="N1327" t="s">
        <v>27</v>
      </c>
    </row>
    <row r="1328" spans="1:14" x14ac:dyDescent="0.25">
      <c r="A1328" t="s">
        <v>9635</v>
      </c>
      <c r="B1328" t="s">
        <v>5131</v>
      </c>
      <c r="C1328" t="s">
        <v>1991</v>
      </c>
      <c r="D1328" t="s">
        <v>3303</v>
      </c>
      <c r="E1328" t="s">
        <v>18</v>
      </c>
      <c r="F1328" t="s">
        <v>9636</v>
      </c>
      <c r="G1328" t="s">
        <v>9637</v>
      </c>
      <c r="H1328" t="s">
        <v>9638</v>
      </c>
      <c r="I1328" t="s">
        <v>34</v>
      </c>
      <c r="J1328" t="s">
        <v>1988</v>
      </c>
      <c r="K1328" t="s">
        <v>606</v>
      </c>
      <c r="L1328" t="s">
        <v>82</v>
      </c>
      <c r="M1328" t="s">
        <v>26</v>
      </c>
      <c r="N1328" t="s">
        <v>27</v>
      </c>
    </row>
    <row r="1329" spans="1:14" x14ac:dyDescent="0.25">
      <c r="A1329" t="s">
        <v>9647</v>
      </c>
      <c r="C1329" t="s">
        <v>1991</v>
      </c>
      <c r="D1329" t="s">
        <v>9648</v>
      </c>
      <c r="E1329" t="s">
        <v>18</v>
      </c>
      <c r="F1329" t="s">
        <v>9649</v>
      </c>
      <c r="G1329" t="s">
        <v>9650</v>
      </c>
      <c r="H1329" t="s">
        <v>9651</v>
      </c>
      <c r="I1329" t="s">
        <v>34</v>
      </c>
      <c r="J1329" t="s">
        <v>1677</v>
      </c>
      <c r="K1329" t="s">
        <v>606</v>
      </c>
      <c r="L1329" t="s">
        <v>449</v>
      </c>
      <c r="M1329" t="s">
        <v>26</v>
      </c>
      <c r="N1329" t="s">
        <v>27</v>
      </c>
    </row>
    <row r="1330" spans="1:14" x14ac:dyDescent="0.25">
      <c r="A1330" t="s">
        <v>9652</v>
      </c>
      <c r="B1330" t="s">
        <v>8544</v>
      </c>
      <c r="C1330" t="s">
        <v>16</v>
      </c>
      <c r="D1330" t="s">
        <v>4792</v>
      </c>
      <c r="E1330" t="s">
        <v>695</v>
      </c>
      <c r="F1330" t="s">
        <v>9653</v>
      </c>
      <c r="G1330" t="s">
        <v>9654</v>
      </c>
      <c r="H1330" t="s">
        <v>9655</v>
      </c>
      <c r="I1330" t="s">
        <v>34</v>
      </c>
      <c r="J1330" t="s">
        <v>1019</v>
      </c>
      <c r="K1330" t="s">
        <v>24</v>
      </c>
      <c r="L1330" t="s">
        <v>914</v>
      </c>
      <c r="M1330" t="s">
        <v>26</v>
      </c>
      <c r="N1330" t="s">
        <v>27</v>
      </c>
    </row>
    <row r="1331" spans="1:14" x14ac:dyDescent="0.25">
      <c r="A1331" t="s">
        <v>6915</v>
      </c>
      <c r="B1331" t="s">
        <v>6916</v>
      </c>
      <c r="C1331" t="s">
        <v>16</v>
      </c>
      <c r="D1331" t="s">
        <v>9292</v>
      </c>
      <c r="E1331" t="s">
        <v>695</v>
      </c>
      <c r="F1331" t="s">
        <v>9672</v>
      </c>
      <c r="G1331" t="s">
        <v>9673</v>
      </c>
      <c r="H1331" t="s">
        <v>9674</v>
      </c>
      <c r="I1331" t="s">
        <v>34</v>
      </c>
      <c r="J1331" t="s">
        <v>551</v>
      </c>
      <c r="K1331" t="s">
        <v>24</v>
      </c>
      <c r="L1331" t="s">
        <v>900</v>
      </c>
      <c r="M1331" t="s">
        <v>9675</v>
      </c>
      <c r="N1331" t="s">
        <v>46</v>
      </c>
    </row>
    <row r="1332" spans="1:14" x14ac:dyDescent="0.25">
      <c r="A1332" t="s">
        <v>9676</v>
      </c>
      <c r="B1332" t="s">
        <v>3995</v>
      </c>
      <c r="C1332" t="s">
        <v>76</v>
      </c>
      <c r="D1332" t="s">
        <v>9349</v>
      </c>
      <c r="E1332" t="s">
        <v>695</v>
      </c>
      <c r="F1332" t="s">
        <v>9677</v>
      </c>
      <c r="G1332" t="s">
        <v>9678</v>
      </c>
      <c r="H1332" t="s">
        <v>9679</v>
      </c>
      <c r="I1332" t="s">
        <v>34</v>
      </c>
      <c r="J1332" t="s">
        <v>514</v>
      </c>
      <c r="K1332" t="s">
        <v>24</v>
      </c>
      <c r="L1332" t="s">
        <v>5576</v>
      </c>
      <c r="M1332" t="s">
        <v>26</v>
      </c>
      <c r="N1332" t="s">
        <v>27</v>
      </c>
    </row>
    <row r="1333" spans="1:14" x14ac:dyDescent="0.25">
      <c r="A1333" t="s">
        <v>9688</v>
      </c>
      <c r="B1333" t="s">
        <v>8544</v>
      </c>
      <c r="C1333" t="s">
        <v>16</v>
      </c>
      <c r="D1333" t="s">
        <v>4792</v>
      </c>
      <c r="E1333" t="s">
        <v>695</v>
      </c>
      <c r="F1333" t="s">
        <v>9689</v>
      </c>
      <c r="G1333" t="s">
        <v>9690</v>
      </c>
      <c r="H1333" t="s">
        <v>9691</v>
      </c>
      <c r="I1333" t="s">
        <v>34</v>
      </c>
      <c r="J1333" t="s">
        <v>448</v>
      </c>
      <c r="K1333" t="s">
        <v>24</v>
      </c>
      <c r="L1333" t="s">
        <v>914</v>
      </c>
      <c r="M1333" t="s">
        <v>26</v>
      </c>
      <c r="N1333" t="s">
        <v>27</v>
      </c>
    </row>
    <row r="1334" spans="1:14" x14ac:dyDescent="0.25">
      <c r="A1334" t="s">
        <v>9699</v>
      </c>
      <c r="B1334" t="s">
        <v>8544</v>
      </c>
      <c r="C1334" t="s">
        <v>16</v>
      </c>
      <c r="D1334" t="s">
        <v>4792</v>
      </c>
      <c r="E1334" t="s">
        <v>695</v>
      </c>
      <c r="F1334" t="s">
        <v>9700</v>
      </c>
      <c r="G1334" t="s">
        <v>9701</v>
      </c>
      <c r="H1334" t="s">
        <v>9702</v>
      </c>
      <c r="I1334" t="s">
        <v>34</v>
      </c>
      <c r="J1334" t="s">
        <v>1704</v>
      </c>
      <c r="K1334" t="s">
        <v>24</v>
      </c>
      <c r="L1334" t="s">
        <v>914</v>
      </c>
      <c r="M1334" t="s">
        <v>26</v>
      </c>
      <c r="N1334" t="s">
        <v>27</v>
      </c>
    </row>
    <row r="1335" spans="1:14" x14ac:dyDescent="0.25">
      <c r="A1335" t="s">
        <v>9703</v>
      </c>
      <c r="B1335" t="s">
        <v>8544</v>
      </c>
      <c r="C1335" t="s">
        <v>16</v>
      </c>
      <c r="D1335" t="s">
        <v>4792</v>
      </c>
      <c r="E1335" t="s">
        <v>695</v>
      </c>
      <c r="F1335" t="s">
        <v>9704</v>
      </c>
      <c r="G1335" t="s">
        <v>9705</v>
      </c>
      <c r="H1335" t="s">
        <v>9706</v>
      </c>
      <c r="I1335" t="s">
        <v>34</v>
      </c>
      <c r="J1335" t="s">
        <v>1161</v>
      </c>
      <c r="K1335" t="s">
        <v>24</v>
      </c>
      <c r="L1335" t="s">
        <v>914</v>
      </c>
      <c r="M1335" t="s">
        <v>26</v>
      </c>
      <c r="N1335" t="s">
        <v>27</v>
      </c>
    </row>
    <row r="1336" spans="1:14" x14ac:dyDescent="0.25">
      <c r="A1336" t="s">
        <v>9707</v>
      </c>
      <c r="B1336" t="s">
        <v>9708</v>
      </c>
      <c r="C1336" t="s">
        <v>76</v>
      </c>
      <c r="D1336" t="s">
        <v>9709</v>
      </c>
      <c r="E1336" t="s">
        <v>695</v>
      </c>
      <c r="F1336" t="s">
        <v>9710</v>
      </c>
      <c r="G1336" t="s">
        <v>9711</v>
      </c>
      <c r="H1336" t="s">
        <v>9712</v>
      </c>
      <c r="I1336" t="s">
        <v>34</v>
      </c>
      <c r="J1336" t="s">
        <v>1860</v>
      </c>
      <c r="K1336" t="s">
        <v>24</v>
      </c>
      <c r="L1336" t="s">
        <v>44</v>
      </c>
      <c r="M1336" t="s">
        <v>26</v>
      </c>
      <c r="N1336" t="s">
        <v>27</v>
      </c>
    </row>
    <row r="1337" spans="1:14" x14ac:dyDescent="0.25">
      <c r="A1337" t="s">
        <v>9713</v>
      </c>
      <c r="B1337" t="s">
        <v>8544</v>
      </c>
      <c r="C1337" t="s">
        <v>16</v>
      </c>
      <c r="D1337" t="s">
        <v>4792</v>
      </c>
      <c r="E1337" t="s">
        <v>695</v>
      </c>
      <c r="F1337" t="s">
        <v>9714</v>
      </c>
      <c r="G1337" t="s">
        <v>9715</v>
      </c>
      <c r="H1337" t="s">
        <v>9716</v>
      </c>
      <c r="I1337" t="s">
        <v>34</v>
      </c>
      <c r="J1337" t="s">
        <v>872</v>
      </c>
      <c r="K1337" t="s">
        <v>24</v>
      </c>
      <c r="L1337" t="s">
        <v>914</v>
      </c>
      <c r="M1337" t="s">
        <v>26</v>
      </c>
      <c r="N1337" t="s">
        <v>27</v>
      </c>
    </row>
    <row r="1338" spans="1:14" x14ac:dyDescent="0.25">
      <c r="A1338" t="s">
        <v>9717</v>
      </c>
      <c r="C1338" t="s">
        <v>16</v>
      </c>
      <c r="D1338" t="s">
        <v>9496</v>
      </c>
      <c r="E1338" t="s">
        <v>695</v>
      </c>
      <c r="F1338" t="s">
        <v>9718</v>
      </c>
      <c r="G1338" t="s">
        <v>9719</v>
      </c>
      <c r="H1338" t="s">
        <v>9720</v>
      </c>
      <c r="I1338" t="s">
        <v>34</v>
      </c>
      <c r="J1338" t="s">
        <v>699</v>
      </c>
      <c r="K1338" t="s">
        <v>24</v>
      </c>
      <c r="L1338" t="s">
        <v>9500</v>
      </c>
      <c r="M1338" t="s">
        <v>26</v>
      </c>
      <c r="N1338" t="s">
        <v>27</v>
      </c>
    </row>
    <row r="1339" spans="1:14" x14ac:dyDescent="0.25">
      <c r="A1339" t="s">
        <v>9721</v>
      </c>
      <c r="B1339" t="s">
        <v>9722</v>
      </c>
      <c r="C1339" t="s">
        <v>16</v>
      </c>
      <c r="D1339" t="s">
        <v>9723</v>
      </c>
      <c r="E1339" t="s">
        <v>695</v>
      </c>
      <c r="F1339" t="s">
        <v>9724</v>
      </c>
      <c r="G1339" t="s">
        <v>9725</v>
      </c>
      <c r="H1339" t="s">
        <v>9726</v>
      </c>
      <c r="I1339" t="s">
        <v>34</v>
      </c>
      <c r="J1339" t="s">
        <v>691</v>
      </c>
      <c r="K1339" t="s">
        <v>24</v>
      </c>
      <c r="L1339" t="s">
        <v>82</v>
      </c>
      <c r="M1339" t="s">
        <v>26</v>
      </c>
      <c r="N1339" t="s">
        <v>27</v>
      </c>
    </row>
    <row r="1340" spans="1:14" x14ac:dyDescent="0.25">
      <c r="A1340" t="s">
        <v>9305</v>
      </c>
      <c r="B1340" t="s">
        <v>9306</v>
      </c>
      <c r="C1340" t="s">
        <v>16</v>
      </c>
      <c r="D1340" t="s">
        <v>9307</v>
      </c>
      <c r="E1340" t="s">
        <v>695</v>
      </c>
      <c r="F1340" t="s">
        <v>9737</v>
      </c>
      <c r="G1340" t="s">
        <v>9738</v>
      </c>
      <c r="H1340" t="s">
        <v>9739</v>
      </c>
      <c r="I1340" t="s">
        <v>34</v>
      </c>
      <c r="J1340" t="s">
        <v>35</v>
      </c>
      <c r="K1340" t="s">
        <v>24</v>
      </c>
      <c r="L1340" t="s">
        <v>2093</v>
      </c>
      <c r="M1340" t="s">
        <v>26</v>
      </c>
      <c r="N1340" t="s">
        <v>27</v>
      </c>
    </row>
    <row r="1341" spans="1:14" x14ac:dyDescent="0.25">
      <c r="A1341" t="s">
        <v>9392</v>
      </c>
      <c r="C1341" t="s">
        <v>16</v>
      </c>
      <c r="D1341" t="s">
        <v>472</v>
      </c>
      <c r="E1341" t="s">
        <v>695</v>
      </c>
      <c r="F1341" t="s">
        <v>9740</v>
      </c>
      <c r="G1341" t="s">
        <v>9741</v>
      </c>
      <c r="H1341" t="s">
        <v>9742</v>
      </c>
      <c r="I1341" t="s">
        <v>34</v>
      </c>
      <c r="J1341" t="s">
        <v>476</v>
      </c>
      <c r="K1341" t="s">
        <v>24</v>
      </c>
      <c r="L1341" t="s">
        <v>477</v>
      </c>
      <c r="M1341" t="s">
        <v>26</v>
      </c>
      <c r="N1341" t="s">
        <v>27</v>
      </c>
    </row>
    <row r="1342" spans="1:14" x14ac:dyDescent="0.25">
      <c r="A1342" t="s">
        <v>9707</v>
      </c>
      <c r="B1342" t="s">
        <v>9708</v>
      </c>
      <c r="C1342" t="s">
        <v>76</v>
      </c>
      <c r="D1342" t="s">
        <v>9709</v>
      </c>
      <c r="E1342" t="s">
        <v>695</v>
      </c>
      <c r="F1342" t="s">
        <v>9760</v>
      </c>
      <c r="G1342" t="s">
        <v>9761</v>
      </c>
      <c r="H1342" t="s">
        <v>9762</v>
      </c>
      <c r="I1342" t="s">
        <v>34</v>
      </c>
      <c r="J1342" t="s">
        <v>1569</v>
      </c>
      <c r="K1342" t="s">
        <v>24</v>
      </c>
      <c r="L1342" t="s">
        <v>44</v>
      </c>
      <c r="M1342" t="s">
        <v>26</v>
      </c>
      <c r="N1342" t="s">
        <v>27</v>
      </c>
    </row>
    <row r="1343" spans="1:14" x14ac:dyDescent="0.25">
      <c r="A1343" t="s">
        <v>9767</v>
      </c>
      <c r="B1343" t="s">
        <v>8544</v>
      </c>
      <c r="C1343" t="s">
        <v>16</v>
      </c>
      <c r="D1343" t="s">
        <v>4792</v>
      </c>
      <c r="E1343" t="s">
        <v>695</v>
      </c>
      <c r="F1343" t="s">
        <v>9768</v>
      </c>
      <c r="G1343" t="s">
        <v>9769</v>
      </c>
      <c r="H1343" t="s">
        <v>9770</v>
      </c>
      <c r="I1343" t="s">
        <v>34</v>
      </c>
      <c r="J1343" t="s">
        <v>2757</v>
      </c>
      <c r="K1343" t="s">
        <v>24</v>
      </c>
      <c r="L1343" t="s">
        <v>914</v>
      </c>
      <c r="M1343" t="s">
        <v>26</v>
      </c>
      <c r="N1343" t="s">
        <v>27</v>
      </c>
    </row>
    <row r="1344" spans="1:14" x14ac:dyDescent="0.25">
      <c r="A1344" t="s">
        <v>9783</v>
      </c>
      <c r="B1344" t="s">
        <v>9784</v>
      </c>
      <c r="C1344" t="s">
        <v>16</v>
      </c>
      <c r="D1344" t="s">
        <v>1612</v>
      </c>
      <c r="E1344" t="s">
        <v>695</v>
      </c>
      <c r="F1344" t="s">
        <v>9785</v>
      </c>
      <c r="G1344" t="s">
        <v>9786</v>
      </c>
      <c r="H1344" t="s">
        <v>9787</v>
      </c>
      <c r="I1344" t="s">
        <v>34</v>
      </c>
      <c r="J1344" t="s">
        <v>476</v>
      </c>
      <c r="K1344" t="s">
        <v>24</v>
      </c>
      <c r="L1344" t="s">
        <v>82</v>
      </c>
      <c r="M1344" t="s">
        <v>26</v>
      </c>
      <c r="N1344" t="s">
        <v>27</v>
      </c>
    </row>
    <row r="1345" spans="1:14" x14ac:dyDescent="0.25">
      <c r="A1345" t="s">
        <v>9111</v>
      </c>
      <c r="B1345" t="s">
        <v>9788</v>
      </c>
      <c r="C1345" t="s">
        <v>16</v>
      </c>
      <c r="D1345" t="s">
        <v>9113</v>
      </c>
      <c r="E1345" t="s">
        <v>695</v>
      </c>
      <c r="F1345" t="s">
        <v>9789</v>
      </c>
      <c r="G1345" t="s">
        <v>9790</v>
      </c>
      <c r="H1345" t="s">
        <v>9791</v>
      </c>
      <c r="I1345" t="s">
        <v>34</v>
      </c>
      <c r="J1345" t="s">
        <v>448</v>
      </c>
      <c r="K1345" t="s">
        <v>24</v>
      </c>
      <c r="L1345" t="s">
        <v>82</v>
      </c>
      <c r="M1345" t="s">
        <v>26</v>
      </c>
      <c r="N1345" t="s">
        <v>27</v>
      </c>
    </row>
    <row r="1346" spans="1:14" x14ac:dyDescent="0.25">
      <c r="A1346" t="s">
        <v>9668</v>
      </c>
      <c r="B1346" t="s">
        <v>9796</v>
      </c>
      <c r="C1346" t="s">
        <v>76</v>
      </c>
      <c r="D1346" t="s">
        <v>329</v>
      </c>
      <c r="E1346" t="s">
        <v>695</v>
      </c>
      <c r="F1346" t="s">
        <v>9797</v>
      </c>
      <c r="G1346" t="s">
        <v>9798</v>
      </c>
      <c r="H1346" t="s">
        <v>9799</v>
      </c>
      <c r="I1346" t="s">
        <v>34</v>
      </c>
      <c r="J1346" t="s">
        <v>127</v>
      </c>
      <c r="K1346" t="s">
        <v>24</v>
      </c>
      <c r="L1346" t="s">
        <v>334</v>
      </c>
      <c r="M1346" t="s">
        <v>9800</v>
      </c>
      <c r="N1346" t="s">
        <v>46</v>
      </c>
    </row>
    <row r="1347" spans="1:14" x14ac:dyDescent="0.25">
      <c r="A1347" t="s">
        <v>9801</v>
      </c>
      <c r="B1347" t="s">
        <v>9802</v>
      </c>
      <c r="C1347" t="s">
        <v>2042</v>
      </c>
      <c r="E1347" t="s">
        <v>695</v>
      </c>
      <c r="F1347" t="s">
        <v>9806</v>
      </c>
      <c r="G1347" t="s">
        <v>9807</v>
      </c>
      <c r="H1347" t="s">
        <v>9808</v>
      </c>
      <c r="I1347" t="s">
        <v>34</v>
      </c>
      <c r="J1347" t="s">
        <v>4027</v>
      </c>
      <c r="K1347" t="s">
        <v>1705</v>
      </c>
      <c r="L1347" t="s">
        <v>135</v>
      </c>
      <c r="M1347" t="s">
        <v>26</v>
      </c>
      <c r="N1347" t="s">
        <v>27</v>
      </c>
    </row>
    <row r="1348" spans="1:14" x14ac:dyDescent="0.25">
      <c r="A1348" t="s">
        <v>9484</v>
      </c>
      <c r="B1348" t="s">
        <v>992</v>
      </c>
      <c r="C1348" t="s">
        <v>1700</v>
      </c>
      <c r="D1348" t="s">
        <v>3396</v>
      </c>
      <c r="E1348" t="s">
        <v>695</v>
      </c>
      <c r="F1348" t="s">
        <v>9809</v>
      </c>
      <c r="G1348" t="s">
        <v>9810</v>
      </c>
      <c r="H1348" t="s">
        <v>9811</v>
      </c>
      <c r="I1348" t="s">
        <v>34</v>
      </c>
      <c r="J1348" t="s">
        <v>9812</v>
      </c>
      <c r="K1348" t="s">
        <v>1705</v>
      </c>
      <c r="L1348" t="s">
        <v>9234</v>
      </c>
      <c r="M1348" t="s">
        <v>26</v>
      </c>
      <c r="N1348" t="s">
        <v>27</v>
      </c>
    </row>
    <row r="1349" spans="1:14" x14ac:dyDescent="0.25">
      <c r="A1349" t="s">
        <v>8509</v>
      </c>
      <c r="B1349" t="s">
        <v>1129</v>
      </c>
      <c r="C1349" t="s">
        <v>1700</v>
      </c>
      <c r="D1349" t="s">
        <v>1130</v>
      </c>
      <c r="E1349" t="s">
        <v>695</v>
      </c>
      <c r="F1349" t="s">
        <v>9813</v>
      </c>
      <c r="G1349" t="s">
        <v>9814</v>
      </c>
      <c r="H1349" t="s">
        <v>9815</v>
      </c>
      <c r="I1349" t="s">
        <v>34</v>
      </c>
      <c r="J1349" t="s">
        <v>2092</v>
      </c>
      <c r="K1349" t="s">
        <v>1705</v>
      </c>
      <c r="L1349" t="s">
        <v>8513</v>
      </c>
      <c r="M1349" t="s">
        <v>26</v>
      </c>
      <c r="N1349" t="s">
        <v>27</v>
      </c>
    </row>
    <row r="1350" spans="1:14" x14ac:dyDescent="0.25">
      <c r="A1350" t="s">
        <v>9816</v>
      </c>
      <c r="B1350" t="s">
        <v>1129</v>
      </c>
      <c r="C1350" t="s">
        <v>600</v>
      </c>
      <c r="D1350" t="s">
        <v>9817</v>
      </c>
      <c r="E1350" t="s">
        <v>695</v>
      </c>
      <c r="F1350" t="s">
        <v>9818</v>
      </c>
      <c r="G1350" t="s">
        <v>9819</v>
      </c>
      <c r="H1350" t="s">
        <v>9820</v>
      </c>
      <c r="I1350" t="s">
        <v>34</v>
      </c>
      <c r="J1350" t="s">
        <v>879</v>
      </c>
      <c r="K1350" t="s">
        <v>606</v>
      </c>
      <c r="L1350" t="s">
        <v>9821</v>
      </c>
      <c r="M1350" t="s">
        <v>26</v>
      </c>
      <c r="N1350" t="s">
        <v>27</v>
      </c>
    </row>
    <row r="1351" spans="1:14" x14ac:dyDescent="0.25">
      <c r="A1351" t="s">
        <v>8509</v>
      </c>
      <c r="B1351" t="s">
        <v>1129</v>
      </c>
      <c r="C1351" t="s">
        <v>1700</v>
      </c>
      <c r="E1351" t="s">
        <v>695</v>
      </c>
      <c r="F1351" t="s">
        <v>9822</v>
      </c>
      <c r="G1351" t="s">
        <v>9823</v>
      </c>
      <c r="H1351" t="s">
        <v>9824</v>
      </c>
      <c r="I1351" t="s">
        <v>34</v>
      </c>
      <c r="J1351" t="s">
        <v>2092</v>
      </c>
      <c r="K1351" t="s">
        <v>1705</v>
      </c>
      <c r="L1351" t="s">
        <v>6270</v>
      </c>
      <c r="M1351" t="s">
        <v>26</v>
      </c>
      <c r="N1351" t="s">
        <v>27</v>
      </c>
    </row>
    <row r="1352" spans="1:14" x14ac:dyDescent="0.25">
      <c r="A1352" t="s">
        <v>9825</v>
      </c>
      <c r="C1352" t="s">
        <v>1700</v>
      </c>
      <c r="D1352" t="s">
        <v>4652</v>
      </c>
      <c r="E1352" t="s">
        <v>695</v>
      </c>
      <c r="F1352" t="s">
        <v>9826</v>
      </c>
      <c r="G1352" t="s">
        <v>9827</v>
      </c>
      <c r="H1352" t="s">
        <v>9828</v>
      </c>
      <c r="I1352" t="s">
        <v>34</v>
      </c>
      <c r="J1352" t="s">
        <v>2079</v>
      </c>
      <c r="K1352" t="s">
        <v>1705</v>
      </c>
      <c r="L1352" t="s">
        <v>2777</v>
      </c>
      <c r="M1352" t="s">
        <v>26</v>
      </c>
      <c r="N1352" t="s">
        <v>27</v>
      </c>
    </row>
    <row r="1353" spans="1:14" x14ac:dyDescent="0.25">
      <c r="A1353" t="s">
        <v>9829</v>
      </c>
      <c r="B1353" t="s">
        <v>9830</v>
      </c>
      <c r="C1353" t="s">
        <v>2054</v>
      </c>
      <c r="D1353" t="s">
        <v>429</v>
      </c>
      <c r="E1353" t="s">
        <v>18</v>
      </c>
      <c r="F1353" t="s">
        <v>9831</v>
      </c>
      <c r="G1353" t="s">
        <v>9832</v>
      </c>
      <c r="H1353" t="s">
        <v>9833</v>
      </c>
      <c r="I1353" t="s">
        <v>34</v>
      </c>
      <c r="J1353" t="s">
        <v>805</v>
      </c>
      <c r="K1353" t="s">
        <v>1705</v>
      </c>
      <c r="L1353" t="s">
        <v>3722</v>
      </c>
      <c r="M1353" t="s">
        <v>26</v>
      </c>
      <c r="N1353" t="s">
        <v>27</v>
      </c>
    </row>
    <row r="1354" spans="1:14" x14ac:dyDescent="0.25">
      <c r="A1354" t="s">
        <v>9834</v>
      </c>
      <c r="B1354" t="s">
        <v>9835</v>
      </c>
      <c r="C1354" t="s">
        <v>1700</v>
      </c>
      <c r="D1354" t="s">
        <v>9836</v>
      </c>
      <c r="E1354" t="s">
        <v>695</v>
      </c>
      <c r="F1354" t="s">
        <v>9837</v>
      </c>
      <c r="G1354" t="s">
        <v>9838</v>
      </c>
      <c r="H1354" t="s">
        <v>9839</v>
      </c>
      <c r="I1354" t="s">
        <v>34</v>
      </c>
      <c r="J1354" t="s">
        <v>872</v>
      </c>
      <c r="K1354" t="s">
        <v>1705</v>
      </c>
      <c r="L1354" t="s">
        <v>483</v>
      </c>
      <c r="M1354" t="s">
        <v>26</v>
      </c>
      <c r="N1354" t="s">
        <v>27</v>
      </c>
    </row>
    <row r="1355" spans="1:14" x14ac:dyDescent="0.25">
      <c r="A1355" t="s">
        <v>2208</v>
      </c>
      <c r="B1355" t="s">
        <v>599</v>
      </c>
      <c r="C1355" t="s">
        <v>1700</v>
      </c>
      <c r="D1355" t="s">
        <v>1612</v>
      </c>
      <c r="E1355" t="s">
        <v>695</v>
      </c>
      <c r="F1355" t="s">
        <v>9840</v>
      </c>
      <c r="G1355" t="s">
        <v>9841</v>
      </c>
      <c r="H1355" t="s">
        <v>9842</v>
      </c>
      <c r="I1355" t="s">
        <v>34</v>
      </c>
      <c r="J1355" t="s">
        <v>782</v>
      </c>
      <c r="K1355" t="s">
        <v>606</v>
      </c>
      <c r="L1355" t="s">
        <v>82</v>
      </c>
      <c r="M1355" t="s">
        <v>26</v>
      </c>
      <c r="N1355" t="s">
        <v>27</v>
      </c>
    </row>
    <row r="1356" spans="1:14" x14ac:dyDescent="0.25">
      <c r="A1356" t="s">
        <v>9825</v>
      </c>
      <c r="C1356" t="s">
        <v>1700</v>
      </c>
      <c r="D1356" t="s">
        <v>4652</v>
      </c>
      <c r="E1356" t="s">
        <v>695</v>
      </c>
      <c r="F1356" t="s">
        <v>9843</v>
      </c>
      <c r="G1356" t="s">
        <v>9844</v>
      </c>
      <c r="H1356" t="s">
        <v>9845</v>
      </c>
      <c r="I1356" t="s">
        <v>34</v>
      </c>
      <c r="J1356" t="s">
        <v>1965</v>
      </c>
      <c r="K1356" t="s">
        <v>1705</v>
      </c>
      <c r="L1356" t="s">
        <v>2777</v>
      </c>
      <c r="M1356" t="s">
        <v>26</v>
      </c>
      <c r="N1356" t="s">
        <v>27</v>
      </c>
    </row>
    <row r="1357" spans="1:14" x14ac:dyDescent="0.25">
      <c r="A1357" t="s">
        <v>9816</v>
      </c>
      <c r="B1357" t="s">
        <v>1129</v>
      </c>
      <c r="C1357" t="s">
        <v>600</v>
      </c>
      <c r="D1357" t="s">
        <v>9817</v>
      </c>
      <c r="E1357" t="s">
        <v>695</v>
      </c>
      <c r="F1357" t="s">
        <v>9846</v>
      </c>
      <c r="G1357" t="s">
        <v>9847</v>
      </c>
      <c r="H1357" t="s">
        <v>9848</v>
      </c>
      <c r="I1357" t="s">
        <v>34</v>
      </c>
      <c r="J1357" t="s">
        <v>879</v>
      </c>
      <c r="K1357" t="s">
        <v>606</v>
      </c>
      <c r="L1357" t="s">
        <v>9849</v>
      </c>
      <c r="M1357" t="s">
        <v>26</v>
      </c>
      <c r="N1357" t="s">
        <v>27</v>
      </c>
    </row>
    <row r="1358" spans="1:14" x14ac:dyDescent="0.25">
      <c r="A1358" t="s">
        <v>8509</v>
      </c>
      <c r="B1358" t="s">
        <v>1129</v>
      </c>
      <c r="C1358" t="s">
        <v>1700</v>
      </c>
      <c r="E1358" t="s">
        <v>695</v>
      </c>
      <c r="F1358" t="s">
        <v>9850</v>
      </c>
      <c r="G1358" t="s">
        <v>9851</v>
      </c>
      <c r="H1358" t="s">
        <v>9852</v>
      </c>
      <c r="I1358" t="s">
        <v>34</v>
      </c>
      <c r="J1358" t="s">
        <v>2092</v>
      </c>
      <c r="K1358" t="s">
        <v>1705</v>
      </c>
      <c r="L1358" t="s">
        <v>6270</v>
      </c>
      <c r="M1358" t="s">
        <v>26</v>
      </c>
      <c r="N1358" t="s">
        <v>27</v>
      </c>
    </row>
    <row r="1359" spans="1:14" x14ac:dyDescent="0.25">
      <c r="A1359" t="s">
        <v>9816</v>
      </c>
      <c r="B1359" t="s">
        <v>1129</v>
      </c>
      <c r="C1359" t="s">
        <v>600</v>
      </c>
      <c r="D1359" t="s">
        <v>9817</v>
      </c>
      <c r="E1359" t="s">
        <v>695</v>
      </c>
      <c r="F1359" t="s">
        <v>9868</v>
      </c>
      <c r="G1359" t="s">
        <v>9869</v>
      </c>
      <c r="H1359" t="s">
        <v>9870</v>
      </c>
      <c r="I1359" t="s">
        <v>34</v>
      </c>
      <c r="J1359" t="s">
        <v>879</v>
      </c>
      <c r="K1359" t="s">
        <v>606</v>
      </c>
      <c r="L1359" t="s">
        <v>9849</v>
      </c>
      <c r="M1359" t="s">
        <v>26</v>
      </c>
      <c r="N1359" t="s">
        <v>27</v>
      </c>
    </row>
    <row r="1360" spans="1:14" x14ac:dyDescent="0.25">
      <c r="A1360" t="s">
        <v>9871</v>
      </c>
      <c r="C1360" t="s">
        <v>7255</v>
      </c>
      <c r="E1360" t="s">
        <v>7256</v>
      </c>
      <c r="F1360" t="s">
        <v>9872</v>
      </c>
      <c r="G1360" s="6" t="s">
        <v>9873</v>
      </c>
      <c r="I1360" t="s">
        <v>34</v>
      </c>
      <c r="J1360" t="s">
        <v>605</v>
      </c>
      <c r="K1360" t="s">
        <v>1705</v>
      </c>
      <c r="M1360" t="s">
        <v>26</v>
      </c>
      <c r="N1360" t="s">
        <v>27</v>
      </c>
    </row>
    <row r="1361" spans="1:14" x14ac:dyDescent="0.25">
      <c r="A1361" t="s">
        <v>9874</v>
      </c>
      <c r="B1361" t="s">
        <v>9875</v>
      </c>
      <c r="C1361" t="s">
        <v>9876</v>
      </c>
      <c r="D1361" t="s">
        <v>1681</v>
      </c>
      <c r="E1361" t="s">
        <v>695</v>
      </c>
      <c r="F1361" t="s">
        <v>9877</v>
      </c>
      <c r="G1361" t="s">
        <v>9878</v>
      </c>
      <c r="H1361" t="s">
        <v>9879</v>
      </c>
      <c r="I1361" t="s">
        <v>34</v>
      </c>
      <c r="J1361" t="s">
        <v>6126</v>
      </c>
      <c r="K1361" t="s">
        <v>1705</v>
      </c>
      <c r="L1361" t="s">
        <v>82</v>
      </c>
      <c r="M1361" t="s">
        <v>26</v>
      </c>
      <c r="N1361" t="s">
        <v>27</v>
      </c>
    </row>
    <row r="1362" spans="1:14" x14ac:dyDescent="0.25">
      <c r="A1362" t="s">
        <v>9618</v>
      </c>
      <c r="B1362" t="s">
        <v>9880</v>
      </c>
      <c r="C1362" t="s">
        <v>1700</v>
      </c>
      <c r="D1362" t="s">
        <v>4792</v>
      </c>
      <c r="E1362" t="s">
        <v>695</v>
      </c>
      <c r="F1362" t="s">
        <v>9881</v>
      </c>
      <c r="G1362" t="s">
        <v>9882</v>
      </c>
      <c r="H1362" t="s">
        <v>9883</v>
      </c>
      <c r="I1362" t="s">
        <v>34</v>
      </c>
      <c r="J1362" t="s">
        <v>1704</v>
      </c>
      <c r="K1362" t="s">
        <v>1705</v>
      </c>
      <c r="L1362" t="s">
        <v>914</v>
      </c>
      <c r="M1362" t="s">
        <v>26</v>
      </c>
      <c r="N1362" t="s">
        <v>27</v>
      </c>
    </row>
    <row r="1363" spans="1:14" x14ac:dyDescent="0.25">
      <c r="A1363" t="s">
        <v>8063</v>
      </c>
      <c r="C1363" t="s">
        <v>1700</v>
      </c>
      <c r="D1363" t="s">
        <v>174</v>
      </c>
      <c r="E1363" t="s">
        <v>18</v>
      </c>
      <c r="F1363" t="s">
        <v>9884</v>
      </c>
      <c r="G1363" t="s">
        <v>9885</v>
      </c>
      <c r="H1363" t="s">
        <v>9886</v>
      </c>
      <c r="I1363" t="s">
        <v>34</v>
      </c>
      <c r="J1363" t="s">
        <v>2578</v>
      </c>
      <c r="K1363" t="s">
        <v>1705</v>
      </c>
      <c r="L1363" t="s">
        <v>179</v>
      </c>
      <c r="M1363" t="s">
        <v>26</v>
      </c>
      <c r="N1363" t="s">
        <v>27</v>
      </c>
    </row>
    <row r="1364" spans="1:14" x14ac:dyDescent="0.25">
      <c r="A1364" t="s">
        <v>2208</v>
      </c>
      <c r="B1364" t="s">
        <v>599</v>
      </c>
      <c r="C1364" t="s">
        <v>1700</v>
      </c>
      <c r="D1364" t="s">
        <v>1612</v>
      </c>
      <c r="E1364" t="s">
        <v>695</v>
      </c>
      <c r="F1364" t="s">
        <v>9887</v>
      </c>
      <c r="G1364" t="s">
        <v>9888</v>
      </c>
      <c r="H1364" t="s">
        <v>9889</v>
      </c>
      <c r="I1364" t="s">
        <v>34</v>
      </c>
      <c r="J1364" t="s">
        <v>872</v>
      </c>
      <c r="K1364" t="s">
        <v>1705</v>
      </c>
      <c r="L1364" t="s">
        <v>82</v>
      </c>
      <c r="M1364" t="s">
        <v>26</v>
      </c>
      <c r="N1364" t="s">
        <v>27</v>
      </c>
    </row>
    <row r="1365" spans="1:14" x14ac:dyDescent="0.25">
      <c r="A1365" t="s">
        <v>9230</v>
      </c>
      <c r="B1365" t="s">
        <v>992</v>
      </c>
      <c r="C1365" t="s">
        <v>1700</v>
      </c>
      <c r="D1365" t="s">
        <v>3396</v>
      </c>
      <c r="E1365" t="s">
        <v>695</v>
      </c>
      <c r="F1365" t="s">
        <v>9890</v>
      </c>
      <c r="G1365" t="s">
        <v>9891</v>
      </c>
      <c r="H1365" t="s">
        <v>9892</v>
      </c>
      <c r="I1365" t="s">
        <v>34</v>
      </c>
      <c r="J1365" t="s">
        <v>4649</v>
      </c>
      <c r="K1365" t="s">
        <v>1705</v>
      </c>
      <c r="L1365" t="s">
        <v>9370</v>
      </c>
      <c r="M1365" t="s">
        <v>26</v>
      </c>
      <c r="N1365" t="s">
        <v>27</v>
      </c>
    </row>
    <row r="1366" spans="1:14" x14ac:dyDescent="0.25">
      <c r="A1366" t="s">
        <v>9834</v>
      </c>
      <c r="B1366" t="s">
        <v>9835</v>
      </c>
      <c r="C1366" t="s">
        <v>1700</v>
      </c>
      <c r="D1366" t="s">
        <v>9836</v>
      </c>
      <c r="E1366" t="s">
        <v>695</v>
      </c>
      <c r="F1366" t="s">
        <v>9893</v>
      </c>
      <c r="G1366" t="s">
        <v>9894</v>
      </c>
      <c r="H1366" t="s">
        <v>9895</v>
      </c>
      <c r="I1366" t="s">
        <v>34</v>
      </c>
      <c r="J1366" t="s">
        <v>1161</v>
      </c>
      <c r="K1366" t="s">
        <v>1705</v>
      </c>
      <c r="L1366" t="s">
        <v>483</v>
      </c>
      <c r="M1366" t="s">
        <v>26</v>
      </c>
      <c r="N1366" t="s">
        <v>27</v>
      </c>
    </row>
    <row r="1367" spans="1:14" x14ac:dyDescent="0.25">
      <c r="A1367" t="s">
        <v>9834</v>
      </c>
      <c r="B1367" t="s">
        <v>9835</v>
      </c>
      <c r="C1367" t="s">
        <v>1700</v>
      </c>
      <c r="D1367" t="s">
        <v>9900</v>
      </c>
      <c r="E1367" t="s">
        <v>695</v>
      </c>
      <c r="F1367" t="s">
        <v>9901</v>
      </c>
      <c r="G1367" t="s">
        <v>9902</v>
      </c>
      <c r="H1367" t="s">
        <v>9903</v>
      </c>
      <c r="I1367" t="s">
        <v>34</v>
      </c>
      <c r="J1367" t="s">
        <v>1988</v>
      </c>
      <c r="K1367" t="s">
        <v>1705</v>
      </c>
      <c r="L1367" t="s">
        <v>9904</v>
      </c>
      <c r="M1367" t="s">
        <v>26</v>
      </c>
      <c r="N1367" t="s">
        <v>27</v>
      </c>
    </row>
    <row r="1368" spans="1:14" x14ac:dyDescent="0.25">
      <c r="A1368" t="s">
        <v>9917</v>
      </c>
      <c r="B1368" t="s">
        <v>9918</v>
      </c>
      <c r="C1368" t="s">
        <v>1700</v>
      </c>
      <c r="D1368" t="s">
        <v>9919</v>
      </c>
      <c r="E1368" t="s">
        <v>695</v>
      </c>
      <c r="F1368" t="s">
        <v>9920</v>
      </c>
      <c r="G1368" t="s">
        <v>9921</v>
      </c>
      <c r="H1368" t="s">
        <v>9922</v>
      </c>
      <c r="I1368" t="s">
        <v>34</v>
      </c>
      <c r="J1368" t="s">
        <v>1988</v>
      </c>
      <c r="K1368" t="s">
        <v>1705</v>
      </c>
      <c r="L1368" t="s">
        <v>9923</v>
      </c>
      <c r="M1368" t="s">
        <v>26</v>
      </c>
      <c r="N1368" t="s">
        <v>27</v>
      </c>
    </row>
    <row r="1369" spans="1:14" x14ac:dyDescent="0.25">
      <c r="A1369" t="s">
        <v>9801</v>
      </c>
      <c r="B1369" t="s">
        <v>9802</v>
      </c>
      <c r="C1369" t="s">
        <v>2042</v>
      </c>
      <c r="E1369" t="s">
        <v>695</v>
      </c>
      <c r="F1369" t="s">
        <v>9932</v>
      </c>
      <c r="G1369" t="s">
        <v>9933</v>
      </c>
      <c r="H1369" t="s">
        <v>9934</v>
      </c>
      <c r="I1369" t="s">
        <v>34</v>
      </c>
      <c r="J1369" t="s">
        <v>4027</v>
      </c>
      <c r="K1369" t="s">
        <v>1705</v>
      </c>
      <c r="L1369" t="s">
        <v>4905</v>
      </c>
      <c r="M1369" t="s">
        <v>26</v>
      </c>
      <c r="N1369" t="s">
        <v>27</v>
      </c>
    </row>
    <row r="1370" spans="1:14" x14ac:dyDescent="0.25">
      <c r="A1370" t="s">
        <v>9935</v>
      </c>
      <c r="B1370" t="s">
        <v>9936</v>
      </c>
      <c r="C1370" t="s">
        <v>1700</v>
      </c>
      <c r="D1370" t="s">
        <v>3754</v>
      </c>
      <c r="E1370" t="s">
        <v>18</v>
      </c>
      <c r="F1370" t="s">
        <v>9937</v>
      </c>
      <c r="G1370" t="s">
        <v>9938</v>
      </c>
      <c r="H1370" t="s">
        <v>9939</v>
      </c>
      <c r="I1370" t="s">
        <v>34</v>
      </c>
      <c r="J1370" t="s">
        <v>1988</v>
      </c>
      <c r="K1370" t="s">
        <v>1705</v>
      </c>
      <c r="L1370" t="s">
        <v>248</v>
      </c>
      <c r="M1370" t="s">
        <v>26</v>
      </c>
      <c r="N1370" t="s">
        <v>27</v>
      </c>
    </row>
    <row r="1371" spans="1:14" x14ac:dyDescent="0.25">
      <c r="A1371" t="s">
        <v>9871</v>
      </c>
      <c r="C1371" t="s">
        <v>7255</v>
      </c>
      <c r="E1371" t="s">
        <v>7256</v>
      </c>
      <c r="F1371" t="s">
        <v>9940</v>
      </c>
      <c r="G1371" t="s">
        <v>9941</v>
      </c>
      <c r="I1371" t="s">
        <v>34</v>
      </c>
      <c r="J1371" t="s">
        <v>605</v>
      </c>
      <c r="K1371" t="s">
        <v>1705</v>
      </c>
      <c r="M1371" t="s">
        <v>26</v>
      </c>
      <c r="N1371" t="s">
        <v>27</v>
      </c>
    </row>
    <row r="1372" spans="1:14" x14ac:dyDescent="0.25">
      <c r="A1372" t="s">
        <v>8509</v>
      </c>
      <c r="B1372" t="s">
        <v>1129</v>
      </c>
      <c r="C1372" t="s">
        <v>1700</v>
      </c>
      <c r="E1372" t="s">
        <v>695</v>
      </c>
      <c r="F1372" t="s">
        <v>9942</v>
      </c>
      <c r="G1372" t="s">
        <v>9943</v>
      </c>
      <c r="H1372" t="s">
        <v>9944</v>
      </c>
      <c r="I1372" t="s">
        <v>34</v>
      </c>
      <c r="J1372" t="s">
        <v>2092</v>
      </c>
      <c r="K1372" t="s">
        <v>1705</v>
      </c>
      <c r="L1372" t="s">
        <v>6270</v>
      </c>
      <c r="M1372" t="s">
        <v>26</v>
      </c>
      <c r="N1372" t="s">
        <v>27</v>
      </c>
    </row>
    <row r="1373" spans="1:14" x14ac:dyDescent="0.25">
      <c r="A1373" t="s">
        <v>9834</v>
      </c>
      <c r="B1373" t="s">
        <v>9918</v>
      </c>
      <c r="C1373" t="s">
        <v>1700</v>
      </c>
      <c r="D1373" t="s">
        <v>9900</v>
      </c>
      <c r="E1373" t="s">
        <v>695</v>
      </c>
      <c r="F1373" t="s">
        <v>9945</v>
      </c>
      <c r="G1373" t="s">
        <v>9946</v>
      </c>
      <c r="H1373" t="s">
        <v>9947</v>
      </c>
      <c r="I1373" t="s">
        <v>34</v>
      </c>
      <c r="J1373" t="s">
        <v>605</v>
      </c>
      <c r="K1373" t="s">
        <v>1705</v>
      </c>
      <c r="L1373" t="s">
        <v>9904</v>
      </c>
      <c r="M1373" t="s">
        <v>26</v>
      </c>
      <c r="N1373" t="s">
        <v>27</v>
      </c>
    </row>
    <row r="1374" spans="1:14" x14ac:dyDescent="0.25">
      <c r="A1374" t="s">
        <v>9948</v>
      </c>
      <c r="B1374" t="s">
        <v>9578</v>
      </c>
      <c r="C1374" t="s">
        <v>1991</v>
      </c>
      <c r="D1374" t="s">
        <v>9579</v>
      </c>
      <c r="E1374" t="s">
        <v>695</v>
      </c>
      <c r="F1374" t="s">
        <v>9949</v>
      </c>
      <c r="G1374" t="s">
        <v>9950</v>
      </c>
      <c r="H1374" t="s">
        <v>9951</v>
      </c>
      <c r="I1374" t="s">
        <v>34</v>
      </c>
      <c r="J1374" t="s">
        <v>2079</v>
      </c>
      <c r="K1374" t="s">
        <v>606</v>
      </c>
      <c r="L1374" t="s">
        <v>44</v>
      </c>
      <c r="M1374" t="s">
        <v>26</v>
      </c>
      <c r="N1374" t="s">
        <v>27</v>
      </c>
    </row>
    <row r="1375" spans="1:14" x14ac:dyDescent="0.25">
      <c r="A1375" t="s">
        <v>9952</v>
      </c>
      <c r="B1375" t="s">
        <v>9953</v>
      </c>
      <c r="C1375" t="s">
        <v>16</v>
      </c>
      <c r="D1375" t="s">
        <v>9954</v>
      </c>
      <c r="E1375" t="s">
        <v>695</v>
      </c>
      <c r="F1375" t="s">
        <v>9955</v>
      </c>
      <c r="G1375" t="s">
        <v>9956</v>
      </c>
      <c r="H1375" t="s">
        <v>9957</v>
      </c>
      <c r="I1375" t="s">
        <v>34</v>
      </c>
      <c r="J1375" t="s">
        <v>1134</v>
      </c>
      <c r="K1375" t="s">
        <v>606</v>
      </c>
      <c r="L1375" t="s">
        <v>82</v>
      </c>
      <c r="M1375" t="s">
        <v>26</v>
      </c>
      <c r="N1375" t="s">
        <v>27</v>
      </c>
    </row>
    <row r="1376" spans="1:14" x14ac:dyDescent="0.25">
      <c r="A1376" t="s">
        <v>9958</v>
      </c>
      <c r="B1376" t="s">
        <v>9959</v>
      </c>
      <c r="C1376" t="s">
        <v>600</v>
      </c>
      <c r="D1376" t="s">
        <v>9960</v>
      </c>
      <c r="E1376" t="s">
        <v>695</v>
      </c>
      <c r="F1376" t="s">
        <v>9961</v>
      </c>
      <c r="G1376" t="s">
        <v>9962</v>
      </c>
      <c r="H1376" t="s">
        <v>9963</v>
      </c>
      <c r="I1376" t="s">
        <v>34</v>
      </c>
      <c r="J1376" t="s">
        <v>1689</v>
      </c>
      <c r="K1376" t="s">
        <v>606</v>
      </c>
      <c r="L1376" t="s">
        <v>9964</v>
      </c>
      <c r="M1376" t="s">
        <v>26</v>
      </c>
      <c r="N1376" t="s">
        <v>27</v>
      </c>
    </row>
    <row r="1377" spans="1:14" x14ac:dyDescent="0.25">
      <c r="A1377" t="s">
        <v>9965</v>
      </c>
      <c r="B1377" t="s">
        <v>9953</v>
      </c>
      <c r="C1377" t="s">
        <v>600</v>
      </c>
      <c r="D1377" t="s">
        <v>9954</v>
      </c>
      <c r="E1377" t="s">
        <v>695</v>
      </c>
      <c r="F1377" t="s">
        <v>9966</v>
      </c>
      <c r="G1377" t="s">
        <v>9967</v>
      </c>
      <c r="H1377" t="s">
        <v>9968</v>
      </c>
      <c r="I1377" t="s">
        <v>34</v>
      </c>
      <c r="J1377" t="s">
        <v>3322</v>
      </c>
      <c r="K1377" t="s">
        <v>606</v>
      </c>
      <c r="L1377" t="s">
        <v>82</v>
      </c>
      <c r="M1377" t="s">
        <v>26</v>
      </c>
      <c r="N1377" t="s">
        <v>27</v>
      </c>
    </row>
    <row r="1378" spans="1:14" x14ac:dyDescent="0.25">
      <c r="A1378" t="s">
        <v>9969</v>
      </c>
      <c r="B1378" t="s">
        <v>9953</v>
      </c>
      <c r="C1378" t="s">
        <v>600</v>
      </c>
      <c r="D1378" t="s">
        <v>9954</v>
      </c>
      <c r="E1378" t="s">
        <v>695</v>
      </c>
      <c r="F1378" t="s">
        <v>9970</v>
      </c>
      <c r="G1378" t="s">
        <v>9971</v>
      </c>
      <c r="H1378" t="s">
        <v>9972</v>
      </c>
      <c r="I1378" t="s">
        <v>34</v>
      </c>
      <c r="J1378" t="s">
        <v>1689</v>
      </c>
      <c r="K1378" t="s">
        <v>606</v>
      </c>
      <c r="L1378" t="s">
        <v>82</v>
      </c>
      <c r="M1378" t="s">
        <v>26</v>
      </c>
      <c r="N1378" t="s">
        <v>27</v>
      </c>
    </row>
    <row r="1379" spans="1:14" x14ac:dyDescent="0.25">
      <c r="A1379" t="s">
        <v>9973</v>
      </c>
      <c r="B1379" t="s">
        <v>9578</v>
      </c>
      <c r="C1379" t="s">
        <v>600</v>
      </c>
      <c r="D1379" t="s">
        <v>9579</v>
      </c>
      <c r="E1379" t="s">
        <v>695</v>
      </c>
      <c r="F1379" t="s">
        <v>9974</v>
      </c>
      <c r="G1379" t="s">
        <v>9975</v>
      </c>
      <c r="H1379" t="s">
        <v>9976</v>
      </c>
      <c r="I1379" t="s">
        <v>34</v>
      </c>
      <c r="J1379" t="s">
        <v>2062</v>
      </c>
      <c r="K1379" t="s">
        <v>606</v>
      </c>
      <c r="L1379" t="s">
        <v>44</v>
      </c>
      <c r="M1379" t="s">
        <v>26</v>
      </c>
      <c r="N1379" t="s">
        <v>27</v>
      </c>
    </row>
    <row r="1380" spans="1:14" x14ac:dyDescent="0.25">
      <c r="A1380" t="s">
        <v>9977</v>
      </c>
      <c r="B1380" t="s">
        <v>9953</v>
      </c>
      <c r="C1380" t="s">
        <v>600</v>
      </c>
      <c r="D1380" t="s">
        <v>9954</v>
      </c>
      <c r="E1380" t="s">
        <v>695</v>
      </c>
      <c r="F1380" t="s">
        <v>9978</v>
      </c>
      <c r="G1380" t="s">
        <v>9979</v>
      </c>
      <c r="H1380" t="s">
        <v>9980</v>
      </c>
      <c r="I1380" t="s">
        <v>34</v>
      </c>
      <c r="J1380" t="s">
        <v>1677</v>
      </c>
      <c r="K1380" t="s">
        <v>606</v>
      </c>
      <c r="L1380" t="s">
        <v>82</v>
      </c>
      <c r="M1380" t="s">
        <v>26</v>
      </c>
      <c r="N1380" t="s">
        <v>27</v>
      </c>
    </row>
    <row r="1381" spans="1:14" x14ac:dyDescent="0.25">
      <c r="A1381" t="s">
        <v>9981</v>
      </c>
      <c r="C1381" t="s">
        <v>600</v>
      </c>
      <c r="D1381" t="s">
        <v>1992</v>
      </c>
      <c r="E1381" t="s">
        <v>18</v>
      </c>
      <c r="F1381" t="s">
        <v>9982</v>
      </c>
      <c r="G1381" t="s">
        <v>9983</v>
      </c>
      <c r="H1381" t="s">
        <v>9984</v>
      </c>
      <c r="I1381" t="s">
        <v>34</v>
      </c>
      <c r="J1381" t="s">
        <v>3420</v>
      </c>
      <c r="K1381" t="s">
        <v>606</v>
      </c>
      <c r="L1381" t="s">
        <v>36</v>
      </c>
      <c r="M1381" t="s">
        <v>26</v>
      </c>
      <c r="N1381" t="s">
        <v>27</v>
      </c>
    </row>
    <row r="1382" spans="1:14" x14ac:dyDescent="0.25">
      <c r="A1382" t="s">
        <v>9988</v>
      </c>
      <c r="B1382" t="s">
        <v>9953</v>
      </c>
      <c r="C1382" t="s">
        <v>600</v>
      </c>
      <c r="D1382" t="s">
        <v>9954</v>
      </c>
      <c r="E1382" t="s">
        <v>695</v>
      </c>
      <c r="F1382" t="s">
        <v>9989</v>
      </c>
      <c r="G1382" t="s">
        <v>9990</v>
      </c>
      <c r="H1382" t="s">
        <v>9991</v>
      </c>
      <c r="I1382" t="s">
        <v>34</v>
      </c>
      <c r="J1382" t="s">
        <v>1677</v>
      </c>
      <c r="K1382" t="s">
        <v>606</v>
      </c>
      <c r="L1382" t="s">
        <v>82</v>
      </c>
      <c r="M1382" t="s">
        <v>26</v>
      </c>
      <c r="N1382" t="s">
        <v>27</v>
      </c>
    </row>
    <row r="1383" spans="1:14" x14ac:dyDescent="0.25">
      <c r="A1383" t="s">
        <v>9992</v>
      </c>
      <c r="B1383" t="s">
        <v>9993</v>
      </c>
      <c r="C1383" t="s">
        <v>600</v>
      </c>
      <c r="D1383" t="s">
        <v>6175</v>
      </c>
      <c r="E1383" t="s">
        <v>18</v>
      </c>
      <c r="F1383" t="s">
        <v>9994</v>
      </c>
      <c r="G1383" t="s">
        <v>9995</v>
      </c>
      <c r="H1383" t="s">
        <v>9996</v>
      </c>
      <c r="I1383" t="s">
        <v>34</v>
      </c>
      <c r="J1383" t="s">
        <v>7914</v>
      </c>
      <c r="K1383" t="s">
        <v>606</v>
      </c>
      <c r="L1383" t="s">
        <v>6179</v>
      </c>
      <c r="M1383" t="s">
        <v>26</v>
      </c>
      <c r="N1383" t="s">
        <v>27</v>
      </c>
    </row>
    <row r="1384" spans="1:14" x14ac:dyDescent="0.25">
      <c r="A1384" t="s">
        <v>9997</v>
      </c>
      <c r="B1384" t="s">
        <v>9959</v>
      </c>
      <c r="C1384" t="s">
        <v>1991</v>
      </c>
      <c r="D1384" t="s">
        <v>220</v>
      </c>
      <c r="E1384" t="s">
        <v>695</v>
      </c>
      <c r="F1384" t="s">
        <v>9998</v>
      </c>
      <c r="G1384" t="s">
        <v>9999</v>
      </c>
      <c r="H1384" t="s">
        <v>10000</v>
      </c>
      <c r="I1384" t="s">
        <v>34</v>
      </c>
      <c r="J1384" t="s">
        <v>1677</v>
      </c>
      <c r="K1384" t="s">
        <v>606</v>
      </c>
      <c r="L1384" t="s">
        <v>848</v>
      </c>
      <c r="M1384" t="s">
        <v>26</v>
      </c>
      <c r="N1384" t="s">
        <v>27</v>
      </c>
    </row>
    <row r="1385" spans="1:14" x14ac:dyDescent="0.25">
      <c r="A1385" t="s">
        <v>9834</v>
      </c>
      <c r="B1385" t="s">
        <v>9835</v>
      </c>
      <c r="C1385" t="s">
        <v>1700</v>
      </c>
      <c r="D1385" t="s">
        <v>9900</v>
      </c>
      <c r="E1385" t="s">
        <v>695</v>
      </c>
      <c r="F1385" t="s">
        <v>10004</v>
      </c>
      <c r="G1385" t="s">
        <v>9902</v>
      </c>
      <c r="H1385" t="s">
        <v>10005</v>
      </c>
      <c r="I1385" t="s">
        <v>34</v>
      </c>
      <c r="J1385" t="s">
        <v>1988</v>
      </c>
      <c r="K1385" t="s">
        <v>1705</v>
      </c>
      <c r="L1385" t="s">
        <v>9904</v>
      </c>
      <c r="M1385" t="s">
        <v>26</v>
      </c>
      <c r="N1385" t="s">
        <v>27</v>
      </c>
    </row>
    <row r="1386" spans="1:14" x14ac:dyDescent="0.25">
      <c r="A1386" t="s">
        <v>10006</v>
      </c>
      <c r="C1386" t="s">
        <v>1700</v>
      </c>
      <c r="D1386" t="s">
        <v>10007</v>
      </c>
      <c r="E1386" t="s">
        <v>695</v>
      </c>
      <c r="F1386" t="s">
        <v>10008</v>
      </c>
      <c r="G1386" t="s">
        <v>10009</v>
      </c>
      <c r="H1386" t="s">
        <v>10010</v>
      </c>
      <c r="I1386" t="s">
        <v>34</v>
      </c>
      <c r="J1386" t="s">
        <v>1988</v>
      </c>
      <c r="K1386" t="s">
        <v>1705</v>
      </c>
      <c r="L1386" t="s">
        <v>9923</v>
      </c>
      <c r="M1386" t="s">
        <v>26</v>
      </c>
      <c r="N1386" t="s">
        <v>27</v>
      </c>
    </row>
    <row r="1387" spans="1:14" x14ac:dyDescent="0.25">
      <c r="A1387" t="s">
        <v>9896</v>
      </c>
      <c r="B1387" t="s">
        <v>29</v>
      </c>
      <c r="C1387" t="s">
        <v>2074</v>
      </c>
      <c r="D1387" t="s">
        <v>429</v>
      </c>
      <c r="E1387" t="s">
        <v>18</v>
      </c>
      <c r="F1387" t="s">
        <v>10015</v>
      </c>
      <c r="G1387" t="s">
        <v>10016</v>
      </c>
      <c r="H1387" t="s">
        <v>10017</v>
      </c>
      <c r="I1387" t="s">
        <v>34</v>
      </c>
      <c r="J1387" t="s">
        <v>1996</v>
      </c>
      <c r="K1387" t="s">
        <v>606</v>
      </c>
      <c r="L1387" t="s">
        <v>434</v>
      </c>
      <c r="M1387" t="s">
        <v>26</v>
      </c>
      <c r="N1387" t="s">
        <v>27</v>
      </c>
    </row>
    <row r="1388" spans="1:14" x14ac:dyDescent="0.25">
      <c r="A1388" t="s">
        <v>10018</v>
      </c>
      <c r="B1388" t="s">
        <v>10019</v>
      </c>
      <c r="C1388" t="s">
        <v>600</v>
      </c>
      <c r="D1388" t="s">
        <v>5262</v>
      </c>
      <c r="E1388" t="s">
        <v>18</v>
      </c>
      <c r="F1388" t="s">
        <v>10020</v>
      </c>
      <c r="G1388" t="s">
        <v>10021</v>
      </c>
      <c r="H1388" t="s">
        <v>10022</v>
      </c>
      <c r="I1388" t="s">
        <v>34</v>
      </c>
      <c r="J1388" t="s">
        <v>9686</v>
      </c>
      <c r="K1388" t="s">
        <v>606</v>
      </c>
      <c r="L1388" t="s">
        <v>2442</v>
      </c>
      <c r="M1388" t="s">
        <v>26</v>
      </c>
      <c r="N1388" t="s">
        <v>27</v>
      </c>
    </row>
    <row r="1389" spans="1:14" x14ac:dyDescent="0.25">
      <c r="A1389" t="s">
        <v>10023</v>
      </c>
      <c r="B1389" t="s">
        <v>10024</v>
      </c>
      <c r="C1389" t="s">
        <v>16</v>
      </c>
      <c r="D1389" t="s">
        <v>10025</v>
      </c>
      <c r="E1389" t="s">
        <v>18</v>
      </c>
      <c r="F1389" t="s">
        <v>10026</v>
      </c>
      <c r="G1389" t="s">
        <v>10027</v>
      </c>
      <c r="H1389" t="s">
        <v>10028</v>
      </c>
      <c r="I1389" t="s">
        <v>34</v>
      </c>
      <c r="J1389" t="s">
        <v>536</v>
      </c>
      <c r="K1389" t="s">
        <v>24</v>
      </c>
      <c r="L1389" t="s">
        <v>10029</v>
      </c>
      <c r="M1389" t="s">
        <v>10030</v>
      </c>
      <c r="N1389" t="s">
        <v>46</v>
      </c>
    </row>
    <row r="1390" spans="1:14" x14ac:dyDescent="0.25">
      <c r="A1390" t="s">
        <v>10031</v>
      </c>
      <c r="B1390" t="s">
        <v>10032</v>
      </c>
      <c r="C1390" t="s">
        <v>16</v>
      </c>
      <c r="D1390" t="s">
        <v>437</v>
      </c>
      <c r="E1390" t="s">
        <v>18</v>
      </c>
      <c r="F1390" t="s">
        <v>10033</v>
      </c>
      <c r="G1390" t="s">
        <v>10034</v>
      </c>
      <c r="H1390" t="s">
        <v>10035</v>
      </c>
      <c r="I1390" t="s">
        <v>34</v>
      </c>
      <c r="J1390" t="s">
        <v>1435</v>
      </c>
      <c r="K1390" t="s">
        <v>24</v>
      </c>
      <c r="L1390" t="s">
        <v>441</v>
      </c>
      <c r="M1390" t="s">
        <v>10036</v>
      </c>
      <c r="N1390" t="s">
        <v>46</v>
      </c>
    </row>
    <row r="1391" spans="1:14" x14ac:dyDescent="0.25">
      <c r="A1391" t="s">
        <v>10037</v>
      </c>
      <c r="B1391" t="s">
        <v>1658</v>
      </c>
      <c r="C1391" t="s">
        <v>76</v>
      </c>
      <c r="D1391" t="s">
        <v>10038</v>
      </c>
      <c r="E1391" t="s">
        <v>18</v>
      </c>
      <c r="F1391" t="s">
        <v>10039</v>
      </c>
      <c r="G1391" t="s">
        <v>10040</v>
      </c>
      <c r="H1391" t="s">
        <v>10041</v>
      </c>
      <c r="I1391" t="s">
        <v>34</v>
      </c>
      <c r="J1391" t="s">
        <v>635</v>
      </c>
      <c r="K1391" t="s">
        <v>24</v>
      </c>
      <c r="L1391" t="s">
        <v>7450</v>
      </c>
      <c r="M1391" t="s">
        <v>10042</v>
      </c>
      <c r="N1391" t="s">
        <v>46</v>
      </c>
    </row>
    <row r="1392" spans="1:14" x14ac:dyDescent="0.25">
      <c r="A1392" t="s">
        <v>10043</v>
      </c>
      <c r="B1392" t="s">
        <v>2809</v>
      </c>
      <c r="C1392" t="s">
        <v>76</v>
      </c>
      <c r="D1392" t="s">
        <v>753</v>
      </c>
      <c r="E1392" t="s">
        <v>18</v>
      </c>
      <c r="F1392" t="s">
        <v>10044</v>
      </c>
      <c r="G1392" t="s">
        <v>10045</v>
      </c>
      <c r="H1392" t="s">
        <v>10046</v>
      </c>
      <c r="I1392" t="s">
        <v>34</v>
      </c>
      <c r="J1392" t="s">
        <v>1010</v>
      </c>
      <c r="K1392" t="s">
        <v>24</v>
      </c>
      <c r="L1392" t="s">
        <v>817</v>
      </c>
      <c r="M1392" t="s">
        <v>26</v>
      </c>
      <c r="N1392" t="s">
        <v>27</v>
      </c>
    </row>
    <row r="1393" spans="1:14" x14ac:dyDescent="0.25">
      <c r="A1393" t="s">
        <v>10047</v>
      </c>
      <c r="B1393" t="s">
        <v>10048</v>
      </c>
      <c r="C1393" t="s">
        <v>16</v>
      </c>
      <c r="D1393" t="s">
        <v>5502</v>
      </c>
      <c r="E1393" t="s">
        <v>18</v>
      </c>
      <c r="F1393" t="s">
        <v>10049</v>
      </c>
      <c r="G1393" t="s">
        <v>10050</v>
      </c>
      <c r="H1393" t="s">
        <v>10051</v>
      </c>
      <c r="I1393" t="s">
        <v>34</v>
      </c>
      <c r="J1393" t="s">
        <v>53</v>
      </c>
      <c r="K1393" t="s">
        <v>24</v>
      </c>
      <c r="L1393" t="s">
        <v>2442</v>
      </c>
      <c r="M1393" t="s">
        <v>10052</v>
      </c>
      <c r="N1393" t="s">
        <v>46</v>
      </c>
    </row>
    <row r="1394" spans="1:14" x14ac:dyDescent="0.25">
      <c r="A1394" t="s">
        <v>10053</v>
      </c>
      <c r="B1394" t="s">
        <v>8544</v>
      </c>
      <c r="C1394" t="s">
        <v>16</v>
      </c>
      <c r="D1394" t="s">
        <v>4792</v>
      </c>
      <c r="E1394" t="s">
        <v>695</v>
      </c>
      <c r="F1394" t="s">
        <v>10054</v>
      </c>
      <c r="G1394" t="s">
        <v>10055</v>
      </c>
      <c r="H1394" t="s">
        <v>10056</v>
      </c>
      <c r="I1394" t="s">
        <v>34</v>
      </c>
      <c r="J1394" t="s">
        <v>98</v>
      </c>
      <c r="K1394" t="s">
        <v>24</v>
      </c>
      <c r="L1394" t="s">
        <v>914</v>
      </c>
      <c r="M1394" t="s">
        <v>26</v>
      </c>
      <c r="N1394" t="s">
        <v>27</v>
      </c>
    </row>
    <row r="1395" spans="1:14" x14ac:dyDescent="0.25">
      <c r="A1395" t="s">
        <v>9538</v>
      </c>
      <c r="B1395" t="s">
        <v>3115</v>
      </c>
      <c r="C1395" t="s">
        <v>16</v>
      </c>
      <c r="D1395" t="s">
        <v>1612</v>
      </c>
      <c r="E1395" t="s">
        <v>695</v>
      </c>
      <c r="F1395" t="s">
        <v>10057</v>
      </c>
      <c r="G1395" t="s">
        <v>10058</v>
      </c>
      <c r="H1395" t="s">
        <v>10059</v>
      </c>
      <c r="I1395" t="s">
        <v>34</v>
      </c>
      <c r="J1395" t="s">
        <v>476</v>
      </c>
      <c r="K1395" t="s">
        <v>24</v>
      </c>
      <c r="L1395" t="s">
        <v>82</v>
      </c>
      <c r="M1395" t="s">
        <v>26</v>
      </c>
      <c r="N1395" t="s">
        <v>27</v>
      </c>
    </row>
    <row r="1396" spans="1:14" x14ac:dyDescent="0.25">
      <c r="A1396" t="s">
        <v>10060</v>
      </c>
      <c r="B1396" t="s">
        <v>9544</v>
      </c>
      <c r="C1396" t="s">
        <v>76</v>
      </c>
      <c r="D1396" t="s">
        <v>9545</v>
      </c>
      <c r="E1396" t="s">
        <v>695</v>
      </c>
      <c r="F1396" t="s">
        <v>10061</v>
      </c>
      <c r="G1396" t="s">
        <v>10062</v>
      </c>
      <c r="H1396" t="s">
        <v>10063</v>
      </c>
      <c r="I1396" t="s">
        <v>34</v>
      </c>
      <c r="J1396" t="s">
        <v>35</v>
      </c>
      <c r="K1396" t="s">
        <v>24</v>
      </c>
      <c r="L1396" t="s">
        <v>9549</v>
      </c>
      <c r="M1396" t="s">
        <v>26</v>
      </c>
      <c r="N1396" t="s">
        <v>27</v>
      </c>
    </row>
    <row r="1397" spans="1:14" x14ac:dyDescent="0.25">
      <c r="A1397" t="s">
        <v>10068</v>
      </c>
      <c r="B1397" t="s">
        <v>992</v>
      </c>
      <c r="C1397" t="s">
        <v>16</v>
      </c>
      <c r="D1397" t="s">
        <v>3396</v>
      </c>
      <c r="E1397" t="s">
        <v>695</v>
      </c>
      <c r="F1397" t="s">
        <v>10069</v>
      </c>
      <c r="G1397" t="s">
        <v>10070</v>
      </c>
      <c r="H1397" t="s">
        <v>10071</v>
      </c>
      <c r="I1397" t="s">
        <v>34</v>
      </c>
      <c r="J1397" t="s">
        <v>5940</v>
      </c>
      <c r="K1397" t="s">
        <v>24</v>
      </c>
      <c r="L1397" t="s">
        <v>9370</v>
      </c>
      <c r="M1397" t="s">
        <v>26</v>
      </c>
      <c r="N1397" t="s">
        <v>27</v>
      </c>
    </row>
    <row r="1398" spans="1:14" x14ac:dyDescent="0.25">
      <c r="A1398" t="s">
        <v>10077</v>
      </c>
      <c r="B1398" t="s">
        <v>7317</v>
      </c>
      <c r="C1398" t="s">
        <v>16</v>
      </c>
      <c r="D1398" t="s">
        <v>9145</v>
      </c>
      <c r="E1398" t="s">
        <v>695</v>
      </c>
      <c r="F1398" t="s">
        <v>10078</v>
      </c>
      <c r="G1398" t="s">
        <v>10079</v>
      </c>
      <c r="H1398" t="s">
        <v>10080</v>
      </c>
      <c r="I1398" t="s">
        <v>34</v>
      </c>
      <c r="J1398" t="s">
        <v>9149</v>
      </c>
      <c r="K1398" t="s">
        <v>24</v>
      </c>
      <c r="L1398" t="s">
        <v>9453</v>
      </c>
      <c r="M1398" t="s">
        <v>26</v>
      </c>
      <c r="N1398" t="s">
        <v>27</v>
      </c>
    </row>
    <row r="1399" spans="1:14" x14ac:dyDescent="0.25">
      <c r="A1399" t="s">
        <v>10068</v>
      </c>
      <c r="B1399" t="s">
        <v>992</v>
      </c>
      <c r="C1399" t="s">
        <v>1700</v>
      </c>
      <c r="D1399" t="s">
        <v>3396</v>
      </c>
      <c r="E1399" t="s">
        <v>695</v>
      </c>
      <c r="F1399" t="s">
        <v>10085</v>
      </c>
      <c r="G1399" t="s">
        <v>10086</v>
      </c>
      <c r="H1399" t="s">
        <v>10087</v>
      </c>
      <c r="I1399" t="s">
        <v>34</v>
      </c>
      <c r="J1399" t="s">
        <v>10088</v>
      </c>
      <c r="K1399" t="s">
        <v>1705</v>
      </c>
      <c r="L1399" t="s">
        <v>9370</v>
      </c>
      <c r="M1399" t="s">
        <v>26</v>
      </c>
      <c r="N1399" t="s">
        <v>27</v>
      </c>
    </row>
    <row r="1400" spans="1:14" x14ac:dyDescent="0.25">
      <c r="A1400" t="s">
        <v>9874</v>
      </c>
      <c r="B1400" t="s">
        <v>9875</v>
      </c>
      <c r="C1400" t="s">
        <v>9876</v>
      </c>
      <c r="D1400" t="s">
        <v>1681</v>
      </c>
      <c r="E1400" t="s">
        <v>695</v>
      </c>
      <c r="F1400" t="s">
        <v>10089</v>
      </c>
      <c r="G1400" t="s">
        <v>10090</v>
      </c>
      <c r="H1400" t="s">
        <v>10091</v>
      </c>
      <c r="I1400" t="s">
        <v>34</v>
      </c>
      <c r="J1400" t="s">
        <v>2092</v>
      </c>
      <c r="K1400" t="s">
        <v>1705</v>
      </c>
      <c r="L1400" t="s">
        <v>82</v>
      </c>
      <c r="M1400" t="s">
        <v>26</v>
      </c>
      <c r="N1400" t="s">
        <v>27</v>
      </c>
    </row>
    <row r="1401" spans="1:14" x14ac:dyDescent="0.25">
      <c r="A1401" t="s">
        <v>9896</v>
      </c>
      <c r="B1401" t="s">
        <v>29</v>
      </c>
      <c r="C1401" t="s">
        <v>2018</v>
      </c>
      <c r="D1401" t="s">
        <v>3318</v>
      </c>
      <c r="E1401" t="s">
        <v>695</v>
      </c>
      <c r="F1401" t="s">
        <v>10092</v>
      </c>
      <c r="G1401" t="s">
        <v>10093</v>
      </c>
      <c r="H1401" t="s">
        <v>10094</v>
      </c>
      <c r="I1401" t="s">
        <v>34</v>
      </c>
      <c r="J1401" t="s">
        <v>1689</v>
      </c>
      <c r="K1401" t="s">
        <v>1705</v>
      </c>
      <c r="L1401" t="s">
        <v>842</v>
      </c>
      <c r="M1401" t="s">
        <v>26</v>
      </c>
      <c r="N1401" t="s">
        <v>27</v>
      </c>
    </row>
    <row r="1402" spans="1:14" x14ac:dyDescent="0.25">
      <c r="A1402" t="s">
        <v>10098</v>
      </c>
      <c r="B1402" t="s">
        <v>10099</v>
      </c>
      <c r="C1402" t="s">
        <v>600</v>
      </c>
      <c r="D1402" t="s">
        <v>10100</v>
      </c>
      <c r="E1402" t="s">
        <v>695</v>
      </c>
      <c r="F1402" t="s">
        <v>10101</v>
      </c>
      <c r="G1402" t="s">
        <v>10102</v>
      </c>
      <c r="H1402" t="s">
        <v>10103</v>
      </c>
      <c r="I1402" t="s">
        <v>34</v>
      </c>
      <c r="J1402" t="s">
        <v>1134</v>
      </c>
      <c r="K1402" t="s">
        <v>606</v>
      </c>
      <c r="L1402" t="s">
        <v>3722</v>
      </c>
      <c r="M1402" t="s">
        <v>26</v>
      </c>
      <c r="N1402" t="s">
        <v>27</v>
      </c>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599"/>
  <sheetViews>
    <sheetView workbookViewId="0"/>
  </sheetViews>
  <sheetFormatPr baseColWidth="10" defaultRowHeight="15" x14ac:dyDescent="0.25"/>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37</v>
      </c>
      <c r="B2" t="s">
        <v>38</v>
      </c>
      <c r="C2" t="s">
        <v>16</v>
      </c>
      <c r="D2" t="s">
        <v>39</v>
      </c>
      <c r="E2" t="s">
        <v>18</v>
      </c>
      <c r="F2" t="s">
        <v>40</v>
      </c>
      <c r="G2" t="s">
        <v>41</v>
      </c>
      <c r="H2" t="s">
        <v>42</v>
      </c>
      <c r="I2" t="s">
        <v>34</v>
      </c>
      <c r="J2" t="s">
        <v>43</v>
      </c>
      <c r="K2" t="s">
        <v>24</v>
      </c>
      <c r="L2" t="s">
        <v>44</v>
      </c>
      <c r="M2" t="s">
        <v>45</v>
      </c>
      <c r="N2" t="s">
        <v>46</v>
      </c>
    </row>
    <row r="3" spans="1:14" x14ac:dyDescent="0.25">
      <c r="A3" t="s">
        <v>47</v>
      </c>
      <c r="B3" t="s">
        <v>48</v>
      </c>
      <c r="C3" t="s">
        <v>16</v>
      </c>
      <c r="D3" t="s">
        <v>49</v>
      </c>
      <c r="E3" t="s">
        <v>18</v>
      </c>
      <c r="F3" t="s">
        <v>50</v>
      </c>
      <c r="G3" t="s">
        <v>51</v>
      </c>
      <c r="H3" t="s">
        <v>52</v>
      </c>
      <c r="I3" t="s">
        <v>34</v>
      </c>
      <c r="J3" t="s">
        <v>53</v>
      </c>
      <c r="K3" t="s">
        <v>24</v>
      </c>
      <c r="L3" t="s">
        <v>54</v>
      </c>
      <c r="M3" t="s">
        <v>55</v>
      </c>
      <c r="N3" t="s">
        <v>46</v>
      </c>
    </row>
    <row r="4" spans="1:14" x14ac:dyDescent="0.25">
      <c r="A4" t="s">
        <v>56</v>
      </c>
      <c r="B4" t="s">
        <v>57</v>
      </c>
      <c r="C4" t="s">
        <v>16</v>
      </c>
      <c r="D4" t="s">
        <v>58</v>
      </c>
      <c r="E4" t="s">
        <v>18</v>
      </c>
      <c r="F4" t="s">
        <v>59</v>
      </c>
      <c r="G4" t="s">
        <v>60</v>
      </c>
      <c r="H4" t="s">
        <v>61</v>
      </c>
      <c r="I4" t="s">
        <v>34</v>
      </c>
      <c r="J4" t="s">
        <v>62</v>
      </c>
      <c r="K4" t="s">
        <v>24</v>
      </c>
      <c r="L4" t="s">
        <v>63</v>
      </c>
      <c r="M4" t="s">
        <v>64</v>
      </c>
      <c r="N4" t="s">
        <v>46</v>
      </c>
    </row>
    <row r="5" spans="1:14" x14ac:dyDescent="0.25">
      <c r="A5" t="s">
        <v>65</v>
      </c>
      <c r="B5" t="s">
        <v>66</v>
      </c>
      <c r="C5" t="s">
        <v>16</v>
      </c>
      <c r="D5" t="s">
        <v>67</v>
      </c>
      <c r="E5" t="s">
        <v>18</v>
      </c>
      <c r="F5" t="s">
        <v>68</v>
      </c>
      <c r="G5" t="s">
        <v>69</v>
      </c>
      <c r="H5" t="s">
        <v>70</v>
      </c>
      <c r="I5" t="s">
        <v>34</v>
      </c>
      <c r="J5" t="s">
        <v>71</v>
      </c>
      <c r="K5" t="s">
        <v>24</v>
      </c>
      <c r="L5" t="s">
        <v>72</v>
      </c>
      <c r="M5" t="s">
        <v>73</v>
      </c>
      <c r="N5" t="s">
        <v>46</v>
      </c>
    </row>
    <row r="6" spans="1:14" x14ac:dyDescent="0.25">
      <c r="A6" t="s">
        <v>74</v>
      </c>
      <c r="B6" t="s">
        <v>75</v>
      </c>
      <c r="C6" t="s">
        <v>76</v>
      </c>
      <c r="D6" t="s">
        <v>77</v>
      </c>
      <c r="E6" t="s">
        <v>18</v>
      </c>
      <c r="F6" t="s">
        <v>78</v>
      </c>
      <c r="G6" t="s">
        <v>79</v>
      </c>
      <c r="H6" t="s">
        <v>80</v>
      </c>
      <c r="I6" t="s">
        <v>34</v>
      </c>
      <c r="J6" t="s">
        <v>81</v>
      </c>
      <c r="K6" t="s">
        <v>24</v>
      </c>
      <c r="L6" t="s">
        <v>82</v>
      </c>
      <c r="M6" t="s">
        <v>83</v>
      </c>
      <c r="N6" t="s">
        <v>46</v>
      </c>
    </row>
    <row r="7" spans="1:14" x14ac:dyDescent="0.25">
      <c r="A7" t="s">
        <v>100</v>
      </c>
      <c r="B7" t="s">
        <v>101</v>
      </c>
      <c r="C7" t="s">
        <v>76</v>
      </c>
      <c r="D7" t="s">
        <v>102</v>
      </c>
      <c r="E7" t="s">
        <v>18</v>
      </c>
      <c r="F7" t="s">
        <v>103</v>
      </c>
      <c r="G7" t="s">
        <v>104</v>
      </c>
      <c r="H7" t="s">
        <v>105</v>
      </c>
      <c r="I7" t="s">
        <v>34</v>
      </c>
      <c r="J7" t="s">
        <v>106</v>
      </c>
      <c r="K7" t="s">
        <v>24</v>
      </c>
      <c r="L7" t="s">
        <v>82</v>
      </c>
      <c r="M7" t="s">
        <v>107</v>
      </c>
      <c r="N7" t="s">
        <v>46</v>
      </c>
    </row>
    <row r="8" spans="1:14" x14ac:dyDescent="0.25">
      <c r="A8" t="s">
        <v>108</v>
      </c>
      <c r="B8" t="s">
        <v>109</v>
      </c>
      <c r="C8" t="s">
        <v>76</v>
      </c>
      <c r="D8" t="s">
        <v>110</v>
      </c>
      <c r="E8" t="s">
        <v>18</v>
      </c>
      <c r="F8" t="s">
        <v>111</v>
      </c>
      <c r="G8" t="s">
        <v>112</v>
      </c>
      <c r="H8" t="s">
        <v>113</v>
      </c>
      <c r="I8" t="s">
        <v>34</v>
      </c>
      <c r="J8" t="s">
        <v>81</v>
      </c>
      <c r="K8" t="s">
        <v>24</v>
      </c>
      <c r="L8" t="s">
        <v>114</v>
      </c>
      <c r="M8" t="s">
        <v>115</v>
      </c>
      <c r="N8" t="s">
        <v>46</v>
      </c>
    </row>
    <row r="9" spans="1:14" x14ac:dyDescent="0.25">
      <c r="A9" t="s">
        <v>116</v>
      </c>
      <c r="B9" t="s">
        <v>101</v>
      </c>
      <c r="C9" t="s">
        <v>76</v>
      </c>
      <c r="D9" t="s">
        <v>102</v>
      </c>
      <c r="E9" t="s">
        <v>18</v>
      </c>
      <c r="F9" t="s">
        <v>117</v>
      </c>
      <c r="G9" t="s">
        <v>118</v>
      </c>
      <c r="H9" t="s">
        <v>119</v>
      </c>
      <c r="I9" t="s">
        <v>34</v>
      </c>
      <c r="J9" t="s">
        <v>120</v>
      </c>
      <c r="K9" t="s">
        <v>24</v>
      </c>
      <c r="L9" t="s">
        <v>82</v>
      </c>
      <c r="M9" t="s">
        <v>121</v>
      </c>
      <c r="N9" t="s">
        <v>46</v>
      </c>
    </row>
    <row r="10" spans="1:14" x14ac:dyDescent="0.25">
      <c r="A10" t="s">
        <v>122</v>
      </c>
      <c r="C10" t="s">
        <v>16</v>
      </c>
      <c r="D10" t="s">
        <v>123</v>
      </c>
      <c r="E10" t="s">
        <v>18</v>
      </c>
      <c r="F10" t="s">
        <v>124</v>
      </c>
      <c r="G10" t="s">
        <v>125</v>
      </c>
      <c r="H10" t="s">
        <v>126</v>
      </c>
      <c r="I10" t="s">
        <v>34</v>
      </c>
      <c r="J10" t="s">
        <v>127</v>
      </c>
      <c r="K10" t="s">
        <v>24</v>
      </c>
      <c r="L10" t="s">
        <v>128</v>
      </c>
      <c r="M10" t="s">
        <v>129</v>
      </c>
      <c r="N10" t="s">
        <v>46</v>
      </c>
    </row>
    <row r="11" spans="1:14" x14ac:dyDescent="0.25">
      <c r="A11" t="s">
        <v>149</v>
      </c>
      <c r="B11" t="s">
        <v>150</v>
      </c>
      <c r="C11" t="s">
        <v>76</v>
      </c>
      <c r="D11" t="s">
        <v>151</v>
      </c>
      <c r="E11" t="s">
        <v>18</v>
      </c>
      <c r="F11" t="s">
        <v>152</v>
      </c>
      <c r="G11" t="s">
        <v>153</v>
      </c>
      <c r="H11" t="s">
        <v>154</v>
      </c>
      <c r="I11" t="s">
        <v>34</v>
      </c>
      <c r="J11" t="s">
        <v>155</v>
      </c>
      <c r="K11" t="s">
        <v>24</v>
      </c>
      <c r="L11" t="s">
        <v>114</v>
      </c>
      <c r="M11" t="s">
        <v>156</v>
      </c>
      <c r="N11" t="s">
        <v>46</v>
      </c>
    </row>
    <row r="12" spans="1:14" x14ac:dyDescent="0.25">
      <c r="A12" t="s">
        <v>157</v>
      </c>
      <c r="B12" t="s">
        <v>158</v>
      </c>
      <c r="C12" t="s">
        <v>16</v>
      </c>
      <c r="D12" t="s">
        <v>102</v>
      </c>
      <c r="E12" t="s">
        <v>18</v>
      </c>
      <c r="F12" t="s">
        <v>159</v>
      </c>
      <c r="G12" t="s">
        <v>160</v>
      </c>
      <c r="H12" t="s">
        <v>161</v>
      </c>
      <c r="I12" t="s">
        <v>34</v>
      </c>
      <c r="J12" t="s">
        <v>162</v>
      </c>
      <c r="K12" t="s">
        <v>24</v>
      </c>
      <c r="L12" t="s">
        <v>82</v>
      </c>
      <c r="M12" t="s">
        <v>163</v>
      </c>
      <c r="N12" t="s">
        <v>46</v>
      </c>
    </row>
    <row r="13" spans="1:14" x14ac:dyDescent="0.25">
      <c r="A13" t="s">
        <v>164</v>
      </c>
      <c r="B13" t="s">
        <v>165</v>
      </c>
      <c r="C13" t="s">
        <v>76</v>
      </c>
      <c r="D13" t="s">
        <v>166</v>
      </c>
      <c r="E13" t="s">
        <v>18</v>
      </c>
      <c r="F13" t="s">
        <v>167</v>
      </c>
      <c r="G13" t="s">
        <v>168</v>
      </c>
      <c r="H13" t="s">
        <v>169</v>
      </c>
      <c r="I13" t="s">
        <v>34</v>
      </c>
      <c r="J13" t="s">
        <v>170</v>
      </c>
      <c r="K13" t="s">
        <v>24</v>
      </c>
      <c r="L13" t="s">
        <v>82</v>
      </c>
      <c r="M13" t="s">
        <v>171</v>
      </c>
      <c r="N13" t="s">
        <v>46</v>
      </c>
    </row>
    <row r="14" spans="1:14" x14ac:dyDescent="0.25">
      <c r="A14" t="s">
        <v>180</v>
      </c>
      <c r="C14" t="s">
        <v>76</v>
      </c>
      <c r="E14" t="s">
        <v>18</v>
      </c>
      <c r="F14" t="s">
        <v>181</v>
      </c>
      <c r="G14" t="s">
        <v>182</v>
      </c>
      <c r="H14" t="s">
        <v>183</v>
      </c>
      <c r="I14" t="s">
        <v>34</v>
      </c>
      <c r="J14" t="s">
        <v>162</v>
      </c>
      <c r="K14" t="s">
        <v>24</v>
      </c>
      <c r="L14" t="s">
        <v>184</v>
      </c>
      <c r="M14" t="s">
        <v>185</v>
      </c>
      <c r="N14" t="s">
        <v>46</v>
      </c>
    </row>
    <row r="15" spans="1:14" x14ac:dyDescent="0.25">
      <c r="A15" t="s">
        <v>186</v>
      </c>
      <c r="B15" t="s">
        <v>187</v>
      </c>
      <c r="C15" t="s">
        <v>16</v>
      </c>
      <c r="D15" t="s">
        <v>188</v>
      </c>
      <c r="E15" t="s">
        <v>18</v>
      </c>
      <c r="F15" t="s">
        <v>189</v>
      </c>
      <c r="G15" t="s">
        <v>190</v>
      </c>
      <c r="H15" t="s">
        <v>191</v>
      </c>
      <c r="I15" t="s">
        <v>34</v>
      </c>
      <c r="J15" t="s">
        <v>192</v>
      </c>
      <c r="K15" t="s">
        <v>24</v>
      </c>
      <c r="L15" t="s">
        <v>193</v>
      </c>
      <c r="M15" t="s">
        <v>194</v>
      </c>
      <c r="N15" t="s">
        <v>46</v>
      </c>
    </row>
    <row r="16" spans="1:14" x14ac:dyDescent="0.25">
      <c r="A16" t="s">
        <v>195</v>
      </c>
      <c r="B16" t="s">
        <v>196</v>
      </c>
      <c r="C16" t="s">
        <v>16</v>
      </c>
      <c r="D16" t="s">
        <v>197</v>
      </c>
      <c r="E16" t="s">
        <v>18</v>
      </c>
      <c r="F16" t="s">
        <v>198</v>
      </c>
      <c r="G16" t="s">
        <v>199</v>
      </c>
      <c r="H16" t="s">
        <v>200</v>
      </c>
      <c r="I16" t="s">
        <v>34</v>
      </c>
      <c r="J16" t="s">
        <v>201</v>
      </c>
      <c r="K16" t="s">
        <v>24</v>
      </c>
      <c r="L16" t="s">
        <v>202</v>
      </c>
      <c r="M16" t="s">
        <v>203</v>
      </c>
      <c r="N16" t="s">
        <v>46</v>
      </c>
    </row>
    <row r="17" spans="1:14" x14ac:dyDescent="0.25">
      <c r="A17" t="s">
        <v>204</v>
      </c>
      <c r="B17" t="s">
        <v>205</v>
      </c>
      <c r="C17" t="s">
        <v>76</v>
      </c>
      <c r="D17" t="s">
        <v>102</v>
      </c>
      <c r="E17" t="s">
        <v>18</v>
      </c>
      <c r="F17" t="s">
        <v>206</v>
      </c>
      <c r="G17" t="s">
        <v>207</v>
      </c>
      <c r="H17" t="s">
        <v>208</v>
      </c>
      <c r="I17" t="s">
        <v>34</v>
      </c>
      <c r="J17" t="s">
        <v>155</v>
      </c>
      <c r="K17" t="s">
        <v>24</v>
      </c>
      <c r="L17" t="s">
        <v>209</v>
      </c>
      <c r="M17" t="s">
        <v>210</v>
      </c>
      <c r="N17" t="s">
        <v>46</v>
      </c>
    </row>
    <row r="18" spans="1:14" x14ac:dyDescent="0.25">
      <c r="A18" t="s">
        <v>219</v>
      </c>
      <c r="B18" t="s">
        <v>101</v>
      </c>
      <c r="C18" t="s">
        <v>76</v>
      </c>
      <c r="D18" t="s">
        <v>220</v>
      </c>
      <c r="E18" t="s">
        <v>18</v>
      </c>
      <c r="F18" t="s">
        <v>221</v>
      </c>
      <c r="G18" t="s">
        <v>222</v>
      </c>
      <c r="H18" t="s">
        <v>223</v>
      </c>
      <c r="I18" t="s">
        <v>34</v>
      </c>
      <c r="J18" t="s">
        <v>170</v>
      </c>
      <c r="K18" t="s">
        <v>24</v>
      </c>
      <c r="L18" t="s">
        <v>224</v>
      </c>
      <c r="M18" t="s">
        <v>225</v>
      </c>
      <c r="N18" t="s">
        <v>46</v>
      </c>
    </row>
    <row r="19" spans="1:14" x14ac:dyDescent="0.25">
      <c r="A19" t="s">
        <v>241</v>
      </c>
      <c r="B19" t="s">
        <v>242</v>
      </c>
      <c r="C19" t="s">
        <v>76</v>
      </c>
      <c r="D19" t="s">
        <v>243</v>
      </c>
      <c r="E19" t="s">
        <v>18</v>
      </c>
      <c r="F19" t="s">
        <v>244</v>
      </c>
      <c r="G19" t="s">
        <v>245</v>
      </c>
      <c r="H19" t="s">
        <v>246</v>
      </c>
      <c r="I19" t="s">
        <v>34</v>
      </c>
      <c r="J19" t="s">
        <v>247</v>
      </c>
      <c r="K19" t="s">
        <v>24</v>
      </c>
      <c r="L19" t="s">
        <v>248</v>
      </c>
      <c r="M19" t="s">
        <v>249</v>
      </c>
      <c r="N19" t="s">
        <v>46</v>
      </c>
    </row>
    <row r="20" spans="1:14" x14ac:dyDescent="0.25">
      <c r="A20" t="s">
        <v>258</v>
      </c>
      <c r="C20" t="s">
        <v>16</v>
      </c>
      <c r="E20" t="s">
        <v>18</v>
      </c>
      <c r="F20" t="s">
        <v>259</v>
      </c>
      <c r="G20" t="s">
        <v>260</v>
      </c>
      <c r="H20" t="s">
        <v>261</v>
      </c>
      <c r="I20" t="s">
        <v>34</v>
      </c>
      <c r="K20" t="s">
        <v>24</v>
      </c>
      <c r="M20" t="s">
        <v>262</v>
      </c>
      <c r="N20" t="s">
        <v>46</v>
      </c>
    </row>
    <row r="21" spans="1:14" x14ac:dyDescent="0.25">
      <c r="A21" t="s">
        <v>286</v>
      </c>
      <c r="B21" t="s">
        <v>287</v>
      </c>
      <c r="C21" t="s">
        <v>16</v>
      </c>
      <c r="D21" t="s">
        <v>288</v>
      </c>
      <c r="E21" t="s">
        <v>18</v>
      </c>
      <c r="F21" t="s">
        <v>289</v>
      </c>
      <c r="G21" t="s">
        <v>290</v>
      </c>
      <c r="H21" t="s">
        <v>291</v>
      </c>
      <c r="I21" t="s">
        <v>34</v>
      </c>
      <c r="J21" t="s">
        <v>90</v>
      </c>
      <c r="K21" t="s">
        <v>24</v>
      </c>
      <c r="L21" t="s">
        <v>224</v>
      </c>
      <c r="M21" t="s">
        <v>292</v>
      </c>
      <c r="N21" t="s">
        <v>46</v>
      </c>
    </row>
    <row r="22" spans="1:14" x14ac:dyDescent="0.25">
      <c r="A22" t="s">
        <v>293</v>
      </c>
      <c r="C22" t="s">
        <v>16</v>
      </c>
      <c r="D22" t="s">
        <v>294</v>
      </c>
      <c r="E22" t="s">
        <v>18</v>
      </c>
      <c r="F22" t="s">
        <v>295</v>
      </c>
      <c r="G22" t="s">
        <v>296</v>
      </c>
      <c r="H22" t="s">
        <v>297</v>
      </c>
      <c r="I22" t="s">
        <v>34</v>
      </c>
      <c r="J22" t="s">
        <v>298</v>
      </c>
      <c r="K22" t="s">
        <v>24</v>
      </c>
      <c r="L22" t="s">
        <v>299</v>
      </c>
      <c r="M22" t="s">
        <v>300</v>
      </c>
      <c r="N22" t="s">
        <v>46</v>
      </c>
    </row>
    <row r="23" spans="1:14" x14ac:dyDescent="0.25">
      <c r="A23" t="s">
        <v>318</v>
      </c>
      <c r="B23" t="s">
        <v>319</v>
      </c>
      <c r="C23" t="s">
        <v>16</v>
      </c>
      <c r="D23" t="s">
        <v>320</v>
      </c>
      <c r="E23" t="s">
        <v>18</v>
      </c>
      <c r="F23" t="s">
        <v>321</v>
      </c>
      <c r="G23" t="s">
        <v>322</v>
      </c>
      <c r="H23" t="s">
        <v>323</v>
      </c>
      <c r="I23" t="s">
        <v>34</v>
      </c>
      <c r="J23" t="s">
        <v>324</v>
      </c>
      <c r="K23" t="s">
        <v>24</v>
      </c>
      <c r="L23" t="s">
        <v>325</v>
      </c>
      <c r="M23" t="s">
        <v>326</v>
      </c>
      <c r="N23" t="s">
        <v>46</v>
      </c>
    </row>
    <row r="24" spans="1:14" x14ac:dyDescent="0.25">
      <c r="A24" t="s">
        <v>327</v>
      </c>
      <c r="B24" t="s">
        <v>328</v>
      </c>
      <c r="C24" t="s">
        <v>16</v>
      </c>
      <c r="D24" t="s">
        <v>329</v>
      </c>
      <c r="E24" t="s">
        <v>18</v>
      </c>
      <c r="F24" t="s">
        <v>330</v>
      </c>
      <c r="G24" t="s">
        <v>331</v>
      </c>
      <c r="H24" t="s">
        <v>332</v>
      </c>
      <c r="I24" t="s">
        <v>34</v>
      </c>
      <c r="J24" t="s">
        <v>333</v>
      </c>
      <c r="K24" t="s">
        <v>24</v>
      </c>
      <c r="L24" t="s">
        <v>334</v>
      </c>
      <c r="M24" t="s">
        <v>335</v>
      </c>
      <c r="N24" t="s">
        <v>46</v>
      </c>
    </row>
    <row r="25" spans="1:14" x14ac:dyDescent="0.25">
      <c r="A25" t="s">
        <v>352</v>
      </c>
      <c r="B25" t="s">
        <v>353</v>
      </c>
      <c r="C25" t="s">
        <v>76</v>
      </c>
      <c r="D25" t="s">
        <v>354</v>
      </c>
      <c r="E25" t="s">
        <v>18</v>
      </c>
      <c r="F25" t="s">
        <v>355</v>
      </c>
      <c r="G25" t="s">
        <v>356</v>
      </c>
      <c r="H25" t="s">
        <v>357</v>
      </c>
      <c r="I25" t="s">
        <v>34</v>
      </c>
      <c r="J25" t="s">
        <v>358</v>
      </c>
      <c r="K25" t="s">
        <v>24</v>
      </c>
      <c r="L25" t="s">
        <v>114</v>
      </c>
      <c r="M25" t="s">
        <v>359</v>
      </c>
      <c r="N25" t="s">
        <v>46</v>
      </c>
    </row>
    <row r="26" spans="1:14" x14ac:dyDescent="0.25">
      <c r="A26" t="s">
        <v>360</v>
      </c>
      <c r="B26" t="s">
        <v>361</v>
      </c>
      <c r="C26" t="s">
        <v>76</v>
      </c>
      <c r="D26" t="s">
        <v>362</v>
      </c>
      <c r="E26" t="s">
        <v>18</v>
      </c>
      <c r="F26" t="s">
        <v>363</v>
      </c>
      <c r="G26" t="s">
        <v>364</v>
      </c>
      <c r="H26" t="s">
        <v>365</v>
      </c>
      <c r="I26" t="s">
        <v>34</v>
      </c>
      <c r="J26" t="s">
        <v>90</v>
      </c>
      <c r="K26" t="s">
        <v>24</v>
      </c>
      <c r="L26" t="s">
        <v>114</v>
      </c>
      <c r="M26" t="s">
        <v>366</v>
      </c>
      <c r="N26" t="s">
        <v>46</v>
      </c>
    </row>
    <row r="27" spans="1:14" x14ac:dyDescent="0.25">
      <c r="A27" t="s">
        <v>367</v>
      </c>
      <c r="B27" t="s">
        <v>368</v>
      </c>
      <c r="C27" t="s">
        <v>76</v>
      </c>
      <c r="D27" t="s">
        <v>197</v>
      </c>
      <c r="E27" t="s">
        <v>18</v>
      </c>
      <c r="F27" t="s">
        <v>369</v>
      </c>
      <c r="G27" t="s">
        <v>370</v>
      </c>
      <c r="H27" t="s">
        <v>371</v>
      </c>
      <c r="I27" t="s">
        <v>34</v>
      </c>
      <c r="J27" t="s">
        <v>372</v>
      </c>
      <c r="K27" t="s">
        <v>24</v>
      </c>
      <c r="L27" t="s">
        <v>373</v>
      </c>
      <c r="M27" t="s">
        <v>374</v>
      </c>
      <c r="N27" t="s">
        <v>46</v>
      </c>
    </row>
    <row r="28" spans="1:14" x14ac:dyDescent="0.25">
      <c r="A28" t="s">
        <v>381</v>
      </c>
      <c r="B28" t="s">
        <v>382</v>
      </c>
      <c r="C28" t="s">
        <v>76</v>
      </c>
      <c r="D28" t="s">
        <v>197</v>
      </c>
      <c r="E28" t="s">
        <v>18</v>
      </c>
      <c r="F28" t="s">
        <v>383</v>
      </c>
      <c r="G28" t="s">
        <v>384</v>
      </c>
      <c r="H28" t="s">
        <v>385</v>
      </c>
      <c r="I28" t="s">
        <v>34</v>
      </c>
      <c r="J28" t="s">
        <v>298</v>
      </c>
      <c r="K28" t="s">
        <v>24</v>
      </c>
      <c r="L28" t="s">
        <v>82</v>
      </c>
      <c r="M28" t="s">
        <v>386</v>
      </c>
      <c r="N28" t="s">
        <v>46</v>
      </c>
    </row>
    <row r="29" spans="1:14" x14ac:dyDescent="0.25">
      <c r="A29" t="s">
        <v>408</v>
      </c>
      <c r="B29" t="s">
        <v>158</v>
      </c>
      <c r="C29" t="s">
        <v>16</v>
      </c>
      <c r="D29" t="s">
        <v>102</v>
      </c>
      <c r="E29" t="s">
        <v>18</v>
      </c>
      <c r="F29" t="s">
        <v>409</v>
      </c>
      <c r="G29" t="s">
        <v>410</v>
      </c>
      <c r="H29" t="s">
        <v>411</v>
      </c>
      <c r="I29" t="s">
        <v>34</v>
      </c>
      <c r="J29" t="s">
        <v>412</v>
      </c>
      <c r="K29" t="s">
        <v>24</v>
      </c>
      <c r="L29" t="s">
        <v>82</v>
      </c>
      <c r="M29" t="s">
        <v>413</v>
      </c>
      <c r="N29" t="s">
        <v>46</v>
      </c>
    </row>
    <row r="30" spans="1:14" x14ac:dyDescent="0.25">
      <c r="A30" t="s">
        <v>435</v>
      </c>
      <c r="B30" t="s">
        <v>436</v>
      </c>
      <c r="C30" t="s">
        <v>76</v>
      </c>
      <c r="D30" t="s">
        <v>437</v>
      </c>
      <c r="E30" t="s">
        <v>18</v>
      </c>
      <c r="F30" t="s">
        <v>438</v>
      </c>
      <c r="G30" t="s">
        <v>439</v>
      </c>
      <c r="H30" t="s">
        <v>440</v>
      </c>
      <c r="I30" t="s">
        <v>34</v>
      </c>
      <c r="J30" t="s">
        <v>155</v>
      </c>
      <c r="K30" t="s">
        <v>24</v>
      </c>
      <c r="L30" t="s">
        <v>441</v>
      </c>
      <c r="M30" t="s">
        <v>442</v>
      </c>
      <c r="N30" t="s">
        <v>46</v>
      </c>
    </row>
    <row r="31" spans="1:14" x14ac:dyDescent="0.25">
      <c r="A31" t="s">
        <v>450</v>
      </c>
      <c r="B31" t="s">
        <v>451</v>
      </c>
      <c r="C31" t="s">
        <v>16</v>
      </c>
      <c r="D31" t="s">
        <v>452</v>
      </c>
      <c r="E31" t="s">
        <v>18</v>
      </c>
      <c r="F31" t="s">
        <v>453</v>
      </c>
      <c r="G31" t="s">
        <v>454</v>
      </c>
      <c r="H31" t="s">
        <v>455</v>
      </c>
      <c r="I31" t="s">
        <v>34</v>
      </c>
      <c r="J31" t="s">
        <v>456</v>
      </c>
      <c r="K31" t="s">
        <v>24</v>
      </c>
      <c r="L31" t="s">
        <v>36</v>
      </c>
      <c r="M31" t="s">
        <v>457</v>
      </c>
      <c r="N31" t="s">
        <v>46</v>
      </c>
    </row>
    <row r="32" spans="1:14" x14ac:dyDescent="0.25">
      <c r="A32" t="s">
        <v>458</v>
      </c>
      <c r="B32" t="s">
        <v>459</v>
      </c>
      <c r="C32" t="s">
        <v>16</v>
      </c>
      <c r="D32" t="s">
        <v>329</v>
      </c>
      <c r="E32" t="s">
        <v>18</v>
      </c>
      <c r="F32" t="s">
        <v>460</v>
      </c>
      <c r="G32" t="s">
        <v>461</v>
      </c>
      <c r="H32" t="s">
        <v>462</v>
      </c>
      <c r="I32" t="s">
        <v>34</v>
      </c>
      <c r="J32" t="s">
        <v>463</v>
      </c>
      <c r="K32" t="s">
        <v>24</v>
      </c>
      <c r="L32" t="s">
        <v>334</v>
      </c>
      <c r="M32" t="s">
        <v>464</v>
      </c>
      <c r="N32" t="s">
        <v>46</v>
      </c>
    </row>
    <row r="33" spans="1:14" x14ac:dyDescent="0.25">
      <c r="A33" t="s">
        <v>478</v>
      </c>
      <c r="C33" t="s">
        <v>16</v>
      </c>
      <c r="D33" t="s">
        <v>479</v>
      </c>
      <c r="E33" t="s">
        <v>18</v>
      </c>
      <c r="F33" t="s">
        <v>480</v>
      </c>
      <c r="G33" t="s">
        <v>481</v>
      </c>
      <c r="H33" t="s">
        <v>482</v>
      </c>
      <c r="I33" t="s">
        <v>34</v>
      </c>
      <c r="J33" t="s">
        <v>358</v>
      </c>
      <c r="K33" t="s">
        <v>24</v>
      </c>
      <c r="L33" t="s">
        <v>483</v>
      </c>
      <c r="M33" t="s">
        <v>484</v>
      </c>
      <c r="N33" t="s">
        <v>46</v>
      </c>
    </row>
    <row r="34" spans="1:14" x14ac:dyDescent="0.25">
      <c r="A34" t="s">
        <v>485</v>
      </c>
      <c r="B34" t="s">
        <v>486</v>
      </c>
      <c r="C34" t="s">
        <v>76</v>
      </c>
      <c r="D34" t="s">
        <v>102</v>
      </c>
      <c r="E34" t="s">
        <v>18</v>
      </c>
      <c r="F34" t="s">
        <v>487</v>
      </c>
      <c r="G34" t="s">
        <v>488</v>
      </c>
      <c r="H34" t="s">
        <v>489</v>
      </c>
      <c r="I34" t="s">
        <v>34</v>
      </c>
      <c r="J34" t="s">
        <v>490</v>
      </c>
      <c r="K34" t="s">
        <v>24</v>
      </c>
      <c r="L34" t="s">
        <v>82</v>
      </c>
      <c r="M34" t="s">
        <v>491</v>
      </c>
      <c r="N34" t="s">
        <v>46</v>
      </c>
    </row>
    <row r="35" spans="1:14" x14ac:dyDescent="0.25">
      <c r="A35" t="s">
        <v>496</v>
      </c>
      <c r="B35" t="s">
        <v>382</v>
      </c>
      <c r="C35" t="s">
        <v>76</v>
      </c>
      <c r="D35" t="s">
        <v>197</v>
      </c>
      <c r="E35" t="s">
        <v>18</v>
      </c>
      <c r="F35" t="s">
        <v>497</v>
      </c>
      <c r="G35" t="s">
        <v>498</v>
      </c>
      <c r="H35" t="s">
        <v>499</v>
      </c>
      <c r="I35" t="s">
        <v>34</v>
      </c>
      <c r="J35" t="s">
        <v>298</v>
      </c>
      <c r="K35" t="s">
        <v>24</v>
      </c>
      <c r="L35" t="s">
        <v>82</v>
      </c>
      <c r="M35" t="s">
        <v>500</v>
      </c>
      <c r="N35" t="s">
        <v>46</v>
      </c>
    </row>
    <row r="36" spans="1:14" x14ac:dyDescent="0.25">
      <c r="A36" t="s">
        <v>501</v>
      </c>
      <c r="B36" t="s">
        <v>502</v>
      </c>
      <c r="C36" t="s">
        <v>76</v>
      </c>
      <c r="D36" t="s">
        <v>503</v>
      </c>
      <c r="E36" t="s">
        <v>18</v>
      </c>
      <c r="F36" t="s">
        <v>504</v>
      </c>
      <c r="G36" t="s">
        <v>505</v>
      </c>
      <c r="H36" t="s">
        <v>506</v>
      </c>
      <c r="I36" t="s">
        <v>34</v>
      </c>
      <c r="J36" t="s">
        <v>358</v>
      </c>
      <c r="K36" t="s">
        <v>24</v>
      </c>
      <c r="L36" t="s">
        <v>224</v>
      </c>
      <c r="M36" t="s">
        <v>507</v>
      </c>
      <c r="N36" t="s">
        <v>46</v>
      </c>
    </row>
    <row r="37" spans="1:14" x14ac:dyDescent="0.25">
      <c r="A37" t="s">
        <v>522</v>
      </c>
      <c r="B37" t="s">
        <v>523</v>
      </c>
      <c r="C37" t="s">
        <v>76</v>
      </c>
      <c r="D37" t="s">
        <v>524</v>
      </c>
      <c r="E37" t="s">
        <v>18</v>
      </c>
      <c r="F37" t="s">
        <v>525</v>
      </c>
      <c r="G37" t="s">
        <v>526</v>
      </c>
      <c r="H37" t="s">
        <v>527</v>
      </c>
      <c r="I37" t="s">
        <v>34</v>
      </c>
      <c r="J37" t="s">
        <v>528</v>
      </c>
      <c r="K37" t="s">
        <v>24</v>
      </c>
      <c r="L37" t="s">
        <v>224</v>
      </c>
      <c r="M37" t="s">
        <v>529</v>
      </c>
      <c r="N37" t="s">
        <v>46</v>
      </c>
    </row>
    <row r="38" spans="1:14" x14ac:dyDescent="0.25">
      <c r="A38" t="s">
        <v>530</v>
      </c>
      <c r="B38" t="s">
        <v>531</v>
      </c>
      <c r="C38" t="s">
        <v>76</v>
      </c>
      <c r="D38" t="s">
        <v>532</v>
      </c>
      <c r="E38" t="s">
        <v>18</v>
      </c>
      <c r="F38" t="s">
        <v>533</v>
      </c>
      <c r="G38" t="s">
        <v>534</v>
      </c>
      <c r="H38" t="s">
        <v>535</v>
      </c>
      <c r="I38" t="s">
        <v>34</v>
      </c>
      <c r="J38" t="s">
        <v>536</v>
      </c>
      <c r="K38" t="s">
        <v>24</v>
      </c>
      <c r="L38" t="s">
        <v>537</v>
      </c>
      <c r="M38" t="s">
        <v>538</v>
      </c>
      <c r="N38" t="s">
        <v>46</v>
      </c>
    </row>
    <row r="39" spans="1:14" x14ac:dyDescent="0.25">
      <c r="A39" t="s">
        <v>539</v>
      </c>
      <c r="B39" t="s">
        <v>540</v>
      </c>
      <c r="C39" t="s">
        <v>76</v>
      </c>
      <c r="D39" t="s">
        <v>437</v>
      </c>
      <c r="E39" t="s">
        <v>18</v>
      </c>
      <c r="F39" t="s">
        <v>541</v>
      </c>
      <c r="G39" t="s">
        <v>542</v>
      </c>
      <c r="H39" t="s">
        <v>543</v>
      </c>
      <c r="I39" t="s">
        <v>34</v>
      </c>
      <c r="J39" t="s">
        <v>106</v>
      </c>
      <c r="K39" t="s">
        <v>24</v>
      </c>
      <c r="L39" t="s">
        <v>441</v>
      </c>
      <c r="M39" t="s">
        <v>544</v>
      </c>
      <c r="N39" t="s">
        <v>46</v>
      </c>
    </row>
    <row r="40" spans="1:14" x14ac:dyDescent="0.25">
      <c r="A40" t="s">
        <v>545</v>
      </c>
      <c r="B40" t="s">
        <v>546</v>
      </c>
      <c r="C40" t="s">
        <v>16</v>
      </c>
      <c r="D40" t="s">
        <v>547</v>
      </c>
      <c r="E40" t="s">
        <v>18</v>
      </c>
      <c r="F40" t="s">
        <v>548</v>
      </c>
      <c r="G40" t="s">
        <v>549</v>
      </c>
      <c r="H40" t="s">
        <v>550</v>
      </c>
      <c r="I40" t="s">
        <v>34</v>
      </c>
      <c r="J40" t="s">
        <v>551</v>
      </c>
      <c r="K40" t="s">
        <v>24</v>
      </c>
      <c r="L40" t="s">
        <v>552</v>
      </c>
      <c r="M40" t="s">
        <v>553</v>
      </c>
      <c r="N40" t="s">
        <v>46</v>
      </c>
    </row>
    <row r="41" spans="1:14" x14ac:dyDescent="0.25">
      <c r="A41" t="s">
        <v>562</v>
      </c>
      <c r="B41" t="s">
        <v>563</v>
      </c>
      <c r="C41" t="s">
        <v>16</v>
      </c>
      <c r="D41" t="s">
        <v>564</v>
      </c>
      <c r="E41" t="s">
        <v>18</v>
      </c>
      <c r="F41" t="s">
        <v>565</v>
      </c>
      <c r="G41" t="s">
        <v>566</v>
      </c>
      <c r="H41" t="s">
        <v>567</v>
      </c>
      <c r="I41" t="s">
        <v>34</v>
      </c>
      <c r="J41" t="s">
        <v>568</v>
      </c>
      <c r="K41" t="s">
        <v>24</v>
      </c>
      <c r="L41" t="s">
        <v>224</v>
      </c>
      <c r="M41" t="s">
        <v>569</v>
      </c>
      <c r="N41" t="s">
        <v>46</v>
      </c>
    </row>
    <row r="42" spans="1:14" x14ac:dyDescent="0.25">
      <c r="A42" t="s">
        <v>570</v>
      </c>
      <c r="C42" t="s">
        <v>76</v>
      </c>
      <c r="D42" t="s">
        <v>571</v>
      </c>
      <c r="E42" t="s">
        <v>18</v>
      </c>
      <c r="F42" t="s">
        <v>572</v>
      </c>
      <c r="G42" t="s">
        <v>573</v>
      </c>
      <c r="H42" t="s">
        <v>574</v>
      </c>
      <c r="I42" t="s">
        <v>34</v>
      </c>
      <c r="J42" t="s">
        <v>575</v>
      </c>
      <c r="K42" t="s">
        <v>24</v>
      </c>
      <c r="L42" t="s">
        <v>63</v>
      </c>
      <c r="M42" t="s">
        <v>576</v>
      </c>
      <c r="N42" t="s">
        <v>46</v>
      </c>
    </row>
    <row r="43" spans="1:14" x14ac:dyDescent="0.25">
      <c r="A43" t="s">
        <v>583</v>
      </c>
      <c r="B43" t="s">
        <v>584</v>
      </c>
      <c r="C43" t="s">
        <v>76</v>
      </c>
      <c r="D43" t="s">
        <v>585</v>
      </c>
      <c r="E43" t="s">
        <v>18</v>
      </c>
      <c r="F43" t="s">
        <v>586</v>
      </c>
      <c r="G43" t="s">
        <v>587</v>
      </c>
      <c r="H43" t="s">
        <v>588</v>
      </c>
      <c r="I43" t="s">
        <v>34</v>
      </c>
      <c r="J43" t="s">
        <v>589</v>
      </c>
      <c r="K43" t="s">
        <v>24</v>
      </c>
      <c r="L43" t="s">
        <v>590</v>
      </c>
      <c r="M43" t="s">
        <v>591</v>
      </c>
      <c r="N43" t="s">
        <v>46</v>
      </c>
    </row>
    <row r="44" spans="1:14" x14ac:dyDescent="0.25">
      <c r="A44" t="s">
        <v>620</v>
      </c>
      <c r="B44" t="s">
        <v>621</v>
      </c>
      <c r="C44" t="s">
        <v>76</v>
      </c>
      <c r="D44" t="s">
        <v>622</v>
      </c>
      <c r="E44" t="s">
        <v>18</v>
      </c>
      <c r="F44" t="s">
        <v>623</v>
      </c>
      <c r="G44" t="s">
        <v>624</v>
      </c>
      <c r="H44" t="s">
        <v>625</v>
      </c>
      <c r="I44" t="s">
        <v>34</v>
      </c>
      <c r="J44" t="s">
        <v>626</v>
      </c>
      <c r="K44" t="s">
        <v>24</v>
      </c>
      <c r="L44" t="s">
        <v>627</v>
      </c>
      <c r="M44" t="s">
        <v>628</v>
      </c>
      <c r="N44" t="s">
        <v>46</v>
      </c>
    </row>
    <row r="45" spans="1:14" x14ac:dyDescent="0.25">
      <c r="A45" t="s">
        <v>629</v>
      </c>
      <c r="B45" t="s">
        <v>630</v>
      </c>
      <c r="C45" t="s">
        <v>16</v>
      </c>
      <c r="D45" t="s">
        <v>631</v>
      </c>
      <c r="E45" t="s">
        <v>18</v>
      </c>
      <c r="F45" t="s">
        <v>632</v>
      </c>
      <c r="G45" t="s">
        <v>633</v>
      </c>
      <c r="H45" t="s">
        <v>634</v>
      </c>
      <c r="I45" t="s">
        <v>34</v>
      </c>
      <c r="J45" t="s">
        <v>635</v>
      </c>
      <c r="K45" t="s">
        <v>24</v>
      </c>
      <c r="L45" t="s">
        <v>63</v>
      </c>
      <c r="M45" t="s">
        <v>636</v>
      </c>
      <c r="N45" t="s">
        <v>46</v>
      </c>
    </row>
    <row r="46" spans="1:14" x14ac:dyDescent="0.25">
      <c r="A46" t="s">
        <v>642</v>
      </c>
      <c r="B46" t="s">
        <v>643</v>
      </c>
      <c r="C46" t="s">
        <v>16</v>
      </c>
      <c r="D46" t="s">
        <v>644</v>
      </c>
      <c r="E46" t="s">
        <v>18</v>
      </c>
      <c r="F46" t="s">
        <v>645</v>
      </c>
      <c r="G46" t="s">
        <v>646</v>
      </c>
      <c r="H46" t="s">
        <v>647</v>
      </c>
      <c r="I46" t="s">
        <v>34</v>
      </c>
      <c r="J46" t="s">
        <v>648</v>
      </c>
      <c r="K46" t="s">
        <v>24</v>
      </c>
      <c r="L46" t="s">
        <v>649</v>
      </c>
      <c r="M46" t="s">
        <v>650</v>
      </c>
      <c r="N46" t="s">
        <v>46</v>
      </c>
    </row>
    <row r="47" spans="1:14" x14ac:dyDescent="0.25">
      <c r="A47" t="s">
        <v>651</v>
      </c>
      <c r="B47" t="s">
        <v>652</v>
      </c>
      <c r="C47" t="s">
        <v>76</v>
      </c>
      <c r="D47" t="s">
        <v>220</v>
      </c>
      <c r="E47" t="s">
        <v>18</v>
      </c>
      <c r="F47" t="s">
        <v>653</v>
      </c>
      <c r="G47" t="s">
        <v>654</v>
      </c>
      <c r="H47" t="s">
        <v>655</v>
      </c>
      <c r="I47" t="s">
        <v>34</v>
      </c>
      <c r="J47" t="s">
        <v>349</v>
      </c>
      <c r="K47" t="s">
        <v>24</v>
      </c>
      <c r="L47" t="s">
        <v>224</v>
      </c>
      <c r="M47" t="s">
        <v>656</v>
      </c>
      <c r="N47" t="s">
        <v>46</v>
      </c>
    </row>
    <row r="48" spans="1:14" x14ac:dyDescent="0.25">
      <c r="A48" t="s">
        <v>663</v>
      </c>
      <c r="B48" t="s">
        <v>664</v>
      </c>
      <c r="C48" t="s">
        <v>16</v>
      </c>
      <c r="D48" t="s">
        <v>665</v>
      </c>
      <c r="E48" t="s">
        <v>18</v>
      </c>
      <c r="F48" t="s">
        <v>666</v>
      </c>
      <c r="G48" t="s">
        <v>667</v>
      </c>
      <c r="H48" t="s">
        <v>668</v>
      </c>
      <c r="I48" t="s">
        <v>34</v>
      </c>
      <c r="J48" t="s">
        <v>669</v>
      </c>
      <c r="K48" t="s">
        <v>24</v>
      </c>
      <c r="L48" t="s">
        <v>44</v>
      </c>
      <c r="M48" t="s">
        <v>670</v>
      </c>
      <c r="N48" t="s">
        <v>46</v>
      </c>
    </row>
    <row r="49" spans="1:14" x14ac:dyDescent="0.25">
      <c r="A49" t="s">
        <v>678</v>
      </c>
      <c r="B49" t="s">
        <v>679</v>
      </c>
      <c r="C49" t="s">
        <v>76</v>
      </c>
      <c r="D49" t="s">
        <v>680</v>
      </c>
      <c r="E49" t="s">
        <v>18</v>
      </c>
      <c r="F49" t="s">
        <v>681</v>
      </c>
      <c r="G49" t="s">
        <v>682</v>
      </c>
      <c r="H49" t="s">
        <v>683</v>
      </c>
      <c r="I49" t="s">
        <v>34</v>
      </c>
      <c r="J49" t="s">
        <v>463</v>
      </c>
      <c r="K49" t="s">
        <v>24</v>
      </c>
      <c r="L49" t="s">
        <v>82</v>
      </c>
      <c r="M49" t="s">
        <v>684</v>
      </c>
      <c r="N49" t="s">
        <v>46</v>
      </c>
    </row>
    <row r="50" spans="1:14" x14ac:dyDescent="0.25">
      <c r="A50" t="s">
        <v>763</v>
      </c>
      <c r="B50" t="s">
        <v>764</v>
      </c>
      <c r="C50" t="s">
        <v>76</v>
      </c>
      <c r="D50" t="s">
        <v>765</v>
      </c>
      <c r="E50" t="s">
        <v>695</v>
      </c>
      <c r="F50" t="s">
        <v>766</v>
      </c>
      <c r="G50" t="s">
        <v>767</v>
      </c>
      <c r="H50" t="s">
        <v>768</v>
      </c>
      <c r="I50" t="s">
        <v>34</v>
      </c>
      <c r="J50" t="s">
        <v>769</v>
      </c>
      <c r="K50" t="s">
        <v>24</v>
      </c>
      <c r="L50" t="s">
        <v>82</v>
      </c>
      <c r="M50" t="s">
        <v>770</v>
      </c>
      <c r="N50" t="s">
        <v>46</v>
      </c>
    </row>
    <row r="51" spans="1:14" x14ac:dyDescent="0.25">
      <c r="A51" t="s">
        <v>771</v>
      </c>
      <c r="B51" t="s">
        <v>772</v>
      </c>
      <c r="C51" t="s">
        <v>16</v>
      </c>
      <c r="D51" t="s">
        <v>102</v>
      </c>
      <c r="E51" t="s">
        <v>695</v>
      </c>
      <c r="F51" t="s">
        <v>773</v>
      </c>
      <c r="G51" t="s">
        <v>774</v>
      </c>
      <c r="H51" t="s">
        <v>775</v>
      </c>
      <c r="I51" t="s">
        <v>34</v>
      </c>
      <c r="J51" t="s">
        <v>776</v>
      </c>
      <c r="K51" t="s">
        <v>24</v>
      </c>
      <c r="L51" t="s">
        <v>82</v>
      </c>
      <c r="M51" t="s">
        <v>777</v>
      </c>
      <c r="N51" t="s">
        <v>46</v>
      </c>
    </row>
    <row r="52" spans="1:14" x14ac:dyDescent="0.25">
      <c r="A52" t="s">
        <v>788</v>
      </c>
      <c r="B52" t="s">
        <v>789</v>
      </c>
      <c r="C52" t="s">
        <v>16</v>
      </c>
      <c r="D52" t="s">
        <v>790</v>
      </c>
      <c r="E52" t="s">
        <v>695</v>
      </c>
      <c r="F52" t="s">
        <v>791</v>
      </c>
      <c r="G52" t="s">
        <v>792</v>
      </c>
      <c r="H52" t="s">
        <v>793</v>
      </c>
      <c r="I52" t="s">
        <v>34</v>
      </c>
      <c r="J52" t="s">
        <v>794</v>
      </c>
      <c r="K52" t="s">
        <v>24</v>
      </c>
      <c r="L52" t="s">
        <v>233</v>
      </c>
      <c r="M52" t="s">
        <v>795</v>
      </c>
      <c r="N52" t="s">
        <v>46</v>
      </c>
    </row>
    <row r="53" spans="1:14" x14ac:dyDescent="0.25">
      <c r="A53" t="s">
        <v>824</v>
      </c>
      <c r="B53" t="s">
        <v>825</v>
      </c>
      <c r="C53" t="s">
        <v>16</v>
      </c>
      <c r="D53" t="s">
        <v>102</v>
      </c>
      <c r="E53" t="s">
        <v>695</v>
      </c>
      <c r="F53" t="s">
        <v>826</v>
      </c>
      <c r="G53" t="s">
        <v>827</v>
      </c>
      <c r="H53" t="s">
        <v>828</v>
      </c>
      <c r="I53" t="s">
        <v>34</v>
      </c>
      <c r="J53" t="s">
        <v>776</v>
      </c>
      <c r="K53" t="s">
        <v>24</v>
      </c>
      <c r="L53" t="s">
        <v>82</v>
      </c>
      <c r="M53" t="s">
        <v>829</v>
      </c>
      <c r="N53" t="s">
        <v>46</v>
      </c>
    </row>
    <row r="54" spans="1:14" x14ac:dyDescent="0.25">
      <c r="A54" t="s">
        <v>830</v>
      </c>
      <c r="B54" t="s">
        <v>831</v>
      </c>
      <c r="C54" t="s">
        <v>16</v>
      </c>
      <c r="D54" t="s">
        <v>102</v>
      </c>
      <c r="E54" t="s">
        <v>695</v>
      </c>
      <c r="F54" t="s">
        <v>832</v>
      </c>
      <c r="G54" t="s">
        <v>833</v>
      </c>
      <c r="H54" t="s">
        <v>834</v>
      </c>
      <c r="I54" t="s">
        <v>34</v>
      </c>
      <c r="J54" t="s">
        <v>43</v>
      </c>
      <c r="K54" t="s">
        <v>24</v>
      </c>
      <c r="L54" t="s">
        <v>82</v>
      </c>
      <c r="M54" t="s">
        <v>835</v>
      </c>
      <c r="N54" t="s">
        <v>46</v>
      </c>
    </row>
    <row r="55" spans="1:14" x14ac:dyDescent="0.25">
      <c r="A55" t="s">
        <v>930</v>
      </c>
      <c r="B55" t="s">
        <v>764</v>
      </c>
      <c r="C55" t="s">
        <v>16</v>
      </c>
      <c r="D55" t="s">
        <v>931</v>
      </c>
      <c r="E55" t="s">
        <v>695</v>
      </c>
      <c r="F55" t="s">
        <v>932</v>
      </c>
      <c r="G55" t="s">
        <v>933</v>
      </c>
      <c r="H55" t="s">
        <v>934</v>
      </c>
      <c r="I55" t="s">
        <v>34</v>
      </c>
      <c r="J55" t="s">
        <v>568</v>
      </c>
      <c r="K55" t="s">
        <v>24</v>
      </c>
      <c r="L55" t="s">
        <v>82</v>
      </c>
      <c r="M55" t="s">
        <v>935</v>
      </c>
      <c r="N55" t="s">
        <v>46</v>
      </c>
    </row>
    <row r="56" spans="1:14" x14ac:dyDescent="0.25">
      <c r="A56" t="s">
        <v>788</v>
      </c>
      <c r="B56" t="s">
        <v>789</v>
      </c>
      <c r="C56" t="s">
        <v>16</v>
      </c>
      <c r="D56" t="s">
        <v>790</v>
      </c>
      <c r="E56" t="s">
        <v>695</v>
      </c>
      <c r="F56" t="s">
        <v>1042</v>
      </c>
      <c r="G56" t="s">
        <v>1043</v>
      </c>
      <c r="H56" t="s">
        <v>1044</v>
      </c>
      <c r="I56" t="s">
        <v>34</v>
      </c>
      <c r="J56" t="s">
        <v>349</v>
      </c>
      <c r="K56" t="s">
        <v>24</v>
      </c>
      <c r="L56" t="s">
        <v>233</v>
      </c>
      <c r="M56" t="s">
        <v>1045</v>
      </c>
      <c r="N56" t="s">
        <v>46</v>
      </c>
    </row>
    <row r="57" spans="1:14" x14ac:dyDescent="0.25">
      <c r="A57" t="s">
        <v>1050</v>
      </c>
      <c r="B57" t="s">
        <v>1051</v>
      </c>
      <c r="C57" t="s">
        <v>76</v>
      </c>
      <c r="D57" t="s">
        <v>1052</v>
      </c>
      <c r="E57" t="s">
        <v>695</v>
      </c>
      <c r="F57" t="s">
        <v>1053</v>
      </c>
      <c r="G57" t="s">
        <v>1054</v>
      </c>
      <c r="H57" t="s">
        <v>1055</v>
      </c>
      <c r="I57" t="s">
        <v>34</v>
      </c>
      <c r="J57" t="s">
        <v>1056</v>
      </c>
      <c r="K57" t="s">
        <v>24</v>
      </c>
      <c r="L57" t="s">
        <v>224</v>
      </c>
      <c r="M57" t="s">
        <v>1057</v>
      </c>
      <c r="N57" t="s">
        <v>46</v>
      </c>
    </row>
    <row r="58" spans="1:14" x14ac:dyDescent="0.25">
      <c r="A58" t="s">
        <v>1095</v>
      </c>
      <c r="B58" t="s">
        <v>1096</v>
      </c>
      <c r="C58" t="s">
        <v>16</v>
      </c>
      <c r="D58" t="s">
        <v>437</v>
      </c>
      <c r="E58" t="s">
        <v>695</v>
      </c>
      <c r="F58" t="s">
        <v>1097</v>
      </c>
      <c r="G58" t="s">
        <v>1098</v>
      </c>
      <c r="H58" t="s">
        <v>1099</v>
      </c>
      <c r="I58" t="s">
        <v>34</v>
      </c>
      <c r="J58" t="s">
        <v>794</v>
      </c>
      <c r="K58" t="s">
        <v>24</v>
      </c>
      <c r="L58" t="s">
        <v>441</v>
      </c>
      <c r="M58" t="s">
        <v>1100</v>
      </c>
      <c r="N58" t="s">
        <v>46</v>
      </c>
    </row>
    <row r="59" spans="1:14" x14ac:dyDescent="0.25">
      <c r="A59" t="s">
        <v>788</v>
      </c>
      <c r="B59" t="s">
        <v>789</v>
      </c>
      <c r="C59" t="s">
        <v>16</v>
      </c>
      <c r="D59" t="s">
        <v>790</v>
      </c>
      <c r="E59" t="s">
        <v>695</v>
      </c>
      <c r="F59" t="s">
        <v>1109</v>
      </c>
      <c r="G59" t="s">
        <v>1110</v>
      </c>
      <c r="H59" t="s">
        <v>1111</v>
      </c>
      <c r="I59" t="s">
        <v>34</v>
      </c>
      <c r="J59" t="s">
        <v>155</v>
      </c>
      <c r="K59" t="s">
        <v>24</v>
      </c>
      <c r="L59" t="s">
        <v>233</v>
      </c>
      <c r="M59" t="s">
        <v>1112</v>
      </c>
      <c r="N59" t="s">
        <v>46</v>
      </c>
    </row>
    <row r="60" spans="1:14" x14ac:dyDescent="0.25">
      <c r="A60" t="s">
        <v>1175</v>
      </c>
      <c r="B60" t="s">
        <v>158</v>
      </c>
      <c r="C60" t="s">
        <v>16</v>
      </c>
      <c r="D60" t="s">
        <v>102</v>
      </c>
      <c r="E60" t="s">
        <v>695</v>
      </c>
      <c r="F60" t="s">
        <v>1176</v>
      </c>
      <c r="G60" t="s">
        <v>1177</v>
      </c>
      <c r="H60" t="s">
        <v>1178</v>
      </c>
      <c r="I60" t="s">
        <v>34</v>
      </c>
      <c r="J60" t="s">
        <v>976</v>
      </c>
      <c r="K60" t="s">
        <v>24</v>
      </c>
      <c r="L60" t="s">
        <v>82</v>
      </c>
      <c r="M60" t="s">
        <v>1179</v>
      </c>
      <c r="N60" t="s">
        <v>46</v>
      </c>
    </row>
    <row r="61" spans="1:14" x14ac:dyDescent="0.25">
      <c r="A61" t="s">
        <v>1180</v>
      </c>
      <c r="B61" t="s">
        <v>1181</v>
      </c>
      <c r="C61" t="s">
        <v>76</v>
      </c>
      <c r="D61" t="s">
        <v>917</v>
      </c>
      <c r="E61" t="s">
        <v>695</v>
      </c>
      <c r="F61" t="s">
        <v>1182</v>
      </c>
      <c r="G61" t="s">
        <v>1183</v>
      </c>
      <c r="H61" t="s">
        <v>1184</v>
      </c>
      <c r="I61" t="s">
        <v>34</v>
      </c>
      <c r="J61" t="s">
        <v>551</v>
      </c>
      <c r="K61" t="s">
        <v>24</v>
      </c>
      <c r="L61" t="s">
        <v>82</v>
      </c>
      <c r="M61" t="s">
        <v>1185</v>
      </c>
      <c r="N61" t="s">
        <v>46</v>
      </c>
    </row>
    <row r="62" spans="1:14" x14ac:dyDescent="0.25">
      <c r="A62" t="s">
        <v>1200</v>
      </c>
      <c r="B62" t="s">
        <v>1032</v>
      </c>
      <c r="C62" t="s">
        <v>16</v>
      </c>
      <c r="D62" t="s">
        <v>102</v>
      </c>
      <c r="E62" t="s">
        <v>695</v>
      </c>
      <c r="F62" t="s">
        <v>1201</v>
      </c>
      <c r="G62" t="s">
        <v>1202</v>
      </c>
      <c r="H62" t="s">
        <v>1203</v>
      </c>
      <c r="I62" t="s">
        <v>34</v>
      </c>
      <c r="J62" t="s">
        <v>568</v>
      </c>
      <c r="K62" t="s">
        <v>24</v>
      </c>
      <c r="L62" t="s">
        <v>82</v>
      </c>
      <c r="M62" t="s">
        <v>1204</v>
      </c>
      <c r="N62" t="s">
        <v>46</v>
      </c>
    </row>
    <row r="63" spans="1:14" x14ac:dyDescent="0.25">
      <c r="A63" t="s">
        <v>788</v>
      </c>
      <c r="B63" t="s">
        <v>789</v>
      </c>
      <c r="C63" t="s">
        <v>16</v>
      </c>
      <c r="D63" t="s">
        <v>790</v>
      </c>
      <c r="E63" t="s">
        <v>695</v>
      </c>
      <c r="F63" t="s">
        <v>1213</v>
      </c>
      <c r="G63" t="s">
        <v>1214</v>
      </c>
      <c r="H63" t="s">
        <v>1215</v>
      </c>
      <c r="I63" t="s">
        <v>34</v>
      </c>
      <c r="J63" t="s">
        <v>53</v>
      </c>
      <c r="K63" t="s">
        <v>24</v>
      </c>
      <c r="L63" t="s">
        <v>233</v>
      </c>
      <c r="M63" t="s">
        <v>1216</v>
      </c>
      <c r="N63" t="s">
        <v>46</v>
      </c>
    </row>
    <row r="64" spans="1:14" x14ac:dyDescent="0.25">
      <c r="A64" t="s">
        <v>1050</v>
      </c>
      <c r="B64" t="s">
        <v>1304</v>
      </c>
      <c r="C64" t="s">
        <v>16</v>
      </c>
      <c r="D64" t="s">
        <v>1052</v>
      </c>
      <c r="E64" t="s">
        <v>695</v>
      </c>
      <c r="F64" t="s">
        <v>1305</v>
      </c>
      <c r="G64" t="s">
        <v>1306</v>
      </c>
      <c r="H64" t="s">
        <v>1307</v>
      </c>
      <c r="I64" t="s">
        <v>34</v>
      </c>
      <c r="J64" t="s">
        <v>358</v>
      </c>
      <c r="K64" t="s">
        <v>24</v>
      </c>
      <c r="L64" t="s">
        <v>224</v>
      </c>
      <c r="M64" t="s">
        <v>1308</v>
      </c>
      <c r="N64" t="s">
        <v>46</v>
      </c>
    </row>
    <row r="65" spans="1:14" x14ac:dyDescent="0.25">
      <c r="A65" t="s">
        <v>1325</v>
      </c>
      <c r="B65" t="s">
        <v>1326</v>
      </c>
      <c r="C65" t="s">
        <v>16</v>
      </c>
      <c r="D65" t="s">
        <v>1327</v>
      </c>
      <c r="E65" t="s">
        <v>18</v>
      </c>
      <c r="F65" t="s">
        <v>1328</v>
      </c>
      <c r="G65" t="s">
        <v>1329</v>
      </c>
      <c r="H65" t="s">
        <v>1330</v>
      </c>
      <c r="I65" t="s">
        <v>34</v>
      </c>
      <c r="J65" t="s">
        <v>43</v>
      </c>
      <c r="K65" t="s">
        <v>24</v>
      </c>
      <c r="L65" t="s">
        <v>1331</v>
      </c>
      <c r="M65" t="s">
        <v>1332</v>
      </c>
      <c r="N65" t="s">
        <v>46</v>
      </c>
    </row>
    <row r="66" spans="1:14" x14ac:dyDescent="0.25">
      <c r="A66" t="s">
        <v>1333</v>
      </c>
      <c r="B66" t="s">
        <v>1334</v>
      </c>
      <c r="C66" t="s">
        <v>76</v>
      </c>
      <c r="D66" t="s">
        <v>1335</v>
      </c>
      <c r="E66" t="s">
        <v>18</v>
      </c>
      <c r="F66" t="s">
        <v>1336</v>
      </c>
      <c r="G66" t="s">
        <v>1337</v>
      </c>
      <c r="H66" t="s">
        <v>1338</v>
      </c>
      <c r="I66" t="s">
        <v>34</v>
      </c>
      <c r="J66" t="s">
        <v>81</v>
      </c>
      <c r="K66" t="s">
        <v>24</v>
      </c>
      <c r="L66" t="s">
        <v>848</v>
      </c>
      <c r="M66" t="s">
        <v>1339</v>
      </c>
      <c r="N66" t="s">
        <v>46</v>
      </c>
    </row>
    <row r="67" spans="1:14" x14ac:dyDescent="0.25">
      <c r="A67" t="s">
        <v>496</v>
      </c>
      <c r="B67" t="s">
        <v>382</v>
      </c>
      <c r="C67" t="s">
        <v>76</v>
      </c>
      <c r="D67" t="s">
        <v>1347</v>
      </c>
      <c r="E67" t="s">
        <v>18</v>
      </c>
      <c r="F67" t="s">
        <v>1348</v>
      </c>
      <c r="G67" t="s">
        <v>1349</v>
      </c>
      <c r="H67" t="s">
        <v>1350</v>
      </c>
      <c r="I67" t="s">
        <v>34</v>
      </c>
      <c r="J67" t="s">
        <v>192</v>
      </c>
      <c r="K67" t="s">
        <v>24</v>
      </c>
      <c r="L67" t="s">
        <v>373</v>
      </c>
      <c r="M67" t="s">
        <v>1351</v>
      </c>
      <c r="N67" t="s">
        <v>46</v>
      </c>
    </row>
    <row r="68" spans="1:14" x14ac:dyDescent="0.25">
      <c r="A68" t="s">
        <v>1352</v>
      </c>
      <c r="B68" t="s">
        <v>1353</v>
      </c>
      <c r="C68" t="s">
        <v>16</v>
      </c>
      <c r="D68" t="s">
        <v>1354</v>
      </c>
      <c r="E68" t="s">
        <v>18</v>
      </c>
      <c r="F68" t="s">
        <v>1355</v>
      </c>
      <c r="G68" t="s">
        <v>1356</v>
      </c>
      <c r="H68" t="s">
        <v>1357</v>
      </c>
      <c r="I68" t="s">
        <v>34</v>
      </c>
      <c r="J68" t="s">
        <v>81</v>
      </c>
      <c r="K68" t="s">
        <v>24</v>
      </c>
      <c r="L68" t="s">
        <v>1358</v>
      </c>
      <c r="M68" t="s">
        <v>1359</v>
      </c>
      <c r="N68" t="s">
        <v>46</v>
      </c>
    </row>
    <row r="69" spans="1:14" x14ac:dyDescent="0.25">
      <c r="A69" t="s">
        <v>1360</v>
      </c>
      <c r="C69" t="s">
        <v>76</v>
      </c>
      <c r="D69" t="s">
        <v>1361</v>
      </c>
      <c r="E69" t="s">
        <v>18</v>
      </c>
      <c r="F69" t="s">
        <v>1362</v>
      </c>
      <c r="G69" t="s">
        <v>1363</v>
      </c>
      <c r="H69" t="s">
        <v>1364</v>
      </c>
      <c r="I69" t="s">
        <v>34</v>
      </c>
      <c r="J69" t="s">
        <v>589</v>
      </c>
      <c r="K69" t="s">
        <v>24</v>
      </c>
      <c r="L69" t="s">
        <v>63</v>
      </c>
      <c r="M69" t="s">
        <v>1365</v>
      </c>
      <c r="N69" t="s">
        <v>46</v>
      </c>
    </row>
    <row r="70" spans="1:14" x14ac:dyDescent="0.25">
      <c r="A70" t="s">
        <v>1366</v>
      </c>
      <c r="B70" t="s">
        <v>1367</v>
      </c>
      <c r="C70" t="s">
        <v>76</v>
      </c>
      <c r="D70" t="s">
        <v>1368</v>
      </c>
      <c r="E70" t="s">
        <v>18</v>
      </c>
      <c r="F70" t="s">
        <v>1369</v>
      </c>
      <c r="G70" t="s">
        <v>1370</v>
      </c>
      <c r="H70" t="s">
        <v>1371</v>
      </c>
      <c r="I70" t="s">
        <v>34</v>
      </c>
      <c r="J70" t="s">
        <v>1372</v>
      </c>
      <c r="K70" t="s">
        <v>24</v>
      </c>
      <c r="L70" t="s">
        <v>257</v>
      </c>
      <c r="M70" t="s">
        <v>1373</v>
      </c>
      <c r="N70" t="s">
        <v>46</v>
      </c>
    </row>
    <row r="71" spans="1:14" x14ac:dyDescent="0.25">
      <c r="A71" t="s">
        <v>1374</v>
      </c>
      <c r="B71" t="s">
        <v>1375</v>
      </c>
      <c r="C71" t="s">
        <v>76</v>
      </c>
      <c r="D71" t="s">
        <v>1376</v>
      </c>
      <c r="E71" t="s">
        <v>18</v>
      </c>
      <c r="F71" t="s">
        <v>1377</v>
      </c>
      <c r="G71" t="s">
        <v>1378</v>
      </c>
      <c r="H71" t="s">
        <v>1379</v>
      </c>
      <c r="I71" t="s">
        <v>34</v>
      </c>
      <c r="J71" t="s">
        <v>81</v>
      </c>
      <c r="K71" t="s">
        <v>24</v>
      </c>
      <c r="L71" t="s">
        <v>477</v>
      </c>
      <c r="M71" t="s">
        <v>1380</v>
      </c>
      <c r="N71" t="s">
        <v>46</v>
      </c>
    </row>
    <row r="72" spans="1:14" x14ac:dyDescent="0.25">
      <c r="A72" t="s">
        <v>1381</v>
      </c>
      <c r="B72" t="s">
        <v>101</v>
      </c>
      <c r="C72" t="s">
        <v>76</v>
      </c>
      <c r="D72" t="s">
        <v>102</v>
      </c>
      <c r="E72" t="s">
        <v>18</v>
      </c>
      <c r="F72" t="s">
        <v>1382</v>
      </c>
      <c r="G72" t="s">
        <v>1383</v>
      </c>
      <c r="H72" t="s">
        <v>1384</v>
      </c>
      <c r="I72" t="s">
        <v>34</v>
      </c>
      <c r="J72" t="s">
        <v>1385</v>
      </c>
      <c r="K72" t="s">
        <v>24</v>
      </c>
      <c r="L72" t="s">
        <v>82</v>
      </c>
      <c r="M72" t="s">
        <v>1386</v>
      </c>
      <c r="N72" t="s">
        <v>46</v>
      </c>
    </row>
    <row r="73" spans="1:14" x14ac:dyDescent="0.25">
      <c r="A73" t="s">
        <v>1392</v>
      </c>
      <c r="B73" t="s">
        <v>1393</v>
      </c>
      <c r="C73" t="s">
        <v>16</v>
      </c>
      <c r="D73" t="s">
        <v>1394</v>
      </c>
      <c r="E73" t="s">
        <v>18</v>
      </c>
      <c r="F73" t="s">
        <v>1395</v>
      </c>
      <c r="G73" t="s">
        <v>1396</v>
      </c>
      <c r="H73" t="s">
        <v>1397</v>
      </c>
      <c r="I73" t="s">
        <v>34</v>
      </c>
      <c r="J73" t="s">
        <v>1398</v>
      </c>
      <c r="K73" t="s">
        <v>24</v>
      </c>
      <c r="L73" t="s">
        <v>257</v>
      </c>
      <c r="M73" t="s">
        <v>1399</v>
      </c>
      <c r="N73" t="s">
        <v>46</v>
      </c>
    </row>
    <row r="74" spans="1:14" x14ac:dyDescent="0.25">
      <c r="A74" t="s">
        <v>1400</v>
      </c>
      <c r="B74" t="s">
        <v>1401</v>
      </c>
      <c r="C74" t="s">
        <v>76</v>
      </c>
      <c r="D74" t="s">
        <v>1402</v>
      </c>
      <c r="E74" t="s">
        <v>18</v>
      </c>
      <c r="F74" t="s">
        <v>1403</v>
      </c>
      <c r="G74" t="s">
        <v>1404</v>
      </c>
      <c r="H74" t="s">
        <v>1405</v>
      </c>
      <c r="I74" t="s">
        <v>34</v>
      </c>
      <c r="J74" t="s">
        <v>626</v>
      </c>
      <c r="K74" t="s">
        <v>24</v>
      </c>
      <c r="L74" t="s">
        <v>44</v>
      </c>
      <c r="M74" t="s">
        <v>1406</v>
      </c>
      <c r="N74" t="s">
        <v>46</v>
      </c>
    </row>
    <row r="75" spans="1:14" x14ac:dyDescent="0.25">
      <c r="A75" t="s">
        <v>1407</v>
      </c>
      <c r="B75" t="s">
        <v>1408</v>
      </c>
      <c r="C75" t="s">
        <v>76</v>
      </c>
      <c r="D75" t="s">
        <v>1409</v>
      </c>
      <c r="E75" t="s">
        <v>18</v>
      </c>
      <c r="F75" t="s">
        <v>1410</v>
      </c>
      <c r="G75" t="s">
        <v>1411</v>
      </c>
      <c r="H75" t="s">
        <v>1412</v>
      </c>
      <c r="I75" t="s">
        <v>34</v>
      </c>
      <c r="J75" t="s">
        <v>1413</v>
      </c>
      <c r="K75" t="s">
        <v>24</v>
      </c>
      <c r="L75" t="s">
        <v>1414</v>
      </c>
      <c r="M75" t="s">
        <v>1415</v>
      </c>
      <c r="N75" t="s">
        <v>46</v>
      </c>
    </row>
    <row r="76" spans="1:14" x14ac:dyDescent="0.25">
      <c r="A76" t="s">
        <v>1423</v>
      </c>
      <c r="B76" t="s">
        <v>1424</v>
      </c>
      <c r="C76" t="s">
        <v>16</v>
      </c>
      <c r="D76" t="s">
        <v>110</v>
      </c>
      <c r="E76" t="s">
        <v>18</v>
      </c>
      <c r="F76" t="s">
        <v>1425</v>
      </c>
      <c r="G76" t="s">
        <v>1426</v>
      </c>
      <c r="H76" t="s">
        <v>1427</v>
      </c>
      <c r="I76" t="s">
        <v>34</v>
      </c>
      <c r="J76" t="s">
        <v>192</v>
      </c>
      <c r="K76" t="s">
        <v>24</v>
      </c>
      <c r="L76" t="s">
        <v>114</v>
      </c>
      <c r="M76" t="s">
        <v>1428</v>
      </c>
      <c r="N76" t="s">
        <v>46</v>
      </c>
    </row>
    <row r="77" spans="1:14" x14ac:dyDescent="0.25">
      <c r="A77" t="s">
        <v>1429</v>
      </c>
      <c r="B77" t="s">
        <v>1430</v>
      </c>
      <c r="C77" t="s">
        <v>76</v>
      </c>
      <c r="D77" t="s">
        <v>1431</v>
      </c>
      <c r="E77" t="s">
        <v>18</v>
      </c>
      <c r="F77" t="s">
        <v>1432</v>
      </c>
      <c r="G77" t="s">
        <v>1433</v>
      </c>
      <c r="H77" t="s">
        <v>1434</v>
      </c>
      <c r="I77" t="s">
        <v>34</v>
      </c>
      <c r="J77" t="s">
        <v>1435</v>
      </c>
      <c r="K77" t="s">
        <v>24</v>
      </c>
      <c r="L77" t="s">
        <v>224</v>
      </c>
      <c r="M77" t="s">
        <v>1436</v>
      </c>
      <c r="N77" t="s">
        <v>46</v>
      </c>
    </row>
    <row r="78" spans="1:14" x14ac:dyDescent="0.25">
      <c r="A78" t="s">
        <v>1437</v>
      </c>
      <c r="B78" t="s">
        <v>1438</v>
      </c>
      <c r="C78" t="s">
        <v>76</v>
      </c>
      <c r="D78" t="s">
        <v>1439</v>
      </c>
      <c r="E78" t="s">
        <v>18</v>
      </c>
      <c r="F78" t="s">
        <v>1440</v>
      </c>
      <c r="G78" t="s">
        <v>1441</v>
      </c>
      <c r="H78" t="s">
        <v>1442</v>
      </c>
      <c r="I78" t="s">
        <v>34</v>
      </c>
      <c r="J78" t="s">
        <v>81</v>
      </c>
      <c r="K78" t="s">
        <v>24</v>
      </c>
      <c r="L78" t="s">
        <v>82</v>
      </c>
      <c r="M78" t="s">
        <v>1443</v>
      </c>
      <c r="N78" t="s">
        <v>46</v>
      </c>
    </row>
    <row r="79" spans="1:14" x14ac:dyDescent="0.25">
      <c r="A79" t="s">
        <v>1462</v>
      </c>
      <c r="B79" t="s">
        <v>1463</v>
      </c>
      <c r="C79" t="s">
        <v>76</v>
      </c>
      <c r="D79" t="s">
        <v>1464</v>
      </c>
      <c r="E79" t="s">
        <v>18</v>
      </c>
      <c r="F79" t="s">
        <v>1465</v>
      </c>
      <c r="G79" t="s">
        <v>1466</v>
      </c>
      <c r="H79" t="s">
        <v>1467</v>
      </c>
      <c r="I79" t="s">
        <v>34</v>
      </c>
      <c r="J79" t="s">
        <v>1468</v>
      </c>
      <c r="K79" t="s">
        <v>24</v>
      </c>
      <c r="L79" t="s">
        <v>1469</v>
      </c>
      <c r="M79" t="s">
        <v>1470</v>
      </c>
      <c r="N79" t="s">
        <v>46</v>
      </c>
    </row>
    <row r="80" spans="1:14" x14ac:dyDescent="0.25">
      <c r="A80" t="s">
        <v>1484</v>
      </c>
      <c r="B80" t="s">
        <v>101</v>
      </c>
      <c r="C80" t="s">
        <v>76</v>
      </c>
      <c r="D80" t="s">
        <v>102</v>
      </c>
      <c r="E80" t="s">
        <v>18</v>
      </c>
      <c r="F80" t="s">
        <v>1485</v>
      </c>
      <c r="G80" t="s">
        <v>1486</v>
      </c>
      <c r="H80" t="s">
        <v>1487</v>
      </c>
      <c r="I80" t="s">
        <v>34</v>
      </c>
      <c r="J80" t="s">
        <v>1488</v>
      </c>
      <c r="K80" t="s">
        <v>24</v>
      </c>
      <c r="L80" t="s">
        <v>82</v>
      </c>
      <c r="M80" t="s">
        <v>1489</v>
      </c>
      <c r="N80" t="s">
        <v>46</v>
      </c>
    </row>
    <row r="81" spans="1:14" x14ac:dyDescent="0.25">
      <c r="A81" t="s">
        <v>1490</v>
      </c>
      <c r="B81" t="s">
        <v>1491</v>
      </c>
      <c r="C81" t="s">
        <v>16</v>
      </c>
      <c r="D81" t="s">
        <v>1492</v>
      </c>
      <c r="E81" t="s">
        <v>18</v>
      </c>
      <c r="F81" t="s">
        <v>1493</v>
      </c>
      <c r="G81" t="s">
        <v>1494</v>
      </c>
      <c r="H81" t="s">
        <v>1495</v>
      </c>
      <c r="I81" t="s">
        <v>34</v>
      </c>
      <c r="J81" t="s">
        <v>412</v>
      </c>
      <c r="K81" t="s">
        <v>24</v>
      </c>
      <c r="L81" t="s">
        <v>114</v>
      </c>
      <c r="M81" t="s">
        <v>1496</v>
      </c>
      <c r="N81" t="s">
        <v>46</v>
      </c>
    </row>
    <row r="82" spans="1:14" x14ac:dyDescent="0.25">
      <c r="A82" t="s">
        <v>1497</v>
      </c>
      <c r="B82" t="s">
        <v>101</v>
      </c>
      <c r="C82" t="s">
        <v>16</v>
      </c>
      <c r="D82" t="s">
        <v>329</v>
      </c>
      <c r="E82" t="s">
        <v>18</v>
      </c>
      <c r="F82" t="s">
        <v>1498</v>
      </c>
      <c r="G82" t="s">
        <v>1499</v>
      </c>
      <c r="H82" t="s">
        <v>1500</v>
      </c>
      <c r="I82" t="s">
        <v>34</v>
      </c>
      <c r="J82" t="s">
        <v>1501</v>
      </c>
      <c r="K82" t="s">
        <v>24</v>
      </c>
      <c r="L82" t="s">
        <v>334</v>
      </c>
      <c r="M82" t="s">
        <v>1502</v>
      </c>
      <c r="N82" t="s">
        <v>46</v>
      </c>
    </row>
    <row r="83" spans="1:14" x14ac:dyDescent="0.25">
      <c r="A83" t="s">
        <v>1524</v>
      </c>
      <c r="B83" t="s">
        <v>1525</v>
      </c>
      <c r="C83" t="s">
        <v>76</v>
      </c>
      <c r="D83" t="s">
        <v>1526</v>
      </c>
      <c r="E83" t="s">
        <v>18</v>
      </c>
      <c r="F83" t="s">
        <v>1527</v>
      </c>
      <c r="G83" t="s">
        <v>1528</v>
      </c>
      <c r="H83" t="s">
        <v>1529</v>
      </c>
      <c r="I83" t="s">
        <v>34</v>
      </c>
      <c r="J83" t="s">
        <v>358</v>
      </c>
      <c r="K83" t="s">
        <v>24</v>
      </c>
      <c r="L83" t="s">
        <v>1530</v>
      </c>
      <c r="M83" t="s">
        <v>1531</v>
      </c>
      <c r="N83" t="s">
        <v>46</v>
      </c>
    </row>
    <row r="84" spans="1:14" x14ac:dyDescent="0.25">
      <c r="A84" t="s">
        <v>1532</v>
      </c>
      <c r="B84" t="s">
        <v>205</v>
      </c>
      <c r="C84" t="s">
        <v>76</v>
      </c>
      <c r="D84" t="s">
        <v>102</v>
      </c>
      <c r="E84" t="s">
        <v>18</v>
      </c>
      <c r="F84" t="s">
        <v>1533</v>
      </c>
      <c r="G84" t="s">
        <v>1534</v>
      </c>
      <c r="H84" t="s">
        <v>1535</v>
      </c>
      <c r="I84" t="s">
        <v>34</v>
      </c>
      <c r="J84" t="s">
        <v>769</v>
      </c>
      <c r="K84" t="s">
        <v>24</v>
      </c>
      <c r="L84" t="s">
        <v>82</v>
      </c>
      <c r="M84" t="s">
        <v>1536</v>
      </c>
      <c r="N84" t="s">
        <v>46</v>
      </c>
    </row>
    <row r="85" spans="1:14" x14ac:dyDescent="0.25">
      <c r="A85" t="s">
        <v>1537</v>
      </c>
      <c r="B85" t="s">
        <v>1538</v>
      </c>
      <c r="C85" t="s">
        <v>16</v>
      </c>
      <c r="D85" t="s">
        <v>1539</v>
      </c>
      <c r="E85" t="s">
        <v>18</v>
      </c>
      <c r="F85" t="s">
        <v>1540</v>
      </c>
      <c r="G85" t="s">
        <v>1541</v>
      </c>
      <c r="H85" t="s">
        <v>1542</v>
      </c>
      <c r="I85" t="s">
        <v>34</v>
      </c>
      <c r="J85" t="s">
        <v>1543</v>
      </c>
      <c r="K85" t="s">
        <v>24</v>
      </c>
      <c r="L85" t="s">
        <v>224</v>
      </c>
      <c r="M85" t="s">
        <v>1544</v>
      </c>
      <c r="N85" t="s">
        <v>46</v>
      </c>
    </row>
    <row r="86" spans="1:14" x14ac:dyDescent="0.25">
      <c r="A86" t="s">
        <v>1545</v>
      </c>
      <c r="B86" t="s">
        <v>1546</v>
      </c>
      <c r="C86" t="s">
        <v>76</v>
      </c>
      <c r="D86" t="s">
        <v>49</v>
      </c>
      <c r="E86" t="s">
        <v>18</v>
      </c>
      <c r="F86" t="s">
        <v>1547</v>
      </c>
      <c r="G86" t="s">
        <v>1548</v>
      </c>
      <c r="H86" t="s">
        <v>1549</v>
      </c>
      <c r="I86" t="s">
        <v>34</v>
      </c>
      <c r="J86" t="s">
        <v>81</v>
      </c>
      <c r="K86" t="s">
        <v>24</v>
      </c>
      <c r="L86" t="s">
        <v>54</v>
      </c>
      <c r="M86" t="s">
        <v>1550</v>
      </c>
      <c r="N86" t="s">
        <v>46</v>
      </c>
    </row>
    <row r="87" spans="1:14" x14ac:dyDescent="0.25">
      <c r="A87" t="s">
        <v>1551</v>
      </c>
      <c r="B87" t="s">
        <v>1552</v>
      </c>
      <c r="C87" t="s">
        <v>76</v>
      </c>
      <c r="D87" t="s">
        <v>1553</v>
      </c>
      <c r="E87" t="s">
        <v>18</v>
      </c>
      <c r="F87" t="s">
        <v>1554</v>
      </c>
      <c r="G87" t="s">
        <v>1555</v>
      </c>
      <c r="H87" t="s">
        <v>1556</v>
      </c>
      <c r="I87" t="s">
        <v>34</v>
      </c>
      <c r="J87" t="s">
        <v>1557</v>
      </c>
      <c r="K87" t="s">
        <v>24</v>
      </c>
      <c r="L87" t="s">
        <v>82</v>
      </c>
      <c r="M87" t="s">
        <v>1558</v>
      </c>
      <c r="N87" t="s">
        <v>46</v>
      </c>
    </row>
    <row r="88" spans="1:14" x14ac:dyDescent="0.25">
      <c r="A88" t="s">
        <v>1570</v>
      </c>
      <c r="B88" t="s">
        <v>1571</v>
      </c>
      <c r="C88" t="s">
        <v>1572</v>
      </c>
      <c r="D88" t="s">
        <v>1573</v>
      </c>
      <c r="E88" t="s">
        <v>18</v>
      </c>
      <c r="F88" t="s">
        <v>1574</v>
      </c>
      <c r="G88" t="s">
        <v>1575</v>
      </c>
      <c r="H88" t="s">
        <v>1576</v>
      </c>
      <c r="I88" t="s">
        <v>34</v>
      </c>
      <c r="J88" t="s">
        <v>463</v>
      </c>
      <c r="K88" t="s">
        <v>24</v>
      </c>
      <c r="L88" t="s">
        <v>1577</v>
      </c>
      <c r="M88" t="s">
        <v>1578</v>
      </c>
      <c r="N88" t="s">
        <v>46</v>
      </c>
    </row>
    <row r="89" spans="1:14" x14ac:dyDescent="0.25">
      <c r="A89" t="s">
        <v>1616</v>
      </c>
      <c r="B89" t="s">
        <v>1617</v>
      </c>
      <c r="C89" t="s">
        <v>16</v>
      </c>
      <c r="D89" t="s">
        <v>631</v>
      </c>
      <c r="E89" t="s">
        <v>18</v>
      </c>
      <c r="F89" t="s">
        <v>1618</v>
      </c>
      <c r="G89" t="s">
        <v>1619</v>
      </c>
      <c r="H89" t="s">
        <v>1620</v>
      </c>
      <c r="I89" t="s">
        <v>34</v>
      </c>
      <c r="J89" t="s">
        <v>298</v>
      </c>
      <c r="K89" t="s">
        <v>24</v>
      </c>
      <c r="L89" t="s">
        <v>63</v>
      </c>
      <c r="M89" t="s">
        <v>1621</v>
      </c>
      <c r="N89" t="s">
        <v>46</v>
      </c>
    </row>
    <row r="90" spans="1:14" x14ac:dyDescent="0.25">
      <c r="A90" t="s">
        <v>1629</v>
      </c>
      <c r="B90" t="s">
        <v>1630</v>
      </c>
      <c r="C90" t="s">
        <v>76</v>
      </c>
      <c r="D90" t="s">
        <v>1631</v>
      </c>
      <c r="E90" t="s">
        <v>18</v>
      </c>
      <c r="F90" t="s">
        <v>1632</v>
      </c>
      <c r="G90" t="s">
        <v>1633</v>
      </c>
      <c r="H90" t="s">
        <v>1634</v>
      </c>
      <c r="I90" t="s">
        <v>34</v>
      </c>
      <c r="J90" t="s">
        <v>162</v>
      </c>
      <c r="K90" t="s">
        <v>24</v>
      </c>
      <c r="L90" t="s">
        <v>44</v>
      </c>
      <c r="M90" t="s">
        <v>1635</v>
      </c>
      <c r="N90" t="s">
        <v>46</v>
      </c>
    </row>
    <row r="91" spans="1:14" x14ac:dyDescent="0.25">
      <c r="A91" t="s">
        <v>1649</v>
      </c>
      <c r="B91" t="s">
        <v>1650</v>
      </c>
      <c r="C91" t="s">
        <v>16</v>
      </c>
      <c r="D91" t="s">
        <v>1651</v>
      </c>
      <c r="E91" t="s">
        <v>18</v>
      </c>
      <c r="F91" t="s">
        <v>1652</v>
      </c>
      <c r="G91" t="s">
        <v>1653</v>
      </c>
      <c r="H91" t="s">
        <v>1654</v>
      </c>
      <c r="I91" t="s">
        <v>34</v>
      </c>
      <c r="J91" t="s">
        <v>589</v>
      </c>
      <c r="K91" t="s">
        <v>24</v>
      </c>
      <c r="L91" t="s">
        <v>1655</v>
      </c>
      <c r="M91" t="s">
        <v>1656</v>
      </c>
      <c r="N91" t="s">
        <v>46</v>
      </c>
    </row>
    <row r="92" spans="1:14" x14ac:dyDescent="0.25">
      <c r="A92" t="s">
        <v>1657</v>
      </c>
      <c r="B92" t="s">
        <v>1658</v>
      </c>
      <c r="C92" t="s">
        <v>76</v>
      </c>
      <c r="D92" t="s">
        <v>1659</v>
      </c>
      <c r="E92" t="s">
        <v>18</v>
      </c>
      <c r="F92" t="s">
        <v>1660</v>
      </c>
      <c r="G92" t="s">
        <v>1661</v>
      </c>
      <c r="H92" t="s">
        <v>1662</v>
      </c>
      <c r="I92" t="s">
        <v>34</v>
      </c>
      <c r="J92" t="s">
        <v>463</v>
      </c>
      <c r="K92" t="s">
        <v>24</v>
      </c>
      <c r="L92" t="s">
        <v>44</v>
      </c>
      <c r="M92" t="s">
        <v>1663</v>
      </c>
      <c r="N92" t="s">
        <v>46</v>
      </c>
    </row>
    <row r="93" spans="1:14" x14ac:dyDescent="0.25">
      <c r="A93" t="s">
        <v>1095</v>
      </c>
      <c r="B93" t="s">
        <v>1740</v>
      </c>
      <c r="C93" t="s">
        <v>16</v>
      </c>
      <c r="D93" t="s">
        <v>437</v>
      </c>
      <c r="E93" t="s">
        <v>695</v>
      </c>
      <c r="F93" t="s">
        <v>1741</v>
      </c>
      <c r="G93" t="s">
        <v>1742</v>
      </c>
      <c r="H93" t="s">
        <v>1743</v>
      </c>
      <c r="I93" t="s">
        <v>34</v>
      </c>
      <c r="J93" t="s">
        <v>1744</v>
      </c>
      <c r="K93" t="s">
        <v>24</v>
      </c>
      <c r="L93" t="s">
        <v>441</v>
      </c>
      <c r="M93" t="s">
        <v>1745</v>
      </c>
      <c r="N93" t="s">
        <v>46</v>
      </c>
    </row>
    <row r="94" spans="1:14" x14ac:dyDescent="0.25">
      <c r="A94" t="s">
        <v>1050</v>
      </c>
      <c r="B94" t="s">
        <v>1051</v>
      </c>
      <c r="C94" t="s">
        <v>76</v>
      </c>
      <c r="D94" t="s">
        <v>1052</v>
      </c>
      <c r="E94" t="s">
        <v>695</v>
      </c>
      <c r="F94" t="s">
        <v>1746</v>
      </c>
      <c r="G94" t="s">
        <v>1747</v>
      </c>
      <c r="H94" t="s">
        <v>1748</v>
      </c>
      <c r="I94" t="s">
        <v>34</v>
      </c>
      <c r="J94" t="s">
        <v>1056</v>
      </c>
      <c r="K94" t="s">
        <v>24</v>
      </c>
      <c r="L94" t="s">
        <v>224</v>
      </c>
      <c r="M94" t="s">
        <v>1749</v>
      </c>
      <c r="N94" t="s">
        <v>46</v>
      </c>
    </row>
    <row r="95" spans="1:14" x14ac:dyDescent="0.25">
      <c r="A95" t="s">
        <v>1782</v>
      </c>
      <c r="B95" t="s">
        <v>1783</v>
      </c>
      <c r="C95" t="s">
        <v>76</v>
      </c>
      <c r="D95" t="s">
        <v>102</v>
      </c>
      <c r="E95" t="s">
        <v>695</v>
      </c>
      <c r="F95" t="s">
        <v>1784</v>
      </c>
      <c r="G95" t="s">
        <v>1785</v>
      </c>
      <c r="H95" t="s">
        <v>1786</v>
      </c>
      <c r="I95" t="s">
        <v>34</v>
      </c>
      <c r="J95" t="s">
        <v>53</v>
      </c>
      <c r="K95" t="s">
        <v>24</v>
      </c>
      <c r="L95" t="s">
        <v>202</v>
      </c>
      <c r="M95" t="s">
        <v>1787</v>
      </c>
      <c r="N95" t="s">
        <v>46</v>
      </c>
    </row>
    <row r="96" spans="1:14" x14ac:dyDescent="0.25">
      <c r="A96" t="s">
        <v>763</v>
      </c>
      <c r="B96" t="s">
        <v>764</v>
      </c>
      <c r="C96" t="s">
        <v>16</v>
      </c>
      <c r="D96" t="s">
        <v>931</v>
      </c>
      <c r="E96" t="s">
        <v>695</v>
      </c>
      <c r="F96" t="s">
        <v>1816</v>
      </c>
      <c r="G96" t="s">
        <v>1817</v>
      </c>
      <c r="H96" t="s">
        <v>1818</v>
      </c>
      <c r="I96" t="s">
        <v>34</v>
      </c>
      <c r="J96" t="s">
        <v>162</v>
      </c>
      <c r="K96" t="s">
        <v>24</v>
      </c>
      <c r="L96" t="s">
        <v>82</v>
      </c>
      <c r="M96" t="s">
        <v>1819</v>
      </c>
      <c r="N96" t="s">
        <v>46</v>
      </c>
    </row>
    <row r="97" spans="1:14" x14ac:dyDescent="0.25">
      <c r="A97" t="s">
        <v>1913</v>
      </c>
      <c r="B97" t="s">
        <v>1181</v>
      </c>
      <c r="C97" t="s">
        <v>76</v>
      </c>
      <c r="D97" t="s">
        <v>917</v>
      </c>
      <c r="E97" t="s">
        <v>695</v>
      </c>
      <c r="F97" t="s">
        <v>1914</v>
      </c>
      <c r="G97" t="s">
        <v>1915</v>
      </c>
      <c r="H97" t="s">
        <v>1916</v>
      </c>
      <c r="I97" t="s">
        <v>34</v>
      </c>
      <c r="J97" t="s">
        <v>1836</v>
      </c>
      <c r="K97" t="s">
        <v>24</v>
      </c>
      <c r="L97" t="s">
        <v>82</v>
      </c>
      <c r="M97" t="s">
        <v>1917</v>
      </c>
      <c r="N97" t="s">
        <v>46</v>
      </c>
    </row>
    <row r="98" spans="1:14" x14ac:dyDescent="0.25">
      <c r="A98" t="s">
        <v>1983</v>
      </c>
      <c r="C98" t="s">
        <v>600</v>
      </c>
      <c r="D98" t="s">
        <v>1984</v>
      </c>
      <c r="E98" t="s">
        <v>18</v>
      </c>
      <c r="F98" t="s">
        <v>1985</v>
      </c>
      <c r="G98" t="s">
        <v>1986</v>
      </c>
      <c r="H98" t="s">
        <v>1987</v>
      </c>
      <c r="I98" t="s">
        <v>34</v>
      </c>
      <c r="J98" t="s">
        <v>1988</v>
      </c>
      <c r="K98" t="s">
        <v>606</v>
      </c>
      <c r="L98" t="s">
        <v>44</v>
      </c>
      <c r="M98" t="s">
        <v>1989</v>
      </c>
      <c r="N98" t="s">
        <v>46</v>
      </c>
    </row>
    <row r="99" spans="1:14" x14ac:dyDescent="0.25">
      <c r="A99" t="s">
        <v>2067</v>
      </c>
      <c r="B99" t="s">
        <v>2068</v>
      </c>
      <c r="C99" t="s">
        <v>16</v>
      </c>
      <c r="D99" t="s">
        <v>49</v>
      </c>
      <c r="E99" t="s">
        <v>18</v>
      </c>
      <c r="F99" t="s">
        <v>2069</v>
      </c>
      <c r="G99" t="s">
        <v>2070</v>
      </c>
      <c r="H99" t="s">
        <v>2071</v>
      </c>
      <c r="I99" t="s">
        <v>34</v>
      </c>
      <c r="J99" t="s">
        <v>626</v>
      </c>
      <c r="K99" t="s">
        <v>24</v>
      </c>
      <c r="L99" t="s">
        <v>54</v>
      </c>
      <c r="M99" t="s">
        <v>2072</v>
      </c>
      <c r="N99" t="s">
        <v>46</v>
      </c>
    </row>
    <row r="100" spans="1:14" x14ac:dyDescent="0.25">
      <c r="A100" t="s">
        <v>2100</v>
      </c>
      <c r="B100" t="s">
        <v>2101</v>
      </c>
      <c r="C100" t="s">
        <v>76</v>
      </c>
      <c r="D100" t="s">
        <v>1354</v>
      </c>
      <c r="E100" t="s">
        <v>18</v>
      </c>
      <c r="F100" t="s">
        <v>2102</v>
      </c>
      <c r="G100" t="s">
        <v>2103</v>
      </c>
      <c r="H100" t="s">
        <v>2104</v>
      </c>
      <c r="I100" t="s">
        <v>34</v>
      </c>
      <c r="J100" t="s">
        <v>1468</v>
      </c>
      <c r="K100" t="s">
        <v>24</v>
      </c>
      <c r="L100" t="s">
        <v>2105</v>
      </c>
      <c r="M100" t="s">
        <v>2106</v>
      </c>
      <c r="N100" t="s">
        <v>46</v>
      </c>
    </row>
    <row r="101" spans="1:14" x14ac:dyDescent="0.25">
      <c r="A101" t="s">
        <v>2107</v>
      </c>
      <c r="B101" t="s">
        <v>2108</v>
      </c>
      <c r="C101" t="s">
        <v>16</v>
      </c>
      <c r="D101" t="s">
        <v>2109</v>
      </c>
      <c r="E101" t="s">
        <v>18</v>
      </c>
      <c r="F101" t="s">
        <v>2110</v>
      </c>
      <c r="G101" t="s">
        <v>2111</v>
      </c>
      <c r="H101" t="s">
        <v>2112</v>
      </c>
      <c r="I101" t="s">
        <v>34</v>
      </c>
      <c r="J101" t="s">
        <v>43</v>
      </c>
      <c r="K101" t="s">
        <v>24</v>
      </c>
      <c r="L101" t="s">
        <v>2113</v>
      </c>
      <c r="M101" t="s">
        <v>2114</v>
      </c>
      <c r="N101" t="s">
        <v>46</v>
      </c>
    </row>
    <row r="102" spans="1:14" x14ac:dyDescent="0.25">
      <c r="A102" t="s">
        <v>2143</v>
      </c>
      <c r="B102" t="s">
        <v>2144</v>
      </c>
      <c r="C102" t="s">
        <v>76</v>
      </c>
      <c r="D102" t="s">
        <v>102</v>
      </c>
      <c r="E102" t="s">
        <v>18</v>
      </c>
      <c r="F102" t="s">
        <v>2145</v>
      </c>
      <c r="G102" t="s">
        <v>2146</v>
      </c>
      <c r="H102" t="s">
        <v>2147</v>
      </c>
      <c r="I102" t="s">
        <v>34</v>
      </c>
      <c r="J102" t="s">
        <v>155</v>
      </c>
      <c r="K102" t="s">
        <v>24</v>
      </c>
      <c r="L102" t="s">
        <v>202</v>
      </c>
      <c r="M102" t="s">
        <v>2148</v>
      </c>
      <c r="N102" t="s">
        <v>46</v>
      </c>
    </row>
    <row r="103" spans="1:14" x14ac:dyDescent="0.25">
      <c r="A103" t="s">
        <v>2149</v>
      </c>
      <c r="B103" t="s">
        <v>2150</v>
      </c>
      <c r="C103" t="s">
        <v>16</v>
      </c>
      <c r="D103" t="s">
        <v>2151</v>
      </c>
      <c r="E103" t="s">
        <v>18</v>
      </c>
      <c r="F103" t="s">
        <v>2152</v>
      </c>
      <c r="G103" t="s">
        <v>2153</v>
      </c>
      <c r="H103" t="s">
        <v>2154</v>
      </c>
      <c r="I103" t="s">
        <v>34</v>
      </c>
      <c r="J103" t="s">
        <v>536</v>
      </c>
      <c r="K103" t="s">
        <v>24</v>
      </c>
      <c r="L103" t="s">
        <v>224</v>
      </c>
      <c r="M103" t="s">
        <v>2155</v>
      </c>
      <c r="N103" t="s">
        <v>46</v>
      </c>
    </row>
    <row r="104" spans="1:14" x14ac:dyDescent="0.25">
      <c r="A104" t="s">
        <v>2229</v>
      </c>
      <c r="B104" t="s">
        <v>2230</v>
      </c>
      <c r="C104" t="s">
        <v>76</v>
      </c>
      <c r="D104" t="s">
        <v>2231</v>
      </c>
      <c r="E104" t="s">
        <v>18</v>
      </c>
      <c r="F104" t="s">
        <v>2232</v>
      </c>
      <c r="G104" t="s">
        <v>2233</v>
      </c>
      <c r="H104" t="s">
        <v>2234</v>
      </c>
      <c r="I104" t="s">
        <v>34</v>
      </c>
      <c r="J104" t="s">
        <v>2235</v>
      </c>
      <c r="K104" t="s">
        <v>24</v>
      </c>
      <c r="L104" t="s">
        <v>2236</v>
      </c>
      <c r="M104" t="s">
        <v>2237</v>
      </c>
      <c r="N104" t="s">
        <v>46</v>
      </c>
    </row>
    <row r="105" spans="1:14" x14ac:dyDescent="0.25">
      <c r="A105" t="s">
        <v>2238</v>
      </c>
      <c r="B105" t="s">
        <v>2239</v>
      </c>
      <c r="C105" t="s">
        <v>16</v>
      </c>
      <c r="D105" t="s">
        <v>2240</v>
      </c>
      <c r="E105" t="s">
        <v>18</v>
      </c>
      <c r="F105" t="s">
        <v>2241</v>
      </c>
      <c r="G105" t="s">
        <v>2242</v>
      </c>
      <c r="H105" t="s">
        <v>2243</v>
      </c>
      <c r="I105" t="s">
        <v>34</v>
      </c>
      <c r="J105" t="s">
        <v>2244</v>
      </c>
      <c r="K105" t="s">
        <v>24</v>
      </c>
      <c r="L105" t="s">
        <v>848</v>
      </c>
      <c r="M105" t="s">
        <v>2245</v>
      </c>
      <c r="N105" t="s">
        <v>46</v>
      </c>
    </row>
    <row r="106" spans="1:14" x14ac:dyDescent="0.25">
      <c r="A106" t="s">
        <v>2262</v>
      </c>
      <c r="B106" t="s">
        <v>2263</v>
      </c>
      <c r="C106" t="s">
        <v>76</v>
      </c>
      <c r="D106" t="s">
        <v>2264</v>
      </c>
      <c r="E106" t="s">
        <v>18</v>
      </c>
      <c r="F106" t="s">
        <v>2265</v>
      </c>
      <c r="G106" t="s">
        <v>2266</v>
      </c>
      <c r="H106" t="s">
        <v>2267</v>
      </c>
      <c r="I106" t="s">
        <v>34</v>
      </c>
      <c r="J106" t="s">
        <v>1056</v>
      </c>
      <c r="K106" t="s">
        <v>24</v>
      </c>
      <c r="L106" t="s">
        <v>224</v>
      </c>
      <c r="M106" t="s">
        <v>2268</v>
      </c>
      <c r="N106" t="s">
        <v>46</v>
      </c>
    </row>
    <row r="107" spans="1:14" x14ac:dyDescent="0.25">
      <c r="A107" t="s">
        <v>2277</v>
      </c>
      <c r="B107" t="s">
        <v>2278</v>
      </c>
      <c r="C107" t="s">
        <v>16</v>
      </c>
      <c r="D107" t="s">
        <v>2279</v>
      </c>
      <c r="E107" t="s">
        <v>18</v>
      </c>
      <c r="F107" t="s">
        <v>2280</v>
      </c>
      <c r="G107" t="s">
        <v>2281</v>
      </c>
      <c r="H107" t="s">
        <v>2282</v>
      </c>
      <c r="I107" t="s">
        <v>34</v>
      </c>
      <c r="J107" t="s">
        <v>2283</v>
      </c>
      <c r="K107" t="s">
        <v>24</v>
      </c>
      <c r="L107" t="s">
        <v>900</v>
      </c>
      <c r="M107" t="s">
        <v>2284</v>
      </c>
      <c r="N107" t="s">
        <v>46</v>
      </c>
    </row>
    <row r="108" spans="1:14" x14ac:dyDescent="0.25">
      <c r="A108" t="s">
        <v>2285</v>
      </c>
      <c r="C108" t="s">
        <v>16</v>
      </c>
      <c r="D108" t="s">
        <v>2286</v>
      </c>
      <c r="E108" t="s">
        <v>18</v>
      </c>
      <c r="F108" t="s">
        <v>2287</v>
      </c>
      <c r="G108" t="s">
        <v>2288</v>
      </c>
      <c r="H108" t="s">
        <v>2289</v>
      </c>
      <c r="I108" t="s">
        <v>34</v>
      </c>
      <c r="J108" t="s">
        <v>1557</v>
      </c>
      <c r="K108" t="s">
        <v>24</v>
      </c>
      <c r="L108" t="s">
        <v>63</v>
      </c>
      <c r="M108" t="s">
        <v>2290</v>
      </c>
      <c r="N108" t="s">
        <v>46</v>
      </c>
    </row>
    <row r="109" spans="1:14" x14ac:dyDescent="0.25">
      <c r="A109" t="s">
        <v>2299</v>
      </c>
      <c r="B109" t="s">
        <v>2300</v>
      </c>
      <c r="C109" t="s">
        <v>76</v>
      </c>
      <c r="D109" t="s">
        <v>2301</v>
      </c>
      <c r="E109" t="s">
        <v>18</v>
      </c>
      <c r="F109" t="s">
        <v>2302</v>
      </c>
      <c r="G109" t="s">
        <v>2303</v>
      </c>
      <c r="H109" t="s">
        <v>2304</v>
      </c>
      <c r="I109" t="s">
        <v>34</v>
      </c>
      <c r="J109" t="s">
        <v>1385</v>
      </c>
      <c r="K109" t="s">
        <v>24</v>
      </c>
      <c r="L109" t="s">
        <v>224</v>
      </c>
      <c r="M109" t="s">
        <v>2305</v>
      </c>
      <c r="N109" t="s">
        <v>46</v>
      </c>
    </row>
    <row r="110" spans="1:14" x14ac:dyDescent="0.25">
      <c r="A110" t="s">
        <v>2306</v>
      </c>
      <c r="B110" t="s">
        <v>2307</v>
      </c>
      <c r="C110" t="s">
        <v>16</v>
      </c>
      <c r="D110" t="s">
        <v>547</v>
      </c>
      <c r="E110" t="s">
        <v>18</v>
      </c>
      <c r="F110" t="s">
        <v>2308</v>
      </c>
      <c r="G110" t="s">
        <v>2309</v>
      </c>
      <c r="H110" t="s">
        <v>2310</v>
      </c>
      <c r="I110" t="s">
        <v>34</v>
      </c>
      <c r="J110" t="s">
        <v>551</v>
      </c>
      <c r="K110" t="s">
        <v>24</v>
      </c>
      <c r="L110" t="s">
        <v>552</v>
      </c>
      <c r="M110" t="s">
        <v>2311</v>
      </c>
      <c r="N110" t="s">
        <v>46</v>
      </c>
    </row>
    <row r="111" spans="1:14" x14ac:dyDescent="0.25">
      <c r="A111" t="s">
        <v>2312</v>
      </c>
      <c r="B111" t="s">
        <v>2313</v>
      </c>
      <c r="C111" t="s">
        <v>76</v>
      </c>
      <c r="D111" t="s">
        <v>2314</v>
      </c>
      <c r="E111" t="s">
        <v>18</v>
      </c>
      <c r="F111" t="s">
        <v>2315</v>
      </c>
      <c r="G111" t="s">
        <v>2316</v>
      </c>
      <c r="H111" t="s">
        <v>2317</v>
      </c>
      <c r="I111" t="s">
        <v>34</v>
      </c>
      <c r="J111" t="s">
        <v>324</v>
      </c>
      <c r="K111" t="s">
        <v>24</v>
      </c>
      <c r="L111" t="s">
        <v>441</v>
      </c>
      <c r="M111" t="s">
        <v>2318</v>
      </c>
      <c r="N111" t="s">
        <v>46</v>
      </c>
    </row>
    <row r="112" spans="1:14" x14ac:dyDescent="0.25">
      <c r="A112" t="s">
        <v>2332</v>
      </c>
      <c r="B112" t="s">
        <v>2333</v>
      </c>
      <c r="C112" t="s">
        <v>16</v>
      </c>
      <c r="D112" t="s">
        <v>2334</v>
      </c>
      <c r="E112" t="s">
        <v>18</v>
      </c>
      <c r="F112" t="s">
        <v>2335</v>
      </c>
      <c r="G112" t="s">
        <v>2336</v>
      </c>
      <c r="H112" t="s">
        <v>2337</v>
      </c>
      <c r="I112" t="s">
        <v>34</v>
      </c>
      <c r="J112" t="s">
        <v>551</v>
      </c>
      <c r="K112" t="s">
        <v>24</v>
      </c>
      <c r="L112" t="s">
        <v>82</v>
      </c>
      <c r="M112" t="s">
        <v>2338</v>
      </c>
      <c r="N112" t="s">
        <v>46</v>
      </c>
    </row>
    <row r="113" spans="1:14" x14ac:dyDescent="0.25">
      <c r="A113" t="s">
        <v>2353</v>
      </c>
      <c r="B113" t="s">
        <v>2354</v>
      </c>
      <c r="C113" t="s">
        <v>16</v>
      </c>
      <c r="D113" t="s">
        <v>2355</v>
      </c>
      <c r="E113" t="s">
        <v>18</v>
      </c>
      <c r="F113" t="s">
        <v>2356</v>
      </c>
      <c r="G113" t="s">
        <v>2357</v>
      </c>
      <c r="H113" t="s">
        <v>2358</v>
      </c>
      <c r="I113" t="s">
        <v>34</v>
      </c>
      <c r="J113" t="s">
        <v>1372</v>
      </c>
      <c r="K113" t="s">
        <v>24</v>
      </c>
      <c r="L113" t="s">
        <v>224</v>
      </c>
      <c r="M113" t="s">
        <v>2359</v>
      </c>
      <c r="N113" t="s">
        <v>46</v>
      </c>
    </row>
    <row r="114" spans="1:14" x14ac:dyDescent="0.25">
      <c r="A114" t="s">
        <v>2360</v>
      </c>
      <c r="B114" t="s">
        <v>2361</v>
      </c>
      <c r="C114" t="s">
        <v>16</v>
      </c>
      <c r="D114" t="s">
        <v>2328</v>
      </c>
      <c r="E114" t="s">
        <v>18</v>
      </c>
      <c r="F114" t="s">
        <v>2362</v>
      </c>
      <c r="G114" t="s">
        <v>2363</v>
      </c>
      <c r="H114" t="s">
        <v>2364</v>
      </c>
      <c r="I114" t="s">
        <v>34</v>
      </c>
      <c r="J114" t="s">
        <v>170</v>
      </c>
      <c r="K114" t="s">
        <v>24</v>
      </c>
      <c r="L114" t="s">
        <v>44</v>
      </c>
      <c r="M114" t="s">
        <v>2365</v>
      </c>
      <c r="N114" t="s">
        <v>46</v>
      </c>
    </row>
    <row r="115" spans="1:14" x14ac:dyDescent="0.25">
      <c r="A115" t="s">
        <v>2372</v>
      </c>
      <c r="B115" t="s">
        <v>2373</v>
      </c>
      <c r="C115" t="s">
        <v>16</v>
      </c>
      <c r="D115" t="s">
        <v>329</v>
      </c>
      <c r="E115" t="s">
        <v>18</v>
      </c>
      <c r="F115" t="s">
        <v>2374</v>
      </c>
      <c r="G115" t="s">
        <v>2375</v>
      </c>
      <c r="H115" t="s">
        <v>2376</v>
      </c>
      <c r="I115" t="s">
        <v>34</v>
      </c>
      <c r="J115" t="s">
        <v>794</v>
      </c>
      <c r="K115" t="s">
        <v>24</v>
      </c>
      <c r="L115" t="s">
        <v>334</v>
      </c>
      <c r="M115" t="s">
        <v>2377</v>
      </c>
      <c r="N115" t="s">
        <v>46</v>
      </c>
    </row>
    <row r="116" spans="1:14" x14ac:dyDescent="0.25">
      <c r="A116" t="s">
        <v>2378</v>
      </c>
      <c r="B116" t="s">
        <v>2379</v>
      </c>
      <c r="C116" t="s">
        <v>16</v>
      </c>
      <c r="D116" t="s">
        <v>2380</v>
      </c>
      <c r="E116" t="s">
        <v>18</v>
      </c>
      <c r="F116" t="s">
        <v>2381</v>
      </c>
      <c r="G116" t="s">
        <v>2382</v>
      </c>
      <c r="H116" t="s">
        <v>2383</v>
      </c>
      <c r="I116" t="s">
        <v>34</v>
      </c>
      <c r="J116" t="s">
        <v>419</v>
      </c>
      <c r="K116" t="s">
        <v>24</v>
      </c>
      <c r="L116" t="s">
        <v>2384</v>
      </c>
      <c r="M116" t="s">
        <v>2385</v>
      </c>
      <c r="N116" t="s">
        <v>46</v>
      </c>
    </row>
    <row r="117" spans="1:14" x14ac:dyDescent="0.25">
      <c r="A117" t="s">
        <v>2392</v>
      </c>
      <c r="B117" t="s">
        <v>1424</v>
      </c>
      <c r="C117" t="s">
        <v>16</v>
      </c>
      <c r="D117" t="s">
        <v>288</v>
      </c>
      <c r="E117" t="s">
        <v>18</v>
      </c>
      <c r="F117" t="s">
        <v>2393</v>
      </c>
      <c r="G117" t="s">
        <v>2394</v>
      </c>
      <c r="H117" t="s">
        <v>2395</v>
      </c>
      <c r="I117" t="s">
        <v>34</v>
      </c>
      <c r="J117" t="s">
        <v>412</v>
      </c>
      <c r="K117" t="s">
        <v>24</v>
      </c>
      <c r="L117" t="s">
        <v>224</v>
      </c>
      <c r="M117" t="s">
        <v>2396</v>
      </c>
      <c r="N117" t="s">
        <v>46</v>
      </c>
    </row>
    <row r="118" spans="1:14" x14ac:dyDescent="0.25">
      <c r="A118" t="s">
        <v>2397</v>
      </c>
      <c r="B118" t="s">
        <v>2398</v>
      </c>
      <c r="C118" t="s">
        <v>16</v>
      </c>
      <c r="D118" t="s">
        <v>102</v>
      </c>
      <c r="E118" t="s">
        <v>18</v>
      </c>
      <c r="F118" t="s">
        <v>2399</v>
      </c>
      <c r="G118" t="s">
        <v>2400</v>
      </c>
      <c r="H118" t="s">
        <v>2401</v>
      </c>
      <c r="I118" t="s">
        <v>34</v>
      </c>
      <c r="J118" t="s">
        <v>155</v>
      </c>
      <c r="K118" t="s">
        <v>24</v>
      </c>
      <c r="L118" t="s">
        <v>82</v>
      </c>
      <c r="M118" t="s">
        <v>2402</v>
      </c>
      <c r="N118" t="s">
        <v>46</v>
      </c>
    </row>
    <row r="119" spans="1:14" x14ac:dyDescent="0.25">
      <c r="A119" t="s">
        <v>2407</v>
      </c>
      <c r="B119" t="s">
        <v>2408</v>
      </c>
      <c r="C119" t="s">
        <v>76</v>
      </c>
      <c r="D119" t="s">
        <v>197</v>
      </c>
      <c r="E119" t="s">
        <v>18</v>
      </c>
      <c r="F119" t="s">
        <v>2409</v>
      </c>
      <c r="G119" t="s">
        <v>2410</v>
      </c>
      <c r="H119" t="s">
        <v>2411</v>
      </c>
      <c r="I119" t="s">
        <v>34</v>
      </c>
      <c r="J119" t="s">
        <v>536</v>
      </c>
      <c r="K119" t="s">
        <v>24</v>
      </c>
      <c r="L119" t="s">
        <v>373</v>
      </c>
      <c r="M119" t="s">
        <v>2412</v>
      </c>
      <c r="N119" t="s">
        <v>46</v>
      </c>
    </row>
    <row r="120" spans="1:14" x14ac:dyDescent="0.25">
      <c r="A120" t="s">
        <v>2413</v>
      </c>
      <c r="B120" t="s">
        <v>2414</v>
      </c>
      <c r="C120" t="s">
        <v>76</v>
      </c>
      <c r="D120" t="s">
        <v>2415</v>
      </c>
      <c r="E120" t="s">
        <v>18</v>
      </c>
      <c r="F120" t="s">
        <v>2416</v>
      </c>
      <c r="G120" t="s">
        <v>2417</v>
      </c>
      <c r="H120" t="s">
        <v>2418</v>
      </c>
      <c r="I120" t="s">
        <v>34</v>
      </c>
      <c r="J120" t="s">
        <v>1557</v>
      </c>
      <c r="K120" t="s">
        <v>24</v>
      </c>
      <c r="L120" t="s">
        <v>1577</v>
      </c>
      <c r="M120" t="s">
        <v>2419</v>
      </c>
      <c r="N120" t="s">
        <v>46</v>
      </c>
    </row>
    <row r="121" spans="1:14" x14ac:dyDescent="0.25">
      <c r="A121" t="s">
        <v>2420</v>
      </c>
      <c r="B121" t="s">
        <v>2421</v>
      </c>
      <c r="C121" t="s">
        <v>16</v>
      </c>
      <c r="D121" t="s">
        <v>1354</v>
      </c>
      <c r="E121" t="s">
        <v>18</v>
      </c>
      <c r="F121" t="s">
        <v>2422</v>
      </c>
      <c r="G121" t="s">
        <v>2423</v>
      </c>
      <c r="H121" t="s">
        <v>2424</v>
      </c>
      <c r="I121" t="s">
        <v>34</v>
      </c>
      <c r="J121" t="s">
        <v>635</v>
      </c>
      <c r="K121" t="s">
        <v>24</v>
      </c>
      <c r="L121" t="s">
        <v>1358</v>
      </c>
      <c r="M121" t="s">
        <v>2425</v>
      </c>
      <c r="N121" t="s">
        <v>46</v>
      </c>
    </row>
    <row r="122" spans="1:14" x14ac:dyDescent="0.25">
      <c r="A122" t="s">
        <v>2431</v>
      </c>
      <c r="B122" t="s">
        <v>1546</v>
      </c>
      <c r="C122" t="s">
        <v>76</v>
      </c>
      <c r="D122" t="s">
        <v>49</v>
      </c>
      <c r="E122" t="s">
        <v>18</v>
      </c>
      <c r="F122" t="s">
        <v>2432</v>
      </c>
      <c r="G122" t="s">
        <v>2433</v>
      </c>
      <c r="H122" t="s">
        <v>2434</v>
      </c>
      <c r="I122" t="s">
        <v>34</v>
      </c>
      <c r="J122" t="s">
        <v>589</v>
      </c>
      <c r="K122" t="s">
        <v>24</v>
      </c>
      <c r="L122" t="s">
        <v>54</v>
      </c>
      <c r="M122" t="s">
        <v>2435</v>
      </c>
      <c r="N122" t="s">
        <v>46</v>
      </c>
    </row>
    <row r="123" spans="1:14" x14ac:dyDescent="0.25">
      <c r="A123" t="s">
        <v>2456</v>
      </c>
      <c r="B123" t="s">
        <v>158</v>
      </c>
      <c r="C123" t="s">
        <v>76</v>
      </c>
      <c r="D123" t="s">
        <v>102</v>
      </c>
      <c r="E123" t="s">
        <v>18</v>
      </c>
      <c r="F123" t="s">
        <v>2457</v>
      </c>
      <c r="G123" t="s">
        <v>2458</v>
      </c>
      <c r="H123" t="s">
        <v>2459</v>
      </c>
      <c r="I123" t="s">
        <v>34</v>
      </c>
      <c r="J123" t="s">
        <v>575</v>
      </c>
      <c r="K123" t="s">
        <v>24</v>
      </c>
      <c r="L123" t="s">
        <v>82</v>
      </c>
      <c r="M123" t="s">
        <v>2460</v>
      </c>
      <c r="N123" t="s">
        <v>46</v>
      </c>
    </row>
    <row r="124" spans="1:14" x14ac:dyDescent="0.25">
      <c r="A124" t="s">
        <v>2461</v>
      </c>
      <c r="B124" t="s">
        <v>2462</v>
      </c>
      <c r="C124" t="s">
        <v>76</v>
      </c>
      <c r="D124" t="s">
        <v>2463</v>
      </c>
      <c r="E124" t="s">
        <v>18</v>
      </c>
      <c r="F124" t="s">
        <v>2464</v>
      </c>
      <c r="G124" t="s">
        <v>2465</v>
      </c>
      <c r="H124" t="s">
        <v>2466</v>
      </c>
      <c r="I124" t="s">
        <v>34</v>
      </c>
      <c r="J124" t="s">
        <v>372</v>
      </c>
      <c r="K124" t="s">
        <v>24</v>
      </c>
      <c r="L124" t="s">
        <v>2467</v>
      </c>
      <c r="M124" t="s">
        <v>2468</v>
      </c>
      <c r="N124" t="s">
        <v>46</v>
      </c>
    </row>
    <row r="125" spans="1:14" x14ac:dyDescent="0.25">
      <c r="A125" t="s">
        <v>2496</v>
      </c>
      <c r="B125" t="s">
        <v>2497</v>
      </c>
      <c r="C125" t="s">
        <v>76</v>
      </c>
      <c r="D125" t="s">
        <v>2498</v>
      </c>
      <c r="E125" t="s">
        <v>18</v>
      </c>
      <c r="F125" t="s">
        <v>2499</v>
      </c>
      <c r="G125" t="s">
        <v>2500</v>
      </c>
      <c r="H125" t="s">
        <v>2501</v>
      </c>
      <c r="I125" t="s">
        <v>34</v>
      </c>
      <c r="J125" t="s">
        <v>2502</v>
      </c>
      <c r="K125" t="s">
        <v>24</v>
      </c>
      <c r="L125" t="s">
        <v>1483</v>
      </c>
      <c r="M125" t="s">
        <v>2503</v>
      </c>
      <c r="N125" t="s">
        <v>46</v>
      </c>
    </row>
    <row r="126" spans="1:14" x14ac:dyDescent="0.25">
      <c r="A126" t="s">
        <v>2513</v>
      </c>
      <c r="B126" t="s">
        <v>2514</v>
      </c>
      <c r="C126" t="s">
        <v>16</v>
      </c>
      <c r="D126" t="s">
        <v>2515</v>
      </c>
      <c r="E126" t="s">
        <v>18</v>
      </c>
      <c r="F126" t="s">
        <v>2516</v>
      </c>
      <c r="G126" t="s">
        <v>2517</v>
      </c>
      <c r="H126" t="s">
        <v>2518</v>
      </c>
      <c r="I126" t="s">
        <v>34</v>
      </c>
      <c r="J126" t="s">
        <v>2244</v>
      </c>
      <c r="K126" t="s">
        <v>24</v>
      </c>
      <c r="L126" t="s">
        <v>44</v>
      </c>
      <c r="M126" t="s">
        <v>2519</v>
      </c>
      <c r="N126" t="s">
        <v>46</v>
      </c>
    </row>
    <row r="127" spans="1:14" x14ac:dyDescent="0.25">
      <c r="A127" t="s">
        <v>2537</v>
      </c>
      <c r="B127" t="s">
        <v>486</v>
      </c>
      <c r="C127" t="s">
        <v>76</v>
      </c>
      <c r="D127" t="s">
        <v>102</v>
      </c>
      <c r="E127" t="s">
        <v>18</v>
      </c>
      <c r="F127" t="s">
        <v>2538</v>
      </c>
      <c r="G127" t="s">
        <v>2539</v>
      </c>
      <c r="H127" t="s">
        <v>2540</v>
      </c>
      <c r="I127" t="s">
        <v>34</v>
      </c>
      <c r="J127" t="s">
        <v>490</v>
      </c>
      <c r="K127" t="s">
        <v>24</v>
      </c>
      <c r="L127" t="s">
        <v>82</v>
      </c>
      <c r="M127" t="s">
        <v>2541</v>
      </c>
      <c r="N127" t="s">
        <v>46</v>
      </c>
    </row>
    <row r="128" spans="1:14" x14ac:dyDescent="0.25">
      <c r="A128" t="s">
        <v>2542</v>
      </c>
      <c r="B128" t="s">
        <v>2543</v>
      </c>
      <c r="C128" t="s">
        <v>76</v>
      </c>
      <c r="D128" t="s">
        <v>2544</v>
      </c>
      <c r="E128" t="s">
        <v>18</v>
      </c>
      <c r="F128" t="s">
        <v>2545</v>
      </c>
      <c r="G128" t="s">
        <v>2546</v>
      </c>
      <c r="H128" t="s">
        <v>2547</v>
      </c>
      <c r="I128" t="s">
        <v>34</v>
      </c>
      <c r="J128" t="s">
        <v>648</v>
      </c>
      <c r="K128" t="s">
        <v>24</v>
      </c>
      <c r="L128" t="s">
        <v>334</v>
      </c>
      <c r="M128" t="s">
        <v>2548</v>
      </c>
      <c r="N128" t="s">
        <v>46</v>
      </c>
    </row>
    <row r="129" spans="1:14" x14ac:dyDescent="0.25">
      <c r="A129" t="s">
        <v>2554</v>
      </c>
      <c r="B129" t="s">
        <v>2555</v>
      </c>
      <c r="C129" t="s">
        <v>16</v>
      </c>
      <c r="D129" t="s">
        <v>2556</v>
      </c>
      <c r="E129" t="s">
        <v>18</v>
      </c>
      <c r="F129" t="s">
        <v>2557</v>
      </c>
      <c r="G129" t="s">
        <v>2558</v>
      </c>
      <c r="H129" t="s">
        <v>2559</v>
      </c>
      <c r="I129" t="s">
        <v>34</v>
      </c>
      <c r="J129" t="s">
        <v>1488</v>
      </c>
      <c r="K129" t="s">
        <v>24</v>
      </c>
      <c r="L129" t="s">
        <v>44</v>
      </c>
      <c r="M129" t="s">
        <v>2560</v>
      </c>
      <c r="N129" t="s">
        <v>46</v>
      </c>
    </row>
    <row r="130" spans="1:14" x14ac:dyDescent="0.25">
      <c r="A130" t="s">
        <v>2561</v>
      </c>
      <c r="B130" t="s">
        <v>2562</v>
      </c>
      <c r="C130" t="s">
        <v>16</v>
      </c>
      <c r="D130" t="s">
        <v>2563</v>
      </c>
      <c r="E130" t="s">
        <v>18</v>
      </c>
      <c r="F130" t="s">
        <v>2564</v>
      </c>
      <c r="G130" t="s">
        <v>2565</v>
      </c>
      <c r="H130" t="s">
        <v>2566</v>
      </c>
      <c r="I130" t="s">
        <v>34</v>
      </c>
      <c r="J130" t="s">
        <v>1385</v>
      </c>
      <c r="K130" t="s">
        <v>24</v>
      </c>
      <c r="L130" t="s">
        <v>224</v>
      </c>
      <c r="M130" t="s">
        <v>2567</v>
      </c>
      <c r="N130" t="s">
        <v>46</v>
      </c>
    </row>
    <row r="131" spans="1:14" x14ac:dyDescent="0.25">
      <c r="A131" t="s">
        <v>496</v>
      </c>
      <c r="B131" t="s">
        <v>382</v>
      </c>
      <c r="C131" t="s">
        <v>76</v>
      </c>
      <c r="D131" t="s">
        <v>197</v>
      </c>
      <c r="E131" t="s">
        <v>18</v>
      </c>
      <c r="F131" t="s">
        <v>2568</v>
      </c>
      <c r="G131" t="s">
        <v>2569</v>
      </c>
      <c r="H131" t="s">
        <v>2570</v>
      </c>
      <c r="I131" t="s">
        <v>34</v>
      </c>
      <c r="J131" t="s">
        <v>372</v>
      </c>
      <c r="K131" t="s">
        <v>24</v>
      </c>
      <c r="L131" t="s">
        <v>202</v>
      </c>
      <c r="M131" t="s">
        <v>2571</v>
      </c>
      <c r="N131" t="s">
        <v>46</v>
      </c>
    </row>
    <row r="132" spans="1:14" x14ac:dyDescent="0.25">
      <c r="A132" t="s">
        <v>2584</v>
      </c>
      <c r="B132" t="s">
        <v>101</v>
      </c>
      <c r="C132" t="s">
        <v>76</v>
      </c>
      <c r="D132" t="s">
        <v>102</v>
      </c>
      <c r="E132" t="s">
        <v>18</v>
      </c>
      <c r="F132" t="s">
        <v>2585</v>
      </c>
      <c r="G132" t="s">
        <v>2586</v>
      </c>
      <c r="H132" t="s">
        <v>2587</v>
      </c>
      <c r="I132" t="s">
        <v>34</v>
      </c>
      <c r="J132" t="s">
        <v>162</v>
      </c>
      <c r="K132" t="s">
        <v>24</v>
      </c>
      <c r="L132" t="s">
        <v>82</v>
      </c>
      <c r="M132" t="s">
        <v>2588</v>
      </c>
      <c r="N132" t="s">
        <v>46</v>
      </c>
    </row>
    <row r="133" spans="1:14" x14ac:dyDescent="0.25">
      <c r="A133" t="s">
        <v>2589</v>
      </c>
      <c r="B133" t="s">
        <v>2590</v>
      </c>
      <c r="C133" t="s">
        <v>76</v>
      </c>
      <c r="D133" t="s">
        <v>503</v>
      </c>
      <c r="E133" t="s">
        <v>18</v>
      </c>
      <c r="F133" t="s">
        <v>2591</v>
      </c>
      <c r="G133" t="s">
        <v>2592</v>
      </c>
      <c r="H133" t="s">
        <v>2593</v>
      </c>
      <c r="I133" t="s">
        <v>34</v>
      </c>
      <c r="J133" t="s">
        <v>2594</v>
      </c>
      <c r="K133" t="s">
        <v>24</v>
      </c>
      <c r="L133" t="s">
        <v>224</v>
      </c>
      <c r="M133" t="s">
        <v>2595</v>
      </c>
      <c r="N133" t="s">
        <v>46</v>
      </c>
    </row>
    <row r="134" spans="1:14" x14ac:dyDescent="0.25">
      <c r="A134" t="s">
        <v>2596</v>
      </c>
      <c r="B134" t="s">
        <v>2597</v>
      </c>
      <c r="C134" t="s">
        <v>76</v>
      </c>
      <c r="D134" t="s">
        <v>1327</v>
      </c>
      <c r="E134" t="s">
        <v>18</v>
      </c>
      <c r="F134" t="s">
        <v>2598</v>
      </c>
      <c r="G134" t="s">
        <v>2599</v>
      </c>
      <c r="H134" t="s">
        <v>2600</v>
      </c>
      <c r="I134" t="s">
        <v>34</v>
      </c>
      <c r="J134" t="s">
        <v>43</v>
      </c>
      <c r="K134" t="s">
        <v>24</v>
      </c>
      <c r="L134" t="s">
        <v>1331</v>
      </c>
      <c r="M134" t="s">
        <v>2601</v>
      </c>
      <c r="N134" t="s">
        <v>46</v>
      </c>
    </row>
    <row r="135" spans="1:14" x14ac:dyDescent="0.25">
      <c r="A135" t="s">
        <v>2602</v>
      </c>
      <c r="B135" t="s">
        <v>2603</v>
      </c>
      <c r="C135" t="s">
        <v>16</v>
      </c>
      <c r="D135" t="s">
        <v>2604</v>
      </c>
      <c r="E135" t="s">
        <v>18</v>
      </c>
      <c r="F135" t="s">
        <v>2605</v>
      </c>
      <c r="G135" t="s">
        <v>2606</v>
      </c>
      <c r="H135" t="s">
        <v>2607</v>
      </c>
      <c r="I135" t="s">
        <v>34</v>
      </c>
      <c r="J135" t="s">
        <v>528</v>
      </c>
      <c r="K135" t="s">
        <v>24</v>
      </c>
      <c r="L135" t="s">
        <v>2608</v>
      </c>
      <c r="M135" t="s">
        <v>2609</v>
      </c>
      <c r="N135" t="s">
        <v>46</v>
      </c>
    </row>
    <row r="136" spans="1:14" x14ac:dyDescent="0.25">
      <c r="A136" t="s">
        <v>2610</v>
      </c>
      <c r="B136" t="s">
        <v>2611</v>
      </c>
      <c r="C136" t="s">
        <v>76</v>
      </c>
      <c r="D136" t="s">
        <v>2612</v>
      </c>
      <c r="E136" t="s">
        <v>18</v>
      </c>
      <c r="F136" t="s">
        <v>2613</v>
      </c>
      <c r="G136" t="s">
        <v>2614</v>
      </c>
      <c r="H136" t="s">
        <v>2615</v>
      </c>
      <c r="I136" t="s">
        <v>34</v>
      </c>
      <c r="J136" t="s">
        <v>90</v>
      </c>
      <c r="K136" t="s">
        <v>24</v>
      </c>
      <c r="L136" t="s">
        <v>63</v>
      </c>
      <c r="M136" t="s">
        <v>2616</v>
      </c>
      <c r="N136" t="s">
        <v>46</v>
      </c>
    </row>
    <row r="137" spans="1:14" x14ac:dyDescent="0.25">
      <c r="A137" t="s">
        <v>485</v>
      </c>
      <c r="B137" t="s">
        <v>101</v>
      </c>
      <c r="C137" t="s">
        <v>76</v>
      </c>
      <c r="D137" t="s">
        <v>102</v>
      </c>
      <c r="E137" t="s">
        <v>18</v>
      </c>
      <c r="F137" t="s">
        <v>2617</v>
      </c>
      <c r="G137" t="s">
        <v>2618</v>
      </c>
      <c r="H137" t="s">
        <v>2619</v>
      </c>
      <c r="I137" t="s">
        <v>34</v>
      </c>
      <c r="J137" t="s">
        <v>53</v>
      </c>
      <c r="K137" t="s">
        <v>24</v>
      </c>
      <c r="L137" t="s">
        <v>82</v>
      </c>
      <c r="M137" t="s">
        <v>2620</v>
      </c>
      <c r="N137" t="s">
        <v>46</v>
      </c>
    </row>
    <row r="138" spans="1:14" x14ac:dyDescent="0.25">
      <c r="A138" t="s">
        <v>2621</v>
      </c>
      <c r="B138" t="s">
        <v>2622</v>
      </c>
      <c r="C138" t="s">
        <v>76</v>
      </c>
      <c r="D138" t="s">
        <v>2623</v>
      </c>
      <c r="E138" t="s">
        <v>18</v>
      </c>
      <c r="F138" t="s">
        <v>2624</v>
      </c>
      <c r="G138" t="s">
        <v>2625</v>
      </c>
      <c r="H138" t="s">
        <v>2626</v>
      </c>
      <c r="I138" t="s">
        <v>34</v>
      </c>
      <c r="J138" t="s">
        <v>1744</v>
      </c>
      <c r="K138" t="s">
        <v>24</v>
      </c>
      <c r="L138" t="s">
        <v>44</v>
      </c>
      <c r="M138" t="s">
        <v>2627</v>
      </c>
      <c r="N138" t="s">
        <v>46</v>
      </c>
    </row>
    <row r="139" spans="1:14" x14ac:dyDescent="0.25">
      <c r="A139" t="s">
        <v>2628</v>
      </c>
      <c r="B139" t="s">
        <v>2629</v>
      </c>
      <c r="C139" t="s">
        <v>76</v>
      </c>
      <c r="D139" t="s">
        <v>49</v>
      </c>
      <c r="E139" t="s">
        <v>18</v>
      </c>
      <c r="F139" t="s">
        <v>2630</v>
      </c>
      <c r="G139" t="s">
        <v>2631</v>
      </c>
      <c r="H139" t="s">
        <v>2632</v>
      </c>
      <c r="I139" t="s">
        <v>34</v>
      </c>
      <c r="J139" t="s">
        <v>635</v>
      </c>
      <c r="K139" t="s">
        <v>24</v>
      </c>
      <c r="L139" t="s">
        <v>54</v>
      </c>
      <c r="M139" t="s">
        <v>2633</v>
      </c>
      <c r="N139" t="s">
        <v>46</v>
      </c>
    </row>
    <row r="140" spans="1:14" x14ac:dyDescent="0.25">
      <c r="A140" t="s">
        <v>2634</v>
      </c>
      <c r="C140" t="s">
        <v>16</v>
      </c>
      <c r="D140" t="s">
        <v>1539</v>
      </c>
      <c r="E140" t="s">
        <v>18</v>
      </c>
      <c r="F140" t="s">
        <v>2635</v>
      </c>
      <c r="G140" t="s">
        <v>2636</v>
      </c>
      <c r="H140" t="s">
        <v>2637</v>
      </c>
      <c r="I140" t="s">
        <v>34</v>
      </c>
      <c r="J140" t="s">
        <v>575</v>
      </c>
      <c r="K140" t="s">
        <v>24</v>
      </c>
      <c r="L140" t="s">
        <v>224</v>
      </c>
      <c r="M140" t="s">
        <v>2638</v>
      </c>
      <c r="N140" t="s">
        <v>46</v>
      </c>
    </row>
    <row r="141" spans="1:14" x14ac:dyDescent="0.25">
      <c r="A141" t="s">
        <v>2639</v>
      </c>
      <c r="B141" t="s">
        <v>2640</v>
      </c>
      <c r="C141" t="s">
        <v>76</v>
      </c>
      <c r="D141" t="s">
        <v>49</v>
      </c>
      <c r="E141" t="s">
        <v>18</v>
      </c>
      <c r="F141" t="s">
        <v>2641</v>
      </c>
      <c r="G141" t="s">
        <v>2642</v>
      </c>
      <c r="H141" t="s">
        <v>2643</v>
      </c>
      <c r="I141" t="s">
        <v>34</v>
      </c>
      <c r="J141" t="s">
        <v>635</v>
      </c>
      <c r="K141" t="s">
        <v>24</v>
      </c>
      <c r="L141" t="s">
        <v>54</v>
      </c>
      <c r="M141" t="s">
        <v>2644</v>
      </c>
      <c r="N141" t="s">
        <v>46</v>
      </c>
    </row>
    <row r="142" spans="1:14" x14ac:dyDescent="0.25">
      <c r="A142" t="s">
        <v>2645</v>
      </c>
      <c r="B142" t="s">
        <v>2646</v>
      </c>
      <c r="C142" t="s">
        <v>16</v>
      </c>
      <c r="D142" t="s">
        <v>2647</v>
      </c>
      <c r="E142" t="s">
        <v>18</v>
      </c>
      <c r="F142" t="s">
        <v>2648</v>
      </c>
      <c r="G142" t="s">
        <v>2649</v>
      </c>
      <c r="H142" t="s">
        <v>2650</v>
      </c>
      <c r="I142" t="s">
        <v>34</v>
      </c>
      <c r="J142" t="s">
        <v>589</v>
      </c>
      <c r="K142" t="s">
        <v>24</v>
      </c>
      <c r="L142" t="s">
        <v>2651</v>
      </c>
      <c r="M142" t="s">
        <v>2652</v>
      </c>
      <c r="N142" t="s">
        <v>46</v>
      </c>
    </row>
    <row r="143" spans="1:14" x14ac:dyDescent="0.25">
      <c r="A143" t="s">
        <v>2653</v>
      </c>
      <c r="B143" t="s">
        <v>2654</v>
      </c>
      <c r="C143" t="s">
        <v>16</v>
      </c>
      <c r="D143" t="s">
        <v>49</v>
      </c>
      <c r="E143" t="s">
        <v>18</v>
      </c>
      <c r="F143" t="s">
        <v>2655</v>
      </c>
      <c r="G143" t="s">
        <v>2656</v>
      </c>
      <c r="H143" t="s">
        <v>2657</v>
      </c>
      <c r="I143" t="s">
        <v>34</v>
      </c>
      <c r="J143" t="s">
        <v>2658</v>
      </c>
      <c r="K143" t="s">
        <v>24</v>
      </c>
      <c r="L143" t="s">
        <v>54</v>
      </c>
      <c r="M143" t="s">
        <v>2659</v>
      </c>
      <c r="N143" t="s">
        <v>46</v>
      </c>
    </row>
    <row r="144" spans="1:14" x14ac:dyDescent="0.25">
      <c r="A144" t="s">
        <v>2671</v>
      </c>
      <c r="B144" t="s">
        <v>2672</v>
      </c>
      <c r="C144" t="s">
        <v>76</v>
      </c>
      <c r="D144" t="s">
        <v>2673</v>
      </c>
      <c r="E144" t="s">
        <v>18</v>
      </c>
      <c r="F144" t="s">
        <v>2674</v>
      </c>
      <c r="G144" t="s">
        <v>2675</v>
      </c>
      <c r="H144" t="s">
        <v>2676</v>
      </c>
      <c r="I144" t="s">
        <v>34</v>
      </c>
      <c r="J144" t="s">
        <v>247</v>
      </c>
      <c r="K144" t="s">
        <v>24</v>
      </c>
      <c r="L144" t="s">
        <v>82</v>
      </c>
      <c r="M144" t="s">
        <v>2677</v>
      </c>
      <c r="N144" t="s">
        <v>46</v>
      </c>
    </row>
    <row r="145" spans="1:14" x14ac:dyDescent="0.25">
      <c r="A145" t="s">
        <v>2678</v>
      </c>
      <c r="B145" t="s">
        <v>2679</v>
      </c>
      <c r="C145" t="s">
        <v>16</v>
      </c>
      <c r="D145" t="s">
        <v>102</v>
      </c>
      <c r="E145" t="s">
        <v>18</v>
      </c>
      <c r="F145" t="s">
        <v>2680</v>
      </c>
      <c r="G145" t="s">
        <v>2681</v>
      </c>
      <c r="H145" t="s">
        <v>2682</v>
      </c>
      <c r="I145" t="s">
        <v>34</v>
      </c>
      <c r="J145" t="s">
        <v>1468</v>
      </c>
      <c r="K145" t="s">
        <v>24</v>
      </c>
      <c r="L145" t="s">
        <v>82</v>
      </c>
      <c r="M145" t="s">
        <v>2683</v>
      </c>
      <c r="N145" t="s">
        <v>46</v>
      </c>
    </row>
    <row r="146" spans="1:14" x14ac:dyDescent="0.25">
      <c r="A146" t="s">
        <v>2689</v>
      </c>
      <c r="B146" t="s">
        <v>2690</v>
      </c>
      <c r="C146" t="s">
        <v>16</v>
      </c>
      <c r="D146" t="s">
        <v>2691</v>
      </c>
      <c r="E146" t="s">
        <v>18</v>
      </c>
      <c r="F146" t="s">
        <v>2692</v>
      </c>
      <c r="G146" t="s">
        <v>2693</v>
      </c>
      <c r="H146" t="s">
        <v>2694</v>
      </c>
      <c r="I146" t="s">
        <v>34</v>
      </c>
      <c r="J146" t="s">
        <v>201</v>
      </c>
      <c r="K146" t="s">
        <v>24</v>
      </c>
      <c r="L146" t="s">
        <v>224</v>
      </c>
      <c r="M146" t="s">
        <v>2695</v>
      </c>
      <c r="N146" t="s">
        <v>46</v>
      </c>
    </row>
    <row r="147" spans="1:14" x14ac:dyDescent="0.25">
      <c r="A147" t="s">
        <v>2701</v>
      </c>
      <c r="B147" t="s">
        <v>2702</v>
      </c>
      <c r="C147" t="s">
        <v>16</v>
      </c>
      <c r="D147" t="s">
        <v>2703</v>
      </c>
      <c r="E147" t="s">
        <v>18</v>
      </c>
      <c r="F147" t="s">
        <v>2704</v>
      </c>
      <c r="G147" t="s">
        <v>2705</v>
      </c>
      <c r="H147" t="s">
        <v>2706</v>
      </c>
      <c r="I147" t="s">
        <v>34</v>
      </c>
      <c r="J147" t="s">
        <v>635</v>
      </c>
      <c r="K147" t="s">
        <v>24</v>
      </c>
      <c r="L147" t="s">
        <v>63</v>
      </c>
      <c r="M147" t="s">
        <v>2707</v>
      </c>
      <c r="N147" t="s">
        <v>46</v>
      </c>
    </row>
    <row r="148" spans="1:14" x14ac:dyDescent="0.25">
      <c r="A148" t="s">
        <v>2714</v>
      </c>
      <c r="B148" t="s">
        <v>2715</v>
      </c>
      <c r="C148" t="s">
        <v>76</v>
      </c>
      <c r="E148" t="s">
        <v>18</v>
      </c>
      <c r="F148" t="s">
        <v>2716</v>
      </c>
      <c r="G148" t="s">
        <v>2717</v>
      </c>
      <c r="H148" t="s">
        <v>2718</v>
      </c>
      <c r="I148" t="s">
        <v>34</v>
      </c>
      <c r="J148" t="s">
        <v>551</v>
      </c>
      <c r="K148" t="s">
        <v>24</v>
      </c>
      <c r="L148" t="s">
        <v>184</v>
      </c>
      <c r="M148" t="s">
        <v>2719</v>
      </c>
      <c r="N148" t="s">
        <v>46</v>
      </c>
    </row>
    <row r="149" spans="1:14" x14ac:dyDescent="0.25">
      <c r="A149" t="s">
        <v>1484</v>
      </c>
      <c r="B149" t="s">
        <v>101</v>
      </c>
      <c r="C149" t="s">
        <v>76</v>
      </c>
      <c r="D149" t="s">
        <v>102</v>
      </c>
      <c r="E149" t="s">
        <v>18</v>
      </c>
      <c r="F149" t="s">
        <v>2726</v>
      </c>
      <c r="G149" t="s">
        <v>2727</v>
      </c>
      <c r="H149" t="s">
        <v>2728</v>
      </c>
      <c r="I149" t="s">
        <v>34</v>
      </c>
      <c r="J149" t="s">
        <v>463</v>
      </c>
      <c r="K149" t="s">
        <v>24</v>
      </c>
      <c r="L149" t="s">
        <v>202</v>
      </c>
      <c r="M149" t="s">
        <v>2729</v>
      </c>
      <c r="N149" t="s">
        <v>46</v>
      </c>
    </row>
    <row r="150" spans="1:14" x14ac:dyDescent="0.25">
      <c r="A150" t="s">
        <v>2730</v>
      </c>
      <c r="B150" t="s">
        <v>2731</v>
      </c>
      <c r="C150" t="s">
        <v>16</v>
      </c>
      <c r="D150" t="s">
        <v>2732</v>
      </c>
      <c r="E150" t="s">
        <v>18</v>
      </c>
      <c r="F150" t="s">
        <v>2733</v>
      </c>
      <c r="G150" t="s">
        <v>2734</v>
      </c>
      <c r="H150" t="s">
        <v>2735</v>
      </c>
      <c r="I150" t="s">
        <v>34</v>
      </c>
      <c r="J150" t="s">
        <v>162</v>
      </c>
      <c r="K150" t="s">
        <v>24</v>
      </c>
      <c r="L150" t="s">
        <v>2736</v>
      </c>
      <c r="M150" t="s">
        <v>2737</v>
      </c>
      <c r="N150" t="s">
        <v>46</v>
      </c>
    </row>
    <row r="151" spans="1:14" x14ac:dyDescent="0.25">
      <c r="A151" t="s">
        <v>2758</v>
      </c>
      <c r="B151" t="s">
        <v>2759</v>
      </c>
      <c r="C151" t="s">
        <v>16</v>
      </c>
      <c r="D151" t="s">
        <v>2760</v>
      </c>
      <c r="E151" t="s">
        <v>18</v>
      </c>
      <c r="F151" t="s">
        <v>2761</v>
      </c>
      <c r="G151" t="s">
        <v>2762</v>
      </c>
      <c r="H151" t="s">
        <v>2763</v>
      </c>
      <c r="I151" t="s">
        <v>34</v>
      </c>
      <c r="J151" t="s">
        <v>90</v>
      </c>
      <c r="K151" t="s">
        <v>24</v>
      </c>
      <c r="L151" t="s">
        <v>82</v>
      </c>
      <c r="M151" t="s">
        <v>2764</v>
      </c>
      <c r="N151" t="s">
        <v>46</v>
      </c>
    </row>
    <row r="152" spans="1:14" x14ac:dyDescent="0.25">
      <c r="A152" t="s">
        <v>2765</v>
      </c>
      <c r="B152" t="s">
        <v>2766</v>
      </c>
      <c r="C152" t="s">
        <v>76</v>
      </c>
      <c r="D152" t="s">
        <v>564</v>
      </c>
      <c r="E152" t="s">
        <v>18</v>
      </c>
      <c r="F152" t="s">
        <v>2767</v>
      </c>
      <c r="G152" t="s">
        <v>2768</v>
      </c>
      <c r="H152" t="s">
        <v>2769</v>
      </c>
      <c r="I152" t="s">
        <v>34</v>
      </c>
      <c r="J152" t="s">
        <v>315</v>
      </c>
      <c r="K152" t="s">
        <v>24</v>
      </c>
      <c r="L152" t="s">
        <v>224</v>
      </c>
      <c r="M152" t="s">
        <v>2770</v>
      </c>
      <c r="N152" t="s">
        <v>46</v>
      </c>
    </row>
    <row r="153" spans="1:14" x14ac:dyDescent="0.25">
      <c r="A153" t="s">
        <v>2778</v>
      </c>
      <c r="B153" t="s">
        <v>2779</v>
      </c>
      <c r="C153" t="s">
        <v>76</v>
      </c>
      <c r="D153" t="s">
        <v>102</v>
      </c>
      <c r="E153" t="s">
        <v>18</v>
      </c>
      <c r="F153" t="s">
        <v>2780</v>
      </c>
      <c r="G153" t="s">
        <v>2781</v>
      </c>
      <c r="H153" t="s">
        <v>2782</v>
      </c>
      <c r="I153" t="s">
        <v>34</v>
      </c>
      <c r="J153" t="s">
        <v>2783</v>
      </c>
      <c r="K153" t="s">
        <v>24</v>
      </c>
      <c r="L153" t="s">
        <v>82</v>
      </c>
      <c r="M153" t="s">
        <v>2784</v>
      </c>
      <c r="N153" t="s">
        <v>46</v>
      </c>
    </row>
    <row r="154" spans="1:14" x14ac:dyDescent="0.25">
      <c r="A154" t="s">
        <v>2785</v>
      </c>
      <c r="B154" t="s">
        <v>2786</v>
      </c>
      <c r="C154" t="s">
        <v>16</v>
      </c>
      <c r="D154" t="s">
        <v>2787</v>
      </c>
      <c r="E154" t="s">
        <v>18</v>
      </c>
      <c r="F154" t="s">
        <v>2788</v>
      </c>
      <c r="G154" t="s">
        <v>2789</v>
      </c>
      <c r="H154" t="s">
        <v>2790</v>
      </c>
      <c r="I154" t="s">
        <v>34</v>
      </c>
      <c r="J154" t="s">
        <v>2283</v>
      </c>
      <c r="K154" t="s">
        <v>24</v>
      </c>
      <c r="L154" t="s">
        <v>44</v>
      </c>
      <c r="M154" t="s">
        <v>2791</v>
      </c>
      <c r="N154" t="s">
        <v>46</v>
      </c>
    </row>
    <row r="155" spans="1:14" x14ac:dyDescent="0.25">
      <c r="A155" t="s">
        <v>2796</v>
      </c>
      <c r="B155" t="s">
        <v>2797</v>
      </c>
      <c r="C155" t="s">
        <v>16</v>
      </c>
      <c r="D155" t="s">
        <v>571</v>
      </c>
      <c r="E155" t="s">
        <v>18</v>
      </c>
      <c r="F155" t="s">
        <v>2798</v>
      </c>
      <c r="G155" t="s">
        <v>2799</v>
      </c>
      <c r="H155" t="s">
        <v>2800</v>
      </c>
      <c r="I155" t="s">
        <v>34</v>
      </c>
      <c r="J155" t="s">
        <v>1056</v>
      </c>
      <c r="K155" t="s">
        <v>24</v>
      </c>
      <c r="L155" t="s">
        <v>662</v>
      </c>
      <c r="M155" t="s">
        <v>2801</v>
      </c>
      <c r="N155" t="s">
        <v>46</v>
      </c>
    </row>
    <row r="156" spans="1:14" x14ac:dyDescent="0.25">
      <c r="A156" t="s">
        <v>2802</v>
      </c>
      <c r="B156" t="s">
        <v>2803</v>
      </c>
      <c r="C156" t="s">
        <v>16</v>
      </c>
      <c r="D156" t="s">
        <v>2368</v>
      </c>
      <c r="E156" t="s">
        <v>18</v>
      </c>
      <c r="F156" t="s">
        <v>2804</v>
      </c>
      <c r="G156" t="s">
        <v>2805</v>
      </c>
      <c r="H156" t="s">
        <v>2806</v>
      </c>
      <c r="I156" t="s">
        <v>34</v>
      </c>
      <c r="J156" t="s">
        <v>551</v>
      </c>
      <c r="K156" t="s">
        <v>24</v>
      </c>
      <c r="L156" t="s">
        <v>224</v>
      </c>
      <c r="M156" t="s">
        <v>2807</v>
      </c>
      <c r="N156" t="s">
        <v>46</v>
      </c>
    </row>
    <row r="157" spans="1:14" x14ac:dyDescent="0.25">
      <c r="A157" t="s">
        <v>2814</v>
      </c>
      <c r="B157" t="s">
        <v>2815</v>
      </c>
      <c r="C157" t="s">
        <v>16</v>
      </c>
      <c r="D157" t="s">
        <v>2703</v>
      </c>
      <c r="E157" t="s">
        <v>18</v>
      </c>
      <c r="F157" t="s">
        <v>2816</v>
      </c>
      <c r="G157" t="s">
        <v>2817</v>
      </c>
      <c r="H157" t="s">
        <v>2818</v>
      </c>
      <c r="I157" t="s">
        <v>34</v>
      </c>
      <c r="J157" t="s">
        <v>1557</v>
      </c>
      <c r="K157" t="s">
        <v>24</v>
      </c>
      <c r="L157" t="s">
        <v>63</v>
      </c>
      <c r="M157" t="s">
        <v>2819</v>
      </c>
      <c r="N157" t="s">
        <v>46</v>
      </c>
    </row>
    <row r="158" spans="1:14" x14ac:dyDescent="0.25">
      <c r="A158" t="s">
        <v>2820</v>
      </c>
      <c r="B158" t="s">
        <v>2821</v>
      </c>
      <c r="C158" t="s">
        <v>16</v>
      </c>
      <c r="D158" t="s">
        <v>2822</v>
      </c>
      <c r="E158" t="s">
        <v>18</v>
      </c>
      <c r="F158" t="s">
        <v>2823</v>
      </c>
      <c r="G158" t="s">
        <v>2824</v>
      </c>
      <c r="H158" t="s">
        <v>2825</v>
      </c>
      <c r="I158" t="s">
        <v>34</v>
      </c>
      <c r="J158" t="s">
        <v>201</v>
      </c>
      <c r="K158" t="s">
        <v>24</v>
      </c>
      <c r="L158" t="s">
        <v>248</v>
      </c>
      <c r="M158" t="s">
        <v>2826</v>
      </c>
      <c r="N158" t="s">
        <v>46</v>
      </c>
    </row>
    <row r="159" spans="1:14" x14ac:dyDescent="0.25">
      <c r="A159" t="s">
        <v>2834</v>
      </c>
      <c r="B159" t="s">
        <v>2835</v>
      </c>
      <c r="C159" t="s">
        <v>76</v>
      </c>
      <c r="D159" t="s">
        <v>2264</v>
      </c>
      <c r="E159" t="s">
        <v>18</v>
      </c>
      <c r="F159" t="s">
        <v>2836</v>
      </c>
      <c r="G159" t="s">
        <v>2837</v>
      </c>
      <c r="H159" t="s">
        <v>2838</v>
      </c>
      <c r="I159" t="s">
        <v>34</v>
      </c>
      <c r="J159" t="s">
        <v>162</v>
      </c>
      <c r="K159" t="s">
        <v>24</v>
      </c>
      <c r="L159" t="s">
        <v>224</v>
      </c>
      <c r="M159" t="s">
        <v>2839</v>
      </c>
      <c r="N159" t="s">
        <v>46</v>
      </c>
    </row>
    <row r="160" spans="1:14" x14ac:dyDescent="0.25">
      <c r="A160" t="s">
        <v>2845</v>
      </c>
      <c r="B160" t="s">
        <v>2846</v>
      </c>
      <c r="C160" t="s">
        <v>76</v>
      </c>
      <c r="D160" t="s">
        <v>2847</v>
      </c>
      <c r="E160" t="s">
        <v>18</v>
      </c>
      <c r="F160" t="s">
        <v>2848</v>
      </c>
      <c r="G160" t="s">
        <v>2849</v>
      </c>
      <c r="H160" t="s">
        <v>2850</v>
      </c>
      <c r="I160" t="s">
        <v>34</v>
      </c>
      <c r="J160" t="s">
        <v>2283</v>
      </c>
      <c r="K160" t="s">
        <v>24</v>
      </c>
      <c r="L160" t="s">
        <v>82</v>
      </c>
      <c r="M160" t="s">
        <v>2851</v>
      </c>
      <c r="N160" t="s">
        <v>46</v>
      </c>
    </row>
    <row r="161" spans="1:14" x14ac:dyDescent="0.25">
      <c r="A161" t="s">
        <v>2852</v>
      </c>
      <c r="B161" t="s">
        <v>2779</v>
      </c>
      <c r="C161" t="s">
        <v>76</v>
      </c>
      <c r="D161" t="s">
        <v>102</v>
      </c>
      <c r="E161" t="s">
        <v>18</v>
      </c>
      <c r="F161" t="s">
        <v>2853</v>
      </c>
      <c r="G161" t="s">
        <v>2854</v>
      </c>
      <c r="H161" t="s">
        <v>2855</v>
      </c>
      <c r="I161" t="s">
        <v>34</v>
      </c>
      <c r="J161" t="s">
        <v>528</v>
      </c>
      <c r="K161" t="s">
        <v>24</v>
      </c>
      <c r="L161" t="s">
        <v>82</v>
      </c>
      <c r="M161" t="s">
        <v>2856</v>
      </c>
      <c r="N161" t="s">
        <v>46</v>
      </c>
    </row>
    <row r="162" spans="1:14" x14ac:dyDescent="0.25">
      <c r="A162" t="s">
        <v>2857</v>
      </c>
      <c r="B162" t="s">
        <v>2858</v>
      </c>
      <c r="C162" t="s">
        <v>16</v>
      </c>
      <c r="D162" t="s">
        <v>2859</v>
      </c>
      <c r="E162" t="s">
        <v>18</v>
      </c>
      <c r="F162" t="s">
        <v>2860</v>
      </c>
      <c r="G162" t="s">
        <v>2861</v>
      </c>
      <c r="H162" t="s">
        <v>2862</v>
      </c>
      <c r="I162" t="s">
        <v>34</v>
      </c>
      <c r="J162" t="s">
        <v>626</v>
      </c>
      <c r="K162" t="s">
        <v>24</v>
      </c>
      <c r="L162" t="s">
        <v>2863</v>
      </c>
      <c r="M162" t="s">
        <v>2864</v>
      </c>
      <c r="N162" t="s">
        <v>46</v>
      </c>
    </row>
    <row r="163" spans="1:14" x14ac:dyDescent="0.25">
      <c r="A163" t="s">
        <v>2865</v>
      </c>
      <c r="B163" t="s">
        <v>2866</v>
      </c>
      <c r="C163" t="s">
        <v>76</v>
      </c>
      <c r="D163" t="s">
        <v>1376</v>
      </c>
      <c r="E163" t="s">
        <v>18</v>
      </c>
      <c r="F163" t="s">
        <v>2867</v>
      </c>
      <c r="G163" t="s">
        <v>2868</v>
      </c>
      <c r="H163" t="s">
        <v>2869</v>
      </c>
      <c r="I163" t="s">
        <v>34</v>
      </c>
      <c r="J163" t="s">
        <v>201</v>
      </c>
      <c r="K163" t="s">
        <v>24</v>
      </c>
      <c r="L163" t="s">
        <v>477</v>
      </c>
      <c r="M163" t="s">
        <v>2870</v>
      </c>
      <c r="N163" t="s">
        <v>46</v>
      </c>
    </row>
    <row r="164" spans="1:14" x14ac:dyDescent="0.25">
      <c r="A164" t="s">
        <v>2878</v>
      </c>
      <c r="B164" t="s">
        <v>2879</v>
      </c>
      <c r="C164" t="s">
        <v>76</v>
      </c>
      <c r="D164" t="s">
        <v>102</v>
      </c>
      <c r="E164" t="s">
        <v>695</v>
      </c>
      <c r="F164" t="s">
        <v>2880</v>
      </c>
      <c r="G164" t="s">
        <v>2881</v>
      </c>
      <c r="H164" t="s">
        <v>2882</v>
      </c>
      <c r="I164" t="s">
        <v>34</v>
      </c>
      <c r="J164" t="s">
        <v>333</v>
      </c>
      <c r="K164" t="s">
        <v>24</v>
      </c>
      <c r="L164" t="s">
        <v>82</v>
      </c>
      <c r="M164" t="s">
        <v>2883</v>
      </c>
      <c r="N164" t="s">
        <v>46</v>
      </c>
    </row>
    <row r="165" spans="1:14" x14ac:dyDescent="0.25">
      <c r="A165" t="s">
        <v>2884</v>
      </c>
      <c r="B165" t="s">
        <v>2885</v>
      </c>
      <c r="C165" t="s">
        <v>16</v>
      </c>
      <c r="D165" t="s">
        <v>102</v>
      </c>
      <c r="E165" t="s">
        <v>695</v>
      </c>
      <c r="F165" t="s">
        <v>2886</v>
      </c>
      <c r="G165" t="s">
        <v>2887</v>
      </c>
      <c r="H165" t="s">
        <v>2888</v>
      </c>
      <c r="I165" t="s">
        <v>34</v>
      </c>
      <c r="J165" t="s">
        <v>1435</v>
      </c>
      <c r="K165" t="s">
        <v>24</v>
      </c>
      <c r="L165" t="s">
        <v>82</v>
      </c>
      <c r="M165" t="s">
        <v>2889</v>
      </c>
      <c r="N165" t="s">
        <v>46</v>
      </c>
    </row>
    <row r="166" spans="1:14" x14ac:dyDescent="0.25">
      <c r="A166" t="s">
        <v>2907</v>
      </c>
      <c r="C166" t="s">
        <v>76</v>
      </c>
      <c r="D166" t="s">
        <v>2908</v>
      </c>
      <c r="E166" t="s">
        <v>695</v>
      </c>
      <c r="F166" t="s">
        <v>2909</v>
      </c>
      <c r="G166" t="s">
        <v>2910</v>
      </c>
      <c r="H166" t="s">
        <v>2911</v>
      </c>
      <c r="I166" t="s">
        <v>34</v>
      </c>
      <c r="J166" t="s">
        <v>626</v>
      </c>
      <c r="K166" t="s">
        <v>24</v>
      </c>
      <c r="L166" t="s">
        <v>2912</v>
      </c>
      <c r="M166" t="s">
        <v>2913</v>
      </c>
      <c r="N166" t="s">
        <v>46</v>
      </c>
    </row>
    <row r="167" spans="1:14" x14ac:dyDescent="0.25">
      <c r="A167" t="s">
        <v>2902</v>
      </c>
      <c r="B167" t="s">
        <v>2914</v>
      </c>
      <c r="C167" t="s">
        <v>16</v>
      </c>
      <c r="D167" t="s">
        <v>102</v>
      </c>
      <c r="E167" t="s">
        <v>695</v>
      </c>
      <c r="F167" t="s">
        <v>2915</v>
      </c>
      <c r="G167" t="s">
        <v>2916</v>
      </c>
      <c r="H167" t="s">
        <v>2917</v>
      </c>
      <c r="I167" t="s">
        <v>34</v>
      </c>
      <c r="J167" t="s">
        <v>575</v>
      </c>
      <c r="K167" t="s">
        <v>24</v>
      </c>
      <c r="L167" t="s">
        <v>82</v>
      </c>
      <c r="M167" t="s">
        <v>2918</v>
      </c>
      <c r="N167" t="s">
        <v>46</v>
      </c>
    </row>
    <row r="168" spans="1:14" x14ac:dyDescent="0.25">
      <c r="A168" t="s">
        <v>2919</v>
      </c>
      <c r="B168" t="s">
        <v>2920</v>
      </c>
      <c r="C168" t="s">
        <v>76</v>
      </c>
      <c r="D168" t="s">
        <v>2921</v>
      </c>
      <c r="E168" t="s">
        <v>695</v>
      </c>
      <c r="F168" t="s">
        <v>2922</v>
      </c>
      <c r="G168" t="s">
        <v>2923</v>
      </c>
      <c r="H168" t="s">
        <v>2924</v>
      </c>
      <c r="I168" t="s">
        <v>34</v>
      </c>
      <c r="J168" t="s">
        <v>43</v>
      </c>
      <c r="K168" t="s">
        <v>24</v>
      </c>
      <c r="L168" t="s">
        <v>233</v>
      </c>
      <c r="M168" t="s">
        <v>2925</v>
      </c>
      <c r="N168" t="s">
        <v>46</v>
      </c>
    </row>
    <row r="169" spans="1:14" x14ac:dyDescent="0.25">
      <c r="A169" t="s">
        <v>2907</v>
      </c>
      <c r="C169" t="s">
        <v>76</v>
      </c>
      <c r="D169" t="s">
        <v>2908</v>
      </c>
      <c r="E169" t="s">
        <v>695</v>
      </c>
      <c r="F169" t="s">
        <v>2970</v>
      </c>
      <c r="G169" t="s">
        <v>2971</v>
      </c>
      <c r="H169" t="s">
        <v>2972</v>
      </c>
      <c r="I169" t="s">
        <v>34</v>
      </c>
      <c r="J169" t="s">
        <v>626</v>
      </c>
      <c r="K169" t="s">
        <v>24</v>
      </c>
      <c r="L169" t="s">
        <v>2912</v>
      </c>
      <c r="M169" t="s">
        <v>2973</v>
      </c>
      <c r="N169" t="s">
        <v>46</v>
      </c>
    </row>
    <row r="170" spans="1:14" x14ac:dyDescent="0.25">
      <c r="A170" t="s">
        <v>2986</v>
      </c>
      <c r="B170" t="s">
        <v>752</v>
      </c>
      <c r="C170" t="s">
        <v>76</v>
      </c>
      <c r="D170" t="s">
        <v>753</v>
      </c>
      <c r="E170" t="s">
        <v>695</v>
      </c>
      <c r="F170" t="s">
        <v>2987</v>
      </c>
      <c r="G170" t="s">
        <v>2988</v>
      </c>
      <c r="H170" t="s">
        <v>2989</v>
      </c>
      <c r="I170" t="s">
        <v>34</v>
      </c>
      <c r="J170" t="s">
        <v>551</v>
      </c>
      <c r="K170" t="s">
        <v>24</v>
      </c>
      <c r="L170" t="s">
        <v>82</v>
      </c>
      <c r="M170" t="s">
        <v>2990</v>
      </c>
      <c r="N170" t="s">
        <v>46</v>
      </c>
    </row>
    <row r="171" spans="1:14" x14ac:dyDescent="0.25">
      <c r="A171" t="s">
        <v>2991</v>
      </c>
      <c r="B171" t="s">
        <v>101</v>
      </c>
      <c r="C171" t="s">
        <v>16</v>
      </c>
      <c r="D171" t="s">
        <v>102</v>
      </c>
      <c r="E171" t="s">
        <v>695</v>
      </c>
      <c r="F171" t="s">
        <v>2992</v>
      </c>
      <c r="G171" t="s">
        <v>2993</v>
      </c>
      <c r="H171" t="s">
        <v>2994</v>
      </c>
      <c r="I171" t="s">
        <v>34</v>
      </c>
      <c r="J171" t="s">
        <v>490</v>
      </c>
      <c r="K171" t="s">
        <v>24</v>
      </c>
      <c r="L171" t="s">
        <v>82</v>
      </c>
      <c r="M171" t="s">
        <v>2995</v>
      </c>
      <c r="N171" t="s">
        <v>46</v>
      </c>
    </row>
    <row r="172" spans="1:14" x14ac:dyDescent="0.25">
      <c r="A172" t="s">
        <v>3000</v>
      </c>
      <c r="B172" t="s">
        <v>3001</v>
      </c>
      <c r="C172" t="s">
        <v>76</v>
      </c>
      <c r="D172" t="s">
        <v>1354</v>
      </c>
      <c r="E172" t="s">
        <v>695</v>
      </c>
      <c r="F172" t="s">
        <v>3002</v>
      </c>
      <c r="G172" t="s">
        <v>3003</v>
      </c>
      <c r="H172" t="s">
        <v>3004</v>
      </c>
      <c r="I172" t="s">
        <v>34</v>
      </c>
      <c r="J172" t="s">
        <v>536</v>
      </c>
      <c r="K172" t="s">
        <v>24</v>
      </c>
      <c r="L172" t="s">
        <v>1358</v>
      </c>
      <c r="M172" t="s">
        <v>3005</v>
      </c>
      <c r="N172" t="s">
        <v>46</v>
      </c>
    </row>
    <row r="173" spans="1:14" x14ac:dyDescent="0.25">
      <c r="A173" t="s">
        <v>3006</v>
      </c>
      <c r="B173" t="s">
        <v>3007</v>
      </c>
      <c r="C173" t="s">
        <v>76</v>
      </c>
      <c r="D173" t="s">
        <v>3008</v>
      </c>
      <c r="E173" t="s">
        <v>695</v>
      </c>
      <c r="F173" t="s">
        <v>3009</v>
      </c>
      <c r="G173" t="s">
        <v>3010</v>
      </c>
      <c r="H173" t="s">
        <v>3011</v>
      </c>
      <c r="I173" t="s">
        <v>34</v>
      </c>
      <c r="J173" t="s">
        <v>3012</v>
      </c>
      <c r="K173" t="s">
        <v>24</v>
      </c>
      <c r="L173" t="s">
        <v>3013</v>
      </c>
      <c r="M173" t="s">
        <v>3014</v>
      </c>
      <c r="N173" t="s">
        <v>46</v>
      </c>
    </row>
    <row r="174" spans="1:14" x14ac:dyDescent="0.25">
      <c r="A174" t="s">
        <v>3025</v>
      </c>
      <c r="B174" t="s">
        <v>101</v>
      </c>
      <c r="C174" t="s">
        <v>16</v>
      </c>
      <c r="D174" t="s">
        <v>102</v>
      </c>
      <c r="E174" t="s">
        <v>695</v>
      </c>
      <c r="F174" t="s">
        <v>3026</v>
      </c>
      <c r="G174" t="s">
        <v>3027</v>
      </c>
      <c r="H174" t="s">
        <v>3028</v>
      </c>
      <c r="I174" t="s">
        <v>34</v>
      </c>
      <c r="J174" t="s">
        <v>53</v>
      </c>
      <c r="K174" t="s">
        <v>24</v>
      </c>
      <c r="L174" t="s">
        <v>202</v>
      </c>
      <c r="M174" t="s">
        <v>3029</v>
      </c>
      <c r="N174" t="s">
        <v>46</v>
      </c>
    </row>
    <row r="175" spans="1:14" x14ac:dyDescent="0.25">
      <c r="A175" t="s">
        <v>3053</v>
      </c>
      <c r="B175" t="s">
        <v>101</v>
      </c>
      <c r="C175" t="s">
        <v>16</v>
      </c>
      <c r="D175" t="s">
        <v>102</v>
      </c>
      <c r="E175" t="s">
        <v>695</v>
      </c>
      <c r="F175" t="s">
        <v>3054</v>
      </c>
      <c r="G175" t="s">
        <v>3055</v>
      </c>
      <c r="H175" t="s">
        <v>3056</v>
      </c>
      <c r="I175" t="s">
        <v>34</v>
      </c>
      <c r="J175" t="s">
        <v>53</v>
      </c>
      <c r="K175" t="s">
        <v>24</v>
      </c>
      <c r="L175" t="s">
        <v>202</v>
      </c>
      <c r="M175" t="s">
        <v>3057</v>
      </c>
      <c r="N175" t="s">
        <v>46</v>
      </c>
    </row>
    <row r="176" spans="1:14" x14ac:dyDescent="0.25">
      <c r="A176" t="s">
        <v>3058</v>
      </c>
      <c r="B176" t="s">
        <v>3059</v>
      </c>
      <c r="C176" t="s">
        <v>76</v>
      </c>
      <c r="D176" t="s">
        <v>3060</v>
      </c>
      <c r="E176" t="s">
        <v>695</v>
      </c>
      <c r="F176" t="s">
        <v>3061</v>
      </c>
      <c r="G176" t="s">
        <v>3062</v>
      </c>
      <c r="H176" t="s">
        <v>3063</v>
      </c>
      <c r="I176" t="s">
        <v>34</v>
      </c>
      <c r="J176" t="s">
        <v>1468</v>
      </c>
      <c r="K176" t="s">
        <v>24</v>
      </c>
      <c r="L176" t="s">
        <v>224</v>
      </c>
      <c r="M176" t="s">
        <v>3064</v>
      </c>
      <c r="N176" t="s">
        <v>46</v>
      </c>
    </row>
    <row r="177" spans="1:14" x14ac:dyDescent="0.25">
      <c r="A177" t="s">
        <v>3065</v>
      </c>
      <c r="B177" t="s">
        <v>2933</v>
      </c>
      <c r="C177" t="s">
        <v>76</v>
      </c>
      <c r="D177" t="s">
        <v>2934</v>
      </c>
      <c r="E177" t="s">
        <v>695</v>
      </c>
      <c r="F177" t="s">
        <v>3066</v>
      </c>
      <c r="G177" t="s">
        <v>3067</v>
      </c>
      <c r="H177" t="s">
        <v>3068</v>
      </c>
      <c r="I177" t="s">
        <v>34</v>
      </c>
      <c r="J177" t="s">
        <v>2502</v>
      </c>
      <c r="K177" t="s">
        <v>24</v>
      </c>
      <c r="L177" t="s">
        <v>2938</v>
      </c>
      <c r="M177" t="s">
        <v>3069</v>
      </c>
      <c r="N177" t="s">
        <v>46</v>
      </c>
    </row>
    <row r="178" spans="1:14" x14ac:dyDescent="0.25">
      <c r="A178" t="s">
        <v>3124</v>
      </c>
      <c r="B178" t="s">
        <v>1051</v>
      </c>
      <c r="C178" t="s">
        <v>76</v>
      </c>
      <c r="D178" t="s">
        <v>1052</v>
      </c>
      <c r="E178" t="s">
        <v>695</v>
      </c>
      <c r="F178" t="s">
        <v>3125</v>
      </c>
      <c r="G178" t="s">
        <v>3126</v>
      </c>
      <c r="H178" t="s">
        <v>3127</v>
      </c>
      <c r="I178" t="s">
        <v>34</v>
      </c>
      <c r="J178" t="s">
        <v>162</v>
      </c>
      <c r="K178" t="s">
        <v>24</v>
      </c>
      <c r="L178" t="s">
        <v>224</v>
      </c>
      <c r="M178" t="s">
        <v>3128</v>
      </c>
      <c r="N178" t="s">
        <v>46</v>
      </c>
    </row>
    <row r="179" spans="1:14" x14ac:dyDescent="0.25">
      <c r="A179" t="s">
        <v>3161</v>
      </c>
      <c r="B179" t="s">
        <v>3162</v>
      </c>
      <c r="C179" t="s">
        <v>76</v>
      </c>
      <c r="D179" t="s">
        <v>3163</v>
      </c>
      <c r="E179" t="s">
        <v>695</v>
      </c>
      <c r="F179" t="s">
        <v>3164</v>
      </c>
      <c r="G179" t="s">
        <v>3165</v>
      </c>
      <c r="H179" t="s">
        <v>3166</v>
      </c>
      <c r="I179" t="s">
        <v>34</v>
      </c>
      <c r="J179" t="s">
        <v>2283</v>
      </c>
      <c r="K179" t="s">
        <v>24</v>
      </c>
      <c r="L179" t="s">
        <v>82</v>
      </c>
      <c r="M179" t="s">
        <v>3167</v>
      </c>
      <c r="N179" t="s">
        <v>46</v>
      </c>
    </row>
    <row r="180" spans="1:14" x14ac:dyDescent="0.25">
      <c r="A180" t="s">
        <v>3172</v>
      </c>
      <c r="B180" t="s">
        <v>2879</v>
      </c>
      <c r="C180" t="s">
        <v>76</v>
      </c>
      <c r="D180" t="s">
        <v>102</v>
      </c>
      <c r="E180" t="s">
        <v>695</v>
      </c>
      <c r="F180" t="s">
        <v>3173</v>
      </c>
      <c r="G180" t="s">
        <v>3174</v>
      </c>
      <c r="H180" t="s">
        <v>3175</v>
      </c>
      <c r="I180" t="s">
        <v>34</v>
      </c>
      <c r="J180" t="s">
        <v>333</v>
      </c>
      <c r="K180" t="s">
        <v>24</v>
      </c>
      <c r="L180" t="s">
        <v>82</v>
      </c>
      <c r="M180" t="s">
        <v>3176</v>
      </c>
      <c r="N180" t="s">
        <v>46</v>
      </c>
    </row>
    <row r="181" spans="1:14" x14ac:dyDescent="0.25">
      <c r="A181" t="s">
        <v>3201</v>
      </c>
      <c r="B181" t="s">
        <v>3202</v>
      </c>
      <c r="C181" t="s">
        <v>76</v>
      </c>
      <c r="D181" t="s">
        <v>1052</v>
      </c>
      <c r="E181" t="s">
        <v>695</v>
      </c>
      <c r="F181" t="s">
        <v>3203</v>
      </c>
      <c r="G181" t="s">
        <v>3204</v>
      </c>
      <c r="H181" t="s">
        <v>3205</v>
      </c>
      <c r="I181" t="s">
        <v>34</v>
      </c>
      <c r="J181" t="s">
        <v>1056</v>
      </c>
      <c r="K181" t="s">
        <v>24</v>
      </c>
      <c r="L181" t="s">
        <v>224</v>
      </c>
      <c r="M181" t="s">
        <v>3206</v>
      </c>
      <c r="N181" t="s">
        <v>46</v>
      </c>
    </row>
    <row r="182" spans="1:14" x14ac:dyDescent="0.25">
      <c r="A182" t="s">
        <v>3212</v>
      </c>
      <c r="B182" t="s">
        <v>3007</v>
      </c>
      <c r="C182" t="s">
        <v>76</v>
      </c>
      <c r="D182" t="s">
        <v>3008</v>
      </c>
      <c r="E182" t="s">
        <v>695</v>
      </c>
      <c r="F182" t="s">
        <v>3213</v>
      </c>
      <c r="G182" t="s">
        <v>3214</v>
      </c>
      <c r="H182" t="s">
        <v>3215</v>
      </c>
      <c r="I182" t="s">
        <v>34</v>
      </c>
      <c r="J182" t="s">
        <v>315</v>
      </c>
      <c r="K182" t="s">
        <v>24</v>
      </c>
      <c r="L182" t="s">
        <v>3013</v>
      </c>
      <c r="M182" t="s">
        <v>3216</v>
      </c>
      <c r="N182" t="s">
        <v>46</v>
      </c>
    </row>
    <row r="183" spans="1:14" x14ac:dyDescent="0.25">
      <c r="A183" t="s">
        <v>3217</v>
      </c>
      <c r="B183" t="s">
        <v>3218</v>
      </c>
      <c r="C183" t="s">
        <v>76</v>
      </c>
      <c r="E183" t="s">
        <v>695</v>
      </c>
      <c r="F183" t="s">
        <v>3219</v>
      </c>
      <c r="G183" t="s">
        <v>3220</v>
      </c>
      <c r="H183" t="s">
        <v>3221</v>
      </c>
      <c r="I183" t="s">
        <v>34</v>
      </c>
      <c r="J183" t="s">
        <v>648</v>
      </c>
      <c r="K183" t="s">
        <v>24</v>
      </c>
      <c r="M183" t="s">
        <v>3222</v>
      </c>
      <c r="N183" t="s">
        <v>46</v>
      </c>
    </row>
    <row r="184" spans="1:14" x14ac:dyDescent="0.25">
      <c r="A184" t="s">
        <v>3223</v>
      </c>
      <c r="B184" t="s">
        <v>3218</v>
      </c>
      <c r="C184" t="s">
        <v>76</v>
      </c>
      <c r="E184" t="s">
        <v>695</v>
      </c>
      <c r="F184" t="s">
        <v>3224</v>
      </c>
      <c r="G184" t="s">
        <v>3225</v>
      </c>
      <c r="H184" t="s">
        <v>3226</v>
      </c>
      <c r="I184" t="s">
        <v>34</v>
      </c>
      <c r="J184" t="s">
        <v>2594</v>
      </c>
      <c r="K184" t="s">
        <v>24</v>
      </c>
      <c r="M184" t="s">
        <v>3227</v>
      </c>
      <c r="N184" t="s">
        <v>46</v>
      </c>
    </row>
    <row r="185" spans="1:14" x14ac:dyDescent="0.25">
      <c r="A185" t="s">
        <v>3233</v>
      </c>
      <c r="B185" t="s">
        <v>3234</v>
      </c>
      <c r="C185" t="s">
        <v>76</v>
      </c>
      <c r="D185" t="s">
        <v>3235</v>
      </c>
      <c r="E185" t="s">
        <v>695</v>
      </c>
      <c r="F185" t="s">
        <v>3236</v>
      </c>
      <c r="G185" t="s">
        <v>3237</v>
      </c>
      <c r="H185" t="s">
        <v>3238</v>
      </c>
      <c r="I185" t="s">
        <v>34</v>
      </c>
      <c r="J185" t="s">
        <v>90</v>
      </c>
      <c r="K185" t="s">
        <v>24</v>
      </c>
      <c r="L185" t="s">
        <v>3239</v>
      </c>
      <c r="M185" t="s">
        <v>3240</v>
      </c>
      <c r="N185" t="s">
        <v>46</v>
      </c>
    </row>
    <row r="186" spans="1:14" x14ac:dyDescent="0.25">
      <c r="A186" t="s">
        <v>2902</v>
      </c>
      <c r="B186" t="s">
        <v>2903</v>
      </c>
      <c r="C186" t="s">
        <v>16</v>
      </c>
      <c r="D186" t="s">
        <v>102</v>
      </c>
      <c r="E186" t="s">
        <v>695</v>
      </c>
      <c r="F186" t="s">
        <v>3255</v>
      </c>
      <c r="G186" t="s">
        <v>3256</v>
      </c>
      <c r="H186" t="s">
        <v>3257</v>
      </c>
      <c r="I186" t="s">
        <v>34</v>
      </c>
      <c r="J186" t="s">
        <v>1056</v>
      </c>
      <c r="K186" t="s">
        <v>24</v>
      </c>
      <c r="L186" t="s">
        <v>82</v>
      </c>
      <c r="M186" t="s">
        <v>3258</v>
      </c>
      <c r="N186" t="s">
        <v>46</v>
      </c>
    </row>
    <row r="187" spans="1:14" x14ac:dyDescent="0.25">
      <c r="A187" t="s">
        <v>3286</v>
      </c>
      <c r="B187" t="s">
        <v>3007</v>
      </c>
      <c r="C187" t="s">
        <v>76</v>
      </c>
      <c r="D187" t="s">
        <v>3008</v>
      </c>
      <c r="E187" t="s">
        <v>695</v>
      </c>
      <c r="F187" t="s">
        <v>3287</v>
      </c>
      <c r="G187" t="s">
        <v>3288</v>
      </c>
      <c r="H187" t="s">
        <v>3289</v>
      </c>
      <c r="I187" t="s">
        <v>34</v>
      </c>
      <c r="J187" t="s">
        <v>315</v>
      </c>
      <c r="K187" t="s">
        <v>24</v>
      </c>
      <c r="L187" t="s">
        <v>3013</v>
      </c>
      <c r="M187" t="s">
        <v>3290</v>
      </c>
      <c r="N187" t="s">
        <v>46</v>
      </c>
    </row>
    <row r="188" spans="1:14" x14ac:dyDescent="0.25">
      <c r="A188" t="s">
        <v>3296</v>
      </c>
      <c r="B188" t="s">
        <v>3157</v>
      </c>
      <c r="C188" t="s">
        <v>16</v>
      </c>
      <c r="D188" t="s">
        <v>1006</v>
      </c>
      <c r="E188" t="s">
        <v>695</v>
      </c>
      <c r="F188" t="s">
        <v>3297</v>
      </c>
      <c r="G188" t="s">
        <v>3298</v>
      </c>
      <c r="H188" t="s">
        <v>3299</v>
      </c>
      <c r="I188" t="s">
        <v>34</v>
      </c>
      <c r="J188" t="s">
        <v>669</v>
      </c>
      <c r="K188" t="s">
        <v>24</v>
      </c>
      <c r="L188" t="s">
        <v>848</v>
      </c>
      <c r="M188" t="s">
        <v>3300</v>
      </c>
      <c r="N188" t="s">
        <v>46</v>
      </c>
    </row>
    <row r="189" spans="1:14" x14ac:dyDescent="0.25">
      <c r="A189" t="s">
        <v>3404</v>
      </c>
      <c r="B189" t="s">
        <v>3059</v>
      </c>
      <c r="C189" t="s">
        <v>76</v>
      </c>
      <c r="D189" t="s">
        <v>3060</v>
      </c>
      <c r="E189" t="s">
        <v>695</v>
      </c>
      <c r="F189" t="s">
        <v>3405</v>
      </c>
      <c r="G189" t="s">
        <v>3406</v>
      </c>
      <c r="H189" t="s">
        <v>3407</v>
      </c>
      <c r="I189" t="s">
        <v>34</v>
      </c>
      <c r="J189" t="s">
        <v>2658</v>
      </c>
      <c r="K189" t="s">
        <v>24</v>
      </c>
      <c r="L189" t="s">
        <v>224</v>
      </c>
      <c r="M189" t="s">
        <v>3408</v>
      </c>
      <c r="N189" t="s">
        <v>46</v>
      </c>
    </row>
    <row r="190" spans="1:14" x14ac:dyDescent="0.25">
      <c r="A190" t="s">
        <v>3430</v>
      </c>
      <c r="B190" t="s">
        <v>752</v>
      </c>
      <c r="C190" t="s">
        <v>76</v>
      </c>
      <c r="D190" t="s">
        <v>753</v>
      </c>
      <c r="E190" t="s">
        <v>695</v>
      </c>
      <c r="F190" t="s">
        <v>3431</v>
      </c>
      <c r="G190" t="s">
        <v>3432</v>
      </c>
      <c r="H190" t="s">
        <v>3433</v>
      </c>
      <c r="I190" t="s">
        <v>34</v>
      </c>
      <c r="J190" t="s">
        <v>551</v>
      </c>
      <c r="K190" t="s">
        <v>24</v>
      </c>
      <c r="L190" t="s">
        <v>82</v>
      </c>
      <c r="M190" t="s">
        <v>3434</v>
      </c>
      <c r="N190" t="s">
        <v>46</v>
      </c>
    </row>
    <row r="191" spans="1:14" x14ac:dyDescent="0.25">
      <c r="A191" t="s">
        <v>3439</v>
      </c>
      <c r="B191" t="s">
        <v>3440</v>
      </c>
      <c r="C191" t="s">
        <v>16</v>
      </c>
      <c r="D191" t="s">
        <v>3441</v>
      </c>
      <c r="E191" t="s">
        <v>695</v>
      </c>
      <c r="F191" t="s">
        <v>3442</v>
      </c>
      <c r="G191" t="s">
        <v>3443</v>
      </c>
      <c r="H191" t="s">
        <v>3444</v>
      </c>
      <c r="I191" t="s">
        <v>34</v>
      </c>
      <c r="J191" t="s">
        <v>551</v>
      </c>
      <c r="K191" t="s">
        <v>24</v>
      </c>
      <c r="L191" t="s">
        <v>224</v>
      </c>
      <c r="M191" t="s">
        <v>3445</v>
      </c>
      <c r="N191" t="s">
        <v>46</v>
      </c>
    </row>
    <row r="192" spans="1:14" x14ac:dyDescent="0.25">
      <c r="A192" t="s">
        <v>3463</v>
      </c>
      <c r="B192" t="s">
        <v>1051</v>
      </c>
      <c r="C192" t="s">
        <v>76</v>
      </c>
      <c r="D192" t="s">
        <v>1052</v>
      </c>
      <c r="E192" t="s">
        <v>695</v>
      </c>
      <c r="F192" t="s">
        <v>3464</v>
      </c>
      <c r="G192" t="s">
        <v>3465</v>
      </c>
      <c r="H192" t="s">
        <v>3466</v>
      </c>
      <c r="I192" t="s">
        <v>34</v>
      </c>
      <c r="J192" t="s">
        <v>1056</v>
      </c>
      <c r="K192" t="s">
        <v>24</v>
      </c>
      <c r="L192" t="s">
        <v>224</v>
      </c>
      <c r="M192" t="s">
        <v>3467</v>
      </c>
      <c r="N192" t="s">
        <v>46</v>
      </c>
    </row>
    <row r="193" spans="1:14" x14ac:dyDescent="0.25">
      <c r="A193" t="s">
        <v>3525</v>
      </c>
      <c r="B193" t="s">
        <v>3042</v>
      </c>
      <c r="C193" t="s">
        <v>76</v>
      </c>
      <c r="D193" t="s">
        <v>102</v>
      </c>
      <c r="E193" t="s">
        <v>695</v>
      </c>
      <c r="F193" t="s">
        <v>3526</v>
      </c>
      <c r="G193" t="s">
        <v>3527</v>
      </c>
      <c r="H193" t="s">
        <v>3528</v>
      </c>
      <c r="I193" t="s">
        <v>34</v>
      </c>
      <c r="J193" t="s">
        <v>106</v>
      </c>
      <c r="K193" t="s">
        <v>24</v>
      </c>
      <c r="L193" t="s">
        <v>82</v>
      </c>
      <c r="M193" t="s">
        <v>3529</v>
      </c>
      <c r="N193" t="s">
        <v>46</v>
      </c>
    </row>
    <row r="194" spans="1:14" x14ac:dyDescent="0.25">
      <c r="A194" t="s">
        <v>2884</v>
      </c>
      <c r="B194" t="s">
        <v>2885</v>
      </c>
      <c r="C194" t="s">
        <v>16</v>
      </c>
      <c r="D194" t="s">
        <v>102</v>
      </c>
      <c r="E194" t="s">
        <v>695</v>
      </c>
      <c r="F194" t="s">
        <v>3558</v>
      </c>
      <c r="G194" t="s">
        <v>3559</v>
      </c>
      <c r="H194" t="s">
        <v>3560</v>
      </c>
      <c r="I194" t="s">
        <v>34</v>
      </c>
      <c r="J194" t="s">
        <v>1435</v>
      </c>
      <c r="K194" t="s">
        <v>24</v>
      </c>
      <c r="L194" t="s">
        <v>82</v>
      </c>
      <c r="M194" t="s">
        <v>3561</v>
      </c>
      <c r="N194" t="s">
        <v>46</v>
      </c>
    </row>
    <row r="195" spans="1:14" x14ac:dyDescent="0.25">
      <c r="A195" t="s">
        <v>3587</v>
      </c>
      <c r="B195" t="s">
        <v>3105</v>
      </c>
      <c r="C195" t="s">
        <v>16</v>
      </c>
      <c r="D195" t="s">
        <v>3106</v>
      </c>
      <c r="E195" t="s">
        <v>695</v>
      </c>
      <c r="F195" t="s">
        <v>3588</v>
      </c>
      <c r="G195" t="s">
        <v>3589</v>
      </c>
      <c r="H195" t="s">
        <v>3590</v>
      </c>
      <c r="I195" t="s">
        <v>34</v>
      </c>
      <c r="J195" t="s">
        <v>372</v>
      </c>
      <c r="K195" t="s">
        <v>24</v>
      </c>
      <c r="L195" t="s">
        <v>3591</v>
      </c>
      <c r="M195" t="s">
        <v>3592</v>
      </c>
      <c r="N195" t="s">
        <v>46</v>
      </c>
    </row>
    <row r="196" spans="1:14" x14ac:dyDescent="0.25">
      <c r="A196" t="s">
        <v>3602</v>
      </c>
      <c r="B196" t="s">
        <v>3440</v>
      </c>
      <c r="C196" t="s">
        <v>16</v>
      </c>
      <c r="D196" t="s">
        <v>3441</v>
      </c>
      <c r="E196" t="s">
        <v>695</v>
      </c>
      <c r="F196" t="s">
        <v>3603</v>
      </c>
      <c r="G196" t="s">
        <v>3604</v>
      </c>
      <c r="H196" t="s">
        <v>3605</v>
      </c>
      <c r="I196" t="s">
        <v>34</v>
      </c>
      <c r="J196" t="s">
        <v>551</v>
      </c>
      <c r="K196" t="s">
        <v>24</v>
      </c>
      <c r="L196" t="s">
        <v>224</v>
      </c>
      <c r="M196" t="s">
        <v>3606</v>
      </c>
      <c r="N196" t="s">
        <v>46</v>
      </c>
    </row>
    <row r="197" spans="1:14" x14ac:dyDescent="0.25">
      <c r="A197" t="s">
        <v>3641</v>
      </c>
      <c r="B197" t="s">
        <v>1051</v>
      </c>
      <c r="C197" t="s">
        <v>76</v>
      </c>
      <c r="D197" t="s">
        <v>1052</v>
      </c>
      <c r="E197" t="s">
        <v>695</v>
      </c>
      <c r="F197" t="s">
        <v>3642</v>
      </c>
      <c r="G197" t="s">
        <v>3643</v>
      </c>
      <c r="H197" t="s">
        <v>3644</v>
      </c>
      <c r="I197" t="s">
        <v>34</v>
      </c>
      <c r="J197" t="s">
        <v>162</v>
      </c>
      <c r="K197" t="s">
        <v>24</v>
      </c>
      <c r="L197" t="s">
        <v>224</v>
      </c>
      <c r="M197" t="s">
        <v>3645</v>
      </c>
      <c r="N197" t="s">
        <v>46</v>
      </c>
    </row>
    <row r="198" spans="1:14" x14ac:dyDescent="0.25">
      <c r="A198" t="s">
        <v>3646</v>
      </c>
      <c r="B198" t="s">
        <v>1525</v>
      </c>
      <c r="C198" t="s">
        <v>16</v>
      </c>
      <c r="D198" t="s">
        <v>2673</v>
      </c>
      <c r="E198" t="s">
        <v>695</v>
      </c>
      <c r="F198" t="s">
        <v>3647</v>
      </c>
      <c r="G198" t="s">
        <v>3648</v>
      </c>
      <c r="H198" t="s">
        <v>3649</v>
      </c>
      <c r="I198" t="s">
        <v>34</v>
      </c>
      <c r="J198" t="s">
        <v>412</v>
      </c>
      <c r="K198" t="s">
        <v>24</v>
      </c>
      <c r="L198" t="s">
        <v>82</v>
      </c>
      <c r="M198" t="s">
        <v>3650</v>
      </c>
      <c r="N198" t="s">
        <v>46</v>
      </c>
    </row>
    <row r="199" spans="1:14" x14ac:dyDescent="0.25">
      <c r="A199" t="s">
        <v>3677</v>
      </c>
      <c r="B199" t="s">
        <v>3678</v>
      </c>
      <c r="C199" t="s">
        <v>76</v>
      </c>
      <c r="D199" t="s">
        <v>228</v>
      </c>
      <c r="E199" t="s">
        <v>18</v>
      </c>
      <c r="F199" t="s">
        <v>3679</v>
      </c>
      <c r="G199" t="s">
        <v>3680</v>
      </c>
      <c r="H199" t="s">
        <v>3681</v>
      </c>
      <c r="I199" t="s">
        <v>34</v>
      </c>
      <c r="J199" t="s">
        <v>412</v>
      </c>
      <c r="K199" t="s">
        <v>24</v>
      </c>
      <c r="L199" t="s">
        <v>82</v>
      </c>
      <c r="M199" t="s">
        <v>3682</v>
      </c>
      <c r="N199" t="s">
        <v>46</v>
      </c>
    </row>
    <row r="200" spans="1:14" x14ac:dyDescent="0.25">
      <c r="A200" t="s">
        <v>3689</v>
      </c>
      <c r="B200" t="s">
        <v>3690</v>
      </c>
      <c r="C200" t="s">
        <v>76</v>
      </c>
      <c r="D200" t="s">
        <v>3691</v>
      </c>
      <c r="E200" t="s">
        <v>18</v>
      </c>
      <c r="F200" t="s">
        <v>3692</v>
      </c>
      <c r="G200" t="s">
        <v>3693</v>
      </c>
      <c r="H200" t="s">
        <v>3694</v>
      </c>
      <c r="I200" t="s">
        <v>34</v>
      </c>
      <c r="J200" t="s">
        <v>315</v>
      </c>
      <c r="K200" t="s">
        <v>24</v>
      </c>
      <c r="L200" t="s">
        <v>82</v>
      </c>
      <c r="M200" t="s">
        <v>3695</v>
      </c>
      <c r="N200" t="s">
        <v>46</v>
      </c>
    </row>
    <row r="201" spans="1:14" x14ac:dyDescent="0.25">
      <c r="A201" t="s">
        <v>3696</v>
      </c>
      <c r="B201" t="s">
        <v>3697</v>
      </c>
      <c r="C201" t="s">
        <v>16</v>
      </c>
      <c r="D201" t="s">
        <v>3698</v>
      </c>
      <c r="E201" t="s">
        <v>18</v>
      </c>
      <c r="F201" t="s">
        <v>3699</v>
      </c>
      <c r="G201" t="s">
        <v>3700</v>
      </c>
      <c r="H201" t="s">
        <v>3701</v>
      </c>
      <c r="I201" t="s">
        <v>34</v>
      </c>
      <c r="J201" t="s">
        <v>81</v>
      </c>
      <c r="K201" t="s">
        <v>24</v>
      </c>
      <c r="L201" t="s">
        <v>3702</v>
      </c>
      <c r="M201" t="s">
        <v>3703</v>
      </c>
      <c r="N201" t="s">
        <v>46</v>
      </c>
    </row>
    <row r="202" spans="1:14" x14ac:dyDescent="0.25">
      <c r="A202" t="s">
        <v>3704</v>
      </c>
      <c r="B202" t="s">
        <v>3705</v>
      </c>
      <c r="C202" t="s">
        <v>76</v>
      </c>
      <c r="D202" t="s">
        <v>1069</v>
      </c>
      <c r="E202" t="s">
        <v>18</v>
      </c>
      <c r="F202" t="s">
        <v>3706</v>
      </c>
      <c r="G202" t="s">
        <v>3707</v>
      </c>
      <c r="H202" t="s">
        <v>3708</v>
      </c>
      <c r="I202" t="s">
        <v>34</v>
      </c>
      <c r="J202" t="s">
        <v>1836</v>
      </c>
      <c r="K202" t="s">
        <v>24</v>
      </c>
      <c r="L202" t="s">
        <v>36</v>
      </c>
      <c r="M202" t="s">
        <v>3709</v>
      </c>
      <c r="N202" t="s">
        <v>46</v>
      </c>
    </row>
    <row r="203" spans="1:14" x14ac:dyDescent="0.25">
      <c r="A203" t="s">
        <v>3733</v>
      </c>
      <c r="B203" t="s">
        <v>101</v>
      </c>
      <c r="C203" t="s">
        <v>76</v>
      </c>
      <c r="D203" t="s">
        <v>102</v>
      </c>
      <c r="E203" t="s">
        <v>18</v>
      </c>
      <c r="F203" t="s">
        <v>3734</v>
      </c>
      <c r="G203" t="s">
        <v>3735</v>
      </c>
      <c r="H203" t="s">
        <v>3736</v>
      </c>
      <c r="I203" t="s">
        <v>34</v>
      </c>
      <c r="J203" t="s">
        <v>1488</v>
      </c>
      <c r="K203" t="s">
        <v>24</v>
      </c>
      <c r="L203" t="s">
        <v>82</v>
      </c>
      <c r="M203" t="s">
        <v>3737</v>
      </c>
      <c r="N203" t="s">
        <v>46</v>
      </c>
    </row>
    <row r="204" spans="1:14" x14ac:dyDescent="0.25">
      <c r="A204" t="s">
        <v>3742</v>
      </c>
      <c r="B204" t="s">
        <v>3743</v>
      </c>
      <c r="C204" t="s">
        <v>76</v>
      </c>
      <c r="D204" t="s">
        <v>2157</v>
      </c>
      <c r="E204" t="s">
        <v>18</v>
      </c>
      <c r="F204" t="s">
        <v>3744</v>
      </c>
      <c r="G204" t="s">
        <v>3745</v>
      </c>
      <c r="H204" t="s">
        <v>3746</v>
      </c>
      <c r="I204" t="s">
        <v>34</v>
      </c>
      <c r="J204" t="s">
        <v>120</v>
      </c>
      <c r="K204" t="s">
        <v>24</v>
      </c>
      <c r="L204" t="s">
        <v>193</v>
      </c>
      <c r="M204" t="s">
        <v>3747</v>
      </c>
      <c r="N204" t="s">
        <v>46</v>
      </c>
    </row>
    <row r="205" spans="1:14" x14ac:dyDescent="0.25">
      <c r="A205" t="s">
        <v>3748</v>
      </c>
      <c r="B205" t="s">
        <v>287</v>
      </c>
      <c r="C205" t="s">
        <v>16</v>
      </c>
      <c r="D205" t="s">
        <v>759</v>
      </c>
      <c r="E205" t="s">
        <v>18</v>
      </c>
      <c r="F205" t="s">
        <v>3749</v>
      </c>
      <c r="G205" t="s">
        <v>3750</v>
      </c>
      <c r="H205" t="s">
        <v>3751</v>
      </c>
      <c r="I205" t="s">
        <v>34</v>
      </c>
      <c r="J205" t="s">
        <v>626</v>
      </c>
      <c r="K205" t="s">
        <v>24</v>
      </c>
      <c r="L205" t="s">
        <v>224</v>
      </c>
      <c r="M205" t="s">
        <v>3752</v>
      </c>
      <c r="N205" t="s">
        <v>46</v>
      </c>
    </row>
    <row r="206" spans="1:14" x14ac:dyDescent="0.25">
      <c r="A206" t="s">
        <v>3760</v>
      </c>
      <c r="B206" t="s">
        <v>3761</v>
      </c>
      <c r="C206" t="s">
        <v>76</v>
      </c>
      <c r="D206" t="s">
        <v>631</v>
      </c>
      <c r="E206" t="s">
        <v>18</v>
      </c>
      <c r="F206" t="s">
        <v>3762</v>
      </c>
      <c r="G206" t="s">
        <v>3763</v>
      </c>
      <c r="H206" t="s">
        <v>3764</v>
      </c>
      <c r="I206" t="s">
        <v>34</v>
      </c>
      <c r="J206" t="s">
        <v>62</v>
      </c>
      <c r="K206" t="s">
        <v>24</v>
      </c>
      <c r="L206" t="s">
        <v>3765</v>
      </c>
      <c r="M206" t="s">
        <v>3766</v>
      </c>
      <c r="N206" t="s">
        <v>46</v>
      </c>
    </row>
    <row r="207" spans="1:14" x14ac:dyDescent="0.25">
      <c r="A207" t="s">
        <v>3767</v>
      </c>
      <c r="B207" t="s">
        <v>3768</v>
      </c>
      <c r="C207" t="s">
        <v>76</v>
      </c>
      <c r="D207" t="s">
        <v>3769</v>
      </c>
      <c r="E207" t="s">
        <v>18</v>
      </c>
      <c r="F207" t="s">
        <v>3770</v>
      </c>
      <c r="G207" t="s">
        <v>3771</v>
      </c>
      <c r="H207" t="s">
        <v>3772</v>
      </c>
      <c r="I207" t="s">
        <v>34</v>
      </c>
      <c r="J207" t="s">
        <v>192</v>
      </c>
      <c r="K207" t="s">
        <v>24</v>
      </c>
      <c r="L207" t="s">
        <v>3773</v>
      </c>
      <c r="M207" t="s">
        <v>3774</v>
      </c>
      <c r="N207" t="s">
        <v>46</v>
      </c>
    </row>
    <row r="208" spans="1:14" x14ac:dyDescent="0.25">
      <c r="A208" t="s">
        <v>3775</v>
      </c>
      <c r="C208" t="s">
        <v>76</v>
      </c>
      <c r="D208" t="s">
        <v>362</v>
      </c>
      <c r="E208" t="s">
        <v>18</v>
      </c>
      <c r="F208" t="s">
        <v>3776</v>
      </c>
      <c r="G208" t="s">
        <v>3777</v>
      </c>
      <c r="H208" t="s">
        <v>3778</v>
      </c>
      <c r="I208" t="s">
        <v>34</v>
      </c>
      <c r="J208" t="s">
        <v>635</v>
      </c>
      <c r="K208" t="s">
        <v>24</v>
      </c>
      <c r="L208" t="s">
        <v>3779</v>
      </c>
      <c r="M208" t="s">
        <v>3780</v>
      </c>
      <c r="N208" t="s">
        <v>46</v>
      </c>
    </row>
    <row r="209" spans="1:14" x14ac:dyDescent="0.25">
      <c r="A209" t="s">
        <v>1381</v>
      </c>
      <c r="B209" t="s">
        <v>101</v>
      </c>
      <c r="C209" t="s">
        <v>76</v>
      </c>
      <c r="D209" t="s">
        <v>102</v>
      </c>
      <c r="E209" t="s">
        <v>18</v>
      </c>
      <c r="F209" t="s">
        <v>3781</v>
      </c>
      <c r="G209" t="s">
        <v>3782</v>
      </c>
      <c r="H209" t="s">
        <v>3783</v>
      </c>
      <c r="I209" t="s">
        <v>34</v>
      </c>
      <c r="J209" t="s">
        <v>192</v>
      </c>
      <c r="K209" t="s">
        <v>24</v>
      </c>
      <c r="L209" t="s">
        <v>82</v>
      </c>
      <c r="M209" t="s">
        <v>3784</v>
      </c>
      <c r="N209" t="s">
        <v>46</v>
      </c>
    </row>
    <row r="210" spans="1:14" x14ac:dyDescent="0.25">
      <c r="A210" t="s">
        <v>3785</v>
      </c>
      <c r="B210" t="s">
        <v>3786</v>
      </c>
      <c r="C210" t="s">
        <v>16</v>
      </c>
      <c r="D210" t="s">
        <v>1327</v>
      </c>
      <c r="E210" t="s">
        <v>18</v>
      </c>
      <c r="F210" t="s">
        <v>3787</v>
      </c>
      <c r="G210" t="s">
        <v>3788</v>
      </c>
      <c r="H210" t="s">
        <v>3789</v>
      </c>
      <c r="I210" t="s">
        <v>34</v>
      </c>
      <c r="J210" t="s">
        <v>589</v>
      </c>
      <c r="K210" t="s">
        <v>24</v>
      </c>
      <c r="L210" t="s">
        <v>3790</v>
      </c>
      <c r="M210" t="s">
        <v>3791</v>
      </c>
      <c r="N210" t="s">
        <v>46</v>
      </c>
    </row>
    <row r="211" spans="1:14" x14ac:dyDescent="0.25">
      <c r="A211" t="s">
        <v>3803</v>
      </c>
      <c r="B211" t="s">
        <v>3804</v>
      </c>
      <c r="C211" t="s">
        <v>76</v>
      </c>
      <c r="D211" t="s">
        <v>3805</v>
      </c>
      <c r="E211" t="s">
        <v>18</v>
      </c>
      <c r="F211" t="s">
        <v>3806</v>
      </c>
      <c r="G211" t="s">
        <v>3807</v>
      </c>
      <c r="H211" t="s">
        <v>3808</v>
      </c>
      <c r="I211" t="s">
        <v>34</v>
      </c>
      <c r="J211" t="s">
        <v>106</v>
      </c>
      <c r="K211" t="s">
        <v>24</v>
      </c>
      <c r="L211" t="s">
        <v>3809</v>
      </c>
      <c r="M211" t="s">
        <v>3810</v>
      </c>
      <c r="N211" t="s">
        <v>46</v>
      </c>
    </row>
    <row r="212" spans="1:14" x14ac:dyDescent="0.25">
      <c r="A212" t="s">
        <v>3811</v>
      </c>
      <c r="C212" t="s">
        <v>76</v>
      </c>
      <c r="D212" t="s">
        <v>3812</v>
      </c>
      <c r="E212" t="s">
        <v>18</v>
      </c>
      <c r="F212" t="s">
        <v>3813</v>
      </c>
      <c r="G212" t="s">
        <v>3814</v>
      </c>
      <c r="H212" t="s">
        <v>3815</v>
      </c>
      <c r="I212" t="s">
        <v>34</v>
      </c>
      <c r="J212" t="s">
        <v>1468</v>
      </c>
      <c r="K212" t="s">
        <v>24</v>
      </c>
      <c r="L212" t="s">
        <v>3816</v>
      </c>
      <c r="M212" t="s">
        <v>3817</v>
      </c>
      <c r="N212" t="s">
        <v>46</v>
      </c>
    </row>
    <row r="213" spans="1:14" x14ac:dyDescent="0.25">
      <c r="A213" t="s">
        <v>3822</v>
      </c>
      <c r="B213" t="s">
        <v>3823</v>
      </c>
      <c r="C213" t="s">
        <v>16</v>
      </c>
      <c r="D213" t="s">
        <v>3824</v>
      </c>
      <c r="E213" t="s">
        <v>18</v>
      </c>
      <c r="F213" t="s">
        <v>3825</v>
      </c>
      <c r="G213" t="s">
        <v>3826</v>
      </c>
      <c r="H213" t="s">
        <v>3827</v>
      </c>
      <c r="I213" t="s">
        <v>34</v>
      </c>
      <c r="J213" t="s">
        <v>536</v>
      </c>
      <c r="K213" t="s">
        <v>24</v>
      </c>
      <c r="L213" t="s">
        <v>3828</v>
      </c>
      <c r="M213" t="s">
        <v>3829</v>
      </c>
      <c r="N213" t="s">
        <v>46</v>
      </c>
    </row>
    <row r="214" spans="1:14" x14ac:dyDescent="0.25">
      <c r="A214" t="s">
        <v>583</v>
      </c>
      <c r="B214" t="s">
        <v>584</v>
      </c>
      <c r="C214" t="s">
        <v>76</v>
      </c>
      <c r="D214" t="s">
        <v>3837</v>
      </c>
      <c r="E214" t="s">
        <v>18</v>
      </c>
      <c r="F214" t="s">
        <v>3838</v>
      </c>
      <c r="G214" t="s">
        <v>3839</v>
      </c>
      <c r="H214" t="s">
        <v>3840</v>
      </c>
      <c r="I214" t="s">
        <v>34</v>
      </c>
      <c r="J214" t="s">
        <v>1056</v>
      </c>
      <c r="K214" t="s">
        <v>24</v>
      </c>
      <c r="L214" t="s">
        <v>590</v>
      </c>
      <c r="M214" t="s">
        <v>3841</v>
      </c>
      <c r="N214" t="s">
        <v>46</v>
      </c>
    </row>
    <row r="215" spans="1:14" x14ac:dyDescent="0.25">
      <c r="A215" t="s">
        <v>3921</v>
      </c>
      <c r="C215" t="s">
        <v>16</v>
      </c>
      <c r="D215" t="s">
        <v>631</v>
      </c>
      <c r="E215" t="s">
        <v>18</v>
      </c>
      <c r="F215" t="s">
        <v>3922</v>
      </c>
      <c r="G215" t="s">
        <v>3923</v>
      </c>
      <c r="H215" t="s">
        <v>3924</v>
      </c>
      <c r="I215" t="s">
        <v>34</v>
      </c>
      <c r="J215" t="s">
        <v>635</v>
      </c>
      <c r="K215" t="s">
        <v>24</v>
      </c>
      <c r="L215" t="s">
        <v>63</v>
      </c>
      <c r="M215" t="s">
        <v>3925</v>
      </c>
      <c r="N215" t="s">
        <v>46</v>
      </c>
    </row>
    <row r="216" spans="1:14" x14ac:dyDescent="0.25">
      <c r="A216" t="s">
        <v>3926</v>
      </c>
      <c r="B216" t="s">
        <v>2263</v>
      </c>
      <c r="C216" t="s">
        <v>16</v>
      </c>
      <c r="D216" t="s">
        <v>532</v>
      </c>
      <c r="E216" t="s">
        <v>18</v>
      </c>
      <c r="F216" t="s">
        <v>3927</v>
      </c>
      <c r="G216" t="s">
        <v>3928</v>
      </c>
      <c r="H216" t="s">
        <v>3929</v>
      </c>
      <c r="I216" t="s">
        <v>34</v>
      </c>
      <c r="J216" t="s">
        <v>162</v>
      </c>
      <c r="K216" t="s">
        <v>24</v>
      </c>
      <c r="L216" t="s">
        <v>537</v>
      </c>
      <c r="M216" t="s">
        <v>3930</v>
      </c>
      <c r="N216" t="s">
        <v>46</v>
      </c>
    </row>
    <row r="217" spans="1:14" x14ac:dyDescent="0.25">
      <c r="A217" t="s">
        <v>3931</v>
      </c>
      <c r="B217" t="s">
        <v>3932</v>
      </c>
      <c r="C217" t="s">
        <v>76</v>
      </c>
      <c r="D217" t="s">
        <v>2847</v>
      </c>
      <c r="E217" t="s">
        <v>18</v>
      </c>
      <c r="F217" t="s">
        <v>3933</v>
      </c>
      <c r="G217" t="s">
        <v>3934</v>
      </c>
      <c r="H217" t="s">
        <v>3935</v>
      </c>
      <c r="I217" t="s">
        <v>34</v>
      </c>
      <c r="J217" t="s">
        <v>2283</v>
      </c>
      <c r="K217" t="s">
        <v>24</v>
      </c>
      <c r="L217" t="s">
        <v>82</v>
      </c>
      <c r="M217" t="s">
        <v>3936</v>
      </c>
      <c r="N217" t="s">
        <v>46</v>
      </c>
    </row>
    <row r="218" spans="1:14" x14ac:dyDescent="0.25">
      <c r="A218" t="s">
        <v>3946</v>
      </c>
      <c r="B218" t="s">
        <v>3007</v>
      </c>
      <c r="C218" t="s">
        <v>76</v>
      </c>
      <c r="D218" t="s">
        <v>3008</v>
      </c>
      <c r="E218" t="s">
        <v>695</v>
      </c>
      <c r="F218" t="s">
        <v>3947</v>
      </c>
      <c r="G218" t="s">
        <v>3948</v>
      </c>
      <c r="H218" t="s">
        <v>3949</v>
      </c>
      <c r="I218" t="s">
        <v>34</v>
      </c>
      <c r="J218" t="s">
        <v>315</v>
      </c>
      <c r="K218" t="s">
        <v>24</v>
      </c>
      <c r="L218" t="s">
        <v>3013</v>
      </c>
      <c r="M218" t="s">
        <v>3950</v>
      </c>
      <c r="N218" t="s">
        <v>46</v>
      </c>
    </row>
    <row r="219" spans="1:14" x14ac:dyDescent="0.25">
      <c r="A219" t="s">
        <v>3965</v>
      </c>
      <c r="B219" t="s">
        <v>3007</v>
      </c>
      <c r="C219" t="s">
        <v>76</v>
      </c>
      <c r="D219" t="s">
        <v>3008</v>
      </c>
      <c r="E219" t="s">
        <v>695</v>
      </c>
      <c r="F219" t="s">
        <v>3966</v>
      </c>
      <c r="G219" t="s">
        <v>3967</v>
      </c>
      <c r="H219" t="s">
        <v>3968</v>
      </c>
      <c r="I219" t="s">
        <v>34</v>
      </c>
      <c r="J219" t="s">
        <v>81</v>
      </c>
      <c r="K219" t="s">
        <v>24</v>
      </c>
      <c r="L219" t="s">
        <v>3969</v>
      </c>
      <c r="M219" t="s">
        <v>3970</v>
      </c>
      <c r="N219" t="s">
        <v>46</v>
      </c>
    </row>
    <row r="220" spans="1:14" x14ac:dyDescent="0.25">
      <c r="A220" t="s">
        <v>3994</v>
      </c>
      <c r="B220" t="s">
        <v>3995</v>
      </c>
      <c r="C220" t="s">
        <v>16</v>
      </c>
      <c r="D220" t="s">
        <v>1006</v>
      </c>
      <c r="E220" t="s">
        <v>695</v>
      </c>
      <c r="F220" t="s">
        <v>3996</v>
      </c>
      <c r="G220" t="s">
        <v>3997</v>
      </c>
      <c r="H220" t="s">
        <v>3998</v>
      </c>
      <c r="I220" t="s">
        <v>34</v>
      </c>
      <c r="J220" t="s">
        <v>669</v>
      </c>
      <c r="K220" t="s">
        <v>24</v>
      </c>
      <c r="L220" t="s">
        <v>848</v>
      </c>
      <c r="M220" t="s">
        <v>3999</v>
      </c>
      <c r="N220" t="s">
        <v>46</v>
      </c>
    </row>
    <row r="221" spans="1:14" x14ac:dyDescent="0.25">
      <c r="A221" t="s">
        <v>3646</v>
      </c>
      <c r="B221" t="s">
        <v>1525</v>
      </c>
      <c r="C221" t="s">
        <v>16</v>
      </c>
      <c r="D221" t="s">
        <v>2673</v>
      </c>
      <c r="E221" t="s">
        <v>695</v>
      </c>
      <c r="F221" t="s">
        <v>4000</v>
      </c>
      <c r="G221" t="s">
        <v>4001</v>
      </c>
      <c r="H221" t="s">
        <v>4002</v>
      </c>
      <c r="I221" t="s">
        <v>34</v>
      </c>
      <c r="J221" t="s">
        <v>568</v>
      </c>
      <c r="K221" t="s">
        <v>24</v>
      </c>
      <c r="L221" t="s">
        <v>82</v>
      </c>
      <c r="M221" t="s">
        <v>4003</v>
      </c>
      <c r="N221" t="s">
        <v>46</v>
      </c>
    </row>
    <row r="222" spans="1:14" x14ac:dyDescent="0.25">
      <c r="A222" t="s">
        <v>4041</v>
      </c>
      <c r="B222" t="s">
        <v>4042</v>
      </c>
      <c r="C222" t="s">
        <v>16</v>
      </c>
      <c r="D222" t="s">
        <v>4043</v>
      </c>
      <c r="E222" t="s">
        <v>18</v>
      </c>
      <c r="F222" t="s">
        <v>4044</v>
      </c>
      <c r="G222" t="s">
        <v>4045</v>
      </c>
      <c r="H222" t="s">
        <v>4046</v>
      </c>
      <c r="I222" t="s">
        <v>34</v>
      </c>
      <c r="J222" t="s">
        <v>1744</v>
      </c>
      <c r="K222" t="s">
        <v>24</v>
      </c>
      <c r="L222" t="s">
        <v>82</v>
      </c>
      <c r="M222" t="s">
        <v>4047</v>
      </c>
      <c r="N222" t="s">
        <v>46</v>
      </c>
    </row>
    <row r="223" spans="1:14" x14ac:dyDescent="0.25">
      <c r="A223" t="s">
        <v>4048</v>
      </c>
      <c r="C223" t="s">
        <v>1572</v>
      </c>
      <c r="D223" t="s">
        <v>631</v>
      </c>
      <c r="E223" t="s">
        <v>18</v>
      </c>
      <c r="F223" t="s">
        <v>4049</v>
      </c>
      <c r="G223" t="s">
        <v>4050</v>
      </c>
      <c r="H223" t="s">
        <v>4051</v>
      </c>
      <c r="I223" t="s">
        <v>34</v>
      </c>
      <c r="J223" t="s">
        <v>1557</v>
      </c>
      <c r="K223" t="s">
        <v>24</v>
      </c>
      <c r="L223" t="s">
        <v>63</v>
      </c>
      <c r="M223" t="s">
        <v>4052</v>
      </c>
      <c r="N223" t="s">
        <v>46</v>
      </c>
    </row>
    <row r="224" spans="1:14" x14ac:dyDescent="0.25">
      <c r="A224" t="s">
        <v>4058</v>
      </c>
      <c r="B224" t="s">
        <v>3162</v>
      </c>
      <c r="C224" t="s">
        <v>76</v>
      </c>
      <c r="D224" t="s">
        <v>3163</v>
      </c>
      <c r="E224" t="s">
        <v>18</v>
      </c>
      <c r="F224" t="s">
        <v>4059</v>
      </c>
      <c r="G224" t="s">
        <v>4060</v>
      </c>
      <c r="H224" t="s">
        <v>4061</v>
      </c>
      <c r="I224" t="s">
        <v>34</v>
      </c>
      <c r="J224" t="s">
        <v>2283</v>
      </c>
      <c r="K224" t="s">
        <v>24</v>
      </c>
      <c r="L224" t="s">
        <v>82</v>
      </c>
      <c r="M224" t="s">
        <v>4062</v>
      </c>
      <c r="N224" t="s">
        <v>46</v>
      </c>
    </row>
    <row r="225" spans="1:14" x14ac:dyDescent="0.25">
      <c r="A225" t="s">
        <v>4075</v>
      </c>
      <c r="B225" t="s">
        <v>4076</v>
      </c>
      <c r="C225" t="s">
        <v>76</v>
      </c>
      <c r="D225" t="s">
        <v>524</v>
      </c>
      <c r="E225" t="s">
        <v>18</v>
      </c>
      <c r="F225" t="s">
        <v>4077</v>
      </c>
      <c r="G225" t="s">
        <v>4078</v>
      </c>
      <c r="H225" t="s">
        <v>4079</v>
      </c>
      <c r="I225" t="s">
        <v>34</v>
      </c>
      <c r="J225" t="s">
        <v>419</v>
      </c>
      <c r="K225" t="s">
        <v>24</v>
      </c>
      <c r="L225" t="s">
        <v>224</v>
      </c>
      <c r="M225" t="s">
        <v>4080</v>
      </c>
      <c r="N225" t="s">
        <v>46</v>
      </c>
    </row>
    <row r="226" spans="1:14" x14ac:dyDescent="0.25">
      <c r="A226" t="s">
        <v>4092</v>
      </c>
      <c r="B226" t="s">
        <v>4093</v>
      </c>
      <c r="C226" t="s">
        <v>1572</v>
      </c>
      <c r="D226" t="s">
        <v>631</v>
      </c>
      <c r="E226" t="s">
        <v>18</v>
      </c>
      <c r="F226" t="s">
        <v>4094</v>
      </c>
      <c r="G226" t="s">
        <v>4095</v>
      </c>
      <c r="H226" t="s">
        <v>4096</v>
      </c>
      <c r="I226" t="s">
        <v>34</v>
      </c>
      <c r="J226" t="s">
        <v>315</v>
      </c>
      <c r="K226" t="s">
        <v>24</v>
      </c>
      <c r="L226" t="s">
        <v>2467</v>
      </c>
      <c r="M226" t="s">
        <v>4097</v>
      </c>
      <c r="N226" t="s">
        <v>46</v>
      </c>
    </row>
    <row r="227" spans="1:14" x14ac:dyDescent="0.25">
      <c r="A227" t="s">
        <v>4113</v>
      </c>
      <c r="C227" t="s">
        <v>76</v>
      </c>
      <c r="D227" t="s">
        <v>4114</v>
      </c>
      <c r="E227" t="s">
        <v>18</v>
      </c>
      <c r="F227" t="s">
        <v>4115</v>
      </c>
      <c r="G227" t="s">
        <v>4116</v>
      </c>
      <c r="H227" t="s">
        <v>4117</v>
      </c>
      <c r="I227" t="s">
        <v>34</v>
      </c>
      <c r="J227" t="s">
        <v>1056</v>
      </c>
      <c r="K227" t="s">
        <v>24</v>
      </c>
      <c r="L227" t="s">
        <v>1455</v>
      </c>
      <c r="M227" t="s">
        <v>4118</v>
      </c>
      <c r="N227" t="s">
        <v>46</v>
      </c>
    </row>
    <row r="228" spans="1:14" x14ac:dyDescent="0.25">
      <c r="A228" t="s">
        <v>4119</v>
      </c>
      <c r="B228" t="s">
        <v>4120</v>
      </c>
      <c r="C228" t="s">
        <v>76</v>
      </c>
      <c r="D228" t="s">
        <v>1327</v>
      </c>
      <c r="E228" t="s">
        <v>18</v>
      </c>
      <c r="F228" t="s">
        <v>4121</v>
      </c>
      <c r="G228" t="s">
        <v>4122</v>
      </c>
      <c r="H228" t="s">
        <v>4123</v>
      </c>
      <c r="I228" t="s">
        <v>34</v>
      </c>
      <c r="J228" t="s">
        <v>201</v>
      </c>
      <c r="K228" t="s">
        <v>24</v>
      </c>
      <c r="L228" t="s">
        <v>1331</v>
      </c>
      <c r="M228" t="s">
        <v>4124</v>
      </c>
      <c r="N228" t="s">
        <v>46</v>
      </c>
    </row>
    <row r="229" spans="1:14" x14ac:dyDescent="0.25">
      <c r="A229" t="s">
        <v>4125</v>
      </c>
      <c r="B229" t="s">
        <v>4126</v>
      </c>
      <c r="C229" t="s">
        <v>16</v>
      </c>
      <c r="D229" t="s">
        <v>2027</v>
      </c>
      <c r="E229" t="s">
        <v>18</v>
      </c>
      <c r="F229" t="s">
        <v>4127</v>
      </c>
      <c r="G229" t="s">
        <v>4128</v>
      </c>
      <c r="H229" t="s">
        <v>4129</v>
      </c>
      <c r="I229" t="s">
        <v>34</v>
      </c>
      <c r="J229" t="s">
        <v>43</v>
      </c>
      <c r="K229" t="s">
        <v>24</v>
      </c>
      <c r="L229" t="s">
        <v>82</v>
      </c>
      <c r="M229" t="s">
        <v>4130</v>
      </c>
      <c r="N229" t="s">
        <v>46</v>
      </c>
    </row>
    <row r="230" spans="1:14" x14ac:dyDescent="0.25">
      <c r="A230" t="s">
        <v>4144</v>
      </c>
      <c r="B230" t="s">
        <v>4145</v>
      </c>
      <c r="C230" t="s">
        <v>16</v>
      </c>
      <c r="D230" t="s">
        <v>2264</v>
      </c>
      <c r="E230" t="s">
        <v>18</v>
      </c>
      <c r="F230" t="s">
        <v>4146</v>
      </c>
      <c r="G230" t="s">
        <v>4147</v>
      </c>
      <c r="H230" t="s">
        <v>4148</v>
      </c>
      <c r="I230" t="s">
        <v>34</v>
      </c>
      <c r="J230" t="s">
        <v>769</v>
      </c>
      <c r="K230" t="s">
        <v>24</v>
      </c>
      <c r="L230" t="s">
        <v>224</v>
      </c>
      <c r="M230" t="s">
        <v>4149</v>
      </c>
      <c r="N230" t="s">
        <v>46</v>
      </c>
    </row>
    <row r="231" spans="1:14" x14ac:dyDescent="0.25">
      <c r="A231" t="s">
        <v>4156</v>
      </c>
      <c r="B231" t="s">
        <v>4157</v>
      </c>
      <c r="C231" t="s">
        <v>76</v>
      </c>
      <c r="D231" t="s">
        <v>4158</v>
      </c>
      <c r="E231" t="s">
        <v>18</v>
      </c>
      <c r="F231" t="s">
        <v>4159</v>
      </c>
      <c r="G231" t="s">
        <v>4160</v>
      </c>
      <c r="H231" t="s">
        <v>4161</v>
      </c>
      <c r="I231" t="s">
        <v>34</v>
      </c>
      <c r="J231" t="s">
        <v>201</v>
      </c>
      <c r="K231" t="s">
        <v>24</v>
      </c>
      <c r="L231" t="s">
        <v>233</v>
      </c>
      <c r="M231" t="s">
        <v>4162</v>
      </c>
      <c r="N231" t="s">
        <v>46</v>
      </c>
    </row>
    <row r="232" spans="1:14" x14ac:dyDescent="0.25">
      <c r="A232" t="s">
        <v>4174</v>
      </c>
      <c r="B232" t="s">
        <v>4175</v>
      </c>
      <c r="C232" t="s">
        <v>76</v>
      </c>
      <c r="D232" t="s">
        <v>4176</v>
      </c>
      <c r="E232" t="s">
        <v>18</v>
      </c>
      <c r="F232" t="s">
        <v>4177</v>
      </c>
      <c r="G232" t="s">
        <v>4178</v>
      </c>
      <c r="H232" t="s">
        <v>4179</v>
      </c>
      <c r="I232" t="s">
        <v>34</v>
      </c>
      <c r="J232" t="s">
        <v>43</v>
      </c>
      <c r="K232" t="s">
        <v>24</v>
      </c>
      <c r="L232" t="s">
        <v>4180</v>
      </c>
      <c r="M232" t="s">
        <v>4181</v>
      </c>
      <c r="N232" t="s">
        <v>46</v>
      </c>
    </row>
    <row r="233" spans="1:14" x14ac:dyDescent="0.25">
      <c r="A233" t="s">
        <v>4189</v>
      </c>
      <c r="B233" t="s">
        <v>4190</v>
      </c>
      <c r="C233" t="s">
        <v>16</v>
      </c>
      <c r="D233" t="s">
        <v>2691</v>
      </c>
      <c r="E233" t="s">
        <v>18</v>
      </c>
      <c r="F233" t="s">
        <v>4191</v>
      </c>
      <c r="G233" t="s">
        <v>4192</v>
      </c>
      <c r="H233" t="s">
        <v>4193</v>
      </c>
      <c r="I233" t="s">
        <v>34</v>
      </c>
      <c r="J233" t="s">
        <v>81</v>
      </c>
      <c r="K233" t="s">
        <v>24</v>
      </c>
      <c r="L233" t="s">
        <v>224</v>
      </c>
      <c r="M233" t="s">
        <v>4194</v>
      </c>
      <c r="N233" t="s">
        <v>46</v>
      </c>
    </row>
    <row r="234" spans="1:14" x14ac:dyDescent="0.25">
      <c r="A234" t="s">
        <v>4195</v>
      </c>
      <c r="B234" t="s">
        <v>4196</v>
      </c>
      <c r="C234" t="s">
        <v>16</v>
      </c>
      <c r="D234" t="s">
        <v>4197</v>
      </c>
      <c r="E234" t="s">
        <v>18</v>
      </c>
      <c r="F234" t="s">
        <v>4198</v>
      </c>
      <c r="G234" t="s">
        <v>4199</v>
      </c>
      <c r="H234" t="s">
        <v>4200</v>
      </c>
      <c r="I234" t="s">
        <v>34</v>
      </c>
      <c r="J234" t="s">
        <v>648</v>
      </c>
      <c r="K234" t="s">
        <v>24</v>
      </c>
      <c r="L234" t="s">
        <v>4201</v>
      </c>
      <c r="M234" t="s">
        <v>4202</v>
      </c>
      <c r="N234" t="s">
        <v>46</v>
      </c>
    </row>
    <row r="235" spans="1:14" x14ac:dyDescent="0.25">
      <c r="A235" t="s">
        <v>4203</v>
      </c>
      <c r="B235" t="s">
        <v>1304</v>
      </c>
      <c r="C235" t="s">
        <v>16</v>
      </c>
      <c r="D235" t="s">
        <v>1052</v>
      </c>
      <c r="E235" t="s">
        <v>18</v>
      </c>
      <c r="F235" t="s">
        <v>4204</v>
      </c>
      <c r="G235" t="s">
        <v>4205</v>
      </c>
      <c r="H235" t="s">
        <v>4206</v>
      </c>
      <c r="I235" t="s">
        <v>34</v>
      </c>
      <c r="J235" t="s">
        <v>1836</v>
      </c>
      <c r="K235" t="s">
        <v>24</v>
      </c>
      <c r="L235" t="s">
        <v>224</v>
      </c>
      <c r="M235" t="s">
        <v>4207</v>
      </c>
      <c r="N235" t="s">
        <v>46</v>
      </c>
    </row>
    <row r="236" spans="1:14" x14ac:dyDescent="0.25">
      <c r="A236" t="s">
        <v>485</v>
      </c>
      <c r="B236" t="s">
        <v>101</v>
      </c>
      <c r="C236" t="s">
        <v>76</v>
      </c>
      <c r="D236" t="s">
        <v>102</v>
      </c>
      <c r="E236" t="s">
        <v>18</v>
      </c>
      <c r="F236" t="s">
        <v>4208</v>
      </c>
      <c r="G236" t="s">
        <v>4209</v>
      </c>
      <c r="H236" t="s">
        <v>4210</v>
      </c>
      <c r="I236" t="s">
        <v>34</v>
      </c>
      <c r="J236" t="s">
        <v>1385</v>
      </c>
      <c r="K236" t="s">
        <v>24</v>
      </c>
      <c r="L236" t="s">
        <v>82</v>
      </c>
      <c r="M236" t="s">
        <v>4211</v>
      </c>
      <c r="N236" t="s">
        <v>46</v>
      </c>
    </row>
    <row r="237" spans="1:14" x14ac:dyDescent="0.25">
      <c r="A237" t="s">
        <v>4212</v>
      </c>
      <c r="B237" t="s">
        <v>4213</v>
      </c>
      <c r="C237" t="s">
        <v>16</v>
      </c>
      <c r="D237" t="s">
        <v>4214</v>
      </c>
      <c r="E237" t="s">
        <v>18</v>
      </c>
      <c r="F237" t="s">
        <v>4215</v>
      </c>
      <c r="G237" t="s">
        <v>4216</v>
      </c>
      <c r="H237" t="s">
        <v>4217</v>
      </c>
      <c r="I237" t="s">
        <v>34</v>
      </c>
      <c r="J237" t="s">
        <v>412</v>
      </c>
      <c r="K237" t="s">
        <v>24</v>
      </c>
      <c r="L237" t="s">
        <v>285</v>
      </c>
      <c r="M237" t="s">
        <v>4218</v>
      </c>
      <c r="N237" t="s">
        <v>46</v>
      </c>
    </row>
    <row r="238" spans="1:14" x14ac:dyDescent="0.25">
      <c r="A238" t="s">
        <v>4224</v>
      </c>
      <c r="C238" t="s">
        <v>16</v>
      </c>
      <c r="D238" t="s">
        <v>631</v>
      </c>
      <c r="E238" t="s">
        <v>18</v>
      </c>
      <c r="F238" t="s">
        <v>4225</v>
      </c>
      <c r="G238" t="s">
        <v>4226</v>
      </c>
      <c r="H238" t="s">
        <v>4227</v>
      </c>
      <c r="I238" t="s">
        <v>34</v>
      </c>
      <c r="J238" t="s">
        <v>81</v>
      </c>
      <c r="K238" t="s">
        <v>24</v>
      </c>
      <c r="L238" t="s">
        <v>63</v>
      </c>
      <c r="M238" t="s">
        <v>4228</v>
      </c>
      <c r="N238" t="s">
        <v>46</v>
      </c>
    </row>
    <row r="239" spans="1:14" x14ac:dyDescent="0.25">
      <c r="A239" t="s">
        <v>4235</v>
      </c>
      <c r="C239" t="s">
        <v>76</v>
      </c>
      <c r="D239" t="s">
        <v>4236</v>
      </c>
      <c r="E239" t="s">
        <v>18</v>
      </c>
      <c r="F239" t="s">
        <v>4237</v>
      </c>
      <c r="G239" t="s">
        <v>4238</v>
      </c>
      <c r="H239" t="s">
        <v>4239</v>
      </c>
      <c r="I239" t="s">
        <v>34</v>
      </c>
      <c r="J239" t="s">
        <v>463</v>
      </c>
      <c r="K239" t="s">
        <v>24</v>
      </c>
      <c r="L239" t="s">
        <v>4240</v>
      </c>
      <c r="M239" t="s">
        <v>4241</v>
      </c>
      <c r="N239" t="s">
        <v>46</v>
      </c>
    </row>
    <row r="240" spans="1:14" x14ac:dyDescent="0.25">
      <c r="A240" t="s">
        <v>4242</v>
      </c>
      <c r="B240" t="s">
        <v>227</v>
      </c>
      <c r="C240" t="s">
        <v>16</v>
      </c>
      <c r="D240" t="s">
        <v>571</v>
      </c>
      <c r="E240" t="s">
        <v>18</v>
      </c>
      <c r="F240" t="s">
        <v>4243</v>
      </c>
      <c r="G240" t="s">
        <v>4244</v>
      </c>
      <c r="H240" t="s">
        <v>4245</v>
      </c>
      <c r="I240" t="s">
        <v>34</v>
      </c>
      <c r="J240" t="s">
        <v>575</v>
      </c>
      <c r="K240" t="s">
        <v>24</v>
      </c>
      <c r="L240" t="s">
        <v>4246</v>
      </c>
      <c r="M240" t="s">
        <v>4247</v>
      </c>
      <c r="N240" t="s">
        <v>46</v>
      </c>
    </row>
    <row r="241" spans="1:14" x14ac:dyDescent="0.25">
      <c r="A241" t="s">
        <v>4248</v>
      </c>
      <c r="B241" t="s">
        <v>4249</v>
      </c>
      <c r="C241" t="s">
        <v>76</v>
      </c>
      <c r="D241" t="s">
        <v>4250</v>
      </c>
      <c r="E241" t="s">
        <v>18</v>
      </c>
      <c r="F241" t="s">
        <v>4251</v>
      </c>
      <c r="G241" t="s">
        <v>4252</v>
      </c>
      <c r="H241" t="s">
        <v>4253</v>
      </c>
      <c r="I241" t="s">
        <v>34</v>
      </c>
      <c r="J241" t="s">
        <v>1413</v>
      </c>
      <c r="K241" t="s">
        <v>24</v>
      </c>
      <c r="L241" t="s">
        <v>114</v>
      </c>
      <c r="M241" t="s">
        <v>4254</v>
      </c>
      <c r="N241" t="s">
        <v>46</v>
      </c>
    </row>
    <row r="242" spans="1:14" x14ac:dyDescent="0.25">
      <c r="A242" t="s">
        <v>4259</v>
      </c>
      <c r="B242" t="s">
        <v>101</v>
      </c>
      <c r="C242" t="s">
        <v>76</v>
      </c>
      <c r="D242" t="s">
        <v>102</v>
      </c>
      <c r="E242" t="s">
        <v>18</v>
      </c>
      <c r="F242" t="s">
        <v>4260</v>
      </c>
      <c r="G242" t="s">
        <v>4261</v>
      </c>
      <c r="H242" t="s">
        <v>4262</v>
      </c>
      <c r="I242" t="s">
        <v>34</v>
      </c>
      <c r="J242" t="s">
        <v>776</v>
      </c>
      <c r="K242" t="s">
        <v>24</v>
      </c>
      <c r="L242" t="s">
        <v>82</v>
      </c>
      <c r="M242" t="s">
        <v>4263</v>
      </c>
      <c r="N242" t="s">
        <v>46</v>
      </c>
    </row>
    <row r="243" spans="1:14" x14ac:dyDescent="0.25">
      <c r="A243" t="s">
        <v>4268</v>
      </c>
      <c r="B243" t="s">
        <v>4269</v>
      </c>
      <c r="C243" t="s">
        <v>16</v>
      </c>
      <c r="D243" t="s">
        <v>437</v>
      </c>
      <c r="E243" t="s">
        <v>18</v>
      </c>
      <c r="F243" t="s">
        <v>4270</v>
      </c>
      <c r="G243" t="s">
        <v>4271</v>
      </c>
      <c r="H243" t="s">
        <v>4272</v>
      </c>
      <c r="I243" t="s">
        <v>34</v>
      </c>
      <c r="J243" t="s">
        <v>794</v>
      </c>
      <c r="K243" t="s">
        <v>24</v>
      </c>
      <c r="L243" t="s">
        <v>441</v>
      </c>
      <c r="M243" t="s">
        <v>4273</v>
      </c>
      <c r="N243" t="s">
        <v>46</v>
      </c>
    </row>
    <row r="244" spans="1:14" x14ac:dyDescent="0.25">
      <c r="A244" t="s">
        <v>4274</v>
      </c>
      <c r="B244" t="s">
        <v>4275</v>
      </c>
      <c r="C244" t="s">
        <v>16</v>
      </c>
      <c r="D244" t="s">
        <v>437</v>
      </c>
      <c r="E244" t="s">
        <v>18</v>
      </c>
      <c r="F244" t="s">
        <v>4276</v>
      </c>
      <c r="G244" t="s">
        <v>4277</v>
      </c>
      <c r="H244" t="s">
        <v>4278</v>
      </c>
      <c r="I244" t="s">
        <v>34</v>
      </c>
      <c r="J244" t="s">
        <v>120</v>
      </c>
      <c r="K244" t="s">
        <v>24</v>
      </c>
      <c r="L244" t="s">
        <v>441</v>
      </c>
      <c r="M244" t="s">
        <v>4279</v>
      </c>
      <c r="N244" t="s">
        <v>46</v>
      </c>
    </row>
    <row r="245" spans="1:14" x14ac:dyDescent="0.25">
      <c r="A245" t="s">
        <v>4289</v>
      </c>
      <c r="B245" t="s">
        <v>4290</v>
      </c>
      <c r="C245" t="s">
        <v>76</v>
      </c>
      <c r="D245" t="s">
        <v>102</v>
      </c>
      <c r="E245" t="s">
        <v>18</v>
      </c>
      <c r="F245" t="s">
        <v>4291</v>
      </c>
      <c r="G245" t="s">
        <v>4292</v>
      </c>
      <c r="H245" t="s">
        <v>4293</v>
      </c>
      <c r="I245" t="s">
        <v>34</v>
      </c>
      <c r="J245" t="s">
        <v>127</v>
      </c>
      <c r="K245" t="s">
        <v>24</v>
      </c>
      <c r="L245" t="s">
        <v>82</v>
      </c>
      <c r="M245" t="s">
        <v>4294</v>
      </c>
      <c r="N245" t="s">
        <v>46</v>
      </c>
    </row>
    <row r="246" spans="1:14" x14ac:dyDescent="0.25">
      <c r="A246" t="s">
        <v>4295</v>
      </c>
      <c r="B246" t="s">
        <v>4296</v>
      </c>
      <c r="C246" t="s">
        <v>16</v>
      </c>
      <c r="D246" t="s">
        <v>4231</v>
      </c>
      <c r="E246" t="s">
        <v>18</v>
      </c>
      <c r="F246" t="s">
        <v>4297</v>
      </c>
      <c r="G246" t="s">
        <v>4298</v>
      </c>
      <c r="H246" t="s">
        <v>4299</v>
      </c>
      <c r="I246" t="s">
        <v>34</v>
      </c>
      <c r="J246" t="s">
        <v>71</v>
      </c>
      <c r="K246" t="s">
        <v>24</v>
      </c>
      <c r="L246" t="s">
        <v>477</v>
      </c>
      <c r="M246" t="s">
        <v>4300</v>
      </c>
      <c r="N246" t="s">
        <v>46</v>
      </c>
    </row>
    <row r="247" spans="1:14" x14ac:dyDescent="0.25">
      <c r="A247" t="s">
        <v>4301</v>
      </c>
      <c r="B247" t="s">
        <v>546</v>
      </c>
      <c r="C247" t="s">
        <v>76</v>
      </c>
      <c r="D247" t="s">
        <v>547</v>
      </c>
      <c r="E247" t="s">
        <v>18</v>
      </c>
      <c r="F247" t="s">
        <v>4302</v>
      </c>
      <c r="G247" t="s">
        <v>4303</v>
      </c>
      <c r="H247" t="s">
        <v>4304</v>
      </c>
      <c r="I247" t="s">
        <v>34</v>
      </c>
      <c r="J247" t="s">
        <v>412</v>
      </c>
      <c r="K247" t="s">
        <v>24</v>
      </c>
      <c r="L247" t="s">
        <v>552</v>
      </c>
      <c r="M247" t="s">
        <v>4305</v>
      </c>
      <c r="N247" t="s">
        <v>46</v>
      </c>
    </row>
    <row r="248" spans="1:14" x14ac:dyDescent="0.25">
      <c r="A248" t="s">
        <v>4311</v>
      </c>
      <c r="B248" t="s">
        <v>4312</v>
      </c>
      <c r="C248" t="s">
        <v>16</v>
      </c>
      <c r="D248" t="s">
        <v>4313</v>
      </c>
      <c r="E248" t="s">
        <v>18</v>
      </c>
      <c r="F248" t="s">
        <v>4314</v>
      </c>
      <c r="G248" t="s">
        <v>4315</v>
      </c>
      <c r="H248" t="s">
        <v>4316</v>
      </c>
      <c r="I248" t="s">
        <v>34</v>
      </c>
      <c r="J248" t="s">
        <v>315</v>
      </c>
      <c r="K248" t="s">
        <v>24</v>
      </c>
      <c r="L248" t="s">
        <v>36</v>
      </c>
      <c r="M248" t="s">
        <v>4317</v>
      </c>
      <c r="N248" t="s">
        <v>46</v>
      </c>
    </row>
    <row r="249" spans="1:14" x14ac:dyDescent="0.25">
      <c r="A249" t="s">
        <v>100</v>
      </c>
      <c r="B249" t="s">
        <v>101</v>
      </c>
      <c r="C249" t="s">
        <v>76</v>
      </c>
      <c r="D249" t="s">
        <v>102</v>
      </c>
      <c r="E249" t="s">
        <v>18</v>
      </c>
      <c r="F249" t="s">
        <v>4330</v>
      </c>
      <c r="G249" t="s">
        <v>4331</v>
      </c>
      <c r="H249" t="s">
        <v>4332</v>
      </c>
      <c r="I249" t="s">
        <v>34</v>
      </c>
      <c r="J249" t="s">
        <v>1385</v>
      </c>
      <c r="K249" t="s">
        <v>24</v>
      </c>
      <c r="L249" t="s">
        <v>82</v>
      </c>
      <c r="M249" t="s">
        <v>4333</v>
      </c>
      <c r="N249" t="s">
        <v>46</v>
      </c>
    </row>
    <row r="250" spans="1:14" x14ac:dyDescent="0.25">
      <c r="A250" t="s">
        <v>4349</v>
      </c>
      <c r="C250" t="s">
        <v>16</v>
      </c>
      <c r="D250" t="s">
        <v>3060</v>
      </c>
      <c r="E250" t="s">
        <v>18</v>
      </c>
      <c r="F250" t="s">
        <v>4350</v>
      </c>
      <c r="G250" t="s">
        <v>4351</v>
      </c>
      <c r="H250" t="s">
        <v>4352</v>
      </c>
      <c r="I250" t="s">
        <v>34</v>
      </c>
      <c r="J250" t="s">
        <v>298</v>
      </c>
      <c r="K250" t="s">
        <v>24</v>
      </c>
      <c r="L250" t="s">
        <v>224</v>
      </c>
      <c r="M250" t="s">
        <v>4353</v>
      </c>
      <c r="N250" t="s">
        <v>46</v>
      </c>
    </row>
    <row r="251" spans="1:14" x14ac:dyDescent="0.25">
      <c r="A251" t="s">
        <v>4354</v>
      </c>
      <c r="B251" t="s">
        <v>4355</v>
      </c>
      <c r="C251" t="s">
        <v>16</v>
      </c>
      <c r="D251" t="s">
        <v>4356</v>
      </c>
      <c r="E251" t="s">
        <v>18</v>
      </c>
      <c r="F251" t="s">
        <v>4357</v>
      </c>
      <c r="G251" t="s">
        <v>4358</v>
      </c>
      <c r="H251" t="s">
        <v>4359</v>
      </c>
      <c r="I251" t="s">
        <v>34</v>
      </c>
      <c r="J251" t="s">
        <v>1056</v>
      </c>
      <c r="K251" t="s">
        <v>24</v>
      </c>
      <c r="L251" t="s">
        <v>4360</v>
      </c>
      <c r="M251" t="s">
        <v>4361</v>
      </c>
      <c r="N251" t="s">
        <v>46</v>
      </c>
    </row>
    <row r="252" spans="1:14" x14ac:dyDescent="0.25">
      <c r="A252" t="s">
        <v>4362</v>
      </c>
      <c r="B252" t="s">
        <v>4363</v>
      </c>
      <c r="C252" t="s">
        <v>76</v>
      </c>
      <c r="D252" t="s">
        <v>3805</v>
      </c>
      <c r="E252" t="s">
        <v>18</v>
      </c>
      <c r="F252" t="s">
        <v>4364</v>
      </c>
      <c r="G252" t="s">
        <v>4365</v>
      </c>
      <c r="H252" t="s">
        <v>4366</v>
      </c>
      <c r="I252" t="s">
        <v>34</v>
      </c>
      <c r="J252" t="s">
        <v>2658</v>
      </c>
      <c r="K252" t="s">
        <v>24</v>
      </c>
      <c r="L252" t="s">
        <v>3809</v>
      </c>
      <c r="M252" t="s">
        <v>4367</v>
      </c>
      <c r="N252" t="s">
        <v>46</v>
      </c>
    </row>
    <row r="253" spans="1:14" x14ac:dyDescent="0.25">
      <c r="A253" t="s">
        <v>4368</v>
      </c>
      <c r="B253" t="s">
        <v>4369</v>
      </c>
      <c r="C253" t="s">
        <v>76</v>
      </c>
      <c r="D253" t="s">
        <v>800</v>
      </c>
      <c r="E253" t="s">
        <v>18</v>
      </c>
      <c r="F253" t="s">
        <v>4370</v>
      </c>
      <c r="G253" t="s">
        <v>4371</v>
      </c>
      <c r="H253" t="s">
        <v>4372</v>
      </c>
      <c r="I253" t="s">
        <v>34</v>
      </c>
      <c r="J253" t="s">
        <v>349</v>
      </c>
      <c r="K253" t="s">
        <v>24</v>
      </c>
      <c r="L253" t="s">
        <v>900</v>
      </c>
      <c r="M253" t="s">
        <v>4373</v>
      </c>
      <c r="N253" t="s">
        <v>46</v>
      </c>
    </row>
    <row r="254" spans="1:14" x14ac:dyDescent="0.25">
      <c r="A254" t="s">
        <v>4379</v>
      </c>
      <c r="B254" t="s">
        <v>4380</v>
      </c>
      <c r="C254" t="s">
        <v>76</v>
      </c>
      <c r="D254" t="s">
        <v>102</v>
      </c>
      <c r="E254" t="s">
        <v>18</v>
      </c>
      <c r="F254" t="s">
        <v>4381</v>
      </c>
      <c r="G254" t="s">
        <v>4382</v>
      </c>
      <c r="H254" t="s">
        <v>4383</v>
      </c>
      <c r="I254" t="s">
        <v>34</v>
      </c>
      <c r="J254" t="s">
        <v>769</v>
      </c>
      <c r="K254" t="s">
        <v>24</v>
      </c>
      <c r="L254" t="s">
        <v>82</v>
      </c>
      <c r="M254" t="s">
        <v>4384</v>
      </c>
      <c r="N254" t="s">
        <v>46</v>
      </c>
    </row>
    <row r="255" spans="1:14" x14ac:dyDescent="0.25">
      <c r="A255" t="s">
        <v>4385</v>
      </c>
      <c r="B255" t="s">
        <v>382</v>
      </c>
      <c r="C255" t="s">
        <v>76</v>
      </c>
      <c r="D255" t="s">
        <v>1347</v>
      </c>
      <c r="E255" t="s">
        <v>18</v>
      </c>
      <c r="F255" t="s">
        <v>4386</v>
      </c>
      <c r="G255" t="s">
        <v>4387</v>
      </c>
      <c r="H255" t="s">
        <v>4388</v>
      </c>
      <c r="I255" t="s">
        <v>34</v>
      </c>
      <c r="J255" t="s">
        <v>1372</v>
      </c>
      <c r="K255" t="s">
        <v>24</v>
      </c>
      <c r="L255" t="s">
        <v>202</v>
      </c>
      <c r="M255" t="s">
        <v>4389</v>
      </c>
      <c r="N255" t="s">
        <v>46</v>
      </c>
    </row>
    <row r="256" spans="1:14" x14ac:dyDescent="0.25">
      <c r="A256" t="s">
        <v>4400</v>
      </c>
      <c r="B256" t="s">
        <v>4401</v>
      </c>
      <c r="C256" t="s">
        <v>16</v>
      </c>
      <c r="D256" t="s">
        <v>2691</v>
      </c>
      <c r="E256" t="s">
        <v>18</v>
      </c>
      <c r="F256" t="s">
        <v>4402</v>
      </c>
      <c r="G256" t="s">
        <v>4403</v>
      </c>
      <c r="H256" t="s">
        <v>4404</v>
      </c>
      <c r="I256" t="s">
        <v>34</v>
      </c>
      <c r="J256" t="s">
        <v>372</v>
      </c>
      <c r="K256" t="s">
        <v>24</v>
      </c>
      <c r="L256" t="s">
        <v>224</v>
      </c>
      <c r="M256" t="s">
        <v>4405</v>
      </c>
      <c r="N256" t="s">
        <v>46</v>
      </c>
    </row>
    <row r="257" spans="1:14" x14ac:dyDescent="0.25">
      <c r="A257" t="s">
        <v>4406</v>
      </c>
      <c r="B257" t="s">
        <v>4407</v>
      </c>
      <c r="C257" t="s">
        <v>16</v>
      </c>
      <c r="D257" t="s">
        <v>4408</v>
      </c>
      <c r="E257" t="s">
        <v>18</v>
      </c>
      <c r="F257" t="s">
        <v>4409</v>
      </c>
      <c r="G257" t="s">
        <v>4410</v>
      </c>
      <c r="H257" t="s">
        <v>4411</v>
      </c>
      <c r="I257" t="s">
        <v>34</v>
      </c>
      <c r="J257" t="s">
        <v>315</v>
      </c>
      <c r="K257" t="s">
        <v>24</v>
      </c>
      <c r="L257" t="s">
        <v>233</v>
      </c>
      <c r="M257" t="s">
        <v>4412</v>
      </c>
      <c r="N257" t="s">
        <v>46</v>
      </c>
    </row>
    <row r="258" spans="1:14" x14ac:dyDescent="0.25">
      <c r="A258" t="s">
        <v>4419</v>
      </c>
      <c r="B258" t="s">
        <v>4420</v>
      </c>
      <c r="C258" t="s">
        <v>16</v>
      </c>
      <c r="D258" t="s">
        <v>4421</v>
      </c>
      <c r="E258" t="s">
        <v>18</v>
      </c>
      <c r="F258" t="s">
        <v>4422</v>
      </c>
      <c r="G258" t="s">
        <v>4423</v>
      </c>
      <c r="H258" t="s">
        <v>4424</v>
      </c>
      <c r="I258" t="s">
        <v>34</v>
      </c>
      <c r="J258" t="s">
        <v>81</v>
      </c>
      <c r="K258" t="s">
        <v>24</v>
      </c>
      <c r="L258" t="s">
        <v>224</v>
      </c>
      <c r="M258" t="s">
        <v>4425</v>
      </c>
      <c r="N258" t="s">
        <v>46</v>
      </c>
    </row>
    <row r="259" spans="1:14" x14ac:dyDescent="0.25">
      <c r="A259" t="s">
        <v>4430</v>
      </c>
      <c r="B259" t="s">
        <v>158</v>
      </c>
      <c r="C259" t="s">
        <v>1572</v>
      </c>
      <c r="D259" t="s">
        <v>102</v>
      </c>
      <c r="E259" t="s">
        <v>18</v>
      </c>
      <c r="F259" t="s">
        <v>4431</v>
      </c>
      <c r="G259" t="s">
        <v>4432</v>
      </c>
      <c r="H259" t="s">
        <v>4433</v>
      </c>
      <c r="I259" t="s">
        <v>34</v>
      </c>
      <c r="J259" t="s">
        <v>1056</v>
      </c>
      <c r="K259" t="s">
        <v>24</v>
      </c>
      <c r="L259" t="s">
        <v>82</v>
      </c>
      <c r="M259" t="s">
        <v>4434</v>
      </c>
      <c r="N259" t="s">
        <v>46</v>
      </c>
    </row>
    <row r="260" spans="1:14" x14ac:dyDescent="0.25">
      <c r="A260" t="s">
        <v>4435</v>
      </c>
      <c r="B260" t="s">
        <v>4436</v>
      </c>
      <c r="C260" t="s">
        <v>16</v>
      </c>
      <c r="D260" t="s">
        <v>2368</v>
      </c>
      <c r="E260" t="s">
        <v>18</v>
      </c>
      <c r="F260" t="s">
        <v>4437</v>
      </c>
      <c r="G260" t="s">
        <v>4438</v>
      </c>
      <c r="H260" t="s">
        <v>4439</v>
      </c>
      <c r="I260" t="s">
        <v>34</v>
      </c>
      <c r="J260" t="s">
        <v>575</v>
      </c>
      <c r="K260" t="s">
        <v>24</v>
      </c>
      <c r="L260" t="s">
        <v>224</v>
      </c>
      <c r="M260" t="s">
        <v>4440</v>
      </c>
      <c r="N260" t="s">
        <v>46</v>
      </c>
    </row>
    <row r="261" spans="1:14" x14ac:dyDescent="0.25">
      <c r="A261" t="s">
        <v>4448</v>
      </c>
      <c r="B261" t="s">
        <v>4449</v>
      </c>
      <c r="C261" t="s">
        <v>16</v>
      </c>
      <c r="D261" t="s">
        <v>4450</v>
      </c>
      <c r="E261" t="s">
        <v>18</v>
      </c>
      <c r="F261" t="s">
        <v>4451</v>
      </c>
      <c r="G261" t="s">
        <v>4452</v>
      </c>
      <c r="H261" t="s">
        <v>4453</v>
      </c>
      <c r="I261" t="s">
        <v>34</v>
      </c>
      <c r="J261" t="s">
        <v>412</v>
      </c>
      <c r="K261" t="s">
        <v>24</v>
      </c>
      <c r="L261" t="s">
        <v>82</v>
      </c>
      <c r="M261" t="s">
        <v>4454</v>
      </c>
      <c r="N261" t="s">
        <v>46</v>
      </c>
    </row>
    <row r="262" spans="1:14" x14ac:dyDescent="0.25">
      <c r="A262" t="s">
        <v>4455</v>
      </c>
      <c r="B262" t="s">
        <v>227</v>
      </c>
      <c r="C262" t="s">
        <v>16</v>
      </c>
      <c r="D262" t="s">
        <v>4456</v>
      </c>
      <c r="E262" t="s">
        <v>18</v>
      </c>
      <c r="F262" t="s">
        <v>4457</v>
      </c>
      <c r="G262" t="s">
        <v>4458</v>
      </c>
      <c r="H262" t="s">
        <v>4459</v>
      </c>
      <c r="I262" t="s">
        <v>34</v>
      </c>
      <c r="J262" t="s">
        <v>669</v>
      </c>
      <c r="K262" t="s">
        <v>24</v>
      </c>
      <c r="L262" t="s">
        <v>4460</v>
      </c>
      <c r="M262" t="s">
        <v>4461</v>
      </c>
      <c r="N262" t="s">
        <v>46</v>
      </c>
    </row>
    <row r="263" spans="1:14" x14ac:dyDescent="0.25">
      <c r="A263" t="s">
        <v>4462</v>
      </c>
      <c r="B263" t="s">
        <v>4463</v>
      </c>
      <c r="C263" t="s">
        <v>76</v>
      </c>
      <c r="D263" t="s">
        <v>4464</v>
      </c>
      <c r="E263" t="s">
        <v>18</v>
      </c>
      <c r="F263" t="s">
        <v>4465</v>
      </c>
      <c r="G263" t="s">
        <v>4466</v>
      </c>
      <c r="H263" t="s">
        <v>4467</v>
      </c>
      <c r="I263" t="s">
        <v>34</v>
      </c>
      <c r="J263" t="s">
        <v>4468</v>
      </c>
      <c r="K263" t="s">
        <v>24</v>
      </c>
      <c r="L263" t="s">
        <v>224</v>
      </c>
      <c r="M263" t="s">
        <v>4469</v>
      </c>
      <c r="N263" t="s">
        <v>46</v>
      </c>
    </row>
    <row r="264" spans="1:14" x14ac:dyDescent="0.25">
      <c r="A264" t="s">
        <v>4470</v>
      </c>
      <c r="B264" t="s">
        <v>4471</v>
      </c>
      <c r="C264" t="s">
        <v>16</v>
      </c>
      <c r="D264" t="s">
        <v>102</v>
      </c>
      <c r="E264" t="s">
        <v>18</v>
      </c>
      <c r="F264" t="s">
        <v>4472</v>
      </c>
      <c r="G264" t="s">
        <v>4473</v>
      </c>
      <c r="H264" t="s">
        <v>4474</v>
      </c>
      <c r="I264" t="s">
        <v>34</v>
      </c>
      <c r="J264" t="s">
        <v>127</v>
      </c>
      <c r="K264" t="s">
        <v>24</v>
      </c>
      <c r="L264" t="s">
        <v>82</v>
      </c>
      <c r="M264" t="s">
        <v>4475</v>
      </c>
      <c r="N264" t="s">
        <v>46</v>
      </c>
    </row>
    <row r="265" spans="1:14" x14ac:dyDescent="0.25">
      <c r="A265" t="s">
        <v>4485</v>
      </c>
      <c r="B265" t="s">
        <v>4486</v>
      </c>
      <c r="C265" t="s">
        <v>76</v>
      </c>
      <c r="D265" t="s">
        <v>67</v>
      </c>
      <c r="E265" t="s">
        <v>18</v>
      </c>
      <c r="F265" t="s">
        <v>4487</v>
      </c>
      <c r="G265" t="s">
        <v>4488</v>
      </c>
      <c r="H265" t="s">
        <v>4489</v>
      </c>
      <c r="I265" t="s">
        <v>34</v>
      </c>
      <c r="J265" t="s">
        <v>315</v>
      </c>
      <c r="K265" t="s">
        <v>24</v>
      </c>
      <c r="L265" t="s">
        <v>4490</v>
      </c>
      <c r="M265" t="s">
        <v>4491</v>
      </c>
      <c r="N265" t="s">
        <v>46</v>
      </c>
    </row>
    <row r="266" spans="1:14" x14ac:dyDescent="0.25">
      <c r="A266" t="s">
        <v>4492</v>
      </c>
      <c r="B266" t="s">
        <v>4493</v>
      </c>
      <c r="C266" t="s">
        <v>76</v>
      </c>
      <c r="D266" t="s">
        <v>4494</v>
      </c>
      <c r="E266" t="s">
        <v>18</v>
      </c>
      <c r="F266" t="s">
        <v>4495</v>
      </c>
      <c r="G266" t="s">
        <v>4496</v>
      </c>
      <c r="H266" t="s">
        <v>4497</v>
      </c>
      <c r="I266" t="s">
        <v>34</v>
      </c>
      <c r="J266" t="s">
        <v>358</v>
      </c>
      <c r="K266" t="s">
        <v>24</v>
      </c>
      <c r="L266" t="s">
        <v>4498</v>
      </c>
      <c r="M266" t="s">
        <v>4499</v>
      </c>
      <c r="N266" t="s">
        <v>46</v>
      </c>
    </row>
    <row r="267" spans="1:14" x14ac:dyDescent="0.25">
      <c r="A267" t="s">
        <v>4500</v>
      </c>
      <c r="B267" t="s">
        <v>4157</v>
      </c>
      <c r="C267" t="s">
        <v>76</v>
      </c>
      <c r="D267" t="s">
        <v>4158</v>
      </c>
      <c r="E267" t="s">
        <v>18</v>
      </c>
      <c r="F267" t="s">
        <v>4501</v>
      </c>
      <c r="G267" t="s">
        <v>4502</v>
      </c>
      <c r="H267" t="s">
        <v>4503</v>
      </c>
      <c r="I267" t="s">
        <v>34</v>
      </c>
      <c r="J267" t="s">
        <v>1398</v>
      </c>
      <c r="K267" t="s">
        <v>24</v>
      </c>
      <c r="L267" t="s">
        <v>233</v>
      </c>
      <c r="M267" t="s">
        <v>4504</v>
      </c>
      <c r="N267" t="s">
        <v>46</v>
      </c>
    </row>
    <row r="268" spans="1:14" x14ac:dyDescent="0.25">
      <c r="A268" t="s">
        <v>4505</v>
      </c>
      <c r="B268" t="s">
        <v>4506</v>
      </c>
      <c r="C268" t="s">
        <v>76</v>
      </c>
      <c r="D268" t="s">
        <v>49</v>
      </c>
      <c r="E268" t="s">
        <v>18</v>
      </c>
      <c r="F268" t="s">
        <v>4507</v>
      </c>
      <c r="G268" t="s">
        <v>4508</v>
      </c>
      <c r="H268" t="s">
        <v>4509</v>
      </c>
      <c r="I268" t="s">
        <v>34</v>
      </c>
      <c r="J268" t="s">
        <v>1557</v>
      </c>
      <c r="K268" t="s">
        <v>24</v>
      </c>
      <c r="L268" t="s">
        <v>54</v>
      </c>
      <c r="M268" t="s">
        <v>4510</v>
      </c>
      <c r="N268" t="s">
        <v>46</v>
      </c>
    </row>
    <row r="269" spans="1:14" x14ac:dyDescent="0.25">
      <c r="A269" t="s">
        <v>4527</v>
      </c>
      <c r="B269" t="s">
        <v>4528</v>
      </c>
      <c r="C269" t="s">
        <v>16</v>
      </c>
      <c r="D269" t="s">
        <v>2847</v>
      </c>
      <c r="E269" t="s">
        <v>18</v>
      </c>
      <c r="F269" t="s">
        <v>4529</v>
      </c>
      <c r="G269" t="s">
        <v>4530</v>
      </c>
      <c r="H269" t="s">
        <v>4531</v>
      </c>
      <c r="I269" t="s">
        <v>34</v>
      </c>
      <c r="J269" t="s">
        <v>81</v>
      </c>
      <c r="K269" t="s">
        <v>24</v>
      </c>
      <c r="L269" t="s">
        <v>82</v>
      </c>
      <c r="M269" t="s">
        <v>4532</v>
      </c>
      <c r="N269" t="s">
        <v>46</v>
      </c>
    </row>
    <row r="270" spans="1:14" x14ac:dyDescent="0.25">
      <c r="A270" t="s">
        <v>4533</v>
      </c>
      <c r="B270" t="s">
        <v>4534</v>
      </c>
      <c r="C270" t="s">
        <v>16</v>
      </c>
      <c r="D270" t="s">
        <v>4535</v>
      </c>
      <c r="E270" t="s">
        <v>18</v>
      </c>
      <c r="F270" t="s">
        <v>4536</v>
      </c>
      <c r="G270" t="s">
        <v>4537</v>
      </c>
      <c r="H270" t="s">
        <v>4538</v>
      </c>
      <c r="I270" t="s">
        <v>34</v>
      </c>
      <c r="J270" t="s">
        <v>90</v>
      </c>
      <c r="K270" t="s">
        <v>24</v>
      </c>
      <c r="L270" t="s">
        <v>193</v>
      </c>
      <c r="M270" t="s">
        <v>4539</v>
      </c>
      <c r="N270" t="s">
        <v>46</v>
      </c>
    </row>
    <row r="271" spans="1:14" x14ac:dyDescent="0.25">
      <c r="A271" t="s">
        <v>4540</v>
      </c>
      <c r="B271" t="s">
        <v>4541</v>
      </c>
      <c r="C271" t="s">
        <v>76</v>
      </c>
      <c r="D271" t="s">
        <v>4542</v>
      </c>
      <c r="E271" t="s">
        <v>18</v>
      </c>
      <c r="F271" t="s">
        <v>4543</v>
      </c>
      <c r="G271" t="s">
        <v>4544</v>
      </c>
      <c r="H271" t="s">
        <v>4545</v>
      </c>
      <c r="I271" t="s">
        <v>34</v>
      </c>
      <c r="J271" t="s">
        <v>333</v>
      </c>
      <c r="K271" t="s">
        <v>24</v>
      </c>
      <c r="L271" t="s">
        <v>224</v>
      </c>
      <c r="M271" t="s">
        <v>4546</v>
      </c>
      <c r="N271" t="s">
        <v>46</v>
      </c>
    </row>
    <row r="272" spans="1:14" x14ac:dyDescent="0.25">
      <c r="A272" t="s">
        <v>4547</v>
      </c>
      <c r="B272" t="s">
        <v>4548</v>
      </c>
      <c r="C272" t="s">
        <v>16</v>
      </c>
      <c r="D272" t="s">
        <v>1327</v>
      </c>
      <c r="E272" t="s">
        <v>18</v>
      </c>
      <c r="F272" t="s">
        <v>4549</v>
      </c>
      <c r="G272" t="s">
        <v>4550</v>
      </c>
      <c r="H272" t="s">
        <v>4551</v>
      </c>
      <c r="I272" t="s">
        <v>34</v>
      </c>
      <c r="J272" t="s">
        <v>1744</v>
      </c>
      <c r="K272" t="s">
        <v>24</v>
      </c>
      <c r="L272" t="s">
        <v>1331</v>
      </c>
      <c r="M272" t="s">
        <v>4552</v>
      </c>
      <c r="N272" t="s">
        <v>46</v>
      </c>
    </row>
    <row r="273" spans="1:14" x14ac:dyDescent="0.25">
      <c r="A273" t="s">
        <v>4562</v>
      </c>
      <c r="B273" t="s">
        <v>4563</v>
      </c>
      <c r="C273" t="s">
        <v>76</v>
      </c>
      <c r="D273" t="s">
        <v>3060</v>
      </c>
      <c r="E273" t="s">
        <v>18</v>
      </c>
      <c r="F273" t="s">
        <v>4564</v>
      </c>
      <c r="G273" t="s">
        <v>4565</v>
      </c>
      <c r="H273" t="s">
        <v>4566</v>
      </c>
      <c r="I273" t="s">
        <v>34</v>
      </c>
      <c r="J273" t="s">
        <v>1372</v>
      </c>
      <c r="K273" t="s">
        <v>24</v>
      </c>
      <c r="L273" t="s">
        <v>224</v>
      </c>
      <c r="M273" t="s">
        <v>4567</v>
      </c>
      <c r="N273" t="s">
        <v>46</v>
      </c>
    </row>
    <row r="274" spans="1:14" x14ac:dyDescent="0.25">
      <c r="A274" t="s">
        <v>4568</v>
      </c>
      <c r="C274" t="s">
        <v>16</v>
      </c>
      <c r="D274" t="s">
        <v>1539</v>
      </c>
      <c r="E274" t="s">
        <v>18</v>
      </c>
      <c r="F274" t="s">
        <v>4569</v>
      </c>
      <c r="G274" t="s">
        <v>4570</v>
      </c>
      <c r="H274" t="s">
        <v>4571</v>
      </c>
      <c r="I274" t="s">
        <v>34</v>
      </c>
      <c r="J274" t="s">
        <v>1413</v>
      </c>
      <c r="K274" t="s">
        <v>24</v>
      </c>
      <c r="L274" t="s">
        <v>224</v>
      </c>
      <c r="M274" t="s">
        <v>4572</v>
      </c>
      <c r="N274" t="s">
        <v>46</v>
      </c>
    </row>
    <row r="275" spans="1:14" x14ac:dyDescent="0.25">
      <c r="A275" t="s">
        <v>4573</v>
      </c>
      <c r="B275" t="s">
        <v>4380</v>
      </c>
      <c r="C275" t="s">
        <v>76</v>
      </c>
      <c r="D275" t="s">
        <v>102</v>
      </c>
      <c r="E275" t="s">
        <v>18</v>
      </c>
      <c r="F275" t="s">
        <v>4574</v>
      </c>
      <c r="G275" t="s">
        <v>4575</v>
      </c>
      <c r="H275" t="s">
        <v>4576</v>
      </c>
      <c r="I275" t="s">
        <v>34</v>
      </c>
      <c r="J275" t="s">
        <v>155</v>
      </c>
      <c r="K275" t="s">
        <v>24</v>
      </c>
      <c r="L275" t="s">
        <v>82</v>
      </c>
      <c r="M275" t="s">
        <v>4577</v>
      </c>
      <c r="N275" t="s">
        <v>46</v>
      </c>
    </row>
    <row r="276" spans="1:14" x14ac:dyDescent="0.25">
      <c r="A276" t="s">
        <v>4578</v>
      </c>
      <c r="C276" t="s">
        <v>16</v>
      </c>
      <c r="D276" t="s">
        <v>2703</v>
      </c>
      <c r="E276" t="s">
        <v>18</v>
      </c>
      <c r="F276" t="s">
        <v>4579</v>
      </c>
      <c r="G276" t="s">
        <v>4580</v>
      </c>
      <c r="H276" t="s">
        <v>4581</v>
      </c>
      <c r="I276" t="s">
        <v>34</v>
      </c>
      <c r="J276" t="s">
        <v>2283</v>
      </c>
      <c r="K276" t="s">
        <v>24</v>
      </c>
      <c r="L276" t="s">
        <v>2467</v>
      </c>
      <c r="M276" t="s">
        <v>4582</v>
      </c>
      <c r="N276" t="s">
        <v>46</v>
      </c>
    </row>
    <row r="277" spans="1:14" x14ac:dyDescent="0.25">
      <c r="A277" t="s">
        <v>4608</v>
      </c>
      <c r="B277" t="s">
        <v>4609</v>
      </c>
      <c r="C277" t="s">
        <v>76</v>
      </c>
      <c r="D277" t="s">
        <v>437</v>
      </c>
      <c r="E277" t="s">
        <v>695</v>
      </c>
      <c r="F277" t="s">
        <v>4610</v>
      </c>
      <c r="G277" t="s">
        <v>4611</v>
      </c>
      <c r="H277" t="s">
        <v>4612</v>
      </c>
      <c r="I277" t="s">
        <v>34</v>
      </c>
      <c r="J277" t="s">
        <v>1435</v>
      </c>
      <c r="K277" t="s">
        <v>24</v>
      </c>
      <c r="L277" t="s">
        <v>441</v>
      </c>
      <c r="M277" t="s">
        <v>4613</v>
      </c>
      <c r="N277" t="s">
        <v>46</v>
      </c>
    </row>
    <row r="278" spans="1:14" x14ac:dyDescent="0.25">
      <c r="A278" t="s">
        <v>4628</v>
      </c>
      <c r="B278" t="s">
        <v>4629</v>
      </c>
      <c r="C278" t="s">
        <v>76</v>
      </c>
      <c r="D278" t="s">
        <v>4630</v>
      </c>
      <c r="E278" t="s">
        <v>695</v>
      </c>
      <c r="F278" t="s">
        <v>4631</v>
      </c>
      <c r="G278" t="s">
        <v>4632</v>
      </c>
      <c r="H278" t="s">
        <v>4633</v>
      </c>
      <c r="I278" t="s">
        <v>34</v>
      </c>
      <c r="J278" t="s">
        <v>4634</v>
      </c>
      <c r="K278" t="s">
        <v>24</v>
      </c>
      <c r="L278" t="s">
        <v>4635</v>
      </c>
      <c r="M278" t="s">
        <v>4636</v>
      </c>
      <c r="N278" t="s">
        <v>46</v>
      </c>
    </row>
    <row r="279" spans="1:14" x14ac:dyDescent="0.25">
      <c r="A279" t="s">
        <v>4656</v>
      </c>
      <c r="B279" t="s">
        <v>4657</v>
      </c>
      <c r="C279" t="s">
        <v>76</v>
      </c>
      <c r="D279" t="s">
        <v>4658</v>
      </c>
      <c r="E279" t="s">
        <v>695</v>
      </c>
      <c r="F279" t="s">
        <v>4659</v>
      </c>
      <c r="G279" t="s">
        <v>4660</v>
      </c>
      <c r="H279" t="s">
        <v>4661</v>
      </c>
      <c r="I279" t="s">
        <v>34</v>
      </c>
      <c r="J279" t="s">
        <v>155</v>
      </c>
      <c r="K279" t="s">
        <v>24</v>
      </c>
      <c r="L279" t="s">
        <v>44</v>
      </c>
      <c r="M279" t="s">
        <v>4662</v>
      </c>
      <c r="N279" t="s">
        <v>46</v>
      </c>
    </row>
    <row r="280" spans="1:14" x14ac:dyDescent="0.25">
      <c r="A280" t="s">
        <v>4675</v>
      </c>
      <c r="B280" t="s">
        <v>2690</v>
      </c>
      <c r="C280" t="s">
        <v>16</v>
      </c>
      <c r="D280" t="s">
        <v>39</v>
      </c>
      <c r="E280" t="s">
        <v>695</v>
      </c>
      <c r="F280" t="s">
        <v>4676</v>
      </c>
      <c r="G280" t="s">
        <v>4677</v>
      </c>
      <c r="H280" t="s">
        <v>4678</v>
      </c>
      <c r="I280" t="s">
        <v>34</v>
      </c>
      <c r="J280" t="s">
        <v>315</v>
      </c>
      <c r="K280" t="s">
        <v>24</v>
      </c>
      <c r="L280" t="s">
        <v>4679</v>
      </c>
      <c r="M280" t="s">
        <v>4680</v>
      </c>
      <c r="N280" t="s">
        <v>46</v>
      </c>
    </row>
    <row r="281" spans="1:14" x14ac:dyDescent="0.25">
      <c r="A281" t="s">
        <v>4628</v>
      </c>
      <c r="B281" t="s">
        <v>4686</v>
      </c>
      <c r="C281" t="s">
        <v>16</v>
      </c>
      <c r="D281" t="s">
        <v>4687</v>
      </c>
      <c r="E281" t="s">
        <v>695</v>
      </c>
      <c r="F281" t="s">
        <v>4688</v>
      </c>
      <c r="G281" t="s">
        <v>4689</v>
      </c>
      <c r="H281" t="s">
        <v>4690</v>
      </c>
      <c r="I281" t="s">
        <v>34</v>
      </c>
      <c r="J281" t="s">
        <v>456</v>
      </c>
      <c r="K281" t="s">
        <v>24</v>
      </c>
      <c r="L281" t="s">
        <v>4635</v>
      </c>
      <c r="M281" t="s">
        <v>4691</v>
      </c>
      <c r="N281" t="s">
        <v>46</v>
      </c>
    </row>
    <row r="282" spans="1:14" x14ac:dyDescent="0.25">
      <c r="A282" t="s">
        <v>4692</v>
      </c>
      <c r="B282" t="s">
        <v>4126</v>
      </c>
      <c r="C282" t="s">
        <v>76</v>
      </c>
      <c r="D282" t="s">
        <v>2027</v>
      </c>
      <c r="E282" t="s">
        <v>695</v>
      </c>
      <c r="F282" t="s">
        <v>4693</v>
      </c>
      <c r="G282" t="s">
        <v>4694</v>
      </c>
      <c r="H282" t="s">
        <v>4695</v>
      </c>
      <c r="I282" t="s">
        <v>34</v>
      </c>
      <c r="J282" t="s">
        <v>192</v>
      </c>
      <c r="K282" t="s">
        <v>24</v>
      </c>
      <c r="L282" t="s">
        <v>82</v>
      </c>
      <c r="M282" t="s">
        <v>4696</v>
      </c>
      <c r="N282" t="s">
        <v>46</v>
      </c>
    </row>
    <row r="283" spans="1:14" x14ac:dyDescent="0.25">
      <c r="A283" t="s">
        <v>4738</v>
      </c>
      <c r="B283" t="s">
        <v>4739</v>
      </c>
      <c r="C283" t="s">
        <v>16</v>
      </c>
      <c r="D283" t="s">
        <v>102</v>
      </c>
      <c r="E283" t="s">
        <v>695</v>
      </c>
      <c r="F283" t="s">
        <v>4740</v>
      </c>
      <c r="G283" t="s">
        <v>4741</v>
      </c>
      <c r="H283" t="s">
        <v>4742</v>
      </c>
      <c r="I283" t="s">
        <v>34</v>
      </c>
      <c r="J283" t="s">
        <v>1468</v>
      </c>
      <c r="K283" t="s">
        <v>24</v>
      </c>
      <c r="L283" t="s">
        <v>82</v>
      </c>
      <c r="M283" t="s">
        <v>4743</v>
      </c>
      <c r="N283" t="s">
        <v>46</v>
      </c>
    </row>
    <row r="284" spans="1:14" x14ac:dyDescent="0.25">
      <c r="A284" t="s">
        <v>4628</v>
      </c>
      <c r="B284" t="s">
        <v>4768</v>
      </c>
      <c r="C284" t="s">
        <v>76</v>
      </c>
      <c r="D284" t="s">
        <v>4769</v>
      </c>
      <c r="E284" t="s">
        <v>695</v>
      </c>
      <c r="F284" t="s">
        <v>4770</v>
      </c>
      <c r="G284" t="s">
        <v>4771</v>
      </c>
      <c r="H284" t="s">
        <v>4772</v>
      </c>
      <c r="I284" t="s">
        <v>34</v>
      </c>
      <c r="J284" t="s">
        <v>4634</v>
      </c>
      <c r="K284" t="s">
        <v>24</v>
      </c>
      <c r="L284" t="s">
        <v>4635</v>
      </c>
      <c r="M284" t="s">
        <v>4773</v>
      </c>
      <c r="N284" t="s">
        <v>46</v>
      </c>
    </row>
    <row r="285" spans="1:14" x14ac:dyDescent="0.25">
      <c r="A285" t="s">
        <v>4628</v>
      </c>
      <c r="B285" t="s">
        <v>101</v>
      </c>
      <c r="C285" t="s">
        <v>76</v>
      </c>
      <c r="D285" t="s">
        <v>4687</v>
      </c>
      <c r="E285" t="s">
        <v>695</v>
      </c>
      <c r="F285" t="s">
        <v>4802</v>
      </c>
      <c r="G285" t="s">
        <v>4803</v>
      </c>
      <c r="H285" t="s">
        <v>4804</v>
      </c>
      <c r="I285" t="s">
        <v>34</v>
      </c>
      <c r="J285" t="s">
        <v>358</v>
      </c>
      <c r="K285" t="s">
        <v>24</v>
      </c>
      <c r="L285" t="s">
        <v>4635</v>
      </c>
      <c r="M285" t="s">
        <v>4805</v>
      </c>
      <c r="N285" t="s">
        <v>46</v>
      </c>
    </row>
    <row r="286" spans="1:14" x14ac:dyDescent="0.25">
      <c r="A286" t="s">
        <v>4806</v>
      </c>
      <c r="B286" t="s">
        <v>4807</v>
      </c>
      <c r="C286" t="s">
        <v>76</v>
      </c>
      <c r="D286" t="s">
        <v>4808</v>
      </c>
      <c r="E286" t="s">
        <v>695</v>
      </c>
      <c r="F286" t="s">
        <v>4809</v>
      </c>
      <c r="G286" t="s">
        <v>4810</v>
      </c>
      <c r="H286" t="s">
        <v>4811</v>
      </c>
      <c r="I286" t="s">
        <v>34</v>
      </c>
      <c r="J286" t="s">
        <v>120</v>
      </c>
      <c r="K286" t="s">
        <v>24</v>
      </c>
      <c r="L286" t="s">
        <v>1414</v>
      </c>
      <c r="M286" t="s">
        <v>4812</v>
      </c>
      <c r="N286" t="s">
        <v>46</v>
      </c>
    </row>
    <row r="287" spans="1:14" x14ac:dyDescent="0.25">
      <c r="A287" t="s">
        <v>4806</v>
      </c>
      <c r="B287" t="s">
        <v>4807</v>
      </c>
      <c r="C287" t="s">
        <v>76</v>
      </c>
      <c r="D287" t="s">
        <v>4808</v>
      </c>
      <c r="E287" t="s">
        <v>695</v>
      </c>
      <c r="F287" t="s">
        <v>4830</v>
      </c>
      <c r="G287" t="s">
        <v>4831</v>
      </c>
      <c r="H287" t="s">
        <v>4832</v>
      </c>
      <c r="I287" t="s">
        <v>34</v>
      </c>
      <c r="J287" t="s">
        <v>528</v>
      </c>
      <c r="K287" t="s">
        <v>24</v>
      </c>
      <c r="L287" t="s">
        <v>1414</v>
      </c>
      <c r="M287" t="s">
        <v>4833</v>
      </c>
      <c r="N287" t="s">
        <v>46</v>
      </c>
    </row>
    <row r="288" spans="1:14" x14ac:dyDescent="0.25">
      <c r="A288" t="s">
        <v>4838</v>
      </c>
      <c r="B288" t="s">
        <v>4779</v>
      </c>
      <c r="C288" t="s">
        <v>76</v>
      </c>
      <c r="D288" t="s">
        <v>197</v>
      </c>
      <c r="E288" t="s">
        <v>695</v>
      </c>
      <c r="F288" t="s">
        <v>4839</v>
      </c>
      <c r="G288" t="s">
        <v>4840</v>
      </c>
      <c r="H288" t="s">
        <v>4841</v>
      </c>
      <c r="I288" t="s">
        <v>34</v>
      </c>
      <c r="J288" t="s">
        <v>4783</v>
      </c>
      <c r="K288" t="s">
        <v>24</v>
      </c>
      <c r="L288" t="s">
        <v>373</v>
      </c>
      <c r="M288" t="s">
        <v>4842</v>
      </c>
      <c r="N288" t="s">
        <v>46</v>
      </c>
    </row>
    <row r="289" spans="1:14" x14ac:dyDescent="0.25">
      <c r="A289" t="s">
        <v>4843</v>
      </c>
      <c r="B289" t="s">
        <v>4779</v>
      </c>
      <c r="C289" t="s">
        <v>76</v>
      </c>
      <c r="D289" t="s">
        <v>197</v>
      </c>
      <c r="E289" t="s">
        <v>695</v>
      </c>
      <c r="F289" t="s">
        <v>4844</v>
      </c>
      <c r="G289" t="s">
        <v>4845</v>
      </c>
      <c r="H289" t="s">
        <v>4846</v>
      </c>
      <c r="I289" t="s">
        <v>34</v>
      </c>
      <c r="J289" t="s">
        <v>315</v>
      </c>
      <c r="K289" t="s">
        <v>24</v>
      </c>
      <c r="L289" t="s">
        <v>202</v>
      </c>
      <c r="M289" t="s">
        <v>4847</v>
      </c>
      <c r="N289" t="s">
        <v>46</v>
      </c>
    </row>
    <row r="290" spans="1:14" x14ac:dyDescent="0.25">
      <c r="A290" t="s">
        <v>4628</v>
      </c>
      <c r="B290" t="s">
        <v>4855</v>
      </c>
      <c r="C290" t="s">
        <v>16</v>
      </c>
      <c r="D290" t="s">
        <v>4687</v>
      </c>
      <c r="E290" t="s">
        <v>695</v>
      </c>
      <c r="F290" t="s">
        <v>4856</v>
      </c>
      <c r="G290" t="s">
        <v>4857</v>
      </c>
      <c r="H290" t="s">
        <v>4858</v>
      </c>
      <c r="I290" t="s">
        <v>34</v>
      </c>
      <c r="J290" t="s">
        <v>575</v>
      </c>
      <c r="K290" t="s">
        <v>24</v>
      </c>
      <c r="L290" t="s">
        <v>4635</v>
      </c>
      <c r="M290" t="s">
        <v>4859</v>
      </c>
      <c r="N290" t="s">
        <v>46</v>
      </c>
    </row>
    <row r="291" spans="1:14" x14ac:dyDescent="0.25">
      <c r="A291" t="s">
        <v>4865</v>
      </c>
      <c r="B291" t="s">
        <v>4866</v>
      </c>
      <c r="C291" t="s">
        <v>76</v>
      </c>
      <c r="D291" t="s">
        <v>4867</v>
      </c>
      <c r="E291" t="s">
        <v>695</v>
      </c>
      <c r="F291" t="s">
        <v>4868</v>
      </c>
      <c r="G291" t="s">
        <v>4869</v>
      </c>
      <c r="H291" t="s">
        <v>4870</v>
      </c>
      <c r="I291" t="s">
        <v>34</v>
      </c>
      <c r="J291" t="s">
        <v>4871</v>
      </c>
      <c r="K291" t="s">
        <v>24</v>
      </c>
      <c r="L291" t="s">
        <v>4872</v>
      </c>
      <c r="M291" t="s">
        <v>4873</v>
      </c>
      <c r="N291" t="s">
        <v>46</v>
      </c>
    </row>
    <row r="292" spans="1:14" x14ac:dyDescent="0.25">
      <c r="A292" t="s">
        <v>4910</v>
      </c>
      <c r="B292" t="s">
        <v>4704</v>
      </c>
      <c r="C292" t="s">
        <v>76</v>
      </c>
      <c r="D292" t="s">
        <v>3673</v>
      </c>
      <c r="E292" t="s">
        <v>695</v>
      </c>
      <c r="F292" t="s">
        <v>4911</v>
      </c>
      <c r="G292" t="s">
        <v>4912</v>
      </c>
      <c r="H292" t="s">
        <v>4913</v>
      </c>
      <c r="I292" t="s">
        <v>34</v>
      </c>
      <c r="J292" t="s">
        <v>669</v>
      </c>
      <c r="K292" t="s">
        <v>24</v>
      </c>
      <c r="L292" t="s">
        <v>82</v>
      </c>
      <c r="M292" t="s">
        <v>4914</v>
      </c>
      <c r="N292" t="s">
        <v>46</v>
      </c>
    </row>
    <row r="293" spans="1:14" x14ac:dyDescent="0.25">
      <c r="A293" t="s">
        <v>4923</v>
      </c>
      <c r="B293" t="s">
        <v>4126</v>
      </c>
      <c r="C293" t="s">
        <v>76</v>
      </c>
      <c r="D293" t="s">
        <v>2027</v>
      </c>
      <c r="E293" t="s">
        <v>695</v>
      </c>
      <c r="F293" t="s">
        <v>4924</v>
      </c>
      <c r="G293" t="s">
        <v>4925</v>
      </c>
      <c r="H293" t="s">
        <v>4926</v>
      </c>
      <c r="I293" t="s">
        <v>34</v>
      </c>
      <c r="J293" t="s">
        <v>201</v>
      </c>
      <c r="K293" t="s">
        <v>24</v>
      </c>
      <c r="L293" t="s">
        <v>82</v>
      </c>
      <c r="M293" t="s">
        <v>4927</v>
      </c>
      <c r="N293" t="s">
        <v>46</v>
      </c>
    </row>
    <row r="294" spans="1:14" x14ac:dyDescent="0.25">
      <c r="A294" t="s">
        <v>4942</v>
      </c>
      <c r="B294" t="s">
        <v>4943</v>
      </c>
      <c r="C294" t="s">
        <v>76</v>
      </c>
      <c r="D294" t="s">
        <v>4944</v>
      </c>
      <c r="E294" t="s">
        <v>695</v>
      </c>
      <c r="F294" t="s">
        <v>4945</v>
      </c>
      <c r="G294" t="s">
        <v>4946</v>
      </c>
      <c r="H294" t="s">
        <v>4947</v>
      </c>
      <c r="I294" t="s">
        <v>34</v>
      </c>
      <c r="J294" t="s">
        <v>43</v>
      </c>
      <c r="K294" t="s">
        <v>24</v>
      </c>
      <c r="L294" t="s">
        <v>82</v>
      </c>
      <c r="M294" t="s">
        <v>4948</v>
      </c>
      <c r="N294" t="s">
        <v>46</v>
      </c>
    </row>
    <row r="295" spans="1:14" x14ac:dyDescent="0.25">
      <c r="A295" t="s">
        <v>4628</v>
      </c>
      <c r="B295" t="s">
        <v>4952</v>
      </c>
      <c r="C295" t="s">
        <v>76</v>
      </c>
      <c r="D295" t="s">
        <v>4687</v>
      </c>
      <c r="E295" t="s">
        <v>695</v>
      </c>
      <c r="F295" t="s">
        <v>4953</v>
      </c>
      <c r="G295" t="s">
        <v>4954</v>
      </c>
      <c r="H295" t="s">
        <v>4955</v>
      </c>
      <c r="I295" t="s">
        <v>34</v>
      </c>
      <c r="J295" t="s">
        <v>155</v>
      </c>
      <c r="K295" t="s">
        <v>24</v>
      </c>
      <c r="L295" t="s">
        <v>4635</v>
      </c>
      <c r="M295" t="s">
        <v>4956</v>
      </c>
      <c r="N295" t="s">
        <v>46</v>
      </c>
    </row>
    <row r="296" spans="1:14" x14ac:dyDescent="0.25">
      <c r="A296" t="s">
        <v>4973</v>
      </c>
      <c r="B296" t="s">
        <v>4739</v>
      </c>
      <c r="C296" t="s">
        <v>16</v>
      </c>
      <c r="D296" t="s">
        <v>102</v>
      </c>
      <c r="E296" t="s">
        <v>695</v>
      </c>
      <c r="F296" t="s">
        <v>4974</v>
      </c>
      <c r="G296" t="s">
        <v>4975</v>
      </c>
      <c r="H296" t="s">
        <v>4976</v>
      </c>
      <c r="I296" t="s">
        <v>34</v>
      </c>
      <c r="J296" t="s">
        <v>1468</v>
      </c>
      <c r="K296" t="s">
        <v>24</v>
      </c>
      <c r="L296" t="s">
        <v>82</v>
      </c>
      <c r="M296" t="s">
        <v>4977</v>
      </c>
      <c r="N296" t="s">
        <v>46</v>
      </c>
    </row>
    <row r="297" spans="1:14" x14ac:dyDescent="0.25">
      <c r="A297" t="s">
        <v>4628</v>
      </c>
      <c r="B297" t="s">
        <v>4978</v>
      </c>
      <c r="C297" t="s">
        <v>76</v>
      </c>
      <c r="D297" t="s">
        <v>4687</v>
      </c>
      <c r="E297" t="s">
        <v>695</v>
      </c>
      <c r="F297" t="s">
        <v>4979</v>
      </c>
      <c r="G297" t="s">
        <v>4980</v>
      </c>
      <c r="H297" t="s">
        <v>4981</v>
      </c>
      <c r="I297" t="s">
        <v>34</v>
      </c>
      <c r="J297" t="s">
        <v>120</v>
      </c>
      <c r="K297" t="s">
        <v>24</v>
      </c>
      <c r="L297" t="s">
        <v>4635</v>
      </c>
      <c r="M297" t="s">
        <v>4982</v>
      </c>
      <c r="N297" t="s">
        <v>46</v>
      </c>
    </row>
    <row r="298" spans="1:14" x14ac:dyDescent="0.25">
      <c r="A298" t="s">
        <v>4986</v>
      </c>
      <c r="B298" t="s">
        <v>4987</v>
      </c>
      <c r="C298" t="s">
        <v>16</v>
      </c>
      <c r="D298" t="s">
        <v>4988</v>
      </c>
      <c r="E298" t="s">
        <v>695</v>
      </c>
      <c r="F298" t="s">
        <v>4989</v>
      </c>
      <c r="G298" t="s">
        <v>4990</v>
      </c>
      <c r="H298" t="s">
        <v>4991</v>
      </c>
      <c r="I298" t="s">
        <v>34</v>
      </c>
      <c r="J298" t="s">
        <v>551</v>
      </c>
      <c r="K298" t="s">
        <v>24</v>
      </c>
      <c r="L298" t="s">
        <v>4992</v>
      </c>
      <c r="M298" t="s">
        <v>4993</v>
      </c>
      <c r="N298" t="s">
        <v>46</v>
      </c>
    </row>
    <row r="299" spans="1:14" x14ac:dyDescent="0.25">
      <c r="A299" t="s">
        <v>4628</v>
      </c>
      <c r="B299" t="s">
        <v>5015</v>
      </c>
      <c r="C299" t="s">
        <v>76</v>
      </c>
      <c r="D299" t="s">
        <v>4687</v>
      </c>
      <c r="E299" t="s">
        <v>695</v>
      </c>
      <c r="F299" t="s">
        <v>5016</v>
      </c>
      <c r="G299" t="s">
        <v>5017</v>
      </c>
      <c r="H299" t="s">
        <v>5018</v>
      </c>
      <c r="I299" t="s">
        <v>34</v>
      </c>
      <c r="J299" t="s">
        <v>333</v>
      </c>
      <c r="K299" t="s">
        <v>24</v>
      </c>
      <c r="L299" t="s">
        <v>4635</v>
      </c>
      <c r="M299" t="s">
        <v>5019</v>
      </c>
      <c r="N299" t="s">
        <v>46</v>
      </c>
    </row>
    <row r="300" spans="1:14" x14ac:dyDescent="0.25">
      <c r="A300" t="s">
        <v>2513</v>
      </c>
      <c r="B300" t="s">
        <v>5025</v>
      </c>
      <c r="C300" t="s">
        <v>76</v>
      </c>
      <c r="D300" t="s">
        <v>4535</v>
      </c>
      <c r="E300" t="s">
        <v>695</v>
      </c>
      <c r="F300" t="s">
        <v>5026</v>
      </c>
      <c r="G300" t="s">
        <v>5027</v>
      </c>
      <c r="H300" t="s">
        <v>5028</v>
      </c>
      <c r="I300" t="s">
        <v>34</v>
      </c>
      <c r="J300" t="s">
        <v>4634</v>
      </c>
      <c r="K300" t="s">
        <v>24</v>
      </c>
      <c r="L300" t="s">
        <v>193</v>
      </c>
      <c r="M300" t="s">
        <v>5029</v>
      </c>
      <c r="N300" t="s">
        <v>46</v>
      </c>
    </row>
    <row r="301" spans="1:14" x14ac:dyDescent="0.25">
      <c r="A301" t="s">
        <v>5030</v>
      </c>
      <c r="B301" t="s">
        <v>101</v>
      </c>
      <c r="C301" t="s">
        <v>16</v>
      </c>
      <c r="D301" t="s">
        <v>329</v>
      </c>
      <c r="E301" t="s">
        <v>695</v>
      </c>
      <c r="F301" t="s">
        <v>5031</v>
      </c>
      <c r="G301" t="s">
        <v>5032</v>
      </c>
      <c r="H301" t="s">
        <v>5033</v>
      </c>
      <c r="I301" t="s">
        <v>34</v>
      </c>
      <c r="J301" t="s">
        <v>1413</v>
      </c>
      <c r="K301" t="s">
        <v>24</v>
      </c>
      <c r="L301" t="s">
        <v>334</v>
      </c>
      <c r="M301" t="s">
        <v>5034</v>
      </c>
      <c r="N301" t="s">
        <v>46</v>
      </c>
    </row>
    <row r="302" spans="1:14" x14ac:dyDescent="0.25">
      <c r="A302" t="s">
        <v>5035</v>
      </c>
      <c r="B302" t="s">
        <v>5036</v>
      </c>
      <c r="C302" t="s">
        <v>16</v>
      </c>
      <c r="D302" t="s">
        <v>102</v>
      </c>
      <c r="E302" t="s">
        <v>695</v>
      </c>
      <c r="F302" t="s">
        <v>5037</v>
      </c>
      <c r="G302" t="s">
        <v>5038</v>
      </c>
      <c r="H302" t="s">
        <v>5039</v>
      </c>
      <c r="I302" t="s">
        <v>34</v>
      </c>
      <c r="J302" t="s">
        <v>1543</v>
      </c>
      <c r="K302" t="s">
        <v>24</v>
      </c>
      <c r="L302" t="s">
        <v>82</v>
      </c>
      <c r="M302" t="s">
        <v>5040</v>
      </c>
      <c r="N302" t="s">
        <v>46</v>
      </c>
    </row>
    <row r="303" spans="1:14" x14ac:dyDescent="0.25">
      <c r="A303" t="s">
        <v>5065</v>
      </c>
      <c r="B303" t="s">
        <v>5025</v>
      </c>
      <c r="C303" t="s">
        <v>76</v>
      </c>
      <c r="D303" t="s">
        <v>4535</v>
      </c>
      <c r="E303" t="s">
        <v>695</v>
      </c>
      <c r="F303" t="s">
        <v>5066</v>
      </c>
      <c r="G303" t="s">
        <v>5067</v>
      </c>
      <c r="H303" t="s">
        <v>5068</v>
      </c>
      <c r="I303" t="s">
        <v>34</v>
      </c>
      <c r="J303" t="s">
        <v>4634</v>
      </c>
      <c r="K303" t="s">
        <v>24</v>
      </c>
      <c r="L303" t="s">
        <v>193</v>
      </c>
      <c r="M303" t="s">
        <v>5069</v>
      </c>
      <c r="N303" t="s">
        <v>46</v>
      </c>
    </row>
    <row r="304" spans="1:14" x14ac:dyDescent="0.25">
      <c r="A304" t="s">
        <v>5077</v>
      </c>
      <c r="B304" t="s">
        <v>5078</v>
      </c>
      <c r="C304" t="s">
        <v>76</v>
      </c>
      <c r="D304" t="s">
        <v>5079</v>
      </c>
      <c r="E304" t="s">
        <v>695</v>
      </c>
      <c r="F304" t="s">
        <v>5080</v>
      </c>
      <c r="G304" t="s">
        <v>5081</v>
      </c>
      <c r="H304" t="s">
        <v>5082</v>
      </c>
      <c r="I304" t="s">
        <v>34</v>
      </c>
      <c r="J304" t="s">
        <v>162</v>
      </c>
      <c r="K304" t="s">
        <v>24</v>
      </c>
      <c r="L304" t="s">
        <v>4992</v>
      </c>
      <c r="M304" t="s">
        <v>5083</v>
      </c>
      <c r="N304" t="s">
        <v>46</v>
      </c>
    </row>
    <row r="305" spans="1:14" x14ac:dyDescent="0.25">
      <c r="A305" t="s">
        <v>5030</v>
      </c>
      <c r="B305" t="s">
        <v>5119</v>
      </c>
      <c r="C305" t="s">
        <v>16</v>
      </c>
      <c r="D305" t="s">
        <v>329</v>
      </c>
      <c r="E305" t="s">
        <v>695</v>
      </c>
      <c r="F305" t="s">
        <v>5120</v>
      </c>
      <c r="G305" t="s">
        <v>5121</v>
      </c>
      <c r="H305" t="s">
        <v>5122</v>
      </c>
      <c r="I305" t="s">
        <v>34</v>
      </c>
      <c r="J305" t="s">
        <v>1435</v>
      </c>
      <c r="K305" t="s">
        <v>24</v>
      </c>
      <c r="L305" t="s">
        <v>334</v>
      </c>
      <c r="M305" t="s">
        <v>5123</v>
      </c>
      <c r="N305" t="s">
        <v>46</v>
      </c>
    </row>
    <row r="306" spans="1:14" x14ac:dyDescent="0.25">
      <c r="A306" t="s">
        <v>4628</v>
      </c>
      <c r="B306" t="s">
        <v>4978</v>
      </c>
      <c r="C306" t="s">
        <v>76</v>
      </c>
      <c r="D306" t="s">
        <v>4687</v>
      </c>
      <c r="E306" t="s">
        <v>695</v>
      </c>
      <c r="F306" t="s">
        <v>5138</v>
      </c>
      <c r="G306" t="s">
        <v>5139</v>
      </c>
      <c r="H306" t="s">
        <v>5140</v>
      </c>
      <c r="I306" t="s">
        <v>34</v>
      </c>
      <c r="J306" t="s">
        <v>358</v>
      </c>
      <c r="K306" t="s">
        <v>24</v>
      </c>
      <c r="L306" t="s">
        <v>4635</v>
      </c>
      <c r="M306" t="s">
        <v>5141</v>
      </c>
      <c r="N306" t="s">
        <v>46</v>
      </c>
    </row>
    <row r="307" spans="1:14" x14ac:dyDescent="0.25">
      <c r="A307" t="s">
        <v>5142</v>
      </c>
      <c r="C307" t="s">
        <v>76</v>
      </c>
      <c r="D307" t="s">
        <v>5143</v>
      </c>
      <c r="E307" t="s">
        <v>695</v>
      </c>
      <c r="F307" t="s">
        <v>5144</v>
      </c>
      <c r="G307" t="s">
        <v>5145</v>
      </c>
      <c r="H307" t="s">
        <v>5146</v>
      </c>
      <c r="I307" t="s">
        <v>34</v>
      </c>
      <c r="J307" t="s">
        <v>201</v>
      </c>
      <c r="K307" t="s">
        <v>24</v>
      </c>
      <c r="L307" t="s">
        <v>5147</v>
      </c>
      <c r="M307" t="s">
        <v>5148</v>
      </c>
      <c r="N307" t="s">
        <v>46</v>
      </c>
    </row>
    <row r="308" spans="1:14" x14ac:dyDescent="0.25">
      <c r="A308" t="s">
        <v>4942</v>
      </c>
      <c r="B308" t="s">
        <v>5164</v>
      </c>
      <c r="C308" t="s">
        <v>76</v>
      </c>
      <c r="D308" t="s">
        <v>4944</v>
      </c>
      <c r="E308" t="s">
        <v>695</v>
      </c>
      <c r="F308" t="s">
        <v>5165</v>
      </c>
      <c r="G308" t="s">
        <v>5166</v>
      </c>
      <c r="H308" t="s">
        <v>5167</v>
      </c>
      <c r="I308" t="s">
        <v>34</v>
      </c>
      <c r="J308" t="s">
        <v>372</v>
      </c>
      <c r="K308" t="s">
        <v>24</v>
      </c>
      <c r="L308" t="s">
        <v>82</v>
      </c>
      <c r="M308" t="s">
        <v>5168</v>
      </c>
      <c r="N308" t="s">
        <v>46</v>
      </c>
    </row>
    <row r="309" spans="1:14" x14ac:dyDescent="0.25">
      <c r="A309" t="s">
        <v>5231</v>
      </c>
      <c r="B309" t="s">
        <v>5232</v>
      </c>
      <c r="C309" t="s">
        <v>76</v>
      </c>
      <c r="D309" t="s">
        <v>437</v>
      </c>
      <c r="E309" t="s">
        <v>695</v>
      </c>
      <c r="F309" t="s">
        <v>5233</v>
      </c>
      <c r="G309" t="s">
        <v>5234</v>
      </c>
      <c r="H309" t="s">
        <v>5235</v>
      </c>
      <c r="I309" t="s">
        <v>34</v>
      </c>
      <c r="J309" t="s">
        <v>170</v>
      </c>
      <c r="K309" t="s">
        <v>24</v>
      </c>
      <c r="L309" t="s">
        <v>441</v>
      </c>
      <c r="M309" t="s">
        <v>5236</v>
      </c>
      <c r="N309" t="s">
        <v>46</v>
      </c>
    </row>
    <row r="310" spans="1:14" x14ac:dyDescent="0.25">
      <c r="A310" t="s">
        <v>5240</v>
      </c>
      <c r="B310" t="s">
        <v>5206</v>
      </c>
      <c r="C310" t="s">
        <v>16</v>
      </c>
      <c r="D310" t="s">
        <v>4988</v>
      </c>
      <c r="E310" t="s">
        <v>695</v>
      </c>
      <c r="F310" t="s">
        <v>5241</v>
      </c>
      <c r="G310" t="s">
        <v>5242</v>
      </c>
      <c r="H310" t="s">
        <v>5243</v>
      </c>
      <c r="I310" t="s">
        <v>34</v>
      </c>
      <c r="J310" t="s">
        <v>551</v>
      </c>
      <c r="K310" t="s">
        <v>24</v>
      </c>
      <c r="L310" t="s">
        <v>4992</v>
      </c>
      <c r="M310" t="s">
        <v>5244</v>
      </c>
      <c r="N310" t="s">
        <v>46</v>
      </c>
    </row>
    <row r="311" spans="1:14" x14ac:dyDescent="0.25">
      <c r="A311" t="s">
        <v>5248</v>
      </c>
      <c r="B311" t="s">
        <v>2779</v>
      </c>
      <c r="C311" t="s">
        <v>76</v>
      </c>
      <c r="D311" t="s">
        <v>102</v>
      </c>
      <c r="E311" t="s">
        <v>18</v>
      </c>
      <c r="F311" t="s">
        <v>5249</v>
      </c>
      <c r="G311" t="s">
        <v>5250</v>
      </c>
      <c r="H311" t="s">
        <v>5251</v>
      </c>
      <c r="I311" t="s">
        <v>34</v>
      </c>
      <c r="J311" t="s">
        <v>71</v>
      </c>
      <c r="K311" t="s">
        <v>24</v>
      </c>
      <c r="L311" t="s">
        <v>82</v>
      </c>
      <c r="M311" t="s">
        <v>5252</v>
      </c>
      <c r="N311" t="s">
        <v>46</v>
      </c>
    </row>
    <row r="312" spans="1:14" x14ac:dyDescent="0.25">
      <c r="A312" t="s">
        <v>2431</v>
      </c>
      <c r="B312" t="s">
        <v>1546</v>
      </c>
      <c r="C312" t="s">
        <v>76</v>
      </c>
      <c r="D312" t="s">
        <v>49</v>
      </c>
      <c r="E312" t="s">
        <v>18</v>
      </c>
      <c r="F312" t="s">
        <v>5253</v>
      </c>
      <c r="G312" t="s">
        <v>5254</v>
      </c>
      <c r="H312" t="s">
        <v>5255</v>
      </c>
      <c r="I312" t="s">
        <v>34</v>
      </c>
      <c r="J312" t="s">
        <v>1543</v>
      </c>
      <c r="K312" t="s">
        <v>24</v>
      </c>
      <c r="L312" t="s">
        <v>54</v>
      </c>
      <c r="M312" t="s">
        <v>5256</v>
      </c>
      <c r="N312" t="s">
        <v>46</v>
      </c>
    </row>
    <row r="313" spans="1:14" x14ac:dyDescent="0.25">
      <c r="A313" t="s">
        <v>5257</v>
      </c>
      <c r="B313" t="s">
        <v>5258</v>
      </c>
      <c r="C313" t="s">
        <v>76</v>
      </c>
      <c r="E313" t="s">
        <v>18</v>
      </c>
      <c r="F313" t="s">
        <v>5259</v>
      </c>
      <c r="G313" t="s">
        <v>5260</v>
      </c>
      <c r="H313" t="s">
        <v>5261</v>
      </c>
      <c r="I313" t="s">
        <v>34</v>
      </c>
      <c r="J313" t="s">
        <v>635</v>
      </c>
      <c r="K313" t="s">
        <v>24</v>
      </c>
      <c r="L313" t="s">
        <v>5262</v>
      </c>
      <c r="M313" t="s">
        <v>5263</v>
      </c>
      <c r="N313" t="s">
        <v>46</v>
      </c>
    </row>
    <row r="314" spans="1:14" x14ac:dyDescent="0.25">
      <c r="A314" t="s">
        <v>5264</v>
      </c>
      <c r="B314" t="s">
        <v>4449</v>
      </c>
      <c r="C314" t="s">
        <v>16</v>
      </c>
      <c r="D314" t="s">
        <v>5265</v>
      </c>
      <c r="E314" t="s">
        <v>18</v>
      </c>
      <c r="F314" t="s">
        <v>5266</v>
      </c>
      <c r="G314" t="s">
        <v>5267</v>
      </c>
      <c r="H314" t="s">
        <v>5268</v>
      </c>
      <c r="I314" t="s">
        <v>34</v>
      </c>
      <c r="J314" t="s">
        <v>1836</v>
      </c>
      <c r="K314" t="s">
        <v>24</v>
      </c>
      <c r="L314" t="s">
        <v>299</v>
      </c>
      <c r="M314" t="s">
        <v>5269</v>
      </c>
      <c r="N314" t="s">
        <v>46</v>
      </c>
    </row>
    <row r="315" spans="1:14" x14ac:dyDescent="0.25">
      <c r="A315" t="s">
        <v>5270</v>
      </c>
      <c r="B315" t="s">
        <v>1491</v>
      </c>
      <c r="C315" t="s">
        <v>76</v>
      </c>
      <c r="D315" t="s">
        <v>1492</v>
      </c>
      <c r="E315" t="s">
        <v>18</v>
      </c>
      <c r="F315" t="s">
        <v>5271</v>
      </c>
      <c r="G315" t="s">
        <v>5272</v>
      </c>
      <c r="H315" t="s">
        <v>5273</v>
      </c>
      <c r="I315" t="s">
        <v>34</v>
      </c>
      <c r="J315" t="s">
        <v>412</v>
      </c>
      <c r="K315" t="s">
        <v>24</v>
      </c>
      <c r="L315" t="s">
        <v>114</v>
      </c>
      <c r="M315" t="s">
        <v>5274</v>
      </c>
      <c r="N315" t="s">
        <v>46</v>
      </c>
    </row>
    <row r="316" spans="1:14" x14ac:dyDescent="0.25">
      <c r="A316" t="s">
        <v>5275</v>
      </c>
      <c r="B316" t="s">
        <v>101</v>
      </c>
      <c r="C316" t="s">
        <v>76</v>
      </c>
      <c r="D316" t="s">
        <v>102</v>
      </c>
      <c r="E316" t="s">
        <v>18</v>
      </c>
      <c r="F316" t="s">
        <v>5276</v>
      </c>
      <c r="G316" t="s">
        <v>5277</v>
      </c>
      <c r="H316" t="s">
        <v>5278</v>
      </c>
      <c r="I316" t="s">
        <v>34</v>
      </c>
      <c r="J316" t="s">
        <v>324</v>
      </c>
      <c r="K316" t="s">
        <v>24</v>
      </c>
      <c r="L316" t="s">
        <v>82</v>
      </c>
      <c r="M316" t="s">
        <v>5279</v>
      </c>
      <c r="N316" t="s">
        <v>46</v>
      </c>
    </row>
    <row r="317" spans="1:14" x14ac:dyDescent="0.25">
      <c r="A317" t="s">
        <v>5280</v>
      </c>
      <c r="B317" t="s">
        <v>2803</v>
      </c>
      <c r="C317" t="s">
        <v>76</v>
      </c>
      <c r="D317" t="s">
        <v>5281</v>
      </c>
      <c r="E317" t="s">
        <v>18</v>
      </c>
      <c r="F317" t="s">
        <v>5282</v>
      </c>
      <c r="G317" t="s">
        <v>5283</v>
      </c>
      <c r="H317" t="s">
        <v>5284</v>
      </c>
      <c r="I317" t="s">
        <v>34</v>
      </c>
      <c r="J317" t="s">
        <v>162</v>
      </c>
      <c r="K317" t="s">
        <v>24</v>
      </c>
      <c r="L317" t="s">
        <v>224</v>
      </c>
      <c r="M317" t="s">
        <v>5285</v>
      </c>
      <c r="N317" t="s">
        <v>46</v>
      </c>
    </row>
    <row r="318" spans="1:14" x14ac:dyDescent="0.25">
      <c r="A318" t="s">
        <v>5286</v>
      </c>
      <c r="B318" t="s">
        <v>5287</v>
      </c>
      <c r="C318" t="s">
        <v>16</v>
      </c>
      <c r="D318" t="s">
        <v>2691</v>
      </c>
      <c r="E318" t="s">
        <v>18</v>
      </c>
      <c r="F318" t="s">
        <v>5288</v>
      </c>
      <c r="G318" t="s">
        <v>5289</v>
      </c>
      <c r="H318" t="s">
        <v>5290</v>
      </c>
      <c r="I318" t="s">
        <v>34</v>
      </c>
      <c r="J318" t="s">
        <v>5291</v>
      </c>
      <c r="K318" t="s">
        <v>24</v>
      </c>
      <c r="L318" t="s">
        <v>63</v>
      </c>
      <c r="M318" t="s">
        <v>5292</v>
      </c>
      <c r="N318" t="s">
        <v>46</v>
      </c>
    </row>
    <row r="319" spans="1:14" x14ac:dyDescent="0.25">
      <c r="A319" t="s">
        <v>5299</v>
      </c>
      <c r="B319" t="s">
        <v>5300</v>
      </c>
      <c r="C319" t="s">
        <v>16</v>
      </c>
      <c r="D319" t="s">
        <v>5301</v>
      </c>
      <c r="E319" t="s">
        <v>18</v>
      </c>
      <c r="F319" t="s">
        <v>5302</v>
      </c>
      <c r="G319" t="s">
        <v>5303</v>
      </c>
      <c r="H319" t="s">
        <v>5304</v>
      </c>
      <c r="I319" t="s">
        <v>34</v>
      </c>
      <c r="J319" t="s">
        <v>81</v>
      </c>
      <c r="K319" t="s">
        <v>24</v>
      </c>
      <c r="L319" t="s">
        <v>114</v>
      </c>
      <c r="M319" t="s">
        <v>5305</v>
      </c>
      <c r="N319" t="s">
        <v>46</v>
      </c>
    </row>
    <row r="320" spans="1:14" x14ac:dyDescent="0.25">
      <c r="A320" t="s">
        <v>5306</v>
      </c>
      <c r="B320" t="s">
        <v>5307</v>
      </c>
      <c r="C320" t="s">
        <v>16</v>
      </c>
      <c r="D320" t="s">
        <v>166</v>
      </c>
      <c r="E320" t="s">
        <v>18</v>
      </c>
      <c r="F320" t="s">
        <v>5308</v>
      </c>
      <c r="G320" t="s">
        <v>5309</v>
      </c>
      <c r="H320" t="s">
        <v>5310</v>
      </c>
      <c r="I320" t="s">
        <v>34</v>
      </c>
      <c r="J320" t="s">
        <v>372</v>
      </c>
      <c r="K320" t="s">
        <v>24</v>
      </c>
      <c r="L320" t="s">
        <v>114</v>
      </c>
      <c r="M320" t="s">
        <v>5311</v>
      </c>
      <c r="N320" t="s">
        <v>46</v>
      </c>
    </row>
    <row r="321" spans="1:14" x14ac:dyDescent="0.25">
      <c r="A321" t="s">
        <v>5312</v>
      </c>
      <c r="B321" t="s">
        <v>3768</v>
      </c>
      <c r="C321" t="s">
        <v>76</v>
      </c>
      <c r="D321" t="s">
        <v>5313</v>
      </c>
      <c r="E321" t="s">
        <v>18</v>
      </c>
      <c r="F321" t="s">
        <v>5314</v>
      </c>
      <c r="G321" t="s">
        <v>5315</v>
      </c>
      <c r="H321" t="s">
        <v>5316</v>
      </c>
      <c r="I321" t="s">
        <v>34</v>
      </c>
      <c r="J321" t="s">
        <v>349</v>
      </c>
      <c r="K321" t="s">
        <v>24</v>
      </c>
      <c r="L321" t="s">
        <v>44</v>
      </c>
      <c r="M321" t="s">
        <v>5317</v>
      </c>
      <c r="N321" t="s">
        <v>46</v>
      </c>
    </row>
    <row r="322" spans="1:14" x14ac:dyDescent="0.25">
      <c r="A322" t="s">
        <v>5318</v>
      </c>
      <c r="B322" t="s">
        <v>5319</v>
      </c>
      <c r="C322" t="s">
        <v>76</v>
      </c>
      <c r="D322" t="s">
        <v>197</v>
      </c>
      <c r="E322" t="s">
        <v>18</v>
      </c>
      <c r="F322" t="s">
        <v>5320</v>
      </c>
      <c r="G322" t="s">
        <v>5321</v>
      </c>
      <c r="H322" t="s">
        <v>5322</v>
      </c>
      <c r="I322" t="s">
        <v>34</v>
      </c>
      <c r="J322" t="s">
        <v>372</v>
      </c>
      <c r="K322" t="s">
        <v>24</v>
      </c>
      <c r="L322" t="s">
        <v>373</v>
      </c>
      <c r="M322" t="s">
        <v>5323</v>
      </c>
      <c r="N322" t="s">
        <v>46</v>
      </c>
    </row>
    <row r="323" spans="1:14" x14ac:dyDescent="0.25">
      <c r="A323" t="s">
        <v>5336</v>
      </c>
      <c r="B323" t="s">
        <v>5337</v>
      </c>
      <c r="C323" t="s">
        <v>16</v>
      </c>
      <c r="D323" t="s">
        <v>197</v>
      </c>
      <c r="E323" t="s">
        <v>18</v>
      </c>
      <c r="F323" t="s">
        <v>5338</v>
      </c>
      <c r="G323" t="s">
        <v>5339</v>
      </c>
      <c r="H323" t="s">
        <v>5340</v>
      </c>
      <c r="I323" t="s">
        <v>34</v>
      </c>
      <c r="J323" t="s">
        <v>315</v>
      </c>
      <c r="K323" t="s">
        <v>24</v>
      </c>
      <c r="L323" t="s">
        <v>3702</v>
      </c>
      <c r="M323" t="s">
        <v>5341</v>
      </c>
      <c r="N323" t="s">
        <v>46</v>
      </c>
    </row>
    <row r="324" spans="1:14" x14ac:dyDescent="0.25">
      <c r="A324" t="s">
        <v>5351</v>
      </c>
      <c r="B324" t="s">
        <v>5352</v>
      </c>
      <c r="C324" t="s">
        <v>16</v>
      </c>
      <c r="D324" t="s">
        <v>3769</v>
      </c>
      <c r="E324" t="s">
        <v>18</v>
      </c>
      <c r="F324" t="s">
        <v>5353</v>
      </c>
      <c r="G324" t="s">
        <v>5354</v>
      </c>
      <c r="H324" t="s">
        <v>5355</v>
      </c>
      <c r="I324" t="s">
        <v>34</v>
      </c>
      <c r="J324" t="s">
        <v>192</v>
      </c>
      <c r="K324" t="s">
        <v>24</v>
      </c>
      <c r="L324" t="s">
        <v>114</v>
      </c>
      <c r="M324" t="s">
        <v>5356</v>
      </c>
      <c r="N324" t="s">
        <v>46</v>
      </c>
    </row>
    <row r="325" spans="1:14" x14ac:dyDescent="0.25">
      <c r="A325" t="s">
        <v>5366</v>
      </c>
      <c r="B325" t="s">
        <v>5367</v>
      </c>
      <c r="C325" t="s">
        <v>76</v>
      </c>
      <c r="D325" t="s">
        <v>5368</v>
      </c>
      <c r="E325" t="s">
        <v>18</v>
      </c>
      <c r="F325" t="s">
        <v>5369</v>
      </c>
      <c r="G325" t="s">
        <v>5370</v>
      </c>
      <c r="H325" t="s">
        <v>5371</v>
      </c>
      <c r="I325" t="s">
        <v>34</v>
      </c>
      <c r="J325" t="s">
        <v>1398</v>
      </c>
      <c r="K325" t="s">
        <v>24</v>
      </c>
      <c r="L325" t="s">
        <v>700</v>
      </c>
      <c r="M325" t="s">
        <v>5372</v>
      </c>
      <c r="N325" t="s">
        <v>46</v>
      </c>
    </row>
    <row r="326" spans="1:14" x14ac:dyDescent="0.25">
      <c r="A326" t="s">
        <v>5378</v>
      </c>
      <c r="B326" t="s">
        <v>5379</v>
      </c>
      <c r="C326" t="s">
        <v>1572</v>
      </c>
      <c r="D326" t="s">
        <v>5380</v>
      </c>
      <c r="E326" t="s">
        <v>18</v>
      </c>
      <c r="F326" t="s">
        <v>5381</v>
      </c>
      <c r="G326" t="s">
        <v>5382</v>
      </c>
      <c r="H326" t="s">
        <v>5383</v>
      </c>
      <c r="I326" t="s">
        <v>34</v>
      </c>
      <c r="J326" t="s">
        <v>1557</v>
      </c>
      <c r="K326" t="s">
        <v>24</v>
      </c>
      <c r="L326" t="s">
        <v>224</v>
      </c>
      <c r="M326" t="s">
        <v>5384</v>
      </c>
      <c r="N326" t="s">
        <v>46</v>
      </c>
    </row>
    <row r="327" spans="1:14" x14ac:dyDescent="0.25">
      <c r="A327" t="s">
        <v>5385</v>
      </c>
      <c r="B327" t="s">
        <v>5386</v>
      </c>
      <c r="C327" t="s">
        <v>16</v>
      </c>
      <c r="D327" t="s">
        <v>5387</v>
      </c>
      <c r="E327" t="s">
        <v>18</v>
      </c>
      <c r="F327" t="s">
        <v>5388</v>
      </c>
      <c r="G327" t="s">
        <v>5389</v>
      </c>
      <c r="H327" t="s">
        <v>5390</v>
      </c>
      <c r="I327" t="s">
        <v>34</v>
      </c>
      <c r="J327" t="s">
        <v>635</v>
      </c>
      <c r="K327" t="s">
        <v>24</v>
      </c>
      <c r="L327" t="s">
        <v>44</v>
      </c>
      <c r="M327" t="s">
        <v>5391</v>
      </c>
      <c r="N327" t="s">
        <v>46</v>
      </c>
    </row>
    <row r="328" spans="1:14" x14ac:dyDescent="0.25">
      <c r="A328" t="s">
        <v>5392</v>
      </c>
      <c r="B328" t="s">
        <v>5393</v>
      </c>
      <c r="C328" t="s">
        <v>16</v>
      </c>
      <c r="D328" t="s">
        <v>2847</v>
      </c>
      <c r="E328" t="s">
        <v>18</v>
      </c>
      <c r="F328" t="s">
        <v>5394</v>
      </c>
      <c r="G328" t="s">
        <v>5395</v>
      </c>
      <c r="H328" t="s">
        <v>5396</v>
      </c>
      <c r="I328" t="s">
        <v>34</v>
      </c>
      <c r="J328" t="s">
        <v>536</v>
      </c>
      <c r="K328" t="s">
        <v>24</v>
      </c>
      <c r="L328" t="s">
        <v>82</v>
      </c>
      <c r="M328" t="s">
        <v>5397</v>
      </c>
      <c r="N328" t="s">
        <v>46</v>
      </c>
    </row>
    <row r="329" spans="1:14" x14ac:dyDescent="0.25">
      <c r="A329" t="s">
        <v>5404</v>
      </c>
      <c r="B329" t="s">
        <v>5405</v>
      </c>
      <c r="C329" t="s">
        <v>16</v>
      </c>
      <c r="D329" t="s">
        <v>547</v>
      </c>
      <c r="E329" t="s">
        <v>18</v>
      </c>
      <c r="F329" t="s">
        <v>5406</v>
      </c>
      <c r="G329" t="s">
        <v>5407</v>
      </c>
      <c r="H329" t="s">
        <v>5408</v>
      </c>
      <c r="I329" t="s">
        <v>34</v>
      </c>
      <c r="J329" t="s">
        <v>333</v>
      </c>
      <c r="K329" t="s">
        <v>24</v>
      </c>
      <c r="L329" t="s">
        <v>552</v>
      </c>
      <c r="M329" t="s">
        <v>5409</v>
      </c>
      <c r="N329" t="s">
        <v>46</v>
      </c>
    </row>
    <row r="330" spans="1:14" x14ac:dyDescent="0.25">
      <c r="A330" t="s">
        <v>5410</v>
      </c>
      <c r="B330" t="s">
        <v>5411</v>
      </c>
      <c r="C330" t="s">
        <v>16</v>
      </c>
      <c r="D330" t="s">
        <v>3824</v>
      </c>
      <c r="E330" t="s">
        <v>18</v>
      </c>
      <c r="F330" t="s">
        <v>5412</v>
      </c>
      <c r="G330" t="s">
        <v>5413</v>
      </c>
      <c r="H330" t="s">
        <v>5414</v>
      </c>
      <c r="I330" t="s">
        <v>34</v>
      </c>
      <c r="J330" t="s">
        <v>372</v>
      </c>
      <c r="K330" t="s">
        <v>24</v>
      </c>
      <c r="L330" t="s">
        <v>848</v>
      </c>
      <c r="M330" t="s">
        <v>5415</v>
      </c>
      <c r="N330" t="s">
        <v>46</v>
      </c>
    </row>
    <row r="331" spans="1:14" x14ac:dyDescent="0.25">
      <c r="A331" t="s">
        <v>5416</v>
      </c>
      <c r="B331" t="s">
        <v>5417</v>
      </c>
      <c r="C331" t="s">
        <v>76</v>
      </c>
      <c r="D331" t="s">
        <v>197</v>
      </c>
      <c r="E331" t="s">
        <v>18</v>
      </c>
      <c r="F331" t="s">
        <v>5418</v>
      </c>
      <c r="G331" t="s">
        <v>5419</v>
      </c>
      <c r="H331" t="s">
        <v>5420</v>
      </c>
      <c r="I331" t="s">
        <v>34</v>
      </c>
      <c r="J331" t="s">
        <v>315</v>
      </c>
      <c r="K331" t="s">
        <v>24</v>
      </c>
      <c r="L331" t="s">
        <v>202</v>
      </c>
      <c r="M331" t="s">
        <v>5421</v>
      </c>
      <c r="N331" t="s">
        <v>46</v>
      </c>
    </row>
    <row r="332" spans="1:14" x14ac:dyDescent="0.25">
      <c r="A332" t="s">
        <v>5422</v>
      </c>
      <c r="C332" t="s">
        <v>76</v>
      </c>
      <c r="D332" t="s">
        <v>5423</v>
      </c>
      <c r="E332" t="s">
        <v>18</v>
      </c>
      <c r="F332" t="s">
        <v>5424</v>
      </c>
      <c r="G332" t="s">
        <v>5425</v>
      </c>
      <c r="H332" t="s">
        <v>5426</v>
      </c>
      <c r="I332" t="s">
        <v>34</v>
      </c>
      <c r="J332" t="s">
        <v>170</v>
      </c>
      <c r="K332" t="s">
        <v>24</v>
      </c>
      <c r="L332" t="s">
        <v>44</v>
      </c>
      <c r="M332" t="s">
        <v>5427</v>
      </c>
      <c r="N332" t="s">
        <v>46</v>
      </c>
    </row>
    <row r="333" spans="1:14" x14ac:dyDescent="0.25">
      <c r="A333" t="s">
        <v>5428</v>
      </c>
      <c r="C333" t="s">
        <v>76</v>
      </c>
      <c r="D333" t="s">
        <v>503</v>
      </c>
      <c r="E333" t="s">
        <v>18</v>
      </c>
      <c r="F333" t="s">
        <v>5429</v>
      </c>
      <c r="G333" t="s">
        <v>5430</v>
      </c>
      <c r="H333" t="s">
        <v>5431</v>
      </c>
      <c r="I333" t="s">
        <v>34</v>
      </c>
      <c r="J333" t="s">
        <v>162</v>
      </c>
      <c r="K333" t="s">
        <v>24</v>
      </c>
      <c r="L333" t="s">
        <v>224</v>
      </c>
      <c r="M333" t="s">
        <v>5432</v>
      </c>
      <c r="N333" t="s">
        <v>46</v>
      </c>
    </row>
    <row r="334" spans="1:14" x14ac:dyDescent="0.25">
      <c r="A334" t="s">
        <v>5439</v>
      </c>
      <c r="B334" t="s">
        <v>5440</v>
      </c>
      <c r="C334" t="s">
        <v>16</v>
      </c>
      <c r="D334" t="s">
        <v>102</v>
      </c>
      <c r="E334" t="s">
        <v>18</v>
      </c>
      <c r="F334" t="s">
        <v>5441</v>
      </c>
      <c r="G334" t="s">
        <v>5442</v>
      </c>
      <c r="H334" t="s">
        <v>5443</v>
      </c>
      <c r="I334" t="s">
        <v>34</v>
      </c>
      <c r="J334" t="s">
        <v>71</v>
      </c>
      <c r="K334" t="s">
        <v>24</v>
      </c>
      <c r="L334" t="s">
        <v>82</v>
      </c>
      <c r="M334" t="s">
        <v>5444</v>
      </c>
      <c r="N334" t="s">
        <v>46</v>
      </c>
    </row>
    <row r="335" spans="1:14" x14ac:dyDescent="0.25">
      <c r="A335" t="s">
        <v>5445</v>
      </c>
      <c r="B335" t="s">
        <v>5446</v>
      </c>
      <c r="C335" t="s">
        <v>76</v>
      </c>
      <c r="D335" t="s">
        <v>5447</v>
      </c>
      <c r="E335" t="s">
        <v>18</v>
      </c>
      <c r="F335" t="s">
        <v>5448</v>
      </c>
      <c r="G335" t="s">
        <v>5449</v>
      </c>
      <c r="H335" t="s">
        <v>5450</v>
      </c>
      <c r="I335" t="s">
        <v>34</v>
      </c>
      <c r="J335" t="s">
        <v>551</v>
      </c>
      <c r="K335" t="s">
        <v>24</v>
      </c>
      <c r="L335" t="s">
        <v>5451</v>
      </c>
      <c r="M335" t="s">
        <v>5452</v>
      </c>
      <c r="N335" t="s">
        <v>46</v>
      </c>
    </row>
    <row r="336" spans="1:14" x14ac:dyDescent="0.25">
      <c r="A336" t="s">
        <v>5385</v>
      </c>
      <c r="B336" t="s">
        <v>5453</v>
      </c>
      <c r="C336" t="s">
        <v>76</v>
      </c>
      <c r="D336" t="s">
        <v>5387</v>
      </c>
      <c r="E336" t="s">
        <v>18</v>
      </c>
      <c r="F336" t="s">
        <v>5454</v>
      </c>
      <c r="G336" t="s">
        <v>5455</v>
      </c>
      <c r="H336" t="s">
        <v>5456</v>
      </c>
      <c r="I336" t="s">
        <v>34</v>
      </c>
      <c r="J336" t="s">
        <v>372</v>
      </c>
      <c r="K336" t="s">
        <v>24</v>
      </c>
      <c r="L336" t="s">
        <v>44</v>
      </c>
      <c r="M336" t="s">
        <v>5457</v>
      </c>
      <c r="N336" t="s">
        <v>46</v>
      </c>
    </row>
    <row r="337" spans="1:14" x14ac:dyDescent="0.25">
      <c r="A337" t="s">
        <v>5474</v>
      </c>
      <c r="B337" t="s">
        <v>5475</v>
      </c>
      <c r="C337" t="s">
        <v>76</v>
      </c>
      <c r="D337" t="s">
        <v>5476</v>
      </c>
      <c r="E337" t="s">
        <v>18</v>
      </c>
      <c r="F337" t="s">
        <v>5477</v>
      </c>
      <c r="G337" t="s">
        <v>5478</v>
      </c>
      <c r="H337" t="s">
        <v>5479</v>
      </c>
      <c r="I337" t="s">
        <v>34</v>
      </c>
      <c r="J337" t="s">
        <v>2658</v>
      </c>
      <c r="K337" t="s">
        <v>24</v>
      </c>
      <c r="L337" t="s">
        <v>5480</v>
      </c>
      <c r="M337" t="s">
        <v>5481</v>
      </c>
      <c r="N337" t="s">
        <v>46</v>
      </c>
    </row>
    <row r="338" spans="1:14" x14ac:dyDescent="0.25">
      <c r="A338" t="s">
        <v>381</v>
      </c>
      <c r="B338" t="s">
        <v>382</v>
      </c>
      <c r="C338" t="s">
        <v>76</v>
      </c>
      <c r="D338" t="s">
        <v>197</v>
      </c>
      <c r="E338" t="s">
        <v>18</v>
      </c>
      <c r="F338" t="s">
        <v>5482</v>
      </c>
      <c r="G338" t="s">
        <v>5483</v>
      </c>
      <c r="H338" t="s">
        <v>5484</v>
      </c>
      <c r="I338" t="s">
        <v>34</v>
      </c>
      <c r="J338" t="s">
        <v>2244</v>
      </c>
      <c r="K338" t="s">
        <v>24</v>
      </c>
      <c r="L338" t="s">
        <v>5485</v>
      </c>
      <c r="M338" t="s">
        <v>5486</v>
      </c>
      <c r="N338" t="s">
        <v>46</v>
      </c>
    </row>
    <row r="339" spans="1:14" x14ac:dyDescent="0.25">
      <c r="A339" t="s">
        <v>5493</v>
      </c>
      <c r="B339" t="s">
        <v>5494</v>
      </c>
      <c r="C339" t="s">
        <v>76</v>
      </c>
      <c r="D339" t="s">
        <v>5495</v>
      </c>
      <c r="E339" t="s">
        <v>18</v>
      </c>
      <c r="F339" t="s">
        <v>5496</v>
      </c>
      <c r="G339" t="s">
        <v>5497</v>
      </c>
      <c r="H339" t="s">
        <v>5498</v>
      </c>
      <c r="I339" t="s">
        <v>34</v>
      </c>
      <c r="J339" t="s">
        <v>626</v>
      </c>
      <c r="K339" t="s">
        <v>24</v>
      </c>
      <c r="L339" t="s">
        <v>817</v>
      </c>
      <c r="M339" t="s">
        <v>5499</v>
      </c>
      <c r="N339" t="s">
        <v>46</v>
      </c>
    </row>
    <row r="340" spans="1:14" x14ac:dyDescent="0.25">
      <c r="A340" t="s">
        <v>5506</v>
      </c>
      <c r="B340" t="s">
        <v>5507</v>
      </c>
      <c r="C340" t="s">
        <v>76</v>
      </c>
      <c r="D340" t="s">
        <v>5508</v>
      </c>
      <c r="E340" t="s">
        <v>18</v>
      </c>
      <c r="F340" t="s">
        <v>5509</v>
      </c>
      <c r="G340" t="s">
        <v>5510</v>
      </c>
      <c r="H340" t="s">
        <v>5511</v>
      </c>
      <c r="I340" t="s">
        <v>34</v>
      </c>
      <c r="J340" t="s">
        <v>1468</v>
      </c>
      <c r="K340" t="s">
        <v>24</v>
      </c>
      <c r="L340" t="s">
        <v>4992</v>
      </c>
      <c r="M340" t="s">
        <v>5512</v>
      </c>
      <c r="N340" t="s">
        <v>46</v>
      </c>
    </row>
    <row r="341" spans="1:14" x14ac:dyDescent="0.25">
      <c r="A341" t="s">
        <v>286</v>
      </c>
      <c r="B341" t="s">
        <v>287</v>
      </c>
      <c r="C341" t="s">
        <v>16</v>
      </c>
      <c r="D341" t="s">
        <v>288</v>
      </c>
      <c r="E341" t="s">
        <v>18</v>
      </c>
      <c r="F341" t="s">
        <v>5525</v>
      </c>
      <c r="G341" t="s">
        <v>5526</v>
      </c>
      <c r="H341" t="s">
        <v>5527</v>
      </c>
      <c r="I341" t="s">
        <v>34</v>
      </c>
      <c r="J341" t="s">
        <v>127</v>
      </c>
      <c r="K341" t="s">
        <v>24</v>
      </c>
      <c r="L341" t="s">
        <v>224</v>
      </c>
      <c r="M341" t="s">
        <v>5528</v>
      </c>
      <c r="N341" t="s">
        <v>46</v>
      </c>
    </row>
    <row r="342" spans="1:14" x14ac:dyDescent="0.25">
      <c r="A342" t="s">
        <v>5529</v>
      </c>
      <c r="B342" t="s">
        <v>5530</v>
      </c>
      <c r="C342" t="s">
        <v>76</v>
      </c>
      <c r="D342" t="s">
        <v>102</v>
      </c>
      <c r="E342" t="s">
        <v>18</v>
      </c>
      <c r="F342" t="s">
        <v>5531</v>
      </c>
      <c r="G342" t="s">
        <v>5532</v>
      </c>
      <c r="H342" t="s">
        <v>5533</v>
      </c>
      <c r="I342" t="s">
        <v>34</v>
      </c>
      <c r="J342" t="s">
        <v>648</v>
      </c>
      <c r="K342" t="s">
        <v>24</v>
      </c>
      <c r="L342" t="s">
        <v>82</v>
      </c>
      <c r="M342" t="s">
        <v>5534</v>
      </c>
      <c r="N342" t="s">
        <v>46</v>
      </c>
    </row>
    <row r="343" spans="1:14" x14ac:dyDescent="0.25">
      <c r="A343" t="s">
        <v>5554</v>
      </c>
      <c r="B343" t="s">
        <v>5555</v>
      </c>
      <c r="C343" t="s">
        <v>76</v>
      </c>
      <c r="D343" t="s">
        <v>5556</v>
      </c>
      <c r="E343" t="s">
        <v>18</v>
      </c>
      <c r="F343" t="s">
        <v>5557</v>
      </c>
      <c r="G343" t="s">
        <v>5558</v>
      </c>
      <c r="H343" t="s">
        <v>5559</v>
      </c>
      <c r="I343" t="s">
        <v>34</v>
      </c>
      <c r="J343" t="s">
        <v>372</v>
      </c>
      <c r="K343" t="s">
        <v>24</v>
      </c>
      <c r="L343" t="s">
        <v>82</v>
      </c>
      <c r="M343" t="s">
        <v>5560</v>
      </c>
      <c r="N343" t="s">
        <v>46</v>
      </c>
    </row>
    <row r="344" spans="1:14" x14ac:dyDescent="0.25">
      <c r="A344" t="s">
        <v>5580</v>
      </c>
      <c r="B344" t="s">
        <v>5226</v>
      </c>
      <c r="C344" t="s">
        <v>76</v>
      </c>
      <c r="D344" t="s">
        <v>5227</v>
      </c>
      <c r="E344" t="s">
        <v>695</v>
      </c>
      <c r="F344" t="s">
        <v>5581</v>
      </c>
      <c r="G344" t="s">
        <v>5582</v>
      </c>
      <c r="H344" t="s">
        <v>5583</v>
      </c>
      <c r="I344" t="s">
        <v>34</v>
      </c>
      <c r="J344" t="s">
        <v>53</v>
      </c>
      <c r="K344" t="s">
        <v>24</v>
      </c>
      <c r="L344" t="s">
        <v>2863</v>
      </c>
      <c r="M344" t="s">
        <v>5584</v>
      </c>
      <c r="N344" t="s">
        <v>46</v>
      </c>
    </row>
    <row r="345" spans="1:14" x14ac:dyDescent="0.25">
      <c r="A345" t="s">
        <v>5585</v>
      </c>
      <c r="B345" t="s">
        <v>5586</v>
      </c>
      <c r="C345" t="s">
        <v>76</v>
      </c>
      <c r="D345" t="s">
        <v>5587</v>
      </c>
      <c r="E345" t="s">
        <v>695</v>
      </c>
      <c r="F345" t="s">
        <v>5588</v>
      </c>
      <c r="G345" t="s">
        <v>5589</v>
      </c>
      <c r="H345" t="s">
        <v>5590</v>
      </c>
      <c r="I345" t="s">
        <v>34</v>
      </c>
      <c r="J345" t="s">
        <v>1435</v>
      </c>
      <c r="K345" t="s">
        <v>24</v>
      </c>
      <c r="L345" t="s">
        <v>1414</v>
      </c>
      <c r="M345" t="s">
        <v>5591</v>
      </c>
      <c r="N345" t="s">
        <v>46</v>
      </c>
    </row>
    <row r="346" spans="1:14" x14ac:dyDescent="0.25">
      <c r="A346" t="s">
        <v>5592</v>
      </c>
      <c r="B346" t="s">
        <v>2690</v>
      </c>
      <c r="C346" t="s">
        <v>16</v>
      </c>
      <c r="D346" t="s">
        <v>39</v>
      </c>
      <c r="E346" t="s">
        <v>695</v>
      </c>
      <c r="F346" t="s">
        <v>5593</v>
      </c>
      <c r="G346" t="s">
        <v>5594</v>
      </c>
      <c r="H346" t="s">
        <v>5595</v>
      </c>
      <c r="I346" t="s">
        <v>34</v>
      </c>
      <c r="J346" t="s">
        <v>315</v>
      </c>
      <c r="K346" t="s">
        <v>24</v>
      </c>
      <c r="L346" t="s">
        <v>4679</v>
      </c>
      <c r="M346" t="s">
        <v>5596</v>
      </c>
      <c r="N346" t="s">
        <v>46</v>
      </c>
    </row>
    <row r="347" spans="1:14" x14ac:dyDescent="0.25">
      <c r="A347" t="s">
        <v>4628</v>
      </c>
      <c r="B347" t="s">
        <v>101</v>
      </c>
      <c r="C347" t="s">
        <v>76</v>
      </c>
      <c r="D347" t="s">
        <v>4687</v>
      </c>
      <c r="E347" t="s">
        <v>695</v>
      </c>
      <c r="F347" t="s">
        <v>5622</v>
      </c>
      <c r="G347" t="s">
        <v>5623</v>
      </c>
      <c r="H347" t="s">
        <v>5624</v>
      </c>
      <c r="I347" t="s">
        <v>34</v>
      </c>
      <c r="J347" t="s">
        <v>568</v>
      </c>
      <c r="K347" t="s">
        <v>24</v>
      </c>
      <c r="L347" t="s">
        <v>4635</v>
      </c>
      <c r="M347" t="s">
        <v>5625</v>
      </c>
      <c r="N347" t="s">
        <v>46</v>
      </c>
    </row>
    <row r="348" spans="1:14" x14ac:dyDescent="0.25">
      <c r="A348" t="s">
        <v>5580</v>
      </c>
      <c r="B348" t="s">
        <v>5226</v>
      </c>
      <c r="C348" t="s">
        <v>76</v>
      </c>
      <c r="D348" t="s">
        <v>5227</v>
      </c>
      <c r="E348" t="s">
        <v>695</v>
      </c>
      <c r="F348" t="s">
        <v>5712</v>
      </c>
      <c r="G348" t="s">
        <v>5713</v>
      </c>
      <c r="H348" t="s">
        <v>5714</v>
      </c>
      <c r="I348" t="s">
        <v>34</v>
      </c>
      <c r="J348" t="s">
        <v>53</v>
      </c>
      <c r="K348" t="s">
        <v>24</v>
      </c>
      <c r="L348" t="s">
        <v>2863</v>
      </c>
      <c r="M348" t="s">
        <v>5715</v>
      </c>
      <c r="N348" t="s">
        <v>46</v>
      </c>
    </row>
    <row r="349" spans="1:14" x14ac:dyDescent="0.25">
      <c r="A349" t="s">
        <v>4806</v>
      </c>
      <c r="B349" t="s">
        <v>4807</v>
      </c>
      <c r="C349" t="s">
        <v>76</v>
      </c>
      <c r="D349" t="s">
        <v>4808</v>
      </c>
      <c r="E349" t="s">
        <v>695</v>
      </c>
      <c r="F349" t="s">
        <v>5716</v>
      </c>
      <c r="G349" t="s">
        <v>5717</v>
      </c>
      <c r="H349" t="s">
        <v>5718</v>
      </c>
      <c r="I349" t="s">
        <v>34</v>
      </c>
      <c r="J349" t="s">
        <v>127</v>
      </c>
      <c r="K349" t="s">
        <v>24</v>
      </c>
      <c r="L349" t="s">
        <v>1414</v>
      </c>
      <c r="M349" t="s">
        <v>5719</v>
      </c>
      <c r="N349" t="s">
        <v>46</v>
      </c>
    </row>
    <row r="350" spans="1:14" x14ac:dyDescent="0.25">
      <c r="A350" t="s">
        <v>5747</v>
      </c>
      <c r="C350" t="s">
        <v>76</v>
      </c>
      <c r="D350" t="s">
        <v>437</v>
      </c>
      <c r="E350" t="s">
        <v>695</v>
      </c>
      <c r="F350" t="s">
        <v>5748</v>
      </c>
      <c r="G350" t="s">
        <v>5749</v>
      </c>
      <c r="H350" t="s">
        <v>5750</v>
      </c>
      <c r="I350" t="s">
        <v>34</v>
      </c>
      <c r="J350" t="s">
        <v>120</v>
      </c>
      <c r="K350" t="s">
        <v>24</v>
      </c>
      <c r="L350" t="s">
        <v>441</v>
      </c>
      <c r="M350" t="s">
        <v>5751</v>
      </c>
      <c r="N350" t="s">
        <v>46</v>
      </c>
    </row>
    <row r="351" spans="1:14" x14ac:dyDescent="0.25">
      <c r="A351" t="s">
        <v>5766</v>
      </c>
      <c r="B351" t="s">
        <v>5206</v>
      </c>
      <c r="C351" t="s">
        <v>16</v>
      </c>
      <c r="D351" t="s">
        <v>4988</v>
      </c>
      <c r="E351" t="s">
        <v>695</v>
      </c>
      <c r="F351" t="s">
        <v>5767</v>
      </c>
      <c r="G351" t="s">
        <v>5768</v>
      </c>
      <c r="H351" t="s">
        <v>5769</v>
      </c>
      <c r="I351" t="s">
        <v>34</v>
      </c>
      <c r="J351" t="s">
        <v>412</v>
      </c>
      <c r="K351" t="s">
        <v>24</v>
      </c>
      <c r="L351" t="s">
        <v>4992</v>
      </c>
      <c r="M351" t="s">
        <v>5770</v>
      </c>
      <c r="N351" t="s">
        <v>46</v>
      </c>
    </row>
    <row r="352" spans="1:14" x14ac:dyDescent="0.25">
      <c r="A352" t="s">
        <v>5825</v>
      </c>
      <c r="B352" t="s">
        <v>5036</v>
      </c>
      <c r="C352" t="s">
        <v>16</v>
      </c>
      <c r="D352" t="s">
        <v>102</v>
      </c>
      <c r="E352" t="s">
        <v>695</v>
      </c>
      <c r="F352" t="s">
        <v>5826</v>
      </c>
      <c r="G352" t="s">
        <v>5827</v>
      </c>
      <c r="H352" t="s">
        <v>5828</v>
      </c>
      <c r="I352" t="s">
        <v>34</v>
      </c>
      <c r="J352" t="s">
        <v>1435</v>
      </c>
      <c r="K352" t="s">
        <v>24</v>
      </c>
      <c r="L352" t="s">
        <v>82</v>
      </c>
      <c r="M352" t="s">
        <v>5829</v>
      </c>
      <c r="N352" t="s">
        <v>46</v>
      </c>
    </row>
    <row r="353" spans="1:14" x14ac:dyDescent="0.25">
      <c r="A353" t="s">
        <v>4986</v>
      </c>
      <c r="B353" t="s">
        <v>5206</v>
      </c>
      <c r="C353" t="s">
        <v>16</v>
      </c>
      <c r="D353" t="s">
        <v>4988</v>
      </c>
      <c r="E353" t="s">
        <v>695</v>
      </c>
      <c r="F353" t="s">
        <v>5838</v>
      </c>
      <c r="G353" t="s">
        <v>5839</v>
      </c>
      <c r="H353" t="s">
        <v>5840</v>
      </c>
      <c r="I353" t="s">
        <v>34</v>
      </c>
      <c r="J353" t="s">
        <v>412</v>
      </c>
      <c r="K353" t="s">
        <v>24</v>
      </c>
      <c r="L353" t="s">
        <v>4992</v>
      </c>
      <c r="M353" t="s">
        <v>5841</v>
      </c>
      <c r="N353" t="s">
        <v>46</v>
      </c>
    </row>
    <row r="354" spans="1:14" x14ac:dyDescent="0.25">
      <c r="A354" t="s">
        <v>4923</v>
      </c>
      <c r="B354" t="s">
        <v>4126</v>
      </c>
      <c r="C354" t="s">
        <v>76</v>
      </c>
      <c r="D354" t="s">
        <v>2027</v>
      </c>
      <c r="E354" t="s">
        <v>695</v>
      </c>
      <c r="F354" t="s">
        <v>5862</v>
      </c>
      <c r="G354" t="s">
        <v>5863</v>
      </c>
      <c r="H354" t="s">
        <v>5864</v>
      </c>
      <c r="I354" t="s">
        <v>34</v>
      </c>
      <c r="J354" t="s">
        <v>315</v>
      </c>
      <c r="K354" t="s">
        <v>24</v>
      </c>
      <c r="L354" t="s">
        <v>82</v>
      </c>
      <c r="M354" t="s">
        <v>5865</v>
      </c>
      <c r="N354" t="s">
        <v>46</v>
      </c>
    </row>
    <row r="355" spans="1:14" x14ac:dyDescent="0.25">
      <c r="A355" t="s">
        <v>5878</v>
      </c>
      <c r="B355" t="s">
        <v>4987</v>
      </c>
      <c r="C355" t="s">
        <v>76</v>
      </c>
      <c r="D355" t="s">
        <v>5879</v>
      </c>
      <c r="E355" t="s">
        <v>695</v>
      </c>
      <c r="F355" t="s">
        <v>5880</v>
      </c>
      <c r="G355" t="s">
        <v>5881</v>
      </c>
      <c r="H355" t="s">
        <v>5882</v>
      </c>
      <c r="I355" t="s">
        <v>34</v>
      </c>
      <c r="J355" t="s">
        <v>333</v>
      </c>
      <c r="K355" t="s">
        <v>24</v>
      </c>
      <c r="L355" t="s">
        <v>4992</v>
      </c>
      <c r="M355" t="s">
        <v>5883</v>
      </c>
      <c r="N355" t="s">
        <v>46</v>
      </c>
    </row>
    <row r="356" spans="1:14" x14ac:dyDescent="0.25">
      <c r="A356" t="s">
        <v>5884</v>
      </c>
      <c r="B356" t="s">
        <v>5850</v>
      </c>
      <c r="C356" t="s">
        <v>76</v>
      </c>
      <c r="D356" t="s">
        <v>3691</v>
      </c>
      <c r="E356" t="s">
        <v>695</v>
      </c>
      <c r="F356" t="s">
        <v>5885</v>
      </c>
      <c r="G356" t="s">
        <v>5886</v>
      </c>
      <c r="H356" t="s">
        <v>5887</v>
      </c>
      <c r="I356" t="s">
        <v>34</v>
      </c>
      <c r="J356" t="s">
        <v>669</v>
      </c>
      <c r="K356" t="s">
        <v>24</v>
      </c>
      <c r="L356" t="s">
        <v>82</v>
      </c>
      <c r="M356" t="s">
        <v>5888</v>
      </c>
      <c r="N356" t="s">
        <v>46</v>
      </c>
    </row>
    <row r="357" spans="1:14" x14ac:dyDescent="0.25">
      <c r="A357" t="s">
        <v>5912</v>
      </c>
      <c r="B357" t="s">
        <v>4987</v>
      </c>
      <c r="C357" t="s">
        <v>76</v>
      </c>
      <c r="D357" t="s">
        <v>5913</v>
      </c>
      <c r="E357" t="s">
        <v>695</v>
      </c>
      <c r="F357" t="s">
        <v>5914</v>
      </c>
      <c r="G357" t="s">
        <v>5915</v>
      </c>
      <c r="H357" t="s">
        <v>5916</v>
      </c>
      <c r="I357" t="s">
        <v>34</v>
      </c>
      <c r="J357" t="s">
        <v>358</v>
      </c>
      <c r="K357" t="s">
        <v>24</v>
      </c>
      <c r="L357" t="s">
        <v>4992</v>
      </c>
      <c r="M357" t="s">
        <v>5917</v>
      </c>
      <c r="N357" t="s">
        <v>46</v>
      </c>
    </row>
    <row r="358" spans="1:14" x14ac:dyDescent="0.25">
      <c r="A358" t="s">
        <v>5925</v>
      </c>
      <c r="B358" t="s">
        <v>4126</v>
      </c>
      <c r="C358" t="s">
        <v>76</v>
      </c>
      <c r="D358" t="s">
        <v>2027</v>
      </c>
      <c r="E358" t="s">
        <v>695</v>
      </c>
      <c r="F358" t="s">
        <v>5926</v>
      </c>
      <c r="G358" t="s">
        <v>5927</v>
      </c>
      <c r="H358" t="s">
        <v>5928</v>
      </c>
      <c r="I358" t="s">
        <v>34</v>
      </c>
      <c r="J358" t="s">
        <v>201</v>
      </c>
      <c r="K358" t="s">
        <v>24</v>
      </c>
      <c r="L358" t="s">
        <v>82</v>
      </c>
      <c r="M358" t="s">
        <v>5929</v>
      </c>
      <c r="N358" t="s">
        <v>46</v>
      </c>
    </row>
    <row r="359" spans="1:14" x14ac:dyDescent="0.25">
      <c r="A359" t="s">
        <v>6039</v>
      </c>
      <c r="B359" t="s">
        <v>6040</v>
      </c>
      <c r="C359" t="s">
        <v>600</v>
      </c>
      <c r="D359" t="s">
        <v>2533</v>
      </c>
      <c r="E359" t="s">
        <v>695</v>
      </c>
      <c r="F359" t="s">
        <v>6041</v>
      </c>
      <c r="G359" t="s">
        <v>6042</v>
      </c>
      <c r="H359" t="s">
        <v>6043</v>
      </c>
      <c r="I359" t="s">
        <v>34</v>
      </c>
      <c r="J359" t="s">
        <v>2079</v>
      </c>
      <c r="K359" t="s">
        <v>606</v>
      </c>
      <c r="L359" t="s">
        <v>257</v>
      </c>
      <c r="M359" t="s">
        <v>6044</v>
      </c>
      <c r="N359" t="s">
        <v>46</v>
      </c>
    </row>
    <row r="360" spans="1:14" x14ac:dyDescent="0.25">
      <c r="A360" t="s">
        <v>6145</v>
      </c>
      <c r="B360" t="s">
        <v>6146</v>
      </c>
      <c r="C360" t="s">
        <v>16</v>
      </c>
      <c r="D360" t="s">
        <v>1573</v>
      </c>
      <c r="E360" t="s">
        <v>18</v>
      </c>
      <c r="F360" t="s">
        <v>6147</v>
      </c>
      <c r="G360" t="s">
        <v>6148</v>
      </c>
      <c r="H360" t="s">
        <v>6149</v>
      </c>
      <c r="I360" t="s">
        <v>34</v>
      </c>
      <c r="J360" t="s">
        <v>2235</v>
      </c>
      <c r="K360" t="s">
        <v>24</v>
      </c>
      <c r="L360" t="s">
        <v>1577</v>
      </c>
      <c r="M360" t="s">
        <v>6150</v>
      </c>
      <c r="N360" t="s">
        <v>46</v>
      </c>
    </row>
    <row r="361" spans="1:14" x14ac:dyDescent="0.25">
      <c r="A361" t="s">
        <v>6232</v>
      </c>
      <c r="C361" t="s">
        <v>16</v>
      </c>
      <c r="D361" t="s">
        <v>3060</v>
      </c>
      <c r="E361" t="s">
        <v>18</v>
      </c>
      <c r="F361" t="s">
        <v>6233</v>
      </c>
      <c r="G361" t="s">
        <v>6234</v>
      </c>
      <c r="H361" t="s">
        <v>6235</v>
      </c>
      <c r="I361" t="s">
        <v>34</v>
      </c>
      <c r="J361" t="s">
        <v>536</v>
      </c>
      <c r="K361" t="s">
        <v>24</v>
      </c>
      <c r="L361" t="s">
        <v>224</v>
      </c>
      <c r="M361" t="s">
        <v>6236</v>
      </c>
      <c r="N361" t="s">
        <v>46</v>
      </c>
    </row>
    <row r="362" spans="1:14" x14ac:dyDescent="0.25">
      <c r="A362" t="s">
        <v>6247</v>
      </c>
      <c r="B362" t="s">
        <v>6248</v>
      </c>
      <c r="C362" t="s">
        <v>16</v>
      </c>
      <c r="D362" t="s">
        <v>1354</v>
      </c>
      <c r="E362" t="s">
        <v>18</v>
      </c>
      <c r="F362" t="s">
        <v>6249</v>
      </c>
      <c r="G362" t="s">
        <v>6250</v>
      </c>
      <c r="H362" t="s">
        <v>6251</v>
      </c>
      <c r="I362" t="s">
        <v>34</v>
      </c>
      <c r="J362" t="s">
        <v>2244</v>
      </c>
      <c r="K362" t="s">
        <v>24</v>
      </c>
      <c r="L362" t="s">
        <v>1358</v>
      </c>
      <c r="M362" t="s">
        <v>6252</v>
      </c>
      <c r="N362" t="s">
        <v>46</v>
      </c>
    </row>
    <row r="363" spans="1:14" x14ac:dyDescent="0.25">
      <c r="A363" t="s">
        <v>6256</v>
      </c>
      <c r="C363" t="s">
        <v>16</v>
      </c>
      <c r="E363" t="s">
        <v>18</v>
      </c>
      <c r="F363" t="s">
        <v>6257</v>
      </c>
      <c r="G363" t="s">
        <v>6258</v>
      </c>
      <c r="H363" t="s">
        <v>6259</v>
      </c>
      <c r="I363" t="s">
        <v>34</v>
      </c>
      <c r="J363" t="s">
        <v>635</v>
      </c>
      <c r="K363" t="s">
        <v>24</v>
      </c>
      <c r="L363" t="s">
        <v>184</v>
      </c>
      <c r="M363" t="s">
        <v>6260</v>
      </c>
      <c r="N363" t="s">
        <v>46</v>
      </c>
    </row>
    <row r="364" spans="1:14" x14ac:dyDescent="0.25">
      <c r="A364" t="s">
        <v>6275</v>
      </c>
      <c r="B364" t="s">
        <v>6276</v>
      </c>
      <c r="C364" t="s">
        <v>16</v>
      </c>
      <c r="D364" t="s">
        <v>1327</v>
      </c>
      <c r="E364" t="s">
        <v>18</v>
      </c>
      <c r="F364" t="s">
        <v>6277</v>
      </c>
      <c r="G364" t="s">
        <v>4122</v>
      </c>
      <c r="H364" t="s">
        <v>6278</v>
      </c>
      <c r="I364" t="s">
        <v>34</v>
      </c>
      <c r="J364" t="s">
        <v>201</v>
      </c>
      <c r="K364" t="s">
        <v>24</v>
      </c>
      <c r="L364" t="s">
        <v>1331</v>
      </c>
      <c r="M364" t="s">
        <v>6279</v>
      </c>
      <c r="N364" t="s">
        <v>46</v>
      </c>
    </row>
    <row r="365" spans="1:14" x14ac:dyDescent="0.25">
      <c r="A365" t="s">
        <v>6280</v>
      </c>
      <c r="B365" t="s">
        <v>6281</v>
      </c>
      <c r="C365" t="s">
        <v>76</v>
      </c>
      <c r="D365" t="s">
        <v>362</v>
      </c>
      <c r="E365" t="s">
        <v>18</v>
      </c>
      <c r="F365" t="s">
        <v>6282</v>
      </c>
      <c r="G365" t="s">
        <v>6283</v>
      </c>
      <c r="H365" t="s">
        <v>6284</v>
      </c>
      <c r="I365" t="s">
        <v>34</v>
      </c>
      <c r="J365" t="s">
        <v>2783</v>
      </c>
      <c r="K365" t="s">
        <v>24</v>
      </c>
      <c r="L365" t="s">
        <v>114</v>
      </c>
      <c r="M365" t="s">
        <v>6285</v>
      </c>
      <c r="N365" t="s">
        <v>46</v>
      </c>
    </row>
    <row r="366" spans="1:14" x14ac:dyDescent="0.25">
      <c r="A366" t="s">
        <v>6286</v>
      </c>
      <c r="B366" t="s">
        <v>6287</v>
      </c>
      <c r="C366" t="s">
        <v>16</v>
      </c>
      <c r="D366" t="s">
        <v>102</v>
      </c>
      <c r="E366" t="s">
        <v>18</v>
      </c>
      <c r="F366" t="s">
        <v>6288</v>
      </c>
      <c r="G366" t="s">
        <v>6289</v>
      </c>
      <c r="H366" t="s">
        <v>6290</v>
      </c>
      <c r="I366" t="s">
        <v>34</v>
      </c>
      <c r="J366" t="s">
        <v>2783</v>
      </c>
      <c r="K366" t="s">
        <v>24</v>
      </c>
      <c r="L366" t="s">
        <v>82</v>
      </c>
      <c r="M366" t="s">
        <v>6291</v>
      </c>
      <c r="N366" t="s">
        <v>46</v>
      </c>
    </row>
    <row r="367" spans="1:14" x14ac:dyDescent="0.25">
      <c r="A367" t="s">
        <v>2628</v>
      </c>
      <c r="B367" t="s">
        <v>48</v>
      </c>
      <c r="C367" t="s">
        <v>76</v>
      </c>
      <c r="D367" t="s">
        <v>49</v>
      </c>
      <c r="E367" t="s">
        <v>18</v>
      </c>
      <c r="F367" t="s">
        <v>6296</v>
      </c>
      <c r="G367" t="s">
        <v>6297</v>
      </c>
      <c r="H367" t="s">
        <v>6298</v>
      </c>
      <c r="I367" t="s">
        <v>34</v>
      </c>
      <c r="J367" t="s">
        <v>463</v>
      </c>
      <c r="K367" t="s">
        <v>24</v>
      </c>
      <c r="L367" t="s">
        <v>54</v>
      </c>
      <c r="M367" t="s">
        <v>6299</v>
      </c>
      <c r="N367" t="s">
        <v>46</v>
      </c>
    </row>
    <row r="368" spans="1:14" x14ac:dyDescent="0.25">
      <c r="A368" t="s">
        <v>6332</v>
      </c>
      <c r="B368" t="s">
        <v>6333</v>
      </c>
      <c r="C368" t="s">
        <v>76</v>
      </c>
      <c r="D368" t="s">
        <v>532</v>
      </c>
      <c r="E368" t="s">
        <v>18</v>
      </c>
      <c r="F368" t="s">
        <v>6334</v>
      </c>
      <c r="G368" t="s">
        <v>6335</v>
      </c>
      <c r="H368" t="s">
        <v>6336</v>
      </c>
      <c r="I368" t="s">
        <v>34</v>
      </c>
      <c r="J368" t="s">
        <v>551</v>
      </c>
      <c r="K368" t="s">
        <v>24</v>
      </c>
      <c r="L368" t="s">
        <v>537</v>
      </c>
      <c r="M368" t="s">
        <v>6337</v>
      </c>
      <c r="N368" t="s">
        <v>46</v>
      </c>
    </row>
    <row r="369" spans="1:14" x14ac:dyDescent="0.25">
      <c r="A369" t="s">
        <v>6365</v>
      </c>
      <c r="B369" t="s">
        <v>6366</v>
      </c>
      <c r="C369" t="s">
        <v>16</v>
      </c>
      <c r="D369" t="s">
        <v>6367</v>
      </c>
      <c r="E369" t="s">
        <v>18</v>
      </c>
      <c r="F369" t="s">
        <v>6368</v>
      </c>
      <c r="G369" t="s">
        <v>6369</v>
      </c>
      <c r="H369" t="s">
        <v>6370</v>
      </c>
      <c r="I369" t="s">
        <v>34</v>
      </c>
      <c r="J369" t="s">
        <v>1488</v>
      </c>
      <c r="K369" t="s">
        <v>24</v>
      </c>
      <c r="L369" t="s">
        <v>233</v>
      </c>
      <c r="M369" t="s">
        <v>6371</v>
      </c>
      <c r="N369" t="s">
        <v>46</v>
      </c>
    </row>
    <row r="370" spans="1:14" x14ac:dyDescent="0.25">
      <c r="A370" t="s">
        <v>6372</v>
      </c>
      <c r="B370" t="s">
        <v>6373</v>
      </c>
      <c r="C370" t="s">
        <v>76</v>
      </c>
      <c r="D370" t="s">
        <v>6374</v>
      </c>
      <c r="E370" t="s">
        <v>18</v>
      </c>
      <c r="F370" t="s">
        <v>6375</v>
      </c>
      <c r="G370" t="s">
        <v>6376</v>
      </c>
      <c r="H370" t="s">
        <v>6377</v>
      </c>
      <c r="I370" t="s">
        <v>34</v>
      </c>
      <c r="J370" t="s">
        <v>81</v>
      </c>
      <c r="K370" t="s">
        <v>24</v>
      </c>
      <c r="L370" t="s">
        <v>44</v>
      </c>
      <c r="M370" t="s">
        <v>6378</v>
      </c>
      <c r="N370" t="s">
        <v>46</v>
      </c>
    </row>
    <row r="371" spans="1:14" x14ac:dyDescent="0.25">
      <c r="A371" t="s">
        <v>6379</v>
      </c>
      <c r="B371" t="s">
        <v>6380</v>
      </c>
      <c r="C371" t="s">
        <v>76</v>
      </c>
      <c r="D371" t="s">
        <v>288</v>
      </c>
      <c r="E371" t="s">
        <v>18</v>
      </c>
      <c r="F371" t="s">
        <v>6381</v>
      </c>
      <c r="G371" t="s">
        <v>6382</v>
      </c>
      <c r="H371" t="s">
        <v>6383</v>
      </c>
      <c r="I371" t="s">
        <v>34</v>
      </c>
      <c r="J371" t="s">
        <v>2502</v>
      </c>
      <c r="K371" t="s">
        <v>24</v>
      </c>
      <c r="L371" t="s">
        <v>224</v>
      </c>
      <c r="M371" t="s">
        <v>6384</v>
      </c>
      <c r="N371" t="s">
        <v>46</v>
      </c>
    </row>
    <row r="372" spans="1:14" x14ac:dyDescent="0.25">
      <c r="A372" t="s">
        <v>6385</v>
      </c>
      <c r="B372" t="s">
        <v>6386</v>
      </c>
      <c r="C372" t="s">
        <v>16</v>
      </c>
      <c r="D372" t="s">
        <v>2703</v>
      </c>
      <c r="E372" t="s">
        <v>18</v>
      </c>
      <c r="F372" t="s">
        <v>6387</v>
      </c>
      <c r="G372" t="s">
        <v>6388</v>
      </c>
      <c r="H372" t="s">
        <v>6389</v>
      </c>
      <c r="I372" t="s">
        <v>34</v>
      </c>
      <c r="J372" t="s">
        <v>315</v>
      </c>
      <c r="K372" t="s">
        <v>24</v>
      </c>
      <c r="L372" t="s">
        <v>63</v>
      </c>
      <c r="M372" t="s">
        <v>6390</v>
      </c>
      <c r="N372" t="s">
        <v>46</v>
      </c>
    </row>
    <row r="373" spans="1:14" x14ac:dyDescent="0.25">
      <c r="A373" t="s">
        <v>219</v>
      </c>
      <c r="B373" t="s">
        <v>101</v>
      </c>
      <c r="C373" t="s">
        <v>76</v>
      </c>
      <c r="D373" t="s">
        <v>524</v>
      </c>
      <c r="E373" t="s">
        <v>18</v>
      </c>
      <c r="F373" t="s">
        <v>6391</v>
      </c>
      <c r="G373" t="s">
        <v>6392</v>
      </c>
      <c r="H373" t="s">
        <v>6393</v>
      </c>
      <c r="I373" t="s">
        <v>34</v>
      </c>
      <c r="J373" t="s">
        <v>127</v>
      </c>
      <c r="K373" t="s">
        <v>24</v>
      </c>
      <c r="L373" t="s">
        <v>224</v>
      </c>
      <c r="M373" t="s">
        <v>6394</v>
      </c>
      <c r="N373" t="s">
        <v>46</v>
      </c>
    </row>
    <row r="374" spans="1:14" x14ac:dyDescent="0.25">
      <c r="A374" t="s">
        <v>6407</v>
      </c>
      <c r="B374" t="s">
        <v>6408</v>
      </c>
      <c r="C374" t="s">
        <v>16</v>
      </c>
      <c r="D374" t="s">
        <v>1327</v>
      </c>
      <c r="E374" t="s">
        <v>18</v>
      </c>
      <c r="F374" t="s">
        <v>6409</v>
      </c>
      <c r="G374" t="s">
        <v>6410</v>
      </c>
      <c r="H374" t="s">
        <v>6411</v>
      </c>
      <c r="I374" t="s">
        <v>34</v>
      </c>
      <c r="J374" t="s">
        <v>1557</v>
      </c>
      <c r="K374" t="s">
        <v>24</v>
      </c>
      <c r="L374" t="s">
        <v>6412</v>
      </c>
      <c r="M374" t="s">
        <v>6413</v>
      </c>
      <c r="N374" t="s">
        <v>46</v>
      </c>
    </row>
    <row r="375" spans="1:14" x14ac:dyDescent="0.25">
      <c r="A375" t="s">
        <v>6414</v>
      </c>
      <c r="C375" t="s">
        <v>1572</v>
      </c>
      <c r="D375" t="s">
        <v>547</v>
      </c>
      <c r="E375" t="s">
        <v>18</v>
      </c>
      <c r="F375" t="s">
        <v>6415</v>
      </c>
      <c r="G375" t="s">
        <v>6416</v>
      </c>
      <c r="H375" t="s">
        <v>6417</v>
      </c>
      <c r="I375" t="s">
        <v>34</v>
      </c>
      <c r="J375" t="s">
        <v>90</v>
      </c>
      <c r="K375" t="s">
        <v>24</v>
      </c>
      <c r="L375" t="s">
        <v>6418</v>
      </c>
      <c r="M375" t="s">
        <v>6419</v>
      </c>
      <c r="N375" t="s">
        <v>46</v>
      </c>
    </row>
    <row r="376" spans="1:14" x14ac:dyDescent="0.25">
      <c r="A376" t="s">
        <v>6426</v>
      </c>
      <c r="B376" t="s">
        <v>6427</v>
      </c>
      <c r="C376" t="s">
        <v>76</v>
      </c>
      <c r="D376" t="s">
        <v>102</v>
      </c>
      <c r="E376" t="s">
        <v>18</v>
      </c>
      <c r="F376" t="s">
        <v>6428</v>
      </c>
      <c r="G376" t="s">
        <v>6429</v>
      </c>
      <c r="H376" t="s">
        <v>6430</v>
      </c>
      <c r="I376" t="s">
        <v>34</v>
      </c>
      <c r="J376" t="s">
        <v>1413</v>
      </c>
      <c r="K376" t="s">
        <v>24</v>
      </c>
      <c r="L376" t="s">
        <v>82</v>
      </c>
      <c r="M376" t="s">
        <v>6431</v>
      </c>
      <c r="N376" t="s">
        <v>46</v>
      </c>
    </row>
    <row r="377" spans="1:14" x14ac:dyDescent="0.25">
      <c r="A377" t="s">
        <v>4385</v>
      </c>
      <c r="B377" t="s">
        <v>382</v>
      </c>
      <c r="C377" t="s">
        <v>76</v>
      </c>
      <c r="D377" t="s">
        <v>197</v>
      </c>
      <c r="E377" t="s">
        <v>18</v>
      </c>
      <c r="F377" t="s">
        <v>6432</v>
      </c>
      <c r="G377" t="s">
        <v>6433</v>
      </c>
      <c r="H377" t="s">
        <v>6434</v>
      </c>
      <c r="I377" t="s">
        <v>34</v>
      </c>
      <c r="J377" t="s">
        <v>192</v>
      </c>
      <c r="K377" t="s">
        <v>24</v>
      </c>
      <c r="L377" t="s">
        <v>373</v>
      </c>
      <c r="M377" t="s">
        <v>6435</v>
      </c>
      <c r="N377" t="s">
        <v>46</v>
      </c>
    </row>
    <row r="378" spans="1:14" x14ac:dyDescent="0.25">
      <c r="A378" t="s">
        <v>6436</v>
      </c>
      <c r="B378" t="s">
        <v>6437</v>
      </c>
      <c r="C378" t="s">
        <v>16</v>
      </c>
      <c r="D378" t="s">
        <v>6438</v>
      </c>
      <c r="E378" t="s">
        <v>18</v>
      </c>
      <c r="F378" t="s">
        <v>6439</v>
      </c>
      <c r="G378" t="s">
        <v>6440</v>
      </c>
      <c r="H378" t="s">
        <v>6441</v>
      </c>
      <c r="I378" t="s">
        <v>34</v>
      </c>
      <c r="J378" t="s">
        <v>2283</v>
      </c>
      <c r="K378" t="s">
        <v>24</v>
      </c>
      <c r="L378" t="s">
        <v>6442</v>
      </c>
      <c r="M378" t="s">
        <v>6443</v>
      </c>
      <c r="N378" t="s">
        <v>46</v>
      </c>
    </row>
    <row r="379" spans="1:14" x14ac:dyDescent="0.25">
      <c r="A379" t="s">
        <v>6444</v>
      </c>
      <c r="B379" t="s">
        <v>6445</v>
      </c>
      <c r="C379" t="s">
        <v>76</v>
      </c>
      <c r="D379" t="s">
        <v>4231</v>
      </c>
      <c r="E379" t="s">
        <v>18</v>
      </c>
      <c r="F379" t="s">
        <v>6446</v>
      </c>
      <c r="G379" t="s">
        <v>6447</v>
      </c>
      <c r="H379" t="s">
        <v>6448</v>
      </c>
      <c r="I379" t="s">
        <v>34</v>
      </c>
      <c r="J379" t="s">
        <v>1413</v>
      </c>
      <c r="K379" t="s">
        <v>24</v>
      </c>
      <c r="L379" t="s">
        <v>477</v>
      </c>
      <c r="M379" t="s">
        <v>6449</v>
      </c>
      <c r="N379" t="s">
        <v>46</v>
      </c>
    </row>
    <row r="380" spans="1:14" x14ac:dyDescent="0.25">
      <c r="A380" t="s">
        <v>6450</v>
      </c>
      <c r="B380" t="s">
        <v>6451</v>
      </c>
      <c r="C380" t="s">
        <v>16</v>
      </c>
      <c r="D380" t="s">
        <v>6452</v>
      </c>
      <c r="E380" t="s">
        <v>18</v>
      </c>
      <c r="F380" t="s">
        <v>6453</v>
      </c>
      <c r="G380" t="s">
        <v>6454</v>
      </c>
      <c r="H380" t="s">
        <v>6455</v>
      </c>
      <c r="I380" t="s">
        <v>34</v>
      </c>
      <c r="J380" t="s">
        <v>4634</v>
      </c>
      <c r="K380" t="s">
        <v>24</v>
      </c>
      <c r="L380" t="s">
        <v>3702</v>
      </c>
      <c r="M380" t="s">
        <v>6456</v>
      </c>
      <c r="N380" t="s">
        <v>46</v>
      </c>
    </row>
    <row r="381" spans="1:14" x14ac:dyDescent="0.25">
      <c r="A381" t="s">
        <v>6462</v>
      </c>
      <c r="B381" t="s">
        <v>6463</v>
      </c>
      <c r="C381" t="s">
        <v>76</v>
      </c>
      <c r="D381" t="s">
        <v>354</v>
      </c>
      <c r="E381" t="s">
        <v>18</v>
      </c>
      <c r="F381" t="s">
        <v>6464</v>
      </c>
      <c r="G381" t="s">
        <v>6465</v>
      </c>
      <c r="H381" t="s">
        <v>6466</v>
      </c>
      <c r="I381" t="s">
        <v>34</v>
      </c>
      <c r="J381" t="s">
        <v>1501</v>
      </c>
      <c r="K381" t="s">
        <v>24</v>
      </c>
      <c r="L381" t="s">
        <v>114</v>
      </c>
      <c r="M381" t="s">
        <v>6467</v>
      </c>
      <c r="N381" t="s">
        <v>46</v>
      </c>
    </row>
    <row r="382" spans="1:14" x14ac:dyDescent="0.25">
      <c r="A382" t="s">
        <v>6484</v>
      </c>
      <c r="B382" t="s">
        <v>6485</v>
      </c>
      <c r="C382" t="s">
        <v>16</v>
      </c>
      <c r="D382" t="s">
        <v>547</v>
      </c>
      <c r="E382" t="s">
        <v>18</v>
      </c>
      <c r="F382" t="s">
        <v>6486</v>
      </c>
      <c r="G382" t="s">
        <v>6487</v>
      </c>
      <c r="H382" t="s">
        <v>6488</v>
      </c>
      <c r="I382" t="s">
        <v>34</v>
      </c>
      <c r="J382" t="s">
        <v>170</v>
      </c>
      <c r="K382" t="s">
        <v>24</v>
      </c>
      <c r="L382" t="s">
        <v>6489</v>
      </c>
      <c r="M382" t="s">
        <v>6490</v>
      </c>
      <c r="N382" t="s">
        <v>46</v>
      </c>
    </row>
    <row r="383" spans="1:14" x14ac:dyDescent="0.25">
      <c r="A383" t="s">
        <v>3733</v>
      </c>
      <c r="B383" t="s">
        <v>101</v>
      </c>
      <c r="C383" t="s">
        <v>76</v>
      </c>
      <c r="D383" t="s">
        <v>102</v>
      </c>
      <c r="E383" t="s">
        <v>18</v>
      </c>
      <c r="F383" t="s">
        <v>6491</v>
      </c>
      <c r="G383" t="s">
        <v>6492</v>
      </c>
      <c r="H383" t="s">
        <v>6493</v>
      </c>
      <c r="I383" t="s">
        <v>34</v>
      </c>
      <c r="J383" t="s">
        <v>4468</v>
      </c>
      <c r="K383" t="s">
        <v>24</v>
      </c>
      <c r="L383" t="s">
        <v>373</v>
      </c>
      <c r="M383" t="s">
        <v>6494</v>
      </c>
      <c r="N383" t="s">
        <v>46</v>
      </c>
    </row>
    <row r="384" spans="1:14" x14ac:dyDescent="0.25">
      <c r="A384" t="s">
        <v>6495</v>
      </c>
      <c r="B384" t="s">
        <v>6496</v>
      </c>
      <c r="C384" t="s">
        <v>76</v>
      </c>
      <c r="D384" t="s">
        <v>1368</v>
      </c>
      <c r="E384" t="s">
        <v>18</v>
      </c>
      <c r="F384" t="s">
        <v>6497</v>
      </c>
      <c r="G384" t="s">
        <v>6498</v>
      </c>
      <c r="H384" t="s">
        <v>6499</v>
      </c>
      <c r="I384" t="s">
        <v>34</v>
      </c>
      <c r="J384" t="s">
        <v>127</v>
      </c>
      <c r="K384" t="s">
        <v>24</v>
      </c>
      <c r="L384" t="s">
        <v>257</v>
      </c>
      <c r="M384" t="s">
        <v>6500</v>
      </c>
      <c r="N384" t="s">
        <v>46</v>
      </c>
    </row>
    <row r="385" spans="1:14" x14ac:dyDescent="0.25">
      <c r="A385" t="s">
        <v>6507</v>
      </c>
      <c r="B385" t="s">
        <v>6508</v>
      </c>
      <c r="C385" t="s">
        <v>76</v>
      </c>
      <c r="D385" t="s">
        <v>2673</v>
      </c>
      <c r="E385" t="s">
        <v>18</v>
      </c>
      <c r="F385" t="s">
        <v>6509</v>
      </c>
      <c r="G385" t="s">
        <v>6510</v>
      </c>
      <c r="H385" t="s">
        <v>6511</v>
      </c>
      <c r="I385" t="s">
        <v>34</v>
      </c>
      <c r="J385" t="s">
        <v>1488</v>
      </c>
      <c r="K385" t="s">
        <v>24</v>
      </c>
      <c r="L385" t="s">
        <v>82</v>
      </c>
      <c r="M385" t="s">
        <v>6512</v>
      </c>
      <c r="N385" t="s">
        <v>46</v>
      </c>
    </row>
    <row r="386" spans="1:14" x14ac:dyDescent="0.25">
      <c r="A386" t="s">
        <v>6513</v>
      </c>
      <c r="B386" t="s">
        <v>1375</v>
      </c>
      <c r="C386" t="s">
        <v>76</v>
      </c>
      <c r="D386" t="s">
        <v>1376</v>
      </c>
      <c r="E386" t="s">
        <v>18</v>
      </c>
      <c r="F386" t="s">
        <v>6514</v>
      </c>
      <c r="G386" t="s">
        <v>6515</v>
      </c>
      <c r="H386" t="s">
        <v>6516</v>
      </c>
      <c r="I386" t="s">
        <v>34</v>
      </c>
      <c r="J386" t="s">
        <v>2283</v>
      </c>
      <c r="K386" t="s">
        <v>24</v>
      </c>
      <c r="L386" t="s">
        <v>477</v>
      </c>
      <c r="M386" t="s">
        <v>6517</v>
      </c>
      <c r="N386" t="s">
        <v>46</v>
      </c>
    </row>
    <row r="387" spans="1:14" x14ac:dyDescent="0.25">
      <c r="A387" t="s">
        <v>6518</v>
      </c>
      <c r="B387" t="s">
        <v>6519</v>
      </c>
      <c r="C387" t="s">
        <v>16</v>
      </c>
      <c r="D387" t="s">
        <v>288</v>
      </c>
      <c r="E387" t="s">
        <v>18</v>
      </c>
      <c r="F387" t="s">
        <v>6520</v>
      </c>
      <c r="G387" t="s">
        <v>6521</v>
      </c>
      <c r="H387" t="s">
        <v>6522</v>
      </c>
      <c r="I387" t="s">
        <v>34</v>
      </c>
      <c r="J387" t="s">
        <v>162</v>
      </c>
      <c r="K387" t="s">
        <v>24</v>
      </c>
      <c r="L387" t="s">
        <v>224</v>
      </c>
      <c r="M387" t="s">
        <v>6523</v>
      </c>
      <c r="N387" t="s">
        <v>46</v>
      </c>
    </row>
    <row r="388" spans="1:14" x14ac:dyDescent="0.25">
      <c r="A388" t="s">
        <v>4540</v>
      </c>
      <c r="B388" t="s">
        <v>4541</v>
      </c>
      <c r="C388" t="s">
        <v>16</v>
      </c>
      <c r="D388" t="s">
        <v>6553</v>
      </c>
      <c r="E388" t="s">
        <v>18</v>
      </c>
      <c r="F388" t="s">
        <v>6554</v>
      </c>
      <c r="G388" t="s">
        <v>6555</v>
      </c>
      <c r="H388" t="s">
        <v>6556</v>
      </c>
      <c r="I388" t="s">
        <v>34</v>
      </c>
      <c r="J388" t="s">
        <v>776</v>
      </c>
      <c r="K388" t="s">
        <v>24</v>
      </c>
      <c r="L388" t="s">
        <v>82</v>
      </c>
      <c r="M388" t="s">
        <v>6557</v>
      </c>
      <c r="N388" t="s">
        <v>46</v>
      </c>
    </row>
    <row r="389" spans="1:14" x14ac:dyDescent="0.25">
      <c r="A389" t="s">
        <v>6564</v>
      </c>
      <c r="B389" t="s">
        <v>6565</v>
      </c>
      <c r="C389" t="s">
        <v>16</v>
      </c>
      <c r="D389" t="s">
        <v>2847</v>
      </c>
      <c r="E389" t="s">
        <v>18</v>
      </c>
      <c r="F389" t="s">
        <v>6566</v>
      </c>
      <c r="G389" t="s">
        <v>6567</v>
      </c>
      <c r="H389" t="s">
        <v>6568</v>
      </c>
      <c r="I389" t="s">
        <v>34</v>
      </c>
      <c r="J389" t="s">
        <v>2283</v>
      </c>
      <c r="K389" t="s">
        <v>24</v>
      </c>
      <c r="L389" t="s">
        <v>82</v>
      </c>
      <c r="M389" t="s">
        <v>6569</v>
      </c>
      <c r="N389" t="s">
        <v>46</v>
      </c>
    </row>
    <row r="390" spans="1:14" x14ac:dyDescent="0.25">
      <c r="A390" t="s">
        <v>6570</v>
      </c>
      <c r="C390" t="s">
        <v>16</v>
      </c>
      <c r="D390" t="s">
        <v>6571</v>
      </c>
      <c r="E390" t="s">
        <v>18</v>
      </c>
      <c r="F390" t="s">
        <v>6572</v>
      </c>
      <c r="G390" t="s">
        <v>6573</v>
      </c>
      <c r="H390" t="s">
        <v>6574</v>
      </c>
      <c r="I390" t="s">
        <v>34</v>
      </c>
      <c r="J390" t="s">
        <v>1056</v>
      </c>
      <c r="K390" t="s">
        <v>24</v>
      </c>
      <c r="L390" t="s">
        <v>477</v>
      </c>
      <c r="M390" t="s">
        <v>6575</v>
      </c>
      <c r="N390" t="s">
        <v>46</v>
      </c>
    </row>
    <row r="391" spans="1:14" x14ac:dyDescent="0.25">
      <c r="A391" t="s">
        <v>6576</v>
      </c>
      <c r="B391" t="s">
        <v>2101</v>
      </c>
      <c r="C391" t="s">
        <v>76</v>
      </c>
      <c r="D391" t="s">
        <v>1354</v>
      </c>
      <c r="E391" t="s">
        <v>18</v>
      </c>
      <c r="F391" t="s">
        <v>6577</v>
      </c>
      <c r="G391" t="s">
        <v>6578</v>
      </c>
      <c r="H391" t="s">
        <v>6579</v>
      </c>
      <c r="I391" t="s">
        <v>34</v>
      </c>
      <c r="J391" t="s">
        <v>635</v>
      </c>
      <c r="K391" t="s">
        <v>24</v>
      </c>
      <c r="L391" t="s">
        <v>1358</v>
      </c>
      <c r="M391" t="s">
        <v>6580</v>
      </c>
      <c r="N391" t="s">
        <v>46</v>
      </c>
    </row>
    <row r="392" spans="1:14" x14ac:dyDescent="0.25">
      <c r="A392" t="s">
        <v>6581</v>
      </c>
      <c r="B392" t="s">
        <v>6582</v>
      </c>
      <c r="C392" t="s">
        <v>16</v>
      </c>
      <c r="D392" t="s">
        <v>6452</v>
      </c>
      <c r="E392" t="s">
        <v>18</v>
      </c>
      <c r="F392" t="s">
        <v>6583</v>
      </c>
      <c r="G392" t="s">
        <v>6584</v>
      </c>
      <c r="H392" t="s">
        <v>6585</v>
      </c>
      <c r="I392" t="s">
        <v>34</v>
      </c>
      <c r="J392" t="s">
        <v>2783</v>
      </c>
      <c r="K392" t="s">
        <v>24</v>
      </c>
      <c r="L392" t="s">
        <v>82</v>
      </c>
      <c r="M392" t="s">
        <v>6586</v>
      </c>
      <c r="N392" t="s">
        <v>46</v>
      </c>
    </row>
    <row r="393" spans="1:14" x14ac:dyDescent="0.25">
      <c r="A393" t="s">
        <v>6587</v>
      </c>
      <c r="B393" t="s">
        <v>6588</v>
      </c>
      <c r="C393" t="s">
        <v>76</v>
      </c>
      <c r="D393" t="s">
        <v>67</v>
      </c>
      <c r="E393" t="s">
        <v>18</v>
      </c>
      <c r="F393" t="s">
        <v>6589</v>
      </c>
      <c r="G393" t="s">
        <v>6590</v>
      </c>
      <c r="H393" t="s">
        <v>6591</v>
      </c>
      <c r="I393" t="s">
        <v>34</v>
      </c>
      <c r="J393" t="s">
        <v>162</v>
      </c>
      <c r="K393" t="s">
        <v>24</v>
      </c>
      <c r="L393" t="s">
        <v>82</v>
      </c>
      <c r="M393" t="s">
        <v>6592</v>
      </c>
      <c r="N393" t="s">
        <v>46</v>
      </c>
    </row>
    <row r="394" spans="1:14" x14ac:dyDescent="0.25">
      <c r="A394" t="s">
        <v>6605</v>
      </c>
      <c r="B394" t="s">
        <v>6606</v>
      </c>
      <c r="C394" t="s">
        <v>76</v>
      </c>
      <c r="D394" t="s">
        <v>6607</v>
      </c>
      <c r="E394" t="s">
        <v>18</v>
      </c>
      <c r="F394" t="s">
        <v>6608</v>
      </c>
      <c r="G394" t="s">
        <v>6609</v>
      </c>
      <c r="H394" t="s">
        <v>6610</v>
      </c>
      <c r="I394" t="s">
        <v>34</v>
      </c>
      <c r="J394" t="s">
        <v>71</v>
      </c>
      <c r="K394" t="s">
        <v>24</v>
      </c>
      <c r="L394" t="s">
        <v>44</v>
      </c>
      <c r="M394" t="s">
        <v>6611</v>
      </c>
      <c r="N394" t="s">
        <v>46</v>
      </c>
    </row>
    <row r="395" spans="1:14" x14ac:dyDescent="0.25">
      <c r="A395" t="s">
        <v>6625</v>
      </c>
      <c r="B395" t="s">
        <v>287</v>
      </c>
      <c r="C395" t="s">
        <v>16</v>
      </c>
      <c r="D395" t="s">
        <v>288</v>
      </c>
      <c r="E395" t="s">
        <v>18</v>
      </c>
      <c r="F395" t="s">
        <v>6626</v>
      </c>
      <c r="G395" t="s">
        <v>6627</v>
      </c>
      <c r="H395" t="s">
        <v>6628</v>
      </c>
      <c r="I395" t="s">
        <v>34</v>
      </c>
      <c r="J395" t="s">
        <v>769</v>
      </c>
      <c r="K395" t="s">
        <v>24</v>
      </c>
      <c r="L395" t="s">
        <v>224</v>
      </c>
      <c r="M395" t="s">
        <v>6629</v>
      </c>
      <c r="N395" t="s">
        <v>46</v>
      </c>
    </row>
    <row r="396" spans="1:14" x14ac:dyDescent="0.25">
      <c r="A396" t="s">
        <v>6639</v>
      </c>
      <c r="B396" t="s">
        <v>101</v>
      </c>
      <c r="C396" t="s">
        <v>76</v>
      </c>
      <c r="D396" t="s">
        <v>102</v>
      </c>
      <c r="E396" t="s">
        <v>18</v>
      </c>
      <c r="F396" t="s">
        <v>6640</v>
      </c>
      <c r="G396" t="s">
        <v>6641</v>
      </c>
      <c r="H396" t="s">
        <v>6642</v>
      </c>
      <c r="I396" t="s">
        <v>34</v>
      </c>
      <c r="J396" t="s">
        <v>127</v>
      </c>
      <c r="K396" t="s">
        <v>24</v>
      </c>
      <c r="L396" t="s">
        <v>82</v>
      </c>
      <c r="M396" t="s">
        <v>6643</v>
      </c>
      <c r="N396" t="s">
        <v>46</v>
      </c>
    </row>
    <row r="397" spans="1:14" x14ac:dyDescent="0.25">
      <c r="A397" t="s">
        <v>6644</v>
      </c>
      <c r="B397" t="s">
        <v>6645</v>
      </c>
      <c r="C397" t="s">
        <v>76</v>
      </c>
      <c r="D397" t="s">
        <v>2007</v>
      </c>
      <c r="E397" t="s">
        <v>18</v>
      </c>
      <c r="F397" t="s">
        <v>6646</v>
      </c>
      <c r="G397" t="s">
        <v>6647</v>
      </c>
      <c r="H397" t="s">
        <v>6648</v>
      </c>
      <c r="I397" t="s">
        <v>34</v>
      </c>
      <c r="J397" t="s">
        <v>1398</v>
      </c>
      <c r="K397" t="s">
        <v>24</v>
      </c>
      <c r="L397" t="s">
        <v>233</v>
      </c>
      <c r="M397" t="s">
        <v>6649</v>
      </c>
      <c r="N397" t="s">
        <v>46</v>
      </c>
    </row>
    <row r="398" spans="1:14" x14ac:dyDescent="0.25">
      <c r="A398" t="s">
        <v>6650</v>
      </c>
      <c r="B398" t="s">
        <v>101</v>
      </c>
      <c r="C398" t="s">
        <v>16</v>
      </c>
      <c r="D398" t="s">
        <v>329</v>
      </c>
      <c r="E398" t="s">
        <v>18</v>
      </c>
      <c r="F398" t="s">
        <v>6651</v>
      </c>
      <c r="G398" t="s">
        <v>6652</v>
      </c>
      <c r="H398" t="s">
        <v>6653</v>
      </c>
      <c r="I398" t="s">
        <v>34</v>
      </c>
      <c r="J398" t="s">
        <v>1435</v>
      </c>
      <c r="K398" t="s">
        <v>24</v>
      </c>
      <c r="L398" t="s">
        <v>334</v>
      </c>
      <c r="M398" t="s">
        <v>6654</v>
      </c>
      <c r="N398" t="s">
        <v>46</v>
      </c>
    </row>
    <row r="399" spans="1:14" x14ac:dyDescent="0.25">
      <c r="A399" t="s">
        <v>6655</v>
      </c>
      <c r="B399" t="s">
        <v>6656</v>
      </c>
      <c r="C399" t="s">
        <v>16</v>
      </c>
      <c r="D399" t="s">
        <v>6657</v>
      </c>
      <c r="E399" t="s">
        <v>18</v>
      </c>
      <c r="F399" t="s">
        <v>6658</v>
      </c>
      <c r="G399" t="s">
        <v>6659</v>
      </c>
      <c r="H399" t="s">
        <v>6660</v>
      </c>
      <c r="I399" t="s">
        <v>34</v>
      </c>
      <c r="J399" t="s">
        <v>648</v>
      </c>
      <c r="K399" t="s">
        <v>24</v>
      </c>
      <c r="L399" t="s">
        <v>233</v>
      </c>
      <c r="M399" t="s">
        <v>6661</v>
      </c>
      <c r="N399" t="s">
        <v>46</v>
      </c>
    </row>
    <row r="400" spans="1:14" x14ac:dyDescent="0.25">
      <c r="A400" t="s">
        <v>6662</v>
      </c>
      <c r="B400" t="s">
        <v>6663</v>
      </c>
      <c r="C400" t="s">
        <v>16</v>
      </c>
      <c r="D400" t="s">
        <v>102</v>
      </c>
      <c r="E400" t="s">
        <v>18</v>
      </c>
      <c r="F400" t="s">
        <v>6664</v>
      </c>
      <c r="G400" t="s">
        <v>6665</v>
      </c>
      <c r="H400" t="s">
        <v>6666</v>
      </c>
      <c r="I400" t="s">
        <v>34</v>
      </c>
      <c r="J400" t="s">
        <v>575</v>
      </c>
      <c r="K400" t="s">
        <v>24</v>
      </c>
      <c r="L400" t="s">
        <v>82</v>
      </c>
      <c r="M400" t="s">
        <v>6667</v>
      </c>
      <c r="N400" t="s">
        <v>46</v>
      </c>
    </row>
    <row r="401" spans="1:14" x14ac:dyDescent="0.25">
      <c r="A401" t="s">
        <v>5286</v>
      </c>
      <c r="B401" t="s">
        <v>6668</v>
      </c>
      <c r="C401" t="s">
        <v>76</v>
      </c>
      <c r="D401" t="s">
        <v>2612</v>
      </c>
      <c r="E401" t="s">
        <v>18</v>
      </c>
      <c r="F401" t="s">
        <v>6669</v>
      </c>
      <c r="G401" t="s">
        <v>6670</v>
      </c>
      <c r="H401" t="s">
        <v>6671</v>
      </c>
      <c r="I401" t="s">
        <v>34</v>
      </c>
      <c r="J401" t="s">
        <v>648</v>
      </c>
      <c r="K401" t="s">
        <v>24</v>
      </c>
      <c r="L401" t="s">
        <v>224</v>
      </c>
      <c r="M401" t="s">
        <v>6672</v>
      </c>
      <c r="N401" t="s">
        <v>46</v>
      </c>
    </row>
    <row r="402" spans="1:14" x14ac:dyDescent="0.25">
      <c r="A402" t="s">
        <v>6673</v>
      </c>
      <c r="B402" t="s">
        <v>101</v>
      </c>
      <c r="C402" t="s">
        <v>76</v>
      </c>
      <c r="D402" t="s">
        <v>102</v>
      </c>
      <c r="E402" t="s">
        <v>18</v>
      </c>
      <c r="F402" t="s">
        <v>6674</v>
      </c>
      <c r="G402" t="s">
        <v>6675</v>
      </c>
      <c r="H402" t="s">
        <v>6676</v>
      </c>
      <c r="I402" t="s">
        <v>34</v>
      </c>
      <c r="J402" t="s">
        <v>419</v>
      </c>
      <c r="K402" t="s">
        <v>24</v>
      </c>
      <c r="L402" t="s">
        <v>82</v>
      </c>
      <c r="M402" t="s">
        <v>6677</v>
      </c>
      <c r="N402" t="s">
        <v>46</v>
      </c>
    </row>
    <row r="403" spans="1:14" x14ac:dyDescent="0.25">
      <c r="A403" t="s">
        <v>6681</v>
      </c>
      <c r="B403" t="s">
        <v>227</v>
      </c>
      <c r="C403" t="s">
        <v>16</v>
      </c>
      <c r="D403" t="s">
        <v>437</v>
      </c>
      <c r="E403" t="s">
        <v>18</v>
      </c>
      <c r="F403" t="s">
        <v>6682</v>
      </c>
      <c r="G403" t="s">
        <v>6683</v>
      </c>
      <c r="H403" t="s">
        <v>6684</v>
      </c>
      <c r="I403" t="s">
        <v>34</v>
      </c>
      <c r="J403" t="s">
        <v>71</v>
      </c>
      <c r="K403" t="s">
        <v>24</v>
      </c>
      <c r="L403" t="s">
        <v>441</v>
      </c>
      <c r="M403" t="s">
        <v>6685</v>
      </c>
      <c r="N403" t="s">
        <v>46</v>
      </c>
    </row>
    <row r="404" spans="1:14" x14ac:dyDescent="0.25">
      <c r="A404" t="s">
        <v>6686</v>
      </c>
      <c r="C404" t="s">
        <v>76</v>
      </c>
      <c r="D404" t="s">
        <v>6687</v>
      </c>
      <c r="E404" t="s">
        <v>18</v>
      </c>
      <c r="F404" t="s">
        <v>6688</v>
      </c>
      <c r="G404" t="s">
        <v>6689</v>
      </c>
      <c r="H404" t="s">
        <v>6690</v>
      </c>
      <c r="I404" t="s">
        <v>34</v>
      </c>
      <c r="J404" t="s">
        <v>769</v>
      </c>
      <c r="K404" t="s">
        <v>24</v>
      </c>
      <c r="L404" t="s">
        <v>6691</v>
      </c>
      <c r="M404" t="s">
        <v>6692</v>
      </c>
      <c r="N404" t="s">
        <v>46</v>
      </c>
    </row>
    <row r="405" spans="1:14" x14ac:dyDescent="0.25">
      <c r="A405" t="s">
        <v>6693</v>
      </c>
      <c r="B405" t="s">
        <v>6694</v>
      </c>
      <c r="C405" t="s">
        <v>16</v>
      </c>
      <c r="D405" t="s">
        <v>288</v>
      </c>
      <c r="E405" t="s">
        <v>18</v>
      </c>
      <c r="F405" t="s">
        <v>6695</v>
      </c>
      <c r="G405" t="s">
        <v>6696</v>
      </c>
      <c r="H405" t="s">
        <v>6697</v>
      </c>
      <c r="I405" t="s">
        <v>34</v>
      </c>
      <c r="J405" t="s">
        <v>155</v>
      </c>
      <c r="K405" t="s">
        <v>24</v>
      </c>
      <c r="L405" t="s">
        <v>6698</v>
      </c>
      <c r="M405" t="s">
        <v>6699</v>
      </c>
      <c r="N405" t="s">
        <v>46</v>
      </c>
    </row>
    <row r="406" spans="1:14" x14ac:dyDescent="0.25">
      <c r="A406" t="s">
        <v>6705</v>
      </c>
      <c r="B406" t="s">
        <v>6706</v>
      </c>
      <c r="C406" t="s">
        <v>76</v>
      </c>
      <c r="D406" t="s">
        <v>151</v>
      </c>
      <c r="E406" t="s">
        <v>18</v>
      </c>
      <c r="F406" t="s">
        <v>6707</v>
      </c>
      <c r="G406" t="s">
        <v>6708</v>
      </c>
      <c r="H406" t="s">
        <v>6709</v>
      </c>
      <c r="I406" t="s">
        <v>34</v>
      </c>
      <c r="J406" t="s">
        <v>247</v>
      </c>
      <c r="K406" t="s">
        <v>24</v>
      </c>
      <c r="L406" t="s">
        <v>114</v>
      </c>
      <c r="M406" t="s">
        <v>6710</v>
      </c>
      <c r="N406" t="s">
        <v>46</v>
      </c>
    </row>
    <row r="407" spans="1:14" x14ac:dyDescent="0.25">
      <c r="A407" t="s">
        <v>6716</v>
      </c>
      <c r="C407" t="s">
        <v>76</v>
      </c>
      <c r="D407" t="s">
        <v>6717</v>
      </c>
      <c r="E407" t="s">
        <v>18</v>
      </c>
      <c r="F407" t="s">
        <v>6718</v>
      </c>
      <c r="G407" t="s">
        <v>6719</v>
      </c>
      <c r="H407" t="s">
        <v>6720</v>
      </c>
      <c r="I407" t="s">
        <v>34</v>
      </c>
      <c r="J407" t="s">
        <v>2658</v>
      </c>
      <c r="K407" t="s">
        <v>24</v>
      </c>
      <c r="L407" t="s">
        <v>114</v>
      </c>
      <c r="M407" t="s">
        <v>6721</v>
      </c>
      <c r="N407" t="s">
        <v>46</v>
      </c>
    </row>
    <row r="408" spans="1:14" x14ac:dyDescent="0.25">
      <c r="A408" t="s">
        <v>6743</v>
      </c>
      <c r="B408" t="s">
        <v>6744</v>
      </c>
      <c r="C408" t="s">
        <v>76</v>
      </c>
      <c r="D408" t="s">
        <v>2703</v>
      </c>
      <c r="E408" t="s">
        <v>18</v>
      </c>
      <c r="F408" t="s">
        <v>6745</v>
      </c>
      <c r="G408" t="s">
        <v>6746</v>
      </c>
      <c r="H408" t="s">
        <v>6747</v>
      </c>
      <c r="I408" t="s">
        <v>34</v>
      </c>
      <c r="J408" t="s">
        <v>1398</v>
      </c>
      <c r="K408" t="s">
        <v>24</v>
      </c>
      <c r="L408" t="s">
        <v>2467</v>
      </c>
      <c r="M408" t="s">
        <v>6748</v>
      </c>
      <c r="N408" t="s">
        <v>46</v>
      </c>
    </row>
    <row r="409" spans="1:14" x14ac:dyDescent="0.25">
      <c r="A409" t="s">
        <v>6749</v>
      </c>
      <c r="B409" t="s">
        <v>2313</v>
      </c>
      <c r="C409" t="s">
        <v>76</v>
      </c>
      <c r="D409" t="s">
        <v>6750</v>
      </c>
      <c r="E409" t="s">
        <v>18</v>
      </c>
      <c r="F409" t="s">
        <v>6751</v>
      </c>
      <c r="G409" t="s">
        <v>6752</v>
      </c>
      <c r="H409" t="s">
        <v>6753</v>
      </c>
      <c r="I409" t="s">
        <v>34</v>
      </c>
      <c r="J409" t="s">
        <v>776</v>
      </c>
      <c r="K409" t="s">
        <v>24</v>
      </c>
      <c r="L409" t="s">
        <v>224</v>
      </c>
      <c r="M409" t="s">
        <v>6754</v>
      </c>
      <c r="N409" t="s">
        <v>46</v>
      </c>
    </row>
    <row r="410" spans="1:14" x14ac:dyDescent="0.25">
      <c r="A410" t="s">
        <v>6755</v>
      </c>
      <c r="B410" t="s">
        <v>6756</v>
      </c>
      <c r="C410" t="s">
        <v>16</v>
      </c>
      <c r="D410" t="s">
        <v>808</v>
      </c>
      <c r="E410" t="s">
        <v>18</v>
      </c>
      <c r="F410" t="s">
        <v>6757</v>
      </c>
      <c r="G410" t="s">
        <v>6758</v>
      </c>
      <c r="H410" t="s">
        <v>6759</v>
      </c>
      <c r="I410" t="s">
        <v>34</v>
      </c>
      <c r="J410" t="s">
        <v>456</v>
      </c>
      <c r="K410" t="s">
        <v>24</v>
      </c>
      <c r="L410" t="s">
        <v>82</v>
      </c>
      <c r="M410" t="s">
        <v>6760</v>
      </c>
      <c r="N410" t="s">
        <v>46</v>
      </c>
    </row>
    <row r="411" spans="1:14" x14ac:dyDescent="0.25">
      <c r="A411" t="s">
        <v>6771</v>
      </c>
      <c r="B411" t="s">
        <v>6772</v>
      </c>
      <c r="C411" t="s">
        <v>16</v>
      </c>
      <c r="D411" t="s">
        <v>6773</v>
      </c>
      <c r="E411" t="s">
        <v>18</v>
      </c>
      <c r="F411" t="s">
        <v>6774</v>
      </c>
      <c r="G411" t="s">
        <v>6775</v>
      </c>
      <c r="H411" t="s">
        <v>6776</v>
      </c>
      <c r="I411" t="s">
        <v>34</v>
      </c>
      <c r="J411" t="s">
        <v>315</v>
      </c>
      <c r="K411" t="s">
        <v>24</v>
      </c>
      <c r="L411" t="s">
        <v>3779</v>
      </c>
      <c r="M411" t="s">
        <v>6777</v>
      </c>
      <c r="N411" t="s">
        <v>46</v>
      </c>
    </row>
    <row r="412" spans="1:14" x14ac:dyDescent="0.25">
      <c r="A412" t="s">
        <v>6778</v>
      </c>
      <c r="B412" t="s">
        <v>6779</v>
      </c>
      <c r="C412" t="s">
        <v>76</v>
      </c>
      <c r="D412" t="s">
        <v>197</v>
      </c>
      <c r="E412" t="s">
        <v>18</v>
      </c>
      <c r="F412" t="s">
        <v>6780</v>
      </c>
      <c r="G412" t="s">
        <v>6781</v>
      </c>
      <c r="H412" t="s">
        <v>6782</v>
      </c>
      <c r="I412" t="s">
        <v>34</v>
      </c>
      <c r="J412" t="s">
        <v>1372</v>
      </c>
      <c r="K412" t="s">
        <v>24</v>
      </c>
      <c r="L412" t="s">
        <v>82</v>
      </c>
      <c r="M412" t="s">
        <v>6783</v>
      </c>
      <c r="N412" t="s">
        <v>46</v>
      </c>
    </row>
    <row r="413" spans="1:14" x14ac:dyDescent="0.25">
      <c r="A413" t="s">
        <v>2884</v>
      </c>
      <c r="B413" t="s">
        <v>6784</v>
      </c>
      <c r="C413" t="s">
        <v>16</v>
      </c>
      <c r="D413" t="s">
        <v>102</v>
      </c>
      <c r="E413" t="s">
        <v>695</v>
      </c>
      <c r="F413" t="s">
        <v>6785</v>
      </c>
      <c r="G413" t="s">
        <v>6786</v>
      </c>
      <c r="H413" t="s">
        <v>6787</v>
      </c>
      <c r="I413" t="s">
        <v>34</v>
      </c>
      <c r="J413" t="s">
        <v>1372</v>
      </c>
      <c r="K413" t="s">
        <v>24</v>
      </c>
      <c r="L413" t="s">
        <v>82</v>
      </c>
      <c r="M413" t="s">
        <v>6788</v>
      </c>
      <c r="N413" t="s">
        <v>46</v>
      </c>
    </row>
    <row r="414" spans="1:14" x14ac:dyDescent="0.25">
      <c r="A414" t="s">
        <v>6806</v>
      </c>
      <c r="B414" t="s">
        <v>6807</v>
      </c>
      <c r="C414" t="s">
        <v>16</v>
      </c>
      <c r="D414" t="s">
        <v>437</v>
      </c>
      <c r="E414" t="s">
        <v>695</v>
      </c>
      <c r="F414" t="s">
        <v>6808</v>
      </c>
      <c r="G414" t="s">
        <v>6809</v>
      </c>
      <c r="H414" t="s">
        <v>6810</v>
      </c>
      <c r="I414" t="s">
        <v>34</v>
      </c>
      <c r="J414" t="s">
        <v>4468</v>
      </c>
      <c r="K414" t="s">
        <v>24</v>
      </c>
      <c r="L414" t="s">
        <v>6811</v>
      </c>
      <c r="M414" t="s">
        <v>6812</v>
      </c>
      <c r="N414" t="s">
        <v>46</v>
      </c>
    </row>
    <row r="415" spans="1:14" x14ac:dyDescent="0.25">
      <c r="A415" t="s">
        <v>6818</v>
      </c>
      <c r="B415" t="s">
        <v>6819</v>
      </c>
      <c r="C415" t="s">
        <v>16</v>
      </c>
      <c r="D415" t="s">
        <v>6820</v>
      </c>
      <c r="E415" t="s">
        <v>695</v>
      </c>
      <c r="F415" t="s">
        <v>6821</v>
      </c>
      <c r="G415" t="s">
        <v>6822</v>
      </c>
      <c r="H415" t="s">
        <v>6823</v>
      </c>
      <c r="I415" t="s">
        <v>34</v>
      </c>
      <c r="J415" t="s">
        <v>669</v>
      </c>
      <c r="K415" t="s">
        <v>24</v>
      </c>
      <c r="L415" t="s">
        <v>3880</v>
      </c>
      <c r="M415" t="s">
        <v>6824</v>
      </c>
      <c r="N415" t="s">
        <v>46</v>
      </c>
    </row>
    <row r="416" spans="1:14" x14ac:dyDescent="0.25">
      <c r="A416" t="s">
        <v>6886</v>
      </c>
      <c r="B416" t="s">
        <v>6887</v>
      </c>
      <c r="C416" t="s">
        <v>76</v>
      </c>
      <c r="D416" t="s">
        <v>1052</v>
      </c>
      <c r="E416" t="s">
        <v>18</v>
      </c>
      <c r="F416" t="s">
        <v>6888</v>
      </c>
      <c r="G416" t="s">
        <v>6889</v>
      </c>
      <c r="H416" t="s">
        <v>6890</v>
      </c>
      <c r="I416" t="s">
        <v>34</v>
      </c>
      <c r="J416" t="s">
        <v>794</v>
      </c>
      <c r="K416" t="s">
        <v>24</v>
      </c>
      <c r="L416" t="s">
        <v>224</v>
      </c>
      <c r="M416" t="s">
        <v>6891</v>
      </c>
      <c r="N416" t="s">
        <v>46</v>
      </c>
    </row>
    <row r="417" spans="1:14" x14ac:dyDescent="0.25">
      <c r="A417" t="s">
        <v>6909</v>
      </c>
      <c r="C417" t="s">
        <v>16</v>
      </c>
      <c r="D417" t="s">
        <v>6910</v>
      </c>
      <c r="E417" t="s">
        <v>18</v>
      </c>
      <c r="F417" t="s">
        <v>6911</v>
      </c>
      <c r="G417" t="s">
        <v>6912</v>
      </c>
      <c r="H417" t="s">
        <v>6913</v>
      </c>
      <c r="I417" t="s">
        <v>34</v>
      </c>
      <c r="J417" t="s">
        <v>669</v>
      </c>
      <c r="K417" t="s">
        <v>24</v>
      </c>
      <c r="L417" t="s">
        <v>1414</v>
      </c>
      <c r="M417" t="s">
        <v>6914</v>
      </c>
      <c r="N417" t="s">
        <v>46</v>
      </c>
    </row>
    <row r="418" spans="1:14" x14ac:dyDescent="0.25">
      <c r="A418" t="s">
        <v>6915</v>
      </c>
      <c r="B418" t="s">
        <v>6916</v>
      </c>
      <c r="C418" t="s">
        <v>76</v>
      </c>
      <c r="D418" t="s">
        <v>6917</v>
      </c>
      <c r="E418" t="s">
        <v>18</v>
      </c>
      <c r="F418" t="s">
        <v>6918</v>
      </c>
      <c r="G418" t="s">
        <v>6919</v>
      </c>
      <c r="H418" t="s">
        <v>6920</v>
      </c>
      <c r="I418" t="s">
        <v>34</v>
      </c>
      <c r="J418" t="s">
        <v>589</v>
      </c>
      <c r="K418" t="s">
        <v>24</v>
      </c>
      <c r="L418" t="s">
        <v>6921</v>
      </c>
      <c r="M418" t="s">
        <v>6922</v>
      </c>
      <c r="N418" t="s">
        <v>46</v>
      </c>
    </row>
    <row r="419" spans="1:14" x14ac:dyDescent="0.25">
      <c r="A419" t="s">
        <v>6928</v>
      </c>
      <c r="B419" t="s">
        <v>4657</v>
      </c>
      <c r="C419" t="s">
        <v>16</v>
      </c>
      <c r="D419" t="s">
        <v>102</v>
      </c>
      <c r="E419" t="s">
        <v>18</v>
      </c>
      <c r="F419" t="s">
        <v>6929</v>
      </c>
      <c r="G419" t="s">
        <v>6930</v>
      </c>
      <c r="H419" t="s">
        <v>6931</v>
      </c>
      <c r="I419" t="s">
        <v>34</v>
      </c>
      <c r="J419" t="s">
        <v>127</v>
      </c>
      <c r="K419" t="s">
        <v>24</v>
      </c>
      <c r="L419" t="s">
        <v>82</v>
      </c>
      <c r="M419" t="s">
        <v>6932</v>
      </c>
      <c r="N419" t="s">
        <v>46</v>
      </c>
    </row>
    <row r="420" spans="1:14" x14ac:dyDescent="0.25">
      <c r="A420" t="s">
        <v>6938</v>
      </c>
      <c r="B420" t="s">
        <v>6939</v>
      </c>
      <c r="C420" t="s">
        <v>76</v>
      </c>
      <c r="D420" t="s">
        <v>6940</v>
      </c>
      <c r="E420" t="s">
        <v>18</v>
      </c>
      <c r="F420" t="s">
        <v>6941</v>
      </c>
      <c r="G420" t="s">
        <v>6942</v>
      </c>
      <c r="H420" t="s">
        <v>6943</v>
      </c>
      <c r="I420" t="s">
        <v>34</v>
      </c>
      <c r="J420" t="s">
        <v>192</v>
      </c>
      <c r="K420" t="s">
        <v>24</v>
      </c>
      <c r="L420" t="s">
        <v>2467</v>
      </c>
      <c r="M420" t="s">
        <v>6944</v>
      </c>
      <c r="N420" t="s">
        <v>46</v>
      </c>
    </row>
    <row r="421" spans="1:14" x14ac:dyDescent="0.25">
      <c r="A421" t="s">
        <v>6945</v>
      </c>
      <c r="B421" t="s">
        <v>6946</v>
      </c>
      <c r="C421" t="s">
        <v>76</v>
      </c>
      <c r="D421" t="s">
        <v>6947</v>
      </c>
      <c r="E421" t="s">
        <v>18</v>
      </c>
      <c r="F421" t="s">
        <v>6948</v>
      </c>
      <c r="G421" t="s">
        <v>6949</v>
      </c>
      <c r="H421" t="s">
        <v>6950</v>
      </c>
      <c r="I421" t="s">
        <v>34</v>
      </c>
      <c r="J421" t="s">
        <v>315</v>
      </c>
      <c r="K421" t="s">
        <v>24</v>
      </c>
      <c r="L421" t="s">
        <v>6951</v>
      </c>
      <c r="M421" t="s">
        <v>6952</v>
      </c>
      <c r="N421" t="s">
        <v>46</v>
      </c>
    </row>
    <row r="422" spans="1:14" x14ac:dyDescent="0.25">
      <c r="A422" t="s">
        <v>6953</v>
      </c>
      <c r="B422" t="s">
        <v>6954</v>
      </c>
      <c r="C422" t="s">
        <v>16</v>
      </c>
      <c r="D422" t="s">
        <v>6955</v>
      </c>
      <c r="E422" t="s">
        <v>18</v>
      </c>
      <c r="F422" t="s">
        <v>6956</v>
      </c>
      <c r="G422" t="s">
        <v>6957</v>
      </c>
      <c r="H422" t="s">
        <v>6958</v>
      </c>
      <c r="I422" t="s">
        <v>34</v>
      </c>
      <c r="J422" t="s">
        <v>794</v>
      </c>
      <c r="K422" t="s">
        <v>24</v>
      </c>
      <c r="L422" t="s">
        <v>6959</v>
      </c>
      <c r="M422" t="s">
        <v>6960</v>
      </c>
      <c r="N422" t="s">
        <v>46</v>
      </c>
    </row>
    <row r="423" spans="1:14" x14ac:dyDescent="0.25">
      <c r="A423" t="s">
        <v>6961</v>
      </c>
      <c r="B423" t="s">
        <v>4541</v>
      </c>
      <c r="C423" t="s">
        <v>16</v>
      </c>
      <c r="D423" t="s">
        <v>4158</v>
      </c>
      <c r="E423" t="s">
        <v>18</v>
      </c>
      <c r="F423" t="s">
        <v>6962</v>
      </c>
      <c r="G423" t="s">
        <v>6963</v>
      </c>
      <c r="H423" t="s">
        <v>6964</v>
      </c>
      <c r="I423" t="s">
        <v>34</v>
      </c>
      <c r="J423" t="s">
        <v>81</v>
      </c>
      <c r="K423" t="s">
        <v>24</v>
      </c>
      <c r="L423" t="s">
        <v>233</v>
      </c>
      <c r="M423" t="s">
        <v>6965</v>
      </c>
      <c r="N423" t="s">
        <v>46</v>
      </c>
    </row>
    <row r="424" spans="1:14" x14ac:dyDescent="0.25">
      <c r="A424" t="s">
        <v>6974</v>
      </c>
      <c r="B424" t="s">
        <v>6975</v>
      </c>
      <c r="C424" t="s">
        <v>16</v>
      </c>
      <c r="D424" t="s">
        <v>197</v>
      </c>
      <c r="E424" t="s">
        <v>18</v>
      </c>
      <c r="F424" t="s">
        <v>6976</v>
      </c>
      <c r="G424" t="s">
        <v>6977</v>
      </c>
      <c r="H424" t="s">
        <v>6978</v>
      </c>
      <c r="I424" t="s">
        <v>34</v>
      </c>
      <c r="J424" t="s">
        <v>201</v>
      </c>
      <c r="K424" t="s">
        <v>24</v>
      </c>
      <c r="L424" t="s">
        <v>3702</v>
      </c>
      <c r="M424" t="s">
        <v>6979</v>
      </c>
      <c r="N424" t="s">
        <v>46</v>
      </c>
    </row>
    <row r="425" spans="1:14" x14ac:dyDescent="0.25">
      <c r="A425" t="s">
        <v>6980</v>
      </c>
      <c r="B425" t="s">
        <v>6981</v>
      </c>
      <c r="C425" t="s">
        <v>76</v>
      </c>
      <c r="D425" t="s">
        <v>800</v>
      </c>
      <c r="E425" t="s">
        <v>18</v>
      </c>
      <c r="F425" t="s">
        <v>6982</v>
      </c>
      <c r="G425" t="s">
        <v>6983</v>
      </c>
      <c r="H425" t="s">
        <v>6984</v>
      </c>
      <c r="I425" t="s">
        <v>34</v>
      </c>
      <c r="J425" t="s">
        <v>769</v>
      </c>
      <c r="K425" t="s">
        <v>24</v>
      </c>
      <c r="L425" t="s">
        <v>900</v>
      </c>
      <c r="M425" t="s">
        <v>6985</v>
      </c>
      <c r="N425" t="s">
        <v>46</v>
      </c>
    </row>
    <row r="426" spans="1:14" x14ac:dyDescent="0.25">
      <c r="A426" t="s">
        <v>6991</v>
      </c>
      <c r="B426" t="s">
        <v>6992</v>
      </c>
      <c r="C426" t="s">
        <v>76</v>
      </c>
      <c r="D426" t="s">
        <v>39</v>
      </c>
      <c r="E426" t="s">
        <v>18</v>
      </c>
      <c r="F426" t="s">
        <v>6993</v>
      </c>
      <c r="G426" t="s">
        <v>6994</v>
      </c>
      <c r="H426" t="s">
        <v>6995</v>
      </c>
      <c r="I426" t="s">
        <v>34</v>
      </c>
      <c r="J426" t="s">
        <v>43</v>
      </c>
      <c r="K426" t="s">
        <v>24</v>
      </c>
      <c r="L426" t="s">
        <v>44</v>
      </c>
      <c r="M426" t="s">
        <v>6996</v>
      </c>
      <c r="N426" t="s">
        <v>46</v>
      </c>
    </row>
    <row r="427" spans="1:14" x14ac:dyDescent="0.25">
      <c r="A427" t="s">
        <v>3733</v>
      </c>
      <c r="B427" t="s">
        <v>7002</v>
      </c>
      <c r="C427" t="s">
        <v>76</v>
      </c>
      <c r="D427" t="s">
        <v>102</v>
      </c>
      <c r="E427" t="s">
        <v>18</v>
      </c>
      <c r="F427" t="s">
        <v>7003</v>
      </c>
      <c r="G427" t="s">
        <v>7004</v>
      </c>
      <c r="H427" t="s">
        <v>7005</v>
      </c>
      <c r="I427" t="s">
        <v>34</v>
      </c>
      <c r="J427" t="s">
        <v>1385</v>
      </c>
      <c r="K427" t="s">
        <v>24</v>
      </c>
      <c r="L427" t="s">
        <v>82</v>
      </c>
      <c r="M427" t="s">
        <v>7006</v>
      </c>
      <c r="N427" t="s">
        <v>46</v>
      </c>
    </row>
    <row r="428" spans="1:14" x14ac:dyDescent="0.25">
      <c r="A428" t="s">
        <v>7011</v>
      </c>
      <c r="B428" t="s">
        <v>7012</v>
      </c>
      <c r="C428" t="s">
        <v>76</v>
      </c>
      <c r="D428" t="s">
        <v>631</v>
      </c>
      <c r="E428" t="s">
        <v>18</v>
      </c>
      <c r="F428" t="s">
        <v>7013</v>
      </c>
      <c r="G428" t="s">
        <v>7014</v>
      </c>
      <c r="H428" t="s">
        <v>7015</v>
      </c>
      <c r="I428" t="s">
        <v>34</v>
      </c>
      <c r="J428" t="s">
        <v>315</v>
      </c>
      <c r="K428" t="s">
        <v>24</v>
      </c>
      <c r="L428" t="s">
        <v>2467</v>
      </c>
      <c r="M428" t="s">
        <v>7016</v>
      </c>
      <c r="N428" t="s">
        <v>46</v>
      </c>
    </row>
    <row r="429" spans="1:14" x14ac:dyDescent="0.25">
      <c r="A429" t="s">
        <v>7042</v>
      </c>
      <c r="B429" t="s">
        <v>7043</v>
      </c>
      <c r="C429" t="s">
        <v>76</v>
      </c>
      <c r="D429" t="s">
        <v>1354</v>
      </c>
      <c r="E429" t="s">
        <v>18</v>
      </c>
      <c r="F429" t="s">
        <v>7044</v>
      </c>
      <c r="G429" t="s">
        <v>7045</v>
      </c>
      <c r="H429" t="s">
        <v>7046</v>
      </c>
      <c r="I429" t="s">
        <v>34</v>
      </c>
      <c r="J429" t="s">
        <v>192</v>
      </c>
      <c r="K429" t="s">
        <v>24</v>
      </c>
      <c r="L429" t="s">
        <v>1358</v>
      </c>
      <c r="M429" t="s">
        <v>7047</v>
      </c>
      <c r="N429" t="s">
        <v>46</v>
      </c>
    </row>
    <row r="430" spans="1:14" x14ac:dyDescent="0.25">
      <c r="A430" t="s">
        <v>7048</v>
      </c>
      <c r="B430" t="s">
        <v>7049</v>
      </c>
      <c r="C430" t="s">
        <v>16</v>
      </c>
      <c r="D430" t="s">
        <v>67</v>
      </c>
      <c r="E430" t="s">
        <v>18</v>
      </c>
      <c r="F430" t="s">
        <v>7050</v>
      </c>
      <c r="G430" t="s">
        <v>7051</v>
      </c>
      <c r="H430" t="s">
        <v>7052</v>
      </c>
      <c r="I430" t="s">
        <v>34</v>
      </c>
      <c r="J430" t="s">
        <v>324</v>
      </c>
      <c r="K430" t="s">
        <v>24</v>
      </c>
      <c r="L430" t="s">
        <v>7053</v>
      </c>
      <c r="M430" t="s">
        <v>7054</v>
      </c>
      <c r="N430" t="s">
        <v>46</v>
      </c>
    </row>
    <row r="431" spans="1:14" x14ac:dyDescent="0.25">
      <c r="A431" t="s">
        <v>7055</v>
      </c>
      <c r="B431" t="s">
        <v>7056</v>
      </c>
      <c r="C431" t="s">
        <v>76</v>
      </c>
      <c r="D431" t="s">
        <v>7057</v>
      </c>
      <c r="E431" t="s">
        <v>18</v>
      </c>
      <c r="F431" t="s">
        <v>7058</v>
      </c>
      <c r="G431" t="s">
        <v>7059</v>
      </c>
      <c r="H431" t="s">
        <v>7060</v>
      </c>
      <c r="I431" t="s">
        <v>34</v>
      </c>
      <c r="J431" t="s">
        <v>162</v>
      </c>
      <c r="K431" t="s">
        <v>24</v>
      </c>
      <c r="L431" t="s">
        <v>7061</v>
      </c>
      <c r="M431" t="s">
        <v>7062</v>
      </c>
      <c r="N431" t="s">
        <v>46</v>
      </c>
    </row>
    <row r="432" spans="1:14" x14ac:dyDescent="0.25">
      <c r="A432" t="s">
        <v>7068</v>
      </c>
      <c r="B432" t="s">
        <v>7069</v>
      </c>
      <c r="C432" t="s">
        <v>76</v>
      </c>
      <c r="D432" t="s">
        <v>102</v>
      </c>
      <c r="E432" t="s">
        <v>18</v>
      </c>
      <c r="F432" t="s">
        <v>7070</v>
      </c>
      <c r="G432" t="s">
        <v>7071</v>
      </c>
      <c r="H432" t="s">
        <v>7072</v>
      </c>
      <c r="I432" t="s">
        <v>34</v>
      </c>
      <c r="J432" t="s">
        <v>536</v>
      </c>
      <c r="K432" t="s">
        <v>24</v>
      </c>
      <c r="L432" t="s">
        <v>82</v>
      </c>
      <c r="M432" t="s">
        <v>7073</v>
      </c>
      <c r="N432" t="s">
        <v>46</v>
      </c>
    </row>
    <row r="433" spans="1:14" x14ac:dyDescent="0.25">
      <c r="A433" t="s">
        <v>7074</v>
      </c>
      <c r="B433" t="s">
        <v>7075</v>
      </c>
      <c r="C433" t="s">
        <v>16</v>
      </c>
      <c r="D433" t="s">
        <v>1327</v>
      </c>
      <c r="E433" t="s">
        <v>18</v>
      </c>
      <c r="F433" t="s">
        <v>7076</v>
      </c>
      <c r="G433" t="s">
        <v>7077</v>
      </c>
      <c r="H433" t="s">
        <v>7078</v>
      </c>
      <c r="I433" t="s">
        <v>34</v>
      </c>
      <c r="J433" t="s">
        <v>372</v>
      </c>
      <c r="K433" t="s">
        <v>24</v>
      </c>
      <c r="L433" t="s">
        <v>1331</v>
      </c>
      <c r="M433" t="s">
        <v>7079</v>
      </c>
      <c r="N433" t="s">
        <v>46</v>
      </c>
    </row>
    <row r="434" spans="1:14" x14ac:dyDescent="0.25">
      <c r="A434" t="s">
        <v>7080</v>
      </c>
      <c r="B434" t="s">
        <v>7081</v>
      </c>
      <c r="C434" t="s">
        <v>76</v>
      </c>
      <c r="D434" t="s">
        <v>7082</v>
      </c>
      <c r="E434" t="s">
        <v>18</v>
      </c>
      <c r="F434" t="s">
        <v>7083</v>
      </c>
      <c r="G434" t="s">
        <v>7084</v>
      </c>
      <c r="H434" t="s">
        <v>7085</v>
      </c>
      <c r="I434" t="s">
        <v>34</v>
      </c>
      <c r="J434" t="s">
        <v>1468</v>
      </c>
      <c r="K434" t="s">
        <v>24</v>
      </c>
      <c r="L434" t="s">
        <v>44</v>
      </c>
      <c r="M434" t="s">
        <v>7086</v>
      </c>
      <c r="N434" t="s">
        <v>46</v>
      </c>
    </row>
    <row r="435" spans="1:14" x14ac:dyDescent="0.25">
      <c r="A435" t="s">
        <v>7087</v>
      </c>
      <c r="B435" t="s">
        <v>101</v>
      </c>
      <c r="C435" t="s">
        <v>16</v>
      </c>
      <c r="D435" t="s">
        <v>102</v>
      </c>
      <c r="E435" t="s">
        <v>18</v>
      </c>
      <c r="F435" t="s">
        <v>7088</v>
      </c>
      <c r="G435" t="s">
        <v>7089</v>
      </c>
      <c r="H435" t="s">
        <v>7090</v>
      </c>
      <c r="I435" t="s">
        <v>34</v>
      </c>
      <c r="J435" t="s">
        <v>1501</v>
      </c>
      <c r="K435" t="s">
        <v>24</v>
      </c>
      <c r="L435" t="s">
        <v>82</v>
      </c>
      <c r="M435" t="s">
        <v>7091</v>
      </c>
      <c r="N435" t="s">
        <v>46</v>
      </c>
    </row>
    <row r="436" spans="1:14" x14ac:dyDescent="0.25">
      <c r="A436" t="s">
        <v>7121</v>
      </c>
      <c r="B436" t="s">
        <v>2408</v>
      </c>
      <c r="C436" t="s">
        <v>76</v>
      </c>
      <c r="D436" t="s">
        <v>197</v>
      </c>
      <c r="E436" t="s">
        <v>18</v>
      </c>
      <c r="F436" t="s">
        <v>7122</v>
      </c>
      <c r="G436" t="s">
        <v>7123</v>
      </c>
      <c r="H436" t="s">
        <v>7124</v>
      </c>
      <c r="I436" t="s">
        <v>34</v>
      </c>
      <c r="J436" t="s">
        <v>536</v>
      </c>
      <c r="K436" t="s">
        <v>24</v>
      </c>
      <c r="L436" t="s">
        <v>202</v>
      </c>
      <c r="M436" t="s">
        <v>7125</v>
      </c>
      <c r="N436" t="s">
        <v>46</v>
      </c>
    </row>
    <row r="437" spans="1:14" x14ac:dyDescent="0.25">
      <c r="A437" t="s">
        <v>7126</v>
      </c>
      <c r="B437" t="s">
        <v>101</v>
      </c>
      <c r="C437" t="s">
        <v>76</v>
      </c>
      <c r="D437" t="s">
        <v>102</v>
      </c>
      <c r="E437" t="s">
        <v>18</v>
      </c>
      <c r="F437" t="s">
        <v>7127</v>
      </c>
      <c r="G437" t="s">
        <v>7128</v>
      </c>
      <c r="H437" t="s">
        <v>7129</v>
      </c>
      <c r="I437" t="s">
        <v>34</v>
      </c>
      <c r="J437" t="s">
        <v>71</v>
      </c>
      <c r="K437" t="s">
        <v>24</v>
      </c>
      <c r="L437" t="s">
        <v>82</v>
      </c>
      <c r="M437" t="s">
        <v>7130</v>
      </c>
      <c r="N437" t="s">
        <v>46</v>
      </c>
    </row>
    <row r="438" spans="1:14" x14ac:dyDescent="0.25">
      <c r="A438" t="s">
        <v>7131</v>
      </c>
      <c r="B438" t="s">
        <v>7132</v>
      </c>
      <c r="C438" t="s">
        <v>16</v>
      </c>
      <c r="D438" t="s">
        <v>2847</v>
      </c>
      <c r="E438" t="s">
        <v>18</v>
      </c>
      <c r="F438" t="s">
        <v>7133</v>
      </c>
      <c r="G438" t="s">
        <v>7134</v>
      </c>
      <c r="H438" t="s">
        <v>7135</v>
      </c>
      <c r="I438" t="s">
        <v>34</v>
      </c>
      <c r="J438" t="s">
        <v>315</v>
      </c>
      <c r="K438" t="s">
        <v>24</v>
      </c>
      <c r="L438" t="s">
        <v>82</v>
      </c>
      <c r="M438" t="s">
        <v>7136</v>
      </c>
      <c r="N438" t="s">
        <v>46</v>
      </c>
    </row>
    <row r="439" spans="1:14" x14ac:dyDescent="0.25">
      <c r="A439" t="s">
        <v>7137</v>
      </c>
      <c r="B439" t="s">
        <v>7138</v>
      </c>
      <c r="C439" t="s">
        <v>76</v>
      </c>
      <c r="D439" t="s">
        <v>151</v>
      </c>
      <c r="E439" t="s">
        <v>18</v>
      </c>
      <c r="F439" t="s">
        <v>7139</v>
      </c>
      <c r="G439" t="s">
        <v>7140</v>
      </c>
      <c r="H439" t="s">
        <v>7141</v>
      </c>
      <c r="I439" t="s">
        <v>34</v>
      </c>
      <c r="J439" t="s">
        <v>1543</v>
      </c>
      <c r="K439" t="s">
        <v>24</v>
      </c>
      <c r="L439" t="s">
        <v>114</v>
      </c>
      <c r="M439" t="s">
        <v>7142</v>
      </c>
      <c r="N439" t="s">
        <v>46</v>
      </c>
    </row>
    <row r="440" spans="1:14" x14ac:dyDescent="0.25">
      <c r="A440" t="s">
        <v>7178</v>
      </c>
      <c r="B440" t="s">
        <v>48</v>
      </c>
      <c r="C440" t="s">
        <v>76</v>
      </c>
      <c r="D440" t="s">
        <v>49</v>
      </c>
      <c r="E440" t="s">
        <v>18</v>
      </c>
      <c r="F440" t="s">
        <v>7179</v>
      </c>
      <c r="G440" t="s">
        <v>7180</v>
      </c>
      <c r="H440" t="s">
        <v>7181</v>
      </c>
      <c r="I440" t="s">
        <v>34</v>
      </c>
      <c r="J440" t="s">
        <v>1398</v>
      </c>
      <c r="K440" t="s">
        <v>24</v>
      </c>
      <c r="L440" t="s">
        <v>54</v>
      </c>
      <c r="M440" t="s">
        <v>7182</v>
      </c>
      <c r="N440" t="s">
        <v>46</v>
      </c>
    </row>
    <row r="441" spans="1:14" x14ac:dyDescent="0.25">
      <c r="A441" t="s">
        <v>7212</v>
      </c>
      <c r="B441" t="s">
        <v>7213</v>
      </c>
      <c r="C441" t="s">
        <v>16</v>
      </c>
      <c r="D441" t="s">
        <v>7214</v>
      </c>
      <c r="E441" t="s">
        <v>695</v>
      </c>
      <c r="F441" t="s">
        <v>7215</v>
      </c>
      <c r="G441" t="s">
        <v>7216</v>
      </c>
      <c r="H441" t="s">
        <v>7217</v>
      </c>
      <c r="I441" t="s">
        <v>34</v>
      </c>
      <c r="J441" t="s">
        <v>456</v>
      </c>
      <c r="K441" t="s">
        <v>24</v>
      </c>
      <c r="L441" t="s">
        <v>914</v>
      </c>
      <c r="M441" t="s">
        <v>7218</v>
      </c>
      <c r="N441" t="s">
        <v>46</v>
      </c>
    </row>
    <row r="442" spans="1:14" x14ac:dyDescent="0.25">
      <c r="A442" t="s">
        <v>7212</v>
      </c>
      <c r="B442" t="s">
        <v>7213</v>
      </c>
      <c r="C442" t="s">
        <v>16</v>
      </c>
      <c r="D442" t="s">
        <v>7214</v>
      </c>
      <c r="E442" t="s">
        <v>695</v>
      </c>
      <c r="F442" t="s">
        <v>7230</v>
      </c>
      <c r="G442" t="s">
        <v>7231</v>
      </c>
      <c r="H442" t="s">
        <v>7232</v>
      </c>
      <c r="I442" t="s">
        <v>34</v>
      </c>
      <c r="J442" t="s">
        <v>456</v>
      </c>
      <c r="K442" t="s">
        <v>24</v>
      </c>
      <c r="L442" t="s">
        <v>914</v>
      </c>
      <c r="M442" t="s">
        <v>7233</v>
      </c>
      <c r="N442" t="s">
        <v>46</v>
      </c>
    </row>
    <row r="443" spans="1:14" x14ac:dyDescent="0.25">
      <c r="A443" t="s">
        <v>7279</v>
      </c>
      <c r="B443" t="s">
        <v>2779</v>
      </c>
      <c r="C443" t="s">
        <v>76</v>
      </c>
      <c r="D443" t="s">
        <v>102</v>
      </c>
      <c r="E443" t="s">
        <v>18</v>
      </c>
      <c r="F443" t="s">
        <v>7280</v>
      </c>
      <c r="G443" t="s">
        <v>7281</v>
      </c>
      <c r="H443" t="s">
        <v>7282</v>
      </c>
      <c r="I443" t="s">
        <v>34</v>
      </c>
      <c r="J443" t="s">
        <v>1385</v>
      </c>
      <c r="K443" t="s">
        <v>24</v>
      </c>
      <c r="L443" t="s">
        <v>82</v>
      </c>
      <c r="M443" t="s">
        <v>7283</v>
      </c>
      <c r="N443" t="s">
        <v>46</v>
      </c>
    </row>
    <row r="444" spans="1:14" x14ac:dyDescent="0.25">
      <c r="A444" t="s">
        <v>7284</v>
      </c>
      <c r="B444" t="s">
        <v>7285</v>
      </c>
      <c r="C444" t="s">
        <v>16</v>
      </c>
      <c r="D444" t="s">
        <v>7286</v>
      </c>
      <c r="E444" t="s">
        <v>18</v>
      </c>
      <c r="F444" t="s">
        <v>7287</v>
      </c>
      <c r="G444" t="s">
        <v>7288</v>
      </c>
      <c r="H444" t="s">
        <v>7289</v>
      </c>
      <c r="I444" t="s">
        <v>34</v>
      </c>
      <c r="J444" t="s">
        <v>575</v>
      </c>
      <c r="K444" t="s">
        <v>24</v>
      </c>
      <c r="L444" t="s">
        <v>233</v>
      </c>
      <c r="M444" t="s">
        <v>7290</v>
      </c>
      <c r="N444" t="s">
        <v>46</v>
      </c>
    </row>
    <row r="445" spans="1:14" x14ac:dyDescent="0.25">
      <c r="A445" t="s">
        <v>7291</v>
      </c>
      <c r="B445" t="s">
        <v>7292</v>
      </c>
      <c r="C445" t="s">
        <v>16</v>
      </c>
      <c r="D445" t="s">
        <v>1354</v>
      </c>
      <c r="E445" t="s">
        <v>18</v>
      </c>
      <c r="F445" t="s">
        <v>7293</v>
      </c>
      <c r="G445" t="s">
        <v>7294</v>
      </c>
      <c r="H445" t="s">
        <v>7295</v>
      </c>
      <c r="I445" t="s">
        <v>34</v>
      </c>
      <c r="J445" t="s">
        <v>315</v>
      </c>
      <c r="K445" t="s">
        <v>24</v>
      </c>
      <c r="L445" t="s">
        <v>1358</v>
      </c>
      <c r="M445" t="s">
        <v>7296</v>
      </c>
      <c r="N445" t="s">
        <v>46</v>
      </c>
    </row>
    <row r="446" spans="1:14" x14ac:dyDescent="0.25">
      <c r="A446" t="s">
        <v>7297</v>
      </c>
      <c r="B446" t="s">
        <v>7298</v>
      </c>
      <c r="C446" t="s">
        <v>16</v>
      </c>
      <c r="D446" t="s">
        <v>7299</v>
      </c>
      <c r="E446" t="s">
        <v>18</v>
      </c>
      <c r="F446" t="s">
        <v>7300</v>
      </c>
      <c r="G446" t="s">
        <v>7301</v>
      </c>
      <c r="H446" t="s">
        <v>7302</v>
      </c>
      <c r="I446" t="s">
        <v>34</v>
      </c>
      <c r="J446" t="s">
        <v>81</v>
      </c>
      <c r="K446" t="s">
        <v>24</v>
      </c>
      <c r="L446" t="s">
        <v>44</v>
      </c>
      <c r="M446" t="s">
        <v>7303</v>
      </c>
      <c r="N446" t="s">
        <v>46</v>
      </c>
    </row>
    <row r="447" spans="1:14" x14ac:dyDescent="0.25">
      <c r="A447" t="s">
        <v>7304</v>
      </c>
      <c r="B447" t="s">
        <v>7305</v>
      </c>
      <c r="C447" t="s">
        <v>76</v>
      </c>
      <c r="D447" t="s">
        <v>49</v>
      </c>
      <c r="E447" t="s">
        <v>18</v>
      </c>
      <c r="F447" t="s">
        <v>7306</v>
      </c>
      <c r="G447" t="s">
        <v>7307</v>
      </c>
      <c r="H447" t="s">
        <v>7308</v>
      </c>
      <c r="I447" t="s">
        <v>34</v>
      </c>
      <c r="J447" t="s">
        <v>4634</v>
      </c>
      <c r="K447" t="s">
        <v>24</v>
      </c>
      <c r="L447" t="s">
        <v>54</v>
      </c>
      <c r="M447" t="s">
        <v>7309</v>
      </c>
      <c r="N447" t="s">
        <v>46</v>
      </c>
    </row>
    <row r="448" spans="1:14" x14ac:dyDescent="0.25">
      <c r="A448" t="s">
        <v>7394</v>
      </c>
      <c r="B448" t="s">
        <v>6373</v>
      </c>
      <c r="C448" t="s">
        <v>76</v>
      </c>
      <c r="D448" t="s">
        <v>6374</v>
      </c>
      <c r="E448" t="s">
        <v>18</v>
      </c>
      <c r="F448" t="s">
        <v>7395</v>
      </c>
      <c r="G448" t="s">
        <v>7396</v>
      </c>
      <c r="H448" t="s">
        <v>7397</v>
      </c>
      <c r="I448" t="s">
        <v>34</v>
      </c>
      <c r="J448" t="s">
        <v>2283</v>
      </c>
      <c r="K448" t="s">
        <v>24</v>
      </c>
      <c r="L448" t="s">
        <v>44</v>
      </c>
      <c r="M448" t="s">
        <v>7398</v>
      </c>
      <c r="N448" t="s">
        <v>46</v>
      </c>
    </row>
    <row r="449" spans="1:14" x14ac:dyDescent="0.25">
      <c r="A449" t="s">
        <v>7451</v>
      </c>
      <c r="B449" t="s">
        <v>7452</v>
      </c>
      <c r="C449" t="s">
        <v>76</v>
      </c>
      <c r="D449" t="s">
        <v>102</v>
      </c>
      <c r="E449" t="s">
        <v>695</v>
      </c>
      <c r="F449" t="s">
        <v>7453</v>
      </c>
      <c r="G449" t="s">
        <v>7454</v>
      </c>
      <c r="H449" t="s">
        <v>7455</v>
      </c>
      <c r="I449" t="s">
        <v>34</v>
      </c>
      <c r="J449" t="s">
        <v>155</v>
      </c>
      <c r="K449" t="s">
        <v>24</v>
      </c>
      <c r="L449" t="s">
        <v>82</v>
      </c>
      <c r="M449" t="s">
        <v>7456</v>
      </c>
      <c r="N449" t="s">
        <v>46</v>
      </c>
    </row>
    <row r="450" spans="1:14" x14ac:dyDescent="0.25">
      <c r="A450" t="s">
        <v>7475</v>
      </c>
      <c r="C450" t="s">
        <v>76</v>
      </c>
      <c r="E450" t="s">
        <v>695</v>
      </c>
      <c r="F450" t="s">
        <v>7476</v>
      </c>
      <c r="G450" t="s">
        <v>7477</v>
      </c>
      <c r="H450" t="s">
        <v>7478</v>
      </c>
      <c r="I450" t="s">
        <v>34</v>
      </c>
      <c r="J450" t="s">
        <v>170</v>
      </c>
      <c r="K450" t="s">
        <v>24</v>
      </c>
      <c r="L450" t="s">
        <v>184</v>
      </c>
      <c r="M450" t="s">
        <v>7479</v>
      </c>
      <c r="N450" t="s">
        <v>46</v>
      </c>
    </row>
    <row r="451" spans="1:14" x14ac:dyDescent="0.25">
      <c r="A451" t="s">
        <v>7519</v>
      </c>
      <c r="B451" t="s">
        <v>7520</v>
      </c>
      <c r="C451" t="s">
        <v>76</v>
      </c>
      <c r="D451" t="s">
        <v>437</v>
      </c>
      <c r="E451" t="s">
        <v>695</v>
      </c>
      <c r="F451" t="s">
        <v>7521</v>
      </c>
      <c r="G451" t="s">
        <v>7522</v>
      </c>
      <c r="H451" t="s">
        <v>7523</v>
      </c>
      <c r="I451" t="s">
        <v>34</v>
      </c>
      <c r="J451" t="s">
        <v>463</v>
      </c>
      <c r="K451" t="s">
        <v>24</v>
      </c>
      <c r="L451" t="s">
        <v>6811</v>
      </c>
      <c r="M451" t="s">
        <v>7524</v>
      </c>
      <c r="N451" t="s">
        <v>46</v>
      </c>
    </row>
    <row r="452" spans="1:14" x14ac:dyDescent="0.25">
      <c r="A452" t="s">
        <v>7569</v>
      </c>
      <c r="C452" t="s">
        <v>76</v>
      </c>
      <c r="E452" t="s">
        <v>695</v>
      </c>
      <c r="F452" t="s">
        <v>7570</v>
      </c>
      <c r="G452" t="s">
        <v>7571</v>
      </c>
      <c r="H452" t="s">
        <v>7572</v>
      </c>
      <c r="I452" t="s">
        <v>34</v>
      </c>
      <c r="J452" t="s">
        <v>170</v>
      </c>
      <c r="K452" t="s">
        <v>24</v>
      </c>
      <c r="L452" t="s">
        <v>184</v>
      </c>
      <c r="M452" t="s">
        <v>7573</v>
      </c>
      <c r="N452" t="s">
        <v>46</v>
      </c>
    </row>
    <row r="453" spans="1:14" x14ac:dyDescent="0.25">
      <c r="A453" t="s">
        <v>7578</v>
      </c>
      <c r="B453" t="s">
        <v>7579</v>
      </c>
      <c r="C453" t="s">
        <v>76</v>
      </c>
      <c r="D453" t="s">
        <v>437</v>
      </c>
      <c r="E453" t="s">
        <v>695</v>
      </c>
      <c r="F453" t="s">
        <v>7580</v>
      </c>
      <c r="G453" t="s">
        <v>7581</v>
      </c>
      <c r="H453" t="s">
        <v>7582</v>
      </c>
      <c r="I453" t="s">
        <v>34</v>
      </c>
      <c r="J453" t="s">
        <v>5291</v>
      </c>
      <c r="K453" t="s">
        <v>24</v>
      </c>
      <c r="L453" t="s">
        <v>6811</v>
      </c>
      <c r="M453" t="s">
        <v>7583</v>
      </c>
      <c r="N453" t="s">
        <v>46</v>
      </c>
    </row>
    <row r="454" spans="1:14" x14ac:dyDescent="0.25">
      <c r="A454" t="s">
        <v>7602</v>
      </c>
      <c r="B454" t="s">
        <v>7603</v>
      </c>
      <c r="C454" t="s">
        <v>76</v>
      </c>
      <c r="D454" t="s">
        <v>437</v>
      </c>
      <c r="E454" t="s">
        <v>695</v>
      </c>
      <c r="F454" t="s">
        <v>7604</v>
      </c>
      <c r="G454" t="s">
        <v>7605</v>
      </c>
      <c r="H454" t="s">
        <v>7606</v>
      </c>
      <c r="I454" t="s">
        <v>34</v>
      </c>
      <c r="J454" t="s">
        <v>4468</v>
      </c>
      <c r="K454" t="s">
        <v>24</v>
      </c>
      <c r="L454" t="s">
        <v>7607</v>
      </c>
      <c r="M454" t="s">
        <v>7608</v>
      </c>
      <c r="N454" t="s">
        <v>46</v>
      </c>
    </row>
    <row r="455" spans="1:14" x14ac:dyDescent="0.25">
      <c r="A455" t="s">
        <v>7609</v>
      </c>
      <c r="C455" t="s">
        <v>76</v>
      </c>
      <c r="E455" t="s">
        <v>695</v>
      </c>
      <c r="F455" t="s">
        <v>7610</v>
      </c>
      <c r="G455" t="s">
        <v>7611</v>
      </c>
      <c r="H455" t="s">
        <v>7612</v>
      </c>
      <c r="I455" t="s">
        <v>34</v>
      </c>
      <c r="J455" t="s">
        <v>170</v>
      </c>
      <c r="K455" t="s">
        <v>24</v>
      </c>
      <c r="L455" t="s">
        <v>184</v>
      </c>
      <c r="M455" t="s">
        <v>7613</v>
      </c>
      <c r="N455" t="s">
        <v>46</v>
      </c>
    </row>
    <row r="456" spans="1:14" x14ac:dyDescent="0.25">
      <c r="A456" t="s">
        <v>7636</v>
      </c>
      <c r="B456" t="s">
        <v>227</v>
      </c>
      <c r="C456" t="s">
        <v>76</v>
      </c>
      <c r="D456" t="s">
        <v>437</v>
      </c>
      <c r="E456" t="s">
        <v>695</v>
      </c>
      <c r="F456" t="s">
        <v>7637</v>
      </c>
      <c r="G456" t="s">
        <v>7638</v>
      </c>
      <c r="H456" t="s">
        <v>7639</v>
      </c>
      <c r="I456" t="s">
        <v>34</v>
      </c>
      <c r="J456" t="s">
        <v>127</v>
      </c>
      <c r="K456" t="s">
        <v>24</v>
      </c>
      <c r="L456" t="s">
        <v>441</v>
      </c>
      <c r="M456" t="s">
        <v>7640</v>
      </c>
      <c r="N456" t="s">
        <v>46</v>
      </c>
    </row>
    <row r="457" spans="1:14" x14ac:dyDescent="0.25">
      <c r="A457" t="s">
        <v>2884</v>
      </c>
      <c r="B457" t="s">
        <v>6784</v>
      </c>
      <c r="C457" t="s">
        <v>16</v>
      </c>
      <c r="D457" t="s">
        <v>102</v>
      </c>
      <c r="E457" t="s">
        <v>695</v>
      </c>
      <c r="F457" t="s">
        <v>7652</v>
      </c>
      <c r="G457" t="s">
        <v>7653</v>
      </c>
      <c r="H457" t="s">
        <v>7654</v>
      </c>
      <c r="I457" t="s">
        <v>34</v>
      </c>
      <c r="J457" t="s">
        <v>1372</v>
      </c>
      <c r="K457" t="s">
        <v>24</v>
      </c>
      <c r="L457" t="s">
        <v>82</v>
      </c>
      <c r="M457" t="s">
        <v>7655</v>
      </c>
      <c r="N457" t="s">
        <v>46</v>
      </c>
    </row>
    <row r="458" spans="1:14" x14ac:dyDescent="0.25">
      <c r="A458" t="s">
        <v>7660</v>
      </c>
      <c r="B458" t="s">
        <v>1021</v>
      </c>
      <c r="C458" t="s">
        <v>16</v>
      </c>
      <c r="D458" t="s">
        <v>102</v>
      </c>
      <c r="E458" t="s">
        <v>695</v>
      </c>
      <c r="F458" t="s">
        <v>7661</v>
      </c>
      <c r="G458" t="s">
        <v>7662</v>
      </c>
      <c r="H458" t="s">
        <v>7663</v>
      </c>
      <c r="I458" t="s">
        <v>34</v>
      </c>
      <c r="J458" t="s">
        <v>456</v>
      </c>
      <c r="K458" t="s">
        <v>24</v>
      </c>
      <c r="L458" t="s">
        <v>82</v>
      </c>
      <c r="M458" t="s">
        <v>7664</v>
      </c>
      <c r="N458" t="s">
        <v>46</v>
      </c>
    </row>
    <row r="459" spans="1:14" x14ac:dyDescent="0.25">
      <c r="A459" t="s">
        <v>7665</v>
      </c>
      <c r="B459" t="s">
        <v>227</v>
      </c>
      <c r="C459" t="s">
        <v>76</v>
      </c>
      <c r="D459" t="s">
        <v>437</v>
      </c>
      <c r="E459" t="s">
        <v>695</v>
      </c>
      <c r="F459" t="s">
        <v>7666</v>
      </c>
      <c r="G459" t="s">
        <v>7667</v>
      </c>
      <c r="H459" t="s">
        <v>7668</v>
      </c>
      <c r="I459" t="s">
        <v>34</v>
      </c>
      <c r="J459" t="s">
        <v>7669</v>
      </c>
      <c r="K459" t="s">
        <v>24</v>
      </c>
      <c r="L459" t="s">
        <v>7607</v>
      </c>
      <c r="M459" t="s">
        <v>7670</v>
      </c>
      <c r="N459" t="s">
        <v>46</v>
      </c>
    </row>
    <row r="460" spans="1:14" x14ac:dyDescent="0.25">
      <c r="A460" t="s">
        <v>7675</v>
      </c>
      <c r="B460" t="s">
        <v>7676</v>
      </c>
      <c r="C460" t="s">
        <v>76</v>
      </c>
      <c r="D460" t="s">
        <v>4164</v>
      </c>
      <c r="E460" t="s">
        <v>695</v>
      </c>
      <c r="F460" t="s">
        <v>7677</v>
      </c>
      <c r="G460" t="s">
        <v>7678</v>
      </c>
      <c r="H460" t="s">
        <v>7679</v>
      </c>
      <c r="I460" t="s">
        <v>34</v>
      </c>
      <c r="J460" t="s">
        <v>1543</v>
      </c>
      <c r="K460" t="s">
        <v>24</v>
      </c>
      <c r="L460" t="s">
        <v>720</v>
      </c>
      <c r="M460" t="s">
        <v>7680</v>
      </c>
      <c r="N460" t="s">
        <v>46</v>
      </c>
    </row>
    <row r="461" spans="1:14" x14ac:dyDescent="0.25">
      <c r="A461" t="s">
        <v>7705</v>
      </c>
      <c r="B461" t="s">
        <v>7579</v>
      </c>
      <c r="C461" t="s">
        <v>76</v>
      </c>
      <c r="D461" t="s">
        <v>437</v>
      </c>
      <c r="E461" t="s">
        <v>695</v>
      </c>
      <c r="F461" t="s">
        <v>7706</v>
      </c>
      <c r="G461" t="s">
        <v>7707</v>
      </c>
      <c r="H461" t="s">
        <v>7708</v>
      </c>
      <c r="I461" t="s">
        <v>34</v>
      </c>
      <c r="J461" t="s">
        <v>463</v>
      </c>
      <c r="K461" t="s">
        <v>24</v>
      </c>
      <c r="L461" t="s">
        <v>6811</v>
      </c>
      <c r="M461" t="s">
        <v>7709</v>
      </c>
      <c r="N461" t="s">
        <v>46</v>
      </c>
    </row>
    <row r="462" spans="1:14" x14ac:dyDescent="0.25">
      <c r="A462" t="s">
        <v>7710</v>
      </c>
      <c r="C462" t="s">
        <v>76</v>
      </c>
      <c r="E462" t="s">
        <v>695</v>
      </c>
      <c r="F462" t="s">
        <v>7711</v>
      </c>
      <c r="G462" t="s">
        <v>7712</v>
      </c>
      <c r="H462" t="s">
        <v>7713</v>
      </c>
      <c r="I462" t="s">
        <v>34</v>
      </c>
      <c r="J462" t="s">
        <v>170</v>
      </c>
      <c r="K462" t="s">
        <v>24</v>
      </c>
      <c r="L462" t="s">
        <v>184</v>
      </c>
      <c r="M462" t="s">
        <v>7714</v>
      </c>
      <c r="N462" t="s">
        <v>46</v>
      </c>
    </row>
    <row r="463" spans="1:14" x14ac:dyDescent="0.25">
      <c r="A463" t="s">
        <v>7212</v>
      </c>
      <c r="B463" t="s">
        <v>7213</v>
      </c>
      <c r="C463" t="s">
        <v>16</v>
      </c>
      <c r="D463" t="s">
        <v>7214</v>
      </c>
      <c r="E463" t="s">
        <v>695</v>
      </c>
      <c r="F463" t="s">
        <v>7735</v>
      </c>
      <c r="G463" t="s">
        <v>7736</v>
      </c>
      <c r="H463" t="s">
        <v>7737</v>
      </c>
      <c r="I463" t="s">
        <v>34</v>
      </c>
      <c r="J463" t="s">
        <v>456</v>
      </c>
      <c r="K463" t="s">
        <v>24</v>
      </c>
      <c r="L463" t="s">
        <v>914</v>
      </c>
      <c r="M463" t="s">
        <v>7738</v>
      </c>
      <c r="N463" t="s">
        <v>46</v>
      </c>
    </row>
    <row r="464" spans="1:14" x14ac:dyDescent="0.25">
      <c r="A464" t="s">
        <v>2884</v>
      </c>
      <c r="B464" t="s">
        <v>7545</v>
      </c>
      <c r="C464" t="s">
        <v>16</v>
      </c>
      <c r="D464" t="s">
        <v>102</v>
      </c>
      <c r="E464" t="s">
        <v>695</v>
      </c>
      <c r="F464" t="s">
        <v>7750</v>
      </c>
      <c r="G464" t="s">
        <v>7751</v>
      </c>
      <c r="H464" t="s">
        <v>7752</v>
      </c>
      <c r="I464" t="s">
        <v>34</v>
      </c>
      <c r="J464" t="s">
        <v>1468</v>
      </c>
      <c r="K464" t="s">
        <v>24</v>
      </c>
      <c r="L464" t="s">
        <v>82</v>
      </c>
      <c r="M464" t="s">
        <v>7753</v>
      </c>
      <c r="N464" t="s">
        <v>46</v>
      </c>
    </row>
    <row r="465" spans="1:14" x14ac:dyDescent="0.25">
      <c r="A465" t="s">
        <v>6818</v>
      </c>
      <c r="B465" t="s">
        <v>6819</v>
      </c>
      <c r="C465" t="s">
        <v>16</v>
      </c>
      <c r="D465" t="s">
        <v>6820</v>
      </c>
      <c r="E465" t="s">
        <v>695</v>
      </c>
      <c r="F465" t="s">
        <v>7758</v>
      </c>
      <c r="G465" t="s">
        <v>7759</v>
      </c>
      <c r="H465" t="s">
        <v>7760</v>
      </c>
      <c r="I465" t="s">
        <v>34</v>
      </c>
      <c r="J465" t="s">
        <v>669</v>
      </c>
      <c r="K465" t="s">
        <v>24</v>
      </c>
      <c r="L465" t="s">
        <v>3880</v>
      </c>
      <c r="M465" t="s">
        <v>7761</v>
      </c>
      <c r="N465" t="s">
        <v>46</v>
      </c>
    </row>
    <row r="466" spans="1:14" x14ac:dyDescent="0.25">
      <c r="A466" t="s">
        <v>7793</v>
      </c>
      <c r="B466" t="s">
        <v>227</v>
      </c>
      <c r="C466" t="s">
        <v>76</v>
      </c>
      <c r="D466" t="s">
        <v>437</v>
      </c>
      <c r="E466" t="s">
        <v>695</v>
      </c>
      <c r="F466" t="s">
        <v>7794</v>
      </c>
      <c r="G466" t="s">
        <v>7795</v>
      </c>
      <c r="H466" t="s">
        <v>7796</v>
      </c>
      <c r="I466" t="s">
        <v>34</v>
      </c>
      <c r="J466" t="s">
        <v>106</v>
      </c>
      <c r="K466" t="s">
        <v>24</v>
      </c>
      <c r="L466" t="s">
        <v>441</v>
      </c>
      <c r="M466" t="s">
        <v>7797</v>
      </c>
      <c r="N466" t="s">
        <v>46</v>
      </c>
    </row>
    <row r="467" spans="1:14" x14ac:dyDescent="0.25">
      <c r="A467" t="s">
        <v>7798</v>
      </c>
      <c r="B467" t="s">
        <v>7799</v>
      </c>
      <c r="C467" t="s">
        <v>16</v>
      </c>
      <c r="D467" t="s">
        <v>437</v>
      </c>
      <c r="E467" t="s">
        <v>695</v>
      </c>
      <c r="F467" t="s">
        <v>7800</v>
      </c>
      <c r="G467" t="s">
        <v>7801</v>
      </c>
      <c r="H467" t="s">
        <v>7802</v>
      </c>
      <c r="I467" t="s">
        <v>34</v>
      </c>
      <c r="J467" t="s">
        <v>4468</v>
      </c>
      <c r="K467" t="s">
        <v>24</v>
      </c>
      <c r="L467" t="s">
        <v>6811</v>
      </c>
      <c r="M467" t="s">
        <v>7803</v>
      </c>
      <c r="N467" t="s">
        <v>46</v>
      </c>
    </row>
    <row r="468" spans="1:14" x14ac:dyDescent="0.25">
      <c r="A468" t="s">
        <v>7812</v>
      </c>
      <c r="B468" t="s">
        <v>486</v>
      </c>
      <c r="C468" t="s">
        <v>76</v>
      </c>
      <c r="D468" t="s">
        <v>102</v>
      </c>
      <c r="E468" t="s">
        <v>695</v>
      </c>
      <c r="F468" t="s">
        <v>7813</v>
      </c>
      <c r="G468" t="s">
        <v>7814</v>
      </c>
      <c r="H468" t="s">
        <v>7815</v>
      </c>
      <c r="I468" t="s">
        <v>34</v>
      </c>
      <c r="J468" t="s">
        <v>358</v>
      </c>
      <c r="K468" t="s">
        <v>24</v>
      </c>
      <c r="L468" t="s">
        <v>82</v>
      </c>
      <c r="M468" t="s">
        <v>7816</v>
      </c>
      <c r="N468" t="s">
        <v>46</v>
      </c>
    </row>
    <row r="469" spans="1:14" x14ac:dyDescent="0.25">
      <c r="A469" t="s">
        <v>7821</v>
      </c>
      <c r="B469" t="s">
        <v>1021</v>
      </c>
      <c r="C469" t="s">
        <v>16</v>
      </c>
      <c r="D469" t="s">
        <v>102</v>
      </c>
      <c r="E469" t="s">
        <v>695</v>
      </c>
      <c r="F469" t="s">
        <v>7822</v>
      </c>
      <c r="G469" t="s">
        <v>7823</v>
      </c>
      <c r="H469" t="s">
        <v>7824</v>
      </c>
      <c r="I469" t="s">
        <v>34</v>
      </c>
      <c r="J469" t="s">
        <v>575</v>
      </c>
      <c r="K469" t="s">
        <v>24</v>
      </c>
      <c r="L469" t="s">
        <v>82</v>
      </c>
      <c r="M469" t="s">
        <v>7825</v>
      </c>
      <c r="N469" t="s">
        <v>46</v>
      </c>
    </row>
    <row r="470" spans="1:14" x14ac:dyDescent="0.25">
      <c r="A470" t="s">
        <v>7833</v>
      </c>
      <c r="C470" t="s">
        <v>76</v>
      </c>
      <c r="E470" t="s">
        <v>695</v>
      </c>
      <c r="F470" t="s">
        <v>7834</v>
      </c>
      <c r="G470" t="s">
        <v>7835</v>
      </c>
      <c r="H470" t="s">
        <v>7836</v>
      </c>
      <c r="I470" t="s">
        <v>34</v>
      </c>
      <c r="J470" t="s">
        <v>170</v>
      </c>
      <c r="K470" t="s">
        <v>24</v>
      </c>
      <c r="L470" t="s">
        <v>184</v>
      </c>
      <c r="M470" t="s">
        <v>7837</v>
      </c>
      <c r="N470" t="s">
        <v>46</v>
      </c>
    </row>
    <row r="471" spans="1:14" x14ac:dyDescent="0.25">
      <c r="A471" t="s">
        <v>7848</v>
      </c>
      <c r="B471" t="s">
        <v>486</v>
      </c>
      <c r="C471" t="s">
        <v>76</v>
      </c>
      <c r="D471" t="s">
        <v>102</v>
      </c>
      <c r="E471" t="s">
        <v>695</v>
      </c>
      <c r="F471" t="s">
        <v>7849</v>
      </c>
      <c r="G471" t="s">
        <v>7850</v>
      </c>
      <c r="H471" t="s">
        <v>7851</v>
      </c>
      <c r="I471" t="s">
        <v>34</v>
      </c>
      <c r="J471" t="s">
        <v>358</v>
      </c>
      <c r="K471" t="s">
        <v>24</v>
      </c>
      <c r="L471" t="s">
        <v>82</v>
      </c>
      <c r="M471" t="s">
        <v>7852</v>
      </c>
      <c r="N471" t="s">
        <v>46</v>
      </c>
    </row>
    <row r="472" spans="1:14" x14ac:dyDescent="0.25">
      <c r="A472" t="s">
        <v>6818</v>
      </c>
      <c r="B472" t="s">
        <v>6819</v>
      </c>
      <c r="C472" t="s">
        <v>16</v>
      </c>
      <c r="D472" t="s">
        <v>6820</v>
      </c>
      <c r="E472" t="s">
        <v>695</v>
      </c>
      <c r="F472" t="s">
        <v>7887</v>
      </c>
      <c r="G472" t="s">
        <v>7888</v>
      </c>
      <c r="H472" t="s">
        <v>7889</v>
      </c>
      <c r="I472" t="s">
        <v>34</v>
      </c>
      <c r="J472" t="s">
        <v>669</v>
      </c>
      <c r="K472" t="s">
        <v>24</v>
      </c>
      <c r="L472" t="s">
        <v>3880</v>
      </c>
      <c r="M472" t="s">
        <v>7890</v>
      </c>
      <c r="N472" t="s">
        <v>46</v>
      </c>
    </row>
    <row r="473" spans="1:14" x14ac:dyDescent="0.25">
      <c r="A473" t="s">
        <v>7903</v>
      </c>
      <c r="B473" t="s">
        <v>227</v>
      </c>
      <c r="C473" t="s">
        <v>76</v>
      </c>
      <c r="D473" t="s">
        <v>437</v>
      </c>
      <c r="E473" t="s">
        <v>695</v>
      </c>
      <c r="F473" t="s">
        <v>7904</v>
      </c>
      <c r="G473" t="s">
        <v>7905</v>
      </c>
      <c r="H473" t="s">
        <v>7906</v>
      </c>
      <c r="I473" t="s">
        <v>34</v>
      </c>
      <c r="J473" t="s">
        <v>106</v>
      </c>
      <c r="K473" t="s">
        <v>24</v>
      </c>
      <c r="L473" t="s">
        <v>441</v>
      </c>
      <c r="M473" t="s">
        <v>7907</v>
      </c>
      <c r="N473" t="s">
        <v>46</v>
      </c>
    </row>
    <row r="474" spans="1:14" x14ac:dyDescent="0.25">
      <c r="A474" t="s">
        <v>6818</v>
      </c>
      <c r="B474" t="s">
        <v>6819</v>
      </c>
      <c r="C474" t="s">
        <v>16</v>
      </c>
      <c r="D474" t="s">
        <v>6820</v>
      </c>
      <c r="E474" t="s">
        <v>695</v>
      </c>
      <c r="F474" t="s">
        <v>7931</v>
      </c>
      <c r="G474" t="s">
        <v>7932</v>
      </c>
      <c r="H474" t="s">
        <v>7933</v>
      </c>
      <c r="I474" t="s">
        <v>34</v>
      </c>
      <c r="J474" t="s">
        <v>669</v>
      </c>
      <c r="K474" t="s">
        <v>24</v>
      </c>
      <c r="L474" t="s">
        <v>3880</v>
      </c>
      <c r="M474" t="s">
        <v>7934</v>
      </c>
      <c r="N474" t="s">
        <v>46</v>
      </c>
    </row>
    <row r="475" spans="1:14" x14ac:dyDescent="0.25">
      <c r="A475" t="s">
        <v>6818</v>
      </c>
      <c r="B475" t="s">
        <v>6819</v>
      </c>
      <c r="C475" t="s">
        <v>16</v>
      </c>
      <c r="D475" t="s">
        <v>6820</v>
      </c>
      <c r="E475" t="s">
        <v>695</v>
      </c>
      <c r="F475" t="s">
        <v>7935</v>
      </c>
      <c r="G475" t="s">
        <v>7936</v>
      </c>
      <c r="H475" t="s">
        <v>7937</v>
      </c>
      <c r="I475" t="s">
        <v>34</v>
      </c>
      <c r="J475" t="s">
        <v>669</v>
      </c>
      <c r="K475" t="s">
        <v>24</v>
      </c>
      <c r="L475" t="s">
        <v>3880</v>
      </c>
      <c r="M475" t="s">
        <v>7938</v>
      </c>
      <c r="N475" t="s">
        <v>46</v>
      </c>
    </row>
    <row r="476" spans="1:14" x14ac:dyDescent="0.25">
      <c r="A476" t="s">
        <v>7943</v>
      </c>
      <c r="B476" t="s">
        <v>7944</v>
      </c>
      <c r="C476" t="s">
        <v>76</v>
      </c>
      <c r="D476" t="s">
        <v>94</v>
      </c>
      <c r="E476" t="s">
        <v>695</v>
      </c>
      <c r="F476" t="s">
        <v>7945</v>
      </c>
      <c r="G476" t="s">
        <v>7946</v>
      </c>
      <c r="H476" t="s">
        <v>7947</v>
      </c>
      <c r="I476" t="s">
        <v>34</v>
      </c>
      <c r="J476" t="s">
        <v>589</v>
      </c>
      <c r="K476" t="s">
        <v>24</v>
      </c>
      <c r="L476" t="s">
        <v>914</v>
      </c>
      <c r="M476" t="s">
        <v>7948</v>
      </c>
      <c r="N476" t="s">
        <v>46</v>
      </c>
    </row>
    <row r="477" spans="1:14" x14ac:dyDescent="0.25">
      <c r="A477" t="s">
        <v>7964</v>
      </c>
      <c r="B477" t="s">
        <v>7452</v>
      </c>
      <c r="C477" t="s">
        <v>76</v>
      </c>
      <c r="D477" t="s">
        <v>102</v>
      </c>
      <c r="E477" t="s">
        <v>695</v>
      </c>
      <c r="F477" t="s">
        <v>7965</v>
      </c>
      <c r="G477" t="s">
        <v>7966</v>
      </c>
      <c r="H477" t="s">
        <v>7967</v>
      </c>
      <c r="I477" t="s">
        <v>34</v>
      </c>
      <c r="J477" t="s">
        <v>155</v>
      </c>
      <c r="K477" t="s">
        <v>24</v>
      </c>
      <c r="L477" t="s">
        <v>82</v>
      </c>
      <c r="M477" t="s">
        <v>7968</v>
      </c>
      <c r="N477" t="s">
        <v>46</v>
      </c>
    </row>
    <row r="478" spans="1:14" x14ac:dyDescent="0.25">
      <c r="A478" t="s">
        <v>7977</v>
      </c>
      <c r="B478" t="s">
        <v>7978</v>
      </c>
      <c r="C478" t="s">
        <v>76</v>
      </c>
      <c r="D478" t="s">
        <v>437</v>
      </c>
      <c r="E478" t="s">
        <v>695</v>
      </c>
      <c r="F478" t="s">
        <v>7979</v>
      </c>
      <c r="G478" t="s">
        <v>7980</v>
      </c>
      <c r="H478" t="s">
        <v>7981</v>
      </c>
      <c r="I478" t="s">
        <v>34</v>
      </c>
      <c r="J478" t="s">
        <v>976</v>
      </c>
      <c r="K478" t="s">
        <v>24</v>
      </c>
      <c r="L478" t="s">
        <v>6811</v>
      </c>
      <c r="M478" t="s">
        <v>7982</v>
      </c>
      <c r="N478" t="s">
        <v>46</v>
      </c>
    </row>
    <row r="479" spans="1:14" x14ac:dyDescent="0.25">
      <c r="A479" t="s">
        <v>8007</v>
      </c>
      <c r="B479" t="s">
        <v>227</v>
      </c>
      <c r="C479" t="s">
        <v>76</v>
      </c>
      <c r="D479" t="s">
        <v>437</v>
      </c>
      <c r="E479" t="s">
        <v>695</v>
      </c>
      <c r="F479" t="s">
        <v>8008</v>
      </c>
      <c r="G479" t="s">
        <v>8009</v>
      </c>
      <c r="H479" t="s">
        <v>8010</v>
      </c>
      <c r="I479" t="s">
        <v>34</v>
      </c>
      <c r="J479" t="s">
        <v>106</v>
      </c>
      <c r="K479" t="s">
        <v>24</v>
      </c>
      <c r="L479" t="s">
        <v>441</v>
      </c>
      <c r="M479" t="s">
        <v>8011</v>
      </c>
      <c r="N479" t="s">
        <v>46</v>
      </c>
    </row>
    <row r="480" spans="1:14" x14ac:dyDescent="0.25">
      <c r="A480" t="s">
        <v>8078</v>
      </c>
      <c r="B480" t="s">
        <v>8079</v>
      </c>
      <c r="C480" t="s">
        <v>16</v>
      </c>
      <c r="D480" t="s">
        <v>8080</v>
      </c>
      <c r="E480" t="s">
        <v>18</v>
      </c>
      <c r="F480" t="s">
        <v>8081</v>
      </c>
      <c r="G480" t="s">
        <v>8082</v>
      </c>
      <c r="H480" t="s">
        <v>8083</v>
      </c>
      <c r="I480" t="s">
        <v>34</v>
      </c>
      <c r="J480" t="s">
        <v>669</v>
      </c>
      <c r="K480" t="s">
        <v>24</v>
      </c>
      <c r="L480" t="s">
        <v>82</v>
      </c>
      <c r="M480" t="s">
        <v>8084</v>
      </c>
      <c r="N480" t="s">
        <v>46</v>
      </c>
    </row>
    <row r="481" spans="1:14" x14ac:dyDescent="0.25">
      <c r="A481" t="s">
        <v>8085</v>
      </c>
      <c r="B481" t="s">
        <v>8086</v>
      </c>
      <c r="C481" t="s">
        <v>76</v>
      </c>
      <c r="D481" t="s">
        <v>8087</v>
      </c>
      <c r="E481" t="s">
        <v>18</v>
      </c>
      <c r="F481" t="s">
        <v>8088</v>
      </c>
      <c r="G481" t="s">
        <v>8089</v>
      </c>
      <c r="H481" t="s">
        <v>8090</v>
      </c>
      <c r="I481" t="s">
        <v>34</v>
      </c>
      <c r="J481" t="s">
        <v>1501</v>
      </c>
      <c r="K481" t="s">
        <v>24</v>
      </c>
      <c r="L481" t="s">
        <v>233</v>
      </c>
      <c r="M481" t="s">
        <v>8091</v>
      </c>
      <c r="N481" t="s">
        <v>46</v>
      </c>
    </row>
    <row r="482" spans="1:14" x14ac:dyDescent="0.25">
      <c r="A482" t="s">
        <v>8092</v>
      </c>
      <c r="B482" t="s">
        <v>8093</v>
      </c>
      <c r="C482" t="s">
        <v>76</v>
      </c>
      <c r="D482" t="s">
        <v>49</v>
      </c>
      <c r="E482" t="s">
        <v>18</v>
      </c>
      <c r="F482" t="s">
        <v>8094</v>
      </c>
      <c r="G482" t="s">
        <v>8095</v>
      </c>
      <c r="H482" t="s">
        <v>8096</v>
      </c>
      <c r="I482" t="s">
        <v>34</v>
      </c>
      <c r="J482" t="s">
        <v>127</v>
      </c>
      <c r="K482" t="s">
        <v>24</v>
      </c>
      <c r="L482" t="s">
        <v>54</v>
      </c>
      <c r="M482" t="s">
        <v>8097</v>
      </c>
      <c r="N482" t="s">
        <v>46</v>
      </c>
    </row>
    <row r="483" spans="1:14" x14ac:dyDescent="0.25">
      <c r="A483" t="s">
        <v>8103</v>
      </c>
      <c r="B483" t="s">
        <v>8104</v>
      </c>
      <c r="C483" t="s">
        <v>76</v>
      </c>
      <c r="D483" t="s">
        <v>197</v>
      </c>
      <c r="E483" t="s">
        <v>18</v>
      </c>
      <c r="F483" t="s">
        <v>8105</v>
      </c>
      <c r="G483" t="s">
        <v>8106</v>
      </c>
      <c r="H483" t="s">
        <v>8107</v>
      </c>
      <c r="I483" t="s">
        <v>34</v>
      </c>
      <c r="J483" t="s">
        <v>315</v>
      </c>
      <c r="K483" t="s">
        <v>24</v>
      </c>
      <c r="L483" t="s">
        <v>3702</v>
      </c>
      <c r="M483" t="s">
        <v>8108</v>
      </c>
      <c r="N483" t="s">
        <v>46</v>
      </c>
    </row>
    <row r="484" spans="1:14" x14ac:dyDescent="0.25">
      <c r="A484" t="s">
        <v>8109</v>
      </c>
      <c r="B484" t="s">
        <v>2646</v>
      </c>
      <c r="C484" t="s">
        <v>16</v>
      </c>
      <c r="D484" t="s">
        <v>2647</v>
      </c>
      <c r="E484" t="s">
        <v>18</v>
      </c>
      <c r="F484" t="s">
        <v>8110</v>
      </c>
      <c r="G484" t="s">
        <v>8111</v>
      </c>
      <c r="H484" t="s">
        <v>8112</v>
      </c>
      <c r="I484" t="s">
        <v>34</v>
      </c>
      <c r="J484" t="s">
        <v>589</v>
      </c>
      <c r="K484" t="s">
        <v>24</v>
      </c>
      <c r="L484" t="s">
        <v>2651</v>
      </c>
      <c r="M484" t="s">
        <v>8113</v>
      </c>
      <c r="N484" t="s">
        <v>46</v>
      </c>
    </row>
    <row r="485" spans="1:14" x14ac:dyDescent="0.25">
      <c r="A485" t="s">
        <v>8124</v>
      </c>
      <c r="B485" t="s">
        <v>8125</v>
      </c>
      <c r="C485" t="s">
        <v>76</v>
      </c>
      <c r="D485" t="s">
        <v>532</v>
      </c>
      <c r="E485" t="s">
        <v>18</v>
      </c>
      <c r="F485" t="s">
        <v>8126</v>
      </c>
      <c r="G485" t="s">
        <v>8127</v>
      </c>
      <c r="H485" t="s">
        <v>8128</v>
      </c>
      <c r="I485" t="s">
        <v>34</v>
      </c>
      <c r="J485" t="s">
        <v>162</v>
      </c>
      <c r="K485" t="s">
        <v>24</v>
      </c>
      <c r="L485" t="s">
        <v>537</v>
      </c>
      <c r="M485" t="s">
        <v>8129</v>
      </c>
      <c r="N485" t="s">
        <v>46</v>
      </c>
    </row>
    <row r="486" spans="1:14" x14ac:dyDescent="0.25">
      <c r="A486" t="s">
        <v>8136</v>
      </c>
      <c r="B486" t="s">
        <v>8137</v>
      </c>
      <c r="C486" t="s">
        <v>76</v>
      </c>
      <c r="D486" t="s">
        <v>8138</v>
      </c>
      <c r="E486" t="s">
        <v>18</v>
      </c>
      <c r="F486" t="s">
        <v>8139</v>
      </c>
      <c r="G486" t="s">
        <v>8140</v>
      </c>
      <c r="H486" t="s">
        <v>8141</v>
      </c>
      <c r="I486" t="s">
        <v>34</v>
      </c>
      <c r="J486" t="s">
        <v>551</v>
      </c>
      <c r="K486" t="s">
        <v>24</v>
      </c>
      <c r="L486" t="s">
        <v>233</v>
      </c>
      <c r="M486" t="s">
        <v>8142</v>
      </c>
      <c r="N486" t="s">
        <v>46</v>
      </c>
    </row>
    <row r="487" spans="1:14" x14ac:dyDescent="0.25">
      <c r="A487" t="s">
        <v>8143</v>
      </c>
      <c r="B487" t="s">
        <v>2697</v>
      </c>
      <c r="C487" t="s">
        <v>16</v>
      </c>
      <c r="D487" t="s">
        <v>2264</v>
      </c>
      <c r="E487" t="s">
        <v>18</v>
      </c>
      <c r="F487" t="s">
        <v>8144</v>
      </c>
      <c r="G487" t="s">
        <v>8145</v>
      </c>
      <c r="H487" t="s">
        <v>8146</v>
      </c>
      <c r="I487" t="s">
        <v>34</v>
      </c>
      <c r="J487" t="s">
        <v>669</v>
      </c>
      <c r="K487" t="s">
        <v>24</v>
      </c>
      <c r="L487" t="s">
        <v>224</v>
      </c>
      <c r="M487" t="s">
        <v>8147</v>
      </c>
      <c r="N487" t="s">
        <v>46</v>
      </c>
    </row>
    <row r="488" spans="1:14" x14ac:dyDescent="0.25">
      <c r="A488" t="s">
        <v>8153</v>
      </c>
      <c r="B488" t="s">
        <v>8154</v>
      </c>
      <c r="C488" t="s">
        <v>16</v>
      </c>
      <c r="D488" t="s">
        <v>8155</v>
      </c>
      <c r="E488" t="s">
        <v>18</v>
      </c>
      <c r="F488" t="s">
        <v>8156</v>
      </c>
      <c r="G488" t="s">
        <v>8157</v>
      </c>
      <c r="H488" t="s">
        <v>8158</v>
      </c>
      <c r="I488" t="s">
        <v>34</v>
      </c>
      <c r="J488" t="s">
        <v>2783</v>
      </c>
      <c r="K488" t="s">
        <v>24</v>
      </c>
      <c r="L488" t="s">
        <v>224</v>
      </c>
      <c r="M488" t="s">
        <v>8159</v>
      </c>
      <c r="N488" t="s">
        <v>46</v>
      </c>
    </row>
    <row r="489" spans="1:14" x14ac:dyDescent="0.25">
      <c r="A489" t="s">
        <v>100</v>
      </c>
      <c r="B489" t="s">
        <v>101</v>
      </c>
      <c r="C489" t="s">
        <v>76</v>
      </c>
      <c r="D489" t="s">
        <v>102</v>
      </c>
      <c r="E489" t="s">
        <v>18</v>
      </c>
      <c r="F489" t="s">
        <v>8165</v>
      </c>
      <c r="G489" t="s">
        <v>8166</v>
      </c>
      <c r="H489" t="s">
        <v>8167</v>
      </c>
      <c r="I489" t="s">
        <v>34</v>
      </c>
      <c r="J489" t="s">
        <v>81</v>
      </c>
      <c r="K489" t="s">
        <v>24</v>
      </c>
      <c r="L489" t="s">
        <v>82</v>
      </c>
      <c r="M489" t="s">
        <v>8168</v>
      </c>
      <c r="N489" t="s">
        <v>46</v>
      </c>
    </row>
    <row r="490" spans="1:14" x14ac:dyDescent="0.25">
      <c r="A490" t="s">
        <v>8169</v>
      </c>
      <c r="B490" t="s">
        <v>8170</v>
      </c>
      <c r="C490" t="s">
        <v>76</v>
      </c>
      <c r="D490" t="s">
        <v>8171</v>
      </c>
      <c r="E490" t="s">
        <v>18</v>
      </c>
      <c r="F490" t="s">
        <v>8172</v>
      </c>
      <c r="G490" t="s">
        <v>8173</v>
      </c>
      <c r="H490" t="s">
        <v>8174</v>
      </c>
      <c r="I490" t="s">
        <v>34</v>
      </c>
      <c r="J490" t="s">
        <v>315</v>
      </c>
      <c r="K490" t="s">
        <v>24</v>
      </c>
      <c r="L490" t="s">
        <v>82</v>
      </c>
      <c r="M490" t="s">
        <v>8175</v>
      </c>
      <c r="N490" t="s">
        <v>46</v>
      </c>
    </row>
    <row r="491" spans="1:14" x14ac:dyDescent="0.25">
      <c r="A491" t="s">
        <v>8180</v>
      </c>
      <c r="B491" t="s">
        <v>8181</v>
      </c>
      <c r="C491" t="s">
        <v>16</v>
      </c>
      <c r="D491" t="s">
        <v>8182</v>
      </c>
      <c r="E491" t="s">
        <v>18</v>
      </c>
      <c r="F491" t="s">
        <v>8183</v>
      </c>
      <c r="G491" t="s">
        <v>8184</v>
      </c>
      <c r="H491" t="s">
        <v>8185</v>
      </c>
      <c r="I491" t="s">
        <v>34</v>
      </c>
      <c r="J491" t="s">
        <v>769</v>
      </c>
      <c r="K491" t="s">
        <v>24</v>
      </c>
      <c r="L491" t="s">
        <v>82</v>
      </c>
      <c r="M491" t="s">
        <v>8186</v>
      </c>
      <c r="N491" t="s">
        <v>46</v>
      </c>
    </row>
    <row r="492" spans="1:14" x14ac:dyDescent="0.25">
      <c r="A492" t="s">
        <v>8187</v>
      </c>
      <c r="B492" t="s">
        <v>8188</v>
      </c>
      <c r="C492" t="s">
        <v>76</v>
      </c>
      <c r="D492" t="s">
        <v>8189</v>
      </c>
      <c r="E492" t="s">
        <v>18</v>
      </c>
      <c r="F492" t="s">
        <v>8190</v>
      </c>
      <c r="G492" t="s">
        <v>8191</v>
      </c>
      <c r="H492" t="s">
        <v>8192</v>
      </c>
      <c r="I492" t="s">
        <v>34</v>
      </c>
      <c r="J492" t="s">
        <v>1056</v>
      </c>
      <c r="K492" t="s">
        <v>24</v>
      </c>
      <c r="L492" t="s">
        <v>8193</v>
      </c>
      <c r="M492" t="s">
        <v>8194</v>
      </c>
      <c r="N492" t="s">
        <v>46</v>
      </c>
    </row>
    <row r="493" spans="1:14" x14ac:dyDescent="0.25">
      <c r="A493" t="s">
        <v>7068</v>
      </c>
      <c r="B493" t="s">
        <v>8201</v>
      </c>
      <c r="C493" t="s">
        <v>76</v>
      </c>
      <c r="D493" t="s">
        <v>102</v>
      </c>
      <c r="E493" t="s">
        <v>18</v>
      </c>
      <c r="F493" t="s">
        <v>8202</v>
      </c>
      <c r="G493" t="s">
        <v>8203</v>
      </c>
      <c r="H493" t="s">
        <v>8204</v>
      </c>
      <c r="I493" t="s">
        <v>34</v>
      </c>
      <c r="J493" t="s">
        <v>4634</v>
      </c>
      <c r="K493" t="s">
        <v>24</v>
      </c>
      <c r="L493" t="s">
        <v>82</v>
      </c>
      <c r="M493" t="s">
        <v>8205</v>
      </c>
      <c r="N493" t="s">
        <v>46</v>
      </c>
    </row>
    <row r="494" spans="1:14" x14ac:dyDescent="0.25">
      <c r="A494" t="s">
        <v>8206</v>
      </c>
      <c r="B494" t="s">
        <v>8207</v>
      </c>
      <c r="C494" t="s">
        <v>16</v>
      </c>
      <c r="D494" t="s">
        <v>4535</v>
      </c>
      <c r="E494" t="s">
        <v>18</v>
      </c>
      <c r="F494" t="s">
        <v>8208</v>
      </c>
      <c r="G494" t="s">
        <v>8209</v>
      </c>
      <c r="H494" t="s">
        <v>8210</v>
      </c>
      <c r="I494" t="s">
        <v>34</v>
      </c>
      <c r="J494" t="s">
        <v>315</v>
      </c>
      <c r="K494" t="s">
        <v>24</v>
      </c>
      <c r="L494" t="s">
        <v>193</v>
      </c>
      <c r="M494" t="s">
        <v>8211</v>
      </c>
      <c r="N494" t="s">
        <v>46</v>
      </c>
    </row>
    <row r="495" spans="1:14" x14ac:dyDescent="0.25">
      <c r="A495" t="s">
        <v>8212</v>
      </c>
      <c r="B495" t="s">
        <v>8213</v>
      </c>
      <c r="C495" t="s">
        <v>16</v>
      </c>
      <c r="D495" t="s">
        <v>8214</v>
      </c>
      <c r="E495" t="s">
        <v>18</v>
      </c>
      <c r="F495" t="s">
        <v>8215</v>
      </c>
      <c r="G495" t="s">
        <v>8216</v>
      </c>
      <c r="H495" t="s">
        <v>8217</v>
      </c>
      <c r="I495" t="s">
        <v>34</v>
      </c>
      <c r="J495" t="s">
        <v>90</v>
      </c>
      <c r="K495" t="s">
        <v>24</v>
      </c>
      <c r="L495" t="s">
        <v>900</v>
      </c>
      <c r="M495" t="s">
        <v>8218</v>
      </c>
      <c r="N495" t="s">
        <v>46</v>
      </c>
    </row>
    <row r="496" spans="1:14" x14ac:dyDescent="0.25">
      <c r="A496" t="s">
        <v>8219</v>
      </c>
      <c r="B496" t="s">
        <v>6427</v>
      </c>
      <c r="C496" t="s">
        <v>76</v>
      </c>
      <c r="D496" t="s">
        <v>102</v>
      </c>
      <c r="E496" t="s">
        <v>18</v>
      </c>
      <c r="F496" t="s">
        <v>8220</v>
      </c>
      <c r="G496" t="s">
        <v>8221</v>
      </c>
      <c r="H496" t="s">
        <v>8222</v>
      </c>
      <c r="I496" t="s">
        <v>34</v>
      </c>
      <c r="J496" t="s">
        <v>162</v>
      </c>
      <c r="K496" t="s">
        <v>24</v>
      </c>
      <c r="L496" t="s">
        <v>82</v>
      </c>
      <c r="M496" t="s">
        <v>8223</v>
      </c>
      <c r="N496" t="s">
        <v>46</v>
      </c>
    </row>
    <row r="497" spans="1:14" x14ac:dyDescent="0.25">
      <c r="A497" t="s">
        <v>8230</v>
      </c>
      <c r="B497" t="s">
        <v>8231</v>
      </c>
      <c r="C497" t="s">
        <v>76</v>
      </c>
      <c r="D497" t="s">
        <v>49</v>
      </c>
      <c r="E497" t="s">
        <v>18</v>
      </c>
      <c r="F497" t="s">
        <v>8232</v>
      </c>
      <c r="G497" t="s">
        <v>8233</v>
      </c>
      <c r="H497" t="s">
        <v>8234</v>
      </c>
      <c r="I497" t="s">
        <v>34</v>
      </c>
      <c r="J497" t="s">
        <v>349</v>
      </c>
      <c r="K497" t="s">
        <v>24</v>
      </c>
      <c r="L497" t="s">
        <v>54</v>
      </c>
      <c r="M497" t="s">
        <v>8235</v>
      </c>
      <c r="N497" t="s">
        <v>46</v>
      </c>
    </row>
    <row r="498" spans="1:14" x14ac:dyDescent="0.25">
      <c r="A498" t="s">
        <v>1484</v>
      </c>
      <c r="B498" t="s">
        <v>101</v>
      </c>
      <c r="C498" t="s">
        <v>76</v>
      </c>
      <c r="D498" t="s">
        <v>102</v>
      </c>
      <c r="E498" t="s">
        <v>18</v>
      </c>
      <c r="F498" t="s">
        <v>8236</v>
      </c>
      <c r="G498" t="s">
        <v>8237</v>
      </c>
      <c r="H498" t="s">
        <v>8238</v>
      </c>
      <c r="I498" t="s">
        <v>34</v>
      </c>
      <c r="J498" t="s">
        <v>490</v>
      </c>
      <c r="K498" t="s">
        <v>24</v>
      </c>
      <c r="L498" t="s">
        <v>82</v>
      </c>
      <c r="M498" t="s">
        <v>8239</v>
      </c>
      <c r="N498" t="s">
        <v>46</v>
      </c>
    </row>
    <row r="499" spans="1:14" x14ac:dyDescent="0.25">
      <c r="A499" t="s">
        <v>8240</v>
      </c>
      <c r="B499" t="s">
        <v>8241</v>
      </c>
      <c r="C499" t="s">
        <v>76</v>
      </c>
      <c r="D499" t="s">
        <v>631</v>
      </c>
      <c r="E499" t="s">
        <v>18</v>
      </c>
      <c r="F499" t="s">
        <v>8242</v>
      </c>
      <c r="G499" t="s">
        <v>8243</v>
      </c>
      <c r="H499" t="s">
        <v>8244</v>
      </c>
      <c r="I499" t="s">
        <v>34</v>
      </c>
      <c r="J499" t="s">
        <v>8245</v>
      </c>
      <c r="K499" t="s">
        <v>24</v>
      </c>
      <c r="L499" t="s">
        <v>3765</v>
      </c>
      <c r="M499" t="s">
        <v>8246</v>
      </c>
      <c r="N499" t="s">
        <v>46</v>
      </c>
    </row>
    <row r="500" spans="1:14" x14ac:dyDescent="0.25">
      <c r="A500" t="s">
        <v>8247</v>
      </c>
      <c r="B500" t="s">
        <v>8248</v>
      </c>
      <c r="C500" t="s">
        <v>76</v>
      </c>
      <c r="D500" t="s">
        <v>638</v>
      </c>
      <c r="E500" t="s">
        <v>18</v>
      </c>
      <c r="F500" t="s">
        <v>8249</v>
      </c>
      <c r="G500" t="s">
        <v>8250</v>
      </c>
      <c r="H500" t="s">
        <v>8251</v>
      </c>
      <c r="I500" t="s">
        <v>34</v>
      </c>
      <c r="J500" t="s">
        <v>315</v>
      </c>
      <c r="K500" t="s">
        <v>24</v>
      </c>
      <c r="L500" t="s">
        <v>82</v>
      </c>
      <c r="M500" t="s">
        <v>8252</v>
      </c>
      <c r="N500" t="s">
        <v>46</v>
      </c>
    </row>
    <row r="501" spans="1:14" x14ac:dyDescent="0.25">
      <c r="A501" t="s">
        <v>2392</v>
      </c>
      <c r="B501" t="s">
        <v>1424</v>
      </c>
      <c r="C501" t="s">
        <v>16</v>
      </c>
      <c r="D501" t="s">
        <v>288</v>
      </c>
      <c r="E501" t="s">
        <v>18</v>
      </c>
      <c r="F501" t="s">
        <v>8253</v>
      </c>
      <c r="G501" t="s">
        <v>8254</v>
      </c>
      <c r="H501" t="s">
        <v>8255</v>
      </c>
      <c r="I501" t="s">
        <v>34</v>
      </c>
      <c r="J501" t="s">
        <v>333</v>
      </c>
      <c r="K501" t="s">
        <v>24</v>
      </c>
      <c r="L501" t="s">
        <v>224</v>
      </c>
      <c r="M501" t="s">
        <v>8256</v>
      </c>
      <c r="N501" t="s">
        <v>46</v>
      </c>
    </row>
    <row r="502" spans="1:14" x14ac:dyDescent="0.25">
      <c r="A502" t="s">
        <v>8257</v>
      </c>
      <c r="B502" t="s">
        <v>8258</v>
      </c>
      <c r="C502" t="s">
        <v>76</v>
      </c>
      <c r="D502" t="s">
        <v>8259</v>
      </c>
      <c r="E502" t="s">
        <v>18</v>
      </c>
      <c r="F502" t="s">
        <v>8260</v>
      </c>
      <c r="G502" t="s">
        <v>8261</v>
      </c>
      <c r="H502" t="s">
        <v>8262</v>
      </c>
      <c r="I502" t="s">
        <v>34</v>
      </c>
      <c r="J502" t="s">
        <v>1413</v>
      </c>
      <c r="K502" t="s">
        <v>24</v>
      </c>
      <c r="L502" t="s">
        <v>44</v>
      </c>
      <c r="M502" t="s">
        <v>8263</v>
      </c>
      <c r="N502" t="s">
        <v>46</v>
      </c>
    </row>
    <row r="503" spans="1:14" x14ac:dyDescent="0.25">
      <c r="A503" t="s">
        <v>8274</v>
      </c>
      <c r="B503" t="s">
        <v>8275</v>
      </c>
      <c r="C503" t="s">
        <v>16</v>
      </c>
      <c r="D503" t="s">
        <v>102</v>
      </c>
      <c r="E503" t="s">
        <v>18</v>
      </c>
      <c r="F503" t="s">
        <v>8276</v>
      </c>
      <c r="G503" t="s">
        <v>8277</v>
      </c>
      <c r="H503" t="s">
        <v>8278</v>
      </c>
      <c r="I503" t="s">
        <v>34</v>
      </c>
      <c r="J503" t="s">
        <v>349</v>
      </c>
      <c r="K503" t="s">
        <v>24</v>
      </c>
      <c r="L503" t="s">
        <v>82</v>
      </c>
      <c r="M503" t="s">
        <v>8279</v>
      </c>
      <c r="N503" t="s">
        <v>46</v>
      </c>
    </row>
    <row r="504" spans="1:14" x14ac:dyDescent="0.25">
      <c r="A504" t="s">
        <v>8305</v>
      </c>
      <c r="B504" t="s">
        <v>8306</v>
      </c>
      <c r="C504" t="s">
        <v>76</v>
      </c>
      <c r="D504" t="s">
        <v>102</v>
      </c>
      <c r="E504" t="s">
        <v>18</v>
      </c>
      <c r="F504" t="s">
        <v>8307</v>
      </c>
      <c r="G504" t="s">
        <v>8308</v>
      </c>
      <c r="H504" t="s">
        <v>8309</v>
      </c>
      <c r="I504" t="s">
        <v>34</v>
      </c>
      <c r="J504" t="s">
        <v>776</v>
      </c>
      <c r="K504" t="s">
        <v>24</v>
      </c>
      <c r="L504" t="s">
        <v>82</v>
      </c>
      <c r="M504" t="s">
        <v>8310</v>
      </c>
      <c r="N504" t="s">
        <v>46</v>
      </c>
    </row>
    <row r="505" spans="1:14" x14ac:dyDescent="0.25">
      <c r="A505" t="s">
        <v>8323</v>
      </c>
      <c r="B505" t="s">
        <v>8324</v>
      </c>
      <c r="C505" t="s">
        <v>76</v>
      </c>
      <c r="D505" t="s">
        <v>329</v>
      </c>
      <c r="E505" t="s">
        <v>18</v>
      </c>
      <c r="F505" t="s">
        <v>8325</v>
      </c>
      <c r="G505" t="s">
        <v>8326</v>
      </c>
      <c r="H505" t="s">
        <v>8327</v>
      </c>
      <c r="I505" t="s">
        <v>34</v>
      </c>
      <c r="J505" t="s">
        <v>53</v>
      </c>
      <c r="K505" t="s">
        <v>24</v>
      </c>
      <c r="L505" t="s">
        <v>334</v>
      </c>
      <c r="M505" t="s">
        <v>8328</v>
      </c>
      <c r="N505" t="s">
        <v>46</v>
      </c>
    </row>
    <row r="506" spans="1:14" x14ac:dyDescent="0.25">
      <c r="A506" t="s">
        <v>8329</v>
      </c>
      <c r="B506" t="s">
        <v>8330</v>
      </c>
      <c r="C506" t="s">
        <v>16</v>
      </c>
      <c r="D506" t="s">
        <v>638</v>
      </c>
      <c r="E506" t="s">
        <v>18</v>
      </c>
      <c r="F506" t="s">
        <v>8331</v>
      </c>
      <c r="G506" t="s">
        <v>8332</v>
      </c>
      <c r="H506" t="s">
        <v>8333</v>
      </c>
      <c r="I506" t="s">
        <v>34</v>
      </c>
      <c r="J506" t="s">
        <v>1435</v>
      </c>
      <c r="K506" t="s">
        <v>24</v>
      </c>
      <c r="L506" t="s">
        <v>82</v>
      </c>
      <c r="M506" t="s">
        <v>8334</v>
      </c>
      <c r="N506" t="s">
        <v>46</v>
      </c>
    </row>
    <row r="507" spans="1:14" x14ac:dyDescent="0.25">
      <c r="A507" t="s">
        <v>8335</v>
      </c>
      <c r="B507" t="s">
        <v>8336</v>
      </c>
      <c r="C507" t="s">
        <v>76</v>
      </c>
      <c r="D507" t="s">
        <v>77</v>
      </c>
      <c r="E507" t="s">
        <v>18</v>
      </c>
      <c r="F507" t="s">
        <v>8337</v>
      </c>
      <c r="G507" t="s">
        <v>8338</v>
      </c>
      <c r="H507" t="s">
        <v>8339</v>
      </c>
      <c r="I507" t="s">
        <v>34</v>
      </c>
      <c r="J507" t="s">
        <v>201</v>
      </c>
      <c r="K507" t="s">
        <v>24</v>
      </c>
      <c r="L507" t="s">
        <v>82</v>
      </c>
      <c r="M507" t="s">
        <v>8340</v>
      </c>
      <c r="N507" t="s">
        <v>46</v>
      </c>
    </row>
    <row r="508" spans="1:14" x14ac:dyDescent="0.25">
      <c r="A508" t="s">
        <v>8341</v>
      </c>
      <c r="B508" t="s">
        <v>8342</v>
      </c>
      <c r="C508" t="s">
        <v>16</v>
      </c>
      <c r="D508" t="s">
        <v>8343</v>
      </c>
      <c r="E508" t="s">
        <v>18</v>
      </c>
      <c r="F508" t="s">
        <v>8344</v>
      </c>
      <c r="G508" t="s">
        <v>8345</v>
      </c>
      <c r="H508" t="s">
        <v>8346</v>
      </c>
      <c r="I508" t="s">
        <v>34</v>
      </c>
      <c r="J508" t="s">
        <v>976</v>
      </c>
      <c r="K508" t="s">
        <v>24</v>
      </c>
      <c r="L508" t="s">
        <v>44</v>
      </c>
      <c r="M508" t="s">
        <v>8347</v>
      </c>
      <c r="N508" t="s">
        <v>46</v>
      </c>
    </row>
    <row r="509" spans="1:14" x14ac:dyDescent="0.25">
      <c r="A509" t="s">
        <v>8354</v>
      </c>
      <c r="B509" t="s">
        <v>1032</v>
      </c>
      <c r="C509" t="s">
        <v>76</v>
      </c>
      <c r="D509" t="s">
        <v>5359</v>
      </c>
      <c r="E509" t="s">
        <v>18</v>
      </c>
      <c r="F509" t="s">
        <v>8355</v>
      </c>
      <c r="G509" t="s">
        <v>8356</v>
      </c>
      <c r="H509" t="s">
        <v>8357</v>
      </c>
      <c r="I509" t="s">
        <v>34</v>
      </c>
      <c r="J509" t="s">
        <v>1435</v>
      </c>
      <c r="K509" t="s">
        <v>24</v>
      </c>
      <c r="L509" t="s">
        <v>848</v>
      </c>
      <c r="M509" t="s">
        <v>8358</v>
      </c>
      <c r="N509" t="s">
        <v>46</v>
      </c>
    </row>
    <row r="510" spans="1:14" x14ac:dyDescent="0.25">
      <c r="A510" t="s">
        <v>8373</v>
      </c>
      <c r="B510" t="s">
        <v>8374</v>
      </c>
      <c r="C510" t="s">
        <v>16</v>
      </c>
      <c r="D510" t="s">
        <v>8375</v>
      </c>
      <c r="E510" t="s">
        <v>18</v>
      </c>
      <c r="F510" t="s">
        <v>8376</v>
      </c>
      <c r="G510" t="s">
        <v>8377</v>
      </c>
      <c r="H510" t="s">
        <v>8378</v>
      </c>
      <c r="I510" t="s">
        <v>34</v>
      </c>
      <c r="J510" t="s">
        <v>1056</v>
      </c>
      <c r="K510" t="s">
        <v>24</v>
      </c>
      <c r="L510" t="s">
        <v>82</v>
      </c>
      <c r="M510" t="s">
        <v>8379</v>
      </c>
      <c r="N510" t="s">
        <v>46</v>
      </c>
    </row>
    <row r="511" spans="1:14" x14ac:dyDescent="0.25">
      <c r="A511" t="s">
        <v>8380</v>
      </c>
      <c r="B511" t="s">
        <v>4355</v>
      </c>
      <c r="C511" t="s">
        <v>16</v>
      </c>
      <c r="D511" t="s">
        <v>8381</v>
      </c>
      <c r="E511" t="s">
        <v>18</v>
      </c>
      <c r="F511" t="s">
        <v>8382</v>
      </c>
      <c r="G511" t="s">
        <v>8383</v>
      </c>
      <c r="H511" t="s">
        <v>8384</v>
      </c>
      <c r="I511" t="s">
        <v>34</v>
      </c>
      <c r="J511" t="s">
        <v>2658</v>
      </c>
      <c r="K511" t="s">
        <v>24</v>
      </c>
      <c r="L511" t="s">
        <v>477</v>
      </c>
      <c r="M511" t="s">
        <v>8385</v>
      </c>
      <c r="N511" t="s">
        <v>46</v>
      </c>
    </row>
    <row r="512" spans="1:14" x14ac:dyDescent="0.25">
      <c r="A512" t="s">
        <v>381</v>
      </c>
      <c r="B512" t="s">
        <v>382</v>
      </c>
      <c r="C512" t="s">
        <v>76</v>
      </c>
      <c r="D512" t="s">
        <v>197</v>
      </c>
      <c r="E512" t="s">
        <v>18</v>
      </c>
      <c r="F512" t="s">
        <v>8397</v>
      </c>
      <c r="G512" t="s">
        <v>8398</v>
      </c>
      <c r="H512" t="s">
        <v>8399</v>
      </c>
      <c r="I512" t="s">
        <v>34</v>
      </c>
      <c r="J512" t="s">
        <v>81</v>
      </c>
      <c r="K512" t="s">
        <v>24</v>
      </c>
      <c r="L512" t="s">
        <v>373</v>
      </c>
      <c r="M512" t="s">
        <v>8400</v>
      </c>
      <c r="N512" t="s">
        <v>46</v>
      </c>
    </row>
    <row r="513" spans="1:14" x14ac:dyDescent="0.25">
      <c r="A513" t="s">
        <v>8401</v>
      </c>
      <c r="B513" t="s">
        <v>8402</v>
      </c>
      <c r="C513" t="s">
        <v>1572</v>
      </c>
      <c r="D513" t="s">
        <v>503</v>
      </c>
      <c r="E513" t="s">
        <v>18</v>
      </c>
      <c r="F513" t="s">
        <v>8403</v>
      </c>
      <c r="G513" t="s">
        <v>8404</v>
      </c>
      <c r="H513" t="s">
        <v>8405</v>
      </c>
      <c r="I513" t="s">
        <v>34</v>
      </c>
      <c r="J513" t="s">
        <v>192</v>
      </c>
      <c r="K513" t="s">
        <v>24</v>
      </c>
      <c r="L513" t="s">
        <v>63</v>
      </c>
      <c r="M513" t="s">
        <v>8406</v>
      </c>
      <c r="N513" t="s">
        <v>46</v>
      </c>
    </row>
    <row r="514" spans="1:14" x14ac:dyDescent="0.25">
      <c r="A514" t="s">
        <v>8407</v>
      </c>
      <c r="B514" t="s">
        <v>8408</v>
      </c>
      <c r="C514" t="s">
        <v>76</v>
      </c>
      <c r="D514" t="s">
        <v>2415</v>
      </c>
      <c r="E514" t="s">
        <v>18</v>
      </c>
      <c r="F514" t="s">
        <v>8409</v>
      </c>
      <c r="G514" t="s">
        <v>8410</v>
      </c>
      <c r="H514" t="s">
        <v>8411</v>
      </c>
      <c r="I514" t="s">
        <v>34</v>
      </c>
      <c r="J514" t="s">
        <v>90</v>
      </c>
      <c r="K514" t="s">
        <v>24</v>
      </c>
      <c r="L514" t="s">
        <v>1577</v>
      </c>
      <c r="M514" t="s">
        <v>8412</v>
      </c>
      <c r="N514" t="s">
        <v>46</v>
      </c>
    </row>
    <row r="515" spans="1:14" x14ac:dyDescent="0.25">
      <c r="A515" t="s">
        <v>8420</v>
      </c>
      <c r="B515" t="s">
        <v>8421</v>
      </c>
      <c r="C515" t="s">
        <v>76</v>
      </c>
      <c r="D515" t="s">
        <v>3844</v>
      </c>
      <c r="E515" t="s">
        <v>18</v>
      </c>
      <c r="F515" t="s">
        <v>8422</v>
      </c>
      <c r="G515" t="s">
        <v>8423</v>
      </c>
      <c r="H515" t="s">
        <v>8424</v>
      </c>
      <c r="I515" t="s">
        <v>34</v>
      </c>
      <c r="J515" t="s">
        <v>776</v>
      </c>
      <c r="K515" t="s">
        <v>24</v>
      </c>
      <c r="L515" t="s">
        <v>224</v>
      </c>
      <c r="M515" t="s">
        <v>8425</v>
      </c>
      <c r="N515" t="s">
        <v>46</v>
      </c>
    </row>
    <row r="516" spans="1:14" x14ac:dyDescent="0.25">
      <c r="A516" t="s">
        <v>8435</v>
      </c>
      <c r="B516" t="s">
        <v>8436</v>
      </c>
      <c r="C516" t="s">
        <v>16</v>
      </c>
      <c r="D516" t="s">
        <v>3889</v>
      </c>
      <c r="E516" t="s">
        <v>18</v>
      </c>
      <c r="F516" t="s">
        <v>8437</v>
      </c>
      <c r="G516" t="s">
        <v>8438</v>
      </c>
      <c r="H516" t="s">
        <v>8439</v>
      </c>
      <c r="I516" t="s">
        <v>34</v>
      </c>
      <c r="J516" t="s">
        <v>1836</v>
      </c>
      <c r="K516" t="s">
        <v>24</v>
      </c>
      <c r="L516" t="s">
        <v>82</v>
      </c>
      <c r="M516" t="s">
        <v>8440</v>
      </c>
      <c r="N516" t="s">
        <v>46</v>
      </c>
    </row>
    <row r="517" spans="1:14" x14ac:dyDescent="0.25">
      <c r="A517" t="s">
        <v>8441</v>
      </c>
      <c r="B517" t="s">
        <v>5226</v>
      </c>
      <c r="C517" t="s">
        <v>76</v>
      </c>
      <c r="D517" t="s">
        <v>8442</v>
      </c>
      <c r="E517" t="s">
        <v>18</v>
      </c>
      <c r="F517" t="s">
        <v>8443</v>
      </c>
      <c r="G517" t="s">
        <v>8444</v>
      </c>
      <c r="H517" t="s">
        <v>8445</v>
      </c>
      <c r="I517" t="s">
        <v>34</v>
      </c>
      <c r="J517" t="s">
        <v>349</v>
      </c>
      <c r="K517" t="s">
        <v>24</v>
      </c>
      <c r="L517" t="s">
        <v>8446</v>
      </c>
      <c r="M517" t="s">
        <v>8447</v>
      </c>
      <c r="N517" t="s">
        <v>46</v>
      </c>
    </row>
    <row r="518" spans="1:14" x14ac:dyDescent="0.25">
      <c r="A518" t="s">
        <v>8464</v>
      </c>
      <c r="B518" t="s">
        <v>8465</v>
      </c>
      <c r="C518" t="s">
        <v>76</v>
      </c>
      <c r="D518" t="s">
        <v>197</v>
      </c>
      <c r="E518" t="s">
        <v>18</v>
      </c>
      <c r="F518" t="s">
        <v>8466</v>
      </c>
      <c r="G518" t="s">
        <v>8467</v>
      </c>
      <c r="H518" t="s">
        <v>8468</v>
      </c>
      <c r="I518" t="s">
        <v>34</v>
      </c>
      <c r="J518" t="s">
        <v>536</v>
      </c>
      <c r="K518" t="s">
        <v>24</v>
      </c>
      <c r="L518" t="s">
        <v>373</v>
      </c>
      <c r="M518" t="s">
        <v>8469</v>
      </c>
      <c r="N518" t="s">
        <v>46</v>
      </c>
    </row>
    <row r="519" spans="1:14" x14ac:dyDescent="0.25">
      <c r="A519" t="s">
        <v>8470</v>
      </c>
      <c r="B519" t="s">
        <v>8471</v>
      </c>
      <c r="C519" t="s">
        <v>16</v>
      </c>
      <c r="D519" t="s">
        <v>1354</v>
      </c>
      <c r="E519" t="s">
        <v>18</v>
      </c>
      <c r="F519" t="s">
        <v>8472</v>
      </c>
      <c r="G519" t="s">
        <v>8473</v>
      </c>
      <c r="H519" t="s">
        <v>8474</v>
      </c>
      <c r="I519" t="s">
        <v>34</v>
      </c>
      <c r="J519" t="s">
        <v>976</v>
      </c>
      <c r="K519" t="s">
        <v>24</v>
      </c>
      <c r="L519" t="s">
        <v>1358</v>
      </c>
      <c r="M519" t="s">
        <v>8475</v>
      </c>
      <c r="N519" t="s">
        <v>46</v>
      </c>
    </row>
    <row r="520" spans="1:14" x14ac:dyDescent="0.25">
      <c r="A520" t="s">
        <v>8486</v>
      </c>
      <c r="B520" t="s">
        <v>382</v>
      </c>
      <c r="C520" t="s">
        <v>76</v>
      </c>
      <c r="D520" t="s">
        <v>1347</v>
      </c>
      <c r="E520" t="s">
        <v>18</v>
      </c>
      <c r="F520" t="s">
        <v>8487</v>
      </c>
      <c r="G520" t="s">
        <v>8488</v>
      </c>
      <c r="H520" t="s">
        <v>8489</v>
      </c>
      <c r="I520" t="s">
        <v>34</v>
      </c>
      <c r="J520" t="s">
        <v>192</v>
      </c>
      <c r="K520" t="s">
        <v>24</v>
      </c>
      <c r="L520" t="s">
        <v>202</v>
      </c>
      <c r="M520" t="s">
        <v>8490</v>
      </c>
      <c r="N520" t="s">
        <v>46</v>
      </c>
    </row>
    <row r="521" spans="1:14" x14ac:dyDescent="0.25">
      <c r="A521" t="s">
        <v>8496</v>
      </c>
      <c r="B521" t="s">
        <v>8497</v>
      </c>
      <c r="C521" t="s">
        <v>76</v>
      </c>
      <c r="D521" t="s">
        <v>67</v>
      </c>
      <c r="E521" t="s">
        <v>18</v>
      </c>
      <c r="F521" t="s">
        <v>8498</v>
      </c>
      <c r="G521" t="s">
        <v>8499</v>
      </c>
      <c r="H521" t="s">
        <v>8500</v>
      </c>
      <c r="I521" t="s">
        <v>34</v>
      </c>
      <c r="J521" t="s">
        <v>1398</v>
      </c>
      <c r="K521" t="s">
        <v>24</v>
      </c>
      <c r="L521" t="s">
        <v>82</v>
      </c>
      <c r="M521" t="s">
        <v>8501</v>
      </c>
      <c r="N521" t="s">
        <v>46</v>
      </c>
    </row>
    <row r="522" spans="1:14" x14ac:dyDescent="0.25">
      <c r="A522" t="s">
        <v>8502</v>
      </c>
      <c r="B522" t="s">
        <v>8503</v>
      </c>
      <c r="C522" t="s">
        <v>1572</v>
      </c>
      <c r="D522" t="s">
        <v>8504</v>
      </c>
      <c r="E522" t="s">
        <v>18</v>
      </c>
      <c r="F522" t="s">
        <v>8505</v>
      </c>
      <c r="G522" t="s">
        <v>8506</v>
      </c>
      <c r="H522" t="s">
        <v>8507</v>
      </c>
      <c r="I522" t="s">
        <v>34</v>
      </c>
      <c r="J522" t="s">
        <v>4634</v>
      </c>
      <c r="K522" t="s">
        <v>24</v>
      </c>
      <c r="L522" t="s">
        <v>5160</v>
      </c>
      <c r="M522" t="s">
        <v>8508</v>
      </c>
      <c r="N522" t="s">
        <v>46</v>
      </c>
    </row>
    <row r="523" spans="1:14" x14ac:dyDescent="0.25">
      <c r="A523" t="s">
        <v>8548</v>
      </c>
      <c r="B523" t="s">
        <v>8549</v>
      </c>
      <c r="C523" t="s">
        <v>16</v>
      </c>
      <c r="D523" t="s">
        <v>3060</v>
      </c>
      <c r="E523" t="s">
        <v>18</v>
      </c>
      <c r="F523" t="s">
        <v>8550</v>
      </c>
      <c r="G523" t="s">
        <v>8551</v>
      </c>
      <c r="H523" t="s">
        <v>8552</v>
      </c>
      <c r="I523" t="s">
        <v>34</v>
      </c>
      <c r="J523" t="s">
        <v>43</v>
      </c>
      <c r="K523" t="s">
        <v>24</v>
      </c>
      <c r="L523" t="s">
        <v>224</v>
      </c>
      <c r="M523" t="s">
        <v>8553</v>
      </c>
      <c r="N523" t="s">
        <v>46</v>
      </c>
    </row>
    <row r="524" spans="1:14" x14ac:dyDescent="0.25">
      <c r="A524" t="s">
        <v>8559</v>
      </c>
      <c r="B524" t="s">
        <v>8560</v>
      </c>
      <c r="C524" t="s">
        <v>16</v>
      </c>
      <c r="D524" t="s">
        <v>8561</v>
      </c>
      <c r="E524" t="s">
        <v>18</v>
      </c>
      <c r="F524" t="s">
        <v>8562</v>
      </c>
      <c r="G524" t="s">
        <v>8563</v>
      </c>
      <c r="H524" t="s">
        <v>8564</v>
      </c>
      <c r="I524" t="s">
        <v>34</v>
      </c>
      <c r="J524" t="s">
        <v>90</v>
      </c>
      <c r="K524" t="s">
        <v>24</v>
      </c>
      <c r="L524" t="s">
        <v>82</v>
      </c>
      <c r="M524" t="s">
        <v>8565</v>
      </c>
      <c r="N524" t="s">
        <v>46</v>
      </c>
    </row>
    <row r="525" spans="1:14" x14ac:dyDescent="0.25">
      <c r="A525" t="s">
        <v>8579</v>
      </c>
      <c r="B525" t="s">
        <v>8580</v>
      </c>
      <c r="C525" t="s">
        <v>16</v>
      </c>
      <c r="D525" t="s">
        <v>8581</v>
      </c>
      <c r="E525" t="s">
        <v>18</v>
      </c>
      <c r="F525" t="s">
        <v>8582</v>
      </c>
      <c r="G525" t="s">
        <v>8583</v>
      </c>
      <c r="H525" t="s">
        <v>8584</v>
      </c>
      <c r="I525" t="s">
        <v>34</v>
      </c>
      <c r="J525" t="s">
        <v>669</v>
      </c>
      <c r="K525" t="s">
        <v>24</v>
      </c>
      <c r="L525" t="s">
        <v>8585</v>
      </c>
      <c r="M525" t="s">
        <v>8586</v>
      </c>
      <c r="N525" t="s">
        <v>46</v>
      </c>
    </row>
    <row r="526" spans="1:14" x14ac:dyDescent="0.25">
      <c r="A526" t="s">
        <v>8587</v>
      </c>
      <c r="B526" t="s">
        <v>8588</v>
      </c>
      <c r="C526" t="s">
        <v>16</v>
      </c>
      <c r="D526" t="s">
        <v>8589</v>
      </c>
      <c r="E526" t="s">
        <v>18</v>
      </c>
      <c r="F526" t="s">
        <v>8590</v>
      </c>
      <c r="G526" t="s">
        <v>8591</v>
      </c>
      <c r="H526" t="s">
        <v>8592</v>
      </c>
      <c r="I526" t="s">
        <v>34</v>
      </c>
      <c r="J526" t="s">
        <v>201</v>
      </c>
      <c r="K526" t="s">
        <v>24</v>
      </c>
      <c r="L526" t="s">
        <v>224</v>
      </c>
      <c r="M526" t="s">
        <v>8593</v>
      </c>
      <c r="N526" t="s">
        <v>46</v>
      </c>
    </row>
    <row r="527" spans="1:14" x14ac:dyDescent="0.25">
      <c r="A527" t="s">
        <v>8600</v>
      </c>
      <c r="C527" t="s">
        <v>16</v>
      </c>
      <c r="E527" t="s">
        <v>18</v>
      </c>
      <c r="F527" t="s">
        <v>8601</v>
      </c>
      <c r="G527" t="s">
        <v>8602</v>
      </c>
      <c r="H527" t="s">
        <v>8603</v>
      </c>
      <c r="I527" t="s">
        <v>34</v>
      </c>
      <c r="J527" t="s">
        <v>635</v>
      </c>
      <c r="K527" t="s">
        <v>24</v>
      </c>
      <c r="L527" t="s">
        <v>8604</v>
      </c>
      <c r="M527" t="s">
        <v>8605</v>
      </c>
      <c r="N527" t="s">
        <v>46</v>
      </c>
    </row>
    <row r="528" spans="1:14" x14ac:dyDescent="0.25">
      <c r="A528" t="s">
        <v>8606</v>
      </c>
      <c r="B528" t="s">
        <v>8607</v>
      </c>
      <c r="C528" t="s">
        <v>16</v>
      </c>
      <c r="D528" t="s">
        <v>8608</v>
      </c>
      <c r="E528" t="s">
        <v>18</v>
      </c>
      <c r="F528" t="s">
        <v>8609</v>
      </c>
      <c r="G528" t="s">
        <v>8610</v>
      </c>
      <c r="H528" t="s">
        <v>8611</v>
      </c>
      <c r="I528" t="s">
        <v>34</v>
      </c>
      <c r="J528" t="s">
        <v>456</v>
      </c>
      <c r="K528" t="s">
        <v>24</v>
      </c>
      <c r="L528" t="s">
        <v>248</v>
      </c>
      <c r="M528" t="s">
        <v>8612</v>
      </c>
      <c r="N528" t="s">
        <v>46</v>
      </c>
    </row>
    <row r="529" spans="1:14" x14ac:dyDescent="0.25">
      <c r="A529" t="s">
        <v>8620</v>
      </c>
      <c r="B529" t="s">
        <v>8621</v>
      </c>
      <c r="C529" t="s">
        <v>76</v>
      </c>
      <c r="D529" t="s">
        <v>8622</v>
      </c>
      <c r="E529" t="s">
        <v>18</v>
      </c>
      <c r="F529" t="s">
        <v>8623</v>
      </c>
      <c r="G529" t="s">
        <v>8624</v>
      </c>
      <c r="H529" t="s">
        <v>8625</v>
      </c>
      <c r="I529" t="s">
        <v>34</v>
      </c>
      <c r="J529" t="s">
        <v>43</v>
      </c>
      <c r="K529" t="s">
        <v>24</v>
      </c>
      <c r="L529" t="s">
        <v>224</v>
      </c>
      <c r="M529" t="s">
        <v>8626</v>
      </c>
      <c r="N529" t="s">
        <v>46</v>
      </c>
    </row>
    <row r="530" spans="1:14" x14ac:dyDescent="0.25">
      <c r="A530" t="s">
        <v>8627</v>
      </c>
      <c r="B530" t="s">
        <v>8628</v>
      </c>
      <c r="C530" t="s">
        <v>16</v>
      </c>
      <c r="D530" t="s">
        <v>1327</v>
      </c>
      <c r="E530" t="s">
        <v>18</v>
      </c>
      <c r="F530" t="s">
        <v>8629</v>
      </c>
      <c r="G530" t="s">
        <v>8630</v>
      </c>
      <c r="H530" t="s">
        <v>8631</v>
      </c>
      <c r="I530" t="s">
        <v>34</v>
      </c>
      <c r="J530" t="s">
        <v>1744</v>
      </c>
      <c r="K530" t="s">
        <v>24</v>
      </c>
      <c r="L530" t="s">
        <v>1331</v>
      </c>
      <c r="M530" t="s">
        <v>8632</v>
      </c>
      <c r="N530" t="s">
        <v>46</v>
      </c>
    </row>
    <row r="531" spans="1:14" x14ac:dyDescent="0.25">
      <c r="A531" t="s">
        <v>8638</v>
      </c>
      <c r="B531" t="s">
        <v>8639</v>
      </c>
      <c r="C531" t="s">
        <v>76</v>
      </c>
      <c r="D531" t="s">
        <v>631</v>
      </c>
      <c r="E531" t="s">
        <v>18</v>
      </c>
      <c r="F531" t="s">
        <v>8640</v>
      </c>
      <c r="G531" t="s">
        <v>8641</v>
      </c>
      <c r="H531" t="s">
        <v>8642</v>
      </c>
      <c r="I531" t="s">
        <v>34</v>
      </c>
      <c r="J531" t="s">
        <v>536</v>
      </c>
      <c r="K531" t="s">
        <v>24</v>
      </c>
      <c r="L531" t="s">
        <v>3765</v>
      </c>
      <c r="M531" t="s">
        <v>8643</v>
      </c>
      <c r="N531" t="s">
        <v>46</v>
      </c>
    </row>
    <row r="532" spans="1:14" x14ac:dyDescent="0.25">
      <c r="A532" t="s">
        <v>8644</v>
      </c>
      <c r="B532" t="s">
        <v>8645</v>
      </c>
      <c r="C532" t="s">
        <v>16</v>
      </c>
      <c r="D532" t="s">
        <v>8646</v>
      </c>
      <c r="E532" t="s">
        <v>18</v>
      </c>
      <c r="F532" t="s">
        <v>8647</v>
      </c>
      <c r="G532" t="s">
        <v>8648</v>
      </c>
      <c r="H532" t="s">
        <v>8649</v>
      </c>
      <c r="I532" t="s">
        <v>34</v>
      </c>
      <c r="J532" t="s">
        <v>4468</v>
      </c>
      <c r="K532" t="s">
        <v>24</v>
      </c>
      <c r="L532" t="s">
        <v>82</v>
      </c>
      <c r="M532" t="s">
        <v>8650</v>
      </c>
      <c r="N532" t="s">
        <v>46</v>
      </c>
    </row>
    <row r="533" spans="1:14" x14ac:dyDescent="0.25">
      <c r="A533" t="s">
        <v>8654</v>
      </c>
      <c r="B533" t="s">
        <v>8655</v>
      </c>
      <c r="C533" t="s">
        <v>76</v>
      </c>
      <c r="D533" t="s">
        <v>2691</v>
      </c>
      <c r="E533" t="s">
        <v>18</v>
      </c>
      <c r="F533" t="s">
        <v>8656</v>
      </c>
      <c r="G533" t="s">
        <v>8657</v>
      </c>
      <c r="H533" t="s">
        <v>8658</v>
      </c>
      <c r="I533" t="s">
        <v>34</v>
      </c>
      <c r="J533" t="s">
        <v>372</v>
      </c>
      <c r="K533" t="s">
        <v>24</v>
      </c>
      <c r="L533" t="s">
        <v>224</v>
      </c>
      <c r="M533" t="s">
        <v>8659</v>
      </c>
      <c r="N533" t="s">
        <v>46</v>
      </c>
    </row>
    <row r="534" spans="1:14" x14ac:dyDescent="0.25">
      <c r="A534" t="s">
        <v>8668</v>
      </c>
      <c r="B534" t="s">
        <v>8669</v>
      </c>
      <c r="C534" t="s">
        <v>16</v>
      </c>
      <c r="D534" t="s">
        <v>503</v>
      </c>
      <c r="E534" t="s">
        <v>18</v>
      </c>
      <c r="F534" t="s">
        <v>8670</v>
      </c>
      <c r="G534" t="s">
        <v>8671</v>
      </c>
      <c r="H534" t="s">
        <v>8672</v>
      </c>
      <c r="I534" t="s">
        <v>34</v>
      </c>
      <c r="J534" t="s">
        <v>162</v>
      </c>
      <c r="K534" t="s">
        <v>24</v>
      </c>
      <c r="L534" t="s">
        <v>224</v>
      </c>
      <c r="M534" t="s">
        <v>8673</v>
      </c>
      <c r="N534" t="s">
        <v>46</v>
      </c>
    </row>
    <row r="535" spans="1:14" x14ac:dyDescent="0.25">
      <c r="A535" t="s">
        <v>8683</v>
      </c>
      <c r="B535" t="s">
        <v>8684</v>
      </c>
      <c r="C535" t="s">
        <v>16</v>
      </c>
      <c r="D535" t="s">
        <v>8685</v>
      </c>
      <c r="E535" t="s">
        <v>18</v>
      </c>
      <c r="F535" t="s">
        <v>8686</v>
      </c>
      <c r="G535" t="s">
        <v>8687</v>
      </c>
      <c r="H535" t="s">
        <v>8688</v>
      </c>
      <c r="I535" t="s">
        <v>34</v>
      </c>
      <c r="J535" t="s">
        <v>635</v>
      </c>
      <c r="K535" t="s">
        <v>24</v>
      </c>
      <c r="L535" t="s">
        <v>63</v>
      </c>
      <c r="M535" t="s">
        <v>8689</v>
      </c>
      <c r="N535" t="s">
        <v>46</v>
      </c>
    </row>
    <row r="536" spans="1:14" x14ac:dyDescent="0.25">
      <c r="A536" t="s">
        <v>8690</v>
      </c>
      <c r="B536" t="s">
        <v>8691</v>
      </c>
      <c r="C536" t="s">
        <v>16</v>
      </c>
      <c r="D536" t="s">
        <v>1052</v>
      </c>
      <c r="E536" t="s">
        <v>18</v>
      </c>
      <c r="F536" t="s">
        <v>8692</v>
      </c>
      <c r="G536" t="s">
        <v>8693</v>
      </c>
      <c r="H536" t="s">
        <v>8694</v>
      </c>
      <c r="I536" t="s">
        <v>34</v>
      </c>
      <c r="J536" t="s">
        <v>201</v>
      </c>
      <c r="K536" t="s">
        <v>24</v>
      </c>
      <c r="L536" t="s">
        <v>224</v>
      </c>
      <c r="M536" t="s">
        <v>8695</v>
      </c>
      <c r="N536" t="s">
        <v>46</v>
      </c>
    </row>
    <row r="537" spans="1:14" x14ac:dyDescent="0.25">
      <c r="A537" t="s">
        <v>8702</v>
      </c>
      <c r="B537" t="s">
        <v>8703</v>
      </c>
      <c r="C537" t="s">
        <v>76</v>
      </c>
      <c r="D537" t="s">
        <v>8596</v>
      </c>
      <c r="E537" t="s">
        <v>18</v>
      </c>
      <c r="F537" t="s">
        <v>8704</v>
      </c>
      <c r="G537" t="s">
        <v>8705</v>
      </c>
      <c r="H537" t="s">
        <v>8706</v>
      </c>
      <c r="I537" t="s">
        <v>34</v>
      </c>
      <c r="J537" t="s">
        <v>2783</v>
      </c>
      <c r="K537" t="s">
        <v>24</v>
      </c>
      <c r="L537" t="s">
        <v>5576</v>
      </c>
      <c r="M537" t="s">
        <v>8707</v>
      </c>
      <c r="N537" t="s">
        <v>46</v>
      </c>
    </row>
    <row r="538" spans="1:14" x14ac:dyDescent="0.25">
      <c r="A538" t="s">
        <v>8708</v>
      </c>
      <c r="B538" t="s">
        <v>8709</v>
      </c>
      <c r="C538" t="s">
        <v>16</v>
      </c>
      <c r="D538" t="s">
        <v>1539</v>
      </c>
      <c r="E538" t="s">
        <v>18</v>
      </c>
      <c r="F538" t="s">
        <v>8710</v>
      </c>
      <c r="G538" t="s">
        <v>8711</v>
      </c>
      <c r="H538" t="s">
        <v>8712</v>
      </c>
      <c r="I538" t="s">
        <v>34</v>
      </c>
      <c r="J538" t="s">
        <v>71</v>
      </c>
      <c r="K538" t="s">
        <v>24</v>
      </c>
      <c r="L538" t="s">
        <v>224</v>
      </c>
      <c r="M538" t="s">
        <v>8713</v>
      </c>
      <c r="N538" t="s">
        <v>46</v>
      </c>
    </row>
    <row r="539" spans="1:14" x14ac:dyDescent="0.25">
      <c r="A539" t="s">
        <v>8723</v>
      </c>
      <c r="B539" t="s">
        <v>8724</v>
      </c>
      <c r="C539" t="s">
        <v>16</v>
      </c>
      <c r="D539" t="s">
        <v>503</v>
      </c>
      <c r="E539" t="s">
        <v>18</v>
      </c>
      <c r="F539" t="s">
        <v>8725</v>
      </c>
      <c r="G539" t="s">
        <v>8726</v>
      </c>
      <c r="H539" t="s">
        <v>8727</v>
      </c>
      <c r="I539" t="s">
        <v>34</v>
      </c>
      <c r="J539" t="s">
        <v>776</v>
      </c>
      <c r="K539" t="s">
        <v>24</v>
      </c>
      <c r="L539" t="s">
        <v>224</v>
      </c>
      <c r="M539" t="s">
        <v>8728</v>
      </c>
      <c r="N539" t="s">
        <v>46</v>
      </c>
    </row>
    <row r="540" spans="1:14" x14ac:dyDescent="0.25">
      <c r="A540" t="s">
        <v>485</v>
      </c>
      <c r="B540" t="s">
        <v>101</v>
      </c>
      <c r="C540" t="s">
        <v>76</v>
      </c>
      <c r="D540" t="s">
        <v>102</v>
      </c>
      <c r="E540" t="s">
        <v>18</v>
      </c>
      <c r="F540" t="s">
        <v>8748</v>
      </c>
      <c r="G540" t="s">
        <v>8749</v>
      </c>
      <c r="H540" t="s">
        <v>8750</v>
      </c>
      <c r="I540" t="s">
        <v>34</v>
      </c>
      <c r="J540" t="s">
        <v>1398</v>
      </c>
      <c r="K540" t="s">
        <v>24</v>
      </c>
      <c r="L540" t="s">
        <v>82</v>
      </c>
      <c r="M540" t="s">
        <v>8751</v>
      </c>
      <c r="N540" t="s">
        <v>46</v>
      </c>
    </row>
    <row r="541" spans="1:14" x14ac:dyDescent="0.25">
      <c r="A541" t="s">
        <v>8761</v>
      </c>
      <c r="B541" t="s">
        <v>382</v>
      </c>
      <c r="C541" t="s">
        <v>76</v>
      </c>
      <c r="D541" t="s">
        <v>197</v>
      </c>
      <c r="E541" t="s">
        <v>18</v>
      </c>
      <c r="F541" t="s">
        <v>8762</v>
      </c>
      <c r="G541" t="s">
        <v>8763</v>
      </c>
      <c r="H541" t="s">
        <v>8764</v>
      </c>
      <c r="I541" t="s">
        <v>34</v>
      </c>
      <c r="J541" t="s">
        <v>372</v>
      </c>
      <c r="K541" t="s">
        <v>24</v>
      </c>
      <c r="L541" t="s">
        <v>202</v>
      </c>
      <c r="M541" t="s">
        <v>8765</v>
      </c>
      <c r="N541" t="s">
        <v>46</v>
      </c>
    </row>
    <row r="542" spans="1:14" x14ac:dyDescent="0.25">
      <c r="A542" t="s">
        <v>8775</v>
      </c>
      <c r="B542" t="s">
        <v>8776</v>
      </c>
      <c r="C542" t="s">
        <v>16</v>
      </c>
      <c r="D542" t="s">
        <v>1376</v>
      </c>
      <c r="E542" t="s">
        <v>18</v>
      </c>
      <c r="F542" t="s">
        <v>8777</v>
      </c>
      <c r="G542" t="s">
        <v>8778</v>
      </c>
      <c r="H542" t="s">
        <v>8779</v>
      </c>
      <c r="I542" t="s">
        <v>34</v>
      </c>
      <c r="J542" t="s">
        <v>315</v>
      </c>
      <c r="K542" t="s">
        <v>24</v>
      </c>
      <c r="L542" t="s">
        <v>477</v>
      </c>
      <c r="M542" t="s">
        <v>8780</v>
      </c>
      <c r="N542" t="s">
        <v>46</v>
      </c>
    </row>
    <row r="543" spans="1:14" x14ac:dyDescent="0.25">
      <c r="A543" t="s">
        <v>8781</v>
      </c>
      <c r="B543" t="s">
        <v>8782</v>
      </c>
      <c r="C543" t="s">
        <v>76</v>
      </c>
      <c r="D543" t="s">
        <v>8783</v>
      </c>
      <c r="E543" t="s">
        <v>18</v>
      </c>
      <c r="F543" t="s">
        <v>8784</v>
      </c>
      <c r="G543" t="s">
        <v>8785</v>
      </c>
      <c r="H543" t="s">
        <v>8786</v>
      </c>
      <c r="I543" t="s">
        <v>34</v>
      </c>
      <c r="J543" t="s">
        <v>7669</v>
      </c>
      <c r="K543" t="s">
        <v>24</v>
      </c>
      <c r="L543" t="s">
        <v>224</v>
      </c>
      <c r="M543" t="s">
        <v>8787</v>
      </c>
      <c r="N543" t="s">
        <v>46</v>
      </c>
    </row>
    <row r="544" spans="1:14" x14ac:dyDescent="0.25">
      <c r="A544" t="s">
        <v>8794</v>
      </c>
      <c r="B544" t="s">
        <v>652</v>
      </c>
      <c r="C544" t="s">
        <v>16</v>
      </c>
      <c r="D544" t="s">
        <v>220</v>
      </c>
      <c r="E544" t="s">
        <v>18</v>
      </c>
      <c r="F544" t="s">
        <v>8795</v>
      </c>
      <c r="G544" t="s">
        <v>8796</v>
      </c>
      <c r="H544" t="s">
        <v>8797</v>
      </c>
      <c r="I544" t="s">
        <v>34</v>
      </c>
      <c r="J544" t="s">
        <v>349</v>
      </c>
      <c r="K544" t="s">
        <v>24</v>
      </c>
      <c r="L544" t="s">
        <v>224</v>
      </c>
      <c r="M544" t="s">
        <v>8798</v>
      </c>
      <c r="N544" t="s">
        <v>46</v>
      </c>
    </row>
    <row r="545" spans="1:14" x14ac:dyDescent="0.25">
      <c r="A545" t="s">
        <v>8810</v>
      </c>
      <c r="B545" t="s">
        <v>8811</v>
      </c>
      <c r="C545" t="s">
        <v>76</v>
      </c>
      <c r="D545" t="s">
        <v>77</v>
      </c>
      <c r="E545" t="s">
        <v>18</v>
      </c>
      <c r="F545" t="s">
        <v>8812</v>
      </c>
      <c r="G545" t="s">
        <v>8813</v>
      </c>
      <c r="H545" t="s">
        <v>8814</v>
      </c>
      <c r="I545" t="s">
        <v>34</v>
      </c>
      <c r="J545" t="s">
        <v>315</v>
      </c>
      <c r="K545" t="s">
        <v>24</v>
      </c>
      <c r="L545" t="s">
        <v>82</v>
      </c>
      <c r="M545" t="s">
        <v>8815</v>
      </c>
      <c r="N545" t="s">
        <v>46</v>
      </c>
    </row>
    <row r="546" spans="1:14" x14ac:dyDescent="0.25">
      <c r="A546" t="s">
        <v>8816</v>
      </c>
      <c r="B546" t="s">
        <v>8817</v>
      </c>
      <c r="C546" t="s">
        <v>16</v>
      </c>
      <c r="D546" t="s">
        <v>102</v>
      </c>
      <c r="E546" t="s">
        <v>18</v>
      </c>
      <c r="F546" t="s">
        <v>8818</v>
      </c>
      <c r="G546" t="s">
        <v>8819</v>
      </c>
      <c r="H546" t="s">
        <v>8820</v>
      </c>
      <c r="I546" t="s">
        <v>34</v>
      </c>
      <c r="J546" t="s">
        <v>2283</v>
      </c>
      <c r="K546" t="s">
        <v>24</v>
      </c>
      <c r="L546" t="s">
        <v>82</v>
      </c>
      <c r="M546" t="s">
        <v>8821</v>
      </c>
      <c r="N546" t="s">
        <v>46</v>
      </c>
    </row>
    <row r="547" spans="1:14" x14ac:dyDescent="0.25">
      <c r="A547" t="s">
        <v>8822</v>
      </c>
      <c r="B547" t="s">
        <v>8823</v>
      </c>
      <c r="C547" t="s">
        <v>76</v>
      </c>
      <c r="D547" t="s">
        <v>8824</v>
      </c>
      <c r="E547" t="s">
        <v>18</v>
      </c>
      <c r="F547" t="s">
        <v>8825</v>
      </c>
      <c r="G547" t="s">
        <v>8826</v>
      </c>
      <c r="H547" t="s">
        <v>8827</v>
      </c>
      <c r="I547" t="s">
        <v>34</v>
      </c>
      <c r="J547" t="s">
        <v>412</v>
      </c>
      <c r="K547" t="s">
        <v>24</v>
      </c>
      <c r="L547" t="s">
        <v>6270</v>
      </c>
      <c r="M547" t="s">
        <v>8828</v>
      </c>
      <c r="N547" t="s">
        <v>46</v>
      </c>
    </row>
    <row r="548" spans="1:14" x14ac:dyDescent="0.25">
      <c r="A548" t="s">
        <v>8829</v>
      </c>
      <c r="B548" t="s">
        <v>8231</v>
      </c>
      <c r="C548" t="s">
        <v>76</v>
      </c>
      <c r="D548" t="s">
        <v>49</v>
      </c>
      <c r="E548" t="s">
        <v>18</v>
      </c>
      <c r="F548" t="s">
        <v>8830</v>
      </c>
      <c r="G548" t="s">
        <v>8831</v>
      </c>
      <c r="H548" t="s">
        <v>8832</v>
      </c>
      <c r="I548" t="s">
        <v>34</v>
      </c>
      <c r="J548" t="s">
        <v>626</v>
      </c>
      <c r="K548" t="s">
        <v>24</v>
      </c>
      <c r="L548" t="s">
        <v>54</v>
      </c>
      <c r="M548" t="s">
        <v>8833</v>
      </c>
      <c r="N548" t="s">
        <v>46</v>
      </c>
    </row>
    <row r="549" spans="1:14" x14ac:dyDescent="0.25">
      <c r="A549" t="s">
        <v>8850</v>
      </c>
      <c r="B549" t="s">
        <v>8851</v>
      </c>
      <c r="C549" t="s">
        <v>76</v>
      </c>
      <c r="D549" t="s">
        <v>2264</v>
      </c>
      <c r="E549" t="s">
        <v>18</v>
      </c>
      <c r="F549" t="s">
        <v>8852</v>
      </c>
      <c r="G549" t="s">
        <v>8853</v>
      </c>
      <c r="H549" t="s">
        <v>8854</v>
      </c>
      <c r="I549" t="s">
        <v>34</v>
      </c>
      <c r="J549" t="s">
        <v>575</v>
      </c>
      <c r="K549" t="s">
        <v>24</v>
      </c>
      <c r="L549" t="s">
        <v>224</v>
      </c>
      <c r="M549" t="s">
        <v>8855</v>
      </c>
      <c r="N549" t="s">
        <v>46</v>
      </c>
    </row>
    <row r="550" spans="1:14" x14ac:dyDescent="0.25">
      <c r="A550" t="s">
        <v>8856</v>
      </c>
      <c r="B550" t="s">
        <v>2779</v>
      </c>
      <c r="C550" t="s">
        <v>76</v>
      </c>
      <c r="D550" t="s">
        <v>102</v>
      </c>
      <c r="E550" t="s">
        <v>18</v>
      </c>
      <c r="F550" t="s">
        <v>8857</v>
      </c>
      <c r="G550" t="s">
        <v>8858</v>
      </c>
      <c r="H550" t="s">
        <v>8859</v>
      </c>
      <c r="I550" t="s">
        <v>34</v>
      </c>
      <c r="J550" t="s">
        <v>794</v>
      </c>
      <c r="K550" t="s">
        <v>24</v>
      </c>
      <c r="L550" t="s">
        <v>373</v>
      </c>
      <c r="M550" t="s">
        <v>8860</v>
      </c>
      <c r="N550" t="s">
        <v>46</v>
      </c>
    </row>
    <row r="551" spans="1:14" x14ac:dyDescent="0.25">
      <c r="A551" t="s">
        <v>8861</v>
      </c>
      <c r="B551" t="s">
        <v>8862</v>
      </c>
      <c r="C551" t="s">
        <v>76</v>
      </c>
      <c r="D551" t="s">
        <v>8863</v>
      </c>
      <c r="E551" t="s">
        <v>18</v>
      </c>
      <c r="F551" t="s">
        <v>8864</v>
      </c>
      <c r="G551" t="s">
        <v>8865</v>
      </c>
      <c r="H551" t="s">
        <v>8866</v>
      </c>
      <c r="I551" t="s">
        <v>34</v>
      </c>
      <c r="J551" t="s">
        <v>106</v>
      </c>
      <c r="K551" t="s">
        <v>24</v>
      </c>
      <c r="L551" t="s">
        <v>82</v>
      </c>
      <c r="M551" t="s">
        <v>8867</v>
      </c>
      <c r="N551" t="s">
        <v>46</v>
      </c>
    </row>
    <row r="552" spans="1:14" x14ac:dyDescent="0.25">
      <c r="A552" t="s">
        <v>8868</v>
      </c>
      <c r="B552" t="s">
        <v>8869</v>
      </c>
      <c r="C552" t="s">
        <v>76</v>
      </c>
      <c r="D552" t="s">
        <v>631</v>
      </c>
      <c r="E552" t="s">
        <v>18</v>
      </c>
      <c r="F552" t="s">
        <v>8870</v>
      </c>
      <c r="G552" t="s">
        <v>8871</v>
      </c>
      <c r="H552" t="s">
        <v>8872</v>
      </c>
      <c r="I552" t="s">
        <v>34</v>
      </c>
      <c r="J552" t="s">
        <v>635</v>
      </c>
      <c r="K552" t="s">
        <v>24</v>
      </c>
      <c r="L552" t="s">
        <v>2467</v>
      </c>
      <c r="M552" t="s">
        <v>8873</v>
      </c>
      <c r="N552" t="s">
        <v>46</v>
      </c>
    </row>
    <row r="553" spans="1:14" x14ac:dyDescent="0.25">
      <c r="A553" t="s">
        <v>8879</v>
      </c>
      <c r="B553" t="s">
        <v>8880</v>
      </c>
      <c r="C553" t="s">
        <v>76</v>
      </c>
      <c r="D553" t="s">
        <v>8881</v>
      </c>
      <c r="E553" t="s">
        <v>18</v>
      </c>
      <c r="F553" t="s">
        <v>8882</v>
      </c>
      <c r="G553" t="s">
        <v>8883</v>
      </c>
      <c r="H553" t="s">
        <v>8884</v>
      </c>
      <c r="I553" t="s">
        <v>34</v>
      </c>
      <c r="J553" t="s">
        <v>1744</v>
      </c>
      <c r="K553" t="s">
        <v>24</v>
      </c>
      <c r="L553" t="s">
        <v>3702</v>
      </c>
      <c r="M553" t="s">
        <v>8885</v>
      </c>
      <c r="N553" t="s">
        <v>46</v>
      </c>
    </row>
    <row r="554" spans="1:14" x14ac:dyDescent="0.25">
      <c r="A554" t="s">
        <v>8886</v>
      </c>
      <c r="B554" t="s">
        <v>8887</v>
      </c>
      <c r="C554" t="s">
        <v>76</v>
      </c>
      <c r="D554" t="s">
        <v>2328</v>
      </c>
      <c r="E554" t="s">
        <v>18</v>
      </c>
      <c r="F554" t="s">
        <v>8888</v>
      </c>
      <c r="G554" t="s">
        <v>8889</v>
      </c>
      <c r="H554" t="s">
        <v>8890</v>
      </c>
      <c r="I554" t="s">
        <v>34</v>
      </c>
      <c r="J554" t="s">
        <v>669</v>
      </c>
      <c r="K554" t="s">
        <v>24</v>
      </c>
      <c r="L554" t="s">
        <v>44</v>
      </c>
      <c r="M554" t="s">
        <v>8891</v>
      </c>
      <c r="N554" t="s">
        <v>46</v>
      </c>
    </row>
    <row r="555" spans="1:14" x14ac:dyDescent="0.25">
      <c r="A555" t="s">
        <v>8892</v>
      </c>
      <c r="B555" t="s">
        <v>8893</v>
      </c>
      <c r="C555" t="s">
        <v>76</v>
      </c>
      <c r="D555" t="s">
        <v>8894</v>
      </c>
      <c r="E555" t="s">
        <v>18</v>
      </c>
      <c r="F555" t="s">
        <v>8895</v>
      </c>
      <c r="G555" t="s">
        <v>8896</v>
      </c>
      <c r="H555" t="s">
        <v>8897</v>
      </c>
      <c r="I555" t="s">
        <v>34</v>
      </c>
      <c r="J555" t="s">
        <v>456</v>
      </c>
      <c r="K555" t="s">
        <v>24</v>
      </c>
      <c r="L555" t="s">
        <v>848</v>
      </c>
      <c r="M555" t="s">
        <v>8898</v>
      </c>
      <c r="N555" t="s">
        <v>46</v>
      </c>
    </row>
    <row r="556" spans="1:14" x14ac:dyDescent="0.25">
      <c r="A556" t="s">
        <v>8899</v>
      </c>
      <c r="B556" t="s">
        <v>8900</v>
      </c>
      <c r="C556" t="s">
        <v>76</v>
      </c>
      <c r="D556" t="s">
        <v>8901</v>
      </c>
      <c r="E556" t="s">
        <v>18</v>
      </c>
      <c r="F556" t="s">
        <v>8902</v>
      </c>
      <c r="G556" t="s">
        <v>8903</v>
      </c>
      <c r="H556" t="s">
        <v>8904</v>
      </c>
      <c r="I556" t="s">
        <v>34</v>
      </c>
      <c r="J556" t="s">
        <v>120</v>
      </c>
      <c r="K556" t="s">
        <v>24</v>
      </c>
      <c r="L556" t="s">
        <v>82</v>
      </c>
      <c r="M556" t="s">
        <v>8905</v>
      </c>
      <c r="N556" t="s">
        <v>46</v>
      </c>
    </row>
    <row r="557" spans="1:14" x14ac:dyDescent="0.25">
      <c r="A557" t="s">
        <v>8913</v>
      </c>
      <c r="B557" t="s">
        <v>101</v>
      </c>
      <c r="C557" t="s">
        <v>76</v>
      </c>
      <c r="D557" t="s">
        <v>102</v>
      </c>
      <c r="E557" t="s">
        <v>18</v>
      </c>
      <c r="F557" t="s">
        <v>8914</v>
      </c>
      <c r="G557" t="s">
        <v>8915</v>
      </c>
      <c r="H557" t="s">
        <v>8916</v>
      </c>
      <c r="I557" t="s">
        <v>34</v>
      </c>
      <c r="J557" t="s">
        <v>1468</v>
      </c>
      <c r="K557" t="s">
        <v>24</v>
      </c>
      <c r="L557" t="s">
        <v>82</v>
      </c>
      <c r="M557" t="s">
        <v>8917</v>
      </c>
      <c r="N557" t="s">
        <v>46</v>
      </c>
    </row>
    <row r="558" spans="1:14" x14ac:dyDescent="0.25">
      <c r="A558" t="s">
        <v>8924</v>
      </c>
      <c r="B558" t="s">
        <v>8925</v>
      </c>
      <c r="C558" t="s">
        <v>76</v>
      </c>
      <c r="D558" t="s">
        <v>8926</v>
      </c>
      <c r="E558" t="s">
        <v>18</v>
      </c>
      <c r="F558" t="s">
        <v>8927</v>
      </c>
      <c r="G558" t="s">
        <v>8928</v>
      </c>
      <c r="H558" t="s">
        <v>8929</v>
      </c>
      <c r="I558" t="s">
        <v>34</v>
      </c>
      <c r="J558" t="s">
        <v>192</v>
      </c>
      <c r="K558" t="s">
        <v>24</v>
      </c>
      <c r="L558" t="s">
        <v>63</v>
      </c>
      <c r="M558" t="s">
        <v>8930</v>
      </c>
      <c r="N558" t="s">
        <v>46</v>
      </c>
    </row>
    <row r="559" spans="1:14" x14ac:dyDescent="0.25">
      <c r="A559" t="s">
        <v>8936</v>
      </c>
      <c r="C559" t="s">
        <v>16</v>
      </c>
      <c r="D559" t="s">
        <v>631</v>
      </c>
      <c r="E559" t="s">
        <v>18</v>
      </c>
      <c r="F559" t="s">
        <v>8937</v>
      </c>
      <c r="G559" t="s">
        <v>8938</v>
      </c>
      <c r="H559" t="s">
        <v>8939</v>
      </c>
      <c r="I559" t="s">
        <v>34</v>
      </c>
      <c r="J559" t="s">
        <v>192</v>
      </c>
      <c r="K559" t="s">
        <v>24</v>
      </c>
      <c r="L559" t="s">
        <v>8940</v>
      </c>
      <c r="M559" t="s">
        <v>8941</v>
      </c>
      <c r="N559" t="s">
        <v>46</v>
      </c>
    </row>
    <row r="560" spans="1:14" x14ac:dyDescent="0.25">
      <c r="A560" t="s">
        <v>8952</v>
      </c>
      <c r="B560" t="s">
        <v>8953</v>
      </c>
      <c r="C560" t="s">
        <v>16</v>
      </c>
      <c r="D560" t="s">
        <v>8954</v>
      </c>
      <c r="E560" t="s">
        <v>18</v>
      </c>
      <c r="F560" t="s">
        <v>8955</v>
      </c>
      <c r="G560" t="s">
        <v>8956</v>
      </c>
      <c r="H560" t="s">
        <v>8957</v>
      </c>
      <c r="I560" t="s">
        <v>34</v>
      </c>
      <c r="J560" t="s">
        <v>490</v>
      </c>
      <c r="K560" t="s">
        <v>24</v>
      </c>
      <c r="L560" t="s">
        <v>914</v>
      </c>
      <c r="M560" t="s">
        <v>8958</v>
      </c>
      <c r="N560" t="s">
        <v>46</v>
      </c>
    </row>
    <row r="561" spans="1:14" x14ac:dyDescent="0.25">
      <c r="A561" t="s">
        <v>8974</v>
      </c>
      <c r="B561" t="s">
        <v>8975</v>
      </c>
      <c r="C561" t="s">
        <v>76</v>
      </c>
      <c r="D561" t="s">
        <v>102</v>
      </c>
      <c r="E561" t="s">
        <v>18</v>
      </c>
      <c r="F561" t="s">
        <v>8976</v>
      </c>
      <c r="G561" t="s">
        <v>8977</v>
      </c>
      <c r="H561" t="s">
        <v>8978</v>
      </c>
      <c r="I561" t="s">
        <v>34</v>
      </c>
      <c r="J561" t="s">
        <v>769</v>
      </c>
      <c r="K561" t="s">
        <v>24</v>
      </c>
      <c r="L561" t="s">
        <v>82</v>
      </c>
      <c r="M561" t="s">
        <v>8979</v>
      </c>
      <c r="N561" t="s">
        <v>46</v>
      </c>
    </row>
    <row r="562" spans="1:14" x14ac:dyDescent="0.25">
      <c r="A562" t="s">
        <v>8980</v>
      </c>
      <c r="B562" t="s">
        <v>8981</v>
      </c>
      <c r="C562" t="s">
        <v>76</v>
      </c>
      <c r="D562" t="s">
        <v>8504</v>
      </c>
      <c r="E562" t="s">
        <v>18</v>
      </c>
      <c r="F562" t="s">
        <v>8982</v>
      </c>
      <c r="G562" t="s">
        <v>8983</v>
      </c>
      <c r="H562" t="s">
        <v>8984</v>
      </c>
      <c r="I562" t="s">
        <v>34</v>
      </c>
      <c r="J562" t="s">
        <v>463</v>
      </c>
      <c r="K562" t="s">
        <v>24</v>
      </c>
      <c r="L562" t="s">
        <v>5160</v>
      </c>
      <c r="M562" t="s">
        <v>8985</v>
      </c>
      <c r="N562" t="s">
        <v>46</v>
      </c>
    </row>
    <row r="563" spans="1:14" x14ac:dyDescent="0.25">
      <c r="A563" t="s">
        <v>8986</v>
      </c>
      <c r="B563" t="s">
        <v>48</v>
      </c>
      <c r="C563" t="s">
        <v>76</v>
      </c>
      <c r="D563" t="s">
        <v>49</v>
      </c>
      <c r="E563" t="s">
        <v>18</v>
      </c>
      <c r="F563" t="s">
        <v>8987</v>
      </c>
      <c r="G563" t="s">
        <v>8988</v>
      </c>
      <c r="H563" t="s">
        <v>8989</v>
      </c>
      <c r="I563" t="s">
        <v>34</v>
      </c>
      <c r="J563" t="s">
        <v>4468</v>
      </c>
      <c r="K563" t="s">
        <v>24</v>
      </c>
      <c r="L563" t="s">
        <v>54</v>
      </c>
      <c r="M563" t="s">
        <v>8990</v>
      </c>
      <c r="N563" t="s">
        <v>46</v>
      </c>
    </row>
    <row r="564" spans="1:14" x14ac:dyDescent="0.25">
      <c r="A564" t="s">
        <v>8997</v>
      </c>
      <c r="B564" t="s">
        <v>8998</v>
      </c>
      <c r="C564" t="s">
        <v>16</v>
      </c>
      <c r="D564" t="s">
        <v>8999</v>
      </c>
      <c r="E564" t="s">
        <v>18</v>
      </c>
      <c r="F564" t="s">
        <v>9000</v>
      </c>
      <c r="G564" t="s">
        <v>9001</v>
      </c>
      <c r="H564" t="s">
        <v>9002</v>
      </c>
      <c r="I564" t="s">
        <v>34</v>
      </c>
      <c r="J564" t="s">
        <v>635</v>
      </c>
      <c r="K564" t="s">
        <v>24</v>
      </c>
      <c r="L564" t="s">
        <v>63</v>
      </c>
      <c r="M564" t="s">
        <v>9003</v>
      </c>
      <c r="N564" t="s">
        <v>46</v>
      </c>
    </row>
    <row r="565" spans="1:14" x14ac:dyDescent="0.25">
      <c r="A565" t="s">
        <v>9004</v>
      </c>
      <c r="B565" t="s">
        <v>9005</v>
      </c>
      <c r="C565" t="s">
        <v>76</v>
      </c>
      <c r="D565" t="s">
        <v>39</v>
      </c>
      <c r="E565" t="s">
        <v>18</v>
      </c>
      <c r="F565" t="s">
        <v>9006</v>
      </c>
      <c r="G565" t="s">
        <v>9007</v>
      </c>
      <c r="H565" t="s">
        <v>9008</v>
      </c>
      <c r="I565" t="s">
        <v>34</v>
      </c>
      <c r="J565" t="s">
        <v>201</v>
      </c>
      <c r="K565" t="s">
        <v>24</v>
      </c>
      <c r="L565" t="s">
        <v>4679</v>
      </c>
      <c r="M565" t="s">
        <v>9009</v>
      </c>
      <c r="N565" t="s">
        <v>46</v>
      </c>
    </row>
    <row r="566" spans="1:14" x14ac:dyDescent="0.25">
      <c r="A566" t="s">
        <v>9010</v>
      </c>
      <c r="B566" t="s">
        <v>9011</v>
      </c>
      <c r="C566" t="s">
        <v>76</v>
      </c>
      <c r="D566" t="s">
        <v>1573</v>
      </c>
      <c r="E566" t="s">
        <v>18</v>
      </c>
      <c r="F566" t="s">
        <v>9012</v>
      </c>
      <c r="G566" t="s">
        <v>9013</v>
      </c>
      <c r="H566" t="s">
        <v>9014</v>
      </c>
      <c r="I566" t="s">
        <v>34</v>
      </c>
      <c r="J566" t="s">
        <v>589</v>
      </c>
      <c r="K566" t="s">
        <v>24</v>
      </c>
      <c r="L566" t="s">
        <v>36</v>
      </c>
      <c r="M566" t="s">
        <v>9015</v>
      </c>
      <c r="N566" t="s">
        <v>46</v>
      </c>
    </row>
    <row r="567" spans="1:14" x14ac:dyDescent="0.25">
      <c r="A567" t="s">
        <v>4301</v>
      </c>
      <c r="B567" t="s">
        <v>9016</v>
      </c>
      <c r="C567" t="s">
        <v>76</v>
      </c>
      <c r="D567" t="s">
        <v>547</v>
      </c>
      <c r="E567" t="s">
        <v>18</v>
      </c>
      <c r="F567" t="s">
        <v>9017</v>
      </c>
      <c r="G567" t="s">
        <v>9018</v>
      </c>
      <c r="H567" t="s">
        <v>9019</v>
      </c>
      <c r="I567" t="s">
        <v>34</v>
      </c>
      <c r="J567" t="s">
        <v>1501</v>
      </c>
      <c r="K567" t="s">
        <v>24</v>
      </c>
      <c r="L567" t="s">
        <v>552</v>
      </c>
      <c r="M567" t="s">
        <v>9020</v>
      </c>
      <c r="N567" t="s">
        <v>46</v>
      </c>
    </row>
    <row r="568" spans="1:14" x14ac:dyDescent="0.25">
      <c r="A568" t="s">
        <v>9027</v>
      </c>
      <c r="B568" t="s">
        <v>9028</v>
      </c>
      <c r="C568" t="s">
        <v>76</v>
      </c>
      <c r="D568" t="s">
        <v>9029</v>
      </c>
      <c r="E568" t="s">
        <v>18</v>
      </c>
      <c r="F568" t="s">
        <v>9030</v>
      </c>
      <c r="G568" t="s">
        <v>9031</v>
      </c>
      <c r="H568" t="s">
        <v>9032</v>
      </c>
      <c r="I568" t="s">
        <v>34</v>
      </c>
      <c r="J568" t="s">
        <v>528</v>
      </c>
      <c r="K568" t="s">
        <v>24</v>
      </c>
      <c r="L568" t="s">
        <v>82</v>
      </c>
      <c r="M568" t="s">
        <v>9033</v>
      </c>
      <c r="N568" t="s">
        <v>46</v>
      </c>
    </row>
    <row r="569" spans="1:14" x14ac:dyDescent="0.25">
      <c r="A569" t="s">
        <v>9034</v>
      </c>
      <c r="B569" t="s">
        <v>6744</v>
      </c>
      <c r="C569" t="s">
        <v>76</v>
      </c>
      <c r="D569" t="s">
        <v>631</v>
      </c>
      <c r="E569" t="s">
        <v>18</v>
      </c>
      <c r="F569" t="s">
        <v>9035</v>
      </c>
      <c r="G569" t="s">
        <v>9036</v>
      </c>
      <c r="H569" t="s">
        <v>9037</v>
      </c>
      <c r="I569" t="s">
        <v>34</v>
      </c>
      <c r="J569" t="s">
        <v>81</v>
      </c>
      <c r="K569" t="s">
        <v>24</v>
      </c>
      <c r="L569" t="s">
        <v>2467</v>
      </c>
      <c r="M569" t="s">
        <v>9038</v>
      </c>
      <c r="N569" t="s">
        <v>46</v>
      </c>
    </row>
    <row r="570" spans="1:14" x14ac:dyDescent="0.25">
      <c r="A570" t="s">
        <v>9039</v>
      </c>
      <c r="B570" t="s">
        <v>9040</v>
      </c>
      <c r="C570" t="s">
        <v>16</v>
      </c>
      <c r="D570" t="s">
        <v>9041</v>
      </c>
      <c r="E570" t="s">
        <v>18</v>
      </c>
      <c r="F570" t="s">
        <v>9042</v>
      </c>
      <c r="G570" t="s">
        <v>9043</v>
      </c>
      <c r="H570" t="s">
        <v>9044</v>
      </c>
      <c r="I570" t="s">
        <v>34</v>
      </c>
      <c r="J570" t="s">
        <v>170</v>
      </c>
      <c r="K570" t="s">
        <v>24</v>
      </c>
      <c r="L570" t="s">
        <v>552</v>
      </c>
      <c r="M570" t="s">
        <v>9045</v>
      </c>
      <c r="N570" t="s">
        <v>46</v>
      </c>
    </row>
    <row r="571" spans="1:14" x14ac:dyDescent="0.25">
      <c r="A571" t="s">
        <v>9050</v>
      </c>
      <c r="B571" t="s">
        <v>2866</v>
      </c>
      <c r="C571" t="s">
        <v>76</v>
      </c>
      <c r="D571" t="s">
        <v>1376</v>
      </c>
      <c r="E571" t="s">
        <v>18</v>
      </c>
      <c r="F571" t="s">
        <v>9051</v>
      </c>
      <c r="G571" t="s">
        <v>9052</v>
      </c>
      <c r="H571" t="s">
        <v>9053</v>
      </c>
      <c r="I571" t="s">
        <v>34</v>
      </c>
      <c r="J571" t="s">
        <v>201</v>
      </c>
      <c r="K571" t="s">
        <v>24</v>
      </c>
      <c r="L571" t="s">
        <v>477</v>
      </c>
      <c r="M571" t="s">
        <v>9054</v>
      </c>
      <c r="N571" t="s">
        <v>46</v>
      </c>
    </row>
    <row r="572" spans="1:14" x14ac:dyDescent="0.25">
      <c r="A572" t="s">
        <v>9055</v>
      </c>
      <c r="B572" t="s">
        <v>9056</v>
      </c>
      <c r="C572" t="s">
        <v>76</v>
      </c>
      <c r="D572" t="s">
        <v>4043</v>
      </c>
      <c r="E572" t="s">
        <v>18</v>
      </c>
      <c r="F572" t="s">
        <v>9057</v>
      </c>
      <c r="G572" t="s">
        <v>9058</v>
      </c>
      <c r="H572" t="s">
        <v>9059</v>
      </c>
      <c r="I572" t="s">
        <v>34</v>
      </c>
      <c r="J572" t="s">
        <v>201</v>
      </c>
      <c r="K572" t="s">
        <v>24</v>
      </c>
      <c r="L572" t="s">
        <v>82</v>
      </c>
      <c r="M572" t="s">
        <v>9060</v>
      </c>
      <c r="N572" t="s">
        <v>46</v>
      </c>
    </row>
    <row r="573" spans="1:14" x14ac:dyDescent="0.25">
      <c r="A573" t="s">
        <v>9073</v>
      </c>
      <c r="B573" t="s">
        <v>9074</v>
      </c>
      <c r="C573" t="s">
        <v>16</v>
      </c>
      <c r="D573" t="s">
        <v>9075</v>
      </c>
      <c r="E573" t="s">
        <v>18</v>
      </c>
      <c r="F573" t="s">
        <v>9076</v>
      </c>
      <c r="G573" t="s">
        <v>9077</v>
      </c>
      <c r="H573" t="s">
        <v>9078</v>
      </c>
      <c r="I573" t="s">
        <v>34</v>
      </c>
      <c r="J573" t="s">
        <v>648</v>
      </c>
      <c r="K573" t="s">
        <v>24</v>
      </c>
      <c r="L573" t="s">
        <v>233</v>
      </c>
      <c r="M573" t="s">
        <v>9079</v>
      </c>
      <c r="N573" t="s">
        <v>46</v>
      </c>
    </row>
    <row r="574" spans="1:14" x14ac:dyDescent="0.25">
      <c r="A574" t="s">
        <v>9092</v>
      </c>
      <c r="C574" t="s">
        <v>16</v>
      </c>
      <c r="D574" t="s">
        <v>503</v>
      </c>
      <c r="E574" t="s">
        <v>18</v>
      </c>
      <c r="F574" t="s">
        <v>9093</v>
      </c>
      <c r="G574" t="s">
        <v>9094</v>
      </c>
      <c r="H574" t="s">
        <v>9095</v>
      </c>
      <c r="I574" t="s">
        <v>34</v>
      </c>
      <c r="J574" t="s">
        <v>669</v>
      </c>
      <c r="K574" t="s">
        <v>24</v>
      </c>
      <c r="L574" t="s">
        <v>9096</v>
      </c>
      <c r="M574" t="s">
        <v>9097</v>
      </c>
      <c r="N574" t="s">
        <v>46</v>
      </c>
    </row>
    <row r="575" spans="1:14" x14ac:dyDescent="0.25">
      <c r="A575" t="s">
        <v>9123</v>
      </c>
      <c r="B575" t="s">
        <v>9124</v>
      </c>
      <c r="C575" t="s">
        <v>16</v>
      </c>
      <c r="D575" t="s">
        <v>288</v>
      </c>
      <c r="E575" t="s">
        <v>695</v>
      </c>
      <c r="F575" t="s">
        <v>9132</v>
      </c>
      <c r="G575" t="s">
        <v>9133</v>
      </c>
      <c r="H575" t="s">
        <v>9134</v>
      </c>
      <c r="I575" t="s">
        <v>34</v>
      </c>
      <c r="J575" t="s">
        <v>1056</v>
      </c>
      <c r="K575" t="s">
        <v>24</v>
      </c>
      <c r="L575" t="s">
        <v>224</v>
      </c>
      <c r="M575" t="s">
        <v>9135</v>
      </c>
      <c r="N575" t="s">
        <v>46</v>
      </c>
    </row>
    <row r="576" spans="1:14" x14ac:dyDescent="0.25">
      <c r="A576" t="s">
        <v>9174</v>
      </c>
      <c r="B576" t="s">
        <v>9175</v>
      </c>
      <c r="C576" t="s">
        <v>76</v>
      </c>
      <c r="D576" t="s">
        <v>8596</v>
      </c>
      <c r="E576" t="s">
        <v>695</v>
      </c>
      <c r="F576" t="s">
        <v>9176</v>
      </c>
      <c r="G576" t="s">
        <v>9177</v>
      </c>
      <c r="H576" t="s">
        <v>9178</v>
      </c>
      <c r="I576" t="s">
        <v>34</v>
      </c>
      <c r="J576" t="s">
        <v>1372</v>
      </c>
      <c r="K576" t="s">
        <v>24</v>
      </c>
      <c r="L576" t="s">
        <v>9179</v>
      </c>
      <c r="M576" t="s">
        <v>9180</v>
      </c>
      <c r="N576" t="s">
        <v>46</v>
      </c>
    </row>
    <row r="577" spans="1:14" x14ac:dyDescent="0.25">
      <c r="A577" t="s">
        <v>5580</v>
      </c>
      <c r="B577" t="s">
        <v>9181</v>
      </c>
      <c r="C577" t="s">
        <v>16</v>
      </c>
      <c r="D577" t="s">
        <v>5227</v>
      </c>
      <c r="E577" t="s">
        <v>695</v>
      </c>
      <c r="F577" t="s">
        <v>9182</v>
      </c>
      <c r="G577" t="s">
        <v>9183</v>
      </c>
      <c r="H577" t="s">
        <v>9184</v>
      </c>
      <c r="I577" t="s">
        <v>34</v>
      </c>
      <c r="J577" t="s">
        <v>7669</v>
      </c>
      <c r="K577" t="s">
        <v>24</v>
      </c>
      <c r="L577" t="s">
        <v>2863</v>
      </c>
      <c r="M577" t="s">
        <v>9185</v>
      </c>
      <c r="N577" t="s">
        <v>46</v>
      </c>
    </row>
    <row r="578" spans="1:14" x14ac:dyDescent="0.25">
      <c r="A578" t="s">
        <v>9206</v>
      </c>
      <c r="B578" t="s">
        <v>9137</v>
      </c>
      <c r="C578" t="s">
        <v>16</v>
      </c>
      <c r="D578" t="s">
        <v>9138</v>
      </c>
      <c r="E578" t="s">
        <v>695</v>
      </c>
      <c r="F578" t="s">
        <v>9207</v>
      </c>
      <c r="G578" t="s">
        <v>9208</v>
      </c>
      <c r="H578" t="s">
        <v>9209</v>
      </c>
      <c r="I578" t="s">
        <v>34</v>
      </c>
      <c r="J578" t="s">
        <v>1056</v>
      </c>
      <c r="K578" t="s">
        <v>24</v>
      </c>
      <c r="L578" t="s">
        <v>9210</v>
      </c>
      <c r="M578" t="s">
        <v>9211</v>
      </c>
      <c r="N578" t="s">
        <v>46</v>
      </c>
    </row>
    <row r="579" spans="1:14" x14ac:dyDescent="0.25">
      <c r="A579" t="s">
        <v>9256</v>
      </c>
      <c r="C579" t="s">
        <v>76</v>
      </c>
      <c r="D579" t="s">
        <v>6940</v>
      </c>
      <c r="E579" t="s">
        <v>695</v>
      </c>
      <c r="F579" t="s">
        <v>9257</v>
      </c>
      <c r="G579" t="s">
        <v>9258</v>
      </c>
      <c r="H579" t="s">
        <v>9259</v>
      </c>
      <c r="I579" t="s">
        <v>34</v>
      </c>
      <c r="J579" t="s">
        <v>1372</v>
      </c>
      <c r="K579" t="s">
        <v>24</v>
      </c>
      <c r="L579" t="s">
        <v>2467</v>
      </c>
      <c r="M579" t="s">
        <v>9260</v>
      </c>
      <c r="N579" t="s">
        <v>46</v>
      </c>
    </row>
    <row r="580" spans="1:14" x14ac:dyDescent="0.25">
      <c r="A580" t="s">
        <v>9273</v>
      </c>
      <c r="B580" t="s">
        <v>9137</v>
      </c>
      <c r="C580" t="s">
        <v>16</v>
      </c>
      <c r="D580" t="s">
        <v>9138</v>
      </c>
      <c r="E580" t="s">
        <v>695</v>
      </c>
      <c r="F580" t="s">
        <v>9274</v>
      </c>
      <c r="G580" t="s">
        <v>9275</v>
      </c>
      <c r="H580" t="s">
        <v>9276</v>
      </c>
      <c r="I580" t="s">
        <v>34</v>
      </c>
      <c r="J580" t="s">
        <v>1056</v>
      </c>
      <c r="K580" t="s">
        <v>24</v>
      </c>
      <c r="L580" t="s">
        <v>9142</v>
      </c>
      <c r="M580" t="s">
        <v>9277</v>
      </c>
      <c r="N580" t="s">
        <v>46</v>
      </c>
    </row>
    <row r="581" spans="1:14" x14ac:dyDescent="0.25">
      <c r="A581" t="s">
        <v>6915</v>
      </c>
      <c r="B581" t="s">
        <v>6916</v>
      </c>
      <c r="C581" t="s">
        <v>16</v>
      </c>
      <c r="D581" t="s">
        <v>9292</v>
      </c>
      <c r="E581" t="s">
        <v>695</v>
      </c>
      <c r="F581" t="s">
        <v>9293</v>
      </c>
      <c r="G581" t="s">
        <v>9294</v>
      </c>
      <c r="H581" t="s">
        <v>9295</v>
      </c>
      <c r="I581" t="s">
        <v>34</v>
      </c>
      <c r="J581" t="s">
        <v>1488</v>
      </c>
      <c r="K581" t="s">
        <v>24</v>
      </c>
      <c r="L581" t="s">
        <v>900</v>
      </c>
      <c r="M581" t="s">
        <v>9296</v>
      </c>
      <c r="N581" t="s">
        <v>46</v>
      </c>
    </row>
    <row r="582" spans="1:14" x14ac:dyDescent="0.25">
      <c r="A582" t="s">
        <v>6915</v>
      </c>
      <c r="B582" t="s">
        <v>6916</v>
      </c>
      <c r="C582" t="s">
        <v>16</v>
      </c>
      <c r="D582" t="s">
        <v>9292</v>
      </c>
      <c r="E582" t="s">
        <v>695</v>
      </c>
      <c r="F582" t="s">
        <v>9301</v>
      </c>
      <c r="G582" t="s">
        <v>9302</v>
      </c>
      <c r="H582" t="s">
        <v>9303</v>
      </c>
      <c r="I582" t="s">
        <v>34</v>
      </c>
      <c r="J582" t="s">
        <v>669</v>
      </c>
      <c r="K582" t="s">
        <v>24</v>
      </c>
      <c r="L582" t="s">
        <v>900</v>
      </c>
      <c r="M582" t="s">
        <v>9304</v>
      </c>
      <c r="N582" t="s">
        <v>46</v>
      </c>
    </row>
    <row r="583" spans="1:14" x14ac:dyDescent="0.25">
      <c r="A583" t="s">
        <v>5580</v>
      </c>
      <c r="B583" t="s">
        <v>9353</v>
      </c>
      <c r="C583" t="s">
        <v>76</v>
      </c>
      <c r="D583" t="s">
        <v>5227</v>
      </c>
      <c r="E583" t="s">
        <v>695</v>
      </c>
      <c r="F583" t="s">
        <v>9354</v>
      </c>
      <c r="G583" t="s">
        <v>9355</v>
      </c>
      <c r="H583" t="s">
        <v>9356</v>
      </c>
      <c r="I583" t="s">
        <v>34</v>
      </c>
      <c r="J583" t="s">
        <v>463</v>
      </c>
      <c r="K583" t="s">
        <v>24</v>
      </c>
      <c r="L583" t="s">
        <v>2863</v>
      </c>
      <c r="M583" t="s">
        <v>9357</v>
      </c>
      <c r="N583" t="s">
        <v>46</v>
      </c>
    </row>
    <row r="584" spans="1:14" x14ac:dyDescent="0.25">
      <c r="A584" t="s">
        <v>9256</v>
      </c>
      <c r="C584" t="s">
        <v>76</v>
      </c>
      <c r="D584" t="s">
        <v>6940</v>
      </c>
      <c r="E584" t="s">
        <v>695</v>
      </c>
      <c r="F584" t="s">
        <v>9384</v>
      </c>
      <c r="G584" t="s">
        <v>9385</v>
      </c>
      <c r="H584" t="s">
        <v>9386</v>
      </c>
      <c r="I584" t="s">
        <v>34</v>
      </c>
      <c r="J584" t="s">
        <v>1557</v>
      </c>
      <c r="K584" t="s">
        <v>24</v>
      </c>
      <c r="L584" t="s">
        <v>3765</v>
      </c>
      <c r="M584" t="s">
        <v>9387</v>
      </c>
      <c r="N584" t="s">
        <v>46</v>
      </c>
    </row>
    <row r="585" spans="1:14" x14ac:dyDescent="0.25">
      <c r="A585" t="s">
        <v>9420</v>
      </c>
      <c r="B585" t="s">
        <v>9421</v>
      </c>
      <c r="C585" t="s">
        <v>76</v>
      </c>
      <c r="D585" t="s">
        <v>1052</v>
      </c>
      <c r="E585" t="s">
        <v>695</v>
      </c>
      <c r="F585" t="s">
        <v>9422</v>
      </c>
      <c r="G585" t="s">
        <v>9423</v>
      </c>
      <c r="H585" t="s">
        <v>9424</v>
      </c>
      <c r="I585" t="s">
        <v>34</v>
      </c>
      <c r="J585" t="s">
        <v>71</v>
      </c>
      <c r="K585" t="s">
        <v>24</v>
      </c>
      <c r="L585" t="s">
        <v>224</v>
      </c>
      <c r="M585" t="s">
        <v>9425</v>
      </c>
      <c r="N585" t="s">
        <v>46</v>
      </c>
    </row>
    <row r="586" spans="1:14" x14ac:dyDescent="0.25">
      <c r="A586" t="s">
        <v>9426</v>
      </c>
      <c r="B586" t="s">
        <v>9421</v>
      </c>
      <c r="C586" t="s">
        <v>76</v>
      </c>
      <c r="D586" t="s">
        <v>1052</v>
      </c>
      <c r="E586" t="s">
        <v>695</v>
      </c>
      <c r="F586" t="s">
        <v>9427</v>
      </c>
      <c r="G586" t="s">
        <v>9428</v>
      </c>
      <c r="H586" t="s">
        <v>9429</v>
      </c>
      <c r="I586" t="s">
        <v>34</v>
      </c>
      <c r="J586" t="s">
        <v>71</v>
      </c>
      <c r="K586" t="s">
        <v>24</v>
      </c>
      <c r="L586" t="s">
        <v>224</v>
      </c>
      <c r="M586" t="s">
        <v>9430</v>
      </c>
      <c r="N586" t="s">
        <v>46</v>
      </c>
    </row>
    <row r="587" spans="1:14" x14ac:dyDescent="0.25">
      <c r="A587" t="s">
        <v>3065</v>
      </c>
      <c r="B587" t="s">
        <v>3786</v>
      </c>
      <c r="C587" t="s">
        <v>76</v>
      </c>
      <c r="D587" t="s">
        <v>9439</v>
      </c>
      <c r="E587" t="s">
        <v>695</v>
      </c>
      <c r="F587" t="s">
        <v>9440</v>
      </c>
      <c r="G587" t="s">
        <v>9441</v>
      </c>
      <c r="H587" t="s">
        <v>9442</v>
      </c>
      <c r="I587" t="s">
        <v>34</v>
      </c>
      <c r="J587" t="s">
        <v>1413</v>
      </c>
      <c r="K587" t="s">
        <v>24</v>
      </c>
      <c r="L587" t="s">
        <v>2938</v>
      </c>
      <c r="M587" t="s">
        <v>9443</v>
      </c>
      <c r="N587" t="s">
        <v>46</v>
      </c>
    </row>
    <row r="588" spans="1:14" x14ac:dyDescent="0.25">
      <c r="A588" t="s">
        <v>9174</v>
      </c>
      <c r="B588" t="s">
        <v>9175</v>
      </c>
      <c r="C588" t="s">
        <v>76</v>
      </c>
      <c r="D588" t="s">
        <v>8596</v>
      </c>
      <c r="E588" t="s">
        <v>695</v>
      </c>
      <c r="F588" t="s">
        <v>9476</v>
      </c>
      <c r="G588" t="s">
        <v>9477</v>
      </c>
      <c r="H588" t="s">
        <v>9478</v>
      </c>
      <c r="I588" t="s">
        <v>34</v>
      </c>
      <c r="J588" t="s">
        <v>1372</v>
      </c>
      <c r="K588" t="s">
        <v>24</v>
      </c>
      <c r="L588" t="s">
        <v>9179</v>
      </c>
      <c r="M588" t="s">
        <v>9479</v>
      </c>
      <c r="N588" t="s">
        <v>46</v>
      </c>
    </row>
    <row r="589" spans="1:14" x14ac:dyDescent="0.25">
      <c r="A589" t="s">
        <v>9501</v>
      </c>
      <c r="B589" t="s">
        <v>1304</v>
      </c>
      <c r="C589" t="s">
        <v>16</v>
      </c>
      <c r="D589" t="s">
        <v>1052</v>
      </c>
      <c r="E589" t="s">
        <v>695</v>
      </c>
      <c r="F589" t="s">
        <v>9502</v>
      </c>
      <c r="G589" t="s">
        <v>9503</v>
      </c>
      <c r="H589" t="s">
        <v>9504</v>
      </c>
      <c r="I589" t="s">
        <v>34</v>
      </c>
      <c r="J589" t="s">
        <v>127</v>
      </c>
      <c r="K589" t="s">
        <v>24</v>
      </c>
      <c r="L589" t="s">
        <v>224</v>
      </c>
      <c r="M589" t="s">
        <v>9505</v>
      </c>
      <c r="N589" t="s">
        <v>46</v>
      </c>
    </row>
    <row r="590" spans="1:14" x14ac:dyDescent="0.25">
      <c r="A590" t="s">
        <v>9123</v>
      </c>
      <c r="B590" t="s">
        <v>9124</v>
      </c>
      <c r="C590" t="s">
        <v>16</v>
      </c>
      <c r="D590" t="s">
        <v>288</v>
      </c>
      <c r="E590" t="s">
        <v>695</v>
      </c>
      <c r="F590" t="s">
        <v>9522</v>
      </c>
      <c r="G590" t="s">
        <v>9523</v>
      </c>
      <c r="H590" t="s">
        <v>9524</v>
      </c>
      <c r="I590" t="s">
        <v>34</v>
      </c>
      <c r="J590" t="s">
        <v>1056</v>
      </c>
      <c r="K590" t="s">
        <v>24</v>
      </c>
      <c r="L590" t="s">
        <v>224</v>
      </c>
      <c r="M590" t="s">
        <v>9525</v>
      </c>
      <c r="N590" t="s">
        <v>46</v>
      </c>
    </row>
    <row r="591" spans="1:14" x14ac:dyDescent="0.25">
      <c r="A591" t="s">
        <v>9163</v>
      </c>
      <c r="B591" t="s">
        <v>9164</v>
      </c>
      <c r="C591" t="s">
        <v>76</v>
      </c>
      <c r="D591" t="s">
        <v>329</v>
      </c>
      <c r="E591" t="s">
        <v>695</v>
      </c>
      <c r="F591" t="s">
        <v>9589</v>
      </c>
      <c r="G591" t="s">
        <v>9590</v>
      </c>
      <c r="H591" t="s">
        <v>9591</v>
      </c>
      <c r="I591" t="s">
        <v>34</v>
      </c>
      <c r="J591" t="s">
        <v>333</v>
      </c>
      <c r="K591" t="s">
        <v>24</v>
      </c>
      <c r="L591" t="s">
        <v>334</v>
      </c>
      <c r="M591" t="s">
        <v>9592</v>
      </c>
      <c r="N591" t="s">
        <v>46</v>
      </c>
    </row>
    <row r="592" spans="1:14" x14ac:dyDescent="0.25">
      <c r="A592" t="s">
        <v>5580</v>
      </c>
      <c r="B592" t="s">
        <v>9353</v>
      </c>
      <c r="C592" t="s">
        <v>76</v>
      </c>
      <c r="D592" t="s">
        <v>5227</v>
      </c>
      <c r="E592" t="s">
        <v>695</v>
      </c>
      <c r="F592" t="s">
        <v>9601</v>
      </c>
      <c r="G592" t="s">
        <v>9602</v>
      </c>
      <c r="H592" t="s">
        <v>9603</v>
      </c>
      <c r="I592" t="s">
        <v>34</v>
      </c>
      <c r="J592" t="s">
        <v>463</v>
      </c>
      <c r="K592" t="s">
        <v>24</v>
      </c>
      <c r="L592" t="s">
        <v>2863</v>
      </c>
      <c r="M592" t="s">
        <v>9604</v>
      </c>
      <c r="N592" t="s">
        <v>46</v>
      </c>
    </row>
    <row r="593" spans="1:14" x14ac:dyDescent="0.25">
      <c r="A593" t="s">
        <v>5580</v>
      </c>
      <c r="B593" t="s">
        <v>9181</v>
      </c>
      <c r="C593" t="s">
        <v>16</v>
      </c>
      <c r="D593" t="s">
        <v>5227</v>
      </c>
      <c r="E593" t="s">
        <v>695</v>
      </c>
      <c r="F593" t="s">
        <v>9626</v>
      </c>
      <c r="G593" t="s">
        <v>9627</v>
      </c>
      <c r="H593" t="s">
        <v>9628</v>
      </c>
      <c r="I593" t="s">
        <v>34</v>
      </c>
      <c r="J593" t="s">
        <v>7669</v>
      </c>
      <c r="K593" t="s">
        <v>24</v>
      </c>
      <c r="L593" t="s">
        <v>2863</v>
      </c>
      <c r="M593" t="s">
        <v>9629</v>
      </c>
      <c r="N593" t="s">
        <v>46</v>
      </c>
    </row>
    <row r="594" spans="1:14" x14ac:dyDescent="0.25">
      <c r="A594" t="s">
        <v>6915</v>
      </c>
      <c r="B594" t="s">
        <v>6916</v>
      </c>
      <c r="C594" t="s">
        <v>16</v>
      </c>
      <c r="D594" t="s">
        <v>9292</v>
      </c>
      <c r="E594" t="s">
        <v>695</v>
      </c>
      <c r="F594" t="s">
        <v>9672</v>
      </c>
      <c r="G594" t="s">
        <v>9673</v>
      </c>
      <c r="H594" t="s">
        <v>9674</v>
      </c>
      <c r="I594" t="s">
        <v>34</v>
      </c>
      <c r="J594" t="s">
        <v>551</v>
      </c>
      <c r="K594" t="s">
        <v>24</v>
      </c>
      <c r="L594" t="s">
        <v>900</v>
      </c>
      <c r="M594" t="s">
        <v>9675</v>
      </c>
      <c r="N594" t="s">
        <v>46</v>
      </c>
    </row>
    <row r="595" spans="1:14" x14ac:dyDescent="0.25">
      <c r="A595" t="s">
        <v>9668</v>
      </c>
      <c r="B595" t="s">
        <v>9796</v>
      </c>
      <c r="C595" t="s">
        <v>76</v>
      </c>
      <c r="D595" t="s">
        <v>329</v>
      </c>
      <c r="E595" t="s">
        <v>695</v>
      </c>
      <c r="F595" t="s">
        <v>9797</v>
      </c>
      <c r="G595" t="s">
        <v>9798</v>
      </c>
      <c r="H595" t="s">
        <v>9799</v>
      </c>
      <c r="I595" t="s">
        <v>34</v>
      </c>
      <c r="J595" t="s">
        <v>127</v>
      </c>
      <c r="K595" t="s">
        <v>24</v>
      </c>
      <c r="L595" t="s">
        <v>334</v>
      </c>
      <c r="M595" t="s">
        <v>9800</v>
      </c>
      <c r="N595" t="s">
        <v>46</v>
      </c>
    </row>
    <row r="596" spans="1:14" x14ac:dyDescent="0.25">
      <c r="A596" t="s">
        <v>10023</v>
      </c>
      <c r="B596" t="s">
        <v>10024</v>
      </c>
      <c r="C596" t="s">
        <v>16</v>
      </c>
      <c r="D596" t="s">
        <v>10025</v>
      </c>
      <c r="E596" t="s">
        <v>18</v>
      </c>
      <c r="F596" t="s">
        <v>10026</v>
      </c>
      <c r="G596" t="s">
        <v>10027</v>
      </c>
      <c r="H596" t="s">
        <v>10028</v>
      </c>
      <c r="I596" t="s">
        <v>34</v>
      </c>
      <c r="J596" t="s">
        <v>536</v>
      </c>
      <c r="K596" t="s">
        <v>24</v>
      </c>
      <c r="L596" t="s">
        <v>10029</v>
      </c>
      <c r="M596" t="s">
        <v>10030</v>
      </c>
      <c r="N596" t="s">
        <v>46</v>
      </c>
    </row>
    <row r="597" spans="1:14" x14ac:dyDescent="0.25">
      <c r="A597" t="s">
        <v>10031</v>
      </c>
      <c r="B597" t="s">
        <v>10032</v>
      </c>
      <c r="C597" t="s">
        <v>16</v>
      </c>
      <c r="D597" t="s">
        <v>437</v>
      </c>
      <c r="E597" t="s">
        <v>18</v>
      </c>
      <c r="F597" t="s">
        <v>10033</v>
      </c>
      <c r="G597" t="s">
        <v>10034</v>
      </c>
      <c r="H597" t="s">
        <v>10035</v>
      </c>
      <c r="I597" t="s">
        <v>34</v>
      </c>
      <c r="J597" t="s">
        <v>1435</v>
      </c>
      <c r="K597" t="s">
        <v>24</v>
      </c>
      <c r="L597" t="s">
        <v>441</v>
      </c>
      <c r="M597" t="s">
        <v>10036</v>
      </c>
      <c r="N597" t="s">
        <v>46</v>
      </c>
    </row>
    <row r="598" spans="1:14" x14ac:dyDescent="0.25">
      <c r="A598" t="s">
        <v>10037</v>
      </c>
      <c r="B598" t="s">
        <v>1658</v>
      </c>
      <c r="C598" t="s">
        <v>76</v>
      </c>
      <c r="D598" t="s">
        <v>10038</v>
      </c>
      <c r="E598" t="s">
        <v>18</v>
      </c>
      <c r="F598" t="s">
        <v>10039</v>
      </c>
      <c r="G598" t="s">
        <v>10040</v>
      </c>
      <c r="H598" t="s">
        <v>10041</v>
      </c>
      <c r="I598" t="s">
        <v>34</v>
      </c>
      <c r="J598" t="s">
        <v>635</v>
      </c>
      <c r="K598" t="s">
        <v>24</v>
      </c>
      <c r="L598" t="s">
        <v>7450</v>
      </c>
      <c r="M598" t="s">
        <v>10042</v>
      </c>
      <c r="N598" t="s">
        <v>46</v>
      </c>
    </row>
    <row r="599" spans="1:14" x14ac:dyDescent="0.25">
      <c r="A599" t="s">
        <v>10047</v>
      </c>
      <c r="B599" t="s">
        <v>10048</v>
      </c>
      <c r="C599" t="s">
        <v>16</v>
      </c>
      <c r="D599" t="s">
        <v>5502</v>
      </c>
      <c r="E599" t="s">
        <v>18</v>
      </c>
      <c r="F599" t="s">
        <v>10049</v>
      </c>
      <c r="G599" t="s">
        <v>10050</v>
      </c>
      <c r="H599" t="s">
        <v>10051</v>
      </c>
      <c r="I599" t="s">
        <v>34</v>
      </c>
      <c r="J599" t="s">
        <v>53</v>
      </c>
      <c r="K599" t="s">
        <v>24</v>
      </c>
      <c r="L599" t="s">
        <v>2442</v>
      </c>
      <c r="M599" t="s">
        <v>10052</v>
      </c>
      <c r="N599" t="s">
        <v>46</v>
      </c>
    </row>
  </sheetData>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V314"/>
  <sheetViews>
    <sheetView workbookViewId="0"/>
  </sheetViews>
  <sheetFormatPr baseColWidth="10" defaultRowHeight="15" x14ac:dyDescent="0.25"/>
  <sheetData>
    <row r="1" spans="1:22" x14ac:dyDescent="0.25">
      <c r="A1" s="1" t="s">
        <v>10116</v>
      </c>
      <c r="B1" s="1" t="s">
        <v>10117</v>
      </c>
      <c r="C1" s="7" t="s">
        <v>10118</v>
      </c>
      <c r="D1" s="7" t="s">
        <v>10119</v>
      </c>
      <c r="F1" s="3" t="s">
        <v>10108</v>
      </c>
      <c r="G1" t="s">
        <v>10120</v>
      </c>
      <c r="L1" s="3" t="s">
        <v>10108</v>
      </c>
      <c r="M1" t="s">
        <v>10120</v>
      </c>
      <c r="O1" s="3" t="s">
        <v>10108</v>
      </c>
      <c r="P1" t="s">
        <v>10121</v>
      </c>
      <c r="R1" s="3" t="s">
        <v>10108</v>
      </c>
      <c r="S1" t="s">
        <v>10122</v>
      </c>
      <c r="U1" s="3" t="s">
        <v>10108</v>
      </c>
      <c r="V1" t="s">
        <v>10123</v>
      </c>
    </row>
    <row r="2" spans="1:22" x14ac:dyDescent="0.25">
      <c r="A2">
        <v>1633</v>
      </c>
      <c r="B2">
        <f>COUNTIF(remove_dupl_monographs_vol!J2:J2011,"1633")</f>
        <v>1</v>
      </c>
      <c r="C2">
        <f>COUNTIF(ger_filtered!J2:J2011,"1633")</f>
        <v>0</v>
      </c>
      <c r="D2">
        <f>COUNTIF(OCR_ger_filtered!J2:J2011,"1633")</f>
        <v>0</v>
      </c>
      <c r="F2" s="4">
        <v>1801</v>
      </c>
      <c r="G2">
        <v>24</v>
      </c>
      <c r="L2" s="4">
        <v>1633</v>
      </c>
      <c r="M2">
        <v>1</v>
      </c>
      <c r="O2" s="4" t="s">
        <v>8572</v>
      </c>
      <c r="P2">
        <v>1</v>
      </c>
      <c r="R2" s="4">
        <v>1801</v>
      </c>
      <c r="S2">
        <v>20</v>
      </c>
      <c r="U2" s="4">
        <v>1801</v>
      </c>
      <c r="V2">
        <v>0</v>
      </c>
    </row>
    <row r="3" spans="1:22" x14ac:dyDescent="0.25">
      <c r="A3">
        <v>1634</v>
      </c>
      <c r="B3">
        <f>COUNTIF(remove_dupl_monographs_vol!J2:J2011,"1634")</f>
        <v>0</v>
      </c>
      <c r="C3">
        <f>COUNTIF(ger_filtered!J2:J2011,"1634")</f>
        <v>0</v>
      </c>
      <c r="D3">
        <f>COUNTIF(OCR_ger_filtered!J2:J2011,"1634")</f>
        <v>0</v>
      </c>
      <c r="F3" s="4">
        <v>1802</v>
      </c>
      <c r="G3">
        <v>28</v>
      </c>
      <c r="L3" s="4">
        <v>1634</v>
      </c>
      <c r="M3">
        <v>0</v>
      </c>
      <c r="O3" s="4" t="s">
        <v>7205</v>
      </c>
      <c r="P3">
        <v>1</v>
      </c>
      <c r="R3" s="4">
        <v>1802</v>
      </c>
      <c r="S3">
        <v>21</v>
      </c>
      <c r="U3" s="4">
        <v>1802</v>
      </c>
      <c r="V3">
        <v>0</v>
      </c>
    </row>
    <row r="4" spans="1:22" x14ac:dyDescent="0.25">
      <c r="A4">
        <v>1635</v>
      </c>
      <c r="B4">
        <f>COUNTIF(remove_dupl_monographs_vol!J2:J2011,"1635")</f>
        <v>0</v>
      </c>
      <c r="C4">
        <f>COUNTIF(ger_filtered!J2:J2011,"1635")</f>
        <v>0</v>
      </c>
      <c r="D4">
        <f>COUNTIF(OCR_ger_filtered!J2:J2011,"1635")</f>
        <v>0</v>
      </c>
      <c r="F4" s="4">
        <v>1803</v>
      </c>
      <c r="G4">
        <v>23</v>
      </c>
      <c r="L4" s="4">
        <v>1635</v>
      </c>
      <c r="M4">
        <v>0</v>
      </c>
      <c r="O4" s="4" t="s">
        <v>6401</v>
      </c>
      <c r="P4">
        <v>1</v>
      </c>
      <c r="R4" s="4">
        <v>1803</v>
      </c>
      <c r="S4">
        <v>19</v>
      </c>
      <c r="U4" s="4">
        <v>1803</v>
      </c>
      <c r="V4">
        <v>0</v>
      </c>
    </row>
    <row r="5" spans="1:22" x14ac:dyDescent="0.25">
      <c r="A5">
        <v>1636</v>
      </c>
      <c r="B5">
        <f>COUNTIF(remove_dupl_monographs_vol!J2:J2011,"1636")</f>
        <v>0</v>
      </c>
      <c r="C5">
        <f>COUNTIF(ger_filtered!J2:J2011,"1636")</f>
        <v>0</v>
      </c>
      <c r="D5">
        <f>COUNTIF(OCR_ger_filtered!J2:J2011,"1636")</f>
        <v>0</v>
      </c>
      <c r="F5" s="4">
        <v>1804</v>
      </c>
      <c r="G5">
        <v>23</v>
      </c>
      <c r="L5" s="4">
        <v>1636</v>
      </c>
      <c r="M5">
        <v>0</v>
      </c>
      <c r="O5" s="4" t="s">
        <v>8619</v>
      </c>
      <c r="P5">
        <v>1</v>
      </c>
      <c r="R5" s="4">
        <v>1804</v>
      </c>
      <c r="S5">
        <v>18</v>
      </c>
      <c r="U5" s="4">
        <v>1804</v>
      </c>
      <c r="V5">
        <v>0</v>
      </c>
    </row>
    <row r="6" spans="1:22" x14ac:dyDescent="0.25">
      <c r="A6">
        <v>1637</v>
      </c>
      <c r="B6">
        <f>COUNTIF(remove_dupl_monographs_vol!J2:J2011,"1637")</f>
        <v>0</v>
      </c>
      <c r="C6">
        <f>COUNTIF(ger_filtered!J2:J2011,"1637")</f>
        <v>0</v>
      </c>
      <c r="D6">
        <f>COUNTIF(OCR_ger_filtered!J2:J2011,"1637")</f>
        <v>0</v>
      </c>
      <c r="F6" s="4">
        <v>1805</v>
      </c>
      <c r="G6">
        <v>29</v>
      </c>
      <c r="L6" s="4">
        <v>1637</v>
      </c>
      <c r="M6">
        <v>0</v>
      </c>
      <c r="O6" s="4" t="s">
        <v>6907</v>
      </c>
      <c r="P6">
        <v>1</v>
      </c>
      <c r="R6" s="4">
        <v>1805</v>
      </c>
      <c r="S6">
        <v>22</v>
      </c>
      <c r="U6" s="4">
        <v>1805</v>
      </c>
      <c r="V6">
        <v>0</v>
      </c>
    </row>
    <row r="7" spans="1:22" x14ac:dyDescent="0.25">
      <c r="A7">
        <v>1638</v>
      </c>
      <c r="B7">
        <f>COUNTIF(remove_dupl_monographs_vol!J2:J2011,"1638")</f>
        <v>0</v>
      </c>
      <c r="C7">
        <f>COUNTIF(ger_filtered!J2:J2011,"1638")</f>
        <v>0</v>
      </c>
      <c r="D7">
        <f>COUNTIF(OCR_ger_filtered!J2:J2011,"1638")</f>
        <v>0</v>
      </c>
      <c r="F7" s="4">
        <v>1806</v>
      </c>
      <c r="G7">
        <v>14</v>
      </c>
      <c r="L7" s="4">
        <v>1638</v>
      </c>
      <c r="M7">
        <v>0</v>
      </c>
      <c r="O7" s="4" t="s">
        <v>3835</v>
      </c>
      <c r="P7">
        <v>1</v>
      </c>
      <c r="R7" s="4">
        <v>1806</v>
      </c>
      <c r="S7">
        <v>12</v>
      </c>
      <c r="U7" s="4">
        <v>1806</v>
      </c>
      <c r="V7">
        <v>0</v>
      </c>
    </row>
    <row r="8" spans="1:22" x14ac:dyDescent="0.25">
      <c r="A8">
        <v>1639</v>
      </c>
      <c r="B8">
        <f>COUNTIF(remove_dupl_monographs_vol!J2:J2011,"1639")</f>
        <v>0</v>
      </c>
      <c r="C8">
        <f>COUNTIF(ger_filtered!J2:J2011,"1639")</f>
        <v>0</v>
      </c>
      <c r="D8">
        <f>COUNTIF(OCR_ger_filtered!J2:J2011,"1639")</f>
        <v>0</v>
      </c>
      <c r="F8" s="4">
        <v>1807</v>
      </c>
      <c r="G8">
        <v>7</v>
      </c>
      <c r="L8" s="4">
        <v>1639</v>
      </c>
      <c r="M8">
        <v>0</v>
      </c>
      <c r="O8" s="4" t="s">
        <v>5467</v>
      </c>
      <c r="P8">
        <v>1</v>
      </c>
      <c r="R8" s="4">
        <v>1807</v>
      </c>
      <c r="S8">
        <v>5</v>
      </c>
      <c r="U8" s="4">
        <v>1807</v>
      </c>
      <c r="V8">
        <v>0</v>
      </c>
    </row>
    <row r="9" spans="1:22" x14ac:dyDescent="0.25">
      <c r="A9">
        <v>1640</v>
      </c>
      <c r="B9">
        <f>COUNTIF(remove_dupl_monographs_vol!J2:J2011,"1640")</f>
        <v>0</v>
      </c>
      <c r="C9">
        <f>COUNTIF(ger_filtered!J2:J2011,"1640")</f>
        <v>0</v>
      </c>
      <c r="D9">
        <f>COUNTIF(OCR_ger_filtered!J2:J2011,"1640")</f>
        <v>0</v>
      </c>
      <c r="F9" s="4">
        <v>1808</v>
      </c>
      <c r="G9">
        <v>14</v>
      </c>
      <c r="L9" s="4">
        <v>1640</v>
      </c>
      <c r="M9">
        <v>0</v>
      </c>
      <c r="O9" s="4" t="s">
        <v>7535</v>
      </c>
      <c r="P9">
        <v>2</v>
      </c>
      <c r="R9" s="4">
        <v>1808</v>
      </c>
      <c r="S9">
        <v>11</v>
      </c>
      <c r="U9" s="4">
        <v>1808</v>
      </c>
      <c r="V9">
        <v>0</v>
      </c>
    </row>
    <row r="10" spans="1:22" x14ac:dyDescent="0.25">
      <c r="A10">
        <v>1641</v>
      </c>
      <c r="B10">
        <f>COUNTIF(remove_dupl_monographs_vol!J2:J2011,"1641")</f>
        <v>0</v>
      </c>
      <c r="C10">
        <f>COUNTIF(ger_filtered!J2:J2011,"1641")</f>
        <v>0</v>
      </c>
      <c r="D10">
        <f>COUNTIF(OCR_ger_filtered!J2:J2011,"1641")</f>
        <v>0</v>
      </c>
      <c r="F10" s="4">
        <v>1809</v>
      </c>
      <c r="G10">
        <v>13</v>
      </c>
      <c r="L10" s="4">
        <v>1641</v>
      </c>
      <c r="M10">
        <v>0</v>
      </c>
      <c r="O10" s="4" t="s">
        <v>3314</v>
      </c>
      <c r="P10">
        <v>1</v>
      </c>
      <c r="R10" s="4">
        <v>1809</v>
      </c>
      <c r="S10">
        <v>7</v>
      </c>
      <c r="U10" s="4">
        <v>1809</v>
      </c>
      <c r="V10">
        <v>0</v>
      </c>
    </row>
    <row r="11" spans="1:22" x14ac:dyDescent="0.25">
      <c r="A11">
        <v>1642</v>
      </c>
      <c r="B11">
        <f>COUNTIF(remove_dupl_monographs_vol!J2:J2011,"1642")</f>
        <v>0</v>
      </c>
      <c r="C11">
        <f>COUNTIF(ger_filtered!J2:J2011,"1642")</f>
        <v>0</v>
      </c>
      <c r="D11">
        <f>COUNTIF(OCR_ger_filtered!J2:J2011,"1642")</f>
        <v>0</v>
      </c>
      <c r="F11" s="4">
        <v>1810</v>
      </c>
      <c r="G11">
        <v>22</v>
      </c>
      <c r="L11" s="4">
        <v>1642</v>
      </c>
      <c r="M11">
        <v>0</v>
      </c>
      <c r="O11" s="4" t="s">
        <v>5637</v>
      </c>
      <c r="P11">
        <v>2</v>
      </c>
      <c r="R11" s="4">
        <v>1810</v>
      </c>
      <c r="S11">
        <v>12</v>
      </c>
      <c r="U11" s="4">
        <v>1810</v>
      </c>
      <c r="V11">
        <v>0</v>
      </c>
    </row>
    <row r="12" spans="1:22" x14ac:dyDescent="0.25">
      <c r="A12">
        <v>1643</v>
      </c>
      <c r="B12">
        <f>COUNTIF(remove_dupl_monographs_vol!J2:J2011,"1643")</f>
        <v>0</v>
      </c>
      <c r="C12">
        <f>COUNTIF(ger_filtered!J2:J2011,"1643")</f>
        <v>0</v>
      </c>
      <c r="D12">
        <f>COUNTIF(OCR_ger_filtered!J2:J2011,"1643")</f>
        <v>0</v>
      </c>
      <c r="F12" s="4">
        <v>1811</v>
      </c>
      <c r="G12">
        <v>12</v>
      </c>
      <c r="L12" s="4">
        <v>1643</v>
      </c>
      <c r="M12">
        <v>0</v>
      </c>
      <c r="O12" s="4" t="s">
        <v>3388</v>
      </c>
      <c r="P12">
        <v>2</v>
      </c>
      <c r="R12" s="4">
        <v>1811</v>
      </c>
      <c r="S12">
        <v>11</v>
      </c>
      <c r="U12" s="4">
        <v>1811</v>
      </c>
      <c r="V12">
        <v>0</v>
      </c>
    </row>
    <row r="13" spans="1:22" x14ac:dyDescent="0.25">
      <c r="A13">
        <v>1644</v>
      </c>
      <c r="B13">
        <f>COUNTIF(remove_dupl_monographs_vol!J2:J2011,"1644")</f>
        <v>0</v>
      </c>
      <c r="C13">
        <f>COUNTIF(ger_filtered!J2:J2011,"1644")</f>
        <v>0</v>
      </c>
      <c r="D13">
        <f>COUNTIF(OCR_ger_filtered!J2:J2011,"1644")</f>
        <v>0</v>
      </c>
      <c r="F13" s="4">
        <v>1812</v>
      </c>
      <c r="G13">
        <v>16</v>
      </c>
      <c r="L13" s="4">
        <v>1644</v>
      </c>
      <c r="M13">
        <v>0</v>
      </c>
      <c r="O13" s="4" t="s">
        <v>3899</v>
      </c>
      <c r="P13">
        <v>1</v>
      </c>
      <c r="R13" s="4">
        <v>1812</v>
      </c>
      <c r="S13">
        <v>16</v>
      </c>
      <c r="U13" s="4">
        <v>1812</v>
      </c>
      <c r="V13">
        <v>0</v>
      </c>
    </row>
    <row r="14" spans="1:22" x14ac:dyDescent="0.25">
      <c r="A14">
        <v>1645</v>
      </c>
      <c r="B14">
        <f>COUNTIF(remove_dupl_monographs_vol!J2:J2011,"1645")</f>
        <v>0</v>
      </c>
      <c r="C14">
        <f>COUNTIF(ger_filtered!J2:J2011,"1645")</f>
        <v>0</v>
      </c>
      <c r="D14">
        <f>COUNTIF(OCR_ger_filtered!J2:J2011,"1645")</f>
        <v>0</v>
      </c>
      <c r="F14" s="4">
        <v>1813</v>
      </c>
      <c r="G14">
        <v>6</v>
      </c>
      <c r="L14" s="4">
        <v>1645</v>
      </c>
      <c r="M14">
        <v>0</v>
      </c>
      <c r="O14" s="4" t="s">
        <v>9149</v>
      </c>
      <c r="P14">
        <v>2</v>
      </c>
      <c r="R14" s="4">
        <v>1813</v>
      </c>
      <c r="S14">
        <v>4</v>
      </c>
      <c r="U14" s="4">
        <v>1813</v>
      </c>
      <c r="V14">
        <v>0</v>
      </c>
    </row>
    <row r="15" spans="1:22" x14ac:dyDescent="0.25">
      <c r="A15">
        <v>1646</v>
      </c>
      <c r="B15">
        <f>COUNTIF(remove_dupl_monographs_vol!J2:J2011,"1646")</f>
        <v>0</v>
      </c>
      <c r="C15">
        <f>COUNTIF(ger_filtered!J2:J2011,"1646")</f>
        <v>0</v>
      </c>
      <c r="D15">
        <f>COUNTIF(OCR_ger_filtered!J2:J2011,"1646")</f>
        <v>0</v>
      </c>
      <c r="F15" s="4">
        <v>1814</v>
      </c>
      <c r="G15">
        <v>7</v>
      </c>
      <c r="L15" s="4">
        <v>1646</v>
      </c>
      <c r="M15">
        <v>0</v>
      </c>
      <c r="O15" s="4" t="s">
        <v>1762</v>
      </c>
      <c r="P15">
        <v>3</v>
      </c>
      <c r="R15" s="4">
        <v>1814</v>
      </c>
      <c r="S15">
        <v>7</v>
      </c>
      <c r="U15" s="4">
        <v>1814</v>
      </c>
      <c r="V15">
        <v>0</v>
      </c>
    </row>
    <row r="16" spans="1:22" x14ac:dyDescent="0.25">
      <c r="A16">
        <v>1647</v>
      </c>
      <c r="B16">
        <f>COUNTIF(remove_dupl_monographs_vol!J2:J2011,"1647")</f>
        <v>0</v>
      </c>
      <c r="C16">
        <f>COUNTIF(ger_filtered!J2:J2011,"1647")</f>
        <v>0</v>
      </c>
      <c r="D16">
        <f>COUNTIF(OCR_ger_filtered!J2:J2011,"1647")</f>
        <v>0</v>
      </c>
      <c r="F16" s="4">
        <v>1815</v>
      </c>
      <c r="G16">
        <v>8</v>
      </c>
      <c r="L16" s="4">
        <v>1647</v>
      </c>
      <c r="M16">
        <v>0</v>
      </c>
      <c r="O16" s="4" t="s">
        <v>1726</v>
      </c>
      <c r="P16">
        <v>2</v>
      </c>
      <c r="R16" s="4">
        <v>1815</v>
      </c>
      <c r="S16">
        <v>7</v>
      </c>
      <c r="U16" s="4">
        <v>1815</v>
      </c>
      <c r="V16">
        <v>0</v>
      </c>
    </row>
    <row r="17" spans="1:22" x14ac:dyDescent="0.25">
      <c r="A17">
        <v>1648</v>
      </c>
      <c r="B17">
        <f>COUNTIF(remove_dupl_monographs_vol!J2:J2011,"1648")</f>
        <v>0</v>
      </c>
      <c r="C17">
        <f>COUNTIF(ger_filtered!J2:J2011,"1648")</f>
        <v>0</v>
      </c>
      <c r="D17">
        <f>COUNTIF(OCR_ger_filtered!J2:J2011,"1648")</f>
        <v>0</v>
      </c>
      <c r="F17" s="4">
        <v>1816</v>
      </c>
      <c r="G17">
        <v>13</v>
      </c>
      <c r="L17" s="4">
        <v>1648</v>
      </c>
      <c r="M17">
        <v>0</v>
      </c>
      <c r="O17" s="4" t="s">
        <v>855</v>
      </c>
      <c r="P17">
        <v>4</v>
      </c>
      <c r="R17" s="4">
        <v>1816</v>
      </c>
      <c r="S17">
        <v>8</v>
      </c>
      <c r="U17" s="4">
        <v>1816</v>
      </c>
      <c r="V17">
        <v>0</v>
      </c>
    </row>
    <row r="18" spans="1:22" x14ac:dyDescent="0.25">
      <c r="A18">
        <v>1649</v>
      </c>
      <c r="B18">
        <f>COUNTIF(remove_dupl_monographs_vol!J2:J2011,"1649")</f>
        <v>0</v>
      </c>
      <c r="C18">
        <f>COUNTIF(ger_filtered!J2:J2011,"1649")</f>
        <v>0</v>
      </c>
      <c r="D18">
        <f>COUNTIF(OCR_ger_filtered!J2:J2011,"1649")</f>
        <v>0</v>
      </c>
      <c r="F18" s="4">
        <v>1817</v>
      </c>
      <c r="G18">
        <v>7</v>
      </c>
      <c r="L18" s="4">
        <v>1649</v>
      </c>
      <c r="M18">
        <v>0</v>
      </c>
      <c r="O18" s="4" t="s">
        <v>5824</v>
      </c>
      <c r="P18">
        <v>1</v>
      </c>
      <c r="R18" s="4">
        <v>1817</v>
      </c>
      <c r="S18">
        <v>5</v>
      </c>
      <c r="U18" s="4">
        <v>1817</v>
      </c>
      <c r="V18">
        <v>0</v>
      </c>
    </row>
    <row r="19" spans="1:22" x14ac:dyDescent="0.25">
      <c r="A19">
        <v>1650</v>
      </c>
      <c r="B19">
        <f>COUNTIF(remove_dupl_monographs_vol!J2:J2011,"1650")</f>
        <v>0</v>
      </c>
      <c r="C19">
        <f>COUNTIF(ger_filtered!J2:J2011,"1650")</f>
        <v>0</v>
      </c>
      <c r="D19">
        <f>COUNTIF(OCR_ger_filtered!J2:J2011,"1650")</f>
        <v>0</v>
      </c>
      <c r="F19" s="4">
        <v>1818</v>
      </c>
      <c r="G19">
        <v>11</v>
      </c>
      <c r="L19" s="4">
        <v>1650</v>
      </c>
      <c r="M19">
        <v>0</v>
      </c>
      <c r="O19" s="4" t="s">
        <v>1227</v>
      </c>
      <c r="P19">
        <v>5</v>
      </c>
      <c r="R19" s="4">
        <v>1818</v>
      </c>
      <c r="S19">
        <v>10</v>
      </c>
      <c r="U19" s="4">
        <v>1818</v>
      </c>
      <c r="V19">
        <v>0</v>
      </c>
    </row>
    <row r="20" spans="1:22" x14ac:dyDescent="0.25">
      <c r="A20">
        <v>1651</v>
      </c>
      <c r="B20">
        <f>COUNTIF(remove_dupl_monographs_vol!J2:J2011,"1651")</f>
        <v>0</v>
      </c>
      <c r="C20">
        <f>COUNTIF(ger_filtered!J2:J2011,"1651")</f>
        <v>0</v>
      </c>
      <c r="D20">
        <f>COUNTIF(OCR_ger_filtered!J2:J2011,"1651")</f>
        <v>0</v>
      </c>
      <c r="F20" s="4">
        <v>1819</v>
      </c>
      <c r="G20">
        <v>11</v>
      </c>
      <c r="L20" s="4">
        <v>1651</v>
      </c>
      <c r="M20">
        <v>0</v>
      </c>
      <c r="O20" s="4" t="s">
        <v>2011</v>
      </c>
      <c r="P20">
        <v>3</v>
      </c>
      <c r="R20" s="4">
        <v>1819</v>
      </c>
      <c r="S20">
        <v>10</v>
      </c>
      <c r="U20" s="4">
        <v>1819</v>
      </c>
      <c r="V20">
        <v>0</v>
      </c>
    </row>
    <row r="21" spans="1:22" x14ac:dyDescent="0.25">
      <c r="A21">
        <v>1652</v>
      </c>
      <c r="B21">
        <f>COUNTIF(remove_dupl_monographs_vol!J2:J2011,"1652")</f>
        <v>0</v>
      </c>
      <c r="C21">
        <f>COUNTIF(ger_filtered!J2:J2011,"1652")</f>
        <v>0</v>
      </c>
      <c r="D21">
        <f>COUNTIF(OCR_ger_filtered!J2:J2011,"1652")</f>
        <v>0</v>
      </c>
      <c r="F21" s="4">
        <v>1820</v>
      </c>
      <c r="G21">
        <v>27</v>
      </c>
      <c r="L21" s="4">
        <v>1652</v>
      </c>
      <c r="M21">
        <v>0</v>
      </c>
      <c r="O21" s="4" t="s">
        <v>9241</v>
      </c>
      <c r="P21">
        <v>3</v>
      </c>
      <c r="R21" s="4">
        <v>1820</v>
      </c>
      <c r="S21">
        <v>19</v>
      </c>
      <c r="U21" s="4">
        <v>1820</v>
      </c>
      <c r="V21">
        <v>0</v>
      </c>
    </row>
    <row r="22" spans="1:22" x14ac:dyDescent="0.25">
      <c r="A22">
        <v>1653</v>
      </c>
      <c r="B22">
        <f>COUNTIF(remove_dupl_monographs_vol!J2:J2011,"1653")</f>
        <v>0</v>
      </c>
      <c r="C22">
        <f>COUNTIF(ger_filtered!J2:J2011,"1653")</f>
        <v>0</v>
      </c>
      <c r="D22">
        <f>COUNTIF(OCR_ger_filtered!J2:J2011,"1653")</f>
        <v>0</v>
      </c>
      <c r="F22" s="4">
        <v>1821</v>
      </c>
      <c r="G22">
        <v>18</v>
      </c>
      <c r="L22" s="4">
        <v>1653</v>
      </c>
      <c r="M22">
        <v>0</v>
      </c>
      <c r="O22" s="4" t="s">
        <v>9812</v>
      </c>
      <c r="P22">
        <v>1</v>
      </c>
      <c r="R22" s="4">
        <v>1821</v>
      </c>
      <c r="S22">
        <v>15</v>
      </c>
      <c r="U22" s="4">
        <v>1821</v>
      </c>
      <c r="V22">
        <v>0</v>
      </c>
    </row>
    <row r="23" spans="1:22" x14ac:dyDescent="0.25">
      <c r="A23">
        <v>1654</v>
      </c>
      <c r="B23">
        <f>COUNTIF(remove_dupl_monographs_vol!J2:J2011,"1654")</f>
        <v>0</v>
      </c>
      <c r="C23">
        <f>COUNTIF(ger_filtered!J2:J2011,"1654")</f>
        <v>0</v>
      </c>
      <c r="D23">
        <f>COUNTIF(OCR_ger_filtered!J2:J2011,"1654")</f>
        <v>0</v>
      </c>
      <c r="F23" s="4">
        <v>1822</v>
      </c>
      <c r="G23">
        <v>15</v>
      </c>
      <c r="L23" s="4">
        <v>1654</v>
      </c>
      <c r="M23">
        <v>0</v>
      </c>
      <c r="O23" s="4" t="s">
        <v>4649</v>
      </c>
      <c r="P23">
        <v>2</v>
      </c>
      <c r="R23" s="4">
        <v>1822</v>
      </c>
      <c r="S23">
        <v>13</v>
      </c>
      <c r="U23" s="4">
        <v>1822</v>
      </c>
      <c r="V23">
        <v>0</v>
      </c>
    </row>
    <row r="24" spans="1:22" x14ac:dyDescent="0.25">
      <c r="A24">
        <v>1655</v>
      </c>
      <c r="B24">
        <f>COUNTIF(remove_dupl_monographs_vol!J2:J2011,"1655")</f>
        <v>0</v>
      </c>
      <c r="C24">
        <f>COUNTIF(ger_filtered!J2:J2011,"1655")</f>
        <v>0</v>
      </c>
      <c r="D24">
        <f>COUNTIF(OCR_ger_filtered!J2:J2011,"1655")</f>
        <v>0</v>
      </c>
      <c r="F24" s="4">
        <v>1823</v>
      </c>
      <c r="G24">
        <v>10</v>
      </c>
      <c r="L24" s="4">
        <v>1655</v>
      </c>
      <c r="M24">
        <v>0</v>
      </c>
      <c r="O24" s="4" t="s">
        <v>10088</v>
      </c>
      <c r="P24">
        <v>1</v>
      </c>
      <c r="R24" s="4">
        <v>1823</v>
      </c>
      <c r="S24">
        <v>10</v>
      </c>
      <c r="U24" s="4">
        <v>1823</v>
      </c>
      <c r="V24">
        <v>0</v>
      </c>
    </row>
    <row r="25" spans="1:22" x14ac:dyDescent="0.25">
      <c r="A25">
        <v>1656</v>
      </c>
      <c r="B25">
        <f>COUNTIF(remove_dupl_monographs_vol!J2:J2011,"1656")</f>
        <v>0</v>
      </c>
      <c r="C25">
        <f>COUNTIF(ger_filtered!J2:J2011,"1656")</f>
        <v>0</v>
      </c>
      <c r="D25">
        <f>COUNTIF(OCR_ger_filtered!J2:J2011,"1656")</f>
        <v>0</v>
      </c>
      <c r="F25" s="4">
        <v>1824</v>
      </c>
      <c r="G25">
        <v>19</v>
      </c>
      <c r="L25" s="4">
        <v>1656</v>
      </c>
      <c r="M25">
        <v>0</v>
      </c>
      <c r="O25" s="4" t="s">
        <v>6203</v>
      </c>
      <c r="P25">
        <v>2</v>
      </c>
      <c r="R25" s="4">
        <v>1824</v>
      </c>
      <c r="S25">
        <v>17</v>
      </c>
      <c r="U25" s="4">
        <v>1824</v>
      </c>
      <c r="V25">
        <v>0</v>
      </c>
    </row>
    <row r="26" spans="1:22" x14ac:dyDescent="0.25">
      <c r="A26">
        <v>1657</v>
      </c>
      <c r="B26">
        <f>COUNTIF(remove_dupl_monographs_vol!J2:J2011,"1657")</f>
        <v>0</v>
      </c>
      <c r="C26">
        <f>COUNTIF(ger_filtered!J2:J2011,"1657")</f>
        <v>0</v>
      </c>
      <c r="D26">
        <f>COUNTIF(OCR_ger_filtered!J2:J2011,"1657")</f>
        <v>0</v>
      </c>
      <c r="F26" s="4">
        <v>1825</v>
      </c>
      <c r="G26">
        <v>13</v>
      </c>
      <c r="L26" s="4">
        <v>1657</v>
      </c>
      <c r="M26">
        <v>0</v>
      </c>
      <c r="O26" s="4" t="s">
        <v>5940</v>
      </c>
      <c r="P26">
        <v>4</v>
      </c>
      <c r="R26" s="4">
        <v>1825</v>
      </c>
      <c r="S26">
        <v>13</v>
      </c>
      <c r="U26" s="4">
        <v>1825</v>
      </c>
      <c r="V26">
        <v>0</v>
      </c>
    </row>
    <row r="27" spans="1:22" x14ac:dyDescent="0.25">
      <c r="A27">
        <v>1658</v>
      </c>
      <c r="B27">
        <f>COUNTIF(remove_dupl_monographs_vol!J2:J2011,"1658")</f>
        <v>0</v>
      </c>
      <c r="C27">
        <f>COUNTIF(ger_filtered!J2:J2011,"1658")</f>
        <v>0</v>
      </c>
      <c r="D27">
        <f>COUNTIF(OCR_ger_filtered!J2:J2011,"1658")</f>
        <v>0</v>
      </c>
      <c r="F27" s="4">
        <v>1826</v>
      </c>
      <c r="G27">
        <v>12</v>
      </c>
      <c r="L27" s="4">
        <v>1658</v>
      </c>
      <c r="M27">
        <v>0</v>
      </c>
      <c r="O27" s="4" t="s">
        <v>4904</v>
      </c>
      <c r="P27">
        <v>2</v>
      </c>
      <c r="R27" s="4">
        <v>1826</v>
      </c>
      <c r="S27">
        <v>10</v>
      </c>
      <c r="U27" s="4">
        <v>1826</v>
      </c>
      <c r="V27">
        <v>0</v>
      </c>
    </row>
    <row r="28" spans="1:22" x14ac:dyDescent="0.25">
      <c r="A28">
        <v>1659</v>
      </c>
      <c r="B28">
        <f>COUNTIF(remove_dupl_monographs_vol!J2:J2011,"1659")</f>
        <v>0</v>
      </c>
      <c r="C28">
        <f>COUNTIF(ger_filtered!J2:J2011,"1659")</f>
        <v>0</v>
      </c>
      <c r="D28">
        <f>COUNTIF(OCR_ger_filtered!J2:J2011,"1659")</f>
        <v>0</v>
      </c>
      <c r="F28" s="4">
        <v>1827</v>
      </c>
      <c r="G28">
        <v>21</v>
      </c>
      <c r="L28" s="4">
        <v>1659</v>
      </c>
      <c r="M28">
        <v>0</v>
      </c>
      <c r="O28" s="4" t="s">
        <v>971</v>
      </c>
      <c r="P28">
        <v>2</v>
      </c>
      <c r="R28" s="4">
        <v>1827</v>
      </c>
      <c r="S28">
        <v>21</v>
      </c>
      <c r="U28" s="4">
        <v>1827</v>
      </c>
      <c r="V28">
        <v>0</v>
      </c>
    </row>
    <row r="29" spans="1:22" x14ac:dyDescent="0.25">
      <c r="A29">
        <v>1660</v>
      </c>
      <c r="B29">
        <f>COUNTIF(remove_dupl_monographs_vol!J2:J2011,"1660")</f>
        <v>0</v>
      </c>
      <c r="C29">
        <f>COUNTIF(ger_filtered!J2:J2011,"1660")</f>
        <v>0</v>
      </c>
      <c r="D29">
        <f>COUNTIF(OCR_ger_filtered!J2:J2011,"1660")</f>
        <v>0</v>
      </c>
      <c r="F29" s="4">
        <v>1828</v>
      </c>
      <c r="G29">
        <v>7</v>
      </c>
      <c r="L29" s="4">
        <v>1660</v>
      </c>
      <c r="M29">
        <v>0</v>
      </c>
      <c r="O29" s="4" t="s">
        <v>805</v>
      </c>
      <c r="P29">
        <v>3</v>
      </c>
      <c r="R29" s="4">
        <v>1828</v>
      </c>
      <c r="S29">
        <v>6</v>
      </c>
      <c r="U29" s="4">
        <v>1828</v>
      </c>
      <c r="V29">
        <v>0</v>
      </c>
    </row>
    <row r="30" spans="1:22" x14ac:dyDescent="0.25">
      <c r="A30">
        <v>1661</v>
      </c>
      <c r="B30">
        <f>COUNTIF(remove_dupl_monographs_vol!J2:J2011,"1661")</f>
        <v>0</v>
      </c>
      <c r="C30">
        <f>COUNTIF(ger_filtered!J2:J2011,"1661")</f>
        <v>0</v>
      </c>
      <c r="D30">
        <f>COUNTIF(OCR_ger_filtered!J2:J2011,"1661")</f>
        <v>0</v>
      </c>
      <c r="F30" s="4">
        <v>1829</v>
      </c>
      <c r="G30">
        <v>9</v>
      </c>
      <c r="L30" s="4">
        <v>1661</v>
      </c>
      <c r="M30">
        <v>0</v>
      </c>
      <c r="O30" s="4" t="s">
        <v>5742</v>
      </c>
      <c r="P30">
        <v>1</v>
      </c>
      <c r="R30" s="4">
        <v>1829</v>
      </c>
      <c r="S30">
        <v>9</v>
      </c>
      <c r="U30" s="4">
        <v>1829</v>
      </c>
      <c r="V30">
        <v>0</v>
      </c>
    </row>
    <row r="31" spans="1:22" x14ac:dyDescent="0.25">
      <c r="A31">
        <v>1662</v>
      </c>
      <c r="B31">
        <f>COUNTIF(remove_dupl_monographs_vol!J2:J2011,"1662")</f>
        <v>0</v>
      </c>
      <c r="C31">
        <f>COUNTIF(ger_filtered!J2:J2011,"1662")</f>
        <v>0</v>
      </c>
      <c r="D31">
        <f>COUNTIF(OCR_ger_filtered!J2:J2011,"1662")</f>
        <v>0</v>
      </c>
      <c r="F31" s="4">
        <v>1830</v>
      </c>
      <c r="G31">
        <v>39</v>
      </c>
      <c r="L31" s="4">
        <v>1662</v>
      </c>
      <c r="M31">
        <v>0</v>
      </c>
      <c r="O31" s="4" t="s">
        <v>9255</v>
      </c>
      <c r="P31">
        <v>3</v>
      </c>
      <c r="R31" s="4">
        <v>1830</v>
      </c>
      <c r="S31">
        <v>26</v>
      </c>
      <c r="U31" s="4">
        <v>1830</v>
      </c>
      <c r="V31">
        <v>0</v>
      </c>
    </row>
    <row r="32" spans="1:22" x14ac:dyDescent="0.25">
      <c r="A32">
        <v>1663</v>
      </c>
      <c r="B32">
        <f>COUNTIF(remove_dupl_monographs_vol!J2:J2011,"1663")</f>
        <v>0</v>
      </c>
      <c r="C32">
        <f>COUNTIF(ger_filtered!J2:J2011,"1663")</f>
        <v>0</v>
      </c>
      <c r="D32">
        <f>COUNTIF(OCR_ger_filtered!J2:J2011,"1663")</f>
        <v>0</v>
      </c>
      <c r="F32" s="4">
        <v>1831</v>
      </c>
      <c r="G32">
        <v>21</v>
      </c>
      <c r="L32" s="4">
        <v>1663</v>
      </c>
      <c r="M32">
        <v>0</v>
      </c>
      <c r="O32" s="4" t="s">
        <v>4871</v>
      </c>
      <c r="P32">
        <v>5</v>
      </c>
      <c r="R32" s="4">
        <v>1831</v>
      </c>
      <c r="S32">
        <v>21</v>
      </c>
      <c r="U32" s="4">
        <v>1831</v>
      </c>
      <c r="V32">
        <v>0</v>
      </c>
    </row>
    <row r="33" spans="1:22" x14ac:dyDescent="0.25">
      <c r="A33">
        <v>1664</v>
      </c>
      <c r="B33">
        <f>COUNTIF(remove_dupl_monographs_vol!J2:J2011,"1664")</f>
        <v>0</v>
      </c>
      <c r="C33">
        <f>COUNTIF(ger_filtered!J2:J2011,"1664")</f>
        <v>0</v>
      </c>
      <c r="D33">
        <f>COUNTIF(OCR_ger_filtered!J2:J2011,"1664")</f>
        <v>0</v>
      </c>
      <c r="F33" s="4">
        <v>1832</v>
      </c>
      <c r="G33">
        <v>11</v>
      </c>
      <c r="L33" s="4">
        <v>1664</v>
      </c>
      <c r="M33">
        <v>0</v>
      </c>
      <c r="O33" s="4" t="s">
        <v>879</v>
      </c>
      <c r="P33">
        <v>6</v>
      </c>
      <c r="R33" s="4">
        <v>1832</v>
      </c>
      <c r="S33">
        <v>9</v>
      </c>
      <c r="U33" s="4">
        <v>1832</v>
      </c>
      <c r="V33">
        <v>0</v>
      </c>
    </row>
    <row r="34" spans="1:22" x14ac:dyDescent="0.25">
      <c r="A34">
        <v>1665</v>
      </c>
      <c r="B34">
        <f>COUNTIF(remove_dupl_monographs_vol!J2:J2011,"1665")</f>
        <v>0</v>
      </c>
      <c r="C34">
        <f>COUNTIF(ger_filtered!J2:J2011,"1665")</f>
        <v>0</v>
      </c>
      <c r="D34">
        <f>COUNTIF(OCR_ger_filtered!J2:J2011,"1665")</f>
        <v>0</v>
      </c>
      <c r="F34" s="4">
        <v>1833</v>
      </c>
      <c r="G34">
        <v>14</v>
      </c>
      <c r="L34" s="4">
        <v>1665</v>
      </c>
      <c r="M34">
        <v>0</v>
      </c>
      <c r="O34" s="4" t="s">
        <v>6126</v>
      </c>
      <c r="P34">
        <v>2</v>
      </c>
      <c r="R34" s="4">
        <v>1833</v>
      </c>
      <c r="S34">
        <v>13</v>
      </c>
      <c r="U34" s="4">
        <v>1833</v>
      </c>
      <c r="V34">
        <v>0</v>
      </c>
    </row>
    <row r="35" spans="1:22" x14ac:dyDescent="0.25">
      <c r="A35">
        <v>1666</v>
      </c>
      <c r="B35">
        <f>COUNTIF(remove_dupl_monographs_vol!J2:J2011,"1666")</f>
        <v>0</v>
      </c>
      <c r="C35">
        <f>COUNTIF(ger_filtered!J2:J2011,"1666")</f>
        <v>0</v>
      </c>
      <c r="D35">
        <f>COUNTIF(OCR_ger_filtered!J2:J2011,"1666")</f>
        <v>0</v>
      </c>
      <c r="F35" s="4">
        <v>1834</v>
      </c>
      <c r="G35">
        <v>18</v>
      </c>
      <c r="L35" s="4">
        <v>1666</v>
      </c>
      <c r="M35">
        <v>0</v>
      </c>
      <c r="O35" s="4" t="s">
        <v>6851</v>
      </c>
      <c r="P35">
        <v>1</v>
      </c>
      <c r="R35" s="4">
        <v>1834</v>
      </c>
      <c r="S35">
        <v>12</v>
      </c>
      <c r="U35" s="4">
        <v>1834</v>
      </c>
      <c r="V35">
        <v>0</v>
      </c>
    </row>
    <row r="36" spans="1:22" x14ac:dyDescent="0.25">
      <c r="A36">
        <v>1667</v>
      </c>
      <c r="B36">
        <f>COUNTIF(remove_dupl_monographs_vol!J2:J2011,"1667")</f>
        <v>0</v>
      </c>
      <c r="C36">
        <f>COUNTIF(ger_filtered!J2:J2011,"1667")</f>
        <v>0</v>
      </c>
      <c r="D36">
        <f>COUNTIF(OCR_ger_filtered!J2:J2011,"1667")</f>
        <v>0</v>
      </c>
      <c r="F36" s="4">
        <v>1835</v>
      </c>
      <c r="G36">
        <v>16</v>
      </c>
      <c r="L36" s="4">
        <v>1667</v>
      </c>
      <c r="M36">
        <v>0</v>
      </c>
      <c r="O36" s="4" t="s">
        <v>9686</v>
      </c>
      <c r="P36">
        <v>2</v>
      </c>
      <c r="R36" s="4">
        <v>1835</v>
      </c>
      <c r="S36">
        <v>12</v>
      </c>
      <c r="U36" s="4">
        <v>1835</v>
      </c>
      <c r="V36">
        <v>0</v>
      </c>
    </row>
    <row r="37" spans="1:22" x14ac:dyDescent="0.25">
      <c r="A37">
        <v>1668</v>
      </c>
      <c r="B37">
        <f>COUNTIF(remove_dupl_monographs_vol!J2:J2011,"1668")</f>
        <v>0</v>
      </c>
      <c r="C37">
        <f>COUNTIF(ger_filtered!J2:J2011,"1668")</f>
        <v>0</v>
      </c>
      <c r="D37">
        <f>COUNTIF(OCR_ger_filtered!J2:J2011,"1668")</f>
        <v>0</v>
      </c>
      <c r="F37" s="4">
        <v>1836</v>
      </c>
      <c r="G37">
        <v>12</v>
      </c>
      <c r="L37" s="4">
        <v>1668</v>
      </c>
      <c r="M37">
        <v>0</v>
      </c>
      <c r="O37" s="4" t="s">
        <v>2092</v>
      </c>
      <c r="P37">
        <v>12</v>
      </c>
      <c r="R37" s="4">
        <v>1836</v>
      </c>
      <c r="S37">
        <v>11</v>
      </c>
      <c r="U37" s="4">
        <v>1836</v>
      </c>
      <c r="V37">
        <v>0</v>
      </c>
    </row>
    <row r="38" spans="1:22" x14ac:dyDescent="0.25">
      <c r="A38">
        <v>1669</v>
      </c>
      <c r="B38">
        <f>COUNTIF(remove_dupl_monographs_vol!J2:J2011,"1669")</f>
        <v>0</v>
      </c>
      <c r="C38">
        <f>COUNTIF(ger_filtered!J2:J2011,"1669")</f>
        <v>0</v>
      </c>
      <c r="D38">
        <f>COUNTIF(OCR_ger_filtered!J2:J2011,"1669")</f>
        <v>0</v>
      </c>
      <c r="F38" s="4">
        <v>1837</v>
      </c>
      <c r="G38">
        <v>7</v>
      </c>
      <c r="L38" s="4">
        <v>1669</v>
      </c>
      <c r="M38">
        <v>0</v>
      </c>
      <c r="O38" s="4" t="s">
        <v>7914</v>
      </c>
      <c r="P38">
        <v>3</v>
      </c>
      <c r="R38" s="4">
        <v>1837</v>
      </c>
      <c r="S38">
        <v>6</v>
      </c>
      <c r="U38" s="4">
        <v>1837</v>
      </c>
      <c r="V38">
        <v>0</v>
      </c>
    </row>
    <row r="39" spans="1:22" x14ac:dyDescent="0.25">
      <c r="A39">
        <v>1670</v>
      </c>
      <c r="B39">
        <f>COUNTIF(remove_dupl_monographs_vol!J2:J2011,"1670")</f>
        <v>1</v>
      </c>
      <c r="C39">
        <f>COUNTIF(ger_filtered!J2:J2011,"1670")</f>
        <v>0</v>
      </c>
      <c r="D39">
        <f>COUNTIF(OCR_ger_filtered!J2:J2011,"1670")</f>
        <v>0</v>
      </c>
      <c r="F39" s="4">
        <v>1838</v>
      </c>
      <c r="G39">
        <v>10</v>
      </c>
      <c r="L39" s="4">
        <v>1670</v>
      </c>
      <c r="M39">
        <v>1</v>
      </c>
      <c r="O39" s="4" t="s">
        <v>1996</v>
      </c>
      <c r="P39">
        <v>4</v>
      </c>
      <c r="R39" s="4">
        <v>1838</v>
      </c>
      <c r="S39">
        <v>8</v>
      </c>
      <c r="U39" s="4">
        <v>1838</v>
      </c>
      <c r="V39">
        <v>0</v>
      </c>
    </row>
    <row r="40" spans="1:22" x14ac:dyDescent="0.25">
      <c r="A40">
        <v>1671</v>
      </c>
      <c r="B40">
        <f>COUNTIF(remove_dupl_monographs_vol!J2:J2011,"1671")</f>
        <v>0</v>
      </c>
      <c r="C40">
        <f>COUNTIF(ger_filtered!J2:J2011,"1671")</f>
        <v>0</v>
      </c>
      <c r="D40">
        <f>COUNTIF(OCR_ger_filtered!J2:J2011,"1671")</f>
        <v>0</v>
      </c>
      <c r="F40" s="4">
        <v>1839</v>
      </c>
      <c r="G40">
        <v>12</v>
      </c>
      <c r="L40" s="4">
        <v>1671</v>
      </c>
      <c r="M40">
        <v>0</v>
      </c>
      <c r="O40" s="4" t="s">
        <v>5678</v>
      </c>
      <c r="P40">
        <v>1</v>
      </c>
      <c r="R40" s="4">
        <v>1839</v>
      </c>
      <c r="S40">
        <v>9</v>
      </c>
      <c r="U40" s="4">
        <v>1839</v>
      </c>
      <c r="V40">
        <v>0</v>
      </c>
    </row>
    <row r="41" spans="1:22" x14ac:dyDescent="0.25">
      <c r="A41">
        <v>1672</v>
      </c>
      <c r="B41">
        <f>COUNTIF(remove_dupl_monographs_vol!J2:J2011,"1672")</f>
        <v>0</v>
      </c>
      <c r="C41">
        <f>COUNTIF(ger_filtered!J2:J2011,"1672")</f>
        <v>0</v>
      </c>
      <c r="D41">
        <f>COUNTIF(OCR_ger_filtered!J2:J2011,"1672")</f>
        <v>0</v>
      </c>
      <c r="F41" s="4">
        <v>1840</v>
      </c>
      <c r="G41">
        <v>29</v>
      </c>
      <c r="L41" s="4">
        <v>1672</v>
      </c>
      <c r="M41">
        <v>0</v>
      </c>
      <c r="O41" s="4" t="s">
        <v>5669</v>
      </c>
      <c r="P41">
        <v>3</v>
      </c>
      <c r="R41" s="4">
        <v>1840</v>
      </c>
      <c r="S41">
        <v>24</v>
      </c>
      <c r="U41" s="4">
        <v>1840</v>
      </c>
      <c r="V41">
        <v>0</v>
      </c>
    </row>
    <row r="42" spans="1:22" x14ac:dyDescent="0.25">
      <c r="A42">
        <v>1673</v>
      </c>
      <c r="B42">
        <f>COUNTIF(remove_dupl_monographs_vol!J2:J2011,"1673")</f>
        <v>0</v>
      </c>
      <c r="C42">
        <f>COUNTIF(ger_filtered!J2:J2011,"1673")</f>
        <v>0</v>
      </c>
      <c r="D42">
        <f>COUNTIF(OCR_ger_filtered!J2:J2011,"1673")</f>
        <v>0</v>
      </c>
      <c r="F42" s="4">
        <v>1841</v>
      </c>
      <c r="G42">
        <v>9</v>
      </c>
      <c r="L42" s="4">
        <v>1673</v>
      </c>
      <c r="M42">
        <v>0</v>
      </c>
      <c r="O42" s="4" t="s">
        <v>5105</v>
      </c>
      <c r="P42">
        <v>2</v>
      </c>
      <c r="R42" s="4">
        <v>1841</v>
      </c>
      <c r="S42">
        <v>7</v>
      </c>
      <c r="U42" s="4">
        <v>1841</v>
      </c>
      <c r="V42">
        <v>0</v>
      </c>
    </row>
    <row r="43" spans="1:22" x14ac:dyDescent="0.25">
      <c r="A43">
        <v>1674</v>
      </c>
      <c r="B43">
        <f>COUNTIF(remove_dupl_monographs_vol!J2:J2011,"1674")</f>
        <v>0</v>
      </c>
      <c r="C43">
        <f>COUNTIF(ger_filtered!J2:J2011,"1674")</f>
        <v>0</v>
      </c>
      <c r="D43">
        <f>COUNTIF(OCR_ger_filtered!J2:J2011,"1674")</f>
        <v>0</v>
      </c>
      <c r="F43" s="4">
        <v>1842</v>
      </c>
      <c r="G43">
        <v>8</v>
      </c>
      <c r="L43" s="4">
        <v>1674</v>
      </c>
      <c r="M43">
        <v>0</v>
      </c>
      <c r="O43" s="4" t="s">
        <v>1295</v>
      </c>
      <c r="P43">
        <v>8</v>
      </c>
      <c r="R43" s="4">
        <v>1842</v>
      </c>
      <c r="S43">
        <v>5</v>
      </c>
      <c r="U43" s="4">
        <v>1842</v>
      </c>
      <c r="V43">
        <v>0</v>
      </c>
    </row>
    <row r="44" spans="1:22" x14ac:dyDescent="0.25">
      <c r="A44">
        <v>1675</v>
      </c>
      <c r="B44">
        <f>COUNTIF(remove_dupl_monographs_vol!J2:J2011,"1675")</f>
        <v>0</v>
      </c>
      <c r="C44">
        <f>COUNTIF(ger_filtered!J2:J2011,"1675")</f>
        <v>0</v>
      </c>
      <c r="D44">
        <f>COUNTIF(OCR_ger_filtered!J2:J2011,"1675")</f>
        <v>0</v>
      </c>
      <c r="F44" s="4">
        <v>1843</v>
      </c>
      <c r="G44">
        <v>1</v>
      </c>
      <c r="L44" s="4">
        <v>1675</v>
      </c>
      <c r="M44">
        <v>0</v>
      </c>
      <c r="O44" s="4" t="s">
        <v>3556</v>
      </c>
      <c r="P44">
        <v>4</v>
      </c>
      <c r="R44" s="4">
        <v>1843</v>
      </c>
      <c r="S44">
        <v>1</v>
      </c>
      <c r="U44" s="4">
        <v>1843</v>
      </c>
      <c r="V44">
        <v>0</v>
      </c>
    </row>
    <row r="45" spans="1:22" x14ac:dyDescent="0.25">
      <c r="A45">
        <v>1676</v>
      </c>
      <c r="B45">
        <f>COUNTIF(remove_dupl_monographs_vol!J2:J2011,"1676")</f>
        <v>0</v>
      </c>
      <c r="C45">
        <f>COUNTIF(ger_filtered!J2:J2011,"1676")</f>
        <v>0</v>
      </c>
      <c r="D45">
        <f>COUNTIF(OCR_ger_filtered!J2:J2011,"1676")</f>
        <v>0</v>
      </c>
      <c r="F45" s="4">
        <v>1844</v>
      </c>
      <c r="G45">
        <v>14</v>
      </c>
      <c r="L45" s="4">
        <v>1676</v>
      </c>
      <c r="M45">
        <v>0</v>
      </c>
      <c r="O45" s="4" t="s">
        <v>4027</v>
      </c>
      <c r="P45">
        <v>7</v>
      </c>
      <c r="R45" s="4">
        <v>1844</v>
      </c>
      <c r="S45">
        <v>13</v>
      </c>
      <c r="U45" s="4">
        <v>1844</v>
      </c>
      <c r="V45">
        <v>0</v>
      </c>
    </row>
    <row r="46" spans="1:22" x14ac:dyDescent="0.25">
      <c r="A46">
        <v>1677</v>
      </c>
      <c r="B46">
        <f>COUNTIF(remove_dupl_monographs_vol!J2:J2011,"1677")</f>
        <v>0</v>
      </c>
      <c r="C46">
        <f>COUNTIF(ger_filtered!J2:J2011,"1677")</f>
        <v>0</v>
      </c>
      <c r="D46">
        <f>COUNTIF(OCR_ger_filtered!J2:J2011,"1677")</f>
        <v>0</v>
      </c>
      <c r="F46" s="4">
        <v>1845</v>
      </c>
      <c r="G46">
        <v>10</v>
      </c>
      <c r="L46" s="4">
        <v>1677</v>
      </c>
      <c r="M46">
        <v>0</v>
      </c>
      <c r="O46" s="4" t="s">
        <v>2051</v>
      </c>
      <c r="P46">
        <v>4</v>
      </c>
      <c r="R46" s="4">
        <v>1845</v>
      </c>
      <c r="S46">
        <v>7</v>
      </c>
      <c r="U46" s="4">
        <v>1845</v>
      </c>
      <c r="V46">
        <v>0</v>
      </c>
    </row>
    <row r="47" spans="1:22" x14ac:dyDescent="0.25">
      <c r="A47">
        <v>1678</v>
      </c>
      <c r="B47">
        <f>COUNTIF(remove_dupl_monographs_vol!J2:J2011,"1678")</f>
        <v>0</v>
      </c>
      <c r="C47">
        <f>COUNTIF(ger_filtered!J2:J2011,"1678")</f>
        <v>0</v>
      </c>
      <c r="D47">
        <f>COUNTIF(OCR_ger_filtered!J2:J2011,"1678")</f>
        <v>0</v>
      </c>
      <c r="F47" s="4">
        <v>1846</v>
      </c>
      <c r="G47">
        <v>11</v>
      </c>
      <c r="L47" s="4">
        <v>1678</v>
      </c>
      <c r="M47">
        <v>0</v>
      </c>
      <c r="O47" s="4" t="s">
        <v>3381</v>
      </c>
      <c r="P47">
        <v>6</v>
      </c>
      <c r="R47" s="4">
        <v>1846</v>
      </c>
      <c r="S47">
        <v>11</v>
      </c>
      <c r="U47" s="4">
        <v>1846</v>
      </c>
      <c r="V47">
        <v>0</v>
      </c>
    </row>
    <row r="48" spans="1:22" x14ac:dyDescent="0.25">
      <c r="A48">
        <v>1679</v>
      </c>
      <c r="B48">
        <f>COUNTIF(remove_dupl_monographs_vol!J2:J2011,"1679")</f>
        <v>1</v>
      </c>
      <c r="C48">
        <f>COUNTIF(ger_filtered!J2:J2011,"1679")</f>
        <v>0</v>
      </c>
      <c r="D48">
        <f>COUNTIF(OCR_ger_filtered!J2:J2011,"1679")</f>
        <v>0</v>
      </c>
      <c r="F48" s="4">
        <v>1847</v>
      </c>
      <c r="G48">
        <v>6</v>
      </c>
      <c r="L48" s="4">
        <v>1679</v>
      </c>
      <c r="M48">
        <v>1</v>
      </c>
      <c r="O48" s="4" t="s">
        <v>1134</v>
      </c>
      <c r="P48">
        <v>7</v>
      </c>
      <c r="R48" s="4">
        <v>1847</v>
      </c>
      <c r="S48">
        <v>6</v>
      </c>
      <c r="U48" s="4">
        <v>1847</v>
      </c>
      <c r="V48">
        <v>0</v>
      </c>
    </row>
    <row r="49" spans="1:22" x14ac:dyDescent="0.25">
      <c r="A49">
        <v>1680</v>
      </c>
      <c r="B49">
        <f>COUNTIF(remove_dupl_monographs_vol!J2:J2011,"1680")</f>
        <v>0</v>
      </c>
      <c r="C49">
        <f>COUNTIF(ger_filtered!J2:J2011,"1680")</f>
        <v>0</v>
      </c>
      <c r="D49">
        <f>COUNTIF(OCR_ger_filtered!J2:J2011,"1680")</f>
        <v>0</v>
      </c>
      <c r="F49" s="4">
        <v>1848</v>
      </c>
      <c r="G49">
        <v>8</v>
      </c>
      <c r="L49" s="4">
        <v>1680</v>
      </c>
      <c r="M49">
        <v>0</v>
      </c>
      <c r="O49" s="4" t="s">
        <v>1677</v>
      </c>
      <c r="P49">
        <v>9</v>
      </c>
      <c r="R49" s="4">
        <v>1848</v>
      </c>
      <c r="S49">
        <v>8</v>
      </c>
      <c r="U49" s="4">
        <v>1848</v>
      </c>
      <c r="V49">
        <v>0</v>
      </c>
    </row>
    <row r="50" spans="1:22" x14ac:dyDescent="0.25">
      <c r="A50">
        <v>1681</v>
      </c>
      <c r="B50">
        <f>COUNTIF(remove_dupl_monographs_vol!J2:J2011,"1681")</f>
        <v>0</v>
      </c>
      <c r="C50">
        <f>COUNTIF(ger_filtered!J2:J2011,"1681")</f>
        <v>0</v>
      </c>
      <c r="D50">
        <f>COUNTIF(OCR_ger_filtered!J2:J2011,"1681")</f>
        <v>0</v>
      </c>
      <c r="F50" s="4">
        <v>1849</v>
      </c>
      <c r="G50">
        <v>7</v>
      </c>
      <c r="L50" s="4">
        <v>1681</v>
      </c>
      <c r="M50">
        <v>0</v>
      </c>
      <c r="O50" s="4" t="s">
        <v>1689</v>
      </c>
      <c r="P50">
        <v>12</v>
      </c>
      <c r="R50" s="4">
        <v>1849</v>
      </c>
      <c r="S50">
        <v>7</v>
      </c>
      <c r="U50" s="4">
        <v>1849</v>
      </c>
      <c r="V50">
        <v>0</v>
      </c>
    </row>
    <row r="51" spans="1:22" x14ac:dyDescent="0.25">
      <c r="A51">
        <v>1682</v>
      </c>
      <c r="B51">
        <f>COUNTIF(remove_dupl_monographs_vol!J2:J2011,"1682")</f>
        <v>0</v>
      </c>
      <c r="C51">
        <f>COUNTIF(ger_filtered!J2:J2011,"1682")</f>
        <v>0</v>
      </c>
      <c r="D51">
        <f>COUNTIF(OCR_ger_filtered!J2:J2011,"1682")</f>
        <v>0</v>
      </c>
      <c r="F51" s="4">
        <v>1850</v>
      </c>
      <c r="G51">
        <v>19</v>
      </c>
      <c r="L51" s="4">
        <v>1682</v>
      </c>
      <c r="M51">
        <v>0</v>
      </c>
      <c r="O51" s="4" t="s">
        <v>3322</v>
      </c>
      <c r="P51">
        <v>6</v>
      </c>
      <c r="R51" s="4">
        <v>1850</v>
      </c>
      <c r="S51">
        <v>16</v>
      </c>
      <c r="U51" s="4">
        <v>1850</v>
      </c>
      <c r="V51">
        <v>16</v>
      </c>
    </row>
    <row r="52" spans="1:22" x14ac:dyDescent="0.25">
      <c r="A52">
        <v>1683</v>
      </c>
      <c r="B52">
        <f>COUNTIF(remove_dupl_monographs_vol!J2:J2011,"1683")</f>
        <v>1</v>
      </c>
      <c r="C52">
        <f>COUNTIF(ger_filtered!J2:J2011,"1683")</f>
        <v>1</v>
      </c>
      <c r="D52">
        <f>COUNTIF(OCR_ger_filtered!J2:J2011,"1683")</f>
        <v>0</v>
      </c>
      <c r="F52" s="4">
        <v>1851</v>
      </c>
      <c r="G52">
        <v>7</v>
      </c>
      <c r="L52" s="4">
        <v>1683</v>
      </c>
      <c r="M52">
        <v>1</v>
      </c>
      <c r="O52" s="4" t="s">
        <v>3420</v>
      </c>
      <c r="P52">
        <v>8</v>
      </c>
      <c r="R52" s="4">
        <v>1851</v>
      </c>
      <c r="S52">
        <v>5</v>
      </c>
      <c r="U52" s="4">
        <v>1851</v>
      </c>
      <c r="V52">
        <v>5</v>
      </c>
    </row>
    <row r="53" spans="1:22" x14ac:dyDescent="0.25">
      <c r="A53">
        <v>1684</v>
      </c>
      <c r="B53">
        <f>COUNTIF(remove_dupl_monographs_vol!J2:J2011,"1684")</f>
        <v>0</v>
      </c>
      <c r="C53">
        <f>COUNTIF(ger_filtered!J2:J2011,"1684")</f>
        <v>0</v>
      </c>
      <c r="D53">
        <f>COUNTIF(OCR_ger_filtered!J2:J2011,"1684")</f>
        <v>0</v>
      </c>
      <c r="F53" s="4">
        <v>1852</v>
      </c>
      <c r="G53">
        <v>12</v>
      </c>
      <c r="L53" s="4">
        <v>1684</v>
      </c>
      <c r="M53">
        <v>0</v>
      </c>
      <c r="O53" s="4" t="s">
        <v>2023</v>
      </c>
      <c r="P53">
        <v>11</v>
      </c>
      <c r="R53" s="4">
        <v>1852</v>
      </c>
      <c r="S53">
        <v>12</v>
      </c>
      <c r="U53" s="4">
        <v>1852</v>
      </c>
      <c r="V53">
        <v>12</v>
      </c>
    </row>
    <row r="54" spans="1:22" x14ac:dyDescent="0.25">
      <c r="A54">
        <v>1685</v>
      </c>
      <c r="B54">
        <f>COUNTIF(remove_dupl_monographs_vol!J2:J2011,"1685")</f>
        <v>0</v>
      </c>
      <c r="C54">
        <f>COUNTIF(ger_filtered!J2:J2011,"1685")</f>
        <v>0</v>
      </c>
      <c r="D54">
        <f>COUNTIF(OCR_ger_filtered!J2:J2011,"1685")</f>
        <v>0</v>
      </c>
      <c r="F54" s="4">
        <v>1853</v>
      </c>
      <c r="G54">
        <v>18</v>
      </c>
      <c r="L54" s="4">
        <v>1685</v>
      </c>
      <c r="M54">
        <v>0</v>
      </c>
      <c r="O54" s="4" t="s">
        <v>2578</v>
      </c>
      <c r="P54">
        <v>5</v>
      </c>
      <c r="R54" s="4">
        <v>1853</v>
      </c>
      <c r="S54">
        <v>18</v>
      </c>
      <c r="U54" s="4">
        <v>1853</v>
      </c>
      <c r="V54">
        <v>18</v>
      </c>
    </row>
    <row r="55" spans="1:22" x14ac:dyDescent="0.25">
      <c r="A55">
        <v>1686</v>
      </c>
      <c r="B55">
        <f>COUNTIF(remove_dupl_monographs_vol!J2:J2011,"1686")</f>
        <v>1</v>
      </c>
      <c r="C55">
        <f>COUNTIF(ger_filtered!J2:J2011,"1686")</f>
        <v>1</v>
      </c>
      <c r="D55">
        <f>COUNTIF(OCR_ger_filtered!J2:J2011,"1686")</f>
        <v>0</v>
      </c>
      <c r="F55" s="4">
        <v>1854</v>
      </c>
      <c r="G55">
        <v>18</v>
      </c>
      <c r="L55" s="4">
        <v>1686</v>
      </c>
      <c r="M55">
        <v>1</v>
      </c>
      <c r="O55" s="4" t="s">
        <v>605</v>
      </c>
      <c r="P55">
        <v>9</v>
      </c>
      <c r="R55" s="4">
        <v>1854</v>
      </c>
      <c r="S55">
        <v>18</v>
      </c>
      <c r="U55" s="4">
        <v>1854</v>
      </c>
      <c r="V55">
        <v>18</v>
      </c>
    </row>
    <row r="56" spans="1:22" x14ac:dyDescent="0.25">
      <c r="A56">
        <v>1687</v>
      </c>
      <c r="B56">
        <f>COUNTIF(remove_dupl_monographs_vol!J2:J2011,"1687")</f>
        <v>1</v>
      </c>
      <c r="C56">
        <f>COUNTIF(ger_filtered!J2:J2011,"1687")</f>
        <v>1</v>
      </c>
      <c r="D56">
        <f>COUNTIF(OCR_ger_filtered!J2:J2011,"1687")</f>
        <v>0</v>
      </c>
      <c r="F56" s="4">
        <v>1855</v>
      </c>
      <c r="G56">
        <v>13</v>
      </c>
      <c r="L56" s="4">
        <v>1687</v>
      </c>
      <c r="M56">
        <v>1</v>
      </c>
      <c r="O56" s="4" t="s">
        <v>1988</v>
      </c>
      <c r="P56">
        <v>15</v>
      </c>
      <c r="R56" s="4">
        <v>1855</v>
      </c>
      <c r="S56">
        <v>11</v>
      </c>
      <c r="U56" s="4">
        <v>1855</v>
      </c>
      <c r="V56">
        <v>11</v>
      </c>
    </row>
    <row r="57" spans="1:22" x14ac:dyDescent="0.25">
      <c r="A57">
        <v>1688</v>
      </c>
      <c r="B57">
        <f>COUNTIF(remove_dupl_monographs_vol!J2:J2011,"1688")</f>
        <v>0</v>
      </c>
      <c r="C57">
        <f>COUNTIF(ger_filtered!J2:J2011,"1688")</f>
        <v>0</v>
      </c>
      <c r="D57">
        <f>COUNTIF(OCR_ger_filtered!J2:J2011,"1688")</f>
        <v>0</v>
      </c>
      <c r="F57" s="4">
        <v>1856</v>
      </c>
      <c r="G57">
        <v>10</v>
      </c>
      <c r="L57" s="4">
        <v>1688</v>
      </c>
      <c r="M57">
        <v>0</v>
      </c>
      <c r="O57" s="4" t="s">
        <v>2079</v>
      </c>
      <c r="P57">
        <v>10</v>
      </c>
      <c r="R57" s="4">
        <v>1856</v>
      </c>
      <c r="S57">
        <v>9</v>
      </c>
      <c r="U57" s="4">
        <v>1856</v>
      </c>
      <c r="V57">
        <v>9</v>
      </c>
    </row>
    <row r="58" spans="1:22" x14ac:dyDescent="0.25">
      <c r="A58">
        <v>1689</v>
      </c>
      <c r="B58">
        <f>COUNTIF(remove_dupl_monographs_vol!J2:J2011,"1689")</f>
        <v>0</v>
      </c>
      <c r="C58">
        <f>COUNTIF(ger_filtered!J2:J2011,"1689")</f>
        <v>0</v>
      </c>
      <c r="D58">
        <f>COUNTIF(OCR_ger_filtered!J2:J2011,"1689")</f>
        <v>0</v>
      </c>
      <c r="F58" s="4">
        <v>1857</v>
      </c>
      <c r="G58">
        <v>6</v>
      </c>
      <c r="L58" s="4">
        <v>1689</v>
      </c>
      <c r="M58">
        <v>0</v>
      </c>
      <c r="O58" s="4" t="s">
        <v>2062</v>
      </c>
      <c r="P58">
        <v>10</v>
      </c>
      <c r="R58" s="4">
        <v>1857</v>
      </c>
      <c r="S58">
        <v>5</v>
      </c>
      <c r="U58" s="4">
        <v>1857</v>
      </c>
      <c r="V58">
        <v>5</v>
      </c>
    </row>
    <row r="59" spans="1:22" x14ac:dyDescent="0.25">
      <c r="A59">
        <v>1690</v>
      </c>
      <c r="B59">
        <f>COUNTIF(remove_dupl_monographs_vol!J2:J2011,"1690")</f>
        <v>0</v>
      </c>
      <c r="C59">
        <f>COUNTIF(ger_filtered!J2:J2011,"1690")</f>
        <v>0</v>
      </c>
      <c r="D59">
        <f>COUNTIF(OCR_ger_filtered!J2:J2011,"1690")</f>
        <v>0</v>
      </c>
      <c r="F59" s="4">
        <v>1858</v>
      </c>
      <c r="G59">
        <v>3</v>
      </c>
      <c r="L59" s="4">
        <v>1690</v>
      </c>
      <c r="M59">
        <v>0</v>
      </c>
      <c r="O59" s="4" t="s">
        <v>1965</v>
      </c>
      <c r="P59">
        <v>14</v>
      </c>
      <c r="R59" s="4">
        <v>1858</v>
      </c>
      <c r="S59">
        <v>3</v>
      </c>
      <c r="U59" s="4">
        <v>1858</v>
      </c>
      <c r="V59">
        <v>3</v>
      </c>
    </row>
    <row r="60" spans="1:22" x14ac:dyDescent="0.25">
      <c r="A60">
        <v>1691</v>
      </c>
      <c r="B60">
        <f>COUNTIF(remove_dupl_monographs_vol!J2:J2011,"1691")</f>
        <v>0</v>
      </c>
      <c r="C60">
        <f>COUNTIF(ger_filtered!J2:J2011,"1691")</f>
        <v>0</v>
      </c>
      <c r="D60">
        <f>COUNTIF(OCR_ger_filtered!J2:J2011,"1691")</f>
        <v>0</v>
      </c>
      <c r="F60" s="4">
        <v>1859</v>
      </c>
      <c r="G60">
        <v>10</v>
      </c>
      <c r="L60" s="4">
        <v>1691</v>
      </c>
      <c r="M60">
        <v>0</v>
      </c>
      <c r="O60" s="4" t="s">
        <v>1891</v>
      </c>
      <c r="P60">
        <v>8</v>
      </c>
      <c r="R60" s="4">
        <v>1859</v>
      </c>
      <c r="S60">
        <v>8</v>
      </c>
      <c r="U60" s="4">
        <v>1859</v>
      </c>
      <c r="V60">
        <v>8</v>
      </c>
    </row>
    <row r="61" spans="1:22" x14ac:dyDescent="0.25">
      <c r="A61">
        <v>1692</v>
      </c>
      <c r="B61">
        <f>COUNTIF(remove_dupl_monographs_vol!J2:J2011,"1692")</f>
        <v>0</v>
      </c>
      <c r="C61">
        <f>COUNTIF(ger_filtered!J2:J2011,"1692")</f>
        <v>0</v>
      </c>
      <c r="D61">
        <f>COUNTIF(OCR_ger_filtered!J2:J2011,"1692")</f>
        <v>0</v>
      </c>
      <c r="F61" s="4">
        <v>1860</v>
      </c>
      <c r="G61">
        <v>26</v>
      </c>
      <c r="L61" s="4">
        <v>1692</v>
      </c>
      <c r="M61">
        <v>0</v>
      </c>
      <c r="O61" s="4" t="s">
        <v>872</v>
      </c>
      <c r="P61">
        <v>20</v>
      </c>
      <c r="R61" s="4">
        <v>1860</v>
      </c>
      <c r="S61">
        <v>19</v>
      </c>
      <c r="U61" s="4">
        <v>1860</v>
      </c>
      <c r="V61">
        <v>19</v>
      </c>
    </row>
    <row r="62" spans="1:22" x14ac:dyDescent="0.25">
      <c r="A62">
        <v>1693</v>
      </c>
      <c r="B62">
        <f>COUNTIF(remove_dupl_monographs_vol!J2:J2011,"1693")</f>
        <v>0</v>
      </c>
      <c r="C62">
        <f>COUNTIF(ger_filtered!J2:J2011,"1693")</f>
        <v>0</v>
      </c>
      <c r="D62">
        <f>COUNTIF(OCR_ger_filtered!J2:J2011,"1693")</f>
        <v>0</v>
      </c>
      <c r="F62" s="4">
        <v>1861</v>
      </c>
      <c r="G62">
        <v>9</v>
      </c>
      <c r="L62" s="4">
        <v>1693</v>
      </c>
      <c r="M62">
        <v>0</v>
      </c>
      <c r="O62" s="4" t="s">
        <v>1704</v>
      </c>
      <c r="P62">
        <v>12</v>
      </c>
      <c r="R62" s="4">
        <v>1861</v>
      </c>
      <c r="S62">
        <v>9</v>
      </c>
      <c r="U62" s="4">
        <v>1861</v>
      </c>
      <c r="V62">
        <v>9</v>
      </c>
    </row>
    <row r="63" spans="1:22" x14ac:dyDescent="0.25">
      <c r="A63">
        <v>1694</v>
      </c>
      <c r="B63">
        <f>COUNTIF(remove_dupl_monographs_vol!J2:J2011,"1694")</f>
        <v>0</v>
      </c>
      <c r="C63">
        <f>COUNTIF(ger_filtered!J2:J2011,"1694")</f>
        <v>0</v>
      </c>
      <c r="D63">
        <f>COUNTIF(OCR_ger_filtered!J2:J2011,"1694")</f>
        <v>0</v>
      </c>
      <c r="F63" s="4">
        <v>1862</v>
      </c>
      <c r="G63">
        <v>11</v>
      </c>
      <c r="L63" s="4">
        <v>1694</v>
      </c>
      <c r="M63">
        <v>0</v>
      </c>
      <c r="O63" s="4" t="s">
        <v>1161</v>
      </c>
      <c r="P63">
        <v>18</v>
      </c>
      <c r="R63" s="4">
        <v>1862</v>
      </c>
      <c r="S63">
        <v>11</v>
      </c>
      <c r="U63" s="4">
        <v>1862</v>
      </c>
      <c r="V63">
        <v>11</v>
      </c>
    </row>
    <row r="64" spans="1:22" x14ac:dyDescent="0.25">
      <c r="A64">
        <v>1695</v>
      </c>
      <c r="B64">
        <f>COUNTIF(remove_dupl_monographs_vol!J2:J2011,"1695")</f>
        <v>0</v>
      </c>
      <c r="C64">
        <f>COUNTIF(ger_filtered!J2:J2011,"1695")</f>
        <v>0</v>
      </c>
      <c r="D64">
        <f>COUNTIF(OCR_ger_filtered!J2:J2011,"1695")</f>
        <v>0</v>
      </c>
      <c r="F64" s="4">
        <v>1863</v>
      </c>
      <c r="G64">
        <v>8</v>
      </c>
      <c r="L64" s="4">
        <v>1695</v>
      </c>
      <c r="M64">
        <v>0</v>
      </c>
      <c r="O64" s="4" t="s">
        <v>691</v>
      </c>
      <c r="P64">
        <v>24</v>
      </c>
      <c r="R64" s="4">
        <v>1863</v>
      </c>
      <c r="S64">
        <v>6</v>
      </c>
      <c r="U64" s="4">
        <v>1863</v>
      </c>
      <c r="V64">
        <v>6</v>
      </c>
    </row>
    <row r="65" spans="1:22" x14ac:dyDescent="0.25">
      <c r="A65">
        <v>1696</v>
      </c>
      <c r="B65">
        <f>COUNTIF(remove_dupl_monographs_vol!J2:J2011,"1696")</f>
        <v>0</v>
      </c>
      <c r="C65">
        <f>COUNTIF(ger_filtered!J2:J2011,"1696")</f>
        <v>0</v>
      </c>
      <c r="D65">
        <f>COUNTIF(OCR_ger_filtered!J2:J2011,"1696")</f>
        <v>0</v>
      </c>
      <c r="F65" s="4">
        <v>1864</v>
      </c>
      <c r="G65">
        <v>4</v>
      </c>
      <c r="L65" s="4">
        <v>1696</v>
      </c>
      <c r="M65">
        <v>0</v>
      </c>
      <c r="O65" s="4" t="s">
        <v>134</v>
      </c>
      <c r="P65">
        <v>28</v>
      </c>
      <c r="R65" s="4">
        <v>1864</v>
      </c>
      <c r="S65">
        <v>4</v>
      </c>
      <c r="U65" s="4">
        <v>1864</v>
      </c>
      <c r="V65">
        <v>4</v>
      </c>
    </row>
    <row r="66" spans="1:22" x14ac:dyDescent="0.25">
      <c r="A66">
        <v>1697</v>
      </c>
      <c r="B66">
        <f>COUNTIF(remove_dupl_monographs_vol!J2:J2011,"1697")</f>
        <v>0</v>
      </c>
      <c r="C66">
        <f>COUNTIF(ger_filtered!J2:J2011,"1697")</f>
        <v>0</v>
      </c>
      <c r="D66">
        <f>COUNTIF(OCR_ger_filtered!J2:J2011,"1697")</f>
        <v>0</v>
      </c>
      <c r="F66" s="4">
        <v>1865</v>
      </c>
      <c r="G66">
        <v>11</v>
      </c>
      <c r="L66" s="4">
        <v>1697</v>
      </c>
      <c r="M66">
        <v>0</v>
      </c>
      <c r="O66" s="4" t="s">
        <v>178</v>
      </c>
      <c r="P66">
        <v>23</v>
      </c>
      <c r="R66" s="4">
        <v>1865</v>
      </c>
      <c r="S66">
        <v>10</v>
      </c>
      <c r="U66" s="4">
        <v>1865</v>
      </c>
      <c r="V66">
        <v>10</v>
      </c>
    </row>
    <row r="67" spans="1:22" x14ac:dyDescent="0.25">
      <c r="A67">
        <v>1698</v>
      </c>
      <c r="B67">
        <f>COUNTIF(remove_dupl_monographs_vol!J2:J2011,"1698")</f>
        <v>1</v>
      </c>
      <c r="C67">
        <f>COUNTIF(ger_filtered!J2:J2011,"1698")</f>
        <v>1</v>
      </c>
      <c r="D67">
        <f>COUNTIF(OCR_ger_filtered!J2:J2011,"1698")</f>
        <v>0</v>
      </c>
      <c r="F67" s="4">
        <v>1866</v>
      </c>
      <c r="G67">
        <v>6</v>
      </c>
      <c r="L67" s="4">
        <v>1698</v>
      </c>
      <c r="M67">
        <v>1</v>
      </c>
      <c r="O67" s="4" t="s">
        <v>269</v>
      </c>
      <c r="P67">
        <v>23</v>
      </c>
      <c r="R67" s="4">
        <v>1866</v>
      </c>
      <c r="S67">
        <v>5</v>
      </c>
      <c r="U67" s="4">
        <v>1866</v>
      </c>
      <c r="V67">
        <v>5</v>
      </c>
    </row>
    <row r="68" spans="1:22" x14ac:dyDescent="0.25">
      <c r="A68">
        <v>1699</v>
      </c>
      <c r="B68">
        <f>COUNTIF(remove_dupl_monographs_vol!J2:J2011,"1699")</f>
        <v>0</v>
      </c>
      <c r="C68">
        <f>COUNTIF(ger_filtered!J2:J2011,"1699")</f>
        <v>0</v>
      </c>
      <c r="D68">
        <f>COUNTIF(OCR_ger_filtered!J2:J2011,"1699")</f>
        <v>0</v>
      </c>
      <c r="F68" s="4">
        <v>1867</v>
      </c>
      <c r="G68">
        <v>4</v>
      </c>
      <c r="L68" s="4">
        <v>1699</v>
      </c>
      <c r="M68">
        <v>0</v>
      </c>
      <c r="O68" s="4" t="s">
        <v>448</v>
      </c>
      <c r="P68">
        <v>29</v>
      </c>
      <c r="R68" s="4">
        <v>1867</v>
      </c>
      <c r="S68">
        <v>3</v>
      </c>
      <c r="U68" s="4">
        <v>1867</v>
      </c>
      <c r="V68">
        <v>3</v>
      </c>
    </row>
    <row r="69" spans="1:22" x14ac:dyDescent="0.25">
      <c r="A69">
        <v>1700</v>
      </c>
      <c r="B69">
        <f>COUNTIF(remove_dupl_monographs_vol!J2:J2011,"1700")</f>
        <v>2</v>
      </c>
      <c r="C69">
        <f>COUNTIF(ger_filtered!J2:J2011,"1700")</f>
        <v>0</v>
      </c>
      <c r="D69">
        <f>COUNTIF(OCR_ger_filtered!J2:J2011,"1700")</f>
        <v>0</v>
      </c>
      <c r="F69" s="4">
        <v>1868</v>
      </c>
      <c r="G69">
        <v>6</v>
      </c>
      <c r="L69" s="4">
        <v>1700</v>
      </c>
      <c r="M69">
        <v>2</v>
      </c>
      <c r="O69" s="4" t="s">
        <v>782</v>
      </c>
      <c r="P69">
        <v>14</v>
      </c>
      <c r="R69" s="4">
        <v>1868</v>
      </c>
      <c r="S69">
        <v>6</v>
      </c>
      <c r="U69" s="4">
        <v>1868</v>
      </c>
      <c r="V69">
        <v>6</v>
      </c>
    </row>
    <row r="70" spans="1:22" x14ac:dyDescent="0.25">
      <c r="A70">
        <v>1701</v>
      </c>
      <c r="B70">
        <f>COUNTIF(remove_dupl_monographs_vol!J2:J2011,"1701")</f>
        <v>0</v>
      </c>
      <c r="C70">
        <f>COUNTIF(ger_filtered!J2:J2011,"1701")</f>
        <v>0</v>
      </c>
      <c r="D70">
        <f>COUNTIF(OCR_ger_filtered!J2:J2011,"1701")</f>
        <v>0</v>
      </c>
      <c r="F70" s="4">
        <v>1869</v>
      </c>
      <c r="G70">
        <v>7</v>
      </c>
      <c r="L70" s="4">
        <v>1701</v>
      </c>
      <c r="M70">
        <v>0</v>
      </c>
      <c r="O70" s="4" t="s">
        <v>142</v>
      </c>
      <c r="P70">
        <v>7</v>
      </c>
      <c r="R70" s="4">
        <v>1869</v>
      </c>
      <c r="S70">
        <v>5</v>
      </c>
      <c r="U70" s="4">
        <v>1869</v>
      </c>
      <c r="V70">
        <v>5</v>
      </c>
    </row>
    <row r="71" spans="1:22" x14ac:dyDescent="0.25">
      <c r="A71">
        <v>1702</v>
      </c>
      <c r="B71">
        <f>COUNTIF(remove_dupl_monographs_vol!J2:J2011,"1702")</f>
        <v>0</v>
      </c>
      <c r="C71">
        <f>COUNTIF(ger_filtered!J2:J2011,"1702")</f>
        <v>0</v>
      </c>
      <c r="D71">
        <f>COUNTIF(OCR_ger_filtered!J2:J2011,"1702")</f>
        <v>0</v>
      </c>
      <c r="F71" s="4">
        <v>1870</v>
      </c>
      <c r="G71">
        <v>13</v>
      </c>
      <c r="L71" s="4" t="s">
        <v>10111</v>
      </c>
      <c r="M71">
        <v>9</v>
      </c>
      <c r="O71" s="4" t="s">
        <v>426</v>
      </c>
      <c r="P71">
        <v>14</v>
      </c>
      <c r="R71" s="4">
        <v>1870</v>
      </c>
      <c r="S71">
        <v>12</v>
      </c>
      <c r="U71" s="4">
        <v>1870</v>
      </c>
      <c r="V71">
        <v>12</v>
      </c>
    </row>
    <row r="72" spans="1:22" x14ac:dyDescent="0.25">
      <c r="A72">
        <v>1703</v>
      </c>
      <c r="B72">
        <f>COUNTIF(remove_dupl_monographs_vol!J2:J2011,"1703")</f>
        <v>0</v>
      </c>
      <c r="C72">
        <f>COUNTIF(ger_filtered!J2:J2011,"1703")</f>
        <v>0</v>
      </c>
      <c r="D72">
        <f>COUNTIF(OCR_ger_filtered!J2:J2011,"1703")</f>
        <v>0</v>
      </c>
      <c r="F72" s="4">
        <v>1871</v>
      </c>
      <c r="G72">
        <v>4</v>
      </c>
      <c r="O72" s="4" t="s">
        <v>1208</v>
      </c>
      <c r="P72">
        <v>13</v>
      </c>
      <c r="R72" s="4">
        <v>1871</v>
      </c>
      <c r="S72">
        <v>3</v>
      </c>
      <c r="U72" s="4">
        <v>1871</v>
      </c>
      <c r="V72">
        <v>3</v>
      </c>
    </row>
    <row r="73" spans="1:22" x14ac:dyDescent="0.25">
      <c r="A73">
        <v>1704</v>
      </c>
      <c r="B73">
        <f>COUNTIF(remove_dupl_monographs_vol!J2:J2011,"1704")</f>
        <v>0</v>
      </c>
      <c r="C73">
        <f>COUNTIF(ger_filtered!J2:J2011,"1704")</f>
        <v>0</v>
      </c>
      <c r="D73">
        <f>COUNTIF(OCR_ger_filtered!J2:J2011,"1704")</f>
        <v>0</v>
      </c>
      <c r="F73" s="4">
        <v>1872</v>
      </c>
      <c r="G73">
        <v>9</v>
      </c>
      <c r="O73" s="4" t="s">
        <v>284</v>
      </c>
      <c r="P73">
        <v>22</v>
      </c>
      <c r="R73" s="4">
        <v>1872</v>
      </c>
      <c r="S73">
        <v>9</v>
      </c>
      <c r="U73" s="4">
        <v>1872</v>
      </c>
      <c r="V73">
        <v>9</v>
      </c>
    </row>
    <row r="74" spans="1:22" x14ac:dyDescent="0.25">
      <c r="A74">
        <v>1705</v>
      </c>
      <c r="B74">
        <f>COUNTIF(remove_dupl_monographs_vol!J2:J2011,"1705")</f>
        <v>0</v>
      </c>
      <c r="C74">
        <f>COUNTIF(ger_filtered!J2:J2011,"1705")</f>
        <v>0</v>
      </c>
      <c r="D74">
        <f>COUNTIF(OCR_ger_filtered!J2:J2011,"1705")</f>
        <v>0</v>
      </c>
      <c r="F74" s="4">
        <v>1873</v>
      </c>
      <c r="G74">
        <v>8</v>
      </c>
      <c r="O74" s="4" t="s">
        <v>1860</v>
      </c>
      <c r="P74">
        <v>12</v>
      </c>
      <c r="R74" s="4">
        <v>1873</v>
      </c>
      <c r="S74">
        <v>8</v>
      </c>
      <c r="U74" s="4">
        <v>1873</v>
      </c>
      <c r="V74">
        <v>8</v>
      </c>
    </row>
    <row r="75" spans="1:22" x14ac:dyDescent="0.25">
      <c r="A75">
        <v>1706</v>
      </c>
      <c r="B75">
        <f>COUNTIF(remove_dupl_monographs_vol!J2:J2011,"1706")</f>
        <v>0</v>
      </c>
      <c r="C75">
        <f>COUNTIF(ger_filtered!J2:J2011,"1706")</f>
        <v>0</v>
      </c>
      <c r="D75">
        <f>COUNTIF(OCR_ger_filtered!J2:J2011,"1706")</f>
        <v>0</v>
      </c>
      <c r="F75" s="4">
        <v>1874</v>
      </c>
      <c r="G75">
        <v>11</v>
      </c>
      <c r="O75" s="4" t="s">
        <v>1648</v>
      </c>
      <c r="P75">
        <v>16</v>
      </c>
      <c r="R75" s="4">
        <v>1874</v>
      </c>
      <c r="S75">
        <v>10</v>
      </c>
      <c r="U75" s="4">
        <v>1874</v>
      </c>
      <c r="V75">
        <v>10</v>
      </c>
    </row>
    <row r="76" spans="1:22" x14ac:dyDescent="0.25">
      <c r="A76">
        <v>1707</v>
      </c>
      <c r="B76">
        <f>COUNTIF(remove_dupl_monographs_vol!J2:J2011,"1707")</f>
        <v>1</v>
      </c>
      <c r="C76">
        <f>COUNTIF(ger_filtered!J2:J2011,"1707")</f>
        <v>0</v>
      </c>
      <c r="D76">
        <f>COUNTIF(OCR_ger_filtered!J2:J2011,"1707")</f>
        <v>0</v>
      </c>
      <c r="F76" s="4">
        <v>1875</v>
      </c>
      <c r="G76">
        <v>5</v>
      </c>
      <c r="O76" s="4" t="s">
        <v>1569</v>
      </c>
      <c r="P76">
        <v>6</v>
      </c>
      <c r="R76" s="4">
        <v>1875</v>
      </c>
      <c r="S76">
        <v>5</v>
      </c>
      <c r="U76" s="4">
        <v>1875</v>
      </c>
      <c r="V76">
        <v>5</v>
      </c>
    </row>
    <row r="77" spans="1:22" x14ac:dyDescent="0.25">
      <c r="A77">
        <v>1708</v>
      </c>
      <c r="B77">
        <f>COUNTIF(remove_dupl_monographs_vol!J2:J2011,"1708")</f>
        <v>0</v>
      </c>
      <c r="C77">
        <f>COUNTIF(ger_filtered!J2:J2011,"1708")</f>
        <v>0</v>
      </c>
      <c r="D77">
        <f>COUNTIF(OCR_ger_filtered!J2:J2011,"1708")</f>
        <v>0</v>
      </c>
      <c r="F77" s="4">
        <v>1876</v>
      </c>
      <c r="G77">
        <v>14</v>
      </c>
      <c r="O77" s="4" t="s">
        <v>1482</v>
      </c>
      <c r="P77">
        <v>7</v>
      </c>
      <c r="R77" s="4">
        <v>1876</v>
      </c>
      <c r="S77">
        <v>13</v>
      </c>
      <c r="U77" s="4">
        <v>1876</v>
      </c>
      <c r="V77">
        <v>13</v>
      </c>
    </row>
    <row r="78" spans="1:22" x14ac:dyDescent="0.25">
      <c r="A78">
        <v>1709</v>
      </c>
      <c r="B78">
        <f>COUNTIF(remove_dupl_monographs_vol!J2:J2011,"1709")</f>
        <v>0</v>
      </c>
      <c r="C78">
        <f>COUNTIF(ger_filtered!J2:J2011,"1709")</f>
        <v>0</v>
      </c>
      <c r="D78">
        <f>COUNTIF(OCR_ger_filtered!J2:J2011,"1709")</f>
        <v>0</v>
      </c>
      <c r="F78" s="4">
        <v>1877</v>
      </c>
      <c r="G78">
        <v>7</v>
      </c>
      <c r="O78" s="4" t="s">
        <v>929</v>
      </c>
      <c r="P78">
        <v>8</v>
      </c>
      <c r="R78" s="4">
        <v>1877</v>
      </c>
      <c r="S78">
        <v>7</v>
      </c>
      <c r="U78" s="4">
        <v>1877</v>
      </c>
      <c r="V78">
        <v>7</v>
      </c>
    </row>
    <row r="79" spans="1:22" x14ac:dyDescent="0.25">
      <c r="A79">
        <v>1710</v>
      </c>
      <c r="B79">
        <f>COUNTIF(remove_dupl_monographs_vol!J2:J2011,"1710")</f>
        <v>0</v>
      </c>
      <c r="C79">
        <f>COUNTIF(ger_filtered!J2:J2011,"1710")</f>
        <v>0</v>
      </c>
      <c r="D79">
        <f>COUNTIF(OCR_ger_filtered!J2:J2011,"1710")</f>
        <v>0</v>
      </c>
      <c r="F79" s="4">
        <v>1878</v>
      </c>
      <c r="G79">
        <v>10</v>
      </c>
      <c r="O79" s="4" t="s">
        <v>23</v>
      </c>
      <c r="P79">
        <v>13</v>
      </c>
      <c r="R79" s="4">
        <v>1878</v>
      </c>
      <c r="S79">
        <v>8</v>
      </c>
      <c r="U79" s="4">
        <v>1878</v>
      </c>
      <c r="V79">
        <v>8</v>
      </c>
    </row>
    <row r="80" spans="1:22" x14ac:dyDescent="0.25">
      <c r="A80">
        <v>1711</v>
      </c>
      <c r="B80">
        <f>COUNTIF(remove_dupl_monographs_vol!J2:J2011,"1711")</f>
        <v>0</v>
      </c>
      <c r="C80">
        <f>COUNTIF(ger_filtered!J2:J2011,"1711")</f>
        <v>0</v>
      </c>
      <c r="D80">
        <f>COUNTIF(OCR_ger_filtered!J2:J2011,"1711")</f>
        <v>0</v>
      </c>
      <c r="F80" s="4">
        <v>1879</v>
      </c>
      <c r="G80">
        <v>12</v>
      </c>
      <c r="O80" s="4" t="s">
        <v>147</v>
      </c>
      <c r="P80">
        <v>7</v>
      </c>
      <c r="R80" s="4">
        <v>1879</v>
      </c>
      <c r="S80">
        <v>11</v>
      </c>
      <c r="U80" s="4">
        <v>1879</v>
      </c>
      <c r="V80">
        <v>11</v>
      </c>
    </row>
    <row r="81" spans="1:22" x14ac:dyDescent="0.25">
      <c r="A81">
        <v>1712</v>
      </c>
      <c r="B81">
        <f>COUNTIF(remove_dupl_monographs_vol!J2:J2011,"1712")</f>
        <v>0</v>
      </c>
      <c r="C81">
        <f>COUNTIF(ger_filtered!J2:J2011,"1712")</f>
        <v>0</v>
      </c>
      <c r="D81">
        <f>COUNTIF(OCR_ger_filtered!J2:J2011,"1712")</f>
        <v>0</v>
      </c>
      <c r="F81" s="4">
        <v>1880</v>
      </c>
      <c r="G81">
        <v>12</v>
      </c>
      <c r="O81" s="4" t="s">
        <v>1019</v>
      </c>
      <c r="P81">
        <v>11</v>
      </c>
      <c r="R81" s="4">
        <v>1880</v>
      </c>
      <c r="S81">
        <v>10</v>
      </c>
      <c r="U81" s="4">
        <v>1880</v>
      </c>
      <c r="V81">
        <v>10</v>
      </c>
    </row>
    <row r="82" spans="1:22" x14ac:dyDescent="0.25">
      <c r="A82">
        <v>1713</v>
      </c>
      <c r="B82">
        <f>COUNTIF(remove_dupl_monographs_vol!J2:J2011,"1713")</f>
        <v>0</v>
      </c>
      <c r="C82">
        <f>COUNTIF(ger_filtered!J2:J2011,"1713")</f>
        <v>0</v>
      </c>
      <c r="D82">
        <f>COUNTIF(OCR_ger_filtered!J2:J2011,"1713")</f>
        <v>0</v>
      </c>
      <c r="F82" s="4">
        <v>1881</v>
      </c>
      <c r="G82">
        <v>6</v>
      </c>
      <c r="O82" s="4" t="s">
        <v>240</v>
      </c>
      <c r="P82">
        <v>11</v>
      </c>
      <c r="R82" s="4">
        <v>1881</v>
      </c>
      <c r="S82">
        <v>5</v>
      </c>
      <c r="U82" s="4">
        <v>1881</v>
      </c>
      <c r="V82">
        <v>5</v>
      </c>
    </row>
    <row r="83" spans="1:22" x14ac:dyDescent="0.25">
      <c r="A83">
        <v>1714</v>
      </c>
      <c r="B83">
        <f>COUNTIF(remove_dupl_monographs_vol!J2:J2011,"1714")</f>
        <v>0</v>
      </c>
      <c r="C83">
        <f>COUNTIF(ger_filtered!J2:J2011,"1714")</f>
        <v>0</v>
      </c>
      <c r="D83">
        <f>COUNTIF(OCR_ger_filtered!J2:J2011,"1714")</f>
        <v>0</v>
      </c>
      <c r="F83" s="4">
        <v>1882</v>
      </c>
      <c r="G83">
        <v>11</v>
      </c>
      <c r="O83" s="4" t="s">
        <v>476</v>
      </c>
      <c r="P83">
        <v>27</v>
      </c>
      <c r="R83" s="4">
        <v>1882</v>
      </c>
      <c r="S83">
        <v>10</v>
      </c>
      <c r="U83" s="4">
        <v>1882</v>
      </c>
      <c r="V83">
        <v>10</v>
      </c>
    </row>
    <row r="84" spans="1:22" x14ac:dyDescent="0.25">
      <c r="A84">
        <v>1715</v>
      </c>
      <c r="B84">
        <f>COUNTIF(remove_dupl_monographs_vol!J2:J2011,"1715")</f>
        <v>0</v>
      </c>
      <c r="C84">
        <f>COUNTIF(ger_filtered!J2:J2011,"1715")</f>
        <v>0</v>
      </c>
      <c r="D84">
        <f>COUNTIF(OCR_ger_filtered!J2:J2011,"1715")</f>
        <v>0</v>
      </c>
      <c r="F84" s="4">
        <v>1883</v>
      </c>
      <c r="G84">
        <v>10</v>
      </c>
      <c r="O84" s="4" t="s">
        <v>699</v>
      </c>
      <c r="P84">
        <v>18</v>
      </c>
      <c r="R84" s="4">
        <v>1883</v>
      </c>
      <c r="S84">
        <v>8</v>
      </c>
      <c r="U84" s="4">
        <v>1883</v>
      </c>
      <c r="V84">
        <v>8</v>
      </c>
    </row>
    <row r="85" spans="1:22" x14ac:dyDescent="0.25">
      <c r="A85">
        <v>1716</v>
      </c>
      <c r="B85">
        <f>COUNTIF(remove_dupl_monographs_vol!J2:J2011,"1716")</f>
        <v>0</v>
      </c>
      <c r="C85">
        <f>COUNTIF(ger_filtered!J2:J2011,"1716")</f>
        <v>0</v>
      </c>
      <c r="D85">
        <f>COUNTIF(OCR_ger_filtered!J2:J2011,"1716")</f>
        <v>0</v>
      </c>
      <c r="F85" s="4">
        <v>1884</v>
      </c>
      <c r="G85">
        <v>8</v>
      </c>
      <c r="O85" s="4" t="s">
        <v>98</v>
      </c>
      <c r="P85">
        <v>15</v>
      </c>
      <c r="R85" s="4">
        <v>1884</v>
      </c>
      <c r="S85">
        <v>7</v>
      </c>
      <c r="U85" s="4">
        <v>1884</v>
      </c>
      <c r="V85">
        <v>7</v>
      </c>
    </row>
    <row r="86" spans="1:22" x14ac:dyDescent="0.25">
      <c r="A86">
        <v>1717</v>
      </c>
      <c r="B86">
        <f>COUNTIF(remove_dupl_monographs_vol!J2:J2011,"1717")</f>
        <v>0</v>
      </c>
      <c r="C86">
        <f>COUNTIF(ger_filtered!J2:J2011,"1717")</f>
        <v>0</v>
      </c>
      <c r="D86">
        <f>COUNTIF(OCR_ger_filtered!J2:J2011,"1717")</f>
        <v>0</v>
      </c>
      <c r="F86" s="4">
        <v>1885</v>
      </c>
      <c r="G86">
        <v>13</v>
      </c>
      <c r="O86" s="4" t="s">
        <v>987</v>
      </c>
      <c r="P86">
        <v>10</v>
      </c>
      <c r="R86" s="4">
        <v>1885</v>
      </c>
      <c r="S86">
        <v>12</v>
      </c>
      <c r="U86" s="4">
        <v>1885</v>
      </c>
      <c r="V86">
        <v>12</v>
      </c>
    </row>
    <row r="87" spans="1:22" x14ac:dyDescent="0.25">
      <c r="A87">
        <v>1718</v>
      </c>
      <c r="B87">
        <f>COUNTIF(remove_dupl_monographs_vol!J2:J2011,"1718")</f>
        <v>0</v>
      </c>
      <c r="C87">
        <f>COUNTIF(ger_filtered!J2:J2011,"1718")</f>
        <v>0</v>
      </c>
      <c r="D87">
        <f>COUNTIF(OCR_ger_filtered!J2:J2011,"1718")</f>
        <v>0</v>
      </c>
      <c r="F87" s="4">
        <v>1886</v>
      </c>
      <c r="G87">
        <v>4</v>
      </c>
      <c r="O87" s="4" t="s">
        <v>1066</v>
      </c>
      <c r="P87">
        <v>19</v>
      </c>
      <c r="R87" s="4">
        <v>1886</v>
      </c>
      <c r="S87">
        <v>4</v>
      </c>
      <c r="U87" s="4">
        <v>1886</v>
      </c>
      <c r="V87">
        <v>4</v>
      </c>
    </row>
    <row r="88" spans="1:22" x14ac:dyDescent="0.25">
      <c r="A88">
        <v>1719</v>
      </c>
      <c r="B88">
        <f>COUNTIF(remove_dupl_monographs_vol!J2:J2011,"1719")</f>
        <v>0</v>
      </c>
      <c r="C88">
        <f>COUNTIF(ger_filtered!J2:J2011,"1719")</f>
        <v>0</v>
      </c>
      <c r="D88">
        <f>COUNTIF(OCR_ger_filtered!J2:J2011,"1719")</f>
        <v>0</v>
      </c>
      <c r="F88" s="4">
        <v>1887</v>
      </c>
      <c r="G88">
        <v>13</v>
      </c>
      <c r="O88" s="4" t="s">
        <v>1279</v>
      </c>
      <c r="P88">
        <v>13</v>
      </c>
      <c r="R88" s="4">
        <v>1887</v>
      </c>
      <c r="S88">
        <v>13</v>
      </c>
      <c r="U88" s="4">
        <v>1887</v>
      </c>
      <c r="V88">
        <v>12</v>
      </c>
    </row>
    <row r="89" spans="1:22" x14ac:dyDescent="0.25">
      <c r="A89">
        <v>1720</v>
      </c>
      <c r="B89">
        <f>COUNTIF(remove_dupl_monographs_vol!J2:J2011,"1720")</f>
        <v>0</v>
      </c>
      <c r="C89">
        <f>COUNTIF(ger_filtered!J2:J2011,"1720")</f>
        <v>0</v>
      </c>
      <c r="D89">
        <f>COUNTIF(OCR_ger_filtered!J2:J2011,"1720")</f>
        <v>0</v>
      </c>
      <c r="F89" s="4">
        <v>1888</v>
      </c>
      <c r="G89">
        <v>7</v>
      </c>
      <c r="O89" s="4" t="s">
        <v>944</v>
      </c>
      <c r="P89">
        <v>12</v>
      </c>
      <c r="R89" s="4">
        <v>1888</v>
      </c>
      <c r="S89">
        <v>7</v>
      </c>
      <c r="U89" s="4">
        <v>1888</v>
      </c>
      <c r="V89">
        <v>7</v>
      </c>
    </row>
    <row r="90" spans="1:22" x14ac:dyDescent="0.25">
      <c r="A90">
        <v>1721</v>
      </c>
      <c r="B90">
        <f>COUNTIF(remove_dupl_monographs_vol!J2:J2011,"1721")</f>
        <v>0</v>
      </c>
      <c r="C90">
        <f>COUNTIF(ger_filtered!J2:J2011,"1721")</f>
        <v>0</v>
      </c>
      <c r="D90">
        <f>COUNTIF(OCR_ger_filtered!J2:J2011,"1721")</f>
        <v>0</v>
      </c>
      <c r="F90" s="4">
        <v>1889</v>
      </c>
      <c r="G90">
        <v>2</v>
      </c>
      <c r="O90" s="4" t="s">
        <v>433</v>
      </c>
      <c r="P90">
        <v>21</v>
      </c>
      <c r="R90" s="4">
        <v>1889</v>
      </c>
      <c r="S90">
        <v>2</v>
      </c>
      <c r="U90" s="4">
        <v>1889</v>
      </c>
      <c r="V90">
        <v>2</v>
      </c>
    </row>
    <row r="91" spans="1:22" x14ac:dyDescent="0.25">
      <c r="A91">
        <v>1722</v>
      </c>
      <c r="B91">
        <f>COUNTIF(remove_dupl_monographs_vol!J2:J2011,"1722")</f>
        <v>0</v>
      </c>
      <c r="C91">
        <f>COUNTIF(ger_filtered!J2:J2011,"1722")</f>
        <v>0</v>
      </c>
      <c r="D91">
        <f>COUNTIF(OCR_ger_filtered!J2:J2011,"1722")</f>
        <v>0</v>
      </c>
      <c r="F91" s="4">
        <v>1890</v>
      </c>
      <c r="G91">
        <v>10</v>
      </c>
      <c r="O91" s="4" t="s">
        <v>1757</v>
      </c>
      <c r="P91">
        <v>7</v>
      </c>
      <c r="R91" s="4">
        <v>1890</v>
      </c>
      <c r="S91">
        <v>9</v>
      </c>
      <c r="U91" s="4">
        <v>1890</v>
      </c>
      <c r="V91">
        <v>9</v>
      </c>
    </row>
    <row r="92" spans="1:22" x14ac:dyDescent="0.25">
      <c r="A92">
        <v>1723</v>
      </c>
      <c r="B92">
        <f>COUNTIF(remove_dupl_monographs_vol!J2:J2011,"1723")</f>
        <v>0</v>
      </c>
      <c r="C92">
        <f>COUNTIF(ger_filtered!J2:J2011,"1723")</f>
        <v>0</v>
      </c>
      <c r="D92">
        <f>COUNTIF(OCR_ger_filtered!J2:J2011,"1723")</f>
        <v>0</v>
      </c>
      <c r="F92" s="4">
        <v>1891</v>
      </c>
      <c r="G92">
        <v>8</v>
      </c>
      <c r="O92" s="4" t="s">
        <v>745</v>
      </c>
      <c r="P92">
        <v>9</v>
      </c>
      <c r="R92" s="4">
        <v>1891</v>
      </c>
      <c r="S92">
        <v>8</v>
      </c>
      <c r="U92" s="4">
        <v>1891</v>
      </c>
      <c r="V92">
        <v>8</v>
      </c>
    </row>
    <row r="93" spans="1:22" x14ac:dyDescent="0.25">
      <c r="A93">
        <v>1724</v>
      </c>
      <c r="B93">
        <f>COUNTIF(remove_dupl_monographs_vol!J2:J2011,"1724")</f>
        <v>2</v>
      </c>
      <c r="C93">
        <f>COUNTIF(ger_filtered!J2:J2011,"1724")</f>
        <v>2</v>
      </c>
      <c r="D93">
        <f>COUNTIF(OCR_ger_filtered!J2:J2011,"1724")</f>
        <v>0</v>
      </c>
      <c r="F93" s="4">
        <v>1892</v>
      </c>
      <c r="G93">
        <v>7</v>
      </c>
      <c r="O93" s="4" t="s">
        <v>276</v>
      </c>
      <c r="P93">
        <v>39</v>
      </c>
      <c r="R93" s="4">
        <v>1892</v>
      </c>
      <c r="S93">
        <v>7</v>
      </c>
      <c r="U93" s="4">
        <v>1892</v>
      </c>
      <c r="V93">
        <v>7</v>
      </c>
    </row>
    <row r="94" spans="1:22" x14ac:dyDescent="0.25">
      <c r="A94">
        <v>1725</v>
      </c>
      <c r="B94">
        <f>COUNTIF(remove_dupl_monographs_vol!J2:J2011,"1725")</f>
        <v>0</v>
      </c>
      <c r="C94">
        <f>COUNTIF(ger_filtered!J2:J2011,"1725")</f>
        <v>0</v>
      </c>
      <c r="D94">
        <f>COUNTIF(OCR_ger_filtered!J2:J2011,"1725")</f>
        <v>0</v>
      </c>
      <c r="F94" s="4">
        <v>1893</v>
      </c>
      <c r="G94">
        <v>6</v>
      </c>
      <c r="O94" s="4" t="s">
        <v>816</v>
      </c>
      <c r="P94">
        <v>21</v>
      </c>
      <c r="R94" s="4">
        <v>1893</v>
      </c>
      <c r="S94">
        <v>6</v>
      </c>
      <c r="U94" s="4">
        <v>1893</v>
      </c>
      <c r="V94">
        <v>6</v>
      </c>
    </row>
    <row r="95" spans="1:22" x14ac:dyDescent="0.25">
      <c r="A95">
        <v>1726</v>
      </c>
      <c r="B95">
        <f>COUNTIF(remove_dupl_monographs_vol!J2:J2011,"1726")</f>
        <v>0</v>
      </c>
      <c r="C95">
        <f>COUNTIF(ger_filtered!J2:J2011,"1726")</f>
        <v>0</v>
      </c>
      <c r="D95">
        <f>COUNTIF(OCR_ger_filtered!J2:J2011,"1726")</f>
        <v>0</v>
      </c>
      <c r="F95" s="4">
        <v>1894</v>
      </c>
      <c r="G95">
        <v>11</v>
      </c>
      <c r="O95" s="4" t="s">
        <v>232</v>
      </c>
      <c r="P95">
        <v>11</v>
      </c>
      <c r="R95" s="4">
        <v>1894</v>
      </c>
      <c r="S95">
        <v>11</v>
      </c>
      <c r="U95" s="4">
        <v>1894</v>
      </c>
      <c r="V95">
        <v>11</v>
      </c>
    </row>
    <row r="96" spans="1:22" x14ac:dyDescent="0.25">
      <c r="A96">
        <v>1727</v>
      </c>
      <c r="B96">
        <f>COUNTIF(remove_dupl_monographs_vol!J2:J2011,"1727")</f>
        <v>0</v>
      </c>
      <c r="C96">
        <f>COUNTIF(ger_filtered!J2:J2011,"1727")</f>
        <v>0</v>
      </c>
      <c r="D96">
        <f>COUNTIF(OCR_ger_filtered!J2:J2011,"1727")</f>
        <v>0</v>
      </c>
      <c r="F96" s="4">
        <v>1895</v>
      </c>
      <c r="G96">
        <v>5</v>
      </c>
      <c r="O96" s="4" t="s">
        <v>2757</v>
      </c>
      <c r="P96">
        <v>14</v>
      </c>
      <c r="R96" s="4">
        <v>1895</v>
      </c>
      <c r="S96">
        <v>4</v>
      </c>
      <c r="U96" s="4">
        <v>1895</v>
      </c>
      <c r="V96">
        <v>4</v>
      </c>
    </row>
    <row r="97" spans="1:22" x14ac:dyDescent="0.25">
      <c r="A97">
        <v>1728</v>
      </c>
      <c r="B97">
        <f>COUNTIF(remove_dupl_monographs_vol!J2:J2011,"1728")</f>
        <v>0</v>
      </c>
      <c r="C97">
        <f>COUNTIF(ger_filtered!J2:J2011,"1728")</f>
        <v>0</v>
      </c>
      <c r="D97">
        <f>COUNTIF(OCR_ger_filtered!J2:J2011,"1728")</f>
        <v>0</v>
      </c>
      <c r="F97" s="4">
        <v>1896</v>
      </c>
      <c r="G97">
        <v>4</v>
      </c>
      <c r="O97" s="4" t="s">
        <v>889</v>
      </c>
      <c r="P97">
        <v>18</v>
      </c>
      <c r="R97" s="4">
        <v>1896</v>
      </c>
      <c r="S97">
        <v>4</v>
      </c>
      <c r="U97" s="4">
        <v>1896</v>
      </c>
      <c r="V97">
        <v>4</v>
      </c>
    </row>
    <row r="98" spans="1:22" x14ac:dyDescent="0.25">
      <c r="A98">
        <v>1729</v>
      </c>
      <c r="B98">
        <f>COUNTIF(remove_dupl_monographs_vol!J2:J2011,"1729")</f>
        <v>0</v>
      </c>
      <c r="C98">
        <f>COUNTIF(ger_filtered!J2:J2011,"1729")</f>
        <v>0</v>
      </c>
      <c r="D98">
        <f>COUNTIF(OCR_ger_filtered!J2:J2011,"1729")</f>
        <v>0</v>
      </c>
      <c r="F98" s="4">
        <v>1897</v>
      </c>
      <c r="G98">
        <v>8</v>
      </c>
      <c r="O98" s="4" t="s">
        <v>307</v>
      </c>
      <c r="P98">
        <v>16</v>
      </c>
      <c r="R98" s="4">
        <v>1897</v>
      </c>
      <c r="S98">
        <v>8</v>
      </c>
      <c r="U98" s="4">
        <v>1897</v>
      </c>
      <c r="V98">
        <v>8</v>
      </c>
    </row>
    <row r="99" spans="1:22" x14ac:dyDescent="0.25">
      <c r="A99">
        <v>1730</v>
      </c>
      <c r="B99">
        <f>COUNTIF(remove_dupl_monographs_vol!J2:J2011,"1730")</f>
        <v>0</v>
      </c>
      <c r="C99">
        <f>COUNTIF(ger_filtered!J2:J2011,"1730")</f>
        <v>0</v>
      </c>
      <c r="D99">
        <f>COUNTIF(OCR_ger_filtered!J2:J2011,"1730")</f>
        <v>0</v>
      </c>
      <c r="F99" s="4">
        <v>1898</v>
      </c>
      <c r="G99">
        <v>2</v>
      </c>
      <c r="O99" s="4" t="s">
        <v>521</v>
      </c>
      <c r="P99">
        <v>12</v>
      </c>
      <c r="R99" s="4">
        <v>1898</v>
      </c>
      <c r="S99">
        <v>2</v>
      </c>
      <c r="U99" s="4">
        <v>1898</v>
      </c>
      <c r="V99">
        <v>2</v>
      </c>
    </row>
    <row r="100" spans="1:22" x14ac:dyDescent="0.25">
      <c r="A100">
        <v>1731</v>
      </c>
      <c r="B100">
        <f>COUNTIF(remove_dupl_monographs_vol!J2:J2011,"1731")</f>
        <v>0</v>
      </c>
      <c r="C100">
        <f>COUNTIF(ger_filtered!J2:J2011,"1731")</f>
        <v>0</v>
      </c>
      <c r="D100">
        <f>COUNTIF(OCR_ger_filtered!J2:J2011,"1731")</f>
        <v>0</v>
      </c>
      <c r="F100" s="4">
        <v>1899</v>
      </c>
      <c r="G100">
        <v>10</v>
      </c>
      <c r="O100" s="4" t="s">
        <v>1010</v>
      </c>
      <c r="P100">
        <v>7</v>
      </c>
      <c r="R100" s="4">
        <v>1899</v>
      </c>
      <c r="S100">
        <v>9</v>
      </c>
      <c r="U100" s="4">
        <v>1899</v>
      </c>
      <c r="V100">
        <v>9</v>
      </c>
    </row>
    <row r="101" spans="1:22" x14ac:dyDescent="0.25">
      <c r="A101">
        <v>1732</v>
      </c>
      <c r="B101">
        <f>COUNTIF(remove_dupl_monographs_vol!J2:J2011,"1732")</f>
        <v>0</v>
      </c>
      <c r="C101">
        <f>COUNTIF(ger_filtered!J2:J2011,"1732")</f>
        <v>0</v>
      </c>
      <c r="D101">
        <f>COUNTIF(OCR_ger_filtered!J2:J2011,"1732")</f>
        <v>0</v>
      </c>
      <c r="F101" s="4">
        <v>1900</v>
      </c>
      <c r="G101">
        <v>18</v>
      </c>
      <c r="O101" s="4" t="s">
        <v>1275</v>
      </c>
      <c r="P101">
        <v>10</v>
      </c>
      <c r="R101" s="4">
        <v>1900</v>
      </c>
      <c r="S101">
        <v>16</v>
      </c>
      <c r="U101" s="4">
        <v>1900</v>
      </c>
      <c r="V101">
        <v>16</v>
      </c>
    </row>
    <row r="102" spans="1:22" x14ac:dyDescent="0.25">
      <c r="A102">
        <v>1733</v>
      </c>
      <c r="B102">
        <f>COUNTIF(remove_dupl_monographs_vol!J2:J2011,"1733")</f>
        <v>0</v>
      </c>
      <c r="C102">
        <f>COUNTIF(ger_filtered!J2:J2011,"1733")</f>
        <v>0</v>
      </c>
      <c r="D102">
        <f>COUNTIF(OCR_ger_filtered!J2:J2011,"1733")</f>
        <v>0</v>
      </c>
      <c r="F102" s="4" t="s">
        <v>10111</v>
      </c>
      <c r="G102">
        <v>1178</v>
      </c>
      <c r="O102" s="4" t="s">
        <v>393</v>
      </c>
      <c r="P102">
        <v>12</v>
      </c>
      <c r="R102" s="4" t="s">
        <v>10111</v>
      </c>
      <c r="S102">
        <v>1005</v>
      </c>
      <c r="U102" s="4" t="s">
        <v>10111</v>
      </c>
      <c r="V102">
        <v>430</v>
      </c>
    </row>
    <row r="103" spans="1:22" x14ac:dyDescent="0.25">
      <c r="A103">
        <v>1734</v>
      </c>
      <c r="B103">
        <f>COUNTIF(remove_dupl_monographs_vol!J2:J2011,"1734")</f>
        <v>0</v>
      </c>
      <c r="C103">
        <f>COUNTIF(ger_filtered!J2:J2011,"1734")</f>
        <v>0</v>
      </c>
      <c r="D103">
        <f>COUNTIF(OCR_ger_filtered!J2:J2011,"1734")</f>
        <v>0</v>
      </c>
      <c r="O103" s="4" t="s">
        <v>256</v>
      </c>
      <c r="P103">
        <v>29</v>
      </c>
    </row>
    <row r="104" spans="1:22" x14ac:dyDescent="0.25">
      <c r="A104">
        <v>1735</v>
      </c>
      <c r="B104">
        <f>COUNTIF(remove_dupl_monographs_vol!J2:J2011,"1735")</f>
        <v>2</v>
      </c>
      <c r="C104">
        <f>COUNTIF(ger_filtered!J2:J2011,"1735")</f>
        <v>2</v>
      </c>
      <c r="D104">
        <f>COUNTIF(OCR_ger_filtered!J2:J2011,"1735")</f>
        <v>0</v>
      </c>
      <c r="O104" s="4" t="s">
        <v>1769</v>
      </c>
      <c r="P104">
        <v>9</v>
      </c>
    </row>
    <row r="105" spans="1:22" x14ac:dyDescent="0.25">
      <c r="A105">
        <v>1736</v>
      </c>
      <c r="B105">
        <f>COUNTIF(remove_dupl_monographs_vol!J2:J2011,"1736")</f>
        <v>0</v>
      </c>
      <c r="C105">
        <f>COUNTIF(ger_filtered!J2:J2011,"1736")</f>
        <v>0</v>
      </c>
      <c r="D105">
        <f>COUNTIF(OCR_ger_filtered!J2:J2011,"1736")</f>
        <v>0</v>
      </c>
      <c r="O105" s="4" t="s">
        <v>2490</v>
      </c>
      <c r="P105">
        <v>8</v>
      </c>
    </row>
    <row r="106" spans="1:22" x14ac:dyDescent="0.25">
      <c r="A106">
        <v>1737</v>
      </c>
      <c r="B106">
        <f>COUNTIF(remove_dupl_monographs_vol!J2:J2011,"1737")</f>
        <v>0</v>
      </c>
      <c r="C106">
        <f>COUNTIF(ger_filtered!J2:J2011,"1737")</f>
        <v>0</v>
      </c>
      <c r="D106">
        <f>COUNTIF(OCR_ger_filtered!J2:J2011,"1737")</f>
        <v>0</v>
      </c>
      <c r="O106" s="4" t="s">
        <v>4708</v>
      </c>
      <c r="P106">
        <v>1</v>
      </c>
    </row>
    <row r="107" spans="1:22" x14ac:dyDescent="0.25">
      <c r="A107">
        <v>1738</v>
      </c>
      <c r="B107">
        <f>COUNTIF(remove_dupl_monographs_vol!J2:J2011,"1738")</f>
        <v>0</v>
      </c>
      <c r="C107">
        <f>COUNTIF(ger_filtered!J2:J2011,"1738")</f>
        <v>0</v>
      </c>
      <c r="D107">
        <f>COUNTIF(OCR_ger_filtered!J2:J2011,"1738")</f>
        <v>0</v>
      </c>
      <c r="O107" s="4" t="s">
        <v>217</v>
      </c>
      <c r="P107">
        <v>14</v>
      </c>
    </row>
    <row r="108" spans="1:22" x14ac:dyDescent="0.25">
      <c r="A108">
        <v>1739</v>
      </c>
      <c r="B108">
        <f>COUNTIF(remove_dupl_monographs_vol!J2:J2011,"1739")</f>
        <v>0</v>
      </c>
      <c r="C108">
        <f>COUNTIF(ger_filtered!J2:J2011,"1739")</f>
        <v>0</v>
      </c>
      <c r="D108">
        <f>COUNTIF(OCR_ger_filtered!J2:J2011,"1739")</f>
        <v>0</v>
      </c>
      <c r="O108" s="4" t="s">
        <v>2223</v>
      </c>
      <c r="P108">
        <v>10</v>
      </c>
    </row>
    <row r="109" spans="1:22" x14ac:dyDescent="0.25">
      <c r="A109">
        <v>1740</v>
      </c>
      <c r="B109">
        <f>COUNTIF(remove_dupl_monographs_vol!J2:J2011,"1740")</f>
        <v>1</v>
      </c>
      <c r="C109">
        <f>COUNTIF(ger_filtered!J2:J2011,"1740")</f>
        <v>0</v>
      </c>
      <c r="D109">
        <f>COUNTIF(OCR_ger_filtered!J2:J2011,"1740")</f>
        <v>0</v>
      </c>
      <c r="O109" s="4" t="s">
        <v>35</v>
      </c>
      <c r="P109">
        <v>11</v>
      </c>
    </row>
    <row r="110" spans="1:22" x14ac:dyDescent="0.25">
      <c r="A110">
        <v>1741</v>
      </c>
      <c r="B110">
        <f>COUNTIF(remove_dupl_monographs_vol!J2:J2011,"1741")</f>
        <v>2</v>
      </c>
      <c r="C110">
        <f>COUNTIF(ger_filtered!J2:J2011,"1741")</f>
        <v>2</v>
      </c>
      <c r="D110">
        <f>COUNTIF(OCR_ger_filtered!J2:J2011,"1741")</f>
        <v>0</v>
      </c>
      <c r="O110" s="4" t="s">
        <v>2391</v>
      </c>
      <c r="P110">
        <v>6</v>
      </c>
    </row>
    <row r="111" spans="1:22" x14ac:dyDescent="0.25">
      <c r="A111">
        <v>1742</v>
      </c>
      <c r="B111">
        <f>COUNTIF(remove_dupl_monographs_vol!J2:J2011,"1742")</f>
        <v>3</v>
      </c>
      <c r="C111">
        <f>COUNTIF(ger_filtered!J2:J2011,"1742")</f>
        <v>1</v>
      </c>
      <c r="D111">
        <f>COUNTIF(OCR_ger_filtered!J2:J2011,"1742")</f>
        <v>0</v>
      </c>
      <c r="O111" s="4" t="s">
        <v>514</v>
      </c>
      <c r="P111">
        <v>8</v>
      </c>
    </row>
    <row r="112" spans="1:22" x14ac:dyDescent="0.25">
      <c r="A112">
        <v>1743</v>
      </c>
      <c r="B112">
        <f>COUNTIF(remove_dupl_monographs_vol!J2:J2011,"1743")</f>
        <v>2</v>
      </c>
      <c r="C112">
        <f>COUNTIF(ger_filtered!J2:J2011,"1743")</f>
        <v>0</v>
      </c>
      <c r="D112">
        <f>COUNTIF(OCR_ger_filtered!J2:J2011,"1743")</f>
        <v>0</v>
      </c>
      <c r="O112" s="4" t="s">
        <v>661</v>
      </c>
      <c r="P112">
        <v>7</v>
      </c>
    </row>
    <row r="113" spans="1:16" x14ac:dyDescent="0.25">
      <c r="A113">
        <v>1744</v>
      </c>
      <c r="B113">
        <f>COUNTIF(remove_dupl_monographs_vol!J2:J2011,"1744")</f>
        <v>0</v>
      </c>
      <c r="C113">
        <f>COUNTIF(ger_filtered!J2:J2011,"1744")</f>
        <v>0</v>
      </c>
      <c r="D113">
        <f>COUNTIF(OCR_ger_filtered!J2:J2011,"1744")</f>
        <v>0</v>
      </c>
      <c r="O113" s="4" t="s">
        <v>551</v>
      </c>
      <c r="P113">
        <v>19</v>
      </c>
    </row>
    <row r="114" spans="1:16" x14ac:dyDescent="0.25">
      <c r="A114">
        <v>1745</v>
      </c>
      <c r="B114">
        <f>COUNTIF(remove_dupl_monographs_vol!J2:J2011,"1745")</f>
        <v>0</v>
      </c>
      <c r="C114">
        <f>COUNTIF(ger_filtered!J2:J2011,"1745")</f>
        <v>0</v>
      </c>
      <c r="D114">
        <f>COUNTIF(OCR_ger_filtered!J2:J2011,"1745")</f>
        <v>0</v>
      </c>
      <c r="O114" s="4" t="s">
        <v>1836</v>
      </c>
      <c r="P114">
        <v>7</v>
      </c>
    </row>
    <row r="115" spans="1:16" x14ac:dyDescent="0.25">
      <c r="A115">
        <v>1746</v>
      </c>
      <c r="B115">
        <f>COUNTIF(remove_dupl_monographs_vol!J2:J2011,"1746")</f>
        <v>4</v>
      </c>
      <c r="C115">
        <f>COUNTIF(ger_filtered!J2:J2011,"1746")</f>
        <v>2</v>
      </c>
      <c r="D115">
        <f>COUNTIF(OCR_ger_filtered!J2:J2011,"1746")</f>
        <v>0</v>
      </c>
      <c r="O115" s="4" t="s">
        <v>412</v>
      </c>
      <c r="P115">
        <v>12</v>
      </c>
    </row>
    <row r="116" spans="1:16" x14ac:dyDescent="0.25">
      <c r="A116">
        <v>1747</v>
      </c>
      <c r="B116">
        <f>COUNTIF(remove_dupl_monographs_vol!J2:J2011,"1747")</f>
        <v>1</v>
      </c>
      <c r="C116">
        <f>COUNTIF(ger_filtered!J2:J2011,"1747")</f>
        <v>1</v>
      </c>
      <c r="D116">
        <f>COUNTIF(OCR_ger_filtered!J2:J2011,"1747")</f>
        <v>0</v>
      </c>
      <c r="O116" s="4" t="s">
        <v>669</v>
      </c>
      <c r="P116">
        <v>18</v>
      </c>
    </row>
    <row r="117" spans="1:16" x14ac:dyDescent="0.25">
      <c r="A117">
        <v>1748</v>
      </c>
      <c r="B117">
        <f>COUNTIF(remove_dupl_monographs_vol!J2:J2011,"1748")</f>
        <v>5</v>
      </c>
      <c r="C117">
        <f>COUNTIF(ger_filtered!J2:J2011,"1748")</f>
        <v>3</v>
      </c>
      <c r="D117">
        <f>COUNTIF(OCR_ger_filtered!J2:J2011,"1748")</f>
        <v>0</v>
      </c>
      <c r="O117" s="4" t="s">
        <v>1056</v>
      </c>
      <c r="P117">
        <v>18</v>
      </c>
    </row>
    <row r="118" spans="1:16" x14ac:dyDescent="0.25">
      <c r="A118">
        <v>1749</v>
      </c>
      <c r="B118">
        <f>COUNTIF(remove_dupl_monographs_vol!J2:J2011,"1749")</f>
        <v>3</v>
      </c>
      <c r="C118">
        <f>COUNTIF(ger_filtered!J2:J2011,"1749")</f>
        <v>2</v>
      </c>
      <c r="D118">
        <f>COUNTIF(OCR_ger_filtered!J2:J2011,"1749")</f>
        <v>0</v>
      </c>
      <c r="O118" s="4" t="s">
        <v>575</v>
      </c>
      <c r="P118">
        <v>13</v>
      </c>
    </row>
    <row r="119" spans="1:16" x14ac:dyDescent="0.25">
      <c r="A119">
        <v>1750</v>
      </c>
      <c r="B119">
        <f>COUNTIF(remove_dupl_monographs_vol!J2:J2011,"1750")</f>
        <v>3</v>
      </c>
      <c r="C119">
        <f>COUNTIF(ger_filtered!J2:J2011,"1750")</f>
        <v>1</v>
      </c>
      <c r="D119">
        <f>COUNTIF(OCR_ger_filtered!J2:J2011,"1750")</f>
        <v>0</v>
      </c>
      <c r="O119" s="4" t="s">
        <v>456</v>
      </c>
      <c r="P119">
        <v>10</v>
      </c>
    </row>
    <row r="120" spans="1:16" x14ac:dyDescent="0.25">
      <c r="A120">
        <v>1751</v>
      </c>
      <c r="B120">
        <f>COUNTIF(remove_dupl_monographs_vol!J2:J2011,"1751")</f>
        <v>1</v>
      </c>
      <c r="C120">
        <f>COUNTIF(ger_filtered!J2:J2011,"1751")</f>
        <v>1</v>
      </c>
      <c r="D120">
        <f>COUNTIF(OCR_ger_filtered!J2:J2011,"1751")</f>
        <v>0</v>
      </c>
      <c r="O120" s="4" t="s">
        <v>568</v>
      </c>
      <c r="P120">
        <v>6</v>
      </c>
    </row>
    <row r="121" spans="1:16" x14ac:dyDescent="0.25">
      <c r="A121">
        <v>1752</v>
      </c>
      <c r="B121">
        <f>COUNTIF(remove_dupl_monographs_vol!J2:J2011,"1752")</f>
        <v>2</v>
      </c>
      <c r="C121">
        <f>COUNTIF(ger_filtered!J2:J2011,"1752")</f>
        <v>1</v>
      </c>
      <c r="D121">
        <f>COUNTIF(OCR_ger_filtered!J2:J2011,"1752")</f>
        <v>0</v>
      </c>
      <c r="O121" s="4" t="s">
        <v>247</v>
      </c>
      <c r="P121">
        <v>3</v>
      </c>
    </row>
    <row r="122" spans="1:16" x14ac:dyDescent="0.25">
      <c r="A122">
        <v>1753</v>
      </c>
      <c r="B122">
        <f>COUNTIF(remove_dupl_monographs_vol!J2:J2011,"1753")</f>
        <v>1</v>
      </c>
      <c r="C122">
        <f>COUNTIF(ger_filtered!J2:J2011,"1753")</f>
        <v>1</v>
      </c>
      <c r="D122">
        <f>COUNTIF(OCR_ger_filtered!J2:J2011,"1753")</f>
        <v>0</v>
      </c>
      <c r="O122" s="4" t="s">
        <v>1413</v>
      </c>
      <c r="P122">
        <v>10</v>
      </c>
    </row>
    <row r="123" spans="1:16" x14ac:dyDescent="0.25">
      <c r="A123">
        <v>1754</v>
      </c>
      <c r="B123">
        <f>COUNTIF(remove_dupl_monographs_vol!J2:J2011,"1754")</f>
        <v>2</v>
      </c>
      <c r="C123">
        <f>COUNTIF(ger_filtered!J2:J2011,"1754")</f>
        <v>2</v>
      </c>
      <c r="D123">
        <f>COUNTIF(OCR_ger_filtered!J2:J2011,"1754")</f>
        <v>0</v>
      </c>
      <c r="O123" s="4" t="s">
        <v>162</v>
      </c>
      <c r="P123">
        <v>26</v>
      </c>
    </row>
    <row r="124" spans="1:16" x14ac:dyDescent="0.25">
      <c r="A124">
        <v>1755</v>
      </c>
      <c r="B124">
        <f>COUNTIF(remove_dupl_monographs_vol!J2:J2011,"1755")</f>
        <v>4</v>
      </c>
      <c r="C124">
        <f>COUNTIF(ger_filtered!J2:J2011,"1755")</f>
        <v>2</v>
      </c>
      <c r="D124">
        <f>COUNTIF(OCR_ger_filtered!J2:J2011,"1755")</f>
        <v>0</v>
      </c>
      <c r="O124" s="4" t="s">
        <v>333</v>
      </c>
      <c r="P124">
        <v>9</v>
      </c>
    </row>
    <row r="125" spans="1:16" x14ac:dyDescent="0.25">
      <c r="A125">
        <v>1756</v>
      </c>
      <c r="B125">
        <f>COUNTIF(remove_dupl_monographs_vol!J2:J2011,"1756")</f>
        <v>0</v>
      </c>
      <c r="C125">
        <f>COUNTIF(ger_filtered!J2:J2011,"1756")</f>
        <v>0</v>
      </c>
      <c r="D125">
        <f>COUNTIF(OCR_ger_filtered!J2:J2011,"1756")</f>
        <v>0</v>
      </c>
      <c r="O125" s="4" t="s">
        <v>358</v>
      </c>
      <c r="P125">
        <v>11</v>
      </c>
    </row>
    <row r="126" spans="1:16" x14ac:dyDescent="0.25">
      <c r="A126">
        <v>1757</v>
      </c>
      <c r="B126">
        <f>COUNTIF(remove_dupl_monographs_vol!J2:J2011,"1757")</f>
        <v>0</v>
      </c>
      <c r="C126">
        <f>COUNTIF(ger_filtered!J2:J2011,"1757")</f>
        <v>0</v>
      </c>
      <c r="D126">
        <f>COUNTIF(OCR_ger_filtered!J2:J2011,"1757")</f>
        <v>0</v>
      </c>
      <c r="O126" s="4" t="s">
        <v>1488</v>
      </c>
      <c r="P126">
        <v>8</v>
      </c>
    </row>
    <row r="127" spans="1:16" x14ac:dyDescent="0.25">
      <c r="A127">
        <v>1758</v>
      </c>
      <c r="B127">
        <f>COUNTIF(remove_dupl_monographs_vol!J2:J2011,"1758")</f>
        <v>0</v>
      </c>
      <c r="C127">
        <f>COUNTIF(ger_filtered!J2:J2011,"1758")</f>
        <v>0</v>
      </c>
      <c r="D127">
        <f>COUNTIF(OCR_ger_filtered!J2:J2011,"1758")</f>
        <v>0</v>
      </c>
      <c r="O127" s="4" t="s">
        <v>324</v>
      </c>
      <c r="P127">
        <v>4</v>
      </c>
    </row>
    <row r="128" spans="1:16" x14ac:dyDescent="0.25">
      <c r="A128">
        <v>1759</v>
      </c>
      <c r="B128">
        <f>COUNTIF(remove_dupl_monographs_vol!J2:J2011,"1759")</f>
        <v>0</v>
      </c>
      <c r="C128">
        <f>COUNTIF(ger_filtered!J2:J2011,"1759")</f>
        <v>0</v>
      </c>
      <c r="D128">
        <f>COUNTIF(OCR_ger_filtered!J2:J2011,"1759")</f>
        <v>0</v>
      </c>
      <c r="O128" s="4" t="s">
        <v>71</v>
      </c>
      <c r="P128">
        <v>11</v>
      </c>
    </row>
    <row r="129" spans="1:16" x14ac:dyDescent="0.25">
      <c r="A129">
        <v>1760</v>
      </c>
      <c r="B129">
        <f>COUNTIF(remove_dupl_monographs_vol!J2:J2011,"1760")</f>
        <v>2</v>
      </c>
      <c r="C129">
        <f>COUNTIF(ger_filtered!J2:J2011,"1760")</f>
        <v>1</v>
      </c>
      <c r="D129">
        <f>COUNTIF(OCR_ger_filtered!J2:J2011,"1760")</f>
        <v>0</v>
      </c>
      <c r="O129" s="4" t="s">
        <v>490</v>
      </c>
      <c r="P129">
        <v>6</v>
      </c>
    </row>
    <row r="130" spans="1:16" x14ac:dyDescent="0.25">
      <c r="A130">
        <v>1761</v>
      </c>
      <c r="B130">
        <f>COUNTIF(remove_dupl_monographs_vol!J2:J2011,"1761")</f>
        <v>2</v>
      </c>
      <c r="C130">
        <f>COUNTIF(ger_filtered!J2:J2011,"1761")</f>
        <v>0</v>
      </c>
      <c r="D130">
        <f>COUNTIF(OCR_ger_filtered!J2:J2011,"1761")</f>
        <v>0</v>
      </c>
      <c r="O130" s="4" t="s">
        <v>2502</v>
      </c>
      <c r="P130">
        <v>4</v>
      </c>
    </row>
    <row r="131" spans="1:16" x14ac:dyDescent="0.25">
      <c r="A131">
        <v>1762</v>
      </c>
      <c r="B131">
        <f>COUNTIF(remove_dupl_monographs_vol!J2:J2011,"1762")</f>
        <v>0</v>
      </c>
      <c r="C131">
        <f>COUNTIF(ger_filtered!J2:J2011,"1762")</f>
        <v>0</v>
      </c>
      <c r="D131">
        <f>COUNTIF(OCR_ger_filtered!J2:J2011,"1762")</f>
        <v>0</v>
      </c>
      <c r="O131" s="4" t="s">
        <v>2783</v>
      </c>
      <c r="P131">
        <v>6</v>
      </c>
    </row>
    <row r="132" spans="1:16" x14ac:dyDescent="0.25">
      <c r="A132">
        <v>1763</v>
      </c>
      <c r="B132">
        <f>COUNTIF(remove_dupl_monographs_vol!J2:J2011,"1763")</f>
        <v>0</v>
      </c>
      <c r="C132">
        <f>COUNTIF(ger_filtered!J2:J2011,"1763")</f>
        <v>0</v>
      </c>
      <c r="D132">
        <f>COUNTIF(OCR_ger_filtered!J2:J2011,"1763")</f>
        <v>0</v>
      </c>
      <c r="O132" s="4" t="s">
        <v>1501</v>
      </c>
      <c r="P132">
        <v>7</v>
      </c>
    </row>
    <row r="133" spans="1:16" x14ac:dyDescent="0.25">
      <c r="A133">
        <v>1764</v>
      </c>
      <c r="B133">
        <f>COUNTIF(remove_dupl_monographs_vol!J2:J2011,"1764")</f>
        <v>0</v>
      </c>
      <c r="C133">
        <f>COUNTIF(ger_filtered!J2:J2011,"1764")</f>
        <v>0</v>
      </c>
      <c r="D133">
        <f>COUNTIF(OCR_ger_filtered!J2:J2011,"1764")</f>
        <v>0</v>
      </c>
      <c r="O133" s="4" t="s">
        <v>170</v>
      </c>
      <c r="P133">
        <v>13</v>
      </c>
    </row>
    <row r="134" spans="1:16" x14ac:dyDescent="0.25">
      <c r="A134">
        <v>1765</v>
      </c>
      <c r="B134">
        <f>COUNTIF(remove_dupl_monographs_vol!J2:J2011,"1765")</f>
        <v>3</v>
      </c>
      <c r="C134">
        <f>COUNTIF(ger_filtered!J2:J2011,"1765")</f>
        <v>2</v>
      </c>
      <c r="D134">
        <f>COUNTIF(OCR_ger_filtered!J2:J2011,"1765")</f>
        <v>0</v>
      </c>
      <c r="O134" s="4" t="s">
        <v>419</v>
      </c>
      <c r="P134">
        <v>4</v>
      </c>
    </row>
    <row r="135" spans="1:16" x14ac:dyDescent="0.25">
      <c r="A135">
        <v>1766</v>
      </c>
      <c r="B135">
        <f>COUNTIF(remove_dupl_monographs_vol!J2:J2011,"1766")</f>
        <v>0</v>
      </c>
      <c r="C135">
        <f>COUNTIF(ger_filtered!J2:J2011,"1766")</f>
        <v>0</v>
      </c>
      <c r="D135">
        <f>COUNTIF(OCR_ger_filtered!J2:J2011,"1766")</f>
        <v>0</v>
      </c>
      <c r="O135" s="4" t="s">
        <v>769</v>
      </c>
      <c r="P135">
        <v>9</v>
      </c>
    </row>
    <row r="136" spans="1:16" x14ac:dyDescent="0.25">
      <c r="A136">
        <v>1767</v>
      </c>
      <c r="B136">
        <f>COUNTIF(remove_dupl_monographs_vol!J2:J2011,"1767")</f>
        <v>1</v>
      </c>
      <c r="C136">
        <f>COUNTIF(ger_filtered!J2:J2011,"1767")</f>
        <v>1</v>
      </c>
      <c r="D136">
        <f>COUNTIF(OCR_ger_filtered!J2:J2011,"1767")</f>
        <v>0</v>
      </c>
      <c r="O136" s="4" t="s">
        <v>776</v>
      </c>
      <c r="P136">
        <v>8</v>
      </c>
    </row>
    <row r="137" spans="1:16" x14ac:dyDescent="0.25">
      <c r="A137">
        <v>1768</v>
      </c>
      <c r="B137">
        <f>COUNTIF(remove_dupl_monographs_vol!J2:J2011,"1768")</f>
        <v>3</v>
      </c>
      <c r="C137">
        <f>COUNTIF(ger_filtered!J2:J2011,"1768")</f>
        <v>0</v>
      </c>
      <c r="D137">
        <f>COUNTIF(OCR_ger_filtered!J2:J2011,"1768")</f>
        <v>0</v>
      </c>
      <c r="O137" s="4" t="s">
        <v>589</v>
      </c>
      <c r="P137">
        <v>11</v>
      </c>
    </row>
    <row r="138" spans="1:16" x14ac:dyDescent="0.25">
      <c r="A138">
        <v>1769</v>
      </c>
      <c r="B138">
        <f>COUNTIF(remove_dupl_monographs_vol!J2:J2011,"1769")</f>
        <v>5</v>
      </c>
      <c r="C138">
        <f>COUNTIF(ger_filtered!J2:J2011,"1769")</f>
        <v>5</v>
      </c>
      <c r="D138">
        <f>COUNTIF(OCR_ger_filtered!J2:J2011,"1769")</f>
        <v>1</v>
      </c>
      <c r="O138" s="4" t="s">
        <v>528</v>
      </c>
      <c r="P138">
        <v>5</v>
      </c>
    </row>
    <row r="139" spans="1:16" x14ac:dyDescent="0.25">
      <c r="A139">
        <v>1770</v>
      </c>
      <c r="B139">
        <f>COUNTIF(remove_dupl_monographs_vol!J2:J2011,"1770")</f>
        <v>6</v>
      </c>
      <c r="C139">
        <f>COUNTIF(ger_filtered!J2:J2011,"1770")</f>
        <v>3</v>
      </c>
      <c r="D139">
        <f>COUNTIF(OCR_ger_filtered!J2:J2011,"1770")</f>
        <v>0</v>
      </c>
      <c r="O139" s="4" t="s">
        <v>127</v>
      </c>
      <c r="P139">
        <v>14</v>
      </c>
    </row>
    <row r="140" spans="1:16" x14ac:dyDescent="0.25">
      <c r="A140">
        <v>1771</v>
      </c>
      <c r="B140">
        <f>COUNTIF(remove_dupl_monographs_vol!J2:J2011,"1771")</f>
        <v>2</v>
      </c>
      <c r="C140">
        <f>COUNTIF(ger_filtered!J2:J2011,"1771")</f>
        <v>1</v>
      </c>
      <c r="D140">
        <f>COUNTIF(OCR_ger_filtered!J2:J2011,"1771")</f>
        <v>0</v>
      </c>
      <c r="O140" s="4" t="s">
        <v>120</v>
      </c>
      <c r="P140">
        <v>7</v>
      </c>
    </row>
    <row r="141" spans="1:16" x14ac:dyDescent="0.25">
      <c r="A141">
        <v>1772</v>
      </c>
      <c r="B141">
        <f>COUNTIF(remove_dupl_monographs_vol!J2:J2011,"1772")</f>
        <v>1</v>
      </c>
      <c r="C141">
        <f>COUNTIF(ger_filtered!J2:J2011,"1772")</f>
        <v>0</v>
      </c>
      <c r="D141">
        <f>COUNTIF(OCR_ger_filtered!J2:J2011,"1772")</f>
        <v>0</v>
      </c>
      <c r="O141" s="4" t="s">
        <v>106</v>
      </c>
      <c r="P141">
        <v>10</v>
      </c>
    </row>
    <row r="142" spans="1:16" x14ac:dyDescent="0.25">
      <c r="A142">
        <v>1773</v>
      </c>
      <c r="B142">
        <f>COUNTIF(remove_dupl_monographs_vol!J2:J2011,"1773")</f>
        <v>2</v>
      </c>
      <c r="C142">
        <f>COUNTIF(ger_filtered!J2:J2011,"1773")</f>
        <v>1</v>
      </c>
      <c r="D142">
        <f>COUNTIF(OCR_ger_filtered!J2:J2011,"1773")</f>
        <v>0</v>
      </c>
      <c r="O142" s="4" t="s">
        <v>1435</v>
      </c>
      <c r="P142">
        <v>12</v>
      </c>
    </row>
    <row r="143" spans="1:16" x14ac:dyDescent="0.25">
      <c r="A143">
        <v>1774</v>
      </c>
      <c r="B143">
        <f>COUNTIF(remove_dupl_monographs_vol!J2:J2011,"1774")</f>
        <v>12</v>
      </c>
      <c r="C143">
        <f>COUNTIF(ger_filtered!J2:J2011,"1774")</f>
        <v>8</v>
      </c>
      <c r="D143">
        <f>COUNTIF(OCR_ger_filtered!J2:J2011,"1774")</f>
        <v>0</v>
      </c>
      <c r="O143" s="4" t="s">
        <v>90</v>
      </c>
      <c r="P143">
        <v>12</v>
      </c>
    </row>
    <row r="144" spans="1:16" x14ac:dyDescent="0.25">
      <c r="A144">
        <v>1775</v>
      </c>
      <c r="B144">
        <f>COUNTIF(remove_dupl_monographs_vol!J2:J2011,"1775")</f>
        <v>3</v>
      </c>
      <c r="C144">
        <f>COUNTIF(ger_filtered!J2:J2011,"1775")</f>
        <v>1</v>
      </c>
      <c r="D144">
        <f>COUNTIF(OCR_ger_filtered!J2:J2011,"1775")</f>
        <v>0</v>
      </c>
      <c r="O144" s="4" t="s">
        <v>1543</v>
      </c>
      <c r="P144">
        <v>6</v>
      </c>
    </row>
    <row r="145" spans="1:16" x14ac:dyDescent="0.25">
      <c r="A145">
        <v>1776</v>
      </c>
      <c r="B145">
        <f>COUNTIF(remove_dupl_monographs_vol!J2:J2011,"1776")</f>
        <v>4</v>
      </c>
      <c r="C145">
        <f>COUNTIF(ger_filtered!J2:J2011,"1776")</f>
        <v>4</v>
      </c>
      <c r="D145">
        <f>COUNTIF(OCR_ger_filtered!J2:J2011,"1776")</f>
        <v>0</v>
      </c>
      <c r="O145" s="4" t="s">
        <v>53</v>
      </c>
      <c r="P145">
        <v>11</v>
      </c>
    </row>
    <row r="146" spans="1:16" x14ac:dyDescent="0.25">
      <c r="A146">
        <v>1777</v>
      </c>
      <c r="B146">
        <f>COUNTIF(remove_dupl_monographs_vol!J2:J2011,"1777")</f>
        <v>1</v>
      </c>
      <c r="C146">
        <f>COUNTIF(ger_filtered!J2:J2011,"1777")</f>
        <v>1</v>
      </c>
      <c r="D146">
        <f>COUNTIF(OCR_ger_filtered!J2:J2011,"1777")</f>
        <v>0</v>
      </c>
      <c r="O146" s="4" t="s">
        <v>349</v>
      </c>
      <c r="P146">
        <v>10</v>
      </c>
    </row>
    <row r="147" spans="1:16" x14ac:dyDescent="0.25">
      <c r="A147">
        <v>1778</v>
      </c>
      <c r="B147">
        <f>COUNTIF(remove_dupl_monographs_vol!J2:J2011,"1778")</f>
        <v>3</v>
      </c>
      <c r="C147">
        <f>COUNTIF(ger_filtered!J2:J2011,"1778")</f>
        <v>3</v>
      </c>
      <c r="D147">
        <f>COUNTIF(OCR_ger_filtered!J2:J2011,"1778")</f>
        <v>0</v>
      </c>
      <c r="O147" s="4" t="s">
        <v>794</v>
      </c>
      <c r="P147">
        <v>8</v>
      </c>
    </row>
    <row r="148" spans="1:16" x14ac:dyDescent="0.25">
      <c r="A148">
        <v>1779</v>
      </c>
      <c r="B148">
        <f>COUNTIF(remove_dupl_monographs_vol!J2:J2011,"1779")</f>
        <v>2</v>
      </c>
      <c r="C148">
        <f>COUNTIF(ger_filtered!J2:J2011,"1779")</f>
        <v>1</v>
      </c>
      <c r="D148">
        <f>COUNTIF(OCR_ger_filtered!J2:J2011,"1779")</f>
        <v>0</v>
      </c>
      <c r="O148" s="4" t="s">
        <v>155</v>
      </c>
      <c r="P148">
        <v>13</v>
      </c>
    </row>
    <row r="149" spans="1:16" x14ac:dyDescent="0.25">
      <c r="A149">
        <v>1780</v>
      </c>
      <c r="B149">
        <f>COUNTIF(remove_dupl_monographs_vol!J2:J2011,"1780")</f>
        <v>8</v>
      </c>
      <c r="C149">
        <f>COUNTIF(ger_filtered!J2:J2011,"1780")</f>
        <v>6</v>
      </c>
      <c r="D149">
        <f>COUNTIF(OCR_ger_filtered!J2:J2011,"1780")</f>
        <v>0</v>
      </c>
      <c r="O149" s="4" t="s">
        <v>7669</v>
      </c>
      <c r="P149">
        <v>4</v>
      </c>
    </row>
    <row r="150" spans="1:16" x14ac:dyDescent="0.25">
      <c r="A150">
        <v>1781</v>
      </c>
      <c r="B150">
        <f>COUNTIF(remove_dupl_monographs_vol!J2:J2011,"1781")</f>
        <v>4</v>
      </c>
      <c r="C150">
        <f>COUNTIF(ger_filtered!J2:J2011,"1781")</f>
        <v>3</v>
      </c>
      <c r="D150">
        <f>COUNTIF(OCR_ger_filtered!J2:J2011,"1781")</f>
        <v>0</v>
      </c>
      <c r="O150" s="4" t="s">
        <v>463</v>
      </c>
      <c r="P150">
        <v>13</v>
      </c>
    </row>
    <row r="151" spans="1:16" x14ac:dyDescent="0.25">
      <c r="A151">
        <v>1782</v>
      </c>
      <c r="B151">
        <f>COUNTIF(remove_dupl_monographs_vol!J2:J2011,"1782")</f>
        <v>7</v>
      </c>
      <c r="C151">
        <f>COUNTIF(ger_filtered!J2:J2011,"1782")</f>
        <v>7</v>
      </c>
      <c r="D151">
        <f>COUNTIF(OCR_ger_filtered!J2:J2011,"1782")</f>
        <v>0</v>
      </c>
      <c r="O151" s="4" t="s">
        <v>4468</v>
      </c>
      <c r="P151">
        <v>7</v>
      </c>
    </row>
    <row r="152" spans="1:16" x14ac:dyDescent="0.25">
      <c r="A152">
        <v>1783</v>
      </c>
      <c r="B152">
        <f>COUNTIF(remove_dupl_monographs_vol!J2:J2011,"1783")</f>
        <v>4</v>
      </c>
      <c r="C152">
        <f>COUNTIF(ger_filtered!J2:J2011,"1783")</f>
        <v>4</v>
      </c>
      <c r="D152">
        <f>COUNTIF(OCR_ger_filtered!J2:J2011,"1783")</f>
        <v>0</v>
      </c>
      <c r="O152" s="4" t="s">
        <v>5291</v>
      </c>
      <c r="P152">
        <v>2</v>
      </c>
    </row>
    <row r="153" spans="1:16" x14ac:dyDescent="0.25">
      <c r="A153">
        <v>1784</v>
      </c>
      <c r="B153">
        <f>COUNTIF(remove_dupl_monographs_vol!J2:J2011,"1784")</f>
        <v>6</v>
      </c>
      <c r="C153">
        <f>COUNTIF(ger_filtered!J2:J2011,"1784")</f>
        <v>4</v>
      </c>
      <c r="D153">
        <f>COUNTIF(OCR_ger_filtered!J2:J2011,"1784")</f>
        <v>0</v>
      </c>
      <c r="O153" s="4" t="s">
        <v>626</v>
      </c>
      <c r="P153">
        <v>10</v>
      </c>
    </row>
    <row r="154" spans="1:16" x14ac:dyDescent="0.25">
      <c r="A154">
        <v>1785</v>
      </c>
      <c r="B154">
        <f>COUNTIF(remove_dupl_monographs_vol!J2:J2011,"1785")</f>
        <v>7</v>
      </c>
      <c r="C154">
        <f>COUNTIF(ger_filtered!J2:J2011,"1785")</f>
        <v>7</v>
      </c>
      <c r="D154">
        <f>COUNTIF(OCR_ger_filtered!J2:J2011,"1785")</f>
        <v>0</v>
      </c>
      <c r="O154" s="4" t="s">
        <v>4634</v>
      </c>
      <c r="P154">
        <v>8</v>
      </c>
    </row>
    <row r="155" spans="1:16" x14ac:dyDescent="0.25">
      <c r="A155">
        <v>1786</v>
      </c>
      <c r="B155">
        <f>COUNTIF(remove_dupl_monographs_vol!J2:J2011,"1786")</f>
        <v>9</v>
      </c>
      <c r="C155">
        <f>COUNTIF(ger_filtered!J2:J2011,"1786")</f>
        <v>5</v>
      </c>
      <c r="D155">
        <f>COUNTIF(OCR_ger_filtered!J2:J2011,"1786")</f>
        <v>0</v>
      </c>
      <c r="O155" s="4" t="s">
        <v>1385</v>
      </c>
      <c r="P155">
        <v>7</v>
      </c>
    </row>
    <row r="156" spans="1:16" x14ac:dyDescent="0.25">
      <c r="A156">
        <v>1787</v>
      </c>
      <c r="B156">
        <f>COUNTIF(remove_dupl_monographs_vol!J2:J2011,"1787")</f>
        <v>12</v>
      </c>
      <c r="C156">
        <f>COUNTIF(ger_filtered!J2:J2011,"1787")</f>
        <v>10</v>
      </c>
      <c r="D156">
        <f>COUNTIF(OCR_ger_filtered!J2:J2011,"1787")</f>
        <v>0</v>
      </c>
      <c r="O156" s="4" t="s">
        <v>2658</v>
      </c>
      <c r="P156">
        <v>6</v>
      </c>
    </row>
    <row r="157" spans="1:16" x14ac:dyDescent="0.25">
      <c r="A157">
        <v>1788</v>
      </c>
      <c r="B157">
        <f>COUNTIF(remove_dupl_monographs_vol!J2:J2011,"1788")</f>
        <v>6</v>
      </c>
      <c r="C157">
        <f>COUNTIF(ger_filtered!J2:J2011,"1788")</f>
        <v>5</v>
      </c>
      <c r="D157">
        <f>COUNTIF(OCR_ger_filtered!J2:J2011,"1788")</f>
        <v>0</v>
      </c>
      <c r="O157" s="4" t="s">
        <v>1468</v>
      </c>
      <c r="P157">
        <v>11</v>
      </c>
    </row>
    <row r="158" spans="1:16" x14ac:dyDescent="0.25">
      <c r="A158">
        <v>1789</v>
      </c>
      <c r="B158">
        <f>COUNTIF(remove_dupl_monographs_vol!J2:J2011,"1789")</f>
        <v>8</v>
      </c>
      <c r="C158">
        <f>COUNTIF(ger_filtered!J2:J2011,"1789")</f>
        <v>5</v>
      </c>
      <c r="D158">
        <f>COUNTIF(OCR_ger_filtered!J2:J2011,"1789")</f>
        <v>0</v>
      </c>
      <c r="O158" s="4" t="s">
        <v>976</v>
      </c>
      <c r="P158">
        <v>5</v>
      </c>
    </row>
    <row r="159" spans="1:16" x14ac:dyDescent="0.25">
      <c r="A159">
        <v>1790</v>
      </c>
      <c r="B159">
        <f>COUNTIF(remove_dupl_monographs_vol!J2:J2011,"1790")</f>
        <v>11</v>
      </c>
      <c r="C159">
        <f>COUNTIF(ger_filtered!J2:J2011,"1790")</f>
        <v>9</v>
      </c>
      <c r="D159">
        <f>COUNTIF(OCR_ger_filtered!J2:J2011,"1790")</f>
        <v>0</v>
      </c>
      <c r="O159" s="4" t="s">
        <v>2244</v>
      </c>
      <c r="P159">
        <v>4</v>
      </c>
    </row>
    <row r="160" spans="1:16" x14ac:dyDescent="0.25">
      <c r="A160">
        <v>1791</v>
      </c>
      <c r="B160">
        <f>COUNTIF(remove_dupl_monographs_vol!J2:J2011,"1791")</f>
        <v>5</v>
      </c>
      <c r="C160">
        <f>COUNTIF(ger_filtered!J2:J2011,"1791")</f>
        <v>4</v>
      </c>
      <c r="D160">
        <f>COUNTIF(OCR_ger_filtered!J2:J2011,"1791")</f>
        <v>0</v>
      </c>
      <c r="O160" s="4" t="s">
        <v>648</v>
      </c>
      <c r="P160">
        <v>8</v>
      </c>
    </row>
    <row r="161" spans="1:16" x14ac:dyDescent="0.25">
      <c r="A161">
        <v>1792</v>
      </c>
      <c r="B161">
        <f>COUNTIF(remove_dupl_monographs_vol!J2:J2011,"1792")</f>
        <v>9</v>
      </c>
      <c r="C161">
        <f>COUNTIF(ger_filtered!J2:J2011,"1792")</f>
        <v>8</v>
      </c>
      <c r="D161">
        <f>COUNTIF(OCR_ger_filtered!J2:J2011,"1792")</f>
        <v>0</v>
      </c>
      <c r="O161" s="4" t="s">
        <v>2594</v>
      </c>
      <c r="P161">
        <v>2</v>
      </c>
    </row>
    <row r="162" spans="1:16" x14ac:dyDescent="0.25">
      <c r="A162">
        <v>1793</v>
      </c>
      <c r="B162">
        <f>COUNTIF(remove_dupl_monographs_vol!J2:J2011,"1793")</f>
        <v>15</v>
      </c>
      <c r="C162">
        <f>COUNTIF(ger_filtered!J2:J2011,"1793")</f>
        <v>14</v>
      </c>
      <c r="D162">
        <f>COUNTIF(OCR_ger_filtered!J2:J2011,"1793")</f>
        <v>1</v>
      </c>
      <c r="O162" s="4" t="s">
        <v>1557</v>
      </c>
      <c r="P162">
        <v>10</v>
      </c>
    </row>
    <row r="163" spans="1:16" x14ac:dyDescent="0.25">
      <c r="A163">
        <v>1794</v>
      </c>
      <c r="B163">
        <f>COUNTIF(remove_dupl_monographs_vol!J2:J2011,"1794")</f>
        <v>10</v>
      </c>
      <c r="C163">
        <f>COUNTIF(ger_filtered!J2:J2011,"1794")</f>
        <v>10</v>
      </c>
      <c r="D163">
        <f>COUNTIF(OCR_ger_filtered!J2:J2011,"1794")</f>
        <v>1</v>
      </c>
      <c r="O163" s="4" t="s">
        <v>635</v>
      </c>
      <c r="P163">
        <v>18</v>
      </c>
    </row>
    <row r="164" spans="1:16" x14ac:dyDescent="0.25">
      <c r="A164">
        <v>1795</v>
      </c>
      <c r="B164">
        <f>COUNTIF(remove_dupl_monographs_vol!J2:J2011,"1795")</f>
        <v>10</v>
      </c>
      <c r="C164">
        <f>COUNTIF(ger_filtered!J2:J2011,"1795")</f>
        <v>9</v>
      </c>
      <c r="D164">
        <f>COUNTIF(OCR_ger_filtered!J2:J2011,"1795")</f>
        <v>0</v>
      </c>
      <c r="O164" s="4" t="s">
        <v>298</v>
      </c>
      <c r="P164">
        <v>5</v>
      </c>
    </row>
    <row r="165" spans="1:16" x14ac:dyDescent="0.25">
      <c r="A165">
        <v>1796</v>
      </c>
      <c r="B165">
        <f>COUNTIF(remove_dupl_monographs_vol!J2:J2011,"1796")</f>
        <v>14</v>
      </c>
      <c r="C165">
        <f>COUNTIF(ger_filtered!J2:J2011,"1796")</f>
        <v>11</v>
      </c>
      <c r="D165">
        <f>COUNTIF(OCR_ger_filtered!J2:J2011,"1796")</f>
        <v>0</v>
      </c>
      <c r="O165" s="4" t="s">
        <v>1372</v>
      </c>
      <c r="P165">
        <v>11</v>
      </c>
    </row>
    <row r="166" spans="1:16" x14ac:dyDescent="0.25">
      <c r="A166">
        <v>1797</v>
      </c>
      <c r="B166">
        <f>COUNTIF(remove_dupl_monographs_vol!J2:J2011,"1797")</f>
        <v>8</v>
      </c>
      <c r="C166">
        <f>COUNTIF(ger_filtered!J2:J2011,"1797")</f>
        <v>8</v>
      </c>
      <c r="D166">
        <f>COUNTIF(OCR_ger_filtered!J2:J2011,"1797")</f>
        <v>0</v>
      </c>
      <c r="O166" s="4" t="s">
        <v>1398</v>
      </c>
      <c r="P166">
        <v>9</v>
      </c>
    </row>
    <row r="167" spans="1:16" x14ac:dyDescent="0.25">
      <c r="A167">
        <v>1798</v>
      </c>
      <c r="B167">
        <f>COUNTIF(remove_dupl_monographs_vol!J2:J2011,"1798")</f>
        <v>20</v>
      </c>
      <c r="C167">
        <f>COUNTIF(ger_filtered!J2:J2011,"1798")</f>
        <v>17</v>
      </c>
      <c r="D167">
        <f>COUNTIF(OCR_ger_filtered!J2:J2011,"1798")</f>
        <v>0</v>
      </c>
      <c r="O167" s="4" t="s">
        <v>1744</v>
      </c>
      <c r="P167">
        <v>6</v>
      </c>
    </row>
    <row r="168" spans="1:16" x14ac:dyDescent="0.25">
      <c r="A168">
        <v>1799</v>
      </c>
      <c r="B168">
        <f>COUNTIF(remove_dupl_monographs_vol!J2:J2011,"1799")</f>
        <v>12</v>
      </c>
      <c r="C168">
        <f>COUNTIF(ger_filtered!J2:J2011,"1799")</f>
        <v>10</v>
      </c>
      <c r="D168">
        <f>COUNTIF(OCR_ger_filtered!J2:J2011,"1799")</f>
        <v>0</v>
      </c>
      <c r="O168" s="4" t="s">
        <v>192</v>
      </c>
      <c r="P168">
        <v>14</v>
      </c>
    </row>
    <row r="169" spans="1:16" x14ac:dyDescent="0.25">
      <c r="A169">
        <v>1800</v>
      </c>
      <c r="B169">
        <f>COUNTIF(remove_dupl_monographs_vol!J2:J2011,"1800")</f>
        <v>18</v>
      </c>
      <c r="C169">
        <f>COUNTIF(ger_filtered!J2:J2011,"1800")</f>
        <v>16</v>
      </c>
      <c r="D169">
        <f>COUNTIF(OCR_ger_filtered!J2:J2011,"1800")</f>
        <v>0</v>
      </c>
      <c r="O169" s="4" t="s">
        <v>2235</v>
      </c>
      <c r="P169">
        <v>2</v>
      </c>
    </row>
    <row r="170" spans="1:16" x14ac:dyDescent="0.25">
      <c r="A170">
        <v>1801</v>
      </c>
      <c r="B170">
        <f>COUNTIF(remove_dupl_monographs_vol!J2:J2011,"1801")</f>
        <v>24</v>
      </c>
      <c r="C170">
        <f>COUNTIF(ger_filtered!J2:J2011,"1801")</f>
        <v>20</v>
      </c>
      <c r="D170">
        <f>COUNTIF(OCR_ger_filtered!J2:J2011,"1801")</f>
        <v>0</v>
      </c>
      <c r="O170" s="4" t="s">
        <v>43</v>
      </c>
      <c r="P170">
        <v>12</v>
      </c>
    </row>
    <row r="171" spans="1:16" x14ac:dyDescent="0.25">
      <c r="A171">
        <v>1802</v>
      </c>
      <c r="B171">
        <f>COUNTIF(remove_dupl_monographs_vol!J2:J2011,"1802")</f>
        <v>28</v>
      </c>
      <c r="C171">
        <f>COUNTIF(ger_filtered!J2:J2011,"1802")</f>
        <v>21</v>
      </c>
      <c r="D171">
        <f>COUNTIF(OCR_ger_filtered!J2:J2011,"1802")</f>
        <v>0</v>
      </c>
      <c r="O171" s="4" t="s">
        <v>372</v>
      </c>
      <c r="P171">
        <v>23</v>
      </c>
    </row>
    <row r="172" spans="1:16" x14ac:dyDescent="0.25">
      <c r="A172">
        <v>1803</v>
      </c>
      <c r="B172">
        <f>COUNTIF(remove_dupl_monographs_vol!J2:J2011,"1803")</f>
        <v>23</v>
      </c>
      <c r="C172">
        <f>COUNTIF(ger_filtered!J2:J2011,"1803")</f>
        <v>19</v>
      </c>
      <c r="D172">
        <f>COUNTIF(OCR_ger_filtered!J2:J2011,"1803")</f>
        <v>0</v>
      </c>
      <c r="O172" s="4" t="s">
        <v>2283</v>
      </c>
      <c r="P172">
        <v>13</v>
      </c>
    </row>
    <row r="173" spans="1:16" x14ac:dyDescent="0.25">
      <c r="A173">
        <v>1804</v>
      </c>
      <c r="B173">
        <f>COUNTIF(remove_dupl_monographs_vol!J2:J2011,"1804")</f>
        <v>23</v>
      </c>
      <c r="C173">
        <f>COUNTIF(ger_filtered!J2:J2011,"1804")</f>
        <v>18</v>
      </c>
      <c r="D173">
        <f>COUNTIF(OCR_ger_filtered!J2:J2011,"1804")</f>
        <v>0</v>
      </c>
      <c r="O173" s="4" t="s">
        <v>81</v>
      </c>
      <c r="P173">
        <v>22</v>
      </c>
    </row>
    <row r="174" spans="1:16" x14ac:dyDescent="0.25">
      <c r="A174">
        <v>1805</v>
      </c>
      <c r="B174">
        <f>COUNTIF(remove_dupl_monographs_vol!J2:J2011,"1805")</f>
        <v>29</v>
      </c>
      <c r="C174">
        <f>COUNTIF(ger_filtered!J2:J2011,"1805")</f>
        <v>22</v>
      </c>
      <c r="D174">
        <f>COUNTIF(OCR_ger_filtered!J2:J2011,"1805")</f>
        <v>0</v>
      </c>
      <c r="O174" s="4" t="s">
        <v>315</v>
      </c>
      <c r="P174">
        <v>29</v>
      </c>
    </row>
    <row r="175" spans="1:16" x14ac:dyDescent="0.25">
      <c r="A175">
        <v>1806</v>
      </c>
      <c r="B175">
        <f>COUNTIF(remove_dupl_monographs_vol!J2:J2011,"1806")</f>
        <v>14</v>
      </c>
      <c r="C175">
        <f>COUNTIF(ger_filtered!J2:J2011,"1806")</f>
        <v>12</v>
      </c>
      <c r="D175">
        <f>COUNTIF(OCR_ger_filtered!J2:J2011,"1806")</f>
        <v>0</v>
      </c>
      <c r="O175" s="4" t="s">
        <v>201</v>
      </c>
      <c r="P175">
        <v>21</v>
      </c>
    </row>
    <row r="176" spans="1:16" x14ac:dyDescent="0.25">
      <c r="A176">
        <v>1807</v>
      </c>
      <c r="B176">
        <f>COUNTIF(remove_dupl_monographs_vol!J2:J2011,"1807")</f>
        <v>7</v>
      </c>
      <c r="C176">
        <f>COUNTIF(ger_filtered!J2:J2011,"1807")</f>
        <v>5</v>
      </c>
      <c r="D176">
        <f>COUNTIF(OCR_ger_filtered!J2:J2011,"1807")</f>
        <v>0</v>
      </c>
      <c r="O176" s="4" t="s">
        <v>536</v>
      </c>
      <c r="P176">
        <v>12</v>
      </c>
    </row>
    <row r="177" spans="1:16" x14ac:dyDescent="0.25">
      <c r="A177">
        <v>1808</v>
      </c>
      <c r="B177">
        <f>COUNTIF(remove_dupl_monographs_vol!J2:J2011,"1808")</f>
        <v>14</v>
      </c>
      <c r="C177">
        <f>COUNTIF(ger_filtered!J2:J2011,"1808")</f>
        <v>11</v>
      </c>
      <c r="D177">
        <f>COUNTIF(OCR_ger_filtered!J2:J2011,"1808")</f>
        <v>0</v>
      </c>
      <c r="O177" s="4" t="s">
        <v>8680</v>
      </c>
      <c r="P177">
        <v>1</v>
      </c>
    </row>
    <row r="178" spans="1:16" x14ac:dyDescent="0.25">
      <c r="A178">
        <v>1809</v>
      </c>
      <c r="B178">
        <f>COUNTIF(remove_dupl_monographs_vol!J2:J2011,"1809")</f>
        <v>13</v>
      </c>
      <c r="C178">
        <f>COUNTIF(ger_filtered!J2:J2011,"1809")</f>
        <v>7</v>
      </c>
      <c r="D178">
        <f>COUNTIF(OCR_ger_filtered!J2:J2011,"1809")</f>
        <v>0</v>
      </c>
      <c r="O178" s="4" t="s">
        <v>4783</v>
      </c>
      <c r="P178">
        <v>1</v>
      </c>
    </row>
    <row r="179" spans="1:16" x14ac:dyDescent="0.25">
      <c r="A179">
        <v>1810</v>
      </c>
      <c r="B179">
        <f>COUNTIF(remove_dupl_monographs_vol!J2:J2011,"1810")</f>
        <v>22</v>
      </c>
      <c r="C179">
        <f>COUNTIF(ger_filtered!J2:J2011,"1810")</f>
        <v>12</v>
      </c>
      <c r="D179">
        <f>COUNTIF(OCR_ger_filtered!J2:J2011,"1810")</f>
        <v>0</v>
      </c>
      <c r="O179" s="4" t="s">
        <v>62</v>
      </c>
      <c r="P179">
        <v>2</v>
      </c>
    </row>
    <row r="180" spans="1:16" x14ac:dyDescent="0.25">
      <c r="A180">
        <v>1811</v>
      </c>
      <c r="B180">
        <f>COUNTIF(remove_dupl_monographs_vol!J2:J2011,"1811")</f>
        <v>12</v>
      </c>
      <c r="C180">
        <f>COUNTIF(ger_filtered!J2:J2011,"1811")</f>
        <v>11</v>
      </c>
      <c r="D180">
        <f>COUNTIF(OCR_ger_filtered!J2:J2011,"1811")</f>
        <v>0</v>
      </c>
      <c r="O180" s="4" t="s">
        <v>8245</v>
      </c>
      <c r="P180">
        <v>1</v>
      </c>
    </row>
    <row r="181" spans="1:16" x14ac:dyDescent="0.25">
      <c r="A181">
        <v>1812</v>
      </c>
      <c r="B181">
        <f>COUNTIF(remove_dupl_monographs_vol!J2:J2011,"1812")</f>
        <v>16</v>
      </c>
      <c r="C181">
        <f>COUNTIF(ger_filtered!J2:J2011,"1812")</f>
        <v>16</v>
      </c>
      <c r="D181">
        <f>COUNTIF(OCR_ger_filtered!J2:J2011,"1812")</f>
        <v>0</v>
      </c>
      <c r="O181" s="4" t="s">
        <v>3012</v>
      </c>
      <c r="P181">
        <v>1</v>
      </c>
    </row>
    <row r="182" spans="1:16" x14ac:dyDescent="0.25">
      <c r="A182">
        <v>1813</v>
      </c>
      <c r="B182">
        <f>COUNTIF(remove_dupl_monographs_vol!J2:J2011,"1813")</f>
        <v>6</v>
      </c>
      <c r="C182">
        <f>COUNTIF(ger_filtered!J2:J2011,"1813")</f>
        <v>4</v>
      </c>
      <c r="D182">
        <f>COUNTIF(OCR_ger_filtered!J2:J2011,"1813")</f>
        <v>0</v>
      </c>
      <c r="O182" s="4" t="s">
        <v>10110</v>
      </c>
    </row>
    <row r="183" spans="1:16" x14ac:dyDescent="0.25">
      <c r="A183">
        <v>1814</v>
      </c>
      <c r="B183">
        <f>COUNTIF(remove_dupl_monographs_vol!J2:J2011,"1814")</f>
        <v>7</v>
      </c>
      <c r="C183">
        <f>COUNTIF(ger_filtered!J2:J2011,"1814")</f>
        <v>7</v>
      </c>
      <c r="D183">
        <f>COUNTIF(OCR_ger_filtered!J2:J2011,"1814")</f>
        <v>0</v>
      </c>
      <c r="O183" s="4" t="s">
        <v>10111</v>
      </c>
      <c r="P183">
        <v>1666</v>
      </c>
    </row>
    <row r="184" spans="1:16" x14ac:dyDescent="0.25">
      <c r="A184">
        <v>1815</v>
      </c>
      <c r="B184">
        <f>COUNTIF(remove_dupl_monographs_vol!J2:J2011,"1815")</f>
        <v>8</v>
      </c>
      <c r="C184">
        <f>COUNTIF(ger_filtered!J2:J2011,"1815")</f>
        <v>7</v>
      </c>
      <c r="D184">
        <f>COUNTIF(OCR_ger_filtered!J2:J2011,"1815")</f>
        <v>0</v>
      </c>
    </row>
    <row r="185" spans="1:16" x14ac:dyDescent="0.25">
      <c r="A185">
        <v>1816</v>
      </c>
      <c r="B185">
        <f>COUNTIF(remove_dupl_monographs_vol!J2:J2011,"1816")</f>
        <v>13</v>
      </c>
      <c r="C185">
        <f>COUNTIF(ger_filtered!J2:J2011,"1816")</f>
        <v>8</v>
      </c>
      <c r="D185">
        <f>COUNTIF(OCR_ger_filtered!J2:J2011,"1816")</f>
        <v>0</v>
      </c>
    </row>
    <row r="186" spans="1:16" x14ac:dyDescent="0.25">
      <c r="A186">
        <v>1817</v>
      </c>
      <c r="B186">
        <f>COUNTIF(remove_dupl_monographs_vol!J2:J2011,"1817")</f>
        <v>7</v>
      </c>
      <c r="C186">
        <f>COUNTIF(ger_filtered!J2:J2011,"1817")</f>
        <v>5</v>
      </c>
      <c r="D186">
        <f>COUNTIF(OCR_ger_filtered!J2:J2011,"1817")</f>
        <v>0</v>
      </c>
    </row>
    <row r="187" spans="1:16" x14ac:dyDescent="0.25">
      <c r="A187">
        <v>1818</v>
      </c>
      <c r="B187">
        <f>COUNTIF(remove_dupl_monographs_vol!J2:J2011,"1818")</f>
        <v>11</v>
      </c>
      <c r="C187">
        <f>COUNTIF(ger_filtered!J2:J2011,"1818")</f>
        <v>10</v>
      </c>
      <c r="D187">
        <f>COUNTIF(OCR_ger_filtered!J2:J2011,"1818")</f>
        <v>0</v>
      </c>
    </row>
    <row r="188" spans="1:16" x14ac:dyDescent="0.25">
      <c r="A188">
        <v>1819</v>
      </c>
      <c r="B188">
        <f>COUNTIF(remove_dupl_monographs_vol!J2:J2011,"1819")</f>
        <v>11</v>
      </c>
      <c r="C188">
        <f>COUNTIF(ger_filtered!J2:J2011,"1819")</f>
        <v>10</v>
      </c>
      <c r="D188">
        <f>COUNTIF(OCR_ger_filtered!J2:J2011,"1819")</f>
        <v>0</v>
      </c>
    </row>
    <row r="189" spans="1:16" x14ac:dyDescent="0.25">
      <c r="A189">
        <v>1820</v>
      </c>
      <c r="B189">
        <f>COUNTIF(remove_dupl_monographs_vol!J2:J2011,"1820")</f>
        <v>27</v>
      </c>
      <c r="C189">
        <f>COUNTIF(ger_filtered!J2:J2011,"1820")</f>
        <v>19</v>
      </c>
      <c r="D189">
        <f>COUNTIF(OCR_ger_filtered!J2:J2011,"1820")</f>
        <v>0</v>
      </c>
    </row>
    <row r="190" spans="1:16" x14ac:dyDescent="0.25">
      <c r="A190">
        <v>1821</v>
      </c>
      <c r="B190">
        <f>COUNTIF(remove_dupl_monographs_vol!J2:J2011,"1821")</f>
        <v>18</v>
      </c>
      <c r="C190">
        <f>COUNTIF(ger_filtered!J2:J2011,"1821")</f>
        <v>15</v>
      </c>
      <c r="D190">
        <f>COUNTIF(OCR_ger_filtered!J2:J2011,"1821")</f>
        <v>0</v>
      </c>
    </row>
    <row r="191" spans="1:16" x14ac:dyDescent="0.25">
      <c r="A191">
        <v>1822</v>
      </c>
      <c r="B191">
        <f>COUNTIF(remove_dupl_monographs_vol!J2:J2011,"1822")</f>
        <v>15</v>
      </c>
      <c r="C191">
        <f>COUNTIF(ger_filtered!J2:J2011,"1822")</f>
        <v>13</v>
      </c>
      <c r="D191">
        <f>COUNTIF(OCR_ger_filtered!J2:J2011,"1822")</f>
        <v>0</v>
      </c>
    </row>
    <row r="192" spans="1:16" x14ac:dyDescent="0.25">
      <c r="A192">
        <v>1823</v>
      </c>
      <c r="B192">
        <f>COUNTIF(remove_dupl_monographs_vol!J2:J2011,"1823")</f>
        <v>10</v>
      </c>
      <c r="C192">
        <f>COUNTIF(ger_filtered!J2:J2011,"1823")</f>
        <v>10</v>
      </c>
      <c r="D192">
        <f>COUNTIF(OCR_ger_filtered!J2:J2011,"1823")</f>
        <v>0</v>
      </c>
    </row>
    <row r="193" spans="1:4" x14ac:dyDescent="0.25">
      <c r="A193">
        <v>1824</v>
      </c>
      <c r="B193">
        <f>COUNTIF(remove_dupl_monographs_vol!J2:J2011,"1824")</f>
        <v>19</v>
      </c>
      <c r="C193">
        <f>COUNTIF(ger_filtered!J2:J2011,"1824")</f>
        <v>17</v>
      </c>
      <c r="D193">
        <f>COUNTIF(OCR_ger_filtered!J2:J2011,"1824")</f>
        <v>0</v>
      </c>
    </row>
    <row r="194" spans="1:4" x14ac:dyDescent="0.25">
      <c r="A194">
        <v>1825</v>
      </c>
      <c r="B194">
        <f>COUNTIF(remove_dupl_monographs_vol!J2:J2011,"1825")</f>
        <v>13</v>
      </c>
      <c r="C194">
        <f>COUNTIF(ger_filtered!J2:J2011,"1825")</f>
        <v>13</v>
      </c>
      <c r="D194">
        <f>COUNTIF(OCR_ger_filtered!J2:J2011,"1825")</f>
        <v>0</v>
      </c>
    </row>
    <row r="195" spans="1:4" x14ac:dyDescent="0.25">
      <c r="A195">
        <v>1826</v>
      </c>
      <c r="B195">
        <f>COUNTIF(remove_dupl_monographs_vol!J2:J2011,"1826")</f>
        <v>12</v>
      </c>
      <c r="C195">
        <f>COUNTIF(ger_filtered!J2:J2011,"1826")</f>
        <v>10</v>
      </c>
      <c r="D195">
        <f>COUNTIF(OCR_ger_filtered!J2:J2011,"1826")</f>
        <v>0</v>
      </c>
    </row>
    <row r="196" spans="1:4" x14ac:dyDescent="0.25">
      <c r="A196">
        <v>1827</v>
      </c>
      <c r="B196">
        <f>COUNTIF(remove_dupl_monographs_vol!J2:J2011,"1827")</f>
        <v>21</v>
      </c>
      <c r="C196">
        <f>COUNTIF(ger_filtered!J2:J2011,"1827")</f>
        <v>21</v>
      </c>
      <c r="D196">
        <f>COUNTIF(OCR_ger_filtered!J2:J2011,"1827")</f>
        <v>0</v>
      </c>
    </row>
    <row r="197" spans="1:4" x14ac:dyDescent="0.25">
      <c r="A197">
        <v>1828</v>
      </c>
      <c r="B197">
        <f>COUNTIF(remove_dupl_monographs_vol!J2:J2011,"1828")</f>
        <v>7</v>
      </c>
      <c r="C197">
        <f>COUNTIF(ger_filtered!J2:J2011,"1828")</f>
        <v>6</v>
      </c>
      <c r="D197">
        <f>COUNTIF(OCR_ger_filtered!J2:J2011,"1828")</f>
        <v>0</v>
      </c>
    </row>
    <row r="198" spans="1:4" x14ac:dyDescent="0.25">
      <c r="A198">
        <v>1829</v>
      </c>
      <c r="B198">
        <f>COUNTIF(remove_dupl_monographs_vol!J2:J2011,"1829")</f>
        <v>9</v>
      </c>
      <c r="C198">
        <f>COUNTIF(ger_filtered!J2:J2011,"1829")</f>
        <v>9</v>
      </c>
      <c r="D198">
        <f>COUNTIF(OCR_ger_filtered!J2:J2011,"1829")</f>
        <v>0</v>
      </c>
    </row>
    <row r="199" spans="1:4" x14ac:dyDescent="0.25">
      <c r="A199">
        <v>1830</v>
      </c>
      <c r="B199">
        <f>COUNTIF(remove_dupl_monographs_vol!J2:J2011,"1830")</f>
        <v>39</v>
      </c>
      <c r="C199">
        <f>COUNTIF(ger_filtered!J2:J2011,"1830")</f>
        <v>26</v>
      </c>
      <c r="D199">
        <f>COUNTIF(OCR_ger_filtered!J2:J2011,"1830")</f>
        <v>0</v>
      </c>
    </row>
    <row r="200" spans="1:4" x14ac:dyDescent="0.25">
      <c r="A200">
        <v>1831</v>
      </c>
      <c r="B200">
        <f>COUNTIF(remove_dupl_monographs_vol!J2:J2011,"1831")</f>
        <v>21</v>
      </c>
      <c r="C200">
        <f>COUNTIF(ger_filtered!J2:J2011,"1831")</f>
        <v>21</v>
      </c>
      <c r="D200">
        <f>COUNTIF(OCR_ger_filtered!J2:J2011,"1831")</f>
        <v>0</v>
      </c>
    </row>
    <row r="201" spans="1:4" x14ac:dyDescent="0.25">
      <c r="A201">
        <v>1832</v>
      </c>
      <c r="B201">
        <f>COUNTIF(remove_dupl_monographs_vol!J2:J2011,"1832")</f>
        <v>11</v>
      </c>
      <c r="C201">
        <f>COUNTIF(ger_filtered!J2:J2011,"1832")</f>
        <v>9</v>
      </c>
      <c r="D201">
        <f>COUNTIF(OCR_ger_filtered!J2:J2011,"1832")</f>
        <v>0</v>
      </c>
    </row>
    <row r="202" spans="1:4" x14ac:dyDescent="0.25">
      <c r="A202">
        <v>1833</v>
      </c>
      <c r="B202">
        <f>COUNTIF(remove_dupl_monographs_vol!J2:J2011,"1833")</f>
        <v>14</v>
      </c>
      <c r="C202">
        <f>COUNTIF(ger_filtered!J2:J2011,"1833")</f>
        <v>13</v>
      </c>
      <c r="D202">
        <f>COUNTIF(OCR_ger_filtered!J2:J2011,"1833")</f>
        <v>0</v>
      </c>
    </row>
    <row r="203" spans="1:4" x14ac:dyDescent="0.25">
      <c r="A203">
        <v>1834</v>
      </c>
      <c r="B203">
        <f>COUNTIF(remove_dupl_monographs_vol!J2:J2011,"1834")</f>
        <v>18</v>
      </c>
      <c r="C203">
        <f>COUNTIF(ger_filtered!J2:J2011,"1834")</f>
        <v>12</v>
      </c>
      <c r="D203">
        <f>COUNTIF(OCR_ger_filtered!J2:J2011,"1834")</f>
        <v>0</v>
      </c>
    </row>
    <row r="204" spans="1:4" x14ac:dyDescent="0.25">
      <c r="A204">
        <v>1835</v>
      </c>
      <c r="B204">
        <f>COUNTIF(remove_dupl_monographs_vol!J2:J2011,"1835")</f>
        <v>16</v>
      </c>
      <c r="C204">
        <f>COUNTIF(ger_filtered!J2:J2011,"1835")</f>
        <v>12</v>
      </c>
      <c r="D204">
        <f>COUNTIF(OCR_ger_filtered!J2:J2011,"1835")</f>
        <v>0</v>
      </c>
    </row>
    <row r="205" spans="1:4" x14ac:dyDescent="0.25">
      <c r="A205">
        <v>1836</v>
      </c>
      <c r="B205">
        <f>COUNTIF(remove_dupl_monographs_vol!J2:J2011,"1836")</f>
        <v>12</v>
      </c>
      <c r="C205">
        <f>COUNTIF(ger_filtered!J2:J2011,"1836")</f>
        <v>11</v>
      </c>
      <c r="D205">
        <f>COUNTIF(OCR_ger_filtered!J2:J2011,"1836")</f>
        <v>0</v>
      </c>
    </row>
    <row r="206" spans="1:4" x14ac:dyDescent="0.25">
      <c r="A206">
        <v>1837</v>
      </c>
      <c r="B206">
        <f>COUNTIF(remove_dupl_monographs_vol!J2:J2011,"1837")</f>
        <v>7</v>
      </c>
      <c r="C206">
        <f>COUNTIF(ger_filtered!J2:J2011,"1837")</f>
        <v>6</v>
      </c>
      <c r="D206">
        <f>COUNTIF(OCR_ger_filtered!J2:J2011,"1837")</f>
        <v>0</v>
      </c>
    </row>
    <row r="207" spans="1:4" x14ac:dyDescent="0.25">
      <c r="A207">
        <v>1838</v>
      </c>
      <c r="B207">
        <f>COUNTIF(remove_dupl_monographs_vol!J2:J2011,"1838")</f>
        <v>10</v>
      </c>
      <c r="C207">
        <f>COUNTIF(ger_filtered!J2:J2011,"1838")</f>
        <v>8</v>
      </c>
      <c r="D207">
        <f>COUNTIF(OCR_ger_filtered!J2:J2011,"1838")</f>
        <v>0</v>
      </c>
    </row>
    <row r="208" spans="1:4" x14ac:dyDescent="0.25">
      <c r="A208">
        <v>1839</v>
      </c>
      <c r="B208">
        <f>COUNTIF(remove_dupl_monographs_vol!J2:J2011,"1839")</f>
        <v>12</v>
      </c>
      <c r="C208">
        <f>COUNTIF(ger_filtered!J2:J2011,"1839")</f>
        <v>9</v>
      </c>
      <c r="D208">
        <f>COUNTIF(OCR_ger_filtered!J2:J2011,"1839")</f>
        <v>0</v>
      </c>
    </row>
    <row r="209" spans="1:4" x14ac:dyDescent="0.25">
      <c r="A209">
        <v>1840</v>
      </c>
      <c r="B209">
        <f>COUNTIF(remove_dupl_monographs_vol!J2:J2011,"1840")</f>
        <v>29</v>
      </c>
      <c r="C209">
        <f>COUNTIF(ger_filtered!J2:J2011,"1840")</f>
        <v>24</v>
      </c>
      <c r="D209">
        <f>COUNTIF(OCR_ger_filtered!J2:J2011,"1840")</f>
        <v>0</v>
      </c>
    </row>
    <row r="210" spans="1:4" x14ac:dyDescent="0.25">
      <c r="A210">
        <v>1841</v>
      </c>
      <c r="B210">
        <f>COUNTIF(remove_dupl_monographs_vol!J2:J2011,"1841")</f>
        <v>9</v>
      </c>
      <c r="C210">
        <f>COUNTIF(ger_filtered!J2:J2011,"1841")</f>
        <v>7</v>
      </c>
      <c r="D210">
        <f>COUNTIF(OCR_ger_filtered!J2:J2011,"1841")</f>
        <v>0</v>
      </c>
    </row>
    <row r="211" spans="1:4" x14ac:dyDescent="0.25">
      <c r="A211">
        <v>1842</v>
      </c>
      <c r="B211">
        <f>COUNTIF(remove_dupl_monographs_vol!J2:J2011,"1842")</f>
        <v>8</v>
      </c>
      <c r="C211">
        <f>COUNTIF(ger_filtered!J2:J2011,"1842")</f>
        <v>5</v>
      </c>
      <c r="D211">
        <f>COUNTIF(OCR_ger_filtered!J2:J2011,"1842")</f>
        <v>0</v>
      </c>
    </row>
    <row r="212" spans="1:4" x14ac:dyDescent="0.25">
      <c r="A212">
        <v>1843</v>
      </c>
      <c r="B212">
        <f>COUNTIF(remove_dupl_monographs_vol!J2:J2011,"1843")</f>
        <v>1</v>
      </c>
      <c r="C212">
        <f>COUNTIF(ger_filtered!J2:J2011,"1843")</f>
        <v>1</v>
      </c>
      <c r="D212">
        <f>COUNTIF(OCR_ger_filtered!J2:J2011,"1843")</f>
        <v>0</v>
      </c>
    </row>
    <row r="213" spans="1:4" x14ac:dyDescent="0.25">
      <c r="A213">
        <v>1844</v>
      </c>
      <c r="B213">
        <f>COUNTIF(remove_dupl_monographs_vol!J2:J2011,"1844")</f>
        <v>14</v>
      </c>
      <c r="C213">
        <f>COUNTIF(ger_filtered!J2:J2011,"1844")</f>
        <v>13</v>
      </c>
      <c r="D213">
        <f>COUNTIF(OCR_ger_filtered!J2:J2011,"1844")</f>
        <v>0</v>
      </c>
    </row>
    <row r="214" spans="1:4" x14ac:dyDescent="0.25">
      <c r="A214">
        <v>1845</v>
      </c>
      <c r="B214">
        <f>COUNTIF(remove_dupl_monographs_vol!J2:J2011,"1845")</f>
        <v>10</v>
      </c>
      <c r="C214">
        <f>COUNTIF(ger_filtered!J2:J2011,"1845")</f>
        <v>7</v>
      </c>
      <c r="D214">
        <f>COUNTIF(OCR_ger_filtered!J2:J2011,"1845")</f>
        <v>0</v>
      </c>
    </row>
    <row r="215" spans="1:4" x14ac:dyDescent="0.25">
      <c r="A215">
        <v>1846</v>
      </c>
      <c r="B215">
        <f>COUNTIF(remove_dupl_monographs_vol!J2:J2011,"1846")</f>
        <v>11</v>
      </c>
      <c r="C215">
        <f>COUNTIF(ger_filtered!J2:J2011,"1846")</f>
        <v>11</v>
      </c>
      <c r="D215">
        <f>COUNTIF(OCR_ger_filtered!J2:J2011,"1846")</f>
        <v>0</v>
      </c>
    </row>
    <row r="216" spans="1:4" x14ac:dyDescent="0.25">
      <c r="A216">
        <v>1847</v>
      </c>
      <c r="B216">
        <f>COUNTIF(remove_dupl_monographs_vol!J2:J2011,"1847")</f>
        <v>6</v>
      </c>
      <c r="C216">
        <f>COUNTIF(ger_filtered!J2:J2011,"1847")</f>
        <v>6</v>
      </c>
      <c r="D216">
        <f>COUNTIF(OCR_ger_filtered!J2:J2011,"1847")</f>
        <v>0</v>
      </c>
    </row>
    <row r="217" spans="1:4" x14ac:dyDescent="0.25">
      <c r="A217">
        <v>1848</v>
      </c>
      <c r="B217">
        <f>COUNTIF(remove_dupl_monographs_vol!J2:J2011,"1848")</f>
        <v>8</v>
      </c>
      <c r="C217">
        <f>COUNTIF(ger_filtered!J2:J2011,"1848")</f>
        <v>8</v>
      </c>
      <c r="D217">
        <f>COUNTIF(OCR_ger_filtered!J2:J2011,"1848")</f>
        <v>0</v>
      </c>
    </row>
    <row r="218" spans="1:4" x14ac:dyDescent="0.25">
      <c r="A218">
        <v>1849</v>
      </c>
      <c r="B218">
        <f>COUNTIF(remove_dupl_monographs_vol!J2:J2011,"1849")</f>
        <v>7</v>
      </c>
      <c r="C218">
        <f>COUNTIF(ger_filtered!J2:J2011,"1849")</f>
        <v>7</v>
      </c>
      <c r="D218">
        <f>COUNTIF(OCR_ger_filtered!J2:J2011,"1849")</f>
        <v>0</v>
      </c>
    </row>
    <row r="219" spans="1:4" x14ac:dyDescent="0.25">
      <c r="A219">
        <v>1850</v>
      </c>
      <c r="B219">
        <f>COUNTIF(remove_dupl_monographs_vol!J2:J2011,"1850")</f>
        <v>19</v>
      </c>
      <c r="C219">
        <f>COUNTIF(ger_filtered!J2:J2011,"1850")</f>
        <v>16</v>
      </c>
      <c r="D219">
        <f>COUNTIF(OCR_ger_filtered!J2:J2011,"1850")</f>
        <v>16</v>
      </c>
    </row>
    <row r="220" spans="1:4" x14ac:dyDescent="0.25">
      <c r="A220">
        <v>1851</v>
      </c>
      <c r="B220">
        <f>COUNTIF(remove_dupl_monographs_vol!J2:J2011,"1851")</f>
        <v>7</v>
      </c>
      <c r="C220">
        <f>COUNTIF(ger_filtered!J2:J2011,"1851")</f>
        <v>5</v>
      </c>
      <c r="D220">
        <f>COUNTIF(OCR_ger_filtered!J2:J2011,"1851")</f>
        <v>5</v>
      </c>
    </row>
    <row r="221" spans="1:4" x14ac:dyDescent="0.25">
      <c r="A221">
        <v>1852</v>
      </c>
      <c r="B221">
        <f>COUNTIF(remove_dupl_monographs_vol!J2:J2011,"1852")</f>
        <v>12</v>
      </c>
      <c r="C221">
        <f>COUNTIF(ger_filtered!J2:J2011,"1852")</f>
        <v>12</v>
      </c>
      <c r="D221">
        <f>COUNTIF(OCR_ger_filtered!J2:J2011,"1852")</f>
        <v>12</v>
      </c>
    </row>
    <row r="222" spans="1:4" x14ac:dyDescent="0.25">
      <c r="A222">
        <v>1853</v>
      </c>
      <c r="B222">
        <f>COUNTIF(remove_dupl_monographs_vol!J2:J2011,"1853")</f>
        <v>18</v>
      </c>
      <c r="C222">
        <f>COUNTIF(ger_filtered!J2:J2011,"1853")</f>
        <v>18</v>
      </c>
      <c r="D222">
        <f>COUNTIF(OCR_ger_filtered!J2:J2011,"1853")</f>
        <v>18</v>
      </c>
    </row>
    <row r="223" spans="1:4" x14ac:dyDescent="0.25">
      <c r="A223">
        <v>1854</v>
      </c>
      <c r="B223">
        <f>COUNTIF(remove_dupl_monographs_vol!J2:J2011,"1854")</f>
        <v>18</v>
      </c>
      <c r="C223">
        <f>COUNTIF(ger_filtered!J2:J2011,"1854")</f>
        <v>18</v>
      </c>
      <c r="D223">
        <f>COUNTIF(OCR_ger_filtered!J2:J2011,"1854")</f>
        <v>18</v>
      </c>
    </row>
    <row r="224" spans="1:4" x14ac:dyDescent="0.25">
      <c r="A224">
        <v>1855</v>
      </c>
      <c r="B224">
        <f>COUNTIF(remove_dupl_monographs_vol!J2:J2011,"1855")</f>
        <v>13</v>
      </c>
      <c r="C224">
        <f>COUNTIF(ger_filtered!J2:J2011,"1855")</f>
        <v>11</v>
      </c>
      <c r="D224">
        <f>COUNTIF(OCR_ger_filtered!J2:J2011,"1855")</f>
        <v>11</v>
      </c>
    </row>
    <row r="225" spans="1:4" x14ac:dyDescent="0.25">
      <c r="A225">
        <v>1856</v>
      </c>
      <c r="B225">
        <f>COUNTIF(remove_dupl_monographs_vol!J2:J2011,"1856")</f>
        <v>10</v>
      </c>
      <c r="C225">
        <f>COUNTIF(ger_filtered!J2:J2011,"1856")</f>
        <v>9</v>
      </c>
      <c r="D225">
        <f>COUNTIF(OCR_ger_filtered!J2:J2011,"1856")</f>
        <v>9</v>
      </c>
    </row>
    <row r="226" spans="1:4" x14ac:dyDescent="0.25">
      <c r="A226">
        <v>1857</v>
      </c>
      <c r="B226">
        <f>COUNTIF(remove_dupl_monographs_vol!J2:J2011,"1857")</f>
        <v>6</v>
      </c>
      <c r="C226">
        <f>COUNTIF(ger_filtered!J2:J2011,"1857")</f>
        <v>5</v>
      </c>
      <c r="D226">
        <f>COUNTIF(OCR_ger_filtered!J2:J2011,"1857")</f>
        <v>5</v>
      </c>
    </row>
    <row r="227" spans="1:4" x14ac:dyDescent="0.25">
      <c r="A227">
        <v>1858</v>
      </c>
      <c r="B227">
        <f>COUNTIF(remove_dupl_monographs_vol!J2:J2011,"1858")</f>
        <v>3</v>
      </c>
      <c r="C227">
        <f>COUNTIF(ger_filtered!J2:J2011,"1858")</f>
        <v>3</v>
      </c>
      <c r="D227">
        <f>COUNTIF(OCR_ger_filtered!J2:J2011,"1858")</f>
        <v>3</v>
      </c>
    </row>
    <row r="228" spans="1:4" x14ac:dyDescent="0.25">
      <c r="A228">
        <v>1859</v>
      </c>
      <c r="B228">
        <f>COUNTIF(remove_dupl_monographs_vol!J2:J2011,"1859")</f>
        <v>10</v>
      </c>
      <c r="C228">
        <f>COUNTIF(ger_filtered!J2:J2011,"1859")</f>
        <v>8</v>
      </c>
      <c r="D228">
        <f>COUNTIF(OCR_ger_filtered!J2:J2011,"1859")</f>
        <v>8</v>
      </c>
    </row>
    <row r="229" spans="1:4" x14ac:dyDescent="0.25">
      <c r="A229">
        <v>1860</v>
      </c>
      <c r="B229">
        <f>COUNTIF(remove_dupl_monographs_vol!J2:J2011,"1860")</f>
        <v>26</v>
      </c>
      <c r="C229">
        <f>COUNTIF(ger_filtered!J2:J2011,"1860")</f>
        <v>19</v>
      </c>
      <c r="D229">
        <f>COUNTIF(OCR_ger_filtered!J2:J2011,"1860")</f>
        <v>19</v>
      </c>
    </row>
    <row r="230" spans="1:4" x14ac:dyDescent="0.25">
      <c r="A230">
        <v>1861</v>
      </c>
      <c r="B230">
        <f>COUNTIF(remove_dupl_monographs_vol!J2:J2011,"1861")</f>
        <v>9</v>
      </c>
      <c r="C230">
        <f>COUNTIF(ger_filtered!J2:J2011,"1861")</f>
        <v>9</v>
      </c>
      <c r="D230">
        <f>COUNTIF(OCR_ger_filtered!J2:J2011,"1861")</f>
        <v>9</v>
      </c>
    </row>
    <row r="231" spans="1:4" x14ac:dyDescent="0.25">
      <c r="A231">
        <v>1862</v>
      </c>
      <c r="B231">
        <f>COUNTIF(remove_dupl_monographs_vol!J2:J2011,"1862")</f>
        <v>11</v>
      </c>
      <c r="C231">
        <f>COUNTIF(ger_filtered!J2:J2011,"1862")</f>
        <v>11</v>
      </c>
      <c r="D231">
        <f>COUNTIF(OCR_ger_filtered!J2:J2011,"1862")</f>
        <v>11</v>
      </c>
    </row>
    <row r="232" spans="1:4" x14ac:dyDescent="0.25">
      <c r="A232">
        <v>1863</v>
      </c>
      <c r="B232">
        <f>COUNTIF(remove_dupl_monographs_vol!J2:J2011,"1863")</f>
        <v>8</v>
      </c>
      <c r="C232">
        <f>COUNTIF(ger_filtered!J2:J2011,"1863")</f>
        <v>6</v>
      </c>
      <c r="D232">
        <f>COUNTIF(OCR_ger_filtered!J2:J2011,"1863")</f>
        <v>6</v>
      </c>
    </row>
    <row r="233" spans="1:4" x14ac:dyDescent="0.25">
      <c r="A233">
        <v>1864</v>
      </c>
      <c r="B233">
        <f>COUNTIF(remove_dupl_monographs_vol!J2:J2011,"1864")</f>
        <v>4</v>
      </c>
      <c r="C233">
        <f>COUNTIF(ger_filtered!J2:J2011,"1864")</f>
        <v>4</v>
      </c>
      <c r="D233">
        <f>COUNTIF(OCR_ger_filtered!J2:J2011,"1864")</f>
        <v>4</v>
      </c>
    </row>
    <row r="234" spans="1:4" x14ac:dyDescent="0.25">
      <c r="A234">
        <v>1865</v>
      </c>
      <c r="B234">
        <f>COUNTIF(remove_dupl_monographs_vol!J2:J2011,"1865")</f>
        <v>11</v>
      </c>
      <c r="C234">
        <f>COUNTIF(ger_filtered!J2:J2011,"1865")</f>
        <v>10</v>
      </c>
      <c r="D234">
        <f>COUNTIF(OCR_ger_filtered!J2:J2011,"1865")</f>
        <v>10</v>
      </c>
    </row>
    <row r="235" spans="1:4" x14ac:dyDescent="0.25">
      <c r="A235">
        <v>1866</v>
      </c>
      <c r="B235">
        <f>COUNTIF(remove_dupl_monographs_vol!J2:J2011,"1866")</f>
        <v>6</v>
      </c>
      <c r="C235">
        <f>COUNTIF(ger_filtered!J2:J2011,"1866")</f>
        <v>5</v>
      </c>
      <c r="D235">
        <f>COUNTIF(OCR_ger_filtered!J2:J2011,"1866")</f>
        <v>5</v>
      </c>
    </row>
    <row r="236" spans="1:4" x14ac:dyDescent="0.25">
      <c r="A236">
        <v>1867</v>
      </c>
      <c r="B236">
        <f>COUNTIF(remove_dupl_monographs_vol!J2:J2011,"1867")</f>
        <v>4</v>
      </c>
      <c r="C236">
        <f>COUNTIF(ger_filtered!J2:J2011,"1867")</f>
        <v>3</v>
      </c>
      <c r="D236">
        <f>COUNTIF(OCR_ger_filtered!J2:J2011,"1867")</f>
        <v>3</v>
      </c>
    </row>
    <row r="237" spans="1:4" x14ac:dyDescent="0.25">
      <c r="A237">
        <v>1868</v>
      </c>
      <c r="B237">
        <f>COUNTIF(remove_dupl_monographs_vol!J2:J2011,"1868")</f>
        <v>6</v>
      </c>
      <c r="C237">
        <f>COUNTIF(ger_filtered!J2:J2011,"1868")</f>
        <v>6</v>
      </c>
      <c r="D237">
        <f>COUNTIF(OCR_ger_filtered!J2:J2011,"1868")</f>
        <v>6</v>
      </c>
    </row>
    <row r="238" spans="1:4" x14ac:dyDescent="0.25">
      <c r="A238">
        <v>1869</v>
      </c>
      <c r="B238">
        <f>COUNTIF(remove_dupl_monographs_vol!J2:J2011,"1869")</f>
        <v>7</v>
      </c>
      <c r="C238">
        <f>COUNTIF(ger_filtered!J2:J2011,"1869")</f>
        <v>5</v>
      </c>
      <c r="D238">
        <f>COUNTIF(OCR_ger_filtered!J2:J2011,"1869")</f>
        <v>5</v>
      </c>
    </row>
    <row r="239" spans="1:4" x14ac:dyDescent="0.25">
      <c r="A239">
        <v>1870</v>
      </c>
      <c r="B239">
        <f>COUNTIF(remove_dupl_monographs_vol!J2:J2011,"1870")</f>
        <v>13</v>
      </c>
      <c r="C239">
        <f>COUNTIF(ger_filtered!J2:J2011,"1870")</f>
        <v>12</v>
      </c>
      <c r="D239">
        <f>COUNTIF(OCR_ger_filtered!J2:J2011,"1870")</f>
        <v>12</v>
      </c>
    </row>
    <row r="240" spans="1:4" x14ac:dyDescent="0.25">
      <c r="A240">
        <v>1871</v>
      </c>
      <c r="B240">
        <f>COUNTIF(remove_dupl_monographs_vol!J2:J2011,"1871")</f>
        <v>4</v>
      </c>
      <c r="C240">
        <f>COUNTIF(ger_filtered!J2:J2011,"1871")</f>
        <v>3</v>
      </c>
      <c r="D240">
        <f>COUNTIF(OCR_ger_filtered!J2:J2011,"1871")</f>
        <v>3</v>
      </c>
    </row>
    <row r="241" spans="1:4" x14ac:dyDescent="0.25">
      <c r="A241">
        <v>1872</v>
      </c>
      <c r="B241">
        <f>COUNTIF(remove_dupl_monographs_vol!J2:J2011,"1872")</f>
        <v>9</v>
      </c>
      <c r="C241">
        <f>COUNTIF(ger_filtered!J2:J2011,"1872")</f>
        <v>9</v>
      </c>
      <c r="D241">
        <f>COUNTIF(OCR_ger_filtered!J2:J2011,"1872")</f>
        <v>9</v>
      </c>
    </row>
    <row r="242" spans="1:4" x14ac:dyDescent="0.25">
      <c r="A242">
        <v>1873</v>
      </c>
      <c r="B242">
        <f>COUNTIF(remove_dupl_monographs_vol!J2:J2011,"1873")</f>
        <v>8</v>
      </c>
      <c r="C242">
        <f>COUNTIF(ger_filtered!J2:J2011,"1873")</f>
        <v>8</v>
      </c>
      <c r="D242">
        <f>COUNTIF(OCR_ger_filtered!J2:J2011,"1873")</f>
        <v>8</v>
      </c>
    </row>
    <row r="243" spans="1:4" x14ac:dyDescent="0.25">
      <c r="A243">
        <v>1874</v>
      </c>
      <c r="B243">
        <f>COUNTIF(remove_dupl_monographs_vol!J2:J2011,"1874")</f>
        <v>11</v>
      </c>
      <c r="C243">
        <f>COUNTIF(ger_filtered!J2:J2011,"1874")</f>
        <v>10</v>
      </c>
      <c r="D243">
        <f>COUNTIF(OCR_ger_filtered!J2:J2011,"1874")</f>
        <v>10</v>
      </c>
    </row>
    <row r="244" spans="1:4" x14ac:dyDescent="0.25">
      <c r="A244">
        <v>1875</v>
      </c>
      <c r="B244">
        <f>COUNTIF(remove_dupl_monographs_vol!J2:J2011,"1875")</f>
        <v>5</v>
      </c>
      <c r="C244">
        <f>COUNTIF(ger_filtered!J2:J2011,"1875")</f>
        <v>5</v>
      </c>
      <c r="D244">
        <f>COUNTIF(OCR_ger_filtered!J2:J2011,"1875")</f>
        <v>5</v>
      </c>
    </row>
    <row r="245" spans="1:4" x14ac:dyDescent="0.25">
      <c r="A245">
        <v>1876</v>
      </c>
      <c r="B245">
        <f>COUNTIF(remove_dupl_monographs_vol!J2:J2011,"1876")</f>
        <v>14</v>
      </c>
      <c r="C245">
        <f>COUNTIF(ger_filtered!J2:J2011,"1876")</f>
        <v>13</v>
      </c>
      <c r="D245">
        <f>COUNTIF(OCR_ger_filtered!J2:J2011,"1876")</f>
        <v>13</v>
      </c>
    </row>
    <row r="246" spans="1:4" x14ac:dyDescent="0.25">
      <c r="A246">
        <v>1877</v>
      </c>
      <c r="B246">
        <f>COUNTIF(remove_dupl_monographs_vol!J2:J2011,"1877")</f>
        <v>7</v>
      </c>
      <c r="C246">
        <f>COUNTIF(ger_filtered!J2:J2011,"1877")</f>
        <v>7</v>
      </c>
      <c r="D246">
        <f>COUNTIF(OCR_ger_filtered!J2:J2011,"1877")</f>
        <v>7</v>
      </c>
    </row>
    <row r="247" spans="1:4" x14ac:dyDescent="0.25">
      <c r="A247">
        <v>1878</v>
      </c>
      <c r="B247">
        <f>COUNTIF(remove_dupl_monographs_vol!J2:J2011,"1878")</f>
        <v>10</v>
      </c>
      <c r="C247">
        <f>COUNTIF(ger_filtered!J2:J2011,"1878")</f>
        <v>8</v>
      </c>
      <c r="D247">
        <f>COUNTIF(OCR_ger_filtered!J2:J2011,"1878")</f>
        <v>8</v>
      </c>
    </row>
    <row r="248" spans="1:4" x14ac:dyDescent="0.25">
      <c r="A248">
        <v>1879</v>
      </c>
      <c r="B248">
        <f>COUNTIF(remove_dupl_monographs_vol!J2:J2011,"1879")</f>
        <v>12</v>
      </c>
      <c r="C248">
        <f>COUNTIF(ger_filtered!J2:J2011,"1879")</f>
        <v>11</v>
      </c>
      <c r="D248">
        <f>COUNTIF(OCR_ger_filtered!J2:J2011,"1879")</f>
        <v>11</v>
      </c>
    </row>
    <row r="249" spans="1:4" x14ac:dyDescent="0.25">
      <c r="A249">
        <v>1880</v>
      </c>
      <c r="B249">
        <f>COUNTIF(remove_dupl_monographs_vol!J2:J2011,"1880")</f>
        <v>12</v>
      </c>
      <c r="C249">
        <f>COUNTIF(ger_filtered!J2:J2011,"1880")</f>
        <v>10</v>
      </c>
      <c r="D249">
        <f>COUNTIF(OCR_ger_filtered!J2:J2011,"1880")</f>
        <v>10</v>
      </c>
    </row>
    <row r="250" spans="1:4" x14ac:dyDescent="0.25">
      <c r="A250">
        <v>1881</v>
      </c>
      <c r="B250">
        <f>COUNTIF(remove_dupl_monographs_vol!J2:J2011,"1881")</f>
        <v>6</v>
      </c>
      <c r="C250">
        <f>COUNTIF(ger_filtered!J2:J2011,"1881")</f>
        <v>5</v>
      </c>
      <c r="D250">
        <f>COUNTIF(OCR_ger_filtered!J2:J2011,"1881")</f>
        <v>5</v>
      </c>
    </row>
    <row r="251" spans="1:4" x14ac:dyDescent="0.25">
      <c r="A251">
        <v>1882</v>
      </c>
      <c r="B251">
        <f>COUNTIF(remove_dupl_monographs_vol!J2:J2011,"1882")</f>
        <v>11</v>
      </c>
      <c r="C251">
        <f>COUNTIF(ger_filtered!J2:J2011,"1882")</f>
        <v>10</v>
      </c>
      <c r="D251">
        <f>COUNTIF(OCR_ger_filtered!J2:J2011,"1882")</f>
        <v>10</v>
      </c>
    </row>
    <row r="252" spans="1:4" x14ac:dyDescent="0.25">
      <c r="A252">
        <v>1883</v>
      </c>
      <c r="B252">
        <f>COUNTIF(remove_dupl_monographs_vol!J2:J2011,"1883")</f>
        <v>10</v>
      </c>
      <c r="C252">
        <f>COUNTIF(ger_filtered!J2:J2011,"1883")</f>
        <v>8</v>
      </c>
      <c r="D252">
        <f>COUNTIF(OCR_ger_filtered!J2:J2011,"1883")</f>
        <v>8</v>
      </c>
    </row>
    <row r="253" spans="1:4" x14ac:dyDescent="0.25">
      <c r="A253">
        <v>1884</v>
      </c>
      <c r="B253">
        <f>COUNTIF(remove_dupl_monographs_vol!J2:J2011,"1884")</f>
        <v>8</v>
      </c>
      <c r="C253">
        <f>COUNTIF(ger_filtered!J2:J2011,"1884")</f>
        <v>7</v>
      </c>
      <c r="D253">
        <f>COUNTIF(OCR_ger_filtered!J2:J2011,"1884")</f>
        <v>7</v>
      </c>
    </row>
    <row r="254" spans="1:4" x14ac:dyDescent="0.25">
      <c r="A254">
        <v>1885</v>
      </c>
      <c r="B254">
        <f>COUNTIF(remove_dupl_monographs_vol!J2:J2011,"1885")</f>
        <v>13</v>
      </c>
      <c r="C254">
        <f>COUNTIF(ger_filtered!J2:J2011,"1885")</f>
        <v>12</v>
      </c>
      <c r="D254">
        <f>COUNTIF(OCR_ger_filtered!J2:J2011,"1885")</f>
        <v>12</v>
      </c>
    </row>
    <row r="255" spans="1:4" x14ac:dyDescent="0.25">
      <c r="A255">
        <v>1886</v>
      </c>
      <c r="B255">
        <f>COUNTIF(remove_dupl_monographs_vol!J2:J2011,"1886")</f>
        <v>4</v>
      </c>
      <c r="C255">
        <f>COUNTIF(ger_filtered!J2:J2011,"1886")</f>
        <v>4</v>
      </c>
      <c r="D255">
        <f>COUNTIF(OCR_ger_filtered!J2:J2011,"1886")</f>
        <v>4</v>
      </c>
    </row>
    <row r="256" spans="1:4" x14ac:dyDescent="0.25">
      <c r="A256">
        <v>1887</v>
      </c>
      <c r="B256">
        <f>COUNTIF(remove_dupl_monographs_vol!J2:J2011,"1887")</f>
        <v>13</v>
      </c>
      <c r="C256">
        <f>COUNTIF(ger_filtered!J2:J2011,"1887")</f>
        <v>13</v>
      </c>
      <c r="D256">
        <f>COUNTIF(OCR_ger_filtered!J2:J2011,"1887")</f>
        <v>12</v>
      </c>
    </row>
    <row r="257" spans="1:4" x14ac:dyDescent="0.25">
      <c r="A257">
        <v>1888</v>
      </c>
      <c r="B257">
        <f>COUNTIF(remove_dupl_monographs_vol!J2:J2011,"1888")</f>
        <v>7</v>
      </c>
      <c r="C257">
        <f>COUNTIF(ger_filtered!J2:J2011,"1888")</f>
        <v>7</v>
      </c>
      <c r="D257">
        <f>COUNTIF(OCR_ger_filtered!J2:J2011,"1888")</f>
        <v>7</v>
      </c>
    </row>
    <row r="258" spans="1:4" x14ac:dyDescent="0.25">
      <c r="A258">
        <v>1889</v>
      </c>
      <c r="B258">
        <f>COUNTIF(remove_dupl_monographs_vol!J2:J2011,"1889")</f>
        <v>2</v>
      </c>
      <c r="C258">
        <f>COUNTIF(ger_filtered!J2:J2011,"1889")</f>
        <v>2</v>
      </c>
      <c r="D258">
        <f>COUNTIF(OCR_ger_filtered!J2:J2011,"1889")</f>
        <v>2</v>
      </c>
    </row>
    <row r="259" spans="1:4" x14ac:dyDescent="0.25">
      <c r="A259">
        <v>1890</v>
      </c>
      <c r="B259">
        <f>COUNTIF(remove_dupl_monographs_vol!J2:J2011,"1890")</f>
        <v>10</v>
      </c>
      <c r="C259">
        <f>COUNTIF(ger_filtered!J2:J2011,"1890")</f>
        <v>9</v>
      </c>
      <c r="D259">
        <f>COUNTIF(OCR_ger_filtered!J2:J2011,"1890")</f>
        <v>9</v>
      </c>
    </row>
    <row r="260" spans="1:4" x14ac:dyDescent="0.25">
      <c r="A260">
        <v>1891</v>
      </c>
      <c r="B260">
        <f>COUNTIF(remove_dupl_monographs_vol!J2:J2011,"1891")</f>
        <v>8</v>
      </c>
      <c r="C260">
        <f>COUNTIF(ger_filtered!J2:J2011,"1891")</f>
        <v>8</v>
      </c>
      <c r="D260">
        <f>COUNTIF(OCR_ger_filtered!J2:J2011,"1891")</f>
        <v>8</v>
      </c>
    </row>
    <row r="261" spans="1:4" x14ac:dyDescent="0.25">
      <c r="A261">
        <v>1892</v>
      </c>
      <c r="B261">
        <f>COUNTIF(remove_dupl_monographs_vol!J2:J2011,"1892")</f>
        <v>7</v>
      </c>
      <c r="C261">
        <f>COUNTIF(ger_filtered!J2:J2011,"1892")</f>
        <v>7</v>
      </c>
      <c r="D261">
        <f>COUNTIF(OCR_ger_filtered!J2:J2011,"1892")</f>
        <v>7</v>
      </c>
    </row>
    <row r="262" spans="1:4" x14ac:dyDescent="0.25">
      <c r="A262">
        <v>1893</v>
      </c>
      <c r="B262">
        <f>COUNTIF(remove_dupl_monographs_vol!J2:J2011,"1893")</f>
        <v>6</v>
      </c>
      <c r="C262">
        <f>COUNTIF(ger_filtered!J2:J2011,"1893")</f>
        <v>6</v>
      </c>
      <c r="D262">
        <f>COUNTIF(OCR_ger_filtered!J2:J2011,"1893")</f>
        <v>6</v>
      </c>
    </row>
    <row r="263" spans="1:4" x14ac:dyDescent="0.25">
      <c r="A263">
        <v>1894</v>
      </c>
      <c r="B263">
        <f>COUNTIF(remove_dupl_monographs_vol!J2:J2011,"1894")</f>
        <v>11</v>
      </c>
      <c r="C263">
        <f>COUNTIF(ger_filtered!J2:J2011,"1894")</f>
        <v>11</v>
      </c>
      <c r="D263">
        <f>COUNTIF(OCR_ger_filtered!J2:J2011,"1894")</f>
        <v>11</v>
      </c>
    </row>
    <row r="264" spans="1:4" x14ac:dyDescent="0.25">
      <c r="A264">
        <v>1895</v>
      </c>
      <c r="B264">
        <f>COUNTIF(remove_dupl_monographs_vol!J2:J2011,"1895")</f>
        <v>5</v>
      </c>
      <c r="C264">
        <f>COUNTIF(ger_filtered!J2:J2011,"1895")</f>
        <v>4</v>
      </c>
      <c r="D264">
        <f>COUNTIF(OCR_ger_filtered!J2:J2011,"1895")</f>
        <v>4</v>
      </c>
    </row>
    <row r="265" spans="1:4" x14ac:dyDescent="0.25">
      <c r="A265">
        <v>1896</v>
      </c>
      <c r="B265">
        <f>COUNTIF(remove_dupl_monographs_vol!J2:J2011,"1896")</f>
        <v>4</v>
      </c>
      <c r="C265">
        <f>COUNTIF(ger_filtered!J2:J2011,"1896")</f>
        <v>4</v>
      </c>
      <c r="D265">
        <f>COUNTIF(OCR_ger_filtered!J2:J2011,"1896")</f>
        <v>4</v>
      </c>
    </row>
    <row r="266" spans="1:4" x14ac:dyDescent="0.25">
      <c r="A266">
        <v>1897</v>
      </c>
      <c r="B266">
        <f>COUNTIF(remove_dupl_monographs_vol!J2:J2011,"1897")</f>
        <v>8</v>
      </c>
      <c r="C266">
        <f>COUNTIF(ger_filtered!J2:J2011,"1897")</f>
        <v>8</v>
      </c>
      <c r="D266">
        <f>COUNTIF(OCR_ger_filtered!J2:J2011,"1897")</f>
        <v>8</v>
      </c>
    </row>
    <row r="267" spans="1:4" x14ac:dyDescent="0.25">
      <c r="A267">
        <v>1898</v>
      </c>
      <c r="B267">
        <f>COUNTIF(remove_dupl_monographs_vol!J2:J2011,"1898")</f>
        <v>2</v>
      </c>
      <c r="C267">
        <f>COUNTIF(ger_filtered!J2:J2011,"1898")</f>
        <v>2</v>
      </c>
      <c r="D267">
        <f>COUNTIF(OCR_ger_filtered!J2:J2011,"1898")</f>
        <v>2</v>
      </c>
    </row>
    <row r="268" spans="1:4" x14ac:dyDescent="0.25">
      <c r="A268">
        <v>1899</v>
      </c>
      <c r="B268">
        <f>COUNTIF(remove_dupl_monographs_vol!J2:J2011,"1899")</f>
        <v>10</v>
      </c>
      <c r="C268">
        <f>COUNTIF(ger_filtered!J2:J2011,"1899")</f>
        <v>9</v>
      </c>
      <c r="D268">
        <f>COUNTIF(OCR_ger_filtered!J2:J2011,"1899")</f>
        <v>9</v>
      </c>
    </row>
    <row r="269" spans="1:4" x14ac:dyDescent="0.25">
      <c r="A269">
        <v>1900</v>
      </c>
      <c r="B269">
        <f>COUNTIF(remove_dupl_monographs_vol!J2:J2011,"1900")</f>
        <v>18</v>
      </c>
      <c r="C269">
        <f>COUNTIF(ger_filtered!J2:J2011,"1900")</f>
        <v>16</v>
      </c>
      <c r="D269">
        <f>COUNTIF(OCR_ger_filtered!J2:J2011,"1900")</f>
        <v>16</v>
      </c>
    </row>
    <row r="270" spans="1:4" x14ac:dyDescent="0.25">
      <c r="A270">
        <v>1901</v>
      </c>
      <c r="B270">
        <f>COUNTIF(remove_dupl_monographs_vol!J2:J2011,"1901")</f>
        <v>5</v>
      </c>
      <c r="C270">
        <f>COUNTIF(ger_filtered!J2:J2011,"1901")</f>
        <v>5</v>
      </c>
      <c r="D270">
        <f>COUNTIF(OCR_ger_filtered!J2:J2011,"1901")</f>
        <v>5</v>
      </c>
    </row>
    <row r="271" spans="1:4" x14ac:dyDescent="0.25">
      <c r="A271">
        <v>1902</v>
      </c>
      <c r="B271">
        <f>COUNTIF(remove_dupl_monographs_vol!J2:J2011,"1902")</f>
        <v>11</v>
      </c>
      <c r="C271">
        <f>COUNTIF(ger_filtered!J2:J2011,"1902")</f>
        <v>10</v>
      </c>
      <c r="D271">
        <f>COUNTIF(OCR_ger_filtered!J2:J2011,"1902")</f>
        <v>10</v>
      </c>
    </row>
    <row r="272" spans="1:4" x14ac:dyDescent="0.25">
      <c r="A272">
        <v>1903</v>
      </c>
      <c r="B272">
        <f>COUNTIF(remove_dupl_monographs_vol!J2:J2011,"1903")</f>
        <v>9</v>
      </c>
      <c r="C272">
        <f>COUNTIF(ger_filtered!J2:J2011,"1903")</f>
        <v>8</v>
      </c>
      <c r="D272">
        <f>COUNTIF(OCR_ger_filtered!J2:J2011,"1903")</f>
        <v>8</v>
      </c>
    </row>
    <row r="273" spans="1:4" x14ac:dyDescent="0.25">
      <c r="A273">
        <v>1904</v>
      </c>
      <c r="B273">
        <f>COUNTIF(remove_dupl_monographs_vol!J2:J2011,"1904")</f>
        <v>6</v>
      </c>
      <c r="C273">
        <f>COUNTIF(ger_filtered!J2:J2011,"1904")</f>
        <v>6</v>
      </c>
      <c r="D273">
        <f>COUNTIF(OCR_ger_filtered!J2:J2011,"1904")</f>
        <v>6</v>
      </c>
    </row>
    <row r="274" spans="1:4" x14ac:dyDescent="0.25">
      <c r="A274">
        <v>1905</v>
      </c>
      <c r="B274">
        <f>COUNTIF(remove_dupl_monographs_vol!J2:J2011,"1905")</f>
        <v>14</v>
      </c>
      <c r="C274">
        <f>COUNTIF(ger_filtered!J2:J2011,"1905")</f>
        <v>14</v>
      </c>
      <c r="D274">
        <f>COUNTIF(OCR_ger_filtered!J2:J2011,"1905")</f>
        <v>14</v>
      </c>
    </row>
    <row r="275" spans="1:4" x14ac:dyDescent="0.25">
      <c r="A275">
        <v>1906</v>
      </c>
      <c r="B275">
        <f>COUNTIF(remove_dupl_monographs_vol!J2:J2011,"1906")</f>
        <v>2</v>
      </c>
      <c r="C275">
        <f>COUNTIF(ger_filtered!J2:J2011,"1906")</f>
        <v>2</v>
      </c>
      <c r="D275">
        <f>COUNTIF(OCR_ger_filtered!J2:J2011,"1906")</f>
        <v>2</v>
      </c>
    </row>
    <row r="276" spans="1:4" x14ac:dyDescent="0.25">
      <c r="A276">
        <v>1907</v>
      </c>
      <c r="B276">
        <f>COUNTIF(remove_dupl_monographs_vol!J2:J2011,"1907")</f>
        <v>12</v>
      </c>
      <c r="C276">
        <f>COUNTIF(ger_filtered!J2:J2011,"1907")</f>
        <v>12</v>
      </c>
      <c r="D276">
        <f>COUNTIF(OCR_ger_filtered!J2:J2011,"1907")</f>
        <v>12</v>
      </c>
    </row>
    <row r="277" spans="1:4" x14ac:dyDescent="0.25">
      <c r="A277">
        <v>1908</v>
      </c>
      <c r="B277">
        <f>COUNTIF(remove_dupl_monographs_vol!J2:J2011,"1908")</f>
        <v>23</v>
      </c>
      <c r="C277">
        <f>COUNTIF(ger_filtered!J2:J2011,"1908")</f>
        <v>14</v>
      </c>
      <c r="D277">
        <f>COUNTIF(OCR_ger_filtered!J2:J2011,"1908")</f>
        <v>14</v>
      </c>
    </row>
    <row r="278" spans="1:4" x14ac:dyDescent="0.25">
      <c r="A278">
        <v>1909</v>
      </c>
      <c r="B278">
        <f>COUNTIF(remove_dupl_monographs_vol!J2:J2011,"1909")</f>
        <v>13</v>
      </c>
      <c r="C278">
        <f>COUNTIF(ger_filtered!J2:J2011,"1909")</f>
        <v>12</v>
      </c>
      <c r="D278">
        <f>COUNTIF(OCR_ger_filtered!J2:J2011,"1909")</f>
        <v>12</v>
      </c>
    </row>
    <row r="279" spans="1:4" x14ac:dyDescent="0.25">
      <c r="A279">
        <v>1910</v>
      </c>
      <c r="B279">
        <f>COUNTIF(remove_dupl_monographs_vol!J2:J2011,"1910")</f>
        <v>22</v>
      </c>
      <c r="C279">
        <f>COUNTIF(ger_filtered!J2:J2011,"1910")</f>
        <v>20</v>
      </c>
      <c r="D279">
        <f>COUNTIF(OCR_ger_filtered!J2:J2011,"1910")</f>
        <v>20</v>
      </c>
    </row>
    <row r="280" spans="1:4" x14ac:dyDescent="0.25">
      <c r="A280">
        <v>1911</v>
      </c>
      <c r="B280">
        <f>COUNTIF(remove_dupl_monographs_vol!J2:J2011,"1911")</f>
        <v>29</v>
      </c>
      <c r="C280">
        <f>COUNTIF(ger_filtered!J2:J2011,"1911")</f>
        <v>27</v>
      </c>
      <c r="D280">
        <f>COUNTIF(OCR_ger_filtered!J2:J2011,"1911")</f>
        <v>27</v>
      </c>
    </row>
    <row r="281" spans="1:4" x14ac:dyDescent="0.25">
      <c r="A281">
        <v>1912</v>
      </c>
      <c r="B281">
        <f>COUNTIF(remove_dupl_monographs_vol!J2:J2011,"1912")</f>
        <v>21</v>
      </c>
      <c r="C281">
        <f>COUNTIF(ger_filtered!J2:J2011,"1912")</f>
        <v>17</v>
      </c>
      <c r="D281">
        <f>COUNTIF(OCR_ger_filtered!J2:J2011,"1912")</f>
        <v>17</v>
      </c>
    </row>
    <row r="282" spans="1:4" x14ac:dyDescent="0.25">
      <c r="A282">
        <v>1913</v>
      </c>
      <c r="B282">
        <f>COUNTIF(remove_dupl_monographs_vol!J2:J2011,"1913")</f>
        <v>12</v>
      </c>
      <c r="C282">
        <f>COUNTIF(ger_filtered!J2:J2011,"1913")</f>
        <v>12</v>
      </c>
      <c r="D282">
        <f>COUNTIF(OCR_ger_filtered!J2:J2011,"1913")</f>
        <v>12</v>
      </c>
    </row>
    <row r="283" spans="1:4" x14ac:dyDescent="0.25">
      <c r="A283">
        <v>1914</v>
      </c>
      <c r="B283">
        <f>COUNTIF(remove_dupl_monographs_vol!J2:J2011,"1914")</f>
        <v>1</v>
      </c>
      <c r="C283">
        <f>COUNTIF(ger_filtered!J2:J2011,"1914")</f>
        <v>0</v>
      </c>
      <c r="D283">
        <f>COUNTIF(OCR_ger_filtered!J2:J2011,"1914")</f>
        <v>0</v>
      </c>
    </row>
    <row r="284" spans="1:4" x14ac:dyDescent="0.25">
      <c r="A284">
        <v>1915</v>
      </c>
      <c r="B284">
        <f>COUNTIF(remove_dupl_monographs_vol!J2:J2011,"1915")</f>
        <v>1</v>
      </c>
      <c r="C284">
        <f>COUNTIF(ger_filtered!J2:J2011,"1915")</f>
        <v>1</v>
      </c>
      <c r="D284">
        <f>COUNTIF(OCR_ger_filtered!J2:J2011,"1915")</f>
        <v>1</v>
      </c>
    </row>
    <row r="285" spans="1:4" x14ac:dyDescent="0.25">
      <c r="A285">
        <v>1916</v>
      </c>
      <c r="B285">
        <f>COUNTIF(remove_dupl_monographs_vol!J2:J2011,"1916")</f>
        <v>2</v>
      </c>
      <c r="C285">
        <f>COUNTIF(ger_filtered!J2:J2011,"1916")</f>
        <v>2</v>
      </c>
      <c r="D285">
        <f>COUNTIF(OCR_ger_filtered!J2:J2011,"1916")</f>
        <v>2</v>
      </c>
    </row>
    <row r="286" spans="1:4" x14ac:dyDescent="0.25">
      <c r="A286">
        <v>1917</v>
      </c>
      <c r="B286">
        <f>COUNTIF(remove_dupl_monographs_vol!J2:J2011,"1917")</f>
        <v>0</v>
      </c>
      <c r="C286">
        <f>COUNTIF(ger_filtered!J2:J2011,"1917")</f>
        <v>0</v>
      </c>
      <c r="D286">
        <f>COUNTIF(OCR_ger_filtered!J2:J2011,"1917")</f>
        <v>0</v>
      </c>
    </row>
    <row r="287" spans="1:4" x14ac:dyDescent="0.25">
      <c r="A287">
        <v>1918</v>
      </c>
      <c r="B287">
        <f>COUNTIF(remove_dupl_monographs_vol!J2:J2011,"1918")</f>
        <v>0</v>
      </c>
      <c r="C287">
        <f>COUNTIF(ger_filtered!J2:J2011,"1918")</f>
        <v>0</v>
      </c>
      <c r="D287">
        <f>COUNTIF(OCR_ger_filtered!J2:J2011,"1918")</f>
        <v>0</v>
      </c>
    </row>
    <row r="288" spans="1:4" x14ac:dyDescent="0.25">
      <c r="A288">
        <v>1919</v>
      </c>
      <c r="B288">
        <f>COUNTIF(remove_dupl_monographs_vol!J2:J2011,"1919")</f>
        <v>0</v>
      </c>
      <c r="C288">
        <f>COUNTIF(ger_filtered!J2:J2011,"1919")</f>
        <v>0</v>
      </c>
      <c r="D288">
        <f>COUNTIF(OCR_ger_filtered!J2:J2011,"1919")</f>
        <v>0</v>
      </c>
    </row>
    <row r="289" spans="1:4" x14ac:dyDescent="0.25">
      <c r="A289">
        <v>1920</v>
      </c>
      <c r="B289">
        <f>COUNTIF(remove_dupl_monographs_vol!J2:J2011,"1920")</f>
        <v>0</v>
      </c>
      <c r="C289">
        <f>COUNTIF(ger_filtered!J2:J2011,"1920")</f>
        <v>0</v>
      </c>
      <c r="D289">
        <f>COUNTIF(OCR_ger_filtered!J2:J2011,"1920")</f>
        <v>0</v>
      </c>
    </row>
    <row r="290" spans="1:4" x14ac:dyDescent="0.25">
      <c r="A290">
        <v>1921</v>
      </c>
      <c r="B290">
        <f>COUNTIF(remove_dupl_monographs_vol!J2:J2011,"1921")</f>
        <v>0</v>
      </c>
      <c r="C290">
        <f>COUNTIF(ger_filtered!J2:J2011,"1921")</f>
        <v>0</v>
      </c>
      <c r="D290">
        <f>COUNTIF(OCR_ger_filtered!J2:J2011,"1921")</f>
        <v>0</v>
      </c>
    </row>
    <row r="291" spans="1:4" x14ac:dyDescent="0.25">
      <c r="A291">
        <v>1922</v>
      </c>
      <c r="B291">
        <f>COUNTIF(remove_dupl_monographs_vol!J2:J2011,"1922")</f>
        <v>0</v>
      </c>
      <c r="C291">
        <f>COUNTIF(ger_filtered!J2:J2011,"1922")</f>
        <v>0</v>
      </c>
      <c r="D291">
        <f>COUNTIF(OCR_ger_filtered!J2:J2011,"1922")</f>
        <v>0</v>
      </c>
    </row>
    <row r="292" spans="1:4" x14ac:dyDescent="0.25">
      <c r="A292">
        <v>1923</v>
      </c>
      <c r="B292">
        <f>COUNTIF(remove_dupl_monographs_vol!J2:J2011,"1923")</f>
        <v>0</v>
      </c>
      <c r="C292">
        <f>COUNTIF(ger_filtered!J2:J2011,"1923")</f>
        <v>0</v>
      </c>
      <c r="D292">
        <f>COUNTIF(OCR_ger_filtered!J2:J2011,"1923")</f>
        <v>0</v>
      </c>
    </row>
    <row r="293" spans="1:4" x14ac:dyDescent="0.25">
      <c r="A293">
        <v>1924</v>
      </c>
      <c r="B293">
        <f>COUNTIF(remove_dupl_monographs_vol!J2:J2011,"1924")</f>
        <v>0</v>
      </c>
      <c r="C293">
        <f>COUNTIF(ger_filtered!J2:J2011,"1924")</f>
        <v>0</v>
      </c>
      <c r="D293">
        <f>COUNTIF(OCR_ger_filtered!J2:J2011,"1924")</f>
        <v>0</v>
      </c>
    </row>
    <row r="294" spans="1:4" x14ac:dyDescent="0.25">
      <c r="A294">
        <v>1925</v>
      </c>
      <c r="B294">
        <f>COUNTIF(remove_dupl_monographs_vol!J2:J2011,"1925")</f>
        <v>0</v>
      </c>
      <c r="C294">
        <f>COUNTIF(ger_filtered!J2:J2011,"1925")</f>
        <v>0</v>
      </c>
      <c r="D294">
        <f>COUNTIF(OCR_ger_filtered!J2:J2011,"1925")</f>
        <v>0</v>
      </c>
    </row>
    <row r="295" spans="1:4" x14ac:dyDescent="0.25">
      <c r="A295">
        <v>1926</v>
      </c>
      <c r="B295">
        <f>COUNTIF(remove_dupl_monographs_vol!J2:J2011,"1926")</f>
        <v>0</v>
      </c>
      <c r="C295">
        <f>COUNTIF(ger_filtered!J2:J2011,"1926")</f>
        <v>0</v>
      </c>
      <c r="D295">
        <f>COUNTIF(OCR_ger_filtered!J2:J2011,"1926")</f>
        <v>0</v>
      </c>
    </row>
    <row r="296" spans="1:4" x14ac:dyDescent="0.25">
      <c r="A296">
        <v>1927</v>
      </c>
      <c r="B296">
        <f>COUNTIF(remove_dupl_monographs_vol!J2:J2011,"1927")</f>
        <v>1</v>
      </c>
      <c r="C296">
        <f>COUNTIF(ger_filtered!J2:J2011,"1927")</f>
        <v>1</v>
      </c>
      <c r="D296">
        <f>COUNTIF(OCR_ger_filtered!J2:J2011,"1927")</f>
        <v>1</v>
      </c>
    </row>
    <row r="297" spans="1:4" x14ac:dyDescent="0.25">
      <c r="A297">
        <v>1928</v>
      </c>
      <c r="B297">
        <f>COUNTIF(remove_dupl_monographs_vol!J2:J2011,"1928")</f>
        <v>0</v>
      </c>
      <c r="C297">
        <f>COUNTIF(ger_filtered!J2:J2011,"1928")</f>
        <v>0</v>
      </c>
      <c r="D297">
        <f>COUNTIF(OCR_ger_filtered!J2:J2011,"1928")</f>
        <v>0</v>
      </c>
    </row>
    <row r="298" spans="1:4" x14ac:dyDescent="0.25">
      <c r="A298">
        <v>1929</v>
      </c>
      <c r="B298">
        <f>COUNTIF(remove_dupl_monographs_vol!J2:J2011,"1929")</f>
        <v>0</v>
      </c>
      <c r="C298">
        <f>COUNTIF(ger_filtered!J2:J2011,"1929")</f>
        <v>0</v>
      </c>
      <c r="D298">
        <f>COUNTIF(OCR_ger_filtered!J2:J2011,"1929")</f>
        <v>0</v>
      </c>
    </row>
    <row r="299" spans="1:4" x14ac:dyDescent="0.25">
      <c r="A299">
        <v>1930</v>
      </c>
      <c r="B299">
        <f>COUNTIF(remove_dupl_monographs_vol!J2:J2011,"1930")</f>
        <v>0</v>
      </c>
      <c r="C299">
        <f>COUNTIF(ger_filtered!J2:J2011,"1930")</f>
        <v>0</v>
      </c>
      <c r="D299">
        <f>COUNTIF(OCR_ger_filtered!J2:J2011,"1930")</f>
        <v>0</v>
      </c>
    </row>
    <row r="300" spans="1:4" x14ac:dyDescent="0.25">
      <c r="A300">
        <v>1931</v>
      </c>
      <c r="B300">
        <f>COUNTIF(remove_dupl_monographs_vol!J2:J2011,"1931")</f>
        <v>1</v>
      </c>
      <c r="C300">
        <f>COUNTIF(ger_filtered!J2:J2011,"1931")</f>
        <v>1</v>
      </c>
      <c r="D300">
        <f>COUNTIF(OCR_ger_filtered!J2:J2011,"1931")</f>
        <v>1</v>
      </c>
    </row>
    <row r="301" spans="1:4" x14ac:dyDescent="0.25">
      <c r="A301">
        <v>1932</v>
      </c>
      <c r="B301">
        <f>COUNTIF(remove_dupl_monographs_vol!J2:J2011,"1932")</f>
        <v>0</v>
      </c>
      <c r="C301">
        <f>COUNTIF(ger_filtered!J2:J2011,"1932")</f>
        <v>0</v>
      </c>
      <c r="D301">
        <f>COUNTIF(OCR_ger_filtered!J2:J2011,"1932")</f>
        <v>0</v>
      </c>
    </row>
    <row r="302" spans="1:4" x14ac:dyDescent="0.25">
      <c r="A302">
        <v>1933</v>
      </c>
      <c r="B302">
        <f>COUNTIF(remove_dupl_monographs_vol!J2:J2011,"1933")</f>
        <v>0</v>
      </c>
      <c r="C302">
        <f>COUNTIF(ger_filtered!J2:J2011,"1933")</f>
        <v>0</v>
      </c>
      <c r="D302">
        <f>COUNTIF(OCR_ger_filtered!J2:J2011,"1933")</f>
        <v>0</v>
      </c>
    </row>
    <row r="304" spans="1:4" x14ac:dyDescent="0.25">
      <c r="A304" t="s">
        <v>10124</v>
      </c>
      <c r="B304">
        <f>SUM(B2:B302)</f>
        <v>1666</v>
      </c>
      <c r="C304">
        <f>SUM(C2:C302)</f>
        <v>1400</v>
      </c>
      <c r="D304">
        <f>SUM(D2:D302)</f>
        <v>597</v>
      </c>
    </row>
    <row r="306" spans="1:4" x14ac:dyDescent="0.25">
      <c r="A306" t="s">
        <v>10125</v>
      </c>
      <c r="B306">
        <f>SUM(B2:B69)</f>
        <v>9</v>
      </c>
      <c r="C306">
        <f>SUM(C2:C69)</f>
        <v>4</v>
      </c>
      <c r="D306">
        <f>SUM(D2:D69)</f>
        <v>0</v>
      </c>
    </row>
    <row r="307" spans="1:4" x14ac:dyDescent="0.25">
      <c r="A307" t="s">
        <v>10126</v>
      </c>
      <c r="B307">
        <f>SUM(B70:B169)</f>
        <v>294</v>
      </c>
      <c r="C307">
        <f>SUM(C70:C169)</f>
        <v>227</v>
      </c>
      <c r="D307">
        <f>SUM(D70:D169)</f>
        <v>3</v>
      </c>
    </row>
    <row r="308" spans="1:4" x14ac:dyDescent="0.25">
      <c r="A308" t="s">
        <v>10127</v>
      </c>
      <c r="B308">
        <f>SUM(B170:B269)</f>
        <v>1178</v>
      </c>
      <c r="C308">
        <f>SUM(C170:C269)</f>
        <v>1005</v>
      </c>
      <c r="D308">
        <f>SUM(D170:D269)</f>
        <v>430</v>
      </c>
    </row>
    <row r="309" spans="1:4" x14ac:dyDescent="0.25">
      <c r="A309" t="s">
        <v>10128</v>
      </c>
      <c r="B309">
        <f>SUM(B270:B302)</f>
        <v>185</v>
      </c>
      <c r="C309">
        <f>SUM(C270:C302)</f>
        <v>164</v>
      </c>
      <c r="D309">
        <f>SUM(D270:D302)</f>
        <v>164</v>
      </c>
    </row>
    <row r="311" spans="1:4" x14ac:dyDescent="0.25">
      <c r="A311" t="s">
        <v>10129</v>
      </c>
      <c r="B311">
        <f>SUM(B170:B218)</f>
        <v>702</v>
      </c>
      <c r="C311">
        <f>SUM(C170:C218)</f>
        <v>574</v>
      </c>
      <c r="D311">
        <f>SUM(D170:D218)</f>
        <v>0</v>
      </c>
    </row>
    <row r="312" spans="1:4" x14ac:dyDescent="0.25">
      <c r="A312" t="s">
        <v>10130</v>
      </c>
      <c r="B312">
        <f>SUM(B219:B269)</f>
        <v>476</v>
      </c>
      <c r="C312">
        <f>SUM(C219:C269)</f>
        <v>431</v>
      </c>
      <c r="D312">
        <f>SUM(D219:D269)</f>
        <v>430</v>
      </c>
    </row>
    <row r="313" spans="1:4" x14ac:dyDescent="0.25">
      <c r="A313" t="s">
        <v>10131</v>
      </c>
      <c r="B313">
        <f>SUM(B270:B282)</f>
        <v>179</v>
      </c>
      <c r="C313">
        <f>SUM(C270:C282)</f>
        <v>159</v>
      </c>
      <c r="D313">
        <f>SUM(D270:D282)</f>
        <v>159</v>
      </c>
    </row>
    <row r="314" spans="1:4" x14ac:dyDescent="0.25">
      <c r="A314" t="s">
        <v>10132</v>
      </c>
      <c r="B314">
        <f>SUM(B283:B302)</f>
        <v>6</v>
      </c>
      <c r="C314">
        <f>SUM(C283:C302)</f>
        <v>5</v>
      </c>
      <c r="D314">
        <f>SUM(D283:D302)</f>
        <v>5</v>
      </c>
    </row>
  </sheetData>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3010"/>
  <sheetViews>
    <sheetView tabSelected="1" topLeftCell="M1157" workbookViewId="0">
      <selection activeCell="Y1175" sqref="Y1:Y1048576"/>
    </sheetView>
  </sheetViews>
  <sheetFormatPr baseColWidth="10" defaultRowHeight="15" x14ac:dyDescent="0.25"/>
  <cols>
    <col min="25" max="25" width="33.85546875" bestFit="1" customWidth="1"/>
    <col min="26" max="26" width="27.28515625" bestFit="1" customWidth="1"/>
  </cols>
  <sheetData>
    <row r="1" spans="1:26" x14ac:dyDescent="0.25">
      <c r="A1" s="8" t="s">
        <v>0</v>
      </c>
      <c r="B1" s="8" t="s">
        <v>1</v>
      </c>
      <c r="C1" s="8" t="s">
        <v>2</v>
      </c>
      <c r="D1" s="8" t="s">
        <v>3</v>
      </c>
      <c r="E1" s="8" t="s">
        <v>4</v>
      </c>
      <c r="F1" s="8" t="s">
        <v>5</v>
      </c>
      <c r="G1" s="8" t="s">
        <v>6</v>
      </c>
      <c r="H1" s="8" t="s">
        <v>7</v>
      </c>
      <c r="I1" s="8" t="s">
        <v>8</v>
      </c>
      <c r="J1" s="8" t="s">
        <v>9</v>
      </c>
      <c r="K1" s="8" t="s">
        <v>10</v>
      </c>
      <c r="L1" s="8" t="s">
        <v>11</v>
      </c>
      <c r="M1" s="8" t="s">
        <v>12</v>
      </c>
      <c r="N1" s="8" t="s">
        <v>13</v>
      </c>
      <c r="O1" s="8" t="s">
        <v>10133</v>
      </c>
      <c r="P1" s="8" t="s">
        <v>10134</v>
      </c>
      <c r="Q1" s="8" t="s">
        <v>10135</v>
      </c>
      <c r="R1" s="8" t="s">
        <v>10136</v>
      </c>
      <c r="Y1" s="3" t="s">
        <v>10108</v>
      </c>
      <c r="Z1" t="s">
        <v>13250</v>
      </c>
    </row>
    <row r="2" spans="1:26" x14ac:dyDescent="0.25">
      <c r="A2" t="s">
        <v>3053</v>
      </c>
      <c r="B2" t="s">
        <v>101</v>
      </c>
      <c r="C2" t="s">
        <v>16</v>
      </c>
      <c r="D2" t="s">
        <v>102</v>
      </c>
      <c r="E2" t="s">
        <v>695</v>
      </c>
      <c r="F2" t="s">
        <v>3054</v>
      </c>
      <c r="G2" t="s">
        <v>3055</v>
      </c>
      <c r="H2" t="s">
        <v>3056</v>
      </c>
      <c r="I2" t="s">
        <v>34</v>
      </c>
      <c r="J2" t="s">
        <v>53</v>
      </c>
      <c r="K2" t="s">
        <v>24</v>
      </c>
      <c r="L2" t="s">
        <v>202</v>
      </c>
      <c r="M2" t="s">
        <v>3057</v>
      </c>
      <c r="N2" t="s">
        <v>46</v>
      </c>
      <c r="P2" t="s">
        <v>10137</v>
      </c>
      <c r="Q2" t="s">
        <v>10138</v>
      </c>
      <c r="R2">
        <v>1</v>
      </c>
      <c r="S2" t="s">
        <v>10139</v>
      </c>
      <c r="Y2" s="4" t="s">
        <v>10137</v>
      </c>
      <c r="Z2" s="9">
        <v>23</v>
      </c>
    </row>
    <row r="3" spans="1:26" x14ac:dyDescent="0.25">
      <c r="A3" t="s">
        <v>3053</v>
      </c>
      <c r="B3" t="s">
        <v>101</v>
      </c>
      <c r="C3" t="s">
        <v>16</v>
      </c>
      <c r="D3" t="s">
        <v>102</v>
      </c>
      <c r="E3" t="s">
        <v>695</v>
      </c>
      <c r="F3" t="s">
        <v>3054</v>
      </c>
      <c r="G3" t="s">
        <v>3055</v>
      </c>
      <c r="H3" t="s">
        <v>3056</v>
      </c>
      <c r="I3" t="s">
        <v>34</v>
      </c>
      <c r="J3" t="s">
        <v>53</v>
      </c>
      <c r="K3" t="s">
        <v>24</v>
      </c>
      <c r="L3" t="s">
        <v>202</v>
      </c>
      <c r="M3" t="s">
        <v>3057</v>
      </c>
      <c r="N3" t="s">
        <v>46</v>
      </c>
      <c r="P3" t="s">
        <v>4518</v>
      </c>
      <c r="Q3" t="s">
        <v>10138</v>
      </c>
      <c r="R3">
        <v>1</v>
      </c>
      <c r="S3" t="s">
        <v>10139</v>
      </c>
      <c r="Y3" s="4" t="s">
        <v>10417</v>
      </c>
      <c r="Z3" s="9">
        <v>22</v>
      </c>
    </row>
    <row r="4" spans="1:26" x14ac:dyDescent="0.25">
      <c r="A4" t="s">
        <v>3053</v>
      </c>
      <c r="B4" t="s">
        <v>101</v>
      </c>
      <c r="C4" t="s">
        <v>16</v>
      </c>
      <c r="D4" t="s">
        <v>102</v>
      </c>
      <c r="E4" t="s">
        <v>695</v>
      </c>
      <c r="F4" t="s">
        <v>3054</v>
      </c>
      <c r="G4" t="s">
        <v>3055</v>
      </c>
      <c r="H4" t="s">
        <v>3056</v>
      </c>
      <c r="I4" t="s">
        <v>34</v>
      </c>
      <c r="J4" t="s">
        <v>53</v>
      </c>
      <c r="K4" t="s">
        <v>24</v>
      </c>
      <c r="L4" t="s">
        <v>202</v>
      </c>
      <c r="M4" t="s">
        <v>3057</v>
      </c>
      <c r="N4" t="s">
        <v>46</v>
      </c>
      <c r="P4" t="s">
        <v>10140</v>
      </c>
      <c r="Q4" t="s">
        <v>10141</v>
      </c>
      <c r="R4">
        <v>6</v>
      </c>
      <c r="S4" t="s">
        <v>10139</v>
      </c>
      <c r="Y4" s="4" t="s">
        <v>10252</v>
      </c>
      <c r="Z4" s="9">
        <v>13</v>
      </c>
    </row>
    <row r="5" spans="1:26" x14ac:dyDescent="0.25">
      <c r="A5" t="s">
        <v>3053</v>
      </c>
      <c r="B5" t="s">
        <v>101</v>
      </c>
      <c r="C5" t="s">
        <v>16</v>
      </c>
      <c r="D5" t="s">
        <v>102</v>
      </c>
      <c r="E5" t="s">
        <v>695</v>
      </c>
      <c r="F5" t="s">
        <v>3054</v>
      </c>
      <c r="G5" t="s">
        <v>3055</v>
      </c>
      <c r="H5" t="s">
        <v>3056</v>
      </c>
      <c r="I5" t="s">
        <v>34</v>
      </c>
      <c r="J5" t="s">
        <v>53</v>
      </c>
      <c r="K5" t="s">
        <v>24</v>
      </c>
      <c r="L5" t="s">
        <v>202</v>
      </c>
      <c r="M5" t="s">
        <v>3057</v>
      </c>
      <c r="N5" t="s">
        <v>46</v>
      </c>
      <c r="P5" t="s">
        <v>10142</v>
      </c>
      <c r="Q5" t="s">
        <v>10143</v>
      </c>
      <c r="R5">
        <v>4</v>
      </c>
      <c r="S5" t="s">
        <v>10139</v>
      </c>
      <c r="Y5" s="4" t="s">
        <v>10142</v>
      </c>
      <c r="Z5" s="9">
        <v>13</v>
      </c>
    </row>
    <row r="6" spans="1:26" x14ac:dyDescent="0.25">
      <c r="A6" t="s">
        <v>3053</v>
      </c>
      <c r="B6" t="s">
        <v>101</v>
      </c>
      <c r="C6" t="s">
        <v>16</v>
      </c>
      <c r="D6" t="s">
        <v>102</v>
      </c>
      <c r="E6" t="s">
        <v>695</v>
      </c>
      <c r="F6" t="s">
        <v>3054</v>
      </c>
      <c r="G6" t="s">
        <v>3055</v>
      </c>
      <c r="H6" t="s">
        <v>3056</v>
      </c>
      <c r="I6" t="s">
        <v>34</v>
      </c>
      <c r="J6" t="s">
        <v>53</v>
      </c>
      <c r="K6" t="s">
        <v>24</v>
      </c>
      <c r="L6" t="s">
        <v>202</v>
      </c>
      <c r="M6" t="s">
        <v>3057</v>
      </c>
      <c r="N6" t="s">
        <v>46</v>
      </c>
      <c r="P6" t="s">
        <v>10144</v>
      </c>
      <c r="Q6" t="s">
        <v>10145</v>
      </c>
      <c r="R6">
        <v>1</v>
      </c>
      <c r="S6" t="s">
        <v>10139</v>
      </c>
      <c r="Y6" s="4" t="s">
        <v>10637</v>
      </c>
      <c r="Z6" s="9">
        <v>12</v>
      </c>
    </row>
    <row r="7" spans="1:26" x14ac:dyDescent="0.25">
      <c r="A7" t="s">
        <v>3053</v>
      </c>
      <c r="B7" t="s">
        <v>101</v>
      </c>
      <c r="C7" t="s">
        <v>16</v>
      </c>
      <c r="D7" t="s">
        <v>102</v>
      </c>
      <c r="E7" t="s">
        <v>695</v>
      </c>
      <c r="F7" t="s">
        <v>3054</v>
      </c>
      <c r="G7" t="s">
        <v>3055</v>
      </c>
      <c r="H7" t="s">
        <v>3056</v>
      </c>
      <c r="I7" t="s">
        <v>34</v>
      </c>
      <c r="J7" t="s">
        <v>53</v>
      </c>
      <c r="K7" t="s">
        <v>24</v>
      </c>
      <c r="L7" t="s">
        <v>202</v>
      </c>
      <c r="M7" t="s">
        <v>3057</v>
      </c>
      <c r="N7" t="s">
        <v>46</v>
      </c>
      <c r="P7" t="s">
        <v>10146</v>
      </c>
      <c r="Q7" t="s">
        <v>10145</v>
      </c>
      <c r="R7">
        <v>1</v>
      </c>
      <c r="S7" t="s">
        <v>10139</v>
      </c>
      <c r="Y7" s="4" t="s">
        <v>10438</v>
      </c>
      <c r="Z7" s="9">
        <v>12</v>
      </c>
    </row>
    <row r="8" spans="1:26" x14ac:dyDescent="0.25">
      <c r="A8" t="s">
        <v>3053</v>
      </c>
      <c r="B8" t="s">
        <v>101</v>
      </c>
      <c r="C8" t="s">
        <v>16</v>
      </c>
      <c r="D8" t="s">
        <v>102</v>
      </c>
      <c r="E8" t="s">
        <v>695</v>
      </c>
      <c r="F8" t="s">
        <v>3054</v>
      </c>
      <c r="G8" t="s">
        <v>3055</v>
      </c>
      <c r="H8" t="s">
        <v>3056</v>
      </c>
      <c r="I8" t="s">
        <v>34</v>
      </c>
      <c r="J8" t="s">
        <v>53</v>
      </c>
      <c r="K8" t="s">
        <v>24</v>
      </c>
      <c r="L8" t="s">
        <v>202</v>
      </c>
      <c r="M8" t="s">
        <v>3057</v>
      </c>
      <c r="N8" t="s">
        <v>46</v>
      </c>
      <c r="P8" t="s">
        <v>10147</v>
      </c>
      <c r="Q8" t="s">
        <v>10148</v>
      </c>
      <c r="R8">
        <v>1</v>
      </c>
      <c r="S8" t="s">
        <v>10139</v>
      </c>
      <c r="Y8" s="4" t="s">
        <v>10330</v>
      </c>
      <c r="Z8" s="9">
        <v>11</v>
      </c>
    </row>
    <row r="9" spans="1:26" x14ac:dyDescent="0.25">
      <c r="A9" t="s">
        <v>3053</v>
      </c>
      <c r="B9" t="s">
        <v>101</v>
      </c>
      <c r="C9" t="s">
        <v>16</v>
      </c>
      <c r="D9" t="s">
        <v>102</v>
      </c>
      <c r="E9" t="s">
        <v>695</v>
      </c>
      <c r="F9" t="s">
        <v>3054</v>
      </c>
      <c r="G9" t="s">
        <v>3055</v>
      </c>
      <c r="H9" t="s">
        <v>3056</v>
      </c>
      <c r="I9" t="s">
        <v>34</v>
      </c>
      <c r="J9" t="s">
        <v>53</v>
      </c>
      <c r="K9" t="s">
        <v>24</v>
      </c>
      <c r="L9" t="s">
        <v>202</v>
      </c>
      <c r="M9" t="s">
        <v>3057</v>
      </c>
      <c r="N9" t="s">
        <v>46</v>
      </c>
      <c r="P9" t="s">
        <v>10149</v>
      </c>
      <c r="Q9" t="s">
        <v>10150</v>
      </c>
      <c r="R9">
        <v>1</v>
      </c>
      <c r="S9" t="s">
        <v>10139</v>
      </c>
      <c r="Y9" s="4" t="s">
        <v>10317</v>
      </c>
      <c r="Z9" s="9">
        <v>11</v>
      </c>
    </row>
    <row r="10" spans="1:26" x14ac:dyDescent="0.25">
      <c r="A10" t="s">
        <v>3053</v>
      </c>
      <c r="B10" t="s">
        <v>101</v>
      </c>
      <c r="C10" t="s">
        <v>16</v>
      </c>
      <c r="D10" t="s">
        <v>102</v>
      </c>
      <c r="E10" t="s">
        <v>695</v>
      </c>
      <c r="F10" t="s">
        <v>3054</v>
      </c>
      <c r="G10" t="s">
        <v>3055</v>
      </c>
      <c r="H10" t="s">
        <v>3056</v>
      </c>
      <c r="I10" t="s">
        <v>34</v>
      </c>
      <c r="J10" t="s">
        <v>53</v>
      </c>
      <c r="K10" t="s">
        <v>24</v>
      </c>
      <c r="L10" t="s">
        <v>202</v>
      </c>
      <c r="M10" t="s">
        <v>3057</v>
      </c>
      <c r="N10" t="s">
        <v>46</v>
      </c>
      <c r="P10" t="s">
        <v>10151</v>
      </c>
      <c r="Q10" t="s">
        <v>10152</v>
      </c>
      <c r="R10">
        <v>1</v>
      </c>
      <c r="S10" t="s">
        <v>10139</v>
      </c>
      <c r="Y10" s="4" t="s">
        <v>4518</v>
      </c>
      <c r="Z10" s="9">
        <v>10</v>
      </c>
    </row>
    <row r="11" spans="1:26" x14ac:dyDescent="0.25">
      <c r="A11" t="s">
        <v>3053</v>
      </c>
      <c r="B11" t="s">
        <v>101</v>
      </c>
      <c r="C11" t="s">
        <v>16</v>
      </c>
      <c r="D11" t="s">
        <v>102</v>
      </c>
      <c r="E11" t="s">
        <v>695</v>
      </c>
      <c r="F11" t="s">
        <v>3054</v>
      </c>
      <c r="G11" t="s">
        <v>3055</v>
      </c>
      <c r="H11" t="s">
        <v>3056</v>
      </c>
      <c r="I11" t="s">
        <v>34</v>
      </c>
      <c r="J11" t="s">
        <v>53</v>
      </c>
      <c r="K11" t="s">
        <v>24</v>
      </c>
      <c r="L11" t="s">
        <v>202</v>
      </c>
      <c r="M11" t="s">
        <v>3057</v>
      </c>
      <c r="N11" t="s">
        <v>46</v>
      </c>
      <c r="P11" t="s">
        <v>10153</v>
      </c>
      <c r="Q11" t="s">
        <v>10154</v>
      </c>
      <c r="R11">
        <v>1</v>
      </c>
      <c r="S11" t="s">
        <v>10139</v>
      </c>
      <c r="Y11" s="4" t="s">
        <v>12105</v>
      </c>
      <c r="Z11" s="9">
        <v>10</v>
      </c>
    </row>
    <row r="12" spans="1:26" x14ac:dyDescent="0.25">
      <c r="A12" t="s">
        <v>219</v>
      </c>
      <c r="B12" t="s">
        <v>101</v>
      </c>
      <c r="C12" t="s">
        <v>76</v>
      </c>
      <c r="D12" t="s">
        <v>524</v>
      </c>
      <c r="E12" t="s">
        <v>18</v>
      </c>
      <c r="F12" t="s">
        <v>6391</v>
      </c>
      <c r="G12" t="s">
        <v>6392</v>
      </c>
      <c r="H12" t="s">
        <v>6393</v>
      </c>
      <c r="I12" t="s">
        <v>34</v>
      </c>
      <c r="J12" t="s">
        <v>127</v>
      </c>
      <c r="K12" t="s">
        <v>24</v>
      </c>
      <c r="L12" t="s">
        <v>224</v>
      </c>
      <c r="M12" t="s">
        <v>6394</v>
      </c>
      <c r="N12" t="s">
        <v>46</v>
      </c>
      <c r="P12" t="s">
        <v>10155</v>
      </c>
      <c r="Q12" t="s">
        <v>10156</v>
      </c>
      <c r="R12">
        <v>1</v>
      </c>
      <c r="S12" t="s">
        <v>10157</v>
      </c>
      <c r="Y12" s="4" t="s">
        <v>10655</v>
      </c>
      <c r="Z12" s="9">
        <v>8</v>
      </c>
    </row>
    <row r="13" spans="1:26" x14ac:dyDescent="0.25">
      <c r="A13" t="s">
        <v>219</v>
      </c>
      <c r="B13" t="s">
        <v>101</v>
      </c>
      <c r="C13" t="s">
        <v>76</v>
      </c>
      <c r="D13" t="s">
        <v>524</v>
      </c>
      <c r="E13" t="s">
        <v>18</v>
      </c>
      <c r="F13" t="s">
        <v>6391</v>
      </c>
      <c r="G13" t="s">
        <v>6392</v>
      </c>
      <c r="H13" t="s">
        <v>6393</v>
      </c>
      <c r="I13" t="s">
        <v>34</v>
      </c>
      <c r="J13" t="s">
        <v>127</v>
      </c>
      <c r="K13" t="s">
        <v>24</v>
      </c>
      <c r="L13" t="s">
        <v>224</v>
      </c>
      <c r="M13" t="s">
        <v>6394</v>
      </c>
      <c r="N13" t="s">
        <v>46</v>
      </c>
      <c r="P13" t="s">
        <v>10158</v>
      </c>
      <c r="Q13" t="s">
        <v>10156</v>
      </c>
      <c r="R13">
        <v>1</v>
      </c>
      <c r="S13" t="s">
        <v>10157</v>
      </c>
      <c r="Y13" s="4" t="s">
        <v>11002</v>
      </c>
      <c r="Z13" s="9">
        <v>8</v>
      </c>
    </row>
    <row r="14" spans="1:26" x14ac:dyDescent="0.25">
      <c r="A14" t="s">
        <v>7451</v>
      </c>
      <c r="B14" t="s">
        <v>7452</v>
      </c>
      <c r="C14" t="s">
        <v>76</v>
      </c>
      <c r="D14" t="s">
        <v>102</v>
      </c>
      <c r="E14" t="s">
        <v>695</v>
      </c>
      <c r="F14" t="s">
        <v>7453</v>
      </c>
      <c r="G14" t="s">
        <v>7454</v>
      </c>
      <c r="H14" t="s">
        <v>7455</v>
      </c>
      <c r="I14" t="s">
        <v>34</v>
      </c>
      <c r="J14" t="s">
        <v>155</v>
      </c>
      <c r="K14" t="s">
        <v>24</v>
      </c>
      <c r="L14" t="s">
        <v>82</v>
      </c>
      <c r="M14" t="s">
        <v>7456</v>
      </c>
      <c r="N14" t="s">
        <v>46</v>
      </c>
      <c r="P14" t="s">
        <v>10159</v>
      </c>
      <c r="Q14" t="s">
        <v>10154</v>
      </c>
      <c r="R14">
        <v>1</v>
      </c>
      <c r="S14" t="s">
        <v>10160</v>
      </c>
      <c r="Y14" s="4" t="s">
        <v>6367</v>
      </c>
      <c r="Z14" s="9">
        <v>7</v>
      </c>
    </row>
    <row r="15" spans="1:26" x14ac:dyDescent="0.25">
      <c r="A15" t="s">
        <v>7451</v>
      </c>
      <c r="B15" t="s">
        <v>7452</v>
      </c>
      <c r="C15" t="s">
        <v>76</v>
      </c>
      <c r="D15" t="s">
        <v>102</v>
      </c>
      <c r="E15" t="s">
        <v>695</v>
      </c>
      <c r="F15" t="s">
        <v>7453</v>
      </c>
      <c r="G15" t="s">
        <v>7454</v>
      </c>
      <c r="H15" t="s">
        <v>7455</v>
      </c>
      <c r="I15" t="s">
        <v>34</v>
      </c>
      <c r="J15" t="s">
        <v>155</v>
      </c>
      <c r="K15" t="s">
        <v>24</v>
      </c>
      <c r="L15" t="s">
        <v>82</v>
      </c>
      <c r="M15" t="s">
        <v>7456</v>
      </c>
      <c r="N15" t="s">
        <v>46</v>
      </c>
      <c r="P15" t="s">
        <v>10161</v>
      </c>
      <c r="Q15" t="s">
        <v>10154</v>
      </c>
      <c r="R15">
        <v>1</v>
      </c>
      <c r="S15" t="s">
        <v>10160</v>
      </c>
      <c r="Y15" s="4" t="s">
        <v>4652</v>
      </c>
      <c r="Z15" s="9">
        <v>7</v>
      </c>
    </row>
    <row r="16" spans="1:26" x14ac:dyDescent="0.25">
      <c r="A16" t="s">
        <v>7451</v>
      </c>
      <c r="B16" t="s">
        <v>7452</v>
      </c>
      <c r="C16" t="s">
        <v>76</v>
      </c>
      <c r="D16" t="s">
        <v>102</v>
      </c>
      <c r="E16" t="s">
        <v>695</v>
      </c>
      <c r="F16" t="s">
        <v>7453</v>
      </c>
      <c r="G16" t="s">
        <v>7454</v>
      </c>
      <c r="H16" t="s">
        <v>7455</v>
      </c>
      <c r="I16" t="s">
        <v>34</v>
      </c>
      <c r="J16" t="s">
        <v>155</v>
      </c>
      <c r="K16" t="s">
        <v>24</v>
      </c>
      <c r="L16" t="s">
        <v>82</v>
      </c>
      <c r="M16" t="s">
        <v>7456</v>
      </c>
      <c r="N16" t="s">
        <v>46</v>
      </c>
      <c r="P16" t="s">
        <v>10162</v>
      </c>
      <c r="Q16" t="s">
        <v>10163</v>
      </c>
      <c r="R16">
        <v>1</v>
      </c>
      <c r="S16" t="s">
        <v>10160</v>
      </c>
      <c r="Y16" s="4" t="s">
        <v>10412</v>
      </c>
      <c r="Z16" s="9">
        <v>6</v>
      </c>
    </row>
    <row r="17" spans="1:26" x14ac:dyDescent="0.25">
      <c r="A17" t="s">
        <v>7964</v>
      </c>
      <c r="B17" t="s">
        <v>7452</v>
      </c>
      <c r="C17" t="s">
        <v>76</v>
      </c>
      <c r="D17" t="s">
        <v>102</v>
      </c>
      <c r="E17" t="s">
        <v>695</v>
      </c>
      <c r="F17" t="s">
        <v>7965</v>
      </c>
      <c r="G17" t="s">
        <v>7966</v>
      </c>
      <c r="H17" t="s">
        <v>7967</v>
      </c>
      <c r="I17" t="s">
        <v>34</v>
      </c>
      <c r="J17" t="s">
        <v>155</v>
      </c>
      <c r="K17" t="s">
        <v>24</v>
      </c>
      <c r="L17" t="s">
        <v>82</v>
      </c>
      <c r="M17" t="s">
        <v>7968</v>
      </c>
      <c r="N17" t="s">
        <v>46</v>
      </c>
      <c r="P17" t="s">
        <v>10164</v>
      </c>
      <c r="Q17" t="s">
        <v>10165</v>
      </c>
      <c r="R17">
        <v>1</v>
      </c>
      <c r="S17" t="s">
        <v>10166</v>
      </c>
      <c r="Y17" s="4" t="s">
        <v>11661</v>
      </c>
      <c r="Z17" s="9">
        <v>6</v>
      </c>
    </row>
    <row r="18" spans="1:26" x14ac:dyDescent="0.25">
      <c r="A18" t="s">
        <v>7964</v>
      </c>
      <c r="B18" t="s">
        <v>7452</v>
      </c>
      <c r="C18" t="s">
        <v>76</v>
      </c>
      <c r="D18" t="s">
        <v>102</v>
      </c>
      <c r="E18" t="s">
        <v>695</v>
      </c>
      <c r="F18" t="s">
        <v>7965</v>
      </c>
      <c r="G18" t="s">
        <v>7966</v>
      </c>
      <c r="H18" t="s">
        <v>7967</v>
      </c>
      <c r="I18" t="s">
        <v>34</v>
      </c>
      <c r="J18" t="s">
        <v>155</v>
      </c>
      <c r="K18" t="s">
        <v>24</v>
      </c>
      <c r="L18" t="s">
        <v>82</v>
      </c>
      <c r="M18" t="s">
        <v>7968</v>
      </c>
      <c r="N18" t="s">
        <v>46</v>
      </c>
      <c r="P18" t="s">
        <v>10167</v>
      </c>
      <c r="Q18" t="s">
        <v>10165</v>
      </c>
      <c r="R18">
        <v>1</v>
      </c>
      <c r="S18" t="s">
        <v>10166</v>
      </c>
      <c r="Y18" s="4" t="s">
        <v>10278</v>
      </c>
      <c r="Z18" s="9">
        <v>6</v>
      </c>
    </row>
    <row r="19" spans="1:26" x14ac:dyDescent="0.25">
      <c r="A19" t="s">
        <v>7964</v>
      </c>
      <c r="B19" t="s">
        <v>7452</v>
      </c>
      <c r="C19" t="s">
        <v>76</v>
      </c>
      <c r="D19" t="s">
        <v>102</v>
      </c>
      <c r="E19" t="s">
        <v>695</v>
      </c>
      <c r="F19" t="s">
        <v>7965</v>
      </c>
      <c r="G19" t="s">
        <v>7966</v>
      </c>
      <c r="H19" t="s">
        <v>7967</v>
      </c>
      <c r="I19" t="s">
        <v>34</v>
      </c>
      <c r="J19" t="s">
        <v>155</v>
      </c>
      <c r="K19" t="s">
        <v>24</v>
      </c>
      <c r="L19" t="s">
        <v>82</v>
      </c>
      <c r="M19" t="s">
        <v>7968</v>
      </c>
      <c r="N19" t="s">
        <v>46</v>
      </c>
      <c r="P19" t="s">
        <v>10168</v>
      </c>
      <c r="Q19" t="s">
        <v>10165</v>
      </c>
      <c r="R19">
        <v>1</v>
      </c>
      <c r="S19" t="s">
        <v>10166</v>
      </c>
      <c r="Y19" s="4" t="s">
        <v>10147</v>
      </c>
      <c r="Z19" s="9">
        <v>6</v>
      </c>
    </row>
    <row r="20" spans="1:26" x14ac:dyDescent="0.25">
      <c r="A20" t="s">
        <v>7964</v>
      </c>
      <c r="B20" t="s">
        <v>7452</v>
      </c>
      <c r="C20" t="s">
        <v>76</v>
      </c>
      <c r="D20" t="s">
        <v>102</v>
      </c>
      <c r="E20" t="s">
        <v>695</v>
      </c>
      <c r="F20" t="s">
        <v>7965</v>
      </c>
      <c r="G20" t="s">
        <v>7966</v>
      </c>
      <c r="H20" t="s">
        <v>7967</v>
      </c>
      <c r="I20" t="s">
        <v>34</v>
      </c>
      <c r="J20" t="s">
        <v>155</v>
      </c>
      <c r="K20" t="s">
        <v>24</v>
      </c>
      <c r="L20" t="s">
        <v>82</v>
      </c>
      <c r="M20" t="s">
        <v>7968</v>
      </c>
      <c r="N20" t="s">
        <v>46</v>
      </c>
      <c r="P20" t="s">
        <v>10169</v>
      </c>
      <c r="Q20" t="s">
        <v>10170</v>
      </c>
      <c r="R20">
        <v>1</v>
      </c>
      <c r="S20" t="s">
        <v>10166</v>
      </c>
      <c r="Y20" s="4" t="s">
        <v>10601</v>
      </c>
      <c r="Z20" s="9">
        <v>6</v>
      </c>
    </row>
    <row r="21" spans="1:26" x14ac:dyDescent="0.25">
      <c r="A21" t="s">
        <v>7964</v>
      </c>
      <c r="B21" t="s">
        <v>7452</v>
      </c>
      <c r="C21" t="s">
        <v>76</v>
      </c>
      <c r="D21" t="s">
        <v>102</v>
      </c>
      <c r="E21" t="s">
        <v>695</v>
      </c>
      <c r="F21" t="s">
        <v>7965</v>
      </c>
      <c r="G21" t="s">
        <v>7966</v>
      </c>
      <c r="H21" t="s">
        <v>7967</v>
      </c>
      <c r="I21" t="s">
        <v>34</v>
      </c>
      <c r="J21" t="s">
        <v>155</v>
      </c>
      <c r="K21" t="s">
        <v>24</v>
      </c>
      <c r="L21" t="s">
        <v>82</v>
      </c>
      <c r="M21" t="s">
        <v>7968</v>
      </c>
      <c r="N21" t="s">
        <v>46</v>
      </c>
      <c r="P21" t="s">
        <v>10171</v>
      </c>
      <c r="Q21" t="s">
        <v>10172</v>
      </c>
      <c r="R21">
        <v>1</v>
      </c>
      <c r="S21" t="s">
        <v>10166</v>
      </c>
      <c r="Y21" s="4" t="s">
        <v>10699</v>
      </c>
      <c r="Z21" s="9">
        <v>5</v>
      </c>
    </row>
    <row r="22" spans="1:26" x14ac:dyDescent="0.25">
      <c r="A22" t="s">
        <v>7964</v>
      </c>
      <c r="B22" t="s">
        <v>7452</v>
      </c>
      <c r="C22" t="s">
        <v>76</v>
      </c>
      <c r="D22" t="s">
        <v>102</v>
      </c>
      <c r="E22" t="s">
        <v>695</v>
      </c>
      <c r="F22" t="s">
        <v>7965</v>
      </c>
      <c r="G22" t="s">
        <v>7966</v>
      </c>
      <c r="H22" t="s">
        <v>7967</v>
      </c>
      <c r="I22" t="s">
        <v>34</v>
      </c>
      <c r="J22" t="s">
        <v>155</v>
      </c>
      <c r="K22" t="s">
        <v>24</v>
      </c>
      <c r="L22" t="s">
        <v>82</v>
      </c>
      <c r="M22" t="s">
        <v>7968</v>
      </c>
      <c r="N22" t="s">
        <v>46</v>
      </c>
      <c r="P22" t="s">
        <v>10173</v>
      </c>
      <c r="Q22" t="s">
        <v>10172</v>
      </c>
      <c r="R22">
        <v>1</v>
      </c>
      <c r="S22" t="s">
        <v>10166</v>
      </c>
      <c r="Y22" s="4" t="s">
        <v>10579</v>
      </c>
      <c r="Z22" s="9">
        <v>5</v>
      </c>
    </row>
    <row r="23" spans="1:26" x14ac:dyDescent="0.25">
      <c r="A23" t="s">
        <v>5312</v>
      </c>
      <c r="B23" t="s">
        <v>3768</v>
      </c>
      <c r="C23" t="s">
        <v>76</v>
      </c>
      <c r="D23" t="s">
        <v>5313</v>
      </c>
      <c r="E23" t="s">
        <v>18</v>
      </c>
      <c r="F23" t="s">
        <v>5314</v>
      </c>
      <c r="G23" t="s">
        <v>5315</v>
      </c>
      <c r="H23" t="s">
        <v>5316</v>
      </c>
      <c r="I23" t="s">
        <v>34</v>
      </c>
      <c r="J23" t="s">
        <v>349</v>
      </c>
      <c r="K23" t="s">
        <v>24</v>
      </c>
      <c r="L23" t="s">
        <v>44</v>
      </c>
      <c r="M23" t="s">
        <v>5317</v>
      </c>
      <c r="N23" t="s">
        <v>46</v>
      </c>
      <c r="P23" t="s">
        <v>10174</v>
      </c>
      <c r="Q23" t="s">
        <v>10138</v>
      </c>
      <c r="R23">
        <v>1</v>
      </c>
      <c r="S23" t="s">
        <v>10175</v>
      </c>
      <c r="Y23" s="4" t="s">
        <v>10734</v>
      </c>
      <c r="Z23" s="9">
        <v>5</v>
      </c>
    </row>
    <row r="24" spans="1:26" x14ac:dyDescent="0.25">
      <c r="A24" t="s">
        <v>5312</v>
      </c>
      <c r="B24" t="s">
        <v>3768</v>
      </c>
      <c r="C24" t="s">
        <v>76</v>
      </c>
      <c r="D24" t="s">
        <v>5313</v>
      </c>
      <c r="E24" t="s">
        <v>18</v>
      </c>
      <c r="F24" t="s">
        <v>5314</v>
      </c>
      <c r="G24" t="s">
        <v>5315</v>
      </c>
      <c r="H24" t="s">
        <v>5316</v>
      </c>
      <c r="I24" t="s">
        <v>34</v>
      </c>
      <c r="J24" t="s">
        <v>349</v>
      </c>
      <c r="K24" t="s">
        <v>24</v>
      </c>
      <c r="L24" t="s">
        <v>44</v>
      </c>
      <c r="M24" t="s">
        <v>5317</v>
      </c>
      <c r="N24" t="s">
        <v>46</v>
      </c>
      <c r="P24" t="s">
        <v>10176</v>
      </c>
      <c r="Q24" t="s">
        <v>10138</v>
      </c>
      <c r="R24">
        <v>1</v>
      </c>
      <c r="S24" t="s">
        <v>10175</v>
      </c>
      <c r="Y24" s="4" t="s">
        <v>10140</v>
      </c>
      <c r="Z24" s="9">
        <v>5</v>
      </c>
    </row>
    <row r="25" spans="1:26" x14ac:dyDescent="0.25">
      <c r="A25" t="s">
        <v>5312</v>
      </c>
      <c r="B25" t="s">
        <v>3768</v>
      </c>
      <c r="C25" t="s">
        <v>76</v>
      </c>
      <c r="D25" t="s">
        <v>5313</v>
      </c>
      <c r="E25" t="s">
        <v>18</v>
      </c>
      <c r="F25" t="s">
        <v>5314</v>
      </c>
      <c r="G25" t="s">
        <v>5315</v>
      </c>
      <c r="H25" t="s">
        <v>5316</v>
      </c>
      <c r="I25" t="s">
        <v>34</v>
      </c>
      <c r="J25" t="s">
        <v>349</v>
      </c>
      <c r="K25" t="s">
        <v>24</v>
      </c>
      <c r="L25" t="s">
        <v>44</v>
      </c>
      <c r="M25" t="s">
        <v>5317</v>
      </c>
      <c r="N25" t="s">
        <v>46</v>
      </c>
      <c r="P25" t="s">
        <v>10177</v>
      </c>
      <c r="Q25" t="s">
        <v>10138</v>
      </c>
      <c r="R25">
        <v>1</v>
      </c>
      <c r="S25" t="s">
        <v>10175</v>
      </c>
      <c r="Y25" s="4" t="s">
        <v>11007</v>
      </c>
      <c r="Z25" s="9">
        <v>5</v>
      </c>
    </row>
    <row r="26" spans="1:26" x14ac:dyDescent="0.25">
      <c r="A26" t="s">
        <v>5312</v>
      </c>
      <c r="B26" t="s">
        <v>3768</v>
      </c>
      <c r="C26" t="s">
        <v>76</v>
      </c>
      <c r="D26" t="s">
        <v>5313</v>
      </c>
      <c r="E26" t="s">
        <v>18</v>
      </c>
      <c r="F26" t="s">
        <v>5314</v>
      </c>
      <c r="G26" t="s">
        <v>5315</v>
      </c>
      <c r="H26" t="s">
        <v>5316</v>
      </c>
      <c r="I26" t="s">
        <v>34</v>
      </c>
      <c r="J26" t="s">
        <v>349</v>
      </c>
      <c r="K26" t="s">
        <v>24</v>
      </c>
      <c r="L26" t="s">
        <v>44</v>
      </c>
      <c r="M26" t="s">
        <v>5317</v>
      </c>
      <c r="N26" t="s">
        <v>46</v>
      </c>
      <c r="P26" t="s">
        <v>10178</v>
      </c>
      <c r="Q26" t="s">
        <v>10138</v>
      </c>
      <c r="R26">
        <v>1</v>
      </c>
      <c r="S26" t="s">
        <v>10175</v>
      </c>
      <c r="Y26" s="4" t="s">
        <v>759</v>
      </c>
      <c r="Z26" s="9">
        <v>5</v>
      </c>
    </row>
    <row r="27" spans="1:26" x14ac:dyDescent="0.25">
      <c r="A27" t="s">
        <v>5312</v>
      </c>
      <c r="B27" t="s">
        <v>3768</v>
      </c>
      <c r="C27" t="s">
        <v>76</v>
      </c>
      <c r="D27" t="s">
        <v>5313</v>
      </c>
      <c r="E27" t="s">
        <v>18</v>
      </c>
      <c r="F27" t="s">
        <v>5314</v>
      </c>
      <c r="G27" t="s">
        <v>5315</v>
      </c>
      <c r="H27" t="s">
        <v>5316</v>
      </c>
      <c r="I27" t="s">
        <v>34</v>
      </c>
      <c r="J27" t="s">
        <v>349</v>
      </c>
      <c r="K27" t="s">
        <v>24</v>
      </c>
      <c r="L27" t="s">
        <v>44</v>
      </c>
      <c r="M27" t="s">
        <v>5317</v>
      </c>
      <c r="N27" t="s">
        <v>46</v>
      </c>
      <c r="P27" t="s">
        <v>10179</v>
      </c>
      <c r="Q27" t="s">
        <v>10138</v>
      </c>
      <c r="R27">
        <v>1</v>
      </c>
      <c r="S27" t="s">
        <v>10175</v>
      </c>
      <c r="Y27" s="4" t="s">
        <v>11560</v>
      </c>
      <c r="Z27" s="9">
        <v>5</v>
      </c>
    </row>
    <row r="28" spans="1:26" x14ac:dyDescent="0.25">
      <c r="A28" t="s">
        <v>5312</v>
      </c>
      <c r="B28" t="s">
        <v>3768</v>
      </c>
      <c r="C28" t="s">
        <v>76</v>
      </c>
      <c r="D28" t="s">
        <v>5313</v>
      </c>
      <c r="E28" t="s">
        <v>18</v>
      </c>
      <c r="F28" t="s">
        <v>5314</v>
      </c>
      <c r="G28" t="s">
        <v>5315</v>
      </c>
      <c r="H28" t="s">
        <v>5316</v>
      </c>
      <c r="I28" t="s">
        <v>34</v>
      </c>
      <c r="J28" t="s">
        <v>349</v>
      </c>
      <c r="K28" t="s">
        <v>24</v>
      </c>
      <c r="L28" t="s">
        <v>44</v>
      </c>
      <c r="M28" t="s">
        <v>5317</v>
      </c>
      <c r="N28" t="s">
        <v>46</v>
      </c>
      <c r="P28" t="s">
        <v>10180</v>
      </c>
      <c r="Q28" t="s">
        <v>10138</v>
      </c>
      <c r="R28">
        <v>1</v>
      </c>
      <c r="S28" t="s">
        <v>10175</v>
      </c>
      <c r="Y28" s="4" t="s">
        <v>10712</v>
      </c>
      <c r="Z28" s="9">
        <v>4</v>
      </c>
    </row>
    <row r="29" spans="1:26" x14ac:dyDescent="0.25">
      <c r="A29" t="s">
        <v>5312</v>
      </c>
      <c r="B29" t="s">
        <v>3768</v>
      </c>
      <c r="C29" t="s">
        <v>76</v>
      </c>
      <c r="D29" t="s">
        <v>5313</v>
      </c>
      <c r="E29" t="s">
        <v>18</v>
      </c>
      <c r="F29" t="s">
        <v>5314</v>
      </c>
      <c r="G29" t="s">
        <v>5315</v>
      </c>
      <c r="H29" t="s">
        <v>5316</v>
      </c>
      <c r="I29" t="s">
        <v>34</v>
      </c>
      <c r="J29" t="s">
        <v>349</v>
      </c>
      <c r="K29" t="s">
        <v>24</v>
      </c>
      <c r="L29" t="s">
        <v>44</v>
      </c>
      <c r="M29" t="s">
        <v>5317</v>
      </c>
      <c r="N29" t="s">
        <v>46</v>
      </c>
      <c r="P29" t="s">
        <v>10181</v>
      </c>
      <c r="Q29" t="s">
        <v>10138</v>
      </c>
      <c r="R29">
        <v>1</v>
      </c>
      <c r="S29" t="s">
        <v>10175</v>
      </c>
      <c r="Y29" s="4" t="s">
        <v>10311</v>
      </c>
      <c r="Z29" s="9">
        <v>4</v>
      </c>
    </row>
    <row r="30" spans="1:26" x14ac:dyDescent="0.25">
      <c r="A30" t="s">
        <v>5312</v>
      </c>
      <c r="B30" t="s">
        <v>3768</v>
      </c>
      <c r="C30" t="s">
        <v>76</v>
      </c>
      <c r="D30" t="s">
        <v>5313</v>
      </c>
      <c r="E30" t="s">
        <v>18</v>
      </c>
      <c r="F30" t="s">
        <v>5314</v>
      </c>
      <c r="G30" t="s">
        <v>5315</v>
      </c>
      <c r="H30" t="s">
        <v>5316</v>
      </c>
      <c r="I30" t="s">
        <v>34</v>
      </c>
      <c r="J30" t="s">
        <v>349</v>
      </c>
      <c r="K30" t="s">
        <v>24</v>
      </c>
      <c r="L30" t="s">
        <v>44</v>
      </c>
      <c r="M30" t="s">
        <v>5317</v>
      </c>
      <c r="N30" t="s">
        <v>46</v>
      </c>
      <c r="P30" t="s">
        <v>10182</v>
      </c>
      <c r="Q30" t="s">
        <v>10138</v>
      </c>
      <c r="R30">
        <v>1</v>
      </c>
      <c r="S30" t="s">
        <v>10175</v>
      </c>
      <c r="Y30" s="4" t="s">
        <v>4450</v>
      </c>
      <c r="Z30" s="9">
        <v>4</v>
      </c>
    </row>
    <row r="31" spans="1:26" x14ac:dyDescent="0.25">
      <c r="A31" t="s">
        <v>5493</v>
      </c>
      <c r="B31" t="s">
        <v>5494</v>
      </c>
      <c r="C31" t="s">
        <v>76</v>
      </c>
      <c r="D31" t="s">
        <v>5495</v>
      </c>
      <c r="E31" t="s">
        <v>18</v>
      </c>
      <c r="F31" t="s">
        <v>5496</v>
      </c>
      <c r="G31" t="s">
        <v>5497</v>
      </c>
      <c r="H31" t="s">
        <v>5498</v>
      </c>
      <c r="I31" t="s">
        <v>34</v>
      </c>
      <c r="J31" t="s">
        <v>626</v>
      </c>
      <c r="K31" t="s">
        <v>24</v>
      </c>
      <c r="L31" t="s">
        <v>817</v>
      </c>
      <c r="M31" t="s">
        <v>5499</v>
      </c>
      <c r="N31" t="s">
        <v>46</v>
      </c>
      <c r="P31" t="s">
        <v>10183</v>
      </c>
      <c r="Q31" t="s">
        <v>10184</v>
      </c>
      <c r="R31">
        <v>1</v>
      </c>
      <c r="S31" t="s">
        <v>10185</v>
      </c>
      <c r="Y31" s="4" t="s">
        <v>10240</v>
      </c>
      <c r="Z31" s="9">
        <v>4</v>
      </c>
    </row>
    <row r="32" spans="1:26" x14ac:dyDescent="0.25">
      <c r="A32" t="s">
        <v>5493</v>
      </c>
      <c r="B32" t="s">
        <v>5494</v>
      </c>
      <c r="C32" t="s">
        <v>76</v>
      </c>
      <c r="D32" t="s">
        <v>5495</v>
      </c>
      <c r="E32" t="s">
        <v>18</v>
      </c>
      <c r="F32" t="s">
        <v>5496</v>
      </c>
      <c r="G32" t="s">
        <v>5497</v>
      </c>
      <c r="H32" t="s">
        <v>5498</v>
      </c>
      <c r="I32" t="s">
        <v>34</v>
      </c>
      <c r="J32" t="s">
        <v>626</v>
      </c>
      <c r="K32" t="s">
        <v>24</v>
      </c>
      <c r="L32" t="s">
        <v>817</v>
      </c>
      <c r="M32" t="s">
        <v>5499</v>
      </c>
      <c r="N32" t="s">
        <v>46</v>
      </c>
      <c r="P32" t="s">
        <v>10186</v>
      </c>
      <c r="Q32" t="s">
        <v>10187</v>
      </c>
      <c r="R32">
        <v>1</v>
      </c>
      <c r="S32" t="s">
        <v>10185</v>
      </c>
      <c r="Y32" s="4" t="s">
        <v>11104</v>
      </c>
      <c r="Z32" s="9">
        <v>4</v>
      </c>
    </row>
    <row r="33" spans="1:26" x14ac:dyDescent="0.25">
      <c r="A33" t="s">
        <v>5493</v>
      </c>
      <c r="B33" t="s">
        <v>5494</v>
      </c>
      <c r="C33" t="s">
        <v>76</v>
      </c>
      <c r="D33" t="s">
        <v>5495</v>
      </c>
      <c r="E33" t="s">
        <v>18</v>
      </c>
      <c r="F33" t="s">
        <v>5496</v>
      </c>
      <c r="G33" t="s">
        <v>5497</v>
      </c>
      <c r="H33" t="s">
        <v>5498</v>
      </c>
      <c r="I33" t="s">
        <v>34</v>
      </c>
      <c r="J33" t="s">
        <v>626</v>
      </c>
      <c r="K33" t="s">
        <v>24</v>
      </c>
      <c r="L33" t="s">
        <v>817</v>
      </c>
      <c r="M33" t="s">
        <v>5499</v>
      </c>
      <c r="N33" t="s">
        <v>46</v>
      </c>
      <c r="P33" t="s">
        <v>10188</v>
      </c>
      <c r="Q33" t="s">
        <v>10187</v>
      </c>
      <c r="R33">
        <v>1</v>
      </c>
      <c r="S33" t="s">
        <v>10185</v>
      </c>
      <c r="Y33" s="4" t="s">
        <v>10447</v>
      </c>
      <c r="Z33" s="9">
        <v>4</v>
      </c>
    </row>
    <row r="34" spans="1:26" x14ac:dyDescent="0.25">
      <c r="A34" t="s">
        <v>5493</v>
      </c>
      <c r="B34" t="s">
        <v>5494</v>
      </c>
      <c r="C34" t="s">
        <v>76</v>
      </c>
      <c r="D34" t="s">
        <v>5495</v>
      </c>
      <c r="E34" t="s">
        <v>18</v>
      </c>
      <c r="F34" t="s">
        <v>5496</v>
      </c>
      <c r="G34" t="s">
        <v>5497</v>
      </c>
      <c r="H34" t="s">
        <v>5498</v>
      </c>
      <c r="I34" t="s">
        <v>34</v>
      </c>
      <c r="J34" t="s">
        <v>626</v>
      </c>
      <c r="K34" t="s">
        <v>24</v>
      </c>
      <c r="L34" t="s">
        <v>817</v>
      </c>
      <c r="M34" t="s">
        <v>5499</v>
      </c>
      <c r="N34" t="s">
        <v>46</v>
      </c>
      <c r="P34" t="s">
        <v>10189</v>
      </c>
      <c r="Q34" t="s">
        <v>10190</v>
      </c>
      <c r="R34">
        <v>1</v>
      </c>
      <c r="S34" t="s">
        <v>10185</v>
      </c>
      <c r="Y34" s="4" t="s">
        <v>3844</v>
      </c>
      <c r="Z34" s="9">
        <v>4</v>
      </c>
    </row>
    <row r="35" spans="1:26" x14ac:dyDescent="0.25">
      <c r="A35" t="s">
        <v>5493</v>
      </c>
      <c r="B35" t="s">
        <v>5494</v>
      </c>
      <c r="C35" t="s">
        <v>76</v>
      </c>
      <c r="D35" t="s">
        <v>5495</v>
      </c>
      <c r="E35" t="s">
        <v>18</v>
      </c>
      <c r="F35" t="s">
        <v>5496</v>
      </c>
      <c r="G35" t="s">
        <v>5497</v>
      </c>
      <c r="H35" t="s">
        <v>5498</v>
      </c>
      <c r="I35" t="s">
        <v>34</v>
      </c>
      <c r="J35" t="s">
        <v>626</v>
      </c>
      <c r="K35" t="s">
        <v>24</v>
      </c>
      <c r="L35" t="s">
        <v>817</v>
      </c>
      <c r="M35" t="s">
        <v>5499</v>
      </c>
      <c r="N35" t="s">
        <v>46</v>
      </c>
      <c r="P35" t="s">
        <v>10191</v>
      </c>
      <c r="Q35" t="s">
        <v>10192</v>
      </c>
      <c r="R35">
        <v>1</v>
      </c>
      <c r="S35" t="s">
        <v>10185</v>
      </c>
      <c r="Y35" s="4" t="s">
        <v>12619</v>
      </c>
      <c r="Z35" s="9">
        <v>4</v>
      </c>
    </row>
    <row r="36" spans="1:26" x14ac:dyDescent="0.25">
      <c r="A36" t="s">
        <v>9256</v>
      </c>
      <c r="C36" t="s">
        <v>76</v>
      </c>
      <c r="D36" t="s">
        <v>6940</v>
      </c>
      <c r="E36" t="s">
        <v>695</v>
      </c>
      <c r="F36" t="s">
        <v>9257</v>
      </c>
      <c r="G36" t="s">
        <v>9258</v>
      </c>
      <c r="H36" t="s">
        <v>9259</v>
      </c>
      <c r="I36" t="s">
        <v>34</v>
      </c>
      <c r="J36" t="s">
        <v>1372</v>
      </c>
      <c r="K36" t="s">
        <v>24</v>
      </c>
      <c r="L36" t="s">
        <v>2467</v>
      </c>
      <c r="M36" t="s">
        <v>9260</v>
      </c>
      <c r="N36" t="s">
        <v>46</v>
      </c>
      <c r="P36" t="s">
        <v>10191</v>
      </c>
      <c r="Q36" t="s">
        <v>10193</v>
      </c>
      <c r="R36">
        <v>1</v>
      </c>
      <c r="S36" t="s">
        <v>10194</v>
      </c>
      <c r="Y36" s="4" t="s">
        <v>8350</v>
      </c>
      <c r="Z36" s="9">
        <v>4</v>
      </c>
    </row>
    <row r="37" spans="1:26" x14ac:dyDescent="0.25">
      <c r="A37" t="s">
        <v>9256</v>
      </c>
      <c r="C37" t="s">
        <v>76</v>
      </c>
      <c r="D37" t="s">
        <v>6940</v>
      </c>
      <c r="E37" t="s">
        <v>695</v>
      </c>
      <c r="F37" t="s">
        <v>9257</v>
      </c>
      <c r="G37" t="s">
        <v>9258</v>
      </c>
      <c r="H37" t="s">
        <v>9259</v>
      </c>
      <c r="I37" t="s">
        <v>34</v>
      </c>
      <c r="J37" t="s">
        <v>1372</v>
      </c>
      <c r="K37" t="s">
        <v>24</v>
      </c>
      <c r="L37" t="s">
        <v>2467</v>
      </c>
      <c r="M37" t="s">
        <v>9260</v>
      </c>
      <c r="N37" t="s">
        <v>46</v>
      </c>
      <c r="P37" t="s">
        <v>10195</v>
      </c>
      <c r="Q37" t="s">
        <v>10196</v>
      </c>
      <c r="R37">
        <v>1</v>
      </c>
      <c r="S37" t="s">
        <v>10194</v>
      </c>
      <c r="Y37" s="4" t="s">
        <v>10733</v>
      </c>
      <c r="Z37" s="9">
        <v>4</v>
      </c>
    </row>
    <row r="38" spans="1:26" x14ac:dyDescent="0.25">
      <c r="A38" t="s">
        <v>9256</v>
      </c>
      <c r="C38" t="s">
        <v>76</v>
      </c>
      <c r="D38" t="s">
        <v>6940</v>
      </c>
      <c r="E38" t="s">
        <v>695</v>
      </c>
      <c r="F38" t="s">
        <v>9384</v>
      </c>
      <c r="G38" t="s">
        <v>9385</v>
      </c>
      <c r="H38" t="s">
        <v>9386</v>
      </c>
      <c r="I38" t="s">
        <v>34</v>
      </c>
      <c r="J38" t="s">
        <v>1557</v>
      </c>
      <c r="K38" t="s">
        <v>24</v>
      </c>
      <c r="L38" t="s">
        <v>3765</v>
      </c>
      <c r="M38" t="s">
        <v>9387</v>
      </c>
      <c r="N38" t="s">
        <v>46</v>
      </c>
      <c r="P38" t="s">
        <v>10197</v>
      </c>
      <c r="Q38" t="s">
        <v>10198</v>
      </c>
      <c r="R38">
        <v>1</v>
      </c>
      <c r="S38" t="s">
        <v>10199</v>
      </c>
      <c r="Y38" s="4" t="s">
        <v>10215</v>
      </c>
      <c r="Z38" s="9">
        <v>4</v>
      </c>
    </row>
    <row r="39" spans="1:26" x14ac:dyDescent="0.25">
      <c r="A39" t="s">
        <v>9256</v>
      </c>
      <c r="C39" t="s">
        <v>76</v>
      </c>
      <c r="D39" t="s">
        <v>6940</v>
      </c>
      <c r="E39" t="s">
        <v>695</v>
      </c>
      <c r="F39" t="s">
        <v>9384</v>
      </c>
      <c r="G39" t="s">
        <v>9385</v>
      </c>
      <c r="H39" t="s">
        <v>9386</v>
      </c>
      <c r="I39" t="s">
        <v>34</v>
      </c>
      <c r="J39" t="s">
        <v>1557</v>
      </c>
      <c r="K39" t="s">
        <v>24</v>
      </c>
      <c r="L39" t="s">
        <v>3765</v>
      </c>
      <c r="M39" t="s">
        <v>9387</v>
      </c>
      <c r="N39" t="s">
        <v>46</v>
      </c>
      <c r="P39" t="s">
        <v>10200</v>
      </c>
      <c r="Q39" t="s">
        <v>10201</v>
      </c>
      <c r="R39">
        <v>2</v>
      </c>
      <c r="S39" t="s">
        <v>10199</v>
      </c>
      <c r="Y39" s="4" t="s">
        <v>10449</v>
      </c>
      <c r="Z39" s="9">
        <v>4</v>
      </c>
    </row>
    <row r="40" spans="1:26" x14ac:dyDescent="0.25">
      <c r="A40" t="s">
        <v>9256</v>
      </c>
      <c r="C40" t="s">
        <v>76</v>
      </c>
      <c r="D40" t="s">
        <v>6940</v>
      </c>
      <c r="E40" t="s">
        <v>695</v>
      </c>
      <c r="F40" t="s">
        <v>9384</v>
      </c>
      <c r="G40" t="s">
        <v>9385</v>
      </c>
      <c r="H40" t="s">
        <v>9386</v>
      </c>
      <c r="I40" t="s">
        <v>34</v>
      </c>
      <c r="J40" t="s">
        <v>1557</v>
      </c>
      <c r="K40" t="s">
        <v>24</v>
      </c>
      <c r="L40" t="s">
        <v>3765</v>
      </c>
      <c r="M40" t="s">
        <v>9387</v>
      </c>
      <c r="N40" t="s">
        <v>46</v>
      </c>
      <c r="P40" t="s">
        <v>10202</v>
      </c>
      <c r="Q40" t="s">
        <v>10203</v>
      </c>
      <c r="R40">
        <v>1</v>
      </c>
      <c r="S40" t="s">
        <v>10199</v>
      </c>
      <c r="Y40" s="4" t="s">
        <v>11611</v>
      </c>
      <c r="Z40" s="9">
        <v>4</v>
      </c>
    </row>
    <row r="41" spans="1:26" x14ac:dyDescent="0.25">
      <c r="A41" t="s">
        <v>9256</v>
      </c>
      <c r="C41" t="s">
        <v>76</v>
      </c>
      <c r="D41" t="s">
        <v>6940</v>
      </c>
      <c r="E41" t="s">
        <v>695</v>
      </c>
      <c r="F41" t="s">
        <v>9384</v>
      </c>
      <c r="G41" t="s">
        <v>9385</v>
      </c>
      <c r="H41" t="s">
        <v>9386</v>
      </c>
      <c r="I41" t="s">
        <v>34</v>
      </c>
      <c r="J41" t="s">
        <v>1557</v>
      </c>
      <c r="K41" t="s">
        <v>24</v>
      </c>
      <c r="L41" t="s">
        <v>3765</v>
      </c>
      <c r="M41" t="s">
        <v>9387</v>
      </c>
      <c r="N41" t="s">
        <v>46</v>
      </c>
      <c r="P41" t="s">
        <v>10204</v>
      </c>
      <c r="Q41" t="s">
        <v>10205</v>
      </c>
      <c r="R41">
        <v>3</v>
      </c>
      <c r="S41" t="s">
        <v>10199</v>
      </c>
      <c r="Y41" s="4" t="s">
        <v>10389</v>
      </c>
      <c r="Z41" s="9">
        <v>4</v>
      </c>
    </row>
    <row r="42" spans="1:26" x14ac:dyDescent="0.25">
      <c r="A42" t="s">
        <v>9256</v>
      </c>
      <c r="C42" t="s">
        <v>76</v>
      </c>
      <c r="D42" t="s">
        <v>6940</v>
      </c>
      <c r="E42" t="s">
        <v>695</v>
      </c>
      <c r="F42" t="s">
        <v>9384</v>
      </c>
      <c r="G42" t="s">
        <v>9385</v>
      </c>
      <c r="H42" t="s">
        <v>9386</v>
      </c>
      <c r="I42" t="s">
        <v>34</v>
      </c>
      <c r="J42" t="s">
        <v>1557</v>
      </c>
      <c r="K42" t="s">
        <v>24</v>
      </c>
      <c r="L42" t="s">
        <v>3765</v>
      </c>
      <c r="M42" t="s">
        <v>9387</v>
      </c>
      <c r="N42" t="s">
        <v>46</v>
      </c>
      <c r="P42" t="s">
        <v>10206</v>
      </c>
      <c r="Q42" t="s">
        <v>10207</v>
      </c>
      <c r="R42">
        <v>1</v>
      </c>
      <c r="S42" t="s">
        <v>10199</v>
      </c>
      <c r="Y42" s="4" t="s">
        <v>11945</v>
      </c>
      <c r="Z42" s="9">
        <v>4</v>
      </c>
    </row>
    <row r="43" spans="1:26" x14ac:dyDescent="0.25">
      <c r="A43" t="s">
        <v>9256</v>
      </c>
      <c r="C43" t="s">
        <v>76</v>
      </c>
      <c r="D43" t="s">
        <v>6940</v>
      </c>
      <c r="E43" t="s">
        <v>695</v>
      </c>
      <c r="F43" t="s">
        <v>9384</v>
      </c>
      <c r="G43" t="s">
        <v>9385</v>
      </c>
      <c r="H43" t="s">
        <v>9386</v>
      </c>
      <c r="I43" t="s">
        <v>34</v>
      </c>
      <c r="J43" t="s">
        <v>1557</v>
      </c>
      <c r="K43" t="s">
        <v>24</v>
      </c>
      <c r="L43" t="s">
        <v>3765</v>
      </c>
      <c r="M43" t="s">
        <v>9387</v>
      </c>
      <c r="N43" t="s">
        <v>46</v>
      </c>
      <c r="P43" t="s">
        <v>10208</v>
      </c>
      <c r="Q43" t="s">
        <v>10209</v>
      </c>
      <c r="R43">
        <v>1</v>
      </c>
      <c r="S43" t="s">
        <v>10199</v>
      </c>
      <c r="Y43" s="4" t="s">
        <v>10629</v>
      </c>
      <c r="Z43" s="9">
        <v>4</v>
      </c>
    </row>
    <row r="44" spans="1:26" x14ac:dyDescent="0.25">
      <c r="A44" t="s">
        <v>9256</v>
      </c>
      <c r="C44" t="s">
        <v>76</v>
      </c>
      <c r="D44" t="s">
        <v>6940</v>
      </c>
      <c r="E44" t="s">
        <v>695</v>
      </c>
      <c r="F44" t="s">
        <v>9384</v>
      </c>
      <c r="G44" t="s">
        <v>9385</v>
      </c>
      <c r="H44" t="s">
        <v>9386</v>
      </c>
      <c r="I44" t="s">
        <v>34</v>
      </c>
      <c r="J44" t="s">
        <v>1557</v>
      </c>
      <c r="K44" t="s">
        <v>24</v>
      </c>
      <c r="L44" t="s">
        <v>3765</v>
      </c>
      <c r="M44" t="s">
        <v>9387</v>
      </c>
      <c r="N44" t="s">
        <v>46</v>
      </c>
      <c r="P44" t="s">
        <v>10210</v>
      </c>
      <c r="Q44" t="s">
        <v>10211</v>
      </c>
      <c r="R44">
        <v>1</v>
      </c>
      <c r="S44" t="s">
        <v>10199</v>
      </c>
      <c r="Y44" s="4" t="s">
        <v>11720</v>
      </c>
      <c r="Z44" s="9">
        <v>4</v>
      </c>
    </row>
    <row r="45" spans="1:26" x14ac:dyDescent="0.25">
      <c r="A45" t="s">
        <v>9256</v>
      </c>
      <c r="C45" t="s">
        <v>76</v>
      </c>
      <c r="D45" t="s">
        <v>6940</v>
      </c>
      <c r="E45" t="s">
        <v>695</v>
      </c>
      <c r="F45" t="s">
        <v>9384</v>
      </c>
      <c r="G45" t="s">
        <v>9385</v>
      </c>
      <c r="H45" t="s">
        <v>9386</v>
      </c>
      <c r="I45" t="s">
        <v>34</v>
      </c>
      <c r="J45" t="s">
        <v>1557</v>
      </c>
      <c r="K45" t="s">
        <v>24</v>
      </c>
      <c r="L45" t="s">
        <v>3765</v>
      </c>
      <c r="M45" t="s">
        <v>9387</v>
      </c>
      <c r="N45" t="s">
        <v>46</v>
      </c>
      <c r="P45" t="s">
        <v>10212</v>
      </c>
      <c r="Q45" t="s">
        <v>10211</v>
      </c>
      <c r="R45">
        <v>1</v>
      </c>
      <c r="S45" t="s">
        <v>10199</v>
      </c>
      <c r="Y45" s="4" t="s">
        <v>10427</v>
      </c>
      <c r="Z45" s="9">
        <v>4</v>
      </c>
    </row>
    <row r="46" spans="1:26" x14ac:dyDescent="0.25">
      <c r="A46" t="s">
        <v>9256</v>
      </c>
      <c r="C46" t="s">
        <v>76</v>
      </c>
      <c r="D46" t="s">
        <v>6940</v>
      </c>
      <c r="E46" t="s">
        <v>695</v>
      </c>
      <c r="F46" t="s">
        <v>9384</v>
      </c>
      <c r="G46" t="s">
        <v>9385</v>
      </c>
      <c r="H46" t="s">
        <v>9386</v>
      </c>
      <c r="I46" t="s">
        <v>34</v>
      </c>
      <c r="J46" t="s">
        <v>1557</v>
      </c>
      <c r="K46" t="s">
        <v>24</v>
      </c>
      <c r="L46" t="s">
        <v>3765</v>
      </c>
      <c r="M46" t="s">
        <v>9387</v>
      </c>
      <c r="N46" t="s">
        <v>46</v>
      </c>
      <c r="P46" t="s">
        <v>10213</v>
      </c>
      <c r="Q46" t="s">
        <v>10214</v>
      </c>
      <c r="R46">
        <v>1</v>
      </c>
      <c r="S46" t="s">
        <v>10199</v>
      </c>
      <c r="Y46" s="4" t="s">
        <v>11107</v>
      </c>
      <c r="Z46" s="9">
        <v>4</v>
      </c>
    </row>
    <row r="47" spans="1:26" x14ac:dyDescent="0.25">
      <c r="A47" t="s">
        <v>9256</v>
      </c>
      <c r="C47" t="s">
        <v>76</v>
      </c>
      <c r="D47" t="s">
        <v>6940</v>
      </c>
      <c r="E47" t="s">
        <v>695</v>
      </c>
      <c r="F47" t="s">
        <v>9384</v>
      </c>
      <c r="G47" t="s">
        <v>9385</v>
      </c>
      <c r="H47" t="s">
        <v>9386</v>
      </c>
      <c r="I47" t="s">
        <v>34</v>
      </c>
      <c r="J47" t="s">
        <v>1557</v>
      </c>
      <c r="K47" t="s">
        <v>24</v>
      </c>
      <c r="L47" t="s">
        <v>3765</v>
      </c>
      <c r="M47" t="s">
        <v>9387</v>
      </c>
      <c r="N47" t="s">
        <v>46</v>
      </c>
      <c r="P47" t="s">
        <v>10215</v>
      </c>
      <c r="Q47" t="s">
        <v>10216</v>
      </c>
      <c r="R47">
        <v>1</v>
      </c>
      <c r="S47" t="s">
        <v>10199</v>
      </c>
      <c r="Y47" s="4" t="s">
        <v>10296</v>
      </c>
      <c r="Z47" s="9">
        <v>4</v>
      </c>
    </row>
    <row r="48" spans="1:26" x14ac:dyDescent="0.25">
      <c r="A48" t="s">
        <v>9256</v>
      </c>
      <c r="C48" t="s">
        <v>76</v>
      </c>
      <c r="D48" t="s">
        <v>6940</v>
      </c>
      <c r="E48" t="s">
        <v>695</v>
      </c>
      <c r="F48" t="s">
        <v>9384</v>
      </c>
      <c r="G48" t="s">
        <v>9385</v>
      </c>
      <c r="H48" t="s">
        <v>9386</v>
      </c>
      <c r="I48" t="s">
        <v>34</v>
      </c>
      <c r="J48" t="s">
        <v>1557</v>
      </c>
      <c r="K48" t="s">
        <v>24</v>
      </c>
      <c r="L48" t="s">
        <v>3765</v>
      </c>
      <c r="M48" t="s">
        <v>9387</v>
      </c>
      <c r="N48" t="s">
        <v>46</v>
      </c>
      <c r="P48" t="s">
        <v>10217</v>
      </c>
      <c r="Q48" t="s">
        <v>10218</v>
      </c>
      <c r="R48">
        <v>1</v>
      </c>
      <c r="S48" t="s">
        <v>10199</v>
      </c>
      <c r="Y48" s="4" t="s">
        <v>10246</v>
      </c>
      <c r="Z48" s="9">
        <v>4</v>
      </c>
    </row>
    <row r="49" spans="1:26" x14ac:dyDescent="0.25">
      <c r="A49" t="s">
        <v>9256</v>
      </c>
      <c r="C49" t="s">
        <v>76</v>
      </c>
      <c r="D49" t="s">
        <v>6940</v>
      </c>
      <c r="E49" t="s">
        <v>695</v>
      </c>
      <c r="F49" t="s">
        <v>9384</v>
      </c>
      <c r="G49" t="s">
        <v>9385</v>
      </c>
      <c r="H49" t="s">
        <v>9386</v>
      </c>
      <c r="I49" t="s">
        <v>34</v>
      </c>
      <c r="J49" t="s">
        <v>1557</v>
      </c>
      <c r="K49" t="s">
        <v>24</v>
      </c>
      <c r="L49" t="s">
        <v>3765</v>
      </c>
      <c r="M49" t="s">
        <v>9387</v>
      </c>
      <c r="N49" t="s">
        <v>46</v>
      </c>
      <c r="P49" t="s">
        <v>10219</v>
      </c>
      <c r="Q49" t="s">
        <v>10220</v>
      </c>
      <c r="R49">
        <v>1</v>
      </c>
      <c r="S49" t="s">
        <v>10199</v>
      </c>
      <c r="Y49" s="4" t="s">
        <v>10633</v>
      </c>
      <c r="Z49" s="9">
        <v>4</v>
      </c>
    </row>
    <row r="50" spans="1:26" x14ac:dyDescent="0.25">
      <c r="A50" t="s">
        <v>9256</v>
      </c>
      <c r="C50" t="s">
        <v>76</v>
      </c>
      <c r="D50" t="s">
        <v>6940</v>
      </c>
      <c r="E50" t="s">
        <v>695</v>
      </c>
      <c r="F50" t="s">
        <v>9384</v>
      </c>
      <c r="G50" t="s">
        <v>9385</v>
      </c>
      <c r="H50" t="s">
        <v>9386</v>
      </c>
      <c r="I50" t="s">
        <v>34</v>
      </c>
      <c r="J50" t="s">
        <v>1557</v>
      </c>
      <c r="K50" t="s">
        <v>24</v>
      </c>
      <c r="L50" t="s">
        <v>3765</v>
      </c>
      <c r="M50" t="s">
        <v>9387</v>
      </c>
      <c r="N50" t="s">
        <v>46</v>
      </c>
      <c r="P50" t="s">
        <v>10221</v>
      </c>
      <c r="Q50" t="s">
        <v>10220</v>
      </c>
      <c r="R50">
        <v>1</v>
      </c>
      <c r="S50" t="s">
        <v>10199</v>
      </c>
      <c r="Y50" s="4" t="s">
        <v>10191</v>
      </c>
      <c r="Z50" s="9">
        <v>4</v>
      </c>
    </row>
    <row r="51" spans="1:26" x14ac:dyDescent="0.25">
      <c r="A51" t="s">
        <v>9256</v>
      </c>
      <c r="C51" t="s">
        <v>76</v>
      </c>
      <c r="D51" t="s">
        <v>6940</v>
      </c>
      <c r="E51" t="s">
        <v>695</v>
      </c>
      <c r="F51" t="s">
        <v>9384</v>
      </c>
      <c r="G51" t="s">
        <v>9385</v>
      </c>
      <c r="H51" t="s">
        <v>9386</v>
      </c>
      <c r="I51" t="s">
        <v>34</v>
      </c>
      <c r="J51" t="s">
        <v>1557</v>
      </c>
      <c r="K51" t="s">
        <v>24</v>
      </c>
      <c r="L51" t="s">
        <v>3765</v>
      </c>
      <c r="M51" t="s">
        <v>9387</v>
      </c>
      <c r="N51" t="s">
        <v>46</v>
      </c>
      <c r="P51" t="s">
        <v>10222</v>
      </c>
      <c r="Q51" t="s">
        <v>10220</v>
      </c>
      <c r="R51">
        <v>1</v>
      </c>
      <c r="S51" t="s">
        <v>10199</v>
      </c>
      <c r="Y51" s="4" t="s">
        <v>11004</v>
      </c>
      <c r="Z51" s="9">
        <v>4</v>
      </c>
    </row>
    <row r="52" spans="1:26" x14ac:dyDescent="0.25">
      <c r="A52" t="s">
        <v>9256</v>
      </c>
      <c r="C52" t="s">
        <v>76</v>
      </c>
      <c r="D52" t="s">
        <v>6940</v>
      </c>
      <c r="E52" t="s">
        <v>695</v>
      </c>
      <c r="F52" t="s">
        <v>9384</v>
      </c>
      <c r="G52" t="s">
        <v>9385</v>
      </c>
      <c r="H52" t="s">
        <v>9386</v>
      </c>
      <c r="I52" t="s">
        <v>34</v>
      </c>
      <c r="J52" t="s">
        <v>1557</v>
      </c>
      <c r="K52" t="s">
        <v>24</v>
      </c>
      <c r="L52" t="s">
        <v>3765</v>
      </c>
      <c r="M52" t="s">
        <v>9387</v>
      </c>
      <c r="N52" t="s">
        <v>46</v>
      </c>
      <c r="P52" t="s">
        <v>10223</v>
      </c>
      <c r="Q52" t="s">
        <v>10220</v>
      </c>
      <c r="R52">
        <v>1</v>
      </c>
      <c r="S52" t="s">
        <v>10199</v>
      </c>
      <c r="Y52" s="4" t="s">
        <v>12424</v>
      </c>
      <c r="Z52" s="9">
        <v>3</v>
      </c>
    </row>
    <row r="53" spans="1:26" x14ac:dyDescent="0.25">
      <c r="A53" t="s">
        <v>9256</v>
      </c>
      <c r="C53" t="s">
        <v>76</v>
      </c>
      <c r="D53" t="s">
        <v>6940</v>
      </c>
      <c r="E53" t="s">
        <v>695</v>
      </c>
      <c r="F53" t="s">
        <v>9384</v>
      </c>
      <c r="G53" t="s">
        <v>9385</v>
      </c>
      <c r="H53" t="s">
        <v>9386</v>
      </c>
      <c r="I53" t="s">
        <v>34</v>
      </c>
      <c r="J53" t="s">
        <v>1557</v>
      </c>
      <c r="K53" t="s">
        <v>24</v>
      </c>
      <c r="L53" t="s">
        <v>3765</v>
      </c>
      <c r="M53" t="s">
        <v>9387</v>
      </c>
      <c r="N53" t="s">
        <v>46</v>
      </c>
      <c r="P53" t="s">
        <v>10224</v>
      </c>
      <c r="Q53" t="s">
        <v>10220</v>
      </c>
      <c r="R53">
        <v>1</v>
      </c>
      <c r="S53" t="s">
        <v>10199</v>
      </c>
      <c r="Y53" s="4" t="s">
        <v>11350</v>
      </c>
      <c r="Z53" s="9">
        <v>3</v>
      </c>
    </row>
    <row r="54" spans="1:26" x14ac:dyDescent="0.25">
      <c r="A54" t="s">
        <v>2991</v>
      </c>
      <c r="B54" t="s">
        <v>101</v>
      </c>
      <c r="C54" t="s">
        <v>16</v>
      </c>
      <c r="D54" t="s">
        <v>102</v>
      </c>
      <c r="E54" t="s">
        <v>695</v>
      </c>
      <c r="F54" t="s">
        <v>2992</v>
      </c>
      <c r="G54" t="s">
        <v>2993</v>
      </c>
      <c r="H54" t="s">
        <v>2994</v>
      </c>
      <c r="I54" t="s">
        <v>34</v>
      </c>
      <c r="J54" t="s">
        <v>490</v>
      </c>
      <c r="K54" t="s">
        <v>24</v>
      </c>
      <c r="L54" t="s">
        <v>82</v>
      </c>
      <c r="M54" t="s">
        <v>2995</v>
      </c>
      <c r="N54" t="s">
        <v>46</v>
      </c>
      <c r="P54" t="s">
        <v>10137</v>
      </c>
      <c r="Q54" t="s">
        <v>10138</v>
      </c>
      <c r="R54">
        <v>1</v>
      </c>
      <c r="S54" t="s">
        <v>10225</v>
      </c>
      <c r="Y54" s="4" t="s">
        <v>11825</v>
      </c>
      <c r="Z54" s="9">
        <v>3</v>
      </c>
    </row>
    <row r="55" spans="1:26" x14ac:dyDescent="0.25">
      <c r="A55" t="s">
        <v>2991</v>
      </c>
      <c r="B55" t="s">
        <v>101</v>
      </c>
      <c r="C55" t="s">
        <v>16</v>
      </c>
      <c r="D55" t="s">
        <v>102</v>
      </c>
      <c r="E55" t="s">
        <v>695</v>
      </c>
      <c r="F55" t="s">
        <v>2992</v>
      </c>
      <c r="G55" t="s">
        <v>2993</v>
      </c>
      <c r="H55" t="s">
        <v>2994</v>
      </c>
      <c r="I55" t="s">
        <v>34</v>
      </c>
      <c r="J55" t="s">
        <v>490</v>
      </c>
      <c r="K55" t="s">
        <v>24</v>
      </c>
      <c r="L55" t="s">
        <v>82</v>
      </c>
      <c r="M55" t="s">
        <v>2995</v>
      </c>
      <c r="N55" t="s">
        <v>46</v>
      </c>
      <c r="P55" t="s">
        <v>10226</v>
      </c>
      <c r="Q55" t="s">
        <v>10227</v>
      </c>
      <c r="R55">
        <v>1</v>
      </c>
      <c r="S55" t="s">
        <v>10225</v>
      </c>
      <c r="Y55" s="4" t="s">
        <v>10466</v>
      </c>
      <c r="Z55" s="9">
        <v>3</v>
      </c>
    </row>
    <row r="56" spans="1:26" x14ac:dyDescent="0.25">
      <c r="A56" t="s">
        <v>2991</v>
      </c>
      <c r="B56" t="s">
        <v>101</v>
      </c>
      <c r="C56" t="s">
        <v>16</v>
      </c>
      <c r="D56" t="s">
        <v>102</v>
      </c>
      <c r="E56" t="s">
        <v>695</v>
      </c>
      <c r="F56" t="s">
        <v>2992</v>
      </c>
      <c r="G56" t="s">
        <v>2993</v>
      </c>
      <c r="H56" t="s">
        <v>2994</v>
      </c>
      <c r="I56" t="s">
        <v>34</v>
      </c>
      <c r="J56" t="s">
        <v>490</v>
      </c>
      <c r="K56" t="s">
        <v>24</v>
      </c>
      <c r="L56" t="s">
        <v>82</v>
      </c>
      <c r="M56" t="s">
        <v>2995</v>
      </c>
      <c r="N56" t="s">
        <v>46</v>
      </c>
      <c r="P56" t="s">
        <v>10147</v>
      </c>
      <c r="Q56" t="s">
        <v>10228</v>
      </c>
      <c r="R56">
        <v>2</v>
      </c>
      <c r="S56" t="s">
        <v>10225</v>
      </c>
      <c r="Y56" s="4" t="s">
        <v>12107</v>
      </c>
      <c r="Z56" s="9">
        <v>3</v>
      </c>
    </row>
    <row r="57" spans="1:26" x14ac:dyDescent="0.25">
      <c r="A57" t="s">
        <v>2991</v>
      </c>
      <c r="B57" t="s">
        <v>101</v>
      </c>
      <c r="C57" t="s">
        <v>16</v>
      </c>
      <c r="D57" t="s">
        <v>102</v>
      </c>
      <c r="E57" t="s">
        <v>695</v>
      </c>
      <c r="F57" t="s">
        <v>2992</v>
      </c>
      <c r="G57" t="s">
        <v>2993</v>
      </c>
      <c r="H57" t="s">
        <v>2994</v>
      </c>
      <c r="I57" t="s">
        <v>34</v>
      </c>
      <c r="J57" t="s">
        <v>490</v>
      </c>
      <c r="K57" t="s">
        <v>24</v>
      </c>
      <c r="L57" t="s">
        <v>82</v>
      </c>
      <c r="M57" t="s">
        <v>2995</v>
      </c>
      <c r="N57" t="s">
        <v>46</v>
      </c>
      <c r="P57" t="s">
        <v>10142</v>
      </c>
      <c r="Q57" t="s">
        <v>10228</v>
      </c>
      <c r="R57">
        <v>2</v>
      </c>
      <c r="S57" t="s">
        <v>10225</v>
      </c>
      <c r="Y57" s="4" t="s">
        <v>10856</v>
      </c>
      <c r="Z57" s="9">
        <v>3</v>
      </c>
    </row>
    <row r="58" spans="1:26" x14ac:dyDescent="0.25">
      <c r="A58" t="s">
        <v>2991</v>
      </c>
      <c r="B58" t="s">
        <v>101</v>
      </c>
      <c r="C58" t="s">
        <v>16</v>
      </c>
      <c r="D58" t="s">
        <v>102</v>
      </c>
      <c r="E58" t="s">
        <v>695</v>
      </c>
      <c r="F58" t="s">
        <v>2992</v>
      </c>
      <c r="G58" t="s">
        <v>2993</v>
      </c>
      <c r="H58" t="s">
        <v>2994</v>
      </c>
      <c r="I58" t="s">
        <v>34</v>
      </c>
      <c r="J58" t="s">
        <v>490</v>
      </c>
      <c r="K58" t="s">
        <v>24</v>
      </c>
      <c r="L58" t="s">
        <v>82</v>
      </c>
      <c r="M58" t="s">
        <v>2995</v>
      </c>
      <c r="N58" t="s">
        <v>46</v>
      </c>
      <c r="P58" t="s">
        <v>10229</v>
      </c>
      <c r="Q58" t="s">
        <v>10230</v>
      </c>
      <c r="R58">
        <v>1</v>
      </c>
      <c r="S58" t="s">
        <v>10225</v>
      </c>
      <c r="Y58" s="4" t="s">
        <v>10507</v>
      </c>
      <c r="Z58" s="9">
        <v>3</v>
      </c>
    </row>
    <row r="59" spans="1:26" x14ac:dyDescent="0.25">
      <c r="A59" t="s">
        <v>2991</v>
      </c>
      <c r="B59" t="s">
        <v>101</v>
      </c>
      <c r="C59" t="s">
        <v>16</v>
      </c>
      <c r="D59" t="s">
        <v>102</v>
      </c>
      <c r="E59" t="s">
        <v>695</v>
      </c>
      <c r="F59" t="s">
        <v>2992</v>
      </c>
      <c r="G59" t="s">
        <v>2993</v>
      </c>
      <c r="H59" t="s">
        <v>2994</v>
      </c>
      <c r="I59" t="s">
        <v>34</v>
      </c>
      <c r="J59" t="s">
        <v>490</v>
      </c>
      <c r="K59" t="s">
        <v>24</v>
      </c>
      <c r="L59" t="s">
        <v>82</v>
      </c>
      <c r="M59" t="s">
        <v>2995</v>
      </c>
      <c r="N59" t="s">
        <v>46</v>
      </c>
      <c r="P59" t="s">
        <v>4518</v>
      </c>
      <c r="Q59" t="s">
        <v>10192</v>
      </c>
      <c r="R59">
        <v>1</v>
      </c>
      <c r="S59" t="s">
        <v>10225</v>
      </c>
      <c r="Y59" s="4" t="s">
        <v>10591</v>
      </c>
      <c r="Z59" s="9">
        <v>3</v>
      </c>
    </row>
    <row r="60" spans="1:26" x14ac:dyDescent="0.25">
      <c r="A60" t="s">
        <v>2991</v>
      </c>
      <c r="B60" t="s">
        <v>101</v>
      </c>
      <c r="C60" t="s">
        <v>16</v>
      </c>
      <c r="D60" t="s">
        <v>102</v>
      </c>
      <c r="E60" t="s">
        <v>695</v>
      </c>
      <c r="F60" t="s">
        <v>2992</v>
      </c>
      <c r="G60" t="s">
        <v>2993</v>
      </c>
      <c r="H60" t="s">
        <v>2994</v>
      </c>
      <c r="I60" t="s">
        <v>34</v>
      </c>
      <c r="J60" t="s">
        <v>490</v>
      </c>
      <c r="K60" t="s">
        <v>24</v>
      </c>
      <c r="L60" t="s">
        <v>82</v>
      </c>
      <c r="M60" t="s">
        <v>2995</v>
      </c>
      <c r="N60" t="s">
        <v>46</v>
      </c>
      <c r="P60" t="s">
        <v>10231</v>
      </c>
      <c r="Q60" t="s">
        <v>10232</v>
      </c>
      <c r="R60">
        <v>1</v>
      </c>
      <c r="S60" t="s">
        <v>10225</v>
      </c>
      <c r="Y60" s="4" t="s">
        <v>12616</v>
      </c>
      <c r="Z60" s="9">
        <v>3</v>
      </c>
    </row>
    <row r="61" spans="1:26" x14ac:dyDescent="0.25">
      <c r="A61" t="s">
        <v>2991</v>
      </c>
      <c r="B61" t="s">
        <v>101</v>
      </c>
      <c r="C61" t="s">
        <v>16</v>
      </c>
      <c r="D61" t="s">
        <v>102</v>
      </c>
      <c r="E61" t="s">
        <v>695</v>
      </c>
      <c r="F61" t="s">
        <v>2992</v>
      </c>
      <c r="G61" t="s">
        <v>2993</v>
      </c>
      <c r="H61" t="s">
        <v>2994</v>
      </c>
      <c r="I61" t="s">
        <v>34</v>
      </c>
      <c r="J61" t="s">
        <v>490</v>
      </c>
      <c r="K61" t="s">
        <v>24</v>
      </c>
      <c r="L61" t="s">
        <v>82</v>
      </c>
      <c r="M61" t="s">
        <v>2995</v>
      </c>
      <c r="N61" t="s">
        <v>46</v>
      </c>
      <c r="P61" t="s">
        <v>10233</v>
      </c>
      <c r="Q61" t="s">
        <v>10234</v>
      </c>
      <c r="R61">
        <v>1</v>
      </c>
      <c r="S61" t="s">
        <v>10225</v>
      </c>
      <c r="Y61" s="4" t="s">
        <v>13023</v>
      </c>
      <c r="Z61" s="9">
        <v>3</v>
      </c>
    </row>
    <row r="62" spans="1:26" x14ac:dyDescent="0.25">
      <c r="A62" t="s">
        <v>2991</v>
      </c>
      <c r="B62" t="s">
        <v>101</v>
      </c>
      <c r="C62" t="s">
        <v>16</v>
      </c>
      <c r="D62" t="s">
        <v>102</v>
      </c>
      <c r="E62" t="s">
        <v>695</v>
      </c>
      <c r="F62" t="s">
        <v>2992</v>
      </c>
      <c r="G62" t="s">
        <v>2993</v>
      </c>
      <c r="H62" t="s">
        <v>2994</v>
      </c>
      <c r="I62" t="s">
        <v>34</v>
      </c>
      <c r="J62" t="s">
        <v>490</v>
      </c>
      <c r="K62" t="s">
        <v>24</v>
      </c>
      <c r="L62" t="s">
        <v>82</v>
      </c>
      <c r="M62" t="s">
        <v>2995</v>
      </c>
      <c r="N62" t="s">
        <v>46</v>
      </c>
      <c r="P62" t="s">
        <v>10235</v>
      </c>
      <c r="Q62" t="s">
        <v>10236</v>
      </c>
      <c r="R62">
        <v>1</v>
      </c>
      <c r="S62" t="s">
        <v>10225</v>
      </c>
      <c r="Y62" s="4" t="s">
        <v>11962</v>
      </c>
      <c r="Z62" s="9">
        <v>3</v>
      </c>
    </row>
    <row r="63" spans="1:26" x14ac:dyDescent="0.25">
      <c r="A63" t="s">
        <v>2991</v>
      </c>
      <c r="B63" t="s">
        <v>101</v>
      </c>
      <c r="C63" t="s">
        <v>16</v>
      </c>
      <c r="D63" t="s">
        <v>102</v>
      </c>
      <c r="E63" t="s">
        <v>695</v>
      </c>
      <c r="F63" t="s">
        <v>2992</v>
      </c>
      <c r="G63" t="s">
        <v>2993</v>
      </c>
      <c r="H63" t="s">
        <v>2994</v>
      </c>
      <c r="I63" t="s">
        <v>34</v>
      </c>
      <c r="J63" t="s">
        <v>490</v>
      </c>
      <c r="K63" t="s">
        <v>24</v>
      </c>
      <c r="L63" t="s">
        <v>82</v>
      </c>
      <c r="M63" t="s">
        <v>2995</v>
      </c>
      <c r="N63" t="s">
        <v>46</v>
      </c>
      <c r="P63" t="s">
        <v>10237</v>
      </c>
      <c r="Q63" t="s">
        <v>10236</v>
      </c>
      <c r="R63">
        <v>1</v>
      </c>
      <c r="S63" t="s">
        <v>10225</v>
      </c>
      <c r="Y63" s="4" t="s">
        <v>11911</v>
      </c>
      <c r="Z63" s="9">
        <v>3</v>
      </c>
    </row>
    <row r="64" spans="1:26" x14ac:dyDescent="0.25">
      <c r="A64" t="s">
        <v>3025</v>
      </c>
      <c r="B64" t="s">
        <v>101</v>
      </c>
      <c r="C64" t="s">
        <v>16</v>
      </c>
      <c r="D64" t="s">
        <v>102</v>
      </c>
      <c r="E64" t="s">
        <v>695</v>
      </c>
      <c r="F64" t="s">
        <v>3026</v>
      </c>
      <c r="G64" t="s">
        <v>3027</v>
      </c>
      <c r="H64" t="s">
        <v>3028</v>
      </c>
      <c r="I64" t="s">
        <v>34</v>
      </c>
      <c r="J64" t="s">
        <v>53</v>
      </c>
      <c r="K64" t="s">
        <v>24</v>
      </c>
      <c r="L64" t="s">
        <v>202</v>
      </c>
      <c r="M64" t="s">
        <v>3029</v>
      </c>
      <c r="N64" t="s">
        <v>46</v>
      </c>
      <c r="P64" t="s">
        <v>4518</v>
      </c>
      <c r="Q64" t="s">
        <v>10238</v>
      </c>
      <c r="R64">
        <v>4</v>
      </c>
      <c r="S64" t="s">
        <v>10239</v>
      </c>
      <c r="Y64" s="4" t="s">
        <v>2019</v>
      </c>
      <c r="Z64" s="9">
        <v>3</v>
      </c>
    </row>
    <row r="65" spans="1:26" x14ac:dyDescent="0.25">
      <c r="A65" t="s">
        <v>3025</v>
      </c>
      <c r="B65" t="s">
        <v>101</v>
      </c>
      <c r="C65" t="s">
        <v>16</v>
      </c>
      <c r="D65" t="s">
        <v>102</v>
      </c>
      <c r="E65" t="s">
        <v>695</v>
      </c>
      <c r="F65" t="s">
        <v>3026</v>
      </c>
      <c r="G65" t="s">
        <v>3027</v>
      </c>
      <c r="H65" t="s">
        <v>3028</v>
      </c>
      <c r="I65" t="s">
        <v>34</v>
      </c>
      <c r="J65" t="s">
        <v>53</v>
      </c>
      <c r="K65" t="s">
        <v>24</v>
      </c>
      <c r="L65" t="s">
        <v>202</v>
      </c>
      <c r="M65" t="s">
        <v>3029</v>
      </c>
      <c r="N65" t="s">
        <v>46</v>
      </c>
      <c r="P65" t="s">
        <v>10240</v>
      </c>
      <c r="Q65" t="s">
        <v>10138</v>
      </c>
      <c r="R65">
        <v>1</v>
      </c>
      <c r="S65" t="s">
        <v>10239</v>
      </c>
      <c r="Y65" s="4" t="s">
        <v>10266</v>
      </c>
      <c r="Z65" s="9">
        <v>3</v>
      </c>
    </row>
    <row r="66" spans="1:26" x14ac:dyDescent="0.25">
      <c r="A66" t="s">
        <v>3025</v>
      </c>
      <c r="B66" t="s">
        <v>101</v>
      </c>
      <c r="C66" t="s">
        <v>16</v>
      </c>
      <c r="D66" t="s">
        <v>102</v>
      </c>
      <c r="E66" t="s">
        <v>695</v>
      </c>
      <c r="F66" t="s">
        <v>3026</v>
      </c>
      <c r="G66" t="s">
        <v>3027</v>
      </c>
      <c r="H66" t="s">
        <v>3028</v>
      </c>
      <c r="I66" t="s">
        <v>34</v>
      </c>
      <c r="J66" t="s">
        <v>53</v>
      </c>
      <c r="K66" t="s">
        <v>24</v>
      </c>
      <c r="L66" t="s">
        <v>202</v>
      </c>
      <c r="M66" t="s">
        <v>3029</v>
      </c>
      <c r="N66" t="s">
        <v>46</v>
      </c>
      <c r="P66" t="s">
        <v>10241</v>
      </c>
      <c r="Q66" t="s">
        <v>10242</v>
      </c>
      <c r="R66">
        <v>1</v>
      </c>
      <c r="S66" t="s">
        <v>10239</v>
      </c>
      <c r="Y66" s="4" t="s">
        <v>10577</v>
      </c>
      <c r="Z66" s="9">
        <v>3</v>
      </c>
    </row>
    <row r="67" spans="1:26" x14ac:dyDescent="0.25">
      <c r="A67" t="s">
        <v>3025</v>
      </c>
      <c r="B67" t="s">
        <v>101</v>
      </c>
      <c r="C67" t="s">
        <v>16</v>
      </c>
      <c r="D67" t="s">
        <v>102</v>
      </c>
      <c r="E67" t="s">
        <v>695</v>
      </c>
      <c r="F67" t="s">
        <v>3026</v>
      </c>
      <c r="G67" t="s">
        <v>3027</v>
      </c>
      <c r="H67" t="s">
        <v>3028</v>
      </c>
      <c r="I67" t="s">
        <v>34</v>
      </c>
      <c r="J67" t="s">
        <v>53</v>
      </c>
      <c r="K67" t="s">
        <v>24</v>
      </c>
      <c r="L67" t="s">
        <v>202</v>
      </c>
      <c r="M67" t="s">
        <v>3029</v>
      </c>
      <c r="N67" t="s">
        <v>46</v>
      </c>
      <c r="P67" t="s">
        <v>10243</v>
      </c>
      <c r="Q67" t="s">
        <v>10242</v>
      </c>
      <c r="R67">
        <v>1</v>
      </c>
      <c r="S67" t="s">
        <v>10239</v>
      </c>
      <c r="Y67" s="4" t="s">
        <v>10186</v>
      </c>
      <c r="Z67" s="9">
        <v>3</v>
      </c>
    </row>
    <row r="68" spans="1:26" x14ac:dyDescent="0.25">
      <c r="A68" t="s">
        <v>3025</v>
      </c>
      <c r="B68" t="s">
        <v>101</v>
      </c>
      <c r="C68" t="s">
        <v>16</v>
      </c>
      <c r="D68" t="s">
        <v>102</v>
      </c>
      <c r="E68" t="s">
        <v>695</v>
      </c>
      <c r="F68" t="s">
        <v>3026</v>
      </c>
      <c r="G68" t="s">
        <v>3027</v>
      </c>
      <c r="H68" t="s">
        <v>3028</v>
      </c>
      <c r="I68" t="s">
        <v>34</v>
      </c>
      <c r="J68" t="s">
        <v>53</v>
      </c>
      <c r="K68" t="s">
        <v>24</v>
      </c>
      <c r="L68" t="s">
        <v>202</v>
      </c>
      <c r="M68" t="s">
        <v>3029</v>
      </c>
      <c r="N68" t="s">
        <v>46</v>
      </c>
      <c r="P68" t="s">
        <v>10244</v>
      </c>
      <c r="Q68" t="s">
        <v>10145</v>
      </c>
      <c r="R68">
        <v>1</v>
      </c>
      <c r="S68" t="s">
        <v>10239</v>
      </c>
      <c r="Y68" s="4" t="s">
        <v>10432</v>
      </c>
      <c r="Z68" s="9">
        <v>3</v>
      </c>
    </row>
    <row r="69" spans="1:26" x14ac:dyDescent="0.25">
      <c r="A69" t="s">
        <v>3025</v>
      </c>
      <c r="B69" t="s">
        <v>101</v>
      </c>
      <c r="C69" t="s">
        <v>16</v>
      </c>
      <c r="D69" t="s">
        <v>102</v>
      </c>
      <c r="E69" t="s">
        <v>695</v>
      </c>
      <c r="F69" t="s">
        <v>3026</v>
      </c>
      <c r="G69" t="s">
        <v>3027</v>
      </c>
      <c r="H69" t="s">
        <v>3028</v>
      </c>
      <c r="I69" t="s">
        <v>34</v>
      </c>
      <c r="J69" t="s">
        <v>53</v>
      </c>
      <c r="K69" t="s">
        <v>24</v>
      </c>
      <c r="L69" t="s">
        <v>202</v>
      </c>
      <c r="M69" t="s">
        <v>3029</v>
      </c>
      <c r="N69" t="s">
        <v>46</v>
      </c>
      <c r="P69" t="s">
        <v>10140</v>
      </c>
      <c r="Q69" t="s">
        <v>10245</v>
      </c>
      <c r="R69">
        <v>2</v>
      </c>
      <c r="S69" t="s">
        <v>10239</v>
      </c>
      <c r="Y69" s="4" t="s">
        <v>11045</v>
      </c>
      <c r="Z69" s="9">
        <v>3</v>
      </c>
    </row>
    <row r="70" spans="1:26" x14ac:dyDescent="0.25">
      <c r="A70" t="s">
        <v>3025</v>
      </c>
      <c r="B70" t="s">
        <v>101</v>
      </c>
      <c r="C70" t="s">
        <v>16</v>
      </c>
      <c r="D70" t="s">
        <v>102</v>
      </c>
      <c r="E70" t="s">
        <v>695</v>
      </c>
      <c r="F70" t="s">
        <v>3026</v>
      </c>
      <c r="G70" t="s">
        <v>3027</v>
      </c>
      <c r="H70" t="s">
        <v>3028</v>
      </c>
      <c r="I70" t="s">
        <v>34</v>
      </c>
      <c r="J70" t="s">
        <v>53</v>
      </c>
      <c r="K70" t="s">
        <v>24</v>
      </c>
      <c r="L70" t="s">
        <v>202</v>
      </c>
      <c r="M70" t="s">
        <v>3029</v>
      </c>
      <c r="N70" t="s">
        <v>46</v>
      </c>
      <c r="P70" t="s">
        <v>10246</v>
      </c>
      <c r="Q70" t="s">
        <v>10247</v>
      </c>
      <c r="R70">
        <v>2</v>
      </c>
      <c r="S70" t="s">
        <v>10239</v>
      </c>
      <c r="Y70" s="4" t="s">
        <v>10475</v>
      </c>
      <c r="Z70" s="9">
        <v>3</v>
      </c>
    </row>
    <row r="71" spans="1:26" x14ac:dyDescent="0.25">
      <c r="A71" t="s">
        <v>3025</v>
      </c>
      <c r="B71" t="s">
        <v>101</v>
      </c>
      <c r="C71" t="s">
        <v>16</v>
      </c>
      <c r="D71" t="s">
        <v>102</v>
      </c>
      <c r="E71" t="s">
        <v>695</v>
      </c>
      <c r="F71" t="s">
        <v>3026</v>
      </c>
      <c r="G71" t="s">
        <v>3027</v>
      </c>
      <c r="H71" t="s">
        <v>3028</v>
      </c>
      <c r="I71" t="s">
        <v>34</v>
      </c>
      <c r="J71" t="s">
        <v>53</v>
      </c>
      <c r="K71" t="s">
        <v>24</v>
      </c>
      <c r="L71" t="s">
        <v>202</v>
      </c>
      <c r="M71" t="s">
        <v>3029</v>
      </c>
      <c r="N71" t="s">
        <v>46</v>
      </c>
      <c r="P71" t="s">
        <v>10248</v>
      </c>
      <c r="Q71" t="s">
        <v>10249</v>
      </c>
      <c r="R71">
        <v>1</v>
      </c>
      <c r="S71" t="s">
        <v>10239</v>
      </c>
      <c r="Y71" s="4" t="s">
        <v>11099</v>
      </c>
      <c r="Z71" s="9">
        <v>3</v>
      </c>
    </row>
    <row r="72" spans="1:26" x14ac:dyDescent="0.25">
      <c r="A72" t="s">
        <v>3025</v>
      </c>
      <c r="B72" t="s">
        <v>101</v>
      </c>
      <c r="C72" t="s">
        <v>16</v>
      </c>
      <c r="D72" t="s">
        <v>102</v>
      </c>
      <c r="E72" t="s">
        <v>695</v>
      </c>
      <c r="F72" t="s">
        <v>3026</v>
      </c>
      <c r="G72" t="s">
        <v>3027</v>
      </c>
      <c r="H72" t="s">
        <v>3028</v>
      </c>
      <c r="I72" t="s">
        <v>34</v>
      </c>
      <c r="J72" t="s">
        <v>53</v>
      </c>
      <c r="K72" t="s">
        <v>24</v>
      </c>
      <c r="L72" t="s">
        <v>202</v>
      </c>
      <c r="M72" t="s">
        <v>3029</v>
      </c>
      <c r="N72" t="s">
        <v>46</v>
      </c>
      <c r="P72" t="s">
        <v>10250</v>
      </c>
      <c r="Q72" t="s">
        <v>10249</v>
      </c>
      <c r="R72">
        <v>1</v>
      </c>
      <c r="S72" t="s">
        <v>10239</v>
      </c>
      <c r="Y72" s="4" t="s">
        <v>12430</v>
      </c>
      <c r="Z72" s="9">
        <v>3</v>
      </c>
    </row>
    <row r="73" spans="1:26" x14ac:dyDescent="0.25">
      <c r="A73" t="s">
        <v>3025</v>
      </c>
      <c r="B73" t="s">
        <v>101</v>
      </c>
      <c r="C73" t="s">
        <v>16</v>
      </c>
      <c r="D73" t="s">
        <v>102</v>
      </c>
      <c r="E73" t="s">
        <v>695</v>
      </c>
      <c r="F73" t="s">
        <v>3026</v>
      </c>
      <c r="G73" t="s">
        <v>3027</v>
      </c>
      <c r="H73" t="s">
        <v>3028</v>
      </c>
      <c r="I73" t="s">
        <v>34</v>
      </c>
      <c r="J73" t="s">
        <v>53</v>
      </c>
      <c r="K73" t="s">
        <v>24</v>
      </c>
      <c r="L73" t="s">
        <v>202</v>
      </c>
      <c r="M73" t="s">
        <v>3029</v>
      </c>
      <c r="N73" t="s">
        <v>46</v>
      </c>
      <c r="P73" t="s">
        <v>10147</v>
      </c>
      <c r="Q73" t="s">
        <v>10251</v>
      </c>
      <c r="R73">
        <v>1</v>
      </c>
      <c r="S73" t="s">
        <v>10239</v>
      </c>
      <c r="Y73" s="4" t="s">
        <v>11669</v>
      </c>
      <c r="Z73" s="9">
        <v>3</v>
      </c>
    </row>
    <row r="74" spans="1:26" x14ac:dyDescent="0.25">
      <c r="A74" t="s">
        <v>3025</v>
      </c>
      <c r="B74" t="s">
        <v>101</v>
      </c>
      <c r="C74" t="s">
        <v>16</v>
      </c>
      <c r="D74" t="s">
        <v>102</v>
      </c>
      <c r="E74" t="s">
        <v>695</v>
      </c>
      <c r="F74" t="s">
        <v>3026</v>
      </c>
      <c r="G74" t="s">
        <v>3027</v>
      </c>
      <c r="H74" t="s">
        <v>3028</v>
      </c>
      <c r="I74" t="s">
        <v>34</v>
      </c>
      <c r="J74" t="s">
        <v>53</v>
      </c>
      <c r="K74" t="s">
        <v>24</v>
      </c>
      <c r="L74" t="s">
        <v>202</v>
      </c>
      <c r="M74" t="s">
        <v>3029</v>
      </c>
      <c r="N74" t="s">
        <v>46</v>
      </c>
      <c r="P74" t="s">
        <v>10142</v>
      </c>
      <c r="Q74" t="s">
        <v>10251</v>
      </c>
      <c r="R74">
        <v>1</v>
      </c>
      <c r="S74" t="s">
        <v>10239</v>
      </c>
      <c r="Y74" s="4" t="s">
        <v>11796</v>
      </c>
      <c r="Z74" s="9">
        <v>3</v>
      </c>
    </row>
    <row r="75" spans="1:26" x14ac:dyDescent="0.25">
      <c r="A75" t="s">
        <v>4470</v>
      </c>
      <c r="B75" t="s">
        <v>4471</v>
      </c>
      <c r="C75" t="s">
        <v>16</v>
      </c>
      <c r="D75" t="s">
        <v>102</v>
      </c>
      <c r="E75" t="s">
        <v>18</v>
      </c>
      <c r="F75" t="s">
        <v>4472</v>
      </c>
      <c r="G75" t="s">
        <v>4473</v>
      </c>
      <c r="H75" t="s">
        <v>4474</v>
      </c>
      <c r="I75" t="s">
        <v>34</v>
      </c>
      <c r="J75" t="s">
        <v>127</v>
      </c>
      <c r="K75" t="s">
        <v>24</v>
      </c>
      <c r="L75" t="s">
        <v>82</v>
      </c>
      <c r="M75" t="s">
        <v>4475</v>
      </c>
      <c r="N75" t="s">
        <v>46</v>
      </c>
      <c r="P75" t="s">
        <v>10252</v>
      </c>
      <c r="Q75" t="s">
        <v>10253</v>
      </c>
      <c r="R75">
        <v>1</v>
      </c>
      <c r="S75" t="s">
        <v>10157</v>
      </c>
      <c r="Y75" s="4" t="s">
        <v>11365</v>
      </c>
      <c r="Z75" s="9">
        <v>3</v>
      </c>
    </row>
    <row r="76" spans="1:26" x14ac:dyDescent="0.25">
      <c r="A76" t="s">
        <v>6625</v>
      </c>
      <c r="B76" t="s">
        <v>287</v>
      </c>
      <c r="C76" t="s">
        <v>16</v>
      </c>
      <c r="D76" t="s">
        <v>288</v>
      </c>
      <c r="E76" t="s">
        <v>18</v>
      </c>
      <c r="F76" t="s">
        <v>6626</v>
      </c>
      <c r="G76" t="s">
        <v>6627</v>
      </c>
      <c r="H76" t="s">
        <v>6628</v>
      </c>
      <c r="I76" t="s">
        <v>34</v>
      </c>
      <c r="J76" t="s">
        <v>769</v>
      </c>
      <c r="K76" t="s">
        <v>24</v>
      </c>
      <c r="L76" t="s">
        <v>224</v>
      </c>
      <c r="M76" t="s">
        <v>6629</v>
      </c>
      <c r="N76" t="s">
        <v>46</v>
      </c>
      <c r="P76" t="s">
        <v>10254</v>
      </c>
      <c r="Q76" t="s">
        <v>10255</v>
      </c>
      <c r="R76">
        <v>1</v>
      </c>
      <c r="S76" t="s">
        <v>10256</v>
      </c>
      <c r="Y76" s="4" t="s">
        <v>10151</v>
      </c>
      <c r="Z76" s="9">
        <v>3</v>
      </c>
    </row>
    <row r="77" spans="1:26" x14ac:dyDescent="0.25">
      <c r="A77" t="s">
        <v>6625</v>
      </c>
      <c r="B77" t="s">
        <v>287</v>
      </c>
      <c r="C77" t="s">
        <v>16</v>
      </c>
      <c r="D77" t="s">
        <v>288</v>
      </c>
      <c r="E77" t="s">
        <v>18</v>
      </c>
      <c r="F77" t="s">
        <v>6626</v>
      </c>
      <c r="G77" t="s">
        <v>6627</v>
      </c>
      <c r="H77" t="s">
        <v>6628</v>
      </c>
      <c r="I77" t="s">
        <v>34</v>
      </c>
      <c r="J77" t="s">
        <v>769</v>
      </c>
      <c r="K77" t="s">
        <v>24</v>
      </c>
      <c r="L77" t="s">
        <v>224</v>
      </c>
      <c r="M77" t="s">
        <v>6629</v>
      </c>
      <c r="N77" t="s">
        <v>46</v>
      </c>
      <c r="P77" t="s">
        <v>10257</v>
      </c>
      <c r="Q77" t="s">
        <v>10255</v>
      </c>
      <c r="R77">
        <v>1</v>
      </c>
      <c r="S77" t="s">
        <v>10256</v>
      </c>
      <c r="Y77" s="4" t="s">
        <v>10677</v>
      </c>
      <c r="Z77" s="9">
        <v>3</v>
      </c>
    </row>
    <row r="78" spans="1:26" x14ac:dyDescent="0.25">
      <c r="A78" t="s">
        <v>6625</v>
      </c>
      <c r="B78" t="s">
        <v>287</v>
      </c>
      <c r="C78" t="s">
        <v>16</v>
      </c>
      <c r="D78" t="s">
        <v>288</v>
      </c>
      <c r="E78" t="s">
        <v>18</v>
      </c>
      <c r="F78" t="s">
        <v>6626</v>
      </c>
      <c r="G78" t="s">
        <v>6627</v>
      </c>
      <c r="H78" t="s">
        <v>6628</v>
      </c>
      <c r="I78" t="s">
        <v>34</v>
      </c>
      <c r="J78" t="s">
        <v>769</v>
      </c>
      <c r="K78" t="s">
        <v>24</v>
      </c>
      <c r="L78" t="s">
        <v>224</v>
      </c>
      <c r="M78" t="s">
        <v>6629</v>
      </c>
      <c r="N78" t="s">
        <v>46</v>
      </c>
      <c r="P78" t="s">
        <v>10258</v>
      </c>
      <c r="Q78" t="s">
        <v>10242</v>
      </c>
      <c r="R78">
        <v>1</v>
      </c>
      <c r="S78" t="s">
        <v>10256</v>
      </c>
      <c r="Y78" s="4" t="s">
        <v>11781</v>
      </c>
      <c r="Z78" s="9">
        <v>3</v>
      </c>
    </row>
    <row r="79" spans="1:26" x14ac:dyDescent="0.25">
      <c r="A79" t="s">
        <v>6625</v>
      </c>
      <c r="B79" t="s">
        <v>287</v>
      </c>
      <c r="C79" t="s">
        <v>16</v>
      </c>
      <c r="D79" t="s">
        <v>288</v>
      </c>
      <c r="E79" t="s">
        <v>18</v>
      </c>
      <c r="F79" t="s">
        <v>6626</v>
      </c>
      <c r="G79" t="s">
        <v>6627</v>
      </c>
      <c r="H79" t="s">
        <v>6628</v>
      </c>
      <c r="I79" t="s">
        <v>34</v>
      </c>
      <c r="J79" t="s">
        <v>769</v>
      </c>
      <c r="K79" t="s">
        <v>24</v>
      </c>
      <c r="L79" t="s">
        <v>224</v>
      </c>
      <c r="M79" t="s">
        <v>6629</v>
      </c>
      <c r="N79" t="s">
        <v>46</v>
      </c>
      <c r="P79" t="s">
        <v>10259</v>
      </c>
      <c r="Q79" t="s">
        <v>10242</v>
      </c>
      <c r="R79">
        <v>1</v>
      </c>
      <c r="S79" t="s">
        <v>10256</v>
      </c>
      <c r="Y79" s="4" t="s">
        <v>10176</v>
      </c>
      <c r="Z79" s="9">
        <v>3</v>
      </c>
    </row>
    <row r="80" spans="1:26" x14ac:dyDescent="0.25">
      <c r="A80" t="s">
        <v>6625</v>
      </c>
      <c r="B80" t="s">
        <v>287</v>
      </c>
      <c r="C80" t="s">
        <v>16</v>
      </c>
      <c r="D80" t="s">
        <v>288</v>
      </c>
      <c r="E80" t="s">
        <v>18</v>
      </c>
      <c r="F80" t="s">
        <v>6626</v>
      </c>
      <c r="G80" t="s">
        <v>6627</v>
      </c>
      <c r="H80" t="s">
        <v>6628</v>
      </c>
      <c r="I80" t="s">
        <v>34</v>
      </c>
      <c r="J80" t="s">
        <v>769</v>
      </c>
      <c r="K80" t="s">
        <v>24</v>
      </c>
      <c r="L80" t="s">
        <v>224</v>
      </c>
      <c r="M80" t="s">
        <v>6629</v>
      </c>
      <c r="N80" t="s">
        <v>46</v>
      </c>
      <c r="P80" t="s">
        <v>10260</v>
      </c>
      <c r="Q80" t="s">
        <v>10242</v>
      </c>
      <c r="R80">
        <v>1</v>
      </c>
      <c r="S80" t="s">
        <v>10256</v>
      </c>
      <c r="Y80" s="4" t="s">
        <v>11108</v>
      </c>
      <c r="Z80" s="9">
        <v>3</v>
      </c>
    </row>
    <row r="81" spans="1:26" x14ac:dyDescent="0.25">
      <c r="A81" t="s">
        <v>6625</v>
      </c>
      <c r="B81" t="s">
        <v>287</v>
      </c>
      <c r="C81" t="s">
        <v>16</v>
      </c>
      <c r="D81" t="s">
        <v>288</v>
      </c>
      <c r="E81" t="s">
        <v>18</v>
      </c>
      <c r="F81" t="s">
        <v>6626</v>
      </c>
      <c r="G81" t="s">
        <v>6627</v>
      </c>
      <c r="H81" t="s">
        <v>6628</v>
      </c>
      <c r="I81" t="s">
        <v>34</v>
      </c>
      <c r="J81" t="s">
        <v>769</v>
      </c>
      <c r="K81" t="s">
        <v>24</v>
      </c>
      <c r="L81" t="s">
        <v>224</v>
      </c>
      <c r="M81" t="s">
        <v>6629</v>
      </c>
      <c r="N81" t="s">
        <v>46</v>
      </c>
      <c r="P81" t="s">
        <v>10261</v>
      </c>
      <c r="Q81" t="s">
        <v>10242</v>
      </c>
      <c r="R81">
        <v>1</v>
      </c>
      <c r="S81" t="s">
        <v>10256</v>
      </c>
      <c r="Y81" s="4" t="s">
        <v>12614</v>
      </c>
      <c r="Z81" s="9">
        <v>3</v>
      </c>
    </row>
    <row r="82" spans="1:26" x14ac:dyDescent="0.25">
      <c r="A82" t="s">
        <v>286</v>
      </c>
      <c r="B82" t="s">
        <v>287</v>
      </c>
      <c r="C82" t="s">
        <v>16</v>
      </c>
      <c r="D82" t="s">
        <v>288</v>
      </c>
      <c r="E82" t="s">
        <v>18</v>
      </c>
      <c r="F82" t="s">
        <v>5525</v>
      </c>
      <c r="G82" t="s">
        <v>5526</v>
      </c>
      <c r="H82" t="s">
        <v>5527</v>
      </c>
      <c r="I82" t="s">
        <v>34</v>
      </c>
      <c r="J82" t="s">
        <v>127</v>
      </c>
      <c r="K82" t="s">
        <v>24</v>
      </c>
      <c r="L82" t="s">
        <v>224</v>
      </c>
      <c r="M82" t="s">
        <v>5528</v>
      </c>
      <c r="N82" t="s">
        <v>46</v>
      </c>
      <c r="P82" t="s">
        <v>10262</v>
      </c>
      <c r="Q82" t="s">
        <v>10255</v>
      </c>
      <c r="R82">
        <v>1</v>
      </c>
      <c r="S82" t="s">
        <v>10263</v>
      </c>
      <c r="Y82" s="4" t="s">
        <v>11562</v>
      </c>
      <c r="Z82" s="9">
        <v>3</v>
      </c>
    </row>
    <row r="83" spans="1:26" x14ac:dyDescent="0.25">
      <c r="A83" t="s">
        <v>286</v>
      </c>
      <c r="B83" t="s">
        <v>287</v>
      </c>
      <c r="C83" t="s">
        <v>16</v>
      </c>
      <c r="D83" t="s">
        <v>288</v>
      </c>
      <c r="E83" t="s">
        <v>18</v>
      </c>
      <c r="F83" t="s">
        <v>5525</v>
      </c>
      <c r="G83" t="s">
        <v>5526</v>
      </c>
      <c r="H83" t="s">
        <v>5527</v>
      </c>
      <c r="I83" t="s">
        <v>34</v>
      </c>
      <c r="J83" t="s">
        <v>127</v>
      </c>
      <c r="K83" t="s">
        <v>24</v>
      </c>
      <c r="L83" t="s">
        <v>224</v>
      </c>
      <c r="M83" t="s">
        <v>5528</v>
      </c>
      <c r="N83" t="s">
        <v>46</v>
      </c>
      <c r="P83" t="s">
        <v>10264</v>
      </c>
      <c r="Q83" t="s">
        <v>10255</v>
      </c>
      <c r="R83">
        <v>1</v>
      </c>
      <c r="S83" t="s">
        <v>10263</v>
      </c>
      <c r="Y83" s="4" t="s">
        <v>12589</v>
      </c>
      <c r="Z83" s="9">
        <v>3</v>
      </c>
    </row>
    <row r="84" spans="1:26" x14ac:dyDescent="0.25">
      <c r="A84" t="s">
        <v>286</v>
      </c>
      <c r="B84" t="s">
        <v>287</v>
      </c>
      <c r="C84" t="s">
        <v>16</v>
      </c>
      <c r="D84" t="s">
        <v>288</v>
      </c>
      <c r="E84" t="s">
        <v>18</v>
      </c>
      <c r="F84" t="s">
        <v>5525</v>
      </c>
      <c r="G84" t="s">
        <v>5526</v>
      </c>
      <c r="H84" t="s">
        <v>5527</v>
      </c>
      <c r="I84" t="s">
        <v>34</v>
      </c>
      <c r="J84" t="s">
        <v>127</v>
      </c>
      <c r="K84" t="s">
        <v>24</v>
      </c>
      <c r="L84" t="s">
        <v>224</v>
      </c>
      <c r="M84" t="s">
        <v>5528</v>
      </c>
      <c r="N84" t="s">
        <v>46</v>
      </c>
      <c r="P84" t="s">
        <v>10265</v>
      </c>
      <c r="Q84" t="s">
        <v>10255</v>
      </c>
      <c r="R84">
        <v>1</v>
      </c>
      <c r="S84" t="s">
        <v>10263</v>
      </c>
      <c r="Y84" s="4" t="s">
        <v>11041</v>
      </c>
      <c r="Z84" s="9">
        <v>3</v>
      </c>
    </row>
    <row r="85" spans="1:26" x14ac:dyDescent="0.25">
      <c r="A85" t="s">
        <v>286</v>
      </c>
      <c r="B85" t="s">
        <v>287</v>
      </c>
      <c r="C85" t="s">
        <v>16</v>
      </c>
      <c r="D85" t="s">
        <v>288</v>
      </c>
      <c r="E85" t="s">
        <v>18</v>
      </c>
      <c r="F85" t="s">
        <v>5525</v>
      </c>
      <c r="G85" t="s">
        <v>5526</v>
      </c>
      <c r="H85" t="s">
        <v>5527</v>
      </c>
      <c r="I85" t="s">
        <v>34</v>
      </c>
      <c r="J85" t="s">
        <v>127</v>
      </c>
      <c r="K85" t="s">
        <v>24</v>
      </c>
      <c r="L85" t="s">
        <v>224</v>
      </c>
      <c r="M85" t="s">
        <v>5528</v>
      </c>
      <c r="N85" t="s">
        <v>46</v>
      </c>
      <c r="P85" t="s">
        <v>10266</v>
      </c>
      <c r="Q85" t="s">
        <v>10193</v>
      </c>
      <c r="R85">
        <v>1</v>
      </c>
      <c r="S85" t="s">
        <v>10263</v>
      </c>
      <c r="Y85" s="4" t="s">
        <v>10473</v>
      </c>
      <c r="Z85" s="9">
        <v>3</v>
      </c>
    </row>
    <row r="86" spans="1:26" x14ac:dyDescent="0.25">
      <c r="A86" t="s">
        <v>286</v>
      </c>
      <c r="B86" t="s">
        <v>287</v>
      </c>
      <c r="C86" t="s">
        <v>16</v>
      </c>
      <c r="D86" t="s">
        <v>288</v>
      </c>
      <c r="E86" t="s">
        <v>18</v>
      </c>
      <c r="F86" t="s">
        <v>5525</v>
      </c>
      <c r="G86" t="s">
        <v>5526</v>
      </c>
      <c r="H86" t="s">
        <v>5527</v>
      </c>
      <c r="I86" t="s">
        <v>34</v>
      </c>
      <c r="J86" t="s">
        <v>127</v>
      </c>
      <c r="K86" t="s">
        <v>24</v>
      </c>
      <c r="L86" t="s">
        <v>224</v>
      </c>
      <c r="M86" t="s">
        <v>5528</v>
      </c>
      <c r="N86" t="s">
        <v>46</v>
      </c>
      <c r="P86" t="s">
        <v>10267</v>
      </c>
      <c r="Q86" t="s">
        <v>10193</v>
      </c>
      <c r="R86">
        <v>1</v>
      </c>
      <c r="S86" t="s">
        <v>10263</v>
      </c>
      <c r="Y86" s="4" t="s">
        <v>12067</v>
      </c>
      <c r="Z86" s="9">
        <v>3</v>
      </c>
    </row>
    <row r="87" spans="1:26" x14ac:dyDescent="0.25">
      <c r="A87" t="s">
        <v>286</v>
      </c>
      <c r="B87" t="s">
        <v>287</v>
      </c>
      <c r="C87" t="s">
        <v>16</v>
      </c>
      <c r="D87" t="s">
        <v>288</v>
      </c>
      <c r="E87" t="s">
        <v>18</v>
      </c>
      <c r="F87" t="s">
        <v>5525</v>
      </c>
      <c r="G87" t="s">
        <v>5526</v>
      </c>
      <c r="H87" t="s">
        <v>5527</v>
      </c>
      <c r="I87" t="s">
        <v>34</v>
      </c>
      <c r="J87" t="s">
        <v>127</v>
      </c>
      <c r="K87" t="s">
        <v>24</v>
      </c>
      <c r="L87" t="s">
        <v>224</v>
      </c>
      <c r="M87" t="s">
        <v>5528</v>
      </c>
      <c r="N87" t="s">
        <v>46</v>
      </c>
      <c r="P87" t="s">
        <v>10268</v>
      </c>
      <c r="Q87" t="s">
        <v>10193</v>
      </c>
      <c r="R87">
        <v>1</v>
      </c>
      <c r="S87" t="s">
        <v>10263</v>
      </c>
      <c r="Y87" s="4" t="s">
        <v>11035</v>
      </c>
      <c r="Z87" s="9">
        <v>3</v>
      </c>
    </row>
    <row r="88" spans="1:26" x14ac:dyDescent="0.25">
      <c r="A88" t="s">
        <v>286</v>
      </c>
      <c r="B88" t="s">
        <v>287</v>
      </c>
      <c r="C88" t="s">
        <v>16</v>
      </c>
      <c r="D88" t="s">
        <v>288</v>
      </c>
      <c r="E88" t="s">
        <v>18</v>
      </c>
      <c r="F88" t="s">
        <v>289</v>
      </c>
      <c r="G88" t="s">
        <v>290</v>
      </c>
      <c r="H88" t="s">
        <v>291</v>
      </c>
      <c r="I88" t="s">
        <v>34</v>
      </c>
      <c r="J88" t="s">
        <v>90</v>
      </c>
      <c r="K88" t="s">
        <v>24</v>
      </c>
      <c r="L88" t="s">
        <v>224</v>
      </c>
      <c r="M88" t="s">
        <v>292</v>
      </c>
      <c r="N88" t="s">
        <v>46</v>
      </c>
      <c r="P88" t="s">
        <v>10269</v>
      </c>
      <c r="Q88" t="s">
        <v>10270</v>
      </c>
      <c r="R88">
        <v>1</v>
      </c>
      <c r="S88" t="s">
        <v>10263</v>
      </c>
      <c r="Y88" s="4" t="s">
        <v>11845</v>
      </c>
      <c r="Z88" s="9">
        <v>3</v>
      </c>
    </row>
    <row r="89" spans="1:26" x14ac:dyDescent="0.25">
      <c r="A89" t="s">
        <v>286</v>
      </c>
      <c r="B89" t="s">
        <v>287</v>
      </c>
      <c r="C89" t="s">
        <v>16</v>
      </c>
      <c r="D89" t="s">
        <v>288</v>
      </c>
      <c r="E89" t="s">
        <v>18</v>
      </c>
      <c r="F89" t="s">
        <v>289</v>
      </c>
      <c r="G89" t="s">
        <v>290</v>
      </c>
      <c r="H89" t="s">
        <v>291</v>
      </c>
      <c r="I89" t="s">
        <v>34</v>
      </c>
      <c r="J89" t="s">
        <v>90</v>
      </c>
      <c r="K89" t="s">
        <v>24</v>
      </c>
      <c r="L89" t="s">
        <v>224</v>
      </c>
      <c r="M89" t="s">
        <v>292</v>
      </c>
      <c r="N89" t="s">
        <v>46</v>
      </c>
      <c r="P89" t="s">
        <v>10271</v>
      </c>
      <c r="Q89" t="s">
        <v>10270</v>
      </c>
      <c r="R89">
        <v>1</v>
      </c>
      <c r="S89" t="s">
        <v>10263</v>
      </c>
      <c r="Y89" s="4" t="s">
        <v>11816</v>
      </c>
      <c r="Z89" s="9">
        <v>3</v>
      </c>
    </row>
    <row r="90" spans="1:26" x14ac:dyDescent="0.25">
      <c r="A90" t="s">
        <v>286</v>
      </c>
      <c r="B90" t="s">
        <v>287</v>
      </c>
      <c r="C90" t="s">
        <v>16</v>
      </c>
      <c r="D90" t="s">
        <v>288</v>
      </c>
      <c r="E90" t="s">
        <v>18</v>
      </c>
      <c r="F90" t="s">
        <v>289</v>
      </c>
      <c r="G90" t="s">
        <v>290</v>
      </c>
      <c r="H90" t="s">
        <v>291</v>
      </c>
      <c r="I90" t="s">
        <v>34</v>
      </c>
      <c r="J90" t="s">
        <v>90</v>
      </c>
      <c r="K90" t="s">
        <v>24</v>
      </c>
      <c r="L90" t="s">
        <v>224</v>
      </c>
      <c r="M90" t="s">
        <v>292</v>
      </c>
      <c r="N90" t="s">
        <v>46</v>
      </c>
      <c r="P90" t="s">
        <v>10272</v>
      </c>
      <c r="Q90" t="s">
        <v>10270</v>
      </c>
      <c r="R90">
        <v>1</v>
      </c>
      <c r="S90" t="s">
        <v>10263</v>
      </c>
      <c r="Y90" s="4" t="s">
        <v>13038</v>
      </c>
      <c r="Z90" s="9">
        <v>3</v>
      </c>
    </row>
    <row r="91" spans="1:26" x14ac:dyDescent="0.25">
      <c r="A91" t="s">
        <v>286</v>
      </c>
      <c r="B91" t="s">
        <v>287</v>
      </c>
      <c r="C91" t="s">
        <v>16</v>
      </c>
      <c r="D91" t="s">
        <v>288</v>
      </c>
      <c r="E91" t="s">
        <v>18</v>
      </c>
      <c r="F91" t="s">
        <v>289</v>
      </c>
      <c r="G91" t="s">
        <v>290</v>
      </c>
      <c r="H91" t="s">
        <v>291</v>
      </c>
      <c r="I91" t="s">
        <v>34</v>
      </c>
      <c r="J91" t="s">
        <v>90</v>
      </c>
      <c r="K91" t="s">
        <v>24</v>
      </c>
      <c r="L91" t="s">
        <v>224</v>
      </c>
      <c r="M91" t="s">
        <v>292</v>
      </c>
      <c r="N91" t="s">
        <v>46</v>
      </c>
      <c r="P91" t="s">
        <v>10273</v>
      </c>
      <c r="Q91" t="s">
        <v>10274</v>
      </c>
      <c r="R91">
        <v>1</v>
      </c>
      <c r="S91" t="s">
        <v>10263</v>
      </c>
      <c r="Y91" s="4" t="s">
        <v>11325</v>
      </c>
      <c r="Z91" s="9">
        <v>3</v>
      </c>
    </row>
    <row r="92" spans="1:26" x14ac:dyDescent="0.25">
      <c r="A92" t="s">
        <v>286</v>
      </c>
      <c r="B92" t="s">
        <v>287</v>
      </c>
      <c r="C92" t="s">
        <v>16</v>
      </c>
      <c r="D92" t="s">
        <v>288</v>
      </c>
      <c r="E92" t="s">
        <v>18</v>
      </c>
      <c r="F92" t="s">
        <v>289</v>
      </c>
      <c r="G92" t="s">
        <v>290</v>
      </c>
      <c r="H92" t="s">
        <v>291</v>
      </c>
      <c r="I92" t="s">
        <v>34</v>
      </c>
      <c r="J92" t="s">
        <v>90</v>
      </c>
      <c r="K92" t="s">
        <v>24</v>
      </c>
      <c r="L92" t="s">
        <v>224</v>
      </c>
      <c r="M92" t="s">
        <v>292</v>
      </c>
      <c r="N92" t="s">
        <v>46</v>
      </c>
      <c r="P92" t="s">
        <v>10275</v>
      </c>
      <c r="Q92" t="s">
        <v>10274</v>
      </c>
      <c r="R92">
        <v>1</v>
      </c>
      <c r="S92" t="s">
        <v>10263</v>
      </c>
      <c r="Y92" s="4" t="s">
        <v>12061</v>
      </c>
      <c r="Z92" s="9">
        <v>3</v>
      </c>
    </row>
    <row r="93" spans="1:26" x14ac:dyDescent="0.25">
      <c r="A93" t="s">
        <v>286</v>
      </c>
      <c r="B93" t="s">
        <v>287</v>
      </c>
      <c r="C93" t="s">
        <v>16</v>
      </c>
      <c r="D93" t="s">
        <v>288</v>
      </c>
      <c r="E93" t="s">
        <v>18</v>
      </c>
      <c r="F93" t="s">
        <v>289</v>
      </c>
      <c r="G93" t="s">
        <v>290</v>
      </c>
      <c r="H93" t="s">
        <v>291</v>
      </c>
      <c r="I93" t="s">
        <v>34</v>
      </c>
      <c r="J93" t="s">
        <v>90</v>
      </c>
      <c r="K93" t="s">
        <v>24</v>
      </c>
      <c r="L93" t="s">
        <v>224</v>
      </c>
      <c r="M93" t="s">
        <v>292</v>
      </c>
      <c r="N93" t="s">
        <v>46</v>
      </c>
      <c r="P93" t="s">
        <v>10276</v>
      </c>
      <c r="Q93" t="s">
        <v>10274</v>
      </c>
      <c r="R93">
        <v>1</v>
      </c>
      <c r="S93" t="s">
        <v>10263</v>
      </c>
      <c r="Y93" s="4" t="s">
        <v>11356</v>
      </c>
      <c r="Z93" s="9">
        <v>2</v>
      </c>
    </row>
    <row r="94" spans="1:26" x14ac:dyDescent="0.25">
      <c r="A94" t="s">
        <v>286</v>
      </c>
      <c r="B94" t="s">
        <v>287</v>
      </c>
      <c r="C94" t="s">
        <v>16</v>
      </c>
      <c r="D94" t="s">
        <v>288</v>
      </c>
      <c r="E94" t="s">
        <v>18</v>
      </c>
      <c r="F94" t="s">
        <v>289</v>
      </c>
      <c r="G94" t="s">
        <v>290</v>
      </c>
      <c r="H94" t="s">
        <v>291</v>
      </c>
      <c r="I94" t="s">
        <v>34</v>
      </c>
      <c r="J94" t="s">
        <v>90</v>
      </c>
      <c r="K94" t="s">
        <v>24</v>
      </c>
      <c r="L94" t="s">
        <v>224</v>
      </c>
      <c r="M94" t="s">
        <v>292</v>
      </c>
      <c r="N94" t="s">
        <v>46</v>
      </c>
      <c r="P94" t="s">
        <v>10277</v>
      </c>
      <c r="Q94" t="s">
        <v>10274</v>
      </c>
      <c r="R94">
        <v>1</v>
      </c>
      <c r="S94" t="s">
        <v>10263</v>
      </c>
      <c r="Y94" s="4" t="s">
        <v>12516</v>
      </c>
      <c r="Z94" s="9">
        <v>2</v>
      </c>
    </row>
    <row r="95" spans="1:26" x14ac:dyDescent="0.25">
      <c r="A95" t="s">
        <v>286</v>
      </c>
      <c r="B95" t="s">
        <v>287</v>
      </c>
      <c r="C95" t="s">
        <v>16</v>
      </c>
      <c r="D95" t="s">
        <v>288</v>
      </c>
      <c r="E95" t="s">
        <v>18</v>
      </c>
      <c r="F95" t="s">
        <v>289</v>
      </c>
      <c r="G95" t="s">
        <v>290</v>
      </c>
      <c r="H95" t="s">
        <v>291</v>
      </c>
      <c r="I95" t="s">
        <v>34</v>
      </c>
      <c r="J95" t="s">
        <v>90</v>
      </c>
      <c r="K95" t="s">
        <v>24</v>
      </c>
      <c r="L95" t="s">
        <v>224</v>
      </c>
      <c r="M95" t="s">
        <v>292</v>
      </c>
      <c r="N95" t="s">
        <v>46</v>
      </c>
      <c r="P95" t="s">
        <v>10266</v>
      </c>
      <c r="Q95" t="s">
        <v>10274</v>
      </c>
      <c r="R95">
        <v>1</v>
      </c>
      <c r="S95" t="s">
        <v>10263</v>
      </c>
      <c r="Y95" s="4" t="s">
        <v>808</v>
      </c>
      <c r="Z95" s="9">
        <v>2</v>
      </c>
    </row>
    <row r="96" spans="1:26" x14ac:dyDescent="0.25">
      <c r="A96" t="s">
        <v>286</v>
      </c>
      <c r="B96" t="s">
        <v>287</v>
      </c>
      <c r="C96" t="s">
        <v>16</v>
      </c>
      <c r="D96" t="s">
        <v>288</v>
      </c>
      <c r="E96" t="s">
        <v>18</v>
      </c>
      <c r="F96" t="s">
        <v>289</v>
      </c>
      <c r="G96" t="s">
        <v>290</v>
      </c>
      <c r="H96" t="s">
        <v>291</v>
      </c>
      <c r="I96" t="s">
        <v>34</v>
      </c>
      <c r="J96" t="s">
        <v>90</v>
      </c>
      <c r="K96" t="s">
        <v>24</v>
      </c>
      <c r="L96" t="s">
        <v>224</v>
      </c>
      <c r="M96" t="s">
        <v>292</v>
      </c>
      <c r="N96" t="s">
        <v>46</v>
      </c>
      <c r="P96" t="s">
        <v>10267</v>
      </c>
      <c r="Q96" t="s">
        <v>10274</v>
      </c>
      <c r="R96">
        <v>1</v>
      </c>
      <c r="S96" t="s">
        <v>10263</v>
      </c>
      <c r="Y96" s="4" t="s">
        <v>13042</v>
      </c>
      <c r="Z96" s="9">
        <v>2</v>
      </c>
    </row>
    <row r="97" spans="1:26" x14ac:dyDescent="0.25">
      <c r="A97" t="s">
        <v>286</v>
      </c>
      <c r="B97" t="s">
        <v>287</v>
      </c>
      <c r="C97" t="s">
        <v>16</v>
      </c>
      <c r="D97" t="s">
        <v>288</v>
      </c>
      <c r="E97" t="s">
        <v>18</v>
      </c>
      <c r="F97" t="s">
        <v>289</v>
      </c>
      <c r="G97" t="s">
        <v>290</v>
      </c>
      <c r="H97" t="s">
        <v>291</v>
      </c>
      <c r="I97" t="s">
        <v>34</v>
      </c>
      <c r="J97" t="s">
        <v>90</v>
      </c>
      <c r="K97" t="s">
        <v>24</v>
      </c>
      <c r="L97" t="s">
        <v>224</v>
      </c>
      <c r="M97" t="s">
        <v>292</v>
      </c>
      <c r="N97" t="s">
        <v>46</v>
      </c>
      <c r="P97" t="s">
        <v>10278</v>
      </c>
      <c r="Q97" t="s">
        <v>10274</v>
      </c>
      <c r="R97">
        <v>1</v>
      </c>
      <c r="S97" t="s">
        <v>10263</v>
      </c>
      <c r="Y97" s="4" t="s">
        <v>94</v>
      </c>
      <c r="Z97" s="9">
        <v>2</v>
      </c>
    </row>
    <row r="98" spans="1:26" x14ac:dyDescent="0.25">
      <c r="A98" t="s">
        <v>286</v>
      </c>
      <c r="B98" t="s">
        <v>287</v>
      </c>
      <c r="C98" t="s">
        <v>16</v>
      </c>
      <c r="D98" t="s">
        <v>288</v>
      </c>
      <c r="E98" t="s">
        <v>18</v>
      </c>
      <c r="F98" t="s">
        <v>289</v>
      </c>
      <c r="G98" t="s">
        <v>290</v>
      </c>
      <c r="H98" t="s">
        <v>291</v>
      </c>
      <c r="I98" t="s">
        <v>34</v>
      </c>
      <c r="J98" t="s">
        <v>90</v>
      </c>
      <c r="K98" t="s">
        <v>24</v>
      </c>
      <c r="L98" t="s">
        <v>224</v>
      </c>
      <c r="M98" t="s">
        <v>292</v>
      </c>
      <c r="N98" t="s">
        <v>46</v>
      </c>
      <c r="P98" t="s">
        <v>10279</v>
      </c>
      <c r="Q98" t="s">
        <v>10274</v>
      </c>
      <c r="R98">
        <v>1</v>
      </c>
      <c r="S98" t="s">
        <v>10263</v>
      </c>
      <c r="Y98" s="4" t="s">
        <v>11831</v>
      </c>
      <c r="Z98" s="9">
        <v>2</v>
      </c>
    </row>
    <row r="99" spans="1:26" x14ac:dyDescent="0.25">
      <c r="A99" t="s">
        <v>3748</v>
      </c>
      <c r="B99" t="s">
        <v>287</v>
      </c>
      <c r="C99" t="s">
        <v>16</v>
      </c>
      <c r="D99" t="s">
        <v>759</v>
      </c>
      <c r="E99" t="s">
        <v>18</v>
      </c>
      <c r="F99" t="s">
        <v>3749</v>
      </c>
      <c r="G99" t="s">
        <v>3750</v>
      </c>
      <c r="H99" t="s">
        <v>3751</v>
      </c>
      <c r="I99" t="s">
        <v>34</v>
      </c>
      <c r="J99" t="s">
        <v>626</v>
      </c>
      <c r="K99" t="s">
        <v>24</v>
      </c>
      <c r="L99" t="s">
        <v>224</v>
      </c>
      <c r="M99" t="s">
        <v>3752</v>
      </c>
      <c r="N99" t="s">
        <v>46</v>
      </c>
      <c r="P99" t="s">
        <v>10280</v>
      </c>
      <c r="Q99" t="s">
        <v>10255</v>
      </c>
      <c r="R99">
        <v>1</v>
      </c>
      <c r="S99" t="s">
        <v>10281</v>
      </c>
      <c r="Y99" s="4" t="s">
        <v>12873</v>
      </c>
      <c r="Z99" s="9">
        <v>2</v>
      </c>
    </row>
    <row r="100" spans="1:26" x14ac:dyDescent="0.25">
      <c r="A100" t="s">
        <v>3748</v>
      </c>
      <c r="B100" t="s">
        <v>287</v>
      </c>
      <c r="C100" t="s">
        <v>16</v>
      </c>
      <c r="D100" t="s">
        <v>759</v>
      </c>
      <c r="E100" t="s">
        <v>18</v>
      </c>
      <c r="F100" t="s">
        <v>3749</v>
      </c>
      <c r="G100" t="s">
        <v>3750</v>
      </c>
      <c r="H100" t="s">
        <v>3751</v>
      </c>
      <c r="I100" t="s">
        <v>34</v>
      </c>
      <c r="J100" t="s">
        <v>626</v>
      </c>
      <c r="K100" t="s">
        <v>24</v>
      </c>
      <c r="L100" t="s">
        <v>224</v>
      </c>
      <c r="M100" t="s">
        <v>3752</v>
      </c>
      <c r="N100" t="s">
        <v>46</v>
      </c>
      <c r="P100" t="s">
        <v>10282</v>
      </c>
      <c r="Q100" t="s">
        <v>10255</v>
      </c>
      <c r="R100">
        <v>1</v>
      </c>
      <c r="S100" t="s">
        <v>10281</v>
      </c>
      <c r="Y100" s="4" t="s">
        <v>12452</v>
      </c>
      <c r="Z100" s="9">
        <v>2</v>
      </c>
    </row>
    <row r="101" spans="1:26" x14ac:dyDescent="0.25">
      <c r="A101" t="s">
        <v>3748</v>
      </c>
      <c r="B101" t="s">
        <v>287</v>
      </c>
      <c r="C101" t="s">
        <v>16</v>
      </c>
      <c r="D101" t="s">
        <v>759</v>
      </c>
      <c r="E101" t="s">
        <v>18</v>
      </c>
      <c r="F101" t="s">
        <v>3749</v>
      </c>
      <c r="G101" t="s">
        <v>3750</v>
      </c>
      <c r="H101" t="s">
        <v>3751</v>
      </c>
      <c r="I101" t="s">
        <v>34</v>
      </c>
      <c r="J101" t="s">
        <v>626</v>
      </c>
      <c r="K101" t="s">
        <v>24</v>
      </c>
      <c r="L101" t="s">
        <v>224</v>
      </c>
      <c r="M101" t="s">
        <v>3752</v>
      </c>
      <c r="N101" t="s">
        <v>46</v>
      </c>
      <c r="P101" t="s">
        <v>10283</v>
      </c>
      <c r="Q101" t="s">
        <v>10193</v>
      </c>
      <c r="R101">
        <v>1</v>
      </c>
      <c r="S101" t="s">
        <v>10281</v>
      </c>
      <c r="Y101" s="4" t="s">
        <v>10546</v>
      </c>
      <c r="Z101" s="9">
        <v>2</v>
      </c>
    </row>
    <row r="102" spans="1:26" x14ac:dyDescent="0.25">
      <c r="A102" t="s">
        <v>3748</v>
      </c>
      <c r="B102" t="s">
        <v>287</v>
      </c>
      <c r="C102" t="s">
        <v>16</v>
      </c>
      <c r="D102" t="s">
        <v>759</v>
      </c>
      <c r="E102" t="s">
        <v>18</v>
      </c>
      <c r="F102" t="s">
        <v>3749</v>
      </c>
      <c r="G102" t="s">
        <v>3750</v>
      </c>
      <c r="H102" t="s">
        <v>3751</v>
      </c>
      <c r="I102" t="s">
        <v>34</v>
      </c>
      <c r="J102" t="s">
        <v>626</v>
      </c>
      <c r="K102" t="s">
        <v>24</v>
      </c>
      <c r="L102" t="s">
        <v>224</v>
      </c>
      <c r="M102" t="s">
        <v>3752</v>
      </c>
      <c r="N102" t="s">
        <v>46</v>
      </c>
      <c r="P102" t="s">
        <v>10284</v>
      </c>
      <c r="Q102" t="s">
        <v>10193</v>
      </c>
      <c r="R102">
        <v>1</v>
      </c>
      <c r="S102" t="s">
        <v>10281</v>
      </c>
      <c r="Y102" s="4" t="s">
        <v>10724</v>
      </c>
      <c r="Z102" s="9">
        <v>2</v>
      </c>
    </row>
    <row r="103" spans="1:26" x14ac:dyDescent="0.25">
      <c r="A103" t="s">
        <v>3748</v>
      </c>
      <c r="B103" t="s">
        <v>287</v>
      </c>
      <c r="C103" t="s">
        <v>16</v>
      </c>
      <c r="D103" t="s">
        <v>759</v>
      </c>
      <c r="E103" t="s">
        <v>18</v>
      </c>
      <c r="F103" t="s">
        <v>3749</v>
      </c>
      <c r="G103" t="s">
        <v>3750</v>
      </c>
      <c r="H103" t="s">
        <v>3751</v>
      </c>
      <c r="I103" t="s">
        <v>34</v>
      </c>
      <c r="J103" t="s">
        <v>626</v>
      </c>
      <c r="K103" t="s">
        <v>24</v>
      </c>
      <c r="L103" t="s">
        <v>224</v>
      </c>
      <c r="M103" t="s">
        <v>3752</v>
      </c>
      <c r="N103" t="s">
        <v>46</v>
      </c>
      <c r="P103" t="s">
        <v>10285</v>
      </c>
      <c r="Q103" t="s">
        <v>10193</v>
      </c>
      <c r="R103">
        <v>1</v>
      </c>
      <c r="S103" t="s">
        <v>10281</v>
      </c>
      <c r="Y103" s="4" t="s">
        <v>10470</v>
      </c>
      <c r="Z103" s="9">
        <v>2</v>
      </c>
    </row>
    <row r="104" spans="1:26" x14ac:dyDescent="0.25">
      <c r="A104" t="s">
        <v>3748</v>
      </c>
      <c r="B104" t="s">
        <v>287</v>
      </c>
      <c r="C104" t="s">
        <v>16</v>
      </c>
      <c r="D104" t="s">
        <v>759</v>
      </c>
      <c r="E104" t="s">
        <v>18</v>
      </c>
      <c r="F104" t="s">
        <v>3749</v>
      </c>
      <c r="G104" t="s">
        <v>3750</v>
      </c>
      <c r="H104" t="s">
        <v>3751</v>
      </c>
      <c r="I104" t="s">
        <v>34</v>
      </c>
      <c r="J104" t="s">
        <v>626</v>
      </c>
      <c r="K104" t="s">
        <v>24</v>
      </c>
      <c r="L104" t="s">
        <v>224</v>
      </c>
      <c r="M104" t="s">
        <v>3752</v>
      </c>
      <c r="N104" t="s">
        <v>46</v>
      </c>
      <c r="P104" t="s">
        <v>10286</v>
      </c>
      <c r="Q104" t="s">
        <v>10193</v>
      </c>
      <c r="R104">
        <v>1</v>
      </c>
      <c r="S104" t="s">
        <v>10281</v>
      </c>
      <c r="Y104" s="4" t="s">
        <v>12881</v>
      </c>
      <c r="Z104" s="9">
        <v>2</v>
      </c>
    </row>
    <row r="105" spans="1:26" x14ac:dyDescent="0.25">
      <c r="A105" t="s">
        <v>3748</v>
      </c>
      <c r="B105" t="s">
        <v>287</v>
      </c>
      <c r="C105" t="s">
        <v>16</v>
      </c>
      <c r="D105" t="s">
        <v>759</v>
      </c>
      <c r="E105" t="s">
        <v>18</v>
      </c>
      <c r="F105" t="s">
        <v>3749</v>
      </c>
      <c r="G105" t="s">
        <v>3750</v>
      </c>
      <c r="H105" t="s">
        <v>3751</v>
      </c>
      <c r="I105" t="s">
        <v>34</v>
      </c>
      <c r="J105" t="s">
        <v>626</v>
      </c>
      <c r="K105" t="s">
        <v>24</v>
      </c>
      <c r="L105" t="s">
        <v>224</v>
      </c>
      <c r="M105" t="s">
        <v>3752</v>
      </c>
      <c r="N105" t="s">
        <v>46</v>
      </c>
      <c r="P105" t="s">
        <v>10276</v>
      </c>
      <c r="Q105" t="s">
        <v>10193</v>
      </c>
      <c r="R105">
        <v>1</v>
      </c>
      <c r="S105" t="s">
        <v>10281</v>
      </c>
      <c r="Y105" s="4" t="s">
        <v>1409</v>
      </c>
      <c r="Z105" s="9">
        <v>2</v>
      </c>
    </row>
    <row r="106" spans="1:26" x14ac:dyDescent="0.25">
      <c r="A106" t="s">
        <v>3748</v>
      </c>
      <c r="B106" t="s">
        <v>287</v>
      </c>
      <c r="C106" t="s">
        <v>16</v>
      </c>
      <c r="D106" t="s">
        <v>759</v>
      </c>
      <c r="E106" t="s">
        <v>18</v>
      </c>
      <c r="F106" t="s">
        <v>3749</v>
      </c>
      <c r="G106" t="s">
        <v>3750</v>
      </c>
      <c r="H106" t="s">
        <v>3751</v>
      </c>
      <c r="I106" t="s">
        <v>34</v>
      </c>
      <c r="J106" t="s">
        <v>626</v>
      </c>
      <c r="K106" t="s">
        <v>24</v>
      </c>
      <c r="L106" t="s">
        <v>224</v>
      </c>
      <c r="M106" t="s">
        <v>3752</v>
      </c>
      <c r="N106" t="s">
        <v>46</v>
      </c>
      <c r="P106" t="s">
        <v>10266</v>
      </c>
      <c r="Q106" t="s">
        <v>10193</v>
      </c>
      <c r="R106">
        <v>1</v>
      </c>
      <c r="S106" t="s">
        <v>10281</v>
      </c>
      <c r="Y106" s="4" t="s">
        <v>12786</v>
      </c>
      <c r="Z106" s="9">
        <v>2</v>
      </c>
    </row>
    <row r="107" spans="1:26" x14ac:dyDescent="0.25">
      <c r="A107" t="s">
        <v>3748</v>
      </c>
      <c r="B107" t="s">
        <v>287</v>
      </c>
      <c r="C107" t="s">
        <v>16</v>
      </c>
      <c r="D107" t="s">
        <v>759</v>
      </c>
      <c r="E107" t="s">
        <v>18</v>
      </c>
      <c r="F107" t="s">
        <v>3749</v>
      </c>
      <c r="G107" t="s">
        <v>3750</v>
      </c>
      <c r="H107" t="s">
        <v>3751</v>
      </c>
      <c r="I107" t="s">
        <v>34</v>
      </c>
      <c r="J107" t="s">
        <v>626</v>
      </c>
      <c r="K107" t="s">
        <v>24</v>
      </c>
      <c r="L107" t="s">
        <v>224</v>
      </c>
      <c r="M107" t="s">
        <v>3752</v>
      </c>
      <c r="N107" t="s">
        <v>46</v>
      </c>
      <c r="P107" t="s">
        <v>10287</v>
      </c>
      <c r="Q107" t="s">
        <v>10193</v>
      </c>
      <c r="R107">
        <v>1</v>
      </c>
      <c r="S107" t="s">
        <v>10281</v>
      </c>
      <c r="Y107" s="4" t="s">
        <v>12498</v>
      </c>
      <c r="Z107" s="9">
        <v>2</v>
      </c>
    </row>
    <row r="108" spans="1:26" x14ac:dyDescent="0.25">
      <c r="A108" t="s">
        <v>3748</v>
      </c>
      <c r="B108" t="s">
        <v>287</v>
      </c>
      <c r="C108" t="s">
        <v>16</v>
      </c>
      <c r="D108" t="s">
        <v>759</v>
      </c>
      <c r="E108" t="s">
        <v>18</v>
      </c>
      <c r="F108" t="s">
        <v>3749</v>
      </c>
      <c r="G108" t="s">
        <v>3750</v>
      </c>
      <c r="H108" t="s">
        <v>3751</v>
      </c>
      <c r="I108" t="s">
        <v>34</v>
      </c>
      <c r="J108" t="s">
        <v>626</v>
      </c>
      <c r="K108" t="s">
        <v>24</v>
      </c>
      <c r="L108" t="s">
        <v>224</v>
      </c>
      <c r="M108" t="s">
        <v>3752</v>
      </c>
      <c r="N108" t="s">
        <v>46</v>
      </c>
      <c r="P108" t="s">
        <v>10278</v>
      </c>
      <c r="Q108" t="s">
        <v>10193</v>
      </c>
      <c r="R108">
        <v>1</v>
      </c>
      <c r="S108" t="s">
        <v>10281</v>
      </c>
      <c r="Y108" s="4" t="s">
        <v>10841</v>
      </c>
      <c r="Z108" s="9">
        <v>2</v>
      </c>
    </row>
    <row r="109" spans="1:26" x14ac:dyDescent="0.25">
      <c r="A109" t="s">
        <v>3748</v>
      </c>
      <c r="B109" t="s">
        <v>287</v>
      </c>
      <c r="C109" t="s">
        <v>16</v>
      </c>
      <c r="D109" t="s">
        <v>759</v>
      </c>
      <c r="E109" t="s">
        <v>18</v>
      </c>
      <c r="F109" t="s">
        <v>3749</v>
      </c>
      <c r="G109" t="s">
        <v>3750</v>
      </c>
      <c r="H109" t="s">
        <v>3751</v>
      </c>
      <c r="I109" t="s">
        <v>34</v>
      </c>
      <c r="J109" t="s">
        <v>626</v>
      </c>
      <c r="K109" t="s">
        <v>24</v>
      </c>
      <c r="L109" t="s">
        <v>224</v>
      </c>
      <c r="M109" t="s">
        <v>3752</v>
      </c>
      <c r="N109" t="s">
        <v>46</v>
      </c>
      <c r="P109" t="s">
        <v>10288</v>
      </c>
      <c r="Q109" t="s">
        <v>10193</v>
      </c>
      <c r="R109">
        <v>1</v>
      </c>
      <c r="S109" t="s">
        <v>10281</v>
      </c>
      <c r="Y109" s="4" t="s">
        <v>12432</v>
      </c>
      <c r="Z109" s="9">
        <v>2</v>
      </c>
    </row>
    <row r="110" spans="1:26" x14ac:dyDescent="0.25">
      <c r="A110" t="s">
        <v>3748</v>
      </c>
      <c r="B110" t="s">
        <v>287</v>
      </c>
      <c r="C110" t="s">
        <v>16</v>
      </c>
      <c r="D110" t="s">
        <v>759</v>
      </c>
      <c r="E110" t="s">
        <v>18</v>
      </c>
      <c r="F110" t="s">
        <v>3749</v>
      </c>
      <c r="G110" t="s">
        <v>3750</v>
      </c>
      <c r="H110" t="s">
        <v>3751</v>
      </c>
      <c r="I110" t="s">
        <v>34</v>
      </c>
      <c r="J110" t="s">
        <v>626</v>
      </c>
      <c r="K110" t="s">
        <v>24</v>
      </c>
      <c r="L110" t="s">
        <v>224</v>
      </c>
      <c r="M110" t="s">
        <v>3752</v>
      </c>
      <c r="N110" t="s">
        <v>46</v>
      </c>
      <c r="P110" t="s">
        <v>10279</v>
      </c>
      <c r="Q110" t="s">
        <v>10193</v>
      </c>
      <c r="R110">
        <v>1</v>
      </c>
      <c r="S110" t="s">
        <v>10281</v>
      </c>
      <c r="Y110" s="4" t="s">
        <v>11170</v>
      </c>
      <c r="Z110" s="9">
        <v>2</v>
      </c>
    </row>
    <row r="111" spans="1:26" x14ac:dyDescent="0.25">
      <c r="A111" t="s">
        <v>5336</v>
      </c>
      <c r="B111" t="s">
        <v>5337</v>
      </c>
      <c r="C111" t="s">
        <v>16</v>
      </c>
      <c r="D111" t="s">
        <v>197</v>
      </c>
      <c r="E111" t="s">
        <v>18</v>
      </c>
      <c r="F111" t="s">
        <v>5338</v>
      </c>
      <c r="G111" t="s">
        <v>5339</v>
      </c>
      <c r="H111" t="s">
        <v>5340</v>
      </c>
      <c r="I111" t="s">
        <v>34</v>
      </c>
      <c r="J111" t="s">
        <v>315</v>
      </c>
      <c r="K111" t="s">
        <v>24</v>
      </c>
      <c r="L111" t="s">
        <v>3702</v>
      </c>
      <c r="M111" t="s">
        <v>5341</v>
      </c>
      <c r="N111" t="s">
        <v>46</v>
      </c>
      <c r="P111" t="s">
        <v>10289</v>
      </c>
      <c r="Q111" t="s">
        <v>10290</v>
      </c>
      <c r="R111">
        <v>1</v>
      </c>
      <c r="S111" t="s">
        <v>10291</v>
      </c>
      <c r="Y111" s="4" t="s">
        <v>11110</v>
      </c>
      <c r="Z111" s="9">
        <v>2</v>
      </c>
    </row>
    <row r="112" spans="1:26" x14ac:dyDescent="0.25">
      <c r="A112" t="s">
        <v>6372</v>
      </c>
      <c r="B112" t="s">
        <v>6373</v>
      </c>
      <c r="C112" t="s">
        <v>76</v>
      </c>
      <c r="D112" t="s">
        <v>6374</v>
      </c>
      <c r="E112" t="s">
        <v>18</v>
      </c>
      <c r="F112" t="s">
        <v>6375</v>
      </c>
      <c r="G112" t="s">
        <v>6376</v>
      </c>
      <c r="H112" t="s">
        <v>6377</v>
      </c>
      <c r="I112" t="s">
        <v>34</v>
      </c>
      <c r="J112" t="s">
        <v>81</v>
      </c>
      <c r="K112" t="s">
        <v>24</v>
      </c>
      <c r="L112" t="s">
        <v>44</v>
      </c>
      <c r="M112" t="s">
        <v>6378</v>
      </c>
      <c r="N112" t="s">
        <v>46</v>
      </c>
      <c r="P112" t="s">
        <v>10292</v>
      </c>
      <c r="Q112" t="s">
        <v>10293</v>
      </c>
      <c r="R112">
        <v>1</v>
      </c>
      <c r="S112" t="s">
        <v>10294</v>
      </c>
      <c r="Y112" s="4" t="s">
        <v>228</v>
      </c>
      <c r="Z112" s="9">
        <v>2</v>
      </c>
    </row>
    <row r="113" spans="1:26" x14ac:dyDescent="0.25">
      <c r="A113" t="s">
        <v>6372</v>
      </c>
      <c r="B113" t="s">
        <v>6373</v>
      </c>
      <c r="C113" t="s">
        <v>76</v>
      </c>
      <c r="D113" t="s">
        <v>6374</v>
      </c>
      <c r="E113" t="s">
        <v>18</v>
      </c>
      <c r="F113" t="s">
        <v>6375</v>
      </c>
      <c r="G113" t="s">
        <v>6376</v>
      </c>
      <c r="H113" t="s">
        <v>6377</v>
      </c>
      <c r="I113" t="s">
        <v>34</v>
      </c>
      <c r="J113" t="s">
        <v>81</v>
      </c>
      <c r="K113" t="s">
        <v>24</v>
      </c>
      <c r="L113" t="s">
        <v>44</v>
      </c>
      <c r="M113" t="s">
        <v>6378</v>
      </c>
      <c r="N113" t="s">
        <v>46</v>
      </c>
      <c r="P113" t="s">
        <v>10295</v>
      </c>
      <c r="Q113" t="s">
        <v>10293</v>
      </c>
      <c r="R113">
        <v>1</v>
      </c>
      <c r="S113" t="s">
        <v>10294</v>
      </c>
      <c r="Y113" s="4" t="s">
        <v>10319</v>
      </c>
      <c r="Z113" s="9">
        <v>2</v>
      </c>
    </row>
    <row r="114" spans="1:26" x14ac:dyDescent="0.25">
      <c r="A114" t="s">
        <v>2639</v>
      </c>
      <c r="B114" t="s">
        <v>2640</v>
      </c>
      <c r="C114" t="s">
        <v>76</v>
      </c>
      <c r="D114" t="s">
        <v>49</v>
      </c>
      <c r="E114" t="s">
        <v>18</v>
      </c>
      <c r="F114" t="s">
        <v>2641</v>
      </c>
      <c r="G114" t="s">
        <v>2642</v>
      </c>
      <c r="H114" t="s">
        <v>2643</v>
      </c>
      <c r="I114" t="s">
        <v>34</v>
      </c>
      <c r="J114" t="s">
        <v>635</v>
      </c>
      <c r="K114" t="s">
        <v>24</v>
      </c>
      <c r="L114" t="s">
        <v>54</v>
      </c>
      <c r="M114" t="s">
        <v>2644</v>
      </c>
      <c r="N114" t="s">
        <v>46</v>
      </c>
      <c r="P114" t="s">
        <v>10296</v>
      </c>
      <c r="Q114" t="s">
        <v>10297</v>
      </c>
      <c r="R114">
        <v>1</v>
      </c>
      <c r="S114" t="s">
        <v>10298</v>
      </c>
      <c r="Y114" s="4" t="s">
        <v>13057</v>
      </c>
      <c r="Z114" s="9">
        <v>2</v>
      </c>
    </row>
    <row r="115" spans="1:26" x14ac:dyDescent="0.25">
      <c r="A115" t="s">
        <v>2639</v>
      </c>
      <c r="B115" t="s">
        <v>2640</v>
      </c>
      <c r="C115" t="s">
        <v>76</v>
      </c>
      <c r="D115" t="s">
        <v>49</v>
      </c>
      <c r="E115" t="s">
        <v>18</v>
      </c>
      <c r="F115" t="s">
        <v>2641</v>
      </c>
      <c r="G115" t="s">
        <v>2642</v>
      </c>
      <c r="H115" t="s">
        <v>2643</v>
      </c>
      <c r="I115" t="s">
        <v>34</v>
      </c>
      <c r="J115" t="s">
        <v>635</v>
      </c>
      <c r="K115" t="s">
        <v>24</v>
      </c>
      <c r="L115" t="s">
        <v>54</v>
      </c>
      <c r="M115" t="s">
        <v>2644</v>
      </c>
      <c r="N115" t="s">
        <v>46</v>
      </c>
      <c r="P115" t="s">
        <v>10299</v>
      </c>
      <c r="Q115" t="s">
        <v>10300</v>
      </c>
      <c r="R115">
        <v>1</v>
      </c>
      <c r="S115" t="s">
        <v>10298</v>
      </c>
      <c r="Y115" s="4" t="s">
        <v>11090</v>
      </c>
      <c r="Z115" s="9">
        <v>2</v>
      </c>
    </row>
    <row r="116" spans="1:26" x14ac:dyDescent="0.25">
      <c r="A116" t="s">
        <v>2639</v>
      </c>
      <c r="B116" t="s">
        <v>2640</v>
      </c>
      <c r="C116" t="s">
        <v>76</v>
      </c>
      <c r="D116" t="s">
        <v>49</v>
      </c>
      <c r="E116" t="s">
        <v>18</v>
      </c>
      <c r="F116" t="s">
        <v>2641</v>
      </c>
      <c r="G116" t="s">
        <v>2642</v>
      </c>
      <c r="H116" t="s">
        <v>2643</v>
      </c>
      <c r="I116" t="s">
        <v>34</v>
      </c>
      <c r="J116" t="s">
        <v>635</v>
      </c>
      <c r="K116" t="s">
        <v>24</v>
      </c>
      <c r="L116" t="s">
        <v>54</v>
      </c>
      <c r="M116" t="s">
        <v>2644</v>
      </c>
      <c r="N116" t="s">
        <v>46</v>
      </c>
      <c r="P116" t="s">
        <v>10301</v>
      </c>
      <c r="Q116" t="s">
        <v>10302</v>
      </c>
      <c r="R116">
        <v>1</v>
      </c>
      <c r="S116" t="s">
        <v>10298</v>
      </c>
      <c r="Y116" s="4" t="s">
        <v>12065</v>
      </c>
      <c r="Z116" s="9">
        <v>2</v>
      </c>
    </row>
    <row r="117" spans="1:26" x14ac:dyDescent="0.25">
      <c r="A117" t="s">
        <v>2639</v>
      </c>
      <c r="B117" t="s">
        <v>2640</v>
      </c>
      <c r="C117" t="s">
        <v>76</v>
      </c>
      <c r="D117" t="s">
        <v>49</v>
      </c>
      <c r="E117" t="s">
        <v>18</v>
      </c>
      <c r="F117" t="s">
        <v>2641</v>
      </c>
      <c r="G117" t="s">
        <v>2642</v>
      </c>
      <c r="H117" t="s">
        <v>2643</v>
      </c>
      <c r="I117" t="s">
        <v>34</v>
      </c>
      <c r="J117" t="s">
        <v>635</v>
      </c>
      <c r="K117" t="s">
        <v>24</v>
      </c>
      <c r="L117" t="s">
        <v>54</v>
      </c>
      <c r="M117" t="s">
        <v>2644</v>
      </c>
      <c r="N117" t="s">
        <v>46</v>
      </c>
      <c r="P117" t="s">
        <v>10303</v>
      </c>
      <c r="Q117" t="s">
        <v>10304</v>
      </c>
      <c r="R117">
        <v>1</v>
      </c>
      <c r="S117" t="s">
        <v>10298</v>
      </c>
      <c r="Y117" s="4" t="s">
        <v>10592</v>
      </c>
      <c r="Z117" s="9">
        <v>2</v>
      </c>
    </row>
    <row r="118" spans="1:26" x14ac:dyDescent="0.25">
      <c r="A118" t="s">
        <v>1545</v>
      </c>
      <c r="B118" t="s">
        <v>1546</v>
      </c>
      <c r="C118" t="s">
        <v>76</v>
      </c>
      <c r="D118" t="s">
        <v>49</v>
      </c>
      <c r="E118" t="s">
        <v>18</v>
      </c>
      <c r="F118" t="s">
        <v>1547</v>
      </c>
      <c r="G118" t="s">
        <v>1548</v>
      </c>
      <c r="H118" t="s">
        <v>1549</v>
      </c>
      <c r="I118" t="s">
        <v>34</v>
      </c>
      <c r="J118" t="s">
        <v>81</v>
      </c>
      <c r="K118" t="s">
        <v>24</v>
      </c>
      <c r="L118" t="s">
        <v>54</v>
      </c>
      <c r="M118" t="s">
        <v>1550</v>
      </c>
      <c r="N118" t="s">
        <v>46</v>
      </c>
      <c r="P118" t="s">
        <v>10305</v>
      </c>
      <c r="Q118" t="s">
        <v>10306</v>
      </c>
      <c r="R118">
        <v>1</v>
      </c>
      <c r="S118" t="s">
        <v>10307</v>
      </c>
      <c r="Y118" s="4" t="s">
        <v>10645</v>
      </c>
      <c r="Z118" s="9">
        <v>2</v>
      </c>
    </row>
    <row r="119" spans="1:26" x14ac:dyDescent="0.25">
      <c r="A119" t="s">
        <v>1545</v>
      </c>
      <c r="B119" t="s">
        <v>1546</v>
      </c>
      <c r="C119" t="s">
        <v>76</v>
      </c>
      <c r="D119" t="s">
        <v>49</v>
      </c>
      <c r="E119" t="s">
        <v>18</v>
      </c>
      <c r="F119" t="s">
        <v>1547</v>
      </c>
      <c r="G119" t="s">
        <v>1548</v>
      </c>
      <c r="H119" t="s">
        <v>1549</v>
      </c>
      <c r="I119" t="s">
        <v>34</v>
      </c>
      <c r="J119" t="s">
        <v>81</v>
      </c>
      <c r="K119" t="s">
        <v>24</v>
      </c>
      <c r="L119" t="s">
        <v>54</v>
      </c>
      <c r="M119" t="s">
        <v>1550</v>
      </c>
      <c r="N119" t="s">
        <v>46</v>
      </c>
      <c r="P119" t="s">
        <v>10308</v>
      </c>
      <c r="Q119" t="s">
        <v>10309</v>
      </c>
      <c r="R119">
        <v>1</v>
      </c>
      <c r="S119" t="s">
        <v>10307</v>
      </c>
      <c r="Y119" s="4" t="s">
        <v>13037</v>
      </c>
      <c r="Z119" s="9">
        <v>2</v>
      </c>
    </row>
    <row r="120" spans="1:26" x14ac:dyDescent="0.25">
      <c r="A120" t="s">
        <v>1545</v>
      </c>
      <c r="B120" t="s">
        <v>1546</v>
      </c>
      <c r="C120" t="s">
        <v>76</v>
      </c>
      <c r="D120" t="s">
        <v>49</v>
      </c>
      <c r="E120" t="s">
        <v>18</v>
      </c>
      <c r="F120" t="s">
        <v>1547</v>
      </c>
      <c r="G120" t="s">
        <v>1548</v>
      </c>
      <c r="H120" t="s">
        <v>1549</v>
      </c>
      <c r="I120" t="s">
        <v>34</v>
      </c>
      <c r="J120" t="s">
        <v>81</v>
      </c>
      <c r="K120" t="s">
        <v>24</v>
      </c>
      <c r="L120" t="s">
        <v>54</v>
      </c>
      <c r="M120" t="s">
        <v>1550</v>
      </c>
      <c r="N120" t="s">
        <v>46</v>
      </c>
      <c r="P120" t="s">
        <v>10310</v>
      </c>
      <c r="Q120" t="s">
        <v>10309</v>
      </c>
      <c r="R120">
        <v>1</v>
      </c>
      <c r="S120" t="s">
        <v>10307</v>
      </c>
      <c r="Y120" s="4" t="s">
        <v>6732</v>
      </c>
      <c r="Z120" s="9">
        <v>2</v>
      </c>
    </row>
    <row r="121" spans="1:26" x14ac:dyDescent="0.25">
      <c r="A121" t="s">
        <v>1545</v>
      </c>
      <c r="B121" t="s">
        <v>1546</v>
      </c>
      <c r="C121" t="s">
        <v>76</v>
      </c>
      <c r="D121" t="s">
        <v>49</v>
      </c>
      <c r="E121" t="s">
        <v>18</v>
      </c>
      <c r="F121" t="s">
        <v>1547</v>
      </c>
      <c r="G121" t="s">
        <v>1548</v>
      </c>
      <c r="H121" t="s">
        <v>1549</v>
      </c>
      <c r="I121" t="s">
        <v>34</v>
      </c>
      <c r="J121" t="s">
        <v>81</v>
      </c>
      <c r="K121" t="s">
        <v>24</v>
      </c>
      <c r="L121" t="s">
        <v>54</v>
      </c>
      <c r="M121" t="s">
        <v>1550</v>
      </c>
      <c r="N121" t="s">
        <v>46</v>
      </c>
      <c r="P121" t="s">
        <v>10177</v>
      </c>
      <c r="Q121" t="s">
        <v>10309</v>
      </c>
      <c r="R121">
        <v>1</v>
      </c>
      <c r="S121" t="s">
        <v>10307</v>
      </c>
      <c r="Y121" s="4" t="s">
        <v>10279</v>
      </c>
      <c r="Z121" s="9">
        <v>2</v>
      </c>
    </row>
    <row r="122" spans="1:26" x14ac:dyDescent="0.25">
      <c r="A122" t="s">
        <v>1545</v>
      </c>
      <c r="B122" t="s">
        <v>1546</v>
      </c>
      <c r="C122" t="s">
        <v>76</v>
      </c>
      <c r="D122" t="s">
        <v>49</v>
      </c>
      <c r="E122" t="s">
        <v>18</v>
      </c>
      <c r="F122" t="s">
        <v>1547</v>
      </c>
      <c r="G122" t="s">
        <v>1548</v>
      </c>
      <c r="H122" t="s">
        <v>1549</v>
      </c>
      <c r="I122" t="s">
        <v>34</v>
      </c>
      <c r="J122" t="s">
        <v>81</v>
      </c>
      <c r="K122" t="s">
        <v>24</v>
      </c>
      <c r="L122" t="s">
        <v>54</v>
      </c>
      <c r="M122" t="s">
        <v>1550</v>
      </c>
      <c r="N122" t="s">
        <v>46</v>
      </c>
      <c r="P122" t="s">
        <v>10311</v>
      </c>
      <c r="Q122" t="s">
        <v>10312</v>
      </c>
      <c r="R122">
        <v>1</v>
      </c>
      <c r="S122" t="s">
        <v>10307</v>
      </c>
      <c r="Y122" s="4" t="s">
        <v>532</v>
      </c>
      <c r="Z122" s="9">
        <v>2</v>
      </c>
    </row>
    <row r="123" spans="1:26" x14ac:dyDescent="0.25">
      <c r="A123" t="s">
        <v>4485</v>
      </c>
      <c r="B123" t="s">
        <v>4486</v>
      </c>
      <c r="C123" t="s">
        <v>76</v>
      </c>
      <c r="D123" t="s">
        <v>67</v>
      </c>
      <c r="E123" t="s">
        <v>18</v>
      </c>
      <c r="F123" t="s">
        <v>4487</v>
      </c>
      <c r="G123" t="s">
        <v>4488</v>
      </c>
      <c r="H123" t="s">
        <v>4489</v>
      </c>
      <c r="I123" t="s">
        <v>34</v>
      </c>
      <c r="J123" t="s">
        <v>315</v>
      </c>
      <c r="K123" t="s">
        <v>24</v>
      </c>
      <c r="L123" t="s">
        <v>4490</v>
      </c>
      <c r="M123" t="s">
        <v>4491</v>
      </c>
      <c r="N123" t="s">
        <v>46</v>
      </c>
      <c r="P123" t="s">
        <v>8350</v>
      </c>
      <c r="Q123" t="s">
        <v>10313</v>
      </c>
      <c r="R123">
        <v>3</v>
      </c>
      <c r="S123" t="s">
        <v>10314</v>
      </c>
      <c r="Y123" s="4" t="s">
        <v>12068</v>
      </c>
      <c r="Z123" s="9">
        <v>2</v>
      </c>
    </row>
    <row r="124" spans="1:26" x14ac:dyDescent="0.25">
      <c r="A124" t="s">
        <v>4485</v>
      </c>
      <c r="B124" t="s">
        <v>4486</v>
      </c>
      <c r="C124" t="s">
        <v>76</v>
      </c>
      <c r="D124" t="s">
        <v>67</v>
      </c>
      <c r="E124" t="s">
        <v>18</v>
      </c>
      <c r="F124" t="s">
        <v>4487</v>
      </c>
      <c r="G124" t="s">
        <v>4488</v>
      </c>
      <c r="H124" t="s">
        <v>4489</v>
      </c>
      <c r="I124" t="s">
        <v>34</v>
      </c>
      <c r="J124" t="s">
        <v>315</v>
      </c>
      <c r="K124" t="s">
        <v>24</v>
      </c>
      <c r="L124" t="s">
        <v>4490</v>
      </c>
      <c r="M124" t="s">
        <v>4491</v>
      </c>
      <c r="N124" t="s">
        <v>46</v>
      </c>
      <c r="P124" t="s">
        <v>10315</v>
      </c>
      <c r="Q124" t="s">
        <v>10316</v>
      </c>
      <c r="R124">
        <v>1</v>
      </c>
      <c r="S124" t="s">
        <v>10314</v>
      </c>
      <c r="Y124" s="4" t="s">
        <v>437</v>
      </c>
      <c r="Z124" s="9">
        <v>2</v>
      </c>
    </row>
    <row r="125" spans="1:26" x14ac:dyDescent="0.25">
      <c r="A125" t="s">
        <v>4485</v>
      </c>
      <c r="B125" t="s">
        <v>4486</v>
      </c>
      <c r="C125" t="s">
        <v>76</v>
      </c>
      <c r="D125" t="s">
        <v>67</v>
      </c>
      <c r="E125" t="s">
        <v>18</v>
      </c>
      <c r="F125" t="s">
        <v>4487</v>
      </c>
      <c r="G125" t="s">
        <v>4488</v>
      </c>
      <c r="H125" t="s">
        <v>4489</v>
      </c>
      <c r="I125" t="s">
        <v>34</v>
      </c>
      <c r="J125" t="s">
        <v>315</v>
      </c>
      <c r="K125" t="s">
        <v>24</v>
      </c>
      <c r="L125" t="s">
        <v>4490</v>
      </c>
      <c r="M125" t="s">
        <v>4491</v>
      </c>
      <c r="N125" t="s">
        <v>46</v>
      </c>
      <c r="P125" t="s">
        <v>10317</v>
      </c>
      <c r="Q125" t="s">
        <v>10318</v>
      </c>
      <c r="R125">
        <v>2</v>
      </c>
      <c r="S125" t="s">
        <v>10314</v>
      </c>
      <c r="Y125" s="4" t="s">
        <v>11474</v>
      </c>
      <c r="Z125" s="9">
        <v>2</v>
      </c>
    </row>
    <row r="126" spans="1:26" x14ac:dyDescent="0.25">
      <c r="A126" t="s">
        <v>4485</v>
      </c>
      <c r="B126" t="s">
        <v>4486</v>
      </c>
      <c r="C126" t="s">
        <v>76</v>
      </c>
      <c r="D126" t="s">
        <v>67</v>
      </c>
      <c r="E126" t="s">
        <v>18</v>
      </c>
      <c r="F126" t="s">
        <v>4487</v>
      </c>
      <c r="G126" t="s">
        <v>4488</v>
      </c>
      <c r="H126" t="s">
        <v>4489</v>
      </c>
      <c r="I126" t="s">
        <v>34</v>
      </c>
      <c r="J126" t="s">
        <v>315</v>
      </c>
      <c r="K126" t="s">
        <v>24</v>
      </c>
      <c r="L126" t="s">
        <v>4490</v>
      </c>
      <c r="M126" t="s">
        <v>4491</v>
      </c>
      <c r="N126" t="s">
        <v>46</v>
      </c>
      <c r="P126" t="s">
        <v>10319</v>
      </c>
      <c r="Q126" t="s">
        <v>10320</v>
      </c>
      <c r="R126">
        <v>2</v>
      </c>
      <c r="S126" t="s">
        <v>10314</v>
      </c>
      <c r="Y126" s="4" t="s">
        <v>10642</v>
      </c>
      <c r="Z126" s="9">
        <v>2</v>
      </c>
    </row>
    <row r="127" spans="1:26" x14ac:dyDescent="0.25">
      <c r="A127" t="s">
        <v>4485</v>
      </c>
      <c r="B127" t="s">
        <v>4486</v>
      </c>
      <c r="C127" t="s">
        <v>76</v>
      </c>
      <c r="D127" t="s">
        <v>67</v>
      </c>
      <c r="E127" t="s">
        <v>18</v>
      </c>
      <c r="F127" t="s">
        <v>4487</v>
      </c>
      <c r="G127" t="s">
        <v>4488</v>
      </c>
      <c r="H127" t="s">
        <v>4489</v>
      </c>
      <c r="I127" t="s">
        <v>34</v>
      </c>
      <c r="J127" t="s">
        <v>315</v>
      </c>
      <c r="K127" t="s">
        <v>24</v>
      </c>
      <c r="L127" t="s">
        <v>4490</v>
      </c>
      <c r="M127" t="s">
        <v>4491</v>
      </c>
      <c r="N127" t="s">
        <v>46</v>
      </c>
      <c r="P127" t="s">
        <v>10321</v>
      </c>
      <c r="Q127" t="s">
        <v>10322</v>
      </c>
      <c r="R127">
        <v>2</v>
      </c>
      <c r="S127" t="s">
        <v>10314</v>
      </c>
      <c r="Y127" s="4" t="s">
        <v>10796</v>
      </c>
      <c r="Z127" s="9">
        <v>2</v>
      </c>
    </row>
    <row r="128" spans="1:26" x14ac:dyDescent="0.25">
      <c r="A128" t="s">
        <v>4485</v>
      </c>
      <c r="B128" t="s">
        <v>4486</v>
      </c>
      <c r="C128" t="s">
        <v>76</v>
      </c>
      <c r="D128" t="s">
        <v>67</v>
      </c>
      <c r="E128" t="s">
        <v>18</v>
      </c>
      <c r="F128" t="s">
        <v>4487</v>
      </c>
      <c r="G128" t="s">
        <v>4488</v>
      </c>
      <c r="H128" t="s">
        <v>4489</v>
      </c>
      <c r="I128" t="s">
        <v>34</v>
      </c>
      <c r="J128" t="s">
        <v>315</v>
      </c>
      <c r="K128" t="s">
        <v>24</v>
      </c>
      <c r="L128" t="s">
        <v>4490</v>
      </c>
      <c r="M128" t="s">
        <v>4491</v>
      </c>
      <c r="N128" t="s">
        <v>46</v>
      </c>
      <c r="P128" t="s">
        <v>10142</v>
      </c>
      <c r="Q128" t="s">
        <v>10323</v>
      </c>
      <c r="R128">
        <v>2</v>
      </c>
      <c r="S128" t="s">
        <v>10314</v>
      </c>
      <c r="Y128" s="4" t="s">
        <v>13055</v>
      </c>
      <c r="Z128" s="9">
        <v>2</v>
      </c>
    </row>
    <row r="129" spans="1:26" x14ac:dyDescent="0.25">
      <c r="A129" t="s">
        <v>4485</v>
      </c>
      <c r="B129" t="s">
        <v>4486</v>
      </c>
      <c r="C129" t="s">
        <v>76</v>
      </c>
      <c r="D129" t="s">
        <v>67</v>
      </c>
      <c r="E129" t="s">
        <v>18</v>
      </c>
      <c r="F129" t="s">
        <v>4487</v>
      </c>
      <c r="G129" t="s">
        <v>4488</v>
      </c>
      <c r="H129" t="s">
        <v>4489</v>
      </c>
      <c r="I129" t="s">
        <v>34</v>
      </c>
      <c r="J129" t="s">
        <v>315</v>
      </c>
      <c r="K129" t="s">
        <v>24</v>
      </c>
      <c r="L129" t="s">
        <v>4490</v>
      </c>
      <c r="M129" t="s">
        <v>4491</v>
      </c>
      <c r="N129" t="s">
        <v>46</v>
      </c>
      <c r="P129" t="s">
        <v>10324</v>
      </c>
      <c r="Q129" t="s">
        <v>10306</v>
      </c>
      <c r="R129">
        <v>1</v>
      </c>
      <c r="S129" t="s">
        <v>10314</v>
      </c>
      <c r="Y129" s="4" t="s">
        <v>11269</v>
      </c>
      <c r="Z129" s="9">
        <v>2</v>
      </c>
    </row>
    <row r="130" spans="1:26" x14ac:dyDescent="0.25">
      <c r="A130" t="s">
        <v>4485</v>
      </c>
      <c r="B130" t="s">
        <v>4486</v>
      </c>
      <c r="C130" t="s">
        <v>76</v>
      </c>
      <c r="D130" t="s">
        <v>67</v>
      </c>
      <c r="E130" t="s">
        <v>18</v>
      </c>
      <c r="F130" t="s">
        <v>4487</v>
      </c>
      <c r="G130" t="s">
        <v>4488</v>
      </c>
      <c r="H130" t="s">
        <v>4489</v>
      </c>
      <c r="I130" t="s">
        <v>34</v>
      </c>
      <c r="J130" t="s">
        <v>315</v>
      </c>
      <c r="K130" t="s">
        <v>24</v>
      </c>
      <c r="L130" t="s">
        <v>4490</v>
      </c>
      <c r="M130" t="s">
        <v>4491</v>
      </c>
      <c r="N130" t="s">
        <v>46</v>
      </c>
      <c r="P130" t="s">
        <v>10325</v>
      </c>
      <c r="Q130" t="s">
        <v>10306</v>
      </c>
      <c r="R130">
        <v>1</v>
      </c>
      <c r="S130" t="s">
        <v>10314</v>
      </c>
      <c r="Y130" s="4" t="s">
        <v>11925</v>
      </c>
      <c r="Z130" s="9">
        <v>2</v>
      </c>
    </row>
    <row r="131" spans="1:26" x14ac:dyDescent="0.25">
      <c r="A131" t="s">
        <v>4485</v>
      </c>
      <c r="B131" t="s">
        <v>4486</v>
      </c>
      <c r="C131" t="s">
        <v>76</v>
      </c>
      <c r="D131" t="s">
        <v>67</v>
      </c>
      <c r="E131" t="s">
        <v>18</v>
      </c>
      <c r="F131" t="s">
        <v>4487</v>
      </c>
      <c r="G131" t="s">
        <v>4488</v>
      </c>
      <c r="H131" t="s">
        <v>4489</v>
      </c>
      <c r="I131" t="s">
        <v>34</v>
      </c>
      <c r="J131" t="s">
        <v>315</v>
      </c>
      <c r="K131" t="s">
        <v>24</v>
      </c>
      <c r="L131" t="s">
        <v>4490</v>
      </c>
      <c r="M131" t="s">
        <v>4491</v>
      </c>
      <c r="N131" t="s">
        <v>46</v>
      </c>
      <c r="P131" t="s">
        <v>6367</v>
      </c>
      <c r="Q131" t="s">
        <v>10326</v>
      </c>
      <c r="R131">
        <v>2</v>
      </c>
      <c r="S131" t="s">
        <v>10314</v>
      </c>
      <c r="Y131" s="4" t="s">
        <v>11835</v>
      </c>
      <c r="Z131" s="9">
        <v>2</v>
      </c>
    </row>
    <row r="132" spans="1:26" x14ac:dyDescent="0.25">
      <c r="A132" t="s">
        <v>4485</v>
      </c>
      <c r="B132" t="s">
        <v>4486</v>
      </c>
      <c r="C132" t="s">
        <v>76</v>
      </c>
      <c r="D132" t="s">
        <v>67</v>
      </c>
      <c r="E132" t="s">
        <v>18</v>
      </c>
      <c r="F132" t="s">
        <v>4487</v>
      </c>
      <c r="G132" t="s">
        <v>4488</v>
      </c>
      <c r="H132" t="s">
        <v>4489</v>
      </c>
      <c r="I132" t="s">
        <v>34</v>
      </c>
      <c r="J132" t="s">
        <v>315</v>
      </c>
      <c r="K132" t="s">
        <v>24</v>
      </c>
      <c r="L132" t="s">
        <v>4490</v>
      </c>
      <c r="M132" t="s">
        <v>4491</v>
      </c>
      <c r="N132" t="s">
        <v>46</v>
      </c>
      <c r="P132" t="s">
        <v>4652</v>
      </c>
      <c r="Q132" t="s">
        <v>10156</v>
      </c>
      <c r="R132">
        <v>1</v>
      </c>
      <c r="S132" t="s">
        <v>10314</v>
      </c>
      <c r="Y132" s="4" t="s">
        <v>10276</v>
      </c>
      <c r="Z132" s="9">
        <v>2</v>
      </c>
    </row>
    <row r="133" spans="1:26" x14ac:dyDescent="0.25">
      <c r="A133" t="s">
        <v>4485</v>
      </c>
      <c r="B133" t="s">
        <v>4486</v>
      </c>
      <c r="C133" t="s">
        <v>76</v>
      </c>
      <c r="D133" t="s">
        <v>67</v>
      </c>
      <c r="E133" t="s">
        <v>18</v>
      </c>
      <c r="F133" t="s">
        <v>4487</v>
      </c>
      <c r="G133" t="s">
        <v>4488</v>
      </c>
      <c r="H133" t="s">
        <v>4489</v>
      </c>
      <c r="I133" t="s">
        <v>34</v>
      </c>
      <c r="J133" t="s">
        <v>315</v>
      </c>
      <c r="K133" t="s">
        <v>24</v>
      </c>
      <c r="L133" t="s">
        <v>4490</v>
      </c>
      <c r="M133" t="s">
        <v>4491</v>
      </c>
      <c r="N133" t="s">
        <v>46</v>
      </c>
      <c r="P133" t="s">
        <v>10327</v>
      </c>
      <c r="Q133" t="s">
        <v>10227</v>
      </c>
      <c r="R133">
        <v>1</v>
      </c>
      <c r="S133" t="s">
        <v>10314</v>
      </c>
      <c r="Y133" s="4" t="s">
        <v>11625</v>
      </c>
      <c r="Z133" s="9">
        <v>2</v>
      </c>
    </row>
    <row r="134" spans="1:26" x14ac:dyDescent="0.25">
      <c r="A134" t="s">
        <v>4485</v>
      </c>
      <c r="B134" t="s">
        <v>4486</v>
      </c>
      <c r="C134" t="s">
        <v>76</v>
      </c>
      <c r="D134" t="s">
        <v>67</v>
      </c>
      <c r="E134" t="s">
        <v>18</v>
      </c>
      <c r="F134" t="s">
        <v>4487</v>
      </c>
      <c r="G134" t="s">
        <v>4488</v>
      </c>
      <c r="H134" t="s">
        <v>4489</v>
      </c>
      <c r="I134" t="s">
        <v>34</v>
      </c>
      <c r="J134" t="s">
        <v>315</v>
      </c>
      <c r="K134" t="s">
        <v>24</v>
      </c>
      <c r="L134" t="s">
        <v>4490</v>
      </c>
      <c r="M134" t="s">
        <v>4491</v>
      </c>
      <c r="N134" t="s">
        <v>46</v>
      </c>
      <c r="P134" t="s">
        <v>10328</v>
      </c>
      <c r="Q134" t="s">
        <v>10329</v>
      </c>
      <c r="R134">
        <v>1</v>
      </c>
      <c r="S134" t="s">
        <v>10314</v>
      </c>
      <c r="Y134" s="4" t="s">
        <v>12362</v>
      </c>
      <c r="Z134" s="9">
        <v>2</v>
      </c>
    </row>
    <row r="135" spans="1:26" x14ac:dyDescent="0.25">
      <c r="A135" t="s">
        <v>4485</v>
      </c>
      <c r="B135" t="s">
        <v>4486</v>
      </c>
      <c r="C135" t="s">
        <v>76</v>
      </c>
      <c r="D135" t="s">
        <v>67</v>
      </c>
      <c r="E135" t="s">
        <v>18</v>
      </c>
      <c r="F135" t="s">
        <v>4487</v>
      </c>
      <c r="G135" t="s">
        <v>4488</v>
      </c>
      <c r="H135" t="s">
        <v>4489</v>
      </c>
      <c r="I135" t="s">
        <v>34</v>
      </c>
      <c r="J135" t="s">
        <v>315</v>
      </c>
      <c r="K135" t="s">
        <v>24</v>
      </c>
      <c r="L135" t="s">
        <v>4490</v>
      </c>
      <c r="M135" t="s">
        <v>4491</v>
      </c>
      <c r="N135" t="s">
        <v>46</v>
      </c>
      <c r="P135" t="s">
        <v>10330</v>
      </c>
      <c r="Q135" t="s">
        <v>10329</v>
      </c>
      <c r="R135">
        <v>1</v>
      </c>
      <c r="S135" t="s">
        <v>10314</v>
      </c>
      <c r="Y135" s="4" t="s">
        <v>12035</v>
      </c>
      <c r="Z135" s="9">
        <v>2</v>
      </c>
    </row>
    <row r="136" spans="1:26" x14ac:dyDescent="0.25">
      <c r="A136" t="s">
        <v>4485</v>
      </c>
      <c r="B136" t="s">
        <v>4486</v>
      </c>
      <c r="C136" t="s">
        <v>76</v>
      </c>
      <c r="D136" t="s">
        <v>67</v>
      </c>
      <c r="E136" t="s">
        <v>18</v>
      </c>
      <c r="F136" t="s">
        <v>4487</v>
      </c>
      <c r="G136" t="s">
        <v>4488</v>
      </c>
      <c r="H136" t="s">
        <v>4489</v>
      </c>
      <c r="I136" t="s">
        <v>34</v>
      </c>
      <c r="J136" t="s">
        <v>315</v>
      </c>
      <c r="K136" t="s">
        <v>24</v>
      </c>
      <c r="L136" t="s">
        <v>4490</v>
      </c>
      <c r="M136" t="s">
        <v>4491</v>
      </c>
      <c r="N136" t="s">
        <v>46</v>
      </c>
      <c r="P136" t="s">
        <v>10331</v>
      </c>
      <c r="Q136" t="s">
        <v>10329</v>
      </c>
      <c r="R136">
        <v>1</v>
      </c>
      <c r="S136" t="s">
        <v>10314</v>
      </c>
      <c r="Y136" s="4" t="s">
        <v>11024</v>
      </c>
      <c r="Z136" s="9">
        <v>2</v>
      </c>
    </row>
    <row r="137" spans="1:26" x14ac:dyDescent="0.25">
      <c r="A137" t="s">
        <v>4485</v>
      </c>
      <c r="B137" t="s">
        <v>4486</v>
      </c>
      <c r="C137" t="s">
        <v>76</v>
      </c>
      <c r="D137" t="s">
        <v>67</v>
      </c>
      <c r="E137" t="s">
        <v>18</v>
      </c>
      <c r="F137" t="s">
        <v>4487</v>
      </c>
      <c r="G137" t="s">
        <v>4488</v>
      </c>
      <c r="H137" t="s">
        <v>4489</v>
      </c>
      <c r="I137" t="s">
        <v>34</v>
      </c>
      <c r="J137" t="s">
        <v>315</v>
      </c>
      <c r="K137" t="s">
        <v>24</v>
      </c>
      <c r="L137" t="s">
        <v>4490</v>
      </c>
      <c r="M137" t="s">
        <v>4491</v>
      </c>
      <c r="N137" t="s">
        <v>46</v>
      </c>
      <c r="P137" t="s">
        <v>10332</v>
      </c>
      <c r="Q137" t="s">
        <v>10333</v>
      </c>
      <c r="R137">
        <v>1</v>
      </c>
      <c r="S137" t="s">
        <v>10314</v>
      </c>
      <c r="Y137" s="4" t="s">
        <v>10578</v>
      </c>
      <c r="Z137" s="9">
        <v>2</v>
      </c>
    </row>
    <row r="138" spans="1:26" x14ac:dyDescent="0.25">
      <c r="A138" t="s">
        <v>360</v>
      </c>
      <c r="B138" t="s">
        <v>361</v>
      </c>
      <c r="C138" t="s">
        <v>76</v>
      </c>
      <c r="D138" t="s">
        <v>362</v>
      </c>
      <c r="E138" t="s">
        <v>18</v>
      </c>
      <c r="F138" t="s">
        <v>363</v>
      </c>
      <c r="G138" t="s">
        <v>364</v>
      </c>
      <c r="H138" t="s">
        <v>365</v>
      </c>
      <c r="I138" t="s">
        <v>34</v>
      </c>
      <c r="J138" t="s">
        <v>90</v>
      </c>
      <c r="K138" t="s">
        <v>24</v>
      </c>
      <c r="L138" t="s">
        <v>114</v>
      </c>
      <c r="M138" t="s">
        <v>366</v>
      </c>
      <c r="N138" t="s">
        <v>46</v>
      </c>
      <c r="P138" t="s">
        <v>10334</v>
      </c>
      <c r="Q138" t="s">
        <v>10203</v>
      </c>
      <c r="R138">
        <v>1</v>
      </c>
      <c r="S138" t="s">
        <v>10335</v>
      </c>
      <c r="Y138" s="4" t="s">
        <v>10690</v>
      </c>
      <c r="Z138" s="9">
        <v>2</v>
      </c>
    </row>
    <row r="139" spans="1:26" x14ac:dyDescent="0.25">
      <c r="A139" t="s">
        <v>360</v>
      </c>
      <c r="B139" t="s">
        <v>361</v>
      </c>
      <c r="C139" t="s">
        <v>76</v>
      </c>
      <c r="D139" t="s">
        <v>362</v>
      </c>
      <c r="E139" t="s">
        <v>18</v>
      </c>
      <c r="F139" t="s">
        <v>363</v>
      </c>
      <c r="G139" t="s">
        <v>364</v>
      </c>
      <c r="H139" t="s">
        <v>365</v>
      </c>
      <c r="I139" t="s">
        <v>34</v>
      </c>
      <c r="J139" t="s">
        <v>90</v>
      </c>
      <c r="K139" t="s">
        <v>24</v>
      </c>
      <c r="L139" t="s">
        <v>114</v>
      </c>
      <c r="M139" t="s">
        <v>366</v>
      </c>
      <c r="N139" t="s">
        <v>46</v>
      </c>
      <c r="P139" t="s">
        <v>10336</v>
      </c>
      <c r="Q139" t="s">
        <v>10337</v>
      </c>
      <c r="R139">
        <v>1</v>
      </c>
      <c r="S139" t="s">
        <v>10335</v>
      </c>
      <c r="Y139" s="4" t="s">
        <v>12029</v>
      </c>
      <c r="Z139" s="9">
        <v>2</v>
      </c>
    </row>
    <row r="140" spans="1:26" x14ac:dyDescent="0.25">
      <c r="A140" t="s">
        <v>7578</v>
      </c>
      <c r="B140" t="s">
        <v>7579</v>
      </c>
      <c r="C140" t="s">
        <v>76</v>
      </c>
      <c r="D140" t="s">
        <v>437</v>
      </c>
      <c r="E140" t="s">
        <v>695</v>
      </c>
      <c r="F140" t="s">
        <v>7580</v>
      </c>
      <c r="G140" t="s">
        <v>7581</v>
      </c>
      <c r="H140" t="s">
        <v>7582</v>
      </c>
      <c r="I140" t="s">
        <v>34</v>
      </c>
      <c r="J140" t="s">
        <v>5291</v>
      </c>
      <c r="K140" t="s">
        <v>24</v>
      </c>
      <c r="L140" t="s">
        <v>6811</v>
      </c>
      <c r="M140" t="s">
        <v>7583</v>
      </c>
      <c r="N140" t="s">
        <v>46</v>
      </c>
      <c r="P140" t="s">
        <v>10338</v>
      </c>
      <c r="Q140" t="s">
        <v>10138</v>
      </c>
      <c r="R140">
        <v>1</v>
      </c>
      <c r="S140" t="s">
        <v>10339</v>
      </c>
      <c r="Y140" s="4" t="s">
        <v>10708</v>
      </c>
      <c r="Z140" s="9">
        <v>2</v>
      </c>
    </row>
    <row r="141" spans="1:26" x14ac:dyDescent="0.25">
      <c r="A141" t="s">
        <v>7578</v>
      </c>
      <c r="B141" t="s">
        <v>7579</v>
      </c>
      <c r="C141" t="s">
        <v>76</v>
      </c>
      <c r="D141" t="s">
        <v>437</v>
      </c>
      <c r="E141" t="s">
        <v>695</v>
      </c>
      <c r="F141" t="s">
        <v>7580</v>
      </c>
      <c r="G141" t="s">
        <v>7581</v>
      </c>
      <c r="H141" t="s">
        <v>7582</v>
      </c>
      <c r="I141" t="s">
        <v>34</v>
      </c>
      <c r="J141" t="s">
        <v>5291</v>
      </c>
      <c r="K141" t="s">
        <v>24</v>
      </c>
      <c r="L141" t="s">
        <v>6811</v>
      </c>
      <c r="M141" t="s">
        <v>7583</v>
      </c>
      <c r="N141" t="s">
        <v>46</v>
      </c>
      <c r="P141" t="s">
        <v>10340</v>
      </c>
      <c r="Q141" t="s">
        <v>10138</v>
      </c>
      <c r="R141">
        <v>1</v>
      </c>
      <c r="S141" t="s">
        <v>10339</v>
      </c>
      <c r="Y141" s="4" t="s">
        <v>12583</v>
      </c>
      <c r="Z141" s="9">
        <v>2</v>
      </c>
    </row>
    <row r="142" spans="1:26" x14ac:dyDescent="0.25">
      <c r="A142" t="s">
        <v>7578</v>
      </c>
      <c r="B142" t="s">
        <v>7579</v>
      </c>
      <c r="C142" t="s">
        <v>76</v>
      </c>
      <c r="D142" t="s">
        <v>437</v>
      </c>
      <c r="E142" t="s">
        <v>695</v>
      </c>
      <c r="F142" t="s">
        <v>7580</v>
      </c>
      <c r="G142" t="s">
        <v>7581</v>
      </c>
      <c r="H142" t="s">
        <v>7582</v>
      </c>
      <c r="I142" t="s">
        <v>34</v>
      </c>
      <c r="J142" t="s">
        <v>5291</v>
      </c>
      <c r="K142" t="s">
        <v>24</v>
      </c>
      <c r="L142" t="s">
        <v>6811</v>
      </c>
      <c r="M142" t="s">
        <v>7583</v>
      </c>
      <c r="N142" t="s">
        <v>46</v>
      </c>
      <c r="P142" t="s">
        <v>10341</v>
      </c>
      <c r="Q142" t="s">
        <v>10138</v>
      </c>
      <c r="R142">
        <v>1</v>
      </c>
      <c r="S142" t="s">
        <v>10339</v>
      </c>
      <c r="Y142" s="4" t="s">
        <v>11257</v>
      </c>
      <c r="Z142" s="9">
        <v>2</v>
      </c>
    </row>
    <row r="143" spans="1:26" x14ac:dyDescent="0.25">
      <c r="A143" t="s">
        <v>7578</v>
      </c>
      <c r="B143" t="s">
        <v>7579</v>
      </c>
      <c r="C143" t="s">
        <v>76</v>
      </c>
      <c r="D143" t="s">
        <v>437</v>
      </c>
      <c r="E143" t="s">
        <v>695</v>
      </c>
      <c r="F143" t="s">
        <v>7580</v>
      </c>
      <c r="G143" t="s">
        <v>7581</v>
      </c>
      <c r="H143" t="s">
        <v>7582</v>
      </c>
      <c r="I143" t="s">
        <v>34</v>
      </c>
      <c r="J143" t="s">
        <v>5291</v>
      </c>
      <c r="K143" t="s">
        <v>24</v>
      </c>
      <c r="L143" t="s">
        <v>6811</v>
      </c>
      <c r="M143" t="s">
        <v>7583</v>
      </c>
      <c r="N143" t="s">
        <v>46</v>
      </c>
      <c r="P143" t="s">
        <v>10342</v>
      </c>
      <c r="Q143" t="s">
        <v>10138</v>
      </c>
      <c r="R143">
        <v>1</v>
      </c>
      <c r="S143" t="s">
        <v>10339</v>
      </c>
      <c r="Y143" s="4" t="s">
        <v>11405</v>
      </c>
      <c r="Z143" s="9">
        <v>2</v>
      </c>
    </row>
    <row r="144" spans="1:26" x14ac:dyDescent="0.25">
      <c r="A144" t="s">
        <v>7578</v>
      </c>
      <c r="B144" t="s">
        <v>7579</v>
      </c>
      <c r="C144" t="s">
        <v>76</v>
      </c>
      <c r="D144" t="s">
        <v>437</v>
      </c>
      <c r="E144" t="s">
        <v>695</v>
      </c>
      <c r="F144" t="s">
        <v>7580</v>
      </c>
      <c r="G144" t="s">
        <v>7581</v>
      </c>
      <c r="H144" t="s">
        <v>7582</v>
      </c>
      <c r="I144" t="s">
        <v>34</v>
      </c>
      <c r="J144" t="s">
        <v>5291</v>
      </c>
      <c r="K144" t="s">
        <v>24</v>
      </c>
      <c r="L144" t="s">
        <v>6811</v>
      </c>
      <c r="M144" t="s">
        <v>7583</v>
      </c>
      <c r="N144" t="s">
        <v>46</v>
      </c>
      <c r="P144" t="s">
        <v>10343</v>
      </c>
      <c r="Q144" t="s">
        <v>10344</v>
      </c>
      <c r="R144">
        <v>1</v>
      </c>
      <c r="S144" t="s">
        <v>10339</v>
      </c>
      <c r="Y144" s="4" t="s">
        <v>10375</v>
      </c>
      <c r="Z144" s="9">
        <v>2</v>
      </c>
    </row>
    <row r="145" spans="1:26" x14ac:dyDescent="0.25">
      <c r="A145" t="s">
        <v>7578</v>
      </c>
      <c r="B145" t="s">
        <v>7579</v>
      </c>
      <c r="C145" t="s">
        <v>76</v>
      </c>
      <c r="D145" t="s">
        <v>437</v>
      </c>
      <c r="E145" t="s">
        <v>695</v>
      </c>
      <c r="F145" t="s">
        <v>7580</v>
      </c>
      <c r="G145" t="s">
        <v>7581</v>
      </c>
      <c r="H145" t="s">
        <v>7582</v>
      </c>
      <c r="I145" t="s">
        <v>34</v>
      </c>
      <c r="J145" t="s">
        <v>5291</v>
      </c>
      <c r="K145" t="s">
        <v>24</v>
      </c>
      <c r="L145" t="s">
        <v>6811</v>
      </c>
      <c r="M145" t="s">
        <v>7583</v>
      </c>
      <c r="N145" t="s">
        <v>46</v>
      </c>
      <c r="P145" t="s">
        <v>10345</v>
      </c>
      <c r="Q145" t="s">
        <v>10344</v>
      </c>
      <c r="R145">
        <v>1</v>
      </c>
      <c r="S145" t="s">
        <v>10339</v>
      </c>
      <c r="Y145" s="4" t="s">
        <v>13032</v>
      </c>
      <c r="Z145" s="9">
        <v>2</v>
      </c>
    </row>
    <row r="146" spans="1:26" x14ac:dyDescent="0.25">
      <c r="A146" t="s">
        <v>7578</v>
      </c>
      <c r="B146" t="s">
        <v>7579</v>
      </c>
      <c r="C146" t="s">
        <v>76</v>
      </c>
      <c r="D146" t="s">
        <v>437</v>
      </c>
      <c r="E146" t="s">
        <v>695</v>
      </c>
      <c r="F146" t="s">
        <v>7580</v>
      </c>
      <c r="G146" t="s">
        <v>7581</v>
      </c>
      <c r="H146" t="s">
        <v>7582</v>
      </c>
      <c r="I146" t="s">
        <v>34</v>
      </c>
      <c r="J146" t="s">
        <v>5291</v>
      </c>
      <c r="K146" t="s">
        <v>24</v>
      </c>
      <c r="L146" t="s">
        <v>6811</v>
      </c>
      <c r="M146" t="s">
        <v>7583</v>
      </c>
      <c r="N146" t="s">
        <v>46</v>
      </c>
      <c r="P146" t="s">
        <v>10346</v>
      </c>
      <c r="Q146" t="s">
        <v>10347</v>
      </c>
      <c r="R146">
        <v>1</v>
      </c>
      <c r="S146" t="s">
        <v>10339</v>
      </c>
      <c r="Y146" s="4" t="s">
        <v>11459</v>
      </c>
      <c r="Z146" s="9">
        <v>2</v>
      </c>
    </row>
    <row r="147" spans="1:26" x14ac:dyDescent="0.25">
      <c r="A147" t="s">
        <v>7578</v>
      </c>
      <c r="B147" t="s">
        <v>7579</v>
      </c>
      <c r="C147" t="s">
        <v>76</v>
      </c>
      <c r="D147" t="s">
        <v>437</v>
      </c>
      <c r="E147" t="s">
        <v>695</v>
      </c>
      <c r="F147" t="s">
        <v>7580</v>
      </c>
      <c r="G147" t="s">
        <v>7581</v>
      </c>
      <c r="H147" t="s">
        <v>7582</v>
      </c>
      <c r="I147" t="s">
        <v>34</v>
      </c>
      <c r="J147" t="s">
        <v>5291</v>
      </c>
      <c r="K147" t="s">
        <v>24</v>
      </c>
      <c r="L147" t="s">
        <v>6811</v>
      </c>
      <c r="M147" t="s">
        <v>7583</v>
      </c>
      <c r="N147" t="s">
        <v>46</v>
      </c>
      <c r="P147" t="s">
        <v>10348</v>
      </c>
      <c r="Q147" t="s">
        <v>10347</v>
      </c>
      <c r="R147">
        <v>1</v>
      </c>
      <c r="S147" t="s">
        <v>10339</v>
      </c>
      <c r="Y147" s="4" t="s">
        <v>12499</v>
      </c>
      <c r="Z147" s="9">
        <v>2</v>
      </c>
    </row>
    <row r="148" spans="1:26" x14ac:dyDescent="0.25">
      <c r="A148" t="s">
        <v>7578</v>
      </c>
      <c r="B148" t="s">
        <v>7579</v>
      </c>
      <c r="C148" t="s">
        <v>76</v>
      </c>
      <c r="D148" t="s">
        <v>437</v>
      </c>
      <c r="E148" t="s">
        <v>695</v>
      </c>
      <c r="F148" t="s">
        <v>7580</v>
      </c>
      <c r="G148" t="s">
        <v>7581</v>
      </c>
      <c r="H148" t="s">
        <v>7582</v>
      </c>
      <c r="I148" t="s">
        <v>34</v>
      </c>
      <c r="J148" t="s">
        <v>5291</v>
      </c>
      <c r="K148" t="s">
        <v>24</v>
      </c>
      <c r="L148" t="s">
        <v>6811</v>
      </c>
      <c r="M148" t="s">
        <v>7583</v>
      </c>
      <c r="N148" t="s">
        <v>46</v>
      </c>
      <c r="P148" t="s">
        <v>10349</v>
      </c>
      <c r="Q148" t="s">
        <v>10347</v>
      </c>
      <c r="R148">
        <v>1</v>
      </c>
      <c r="S148" t="s">
        <v>10339</v>
      </c>
      <c r="Y148" s="4" t="s">
        <v>11667</v>
      </c>
      <c r="Z148" s="9">
        <v>2</v>
      </c>
    </row>
    <row r="149" spans="1:26" x14ac:dyDescent="0.25">
      <c r="A149" t="s">
        <v>7578</v>
      </c>
      <c r="B149" t="s">
        <v>7579</v>
      </c>
      <c r="C149" t="s">
        <v>76</v>
      </c>
      <c r="D149" t="s">
        <v>437</v>
      </c>
      <c r="E149" t="s">
        <v>695</v>
      </c>
      <c r="F149" t="s">
        <v>7580</v>
      </c>
      <c r="G149" t="s">
        <v>7581</v>
      </c>
      <c r="H149" t="s">
        <v>7582</v>
      </c>
      <c r="I149" t="s">
        <v>34</v>
      </c>
      <c r="J149" t="s">
        <v>5291</v>
      </c>
      <c r="K149" t="s">
        <v>24</v>
      </c>
      <c r="L149" t="s">
        <v>6811</v>
      </c>
      <c r="M149" t="s">
        <v>7583</v>
      </c>
      <c r="N149" t="s">
        <v>46</v>
      </c>
      <c r="P149" t="s">
        <v>10350</v>
      </c>
      <c r="Q149" t="s">
        <v>10347</v>
      </c>
      <c r="R149">
        <v>1</v>
      </c>
      <c r="S149" t="s">
        <v>10339</v>
      </c>
      <c r="Y149" s="4" t="s">
        <v>11057</v>
      </c>
      <c r="Z149" s="9">
        <v>2</v>
      </c>
    </row>
    <row r="150" spans="1:26" x14ac:dyDescent="0.25">
      <c r="A150" t="s">
        <v>7011</v>
      </c>
      <c r="B150" t="s">
        <v>7012</v>
      </c>
      <c r="C150" t="s">
        <v>76</v>
      </c>
      <c r="D150" t="s">
        <v>631</v>
      </c>
      <c r="E150" t="s">
        <v>18</v>
      </c>
      <c r="F150" t="s">
        <v>7013</v>
      </c>
      <c r="G150" t="s">
        <v>7014</v>
      </c>
      <c r="H150" t="s">
        <v>7015</v>
      </c>
      <c r="I150" t="s">
        <v>34</v>
      </c>
      <c r="J150" t="s">
        <v>315</v>
      </c>
      <c r="K150" t="s">
        <v>24</v>
      </c>
      <c r="L150" t="s">
        <v>2467</v>
      </c>
      <c r="M150" t="s">
        <v>7016</v>
      </c>
      <c r="N150" t="s">
        <v>46</v>
      </c>
      <c r="P150" t="s">
        <v>10351</v>
      </c>
      <c r="Q150" t="s">
        <v>10352</v>
      </c>
      <c r="R150">
        <v>1</v>
      </c>
      <c r="S150" t="s">
        <v>10353</v>
      </c>
      <c r="Y150" s="4" t="s">
        <v>12101</v>
      </c>
      <c r="Z150" s="9">
        <v>2</v>
      </c>
    </row>
    <row r="151" spans="1:26" x14ac:dyDescent="0.25">
      <c r="A151" t="s">
        <v>7011</v>
      </c>
      <c r="B151" t="s">
        <v>7012</v>
      </c>
      <c r="C151" t="s">
        <v>76</v>
      </c>
      <c r="D151" t="s">
        <v>631</v>
      </c>
      <c r="E151" t="s">
        <v>18</v>
      </c>
      <c r="F151" t="s">
        <v>7013</v>
      </c>
      <c r="G151" t="s">
        <v>7014</v>
      </c>
      <c r="H151" t="s">
        <v>7015</v>
      </c>
      <c r="I151" t="s">
        <v>34</v>
      </c>
      <c r="J151" t="s">
        <v>315</v>
      </c>
      <c r="K151" t="s">
        <v>24</v>
      </c>
      <c r="L151" t="s">
        <v>2467</v>
      </c>
      <c r="M151" t="s">
        <v>7016</v>
      </c>
      <c r="N151" t="s">
        <v>46</v>
      </c>
      <c r="P151" t="s">
        <v>10354</v>
      </c>
      <c r="Q151" t="s">
        <v>10352</v>
      </c>
      <c r="R151">
        <v>1</v>
      </c>
      <c r="S151" t="s">
        <v>10353</v>
      </c>
      <c r="Y151" s="4" t="s">
        <v>12104</v>
      </c>
      <c r="Z151" s="9">
        <v>2</v>
      </c>
    </row>
    <row r="152" spans="1:26" x14ac:dyDescent="0.25">
      <c r="A152" t="s">
        <v>8240</v>
      </c>
      <c r="B152" t="s">
        <v>8241</v>
      </c>
      <c r="C152" t="s">
        <v>76</v>
      </c>
      <c r="D152" t="s">
        <v>631</v>
      </c>
      <c r="E152" t="s">
        <v>18</v>
      </c>
      <c r="F152" t="s">
        <v>8242</v>
      </c>
      <c r="G152" t="s">
        <v>8243</v>
      </c>
      <c r="H152" t="s">
        <v>8244</v>
      </c>
      <c r="I152" t="s">
        <v>34</v>
      </c>
      <c r="J152" t="s">
        <v>8245</v>
      </c>
      <c r="K152" t="s">
        <v>24</v>
      </c>
      <c r="L152" t="s">
        <v>3765</v>
      </c>
      <c r="M152" t="s">
        <v>8246</v>
      </c>
      <c r="N152" t="s">
        <v>46</v>
      </c>
      <c r="P152" t="s">
        <v>10355</v>
      </c>
      <c r="Q152" t="s">
        <v>10297</v>
      </c>
      <c r="R152">
        <v>1</v>
      </c>
      <c r="S152" t="s">
        <v>10356</v>
      </c>
      <c r="Y152" s="4" t="s">
        <v>10558</v>
      </c>
      <c r="Z152" s="9">
        <v>2</v>
      </c>
    </row>
    <row r="153" spans="1:26" x14ac:dyDescent="0.25">
      <c r="A153" t="s">
        <v>8240</v>
      </c>
      <c r="B153" t="s">
        <v>8241</v>
      </c>
      <c r="C153" t="s">
        <v>76</v>
      </c>
      <c r="D153" t="s">
        <v>631</v>
      </c>
      <c r="E153" t="s">
        <v>18</v>
      </c>
      <c r="F153" t="s">
        <v>8242</v>
      </c>
      <c r="G153" t="s">
        <v>8243</v>
      </c>
      <c r="H153" t="s">
        <v>8244</v>
      </c>
      <c r="I153" t="s">
        <v>34</v>
      </c>
      <c r="J153" t="s">
        <v>8245</v>
      </c>
      <c r="K153" t="s">
        <v>24</v>
      </c>
      <c r="L153" t="s">
        <v>3765</v>
      </c>
      <c r="M153" t="s">
        <v>8246</v>
      </c>
      <c r="N153" t="s">
        <v>46</v>
      </c>
      <c r="P153" t="s">
        <v>10357</v>
      </c>
      <c r="Q153" t="s">
        <v>10297</v>
      </c>
      <c r="R153">
        <v>1</v>
      </c>
      <c r="S153" t="s">
        <v>10356</v>
      </c>
      <c r="Y153" s="4" t="s">
        <v>12659</v>
      </c>
      <c r="Z153" s="9">
        <v>2</v>
      </c>
    </row>
    <row r="154" spans="1:26" x14ac:dyDescent="0.25">
      <c r="A154" t="s">
        <v>8240</v>
      </c>
      <c r="B154" t="s">
        <v>8241</v>
      </c>
      <c r="C154" t="s">
        <v>76</v>
      </c>
      <c r="D154" t="s">
        <v>631</v>
      </c>
      <c r="E154" t="s">
        <v>18</v>
      </c>
      <c r="F154" t="s">
        <v>8242</v>
      </c>
      <c r="G154" t="s">
        <v>8243</v>
      </c>
      <c r="H154" t="s">
        <v>8244</v>
      </c>
      <c r="I154" t="s">
        <v>34</v>
      </c>
      <c r="J154" t="s">
        <v>8245</v>
      </c>
      <c r="K154" t="s">
        <v>24</v>
      </c>
      <c r="L154" t="s">
        <v>3765</v>
      </c>
      <c r="M154" t="s">
        <v>8246</v>
      </c>
      <c r="N154" t="s">
        <v>46</v>
      </c>
      <c r="P154" t="s">
        <v>10358</v>
      </c>
      <c r="Q154" t="s">
        <v>10297</v>
      </c>
      <c r="R154">
        <v>1</v>
      </c>
      <c r="S154" t="s">
        <v>10356</v>
      </c>
      <c r="Y154" s="4" t="s">
        <v>11879</v>
      </c>
      <c r="Z154" s="9">
        <v>2</v>
      </c>
    </row>
    <row r="155" spans="1:26" x14ac:dyDescent="0.25">
      <c r="A155" t="s">
        <v>8240</v>
      </c>
      <c r="B155" t="s">
        <v>8241</v>
      </c>
      <c r="C155" t="s">
        <v>76</v>
      </c>
      <c r="D155" t="s">
        <v>631</v>
      </c>
      <c r="E155" t="s">
        <v>18</v>
      </c>
      <c r="F155" t="s">
        <v>8242</v>
      </c>
      <c r="G155" t="s">
        <v>8243</v>
      </c>
      <c r="H155" t="s">
        <v>8244</v>
      </c>
      <c r="I155" t="s">
        <v>34</v>
      </c>
      <c r="J155" t="s">
        <v>8245</v>
      </c>
      <c r="K155" t="s">
        <v>24</v>
      </c>
      <c r="L155" t="s">
        <v>3765</v>
      </c>
      <c r="M155" t="s">
        <v>8246</v>
      </c>
      <c r="N155" t="s">
        <v>46</v>
      </c>
      <c r="P155" t="s">
        <v>10359</v>
      </c>
      <c r="Q155" t="s">
        <v>10297</v>
      </c>
      <c r="R155">
        <v>1</v>
      </c>
      <c r="S155" t="s">
        <v>10356</v>
      </c>
      <c r="Y155" s="4" t="s">
        <v>12621</v>
      </c>
      <c r="Z155" s="9">
        <v>2</v>
      </c>
    </row>
    <row r="156" spans="1:26" x14ac:dyDescent="0.25">
      <c r="A156" t="s">
        <v>2513</v>
      </c>
      <c r="B156" t="s">
        <v>5025</v>
      </c>
      <c r="C156" t="s">
        <v>76</v>
      </c>
      <c r="D156" t="s">
        <v>4535</v>
      </c>
      <c r="E156" t="s">
        <v>695</v>
      </c>
      <c r="F156" t="s">
        <v>5026</v>
      </c>
      <c r="G156" t="s">
        <v>5027</v>
      </c>
      <c r="H156" t="s">
        <v>5028</v>
      </c>
      <c r="I156" t="s">
        <v>34</v>
      </c>
      <c r="J156" t="s">
        <v>4634</v>
      </c>
      <c r="K156" t="s">
        <v>24</v>
      </c>
      <c r="L156" t="s">
        <v>193</v>
      </c>
      <c r="M156" t="s">
        <v>5029</v>
      </c>
      <c r="N156" t="s">
        <v>46</v>
      </c>
      <c r="P156" t="s">
        <v>10360</v>
      </c>
      <c r="Q156" t="s">
        <v>10255</v>
      </c>
      <c r="R156">
        <v>1</v>
      </c>
      <c r="S156" t="s">
        <v>10263</v>
      </c>
      <c r="Y156" s="4" t="s">
        <v>10267</v>
      </c>
      <c r="Z156" s="9">
        <v>2</v>
      </c>
    </row>
    <row r="157" spans="1:26" x14ac:dyDescent="0.25">
      <c r="A157" t="s">
        <v>2513</v>
      </c>
      <c r="B157" t="s">
        <v>5025</v>
      </c>
      <c r="C157" t="s">
        <v>76</v>
      </c>
      <c r="D157" t="s">
        <v>4535</v>
      </c>
      <c r="E157" t="s">
        <v>695</v>
      </c>
      <c r="F157" t="s">
        <v>5026</v>
      </c>
      <c r="G157" t="s">
        <v>5027</v>
      </c>
      <c r="H157" t="s">
        <v>5028</v>
      </c>
      <c r="I157" t="s">
        <v>34</v>
      </c>
      <c r="J157" t="s">
        <v>4634</v>
      </c>
      <c r="K157" t="s">
        <v>24</v>
      </c>
      <c r="L157" t="s">
        <v>193</v>
      </c>
      <c r="M157" t="s">
        <v>5029</v>
      </c>
      <c r="N157" t="s">
        <v>46</v>
      </c>
      <c r="P157" t="s">
        <v>4133</v>
      </c>
      <c r="Q157" t="s">
        <v>10255</v>
      </c>
      <c r="R157">
        <v>1</v>
      </c>
      <c r="S157" t="s">
        <v>10263</v>
      </c>
      <c r="Y157" s="4" t="s">
        <v>11678</v>
      </c>
      <c r="Z157" s="9">
        <v>2</v>
      </c>
    </row>
    <row r="158" spans="1:26" x14ac:dyDescent="0.25">
      <c r="A158" t="s">
        <v>2513</v>
      </c>
      <c r="B158" t="s">
        <v>5025</v>
      </c>
      <c r="C158" t="s">
        <v>76</v>
      </c>
      <c r="D158" t="s">
        <v>4535</v>
      </c>
      <c r="E158" t="s">
        <v>695</v>
      </c>
      <c r="F158" t="s">
        <v>5026</v>
      </c>
      <c r="G158" t="s">
        <v>5027</v>
      </c>
      <c r="H158" t="s">
        <v>5028</v>
      </c>
      <c r="I158" t="s">
        <v>34</v>
      </c>
      <c r="J158" t="s">
        <v>4634</v>
      </c>
      <c r="K158" t="s">
        <v>24</v>
      </c>
      <c r="L158" t="s">
        <v>193</v>
      </c>
      <c r="M158" t="s">
        <v>5029</v>
      </c>
      <c r="N158" t="s">
        <v>46</v>
      </c>
      <c r="P158" t="s">
        <v>10361</v>
      </c>
      <c r="Q158" t="s">
        <v>10255</v>
      </c>
      <c r="R158">
        <v>1</v>
      </c>
      <c r="S158" t="s">
        <v>10263</v>
      </c>
      <c r="Y158" s="4" t="s">
        <v>11860</v>
      </c>
      <c r="Z158" s="9">
        <v>2</v>
      </c>
    </row>
    <row r="159" spans="1:26" x14ac:dyDescent="0.25">
      <c r="A159" t="s">
        <v>367</v>
      </c>
      <c r="B159" t="s">
        <v>368</v>
      </c>
      <c r="C159" t="s">
        <v>76</v>
      </c>
      <c r="D159" t="s">
        <v>197</v>
      </c>
      <c r="E159" t="s">
        <v>18</v>
      </c>
      <c r="F159" t="s">
        <v>369</v>
      </c>
      <c r="G159" t="s">
        <v>370</v>
      </c>
      <c r="H159" t="s">
        <v>371</v>
      </c>
      <c r="I159" t="s">
        <v>34</v>
      </c>
      <c r="J159" t="s">
        <v>372</v>
      </c>
      <c r="K159" t="s">
        <v>24</v>
      </c>
      <c r="L159" t="s">
        <v>373</v>
      </c>
      <c r="M159" t="s">
        <v>374</v>
      </c>
      <c r="N159" t="s">
        <v>46</v>
      </c>
      <c r="P159" t="s">
        <v>10362</v>
      </c>
      <c r="Q159" t="s">
        <v>10156</v>
      </c>
      <c r="R159">
        <v>1</v>
      </c>
      <c r="S159" t="s">
        <v>10363</v>
      </c>
      <c r="Y159" s="4" t="s">
        <v>10902</v>
      </c>
      <c r="Z159" s="9">
        <v>2</v>
      </c>
    </row>
    <row r="160" spans="1:26" x14ac:dyDescent="0.25">
      <c r="A160" t="s">
        <v>367</v>
      </c>
      <c r="B160" t="s">
        <v>368</v>
      </c>
      <c r="C160" t="s">
        <v>76</v>
      </c>
      <c r="D160" t="s">
        <v>197</v>
      </c>
      <c r="E160" t="s">
        <v>18</v>
      </c>
      <c r="F160" t="s">
        <v>369</v>
      </c>
      <c r="G160" t="s">
        <v>370</v>
      </c>
      <c r="H160" t="s">
        <v>371</v>
      </c>
      <c r="I160" t="s">
        <v>34</v>
      </c>
      <c r="J160" t="s">
        <v>372</v>
      </c>
      <c r="K160" t="s">
        <v>24</v>
      </c>
      <c r="L160" t="s">
        <v>373</v>
      </c>
      <c r="M160" t="s">
        <v>374</v>
      </c>
      <c r="N160" t="s">
        <v>46</v>
      </c>
      <c r="P160" t="s">
        <v>10364</v>
      </c>
      <c r="Q160" t="s">
        <v>10365</v>
      </c>
      <c r="R160">
        <v>1</v>
      </c>
      <c r="S160" t="s">
        <v>10363</v>
      </c>
      <c r="Y160" s="4" t="s">
        <v>12550</v>
      </c>
      <c r="Z160" s="9">
        <v>2</v>
      </c>
    </row>
    <row r="161" spans="1:26" x14ac:dyDescent="0.25">
      <c r="A161" t="s">
        <v>367</v>
      </c>
      <c r="B161" t="s">
        <v>368</v>
      </c>
      <c r="C161" t="s">
        <v>76</v>
      </c>
      <c r="D161" t="s">
        <v>197</v>
      </c>
      <c r="E161" t="s">
        <v>18</v>
      </c>
      <c r="F161" t="s">
        <v>369</v>
      </c>
      <c r="G161" t="s">
        <v>370</v>
      </c>
      <c r="H161" t="s">
        <v>371</v>
      </c>
      <c r="I161" t="s">
        <v>34</v>
      </c>
      <c r="J161" t="s">
        <v>372</v>
      </c>
      <c r="K161" t="s">
        <v>24</v>
      </c>
      <c r="L161" t="s">
        <v>373</v>
      </c>
      <c r="M161" t="s">
        <v>374</v>
      </c>
      <c r="N161" t="s">
        <v>46</v>
      </c>
      <c r="P161" t="s">
        <v>10366</v>
      </c>
      <c r="Q161" t="s">
        <v>10365</v>
      </c>
      <c r="R161">
        <v>1</v>
      </c>
      <c r="S161" t="s">
        <v>10363</v>
      </c>
      <c r="Y161" s="4" t="s">
        <v>10846</v>
      </c>
      <c r="Z161" s="9">
        <v>2</v>
      </c>
    </row>
    <row r="162" spans="1:26" x14ac:dyDescent="0.25">
      <c r="A162" t="s">
        <v>367</v>
      </c>
      <c r="B162" t="s">
        <v>368</v>
      </c>
      <c r="C162" t="s">
        <v>76</v>
      </c>
      <c r="D162" t="s">
        <v>197</v>
      </c>
      <c r="E162" t="s">
        <v>18</v>
      </c>
      <c r="F162" t="s">
        <v>369</v>
      </c>
      <c r="G162" t="s">
        <v>370</v>
      </c>
      <c r="H162" t="s">
        <v>371</v>
      </c>
      <c r="I162" t="s">
        <v>34</v>
      </c>
      <c r="J162" t="s">
        <v>372</v>
      </c>
      <c r="K162" t="s">
        <v>24</v>
      </c>
      <c r="L162" t="s">
        <v>373</v>
      </c>
      <c r="M162" t="s">
        <v>374</v>
      </c>
      <c r="N162" t="s">
        <v>46</v>
      </c>
      <c r="P162" t="s">
        <v>10367</v>
      </c>
      <c r="Q162" t="s">
        <v>10368</v>
      </c>
      <c r="R162">
        <v>1</v>
      </c>
      <c r="S162" t="s">
        <v>10363</v>
      </c>
      <c r="Y162" s="4" t="s">
        <v>11557</v>
      </c>
      <c r="Z162" s="9">
        <v>2</v>
      </c>
    </row>
    <row r="163" spans="1:26" x14ac:dyDescent="0.25">
      <c r="A163" t="s">
        <v>367</v>
      </c>
      <c r="B163" t="s">
        <v>368</v>
      </c>
      <c r="C163" t="s">
        <v>76</v>
      </c>
      <c r="D163" t="s">
        <v>197</v>
      </c>
      <c r="E163" t="s">
        <v>18</v>
      </c>
      <c r="F163" t="s">
        <v>369</v>
      </c>
      <c r="G163" t="s">
        <v>370</v>
      </c>
      <c r="H163" t="s">
        <v>371</v>
      </c>
      <c r="I163" t="s">
        <v>34</v>
      </c>
      <c r="J163" t="s">
        <v>372</v>
      </c>
      <c r="K163" t="s">
        <v>24</v>
      </c>
      <c r="L163" t="s">
        <v>373</v>
      </c>
      <c r="M163" t="s">
        <v>374</v>
      </c>
      <c r="N163" t="s">
        <v>46</v>
      </c>
      <c r="P163" t="s">
        <v>10369</v>
      </c>
      <c r="Q163" t="s">
        <v>10368</v>
      </c>
      <c r="R163">
        <v>1</v>
      </c>
      <c r="S163" t="s">
        <v>10363</v>
      </c>
      <c r="Y163" s="4" t="s">
        <v>11827</v>
      </c>
      <c r="Z163" s="9">
        <v>2</v>
      </c>
    </row>
    <row r="164" spans="1:26" x14ac:dyDescent="0.25">
      <c r="A164" t="s">
        <v>2865</v>
      </c>
      <c r="B164" t="s">
        <v>2866</v>
      </c>
      <c r="C164" t="s">
        <v>76</v>
      </c>
      <c r="D164" t="s">
        <v>1376</v>
      </c>
      <c r="E164" t="s">
        <v>18</v>
      </c>
      <c r="F164" t="s">
        <v>2867</v>
      </c>
      <c r="G164" t="s">
        <v>2868</v>
      </c>
      <c r="H164" t="s">
        <v>2869</v>
      </c>
      <c r="I164" t="s">
        <v>34</v>
      </c>
      <c r="J164" t="s">
        <v>201</v>
      </c>
      <c r="K164" t="s">
        <v>24</v>
      </c>
      <c r="L164" t="s">
        <v>477</v>
      </c>
      <c r="M164" t="s">
        <v>2870</v>
      </c>
      <c r="N164" t="s">
        <v>46</v>
      </c>
      <c r="P164" t="s">
        <v>10370</v>
      </c>
      <c r="Q164" t="s">
        <v>10138</v>
      </c>
      <c r="R164">
        <v>1</v>
      </c>
      <c r="S164" t="s">
        <v>10371</v>
      </c>
      <c r="Y164" s="4" t="s">
        <v>12262</v>
      </c>
      <c r="Z164" s="9">
        <v>2</v>
      </c>
    </row>
    <row r="165" spans="1:26" x14ac:dyDescent="0.25">
      <c r="A165" t="s">
        <v>7087</v>
      </c>
      <c r="B165" t="s">
        <v>101</v>
      </c>
      <c r="C165" t="s">
        <v>16</v>
      </c>
      <c r="D165" t="s">
        <v>102</v>
      </c>
      <c r="E165" t="s">
        <v>18</v>
      </c>
      <c r="F165" t="s">
        <v>7088</v>
      </c>
      <c r="G165" t="s">
        <v>7089</v>
      </c>
      <c r="H165" t="s">
        <v>7090</v>
      </c>
      <c r="I165" t="s">
        <v>34</v>
      </c>
      <c r="J165" t="s">
        <v>1501</v>
      </c>
      <c r="K165" t="s">
        <v>24</v>
      </c>
      <c r="L165" t="s">
        <v>82</v>
      </c>
      <c r="M165" t="s">
        <v>7091</v>
      </c>
      <c r="N165" t="s">
        <v>46</v>
      </c>
      <c r="P165" t="s">
        <v>10372</v>
      </c>
      <c r="Q165" t="s">
        <v>10373</v>
      </c>
      <c r="R165">
        <v>1</v>
      </c>
      <c r="S165" t="s">
        <v>10374</v>
      </c>
      <c r="Y165" s="4" t="s">
        <v>10321</v>
      </c>
      <c r="Z165" s="9">
        <v>2</v>
      </c>
    </row>
    <row r="166" spans="1:26" x14ac:dyDescent="0.25">
      <c r="A166" t="s">
        <v>7087</v>
      </c>
      <c r="B166" t="s">
        <v>101</v>
      </c>
      <c r="C166" t="s">
        <v>16</v>
      </c>
      <c r="D166" t="s">
        <v>102</v>
      </c>
      <c r="E166" t="s">
        <v>18</v>
      </c>
      <c r="F166" t="s">
        <v>7088</v>
      </c>
      <c r="G166" t="s">
        <v>7089</v>
      </c>
      <c r="H166" t="s">
        <v>7090</v>
      </c>
      <c r="I166" t="s">
        <v>34</v>
      </c>
      <c r="J166" t="s">
        <v>1501</v>
      </c>
      <c r="K166" t="s">
        <v>24</v>
      </c>
      <c r="L166" t="s">
        <v>82</v>
      </c>
      <c r="M166" t="s">
        <v>7091</v>
      </c>
      <c r="N166" t="s">
        <v>46</v>
      </c>
      <c r="P166" t="s">
        <v>10375</v>
      </c>
      <c r="Q166" t="s">
        <v>10373</v>
      </c>
      <c r="R166">
        <v>1</v>
      </c>
      <c r="S166" t="s">
        <v>10374</v>
      </c>
      <c r="Y166" s="4" t="s">
        <v>10331</v>
      </c>
      <c r="Z166" s="9">
        <v>2</v>
      </c>
    </row>
    <row r="167" spans="1:26" x14ac:dyDescent="0.25">
      <c r="A167" t="s">
        <v>7087</v>
      </c>
      <c r="B167" t="s">
        <v>101</v>
      </c>
      <c r="C167" t="s">
        <v>16</v>
      </c>
      <c r="D167" t="s">
        <v>102</v>
      </c>
      <c r="E167" t="s">
        <v>18</v>
      </c>
      <c r="F167" t="s">
        <v>7088</v>
      </c>
      <c r="G167" t="s">
        <v>7089</v>
      </c>
      <c r="H167" t="s">
        <v>7090</v>
      </c>
      <c r="I167" t="s">
        <v>34</v>
      </c>
      <c r="J167" t="s">
        <v>1501</v>
      </c>
      <c r="K167" t="s">
        <v>24</v>
      </c>
      <c r="L167" t="s">
        <v>82</v>
      </c>
      <c r="M167" t="s">
        <v>7091</v>
      </c>
      <c r="N167" t="s">
        <v>46</v>
      </c>
      <c r="P167" t="s">
        <v>10376</v>
      </c>
      <c r="Q167" t="s">
        <v>10377</v>
      </c>
      <c r="R167">
        <v>1</v>
      </c>
      <c r="S167" t="s">
        <v>10374</v>
      </c>
      <c r="Y167" s="4" t="s">
        <v>13034</v>
      </c>
      <c r="Z167" s="9">
        <v>2</v>
      </c>
    </row>
    <row r="168" spans="1:26" x14ac:dyDescent="0.25">
      <c r="A168" t="s">
        <v>6450</v>
      </c>
      <c r="B168" t="s">
        <v>6451</v>
      </c>
      <c r="C168" t="s">
        <v>16</v>
      </c>
      <c r="D168" t="s">
        <v>6452</v>
      </c>
      <c r="E168" t="s">
        <v>18</v>
      </c>
      <c r="F168" t="s">
        <v>6453</v>
      </c>
      <c r="G168" t="s">
        <v>6454</v>
      </c>
      <c r="H168" t="s">
        <v>6455</v>
      </c>
      <c r="I168" t="s">
        <v>34</v>
      </c>
      <c r="J168" t="s">
        <v>4634</v>
      </c>
      <c r="K168" t="s">
        <v>24</v>
      </c>
      <c r="L168" t="s">
        <v>3702</v>
      </c>
      <c r="M168" t="s">
        <v>6456</v>
      </c>
      <c r="N168" t="s">
        <v>46</v>
      </c>
      <c r="P168" t="s">
        <v>10378</v>
      </c>
      <c r="Q168" t="s">
        <v>10379</v>
      </c>
      <c r="R168">
        <v>1</v>
      </c>
      <c r="S168" t="s">
        <v>10380</v>
      </c>
      <c r="Y168" s="4" t="s">
        <v>11826</v>
      </c>
      <c r="Z168" s="9">
        <v>2</v>
      </c>
    </row>
    <row r="169" spans="1:26" x14ac:dyDescent="0.25">
      <c r="A169" t="s">
        <v>6450</v>
      </c>
      <c r="B169" t="s">
        <v>6451</v>
      </c>
      <c r="C169" t="s">
        <v>16</v>
      </c>
      <c r="D169" t="s">
        <v>6452</v>
      </c>
      <c r="E169" t="s">
        <v>18</v>
      </c>
      <c r="F169" t="s">
        <v>6453</v>
      </c>
      <c r="G169" t="s">
        <v>6454</v>
      </c>
      <c r="H169" t="s">
        <v>6455</v>
      </c>
      <c r="I169" t="s">
        <v>34</v>
      </c>
      <c r="J169" t="s">
        <v>4634</v>
      </c>
      <c r="K169" t="s">
        <v>24</v>
      </c>
      <c r="L169" t="s">
        <v>3702</v>
      </c>
      <c r="M169" t="s">
        <v>6456</v>
      </c>
      <c r="N169" t="s">
        <v>46</v>
      </c>
      <c r="P169" t="s">
        <v>10381</v>
      </c>
      <c r="Q169" t="s">
        <v>10382</v>
      </c>
      <c r="R169">
        <v>1</v>
      </c>
      <c r="S169" t="s">
        <v>10380</v>
      </c>
      <c r="Y169" s="4" t="s">
        <v>11833</v>
      </c>
      <c r="Z169" s="9">
        <v>2</v>
      </c>
    </row>
    <row r="170" spans="1:26" x14ac:dyDescent="0.25">
      <c r="A170" t="s">
        <v>4400</v>
      </c>
      <c r="B170" t="s">
        <v>4401</v>
      </c>
      <c r="C170" t="s">
        <v>16</v>
      </c>
      <c r="D170" t="s">
        <v>2691</v>
      </c>
      <c r="E170" t="s">
        <v>18</v>
      </c>
      <c r="F170" t="s">
        <v>4402</v>
      </c>
      <c r="G170" t="s">
        <v>4403</v>
      </c>
      <c r="H170" t="s">
        <v>4404</v>
      </c>
      <c r="I170" t="s">
        <v>34</v>
      </c>
      <c r="J170" t="s">
        <v>372</v>
      </c>
      <c r="K170" t="s">
        <v>24</v>
      </c>
      <c r="L170" t="s">
        <v>224</v>
      </c>
      <c r="M170" t="s">
        <v>4405</v>
      </c>
      <c r="N170" t="s">
        <v>46</v>
      </c>
      <c r="P170" t="s">
        <v>10383</v>
      </c>
      <c r="Q170" t="s">
        <v>10145</v>
      </c>
      <c r="R170">
        <v>1</v>
      </c>
      <c r="S170" t="s">
        <v>10384</v>
      </c>
      <c r="Y170" s="4" t="s">
        <v>11522</v>
      </c>
      <c r="Z170" s="9">
        <v>2</v>
      </c>
    </row>
    <row r="171" spans="1:26" x14ac:dyDescent="0.25">
      <c r="A171" t="s">
        <v>9050</v>
      </c>
      <c r="B171" t="s">
        <v>2866</v>
      </c>
      <c r="C171" t="s">
        <v>76</v>
      </c>
      <c r="D171" t="s">
        <v>1376</v>
      </c>
      <c r="E171" t="s">
        <v>18</v>
      </c>
      <c r="F171" t="s">
        <v>9051</v>
      </c>
      <c r="G171" t="s">
        <v>9052</v>
      </c>
      <c r="H171" t="s">
        <v>9053</v>
      </c>
      <c r="I171" t="s">
        <v>34</v>
      </c>
      <c r="J171" t="s">
        <v>201</v>
      </c>
      <c r="K171" t="s">
        <v>24</v>
      </c>
      <c r="L171" t="s">
        <v>477</v>
      </c>
      <c r="M171" t="s">
        <v>9054</v>
      </c>
      <c r="N171" t="s">
        <v>46</v>
      </c>
      <c r="P171" t="s">
        <v>10385</v>
      </c>
      <c r="Q171" t="s">
        <v>10138</v>
      </c>
      <c r="R171">
        <v>1</v>
      </c>
      <c r="S171" t="s">
        <v>10386</v>
      </c>
      <c r="Y171" s="4" t="s">
        <v>11725</v>
      </c>
      <c r="Z171" s="9">
        <v>2</v>
      </c>
    </row>
    <row r="172" spans="1:26" x14ac:dyDescent="0.25">
      <c r="A172" t="s">
        <v>9050</v>
      </c>
      <c r="B172" t="s">
        <v>2866</v>
      </c>
      <c r="C172" t="s">
        <v>76</v>
      </c>
      <c r="D172" t="s">
        <v>1376</v>
      </c>
      <c r="E172" t="s">
        <v>18</v>
      </c>
      <c r="F172" t="s">
        <v>9051</v>
      </c>
      <c r="G172" t="s">
        <v>9052</v>
      </c>
      <c r="H172" t="s">
        <v>9053</v>
      </c>
      <c r="I172" t="s">
        <v>34</v>
      </c>
      <c r="J172" t="s">
        <v>201</v>
      </c>
      <c r="K172" t="s">
        <v>24</v>
      </c>
      <c r="L172" t="s">
        <v>477</v>
      </c>
      <c r="M172" t="s">
        <v>9054</v>
      </c>
      <c r="N172" t="s">
        <v>46</v>
      </c>
      <c r="P172" t="s">
        <v>10330</v>
      </c>
      <c r="Q172" t="s">
        <v>10387</v>
      </c>
      <c r="R172">
        <v>2</v>
      </c>
      <c r="S172" t="s">
        <v>10386</v>
      </c>
      <c r="Y172" s="4" t="s">
        <v>11329</v>
      </c>
      <c r="Z172" s="9">
        <v>2</v>
      </c>
    </row>
    <row r="173" spans="1:26" x14ac:dyDescent="0.25">
      <c r="A173" t="s">
        <v>9050</v>
      </c>
      <c r="B173" t="s">
        <v>2866</v>
      </c>
      <c r="C173" t="s">
        <v>76</v>
      </c>
      <c r="D173" t="s">
        <v>1376</v>
      </c>
      <c r="E173" t="s">
        <v>18</v>
      </c>
      <c r="F173" t="s">
        <v>9051</v>
      </c>
      <c r="G173" t="s">
        <v>9052</v>
      </c>
      <c r="H173" t="s">
        <v>9053</v>
      </c>
      <c r="I173" t="s">
        <v>34</v>
      </c>
      <c r="J173" t="s">
        <v>201</v>
      </c>
      <c r="K173" t="s">
        <v>24</v>
      </c>
      <c r="L173" t="s">
        <v>477</v>
      </c>
      <c r="M173" t="s">
        <v>9054</v>
      </c>
      <c r="N173" t="s">
        <v>46</v>
      </c>
      <c r="P173" t="s">
        <v>10388</v>
      </c>
      <c r="Q173" t="s">
        <v>10227</v>
      </c>
      <c r="R173">
        <v>1</v>
      </c>
      <c r="S173" t="s">
        <v>10386</v>
      </c>
      <c r="Y173" s="4" t="s">
        <v>13028</v>
      </c>
      <c r="Z173" s="9">
        <v>2</v>
      </c>
    </row>
    <row r="174" spans="1:26" x14ac:dyDescent="0.25">
      <c r="A174" t="s">
        <v>9050</v>
      </c>
      <c r="B174" t="s">
        <v>2866</v>
      </c>
      <c r="C174" t="s">
        <v>76</v>
      </c>
      <c r="D174" t="s">
        <v>1376</v>
      </c>
      <c r="E174" t="s">
        <v>18</v>
      </c>
      <c r="F174" t="s">
        <v>9051</v>
      </c>
      <c r="G174" t="s">
        <v>9052</v>
      </c>
      <c r="H174" t="s">
        <v>9053</v>
      </c>
      <c r="I174" t="s">
        <v>34</v>
      </c>
      <c r="J174" t="s">
        <v>201</v>
      </c>
      <c r="K174" t="s">
        <v>24</v>
      </c>
      <c r="L174" t="s">
        <v>477</v>
      </c>
      <c r="M174" t="s">
        <v>9054</v>
      </c>
      <c r="N174" t="s">
        <v>46</v>
      </c>
      <c r="P174" t="s">
        <v>10389</v>
      </c>
      <c r="Q174" t="s">
        <v>10390</v>
      </c>
      <c r="R174">
        <v>1</v>
      </c>
      <c r="S174" t="s">
        <v>10386</v>
      </c>
      <c r="Y174" s="4" t="s">
        <v>10439</v>
      </c>
      <c r="Z174" s="9">
        <v>2</v>
      </c>
    </row>
    <row r="175" spans="1:26" x14ac:dyDescent="0.25">
      <c r="A175" t="s">
        <v>2461</v>
      </c>
      <c r="B175" t="s">
        <v>2462</v>
      </c>
      <c r="C175" t="s">
        <v>76</v>
      </c>
      <c r="D175" t="s">
        <v>2463</v>
      </c>
      <c r="E175" t="s">
        <v>18</v>
      </c>
      <c r="F175" t="s">
        <v>2464</v>
      </c>
      <c r="G175" t="s">
        <v>2465</v>
      </c>
      <c r="H175" t="s">
        <v>2466</v>
      </c>
      <c r="I175" t="s">
        <v>34</v>
      </c>
      <c r="J175" t="s">
        <v>372</v>
      </c>
      <c r="K175" t="s">
        <v>24</v>
      </c>
      <c r="L175" t="s">
        <v>2467</v>
      </c>
      <c r="M175" t="s">
        <v>2468</v>
      </c>
      <c r="N175" t="s">
        <v>46</v>
      </c>
      <c r="P175" t="s">
        <v>10391</v>
      </c>
      <c r="Q175" t="s">
        <v>10392</v>
      </c>
      <c r="R175">
        <v>1</v>
      </c>
      <c r="S175" t="s">
        <v>10393</v>
      </c>
      <c r="Y175" s="4" t="s">
        <v>10204</v>
      </c>
      <c r="Z175" s="9">
        <v>2</v>
      </c>
    </row>
    <row r="176" spans="1:26" x14ac:dyDescent="0.25">
      <c r="A176" t="s">
        <v>2461</v>
      </c>
      <c r="B176" t="s">
        <v>2462</v>
      </c>
      <c r="C176" t="s">
        <v>76</v>
      </c>
      <c r="D176" t="s">
        <v>2463</v>
      </c>
      <c r="E176" t="s">
        <v>18</v>
      </c>
      <c r="F176" t="s">
        <v>2464</v>
      </c>
      <c r="G176" t="s">
        <v>2465</v>
      </c>
      <c r="H176" t="s">
        <v>2466</v>
      </c>
      <c r="I176" t="s">
        <v>34</v>
      </c>
      <c r="J176" t="s">
        <v>372</v>
      </c>
      <c r="K176" t="s">
        <v>24</v>
      </c>
      <c r="L176" t="s">
        <v>2467</v>
      </c>
      <c r="M176" t="s">
        <v>2468</v>
      </c>
      <c r="N176" t="s">
        <v>46</v>
      </c>
      <c r="P176" t="s">
        <v>10394</v>
      </c>
      <c r="Q176" t="s">
        <v>10392</v>
      </c>
      <c r="R176">
        <v>1</v>
      </c>
      <c r="S176" t="s">
        <v>10393</v>
      </c>
      <c r="Y176" s="4" t="s">
        <v>10212</v>
      </c>
      <c r="Z176" s="9">
        <v>2</v>
      </c>
    </row>
    <row r="177" spans="1:26" x14ac:dyDescent="0.25">
      <c r="A177" t="s">
        <v>2461</v>
      </c>
      <c r="B177" t="s">
        <v>2462</v>
      </c>
      <c r="C177" t="s">
        <v>76</v>
      </c>
      <c r="D177" t="s">
        <v>2463</v>
      </c>
      <c r="E177" t="s">
        <v>18</v>
      </c>
      <c r="F177" t="s">
        <v>2464</v>
      </c>
      <c r="G177" t="s">
        <v>2465</v>
      </c>
      <c r="H177" t="s">
        <v>2466</v>
      </c>
      <c r="I177" t="s">
        <v>34</v>
      </c>
      <c r="J177" t="s">
        <v>372</v>
      </c>
      <c r="K177" t="s">
        <v>24</v>
      </c>
      <c r="L177" t="s">
        <v>2467</v>
      </c>
      <c r="M177" t="s">
        <v>2468</v>
      </c>
      <c r="N177" t="s">
        <v>46</v>
      </c>
      <c r="P177" t="s">
        <v>10330</v>
      </c>
      <c r="Q177" t="s">
        <v>10392</v>
      </c>
      <c r="R177">
        <v>1</v>
      </c>
      <c r="S177" t="s">
        <v>10393</v>
      </c>
      <c r="Y177" s="4" t="s">
        <v>10709</v>
      </c>
      <c r="Z177" s="9">
        <v>2</v>
      </c>
    </row>
    <row r="178" spans="1:26" x14ac:dyDescent="0.25">
      <c r="A178" t="s">
        <v>7665</v>
      </c>
      <c r="B178" t="s">
        <v>227</v>
      </c>
      <c r="C178" t="s">
        <v>76</v>
      </c>
      <c r="D178" t="s">
        <v>437</v>
      </c>
      <c r="E178" t="s">
        <v>695</v>
      </c>
      <c r="F178" t="s">
        <v>7666</v>
      </c>
      <c r="G178" t="s">
        <v>7667</v>
      </c>
      <c r="H178" t="s">
        <v>7668</v>
      </c>
      <c r="I178" t="s">
        <v>34</v>
      </c>
      <c r="J178" t="s">
        <v>7669</v>
      </c>
      <c r="K178" t="s">
        <v>24</v>
      </c>
      <c r="L178" t="s">
        <v>7607</v>
      </c>
      <c r="M178" t="s">
        <v>7670</v>
      </c>
      <c r="N178" t="s">
        <v>46</v>
      </c>
      <c r="P178" t="s">
        <v>10395</v>
      </c>
      <c r="Q178" t="s">
        <v>10396</v>
      </c>
      <c r="R178">
        <v>1</v>
      </c>
      <c r="S178" t="s">
        <v>10263</v>
      </c>
      <c r="Y178" s="4" t="s">
        <v>12723</v>
      </c>
      <c r="Z178" s="9">
        <v>2</v>
      </c>
    </row>
    <row r="179" spans="1:26" x14ac:dyDescent="0.25">
      <c r="A179" t="s">
        <v>7665</v>
      </c>
      <c r="B179" t="s">
        <v>227</v>
      </c>
      <c r="C179" t="s">
        <v>76</v>
      </c>
      <c r="D179" t="s">
        <v>437</v>
      </c>
      <c r="E179" t="s">
        <v>695</v>
      </c>
      <c r="F179" t="s">
        <v>7666</v>
      </c>
      <c r="G179" t="s">
        <v>7667</v>
      </c>
      <c r="H179" t="s">
        <v>7668</v>
      </c>
      <c r="I179" t="s">
        <v>34</v>
      </c>
      <c r="J179" t="s">
        <v>7669</v>
      </c>
      <c r="K179" t="s">
        <v>24</v>
      </c>
      <c r="L179" t="s">
        <v>7607</v>
      </c>
      <c r="M179" t="s">
        <v>7670</v>
      </c>
      <c r="N179" t="s">
        <v>46</v>
      </c>
      <c r="P179" t="s">
        <v>10397</v>
      </c>
      <c r="Q179" t="s">
        <v>10396</v>
      </c>
      <c r="R179">
        <v>1</v>
      </c>
      <c r="S179" t="s">
        <v>10263</v>
      </c>
      <c r="Y179" s="4" t="s">
        <v>11012</v>
      </c>
      <c r="Z179" s="9">
        <v>2</v>
      </c>
    </row>
    <row r="180" spans="1:26" x14ac:dyDescent="0.25">
      <c r="A180" t="s">
        <v>7665</v>
      </c>
      <c r="B180" t="s">
        <v>227</v>
      </c>
      <c r="C180" t="s">
        <v>76</v>
      </c>
      <c r="D180" t="s">
        <v>437</v>
      </c>
      <c r="E180" t="s">
        <v>695</v>
      </c>
      <c r="F180" t="s">
        <v>7666</v>
      </c>
      <c r="G180" t="s">
        <v>7667</v>
      </c>
      <c r="H180" t="s">
        <v>7668</v>
      </c>
      <c r="I180" t="s">
        <v>34</v>
      </c>
      <c r="J180" t="s">
        <v>7669</v>
      </c>
      <c r="K180" t="s">
        <v>24</v>
      </c>
      <c r="L180" t="s">
        <v>7607</v>
      </c>
      <c r="M180" t="s">
        <v>7670</v>
      </c>
      <c r="N180" t="s">
        <v>46</v>
      </c>
      <c r="P180" t="s">
        <v>10398</v>
      </c>
      <c r="Q180" t="s">
        <v>10399</v>
      </c>
      <c r="R180">
        <v>1</v>
      </c>
      <c r="S180" t="s">
        <v>10263</v>
      </c>
      <c r="Y180" s="4" t="s">
        <v>11442</v>
      </c>
      <c r="Z180" s="9">
        <v>2</v>
      </c>
    </row>
    <row r="181" spans="1:26" x14ac:dyDescent="0.25">
      <c r="A181" t="s">
        <v>7665</v>
      </c>
      <c r="B181" t="s">
        <v>227</v>
      </c>
      <c r="C181" t="s">
        <v>76</v>
      </c>
      <c r="D181" t="s">
        <v>437</v>
      </c>
      <c r="E181" t="s">
        <v>695</v>
      </c>
      <c r="F181" t="s">
        <v>7666</v>
      </c>
      <c r="G181" t="s">
        <v>7667</v>
      </c>
      <c r="H181" t="s">
        <v>7668</v>
      </c>
      <c r="I181" t="s">
        <v>34</v>
      </c>
      <c r="J181" t="s">
        <v>7669</v>
      </c>
      <c r="K181" t="s">
        <v>24</v>
      </c>
      <c r="L181" t="s">
        <v>7607</v>
      </c>
      <c r="M181" t="s">
        <v>7670</v>
      </c>
      <c r="N181" t="s">
        <v>46</v>
      </c>
      <c r="P181" t="s">
        <v>10400</v>
      </c>
      <c r="Q181" t="s">
        <v>10399</v>
      </c>
      <c r="R181">
        <v>1</v>
      </c>
      <c r="S181" t="s">
        <v>10263</v>
      </c>
      <c r="Y181" s="4" t="s">
        <v>11001</v>
      </c>
      <c r="Z181" s="9">
        <v>2</v>
      </c>
    </row>
    <row r="182" spans="1:26" x14ac:dyDescent="0.25">
      <c r="A182" t="s">
        <v>8502</v>
      </c>
      <c r="B182" t="s">
        <v>8503</v>
      </c>
      <c r="C182" t="s">
        <v>1572</v>
      </c>
      <c r="D182" t="s">
        <v>8504</v>
      </c>
      <c r="E182" t="s">
        <v>18</v>
      </c>
      <c r="F182" t="s">
        <v>8505</v>
      </c>
      <c r="G182" t="s">
        <v>8506</v>
      </c>
      <c r="H182" t="s">
        <v>8507</v>
      </c>
      <c r="I182" t="s">
        <v>34</v>
      </c>
      <c r="J182" t="s">
        <v>4634</v>
      </c>
      <c r="K182" t="s">
        <v>24</v>
      </c>
      <c r="L182" t="s">
        <v>5160</v>
      </c>
      <c r="M182" t="s">
        <v>8508</v>
      </c>
      <c r="N182" t="s">
        <v>46</v>
      </c>
      <c r="P182" t="s">
        <v>10401</v>
      </c>
      <c r="Q182" t="s">
        <v>10402</v>
      </c>
      <c r="R182">
        <v>1</v>
      </c>
      <c r="S182" t="s">
        <v>10403</v>
      </c>
      <c r="Y182" s="4" t="s">
        <v>10839</v>
      </c>
      <c r="Z182" s="9">
        <v>2</v>
      </c>
    </row>
    <row r="183" spans="1:26" x14ac:dyDescent="0.25">
      <c r="A183" t="s">
        <v>824</v>
      </c>
      <c r="B183" t="s">
        <v>825</v>
      </c>
      <c r="C183" t="s">
        <v>16</v>
      </c>
      <c r="D183" t="s">
        <v>102</v>
      </c>
      <c r="E183" t="s">
        <v>695</v>
      </c>
      <c r="F183" t="s">
        <v>826</v>
      </c>
      <c r="G183" t="s">
        <v>827</v>
      </c>
      <c r="H183" t="s">
        <v>828</v>
      </c>
      <c r="I183" t="s">
        <v>34</v>
      </c>
      <c r="J183" t="s">
        <v>776</v>
      </c>
      <c r="K183" t="s">
        <v>24</v>
      </c>
      <c r="L183" t="s">
        <v>82</v>
      </c>
      <c r="M183" t="s">
        <v>829</v>
      </c>
      <c r="N183" t="s">
        <v>46</v>
      </c>
      <c r="P183" t="s">
        <v>10404</v>
      </c>
      <c r="Q183" t="s">
        <v>10405</v>
      </c>
      <c r="R183">
        <v>1</v>
      </c>
      <c r="S183" t="s">
        <v>10263</v>
      </c>
      <c r="Y183" s="4" t="s">
        <v>12962</v>
      </c>
      <c r="Z183" s="9">
        <v>2</v>
      </c>
    </row>
    <row r="184" spans="1:26" x14ac:dyDescent="0.25">
      <c r="A184" t="s">
        <v>824</v>
      </c>
      <c r="B184" t="s">
        <v>825</v>
      </c>
      <c r="C184" t="s">
        <v>16</v>
      </c>
      <c r="D184" t="s">
        <v>102</v>
      </c>
      <c r="E184" t="s">
        <v>695</v>
      </c>
      <c r="F184" t="s">
        <v>826</v>
      </c>
      <c r="G184" t="s">
        <v>827</v>
      </c>
      <c r="H184" t="s">
        <v>828</v>
      </c>
      <c r="I184" t="s">
        <v>34</v>
      </c>
      <c r="J184" t="s">
        <v>776</v>
      </c>
      <c r="K184" t="s">
        <v>24</v>
      </c>
      <c r="L184" t="s">
        <v>82</v>
      </c>
      <c r="M184" t="s">
        <v>829</v>
      </c>
      <c r="N184" t="s">
        <v>46</v>
      </c>
      <c r="P184" t="s">
        <v>10406</v>
      </c>
      <c r="Q184" t="s">
        <v>10405</v>
      </c>
      <c r="R184">
        <v>1</v>
      </c>
      <c r="S184" t="s">
        <v>10263</v>
      </c>
      <c r="Y184" s="4" t="s">
        <v>11292</v>
      </c>
      <c r="Z184" s="9">
        <v>2</v>
      </c>
    </row>
    <row r="185" spans="1:26" x14ac:dyDescent="0.25">
      <c r="A185" t="s">
        <v>824</v>
      </c>
      <c r="B185" t="s">
        <v>825</v>
      </c>
      <c r="C185" t="s">
        <v>16</v>
      </c>
      <c r="D185" t="s">
        <v>102</v>
      </c>
      <c r="E185" t="s">
        <v>695</v>
      </c>
      <c r="F185" t="s">
        <v>826</v>
      </c>
      <c r="G185" t="s">
        <v>827</v>
      </c>
      <c r="H185" t="s">
        <v>828</v>
      </c>
      <c r="I185" t="s">
        <v>34</v>
      </c>
      <c r="J185" t="s">
        <v>776</v>
      </c>
      <c r="K185" t="s">
        <v>24</v>
      </c>
      <c r="L185" t="s">
        <v>82</v>
      </c>
      <c r="M185" t="s">
        <v>829</v>
      </c>
      <c r="N185" t="s">
        <v>46</v>
      </c>
      <c r="P185" t="s">
        <v>10407</v>
      </c>
      <c r="Q185" t="s">
        <v>10405</v>
      </c>
      <c r="R185">
        <v>1</v>
      </c>
      <c r="S185" t="s">
        <v>10263</v>
      </c>
      <c r="Y185" s="4" t="s">
        <v>11851</v>
      </c>
      <c r="Z185" s="9">
        <v>2</v>
      </c>
    </row>
    <row r="186" spans="1:26" x14ac:dyDescent="0.25">
      <c r="A186" t="s">
        <v>824</v>
      </c>
      <c r="B186" t="s">
        <v>825</v>
      </c>
      <c r="C186" t="s">
        <v>16</v>
      </c>
      <c r="D186" t="s">
        <v>102</v>
      </c>
      <c r="E186" t="s">
        <v>695</v>
      </c>
      <c r="F186" t="s">
        <v>826</v>
      </c>
      <c r="G186" t="s">
        <v>827</v>
      </c>
      <c r="H186" t="s">
        <v>828</v>
      </c>
      <c r="I186" t="s">
        <v>34</v>
      </c>
      <c r="J186" t="s">
        <v>776</v>
      </c>
      <c r="K186" t="s">
        <v>24</v>
      </c>
      <c r="L186" t="s">
        <v>82</v>
      </c>
      <c r="M186" t="s">
        <v>829</v>
      </c>
      <c r="N186" t="s">
        <v>46</v>
      </c>
      <c r="P186" t="s">
        <v>10408</v>
      </c>
      <c r="Q186" t="s">
        <v>10405</v>
      </c>
      <c r="R186">
        <v>1</v>
      </c>
      <c r="S186" t="s">
        <v>10263</v>
      </c>
      <c r="Y186" s="4" t="s">
        <v>11042</v>
      </c>
      <c r="Z186" s="9">
        <v>2</v>
      </c>
    </row>
    <row r="187" spans="1:26" x14ac:dyDescent="0.25">
      <c r="A187" t="s">
        <v>824</v>
      </c>
      <c r="B187" t="s">
        <v>825</v>
      </c>
      <c r="C187" t="s">
        <v>16</v>
      </c>
      <c r="D187" t="s">
        <v>102</v>
      </c>
      <c r="E187" t="s">
        <v>695</v>
      </c>
      <c r="F187" t="s">
        <v>826</v>
      </c>
      <c r="G187" t="s">
        <v>827</v>
      </c>
      <c r="H187" t="s">
        <v>828</v>
      </c>
      <c r="I187" t="s">
        <v>34</v>
      </c>
      <c r="J187" t="s">
        <v>776</v>
      </c>
      <c r="K187" t="s">
        <v>24</v>
      </c>
      <c r="L187" t="s">
        <v>82</v>
      </c>
      <c r="M187" t="s">
        <v>829</v>
      </c>
      <c r="N187" t="s">
        <v>46</v>
      </c>
      <c r="P187" t="s">
        <v>10409</v>
      </c>
      <c r="Q187" t="s">
        <v>10405</v>
      </c>
      <c r="R187">
        <v>1</v>
      </c>
      <c r="S187" t="s">
        <v>10263</v>
      </c>
      <c r="Y187" s="4" t="s">
        <v>765</v>
      </c>
      <c r="Z187" s="9">
        <v>2</v>
      </c>
    </row>
    <row r="188" spans="1:26" x14ac:dyDescent="0.25">
      <c r="A188" t="s">
        <v>824</v>
      </c>
      <c r="B188" t="s">
        <v>825</v>
      </c>
      <c r="C188" t="s">
        <v>16</v>
      </c>
      <c r="D188" t="s">
        <v>102</v>
      </c>
      <c r="E188" t="s">
        <v>695</v>
      </c>
      <c r="F188" t="s">
        <v>826</v>
      </c>
      <c r="G188" t="s">
        <v>827</v>
      </c>
      <c r="H188" t="s">
        <v>828</v>
      </c>
      <c r="I188" t="s">
        <v>34</v>
      </c>
      <c r="J188" t="s">
        <v>776</v>
      </c>
      <c r="K188" t="s">
        <v>24</v>
      </c>
      <c r="L188" t="s">
        <v>82</v>
      </c>
      <c r="M188" t="s">
        <v>829</v>
      </c>
      <c r="N188" t="s">
        <v>46</v>
      </c>
      <c r="P188" t="s">
        <v>10410</v>
      </c>
      <c r="Q188" t="s">
        <v>10405</v>
      </c>
      <c r="R188">
        <v>1</v>
      </c>
      <c r="S188" t="s">
        <v>10263</v>
      </c>
      <c r="Y188" s="4" t="s">
        <v>12524</v>
      </c>
      <c r="Z188" s="9">
        <v>2</v>
      </c>
    </row>
    <row r="189" spans="1:26" x14ac:dyDescent="0.25">
      <c r="A189" t="s">
        <v>824</v>
      </c>
      <c r="B189" t="s">
        <v>825</v>
      </c>
      <c r="C189" t="s">
        <v>16</v>
      </c>
      <c r="D189" t="s">
        <v>102</v>
      </c>
      <c r="E189" t="s">
        <v>695</v>
      </c>
      <c r="F189" t="s">
        <v>826</v>
      </c>
      <c r="G189" t="s">
        <v>827</v>
      </c>
      <c r="H189" t="s">
        <v>828</v>
      </c>
      <c r="I189" t="s">
        <v>34</v>
      </c>
      <c r="J189" t="s">
        <v>776</v>
      </c>
      <c r="K189" t="s">
        <v>24</v>
      </c>
      <c r="L189" t="s">
        <v>82</v>
      </c>
      <c r="M189" t="s">
        <v>829</v>
      </c>
      <c r="N189" t="s">
        <v>46</v>
      </c>
      <c r="P189" t="s">
        <v>10411</v>
      </c>
      <c r="Q189" t="s">
        <v>10214</v>
      </c>
      <c r="R189">
        <v>1</v>
      </c>
      <c r="S189" t="s">
        <v>10263</v>
      </c>
      <c r="Y189" s="4" t="s">
        <v>11897</v>
      </c>
      <c r="Z189" s="9">
        <v>2</v>
      </c>
    </row>
    <row r="190" spans="1:26" x14ac:dyDescent="0.25">
      <c r="A190" t="s">
        <v>771</v>
      </c>
      <c r="B190" t="s">
        <v>772</v>
      </c>
      <c r="C190" t="s">
        <v>16</v>
      </c>
      <c r="D190" t="s">
        <v>102</v>
      </c>
      <c r="E190" t="s">
        <v>695</v>
      </c>
      <c r="F190" t="s">
        <v>773</v>
      </c>
      <c r="G190" t="s">
        <v>774</v>
      </c>
      <c r="H190" t="s">
        <v>775</v>
      </c>
      <c r="I190" t="s">
        <v>34</v>
      </c>
      <c r="J190" t="s">
        <v>776</v>
      </c>
      <c r="K190" t="s">
        <v>24</v>
      </c>
      <c r="L190" t="s">
        <v>82</v>
      </c>
      <c r="M190" t="s">
        <v>777</v>
      </c>
      <c r="N190" t="s">
        <v>46</v>
      </c>
      <c r="P190" t="s">
        <v>10412</v>
      </c>
      <c r="Q190" t="s">
        <v>10413</v>
      </c>
      <c r="R190">
        <v>1</v>
      </c>
      <c r="S190" t="s">
        <v>10414</v>
      </c>
      <c r="Y190" s="4" t="s">
        <v>11203</v>
      </c>
      <c r="Z190" s="9">
        <v>2</v>
      </c>
    </row>
    <row r="191" spans="1:26" x14ac:dyDescent="0.25">
      <c r="A191" t="s">
        <v>771</v>
      </c>
      <c r="B191" t="s">
        <v>772</v>
      </c>
      <c r="C191" t="s">
        <v>16</v>
      </c>
      <c r="D191" t="s">
        <v>102</v>
      </c>
      <c r="E191" t="s">
        <v>695</v>
      </c>
      <c r="F191" t="s">
        <v>773</v>
      </c>
      <c r="G191" t="s">
        <v>774</v>
      </c>
      <c r="H191" t="s">
        <v>775</v>
      </c>
      <c r="I191" t="s">
        <v>34</v>
      </c>
      <c r="J191" t="s">
        <v>776</v>
      </c>
      <c r="K191" t="s">
        <v>24</v>
      </c>
      <c r="L191" t="s">
        <v>82</v>
      </c>
      <c r="M191" t="s">
        <v>777</v>
      </c>
      <c r="N191" t="s">
        <v>46</v>
      </c>
      <c r="P191" t="s">
        <v>10415</v>
      </c>
      <c r="Q191" t="s">
        <v>10416</v>
      </c>
      <c r="R191">
        <v>1</v>
      </c>
      <c r="S191" t="s">
        <v>10414</v>
      </c>
      <c r="Y191" s="4" t="s">
        <v>12219</v>
      </c>
      <c r="Z191" s="9">
        <v>2</v>
      </c>
    </row>
    <row r="192" spans="1:26" x14ac:dyDescent="0.25">
      <c r="A192" t="s">
        <v>771</v>
      </c>
      <c r="B192" t="s">
        <v>772</v>
      </c>
      <c r="C192" t="s">
        <v>16</v>
      </c>
      <c r="D192" t="s">
        <v>102</v>
      </c>
      <c r="E192" t="s">
        <v>695</v>
      </c>
      <c r="F192" t="s">
        <v>773</v>
      </c>
      <c r="G192" t="s">
        <v>774</v>
      </c>
      <c r="H192" t="s">
        <v>775</v>
      </c>
      <c r="I192" t="s">
        <v>34</v>
      </c>
      <c r="J192" t="s">
        <v>776</v>
      </c>
      <c r="K192" t="s">
        <v>24</v>
      </c>
      <c r="L192" t="s">
        <v>82</v>
      </c>
      <c r="M192" t="s">
        <v>777</v>
      </c>
      <c r="N192" t="s">
        <v>46</v>
      </c>
      <c r="P192" t="s">
        <v>10417</v>
      </c>
      <c r="Q192" t="s">
        <v>10418</v>
      </c>
      <c r="R192">
        <v>2</v>
      </c>
      <c r="S192" t="s">
        <v>10414</v>
      </c>
      <c r="Y192" s="4" t="s">
        <v>11674</v>
      </c>
      <c r="Z192" s="9">
        <v>2</v>
      </c>
    </row>
    <row r="193" spans="1:26" x14ac:dyDescent="0.25">
      <c r="A193" t="s">
        <v>771</v>
      </c>
      <c r="B193" t="s">
        <v>772</v>
      </c>
      <c r="C193" t="s">
        <v>16</v>
      </c>
      <c r="D193" t="s">
        <v>102</v>
      </c>
      <c r="E193" t="s">
        <v>695</v>
      </c>
      <c r="F193" t="s">
        <v>773</v>
      </c>
      <c r="G193" t="s">
        <v>774</v>
      </c>
      <c r="H193" t="s">
        <v>775</v>
      </c>
      <c r="I193" t="s">
        <v>34</v>
      </c>
      <c r="J193" t="s">
        <v>776</v>
      </c>
      <c r="K193" t="s">
        <v>24</v>
      </c>
      <c r="L193" t="s">
        <v>82</v>
      </c>
      <c r="M193" t="s">
        <v>777</v>
      </c>
      <c r="N193" t="s">
        <v>46</v>
      </c>
      <c r="P193" t="s">
        <v>10419</v>
      </c>
      <c r="Q193" t="s">
        <v>10203</v>
      </c>
      <c r="R193">
        <v>1</v>
      </c>
      <c r="S193" t="s">
        <v>10414</v>
      </c>
      <c r="Y193" s="4" t="s">
        <v>11051</v>
      </c>
      <c r="Z193" s="9">
        <v>2</v>
      </c>
    </row>
    <row r="194" spans="1:26" x14ac:dyDescent="0.25">
      <c r="A194" t="s">
        <v>771</v>
      </c>
      <c r="B194" t="s">
        <v>772</v>
      </c>
      <c r="C194" t="s">
        <v>16</v>
      </c>
      <c r="D194" t="s">
        <v>102</v>
      </c>
      <c r="E194" t="s">
        <v>695</v>
      </c>
      <c r="F194" t="s">
        <v>773</v>
      </c>
      <c r="G194" t="s">
        <v>774</v>
      </c>
      <c r="H194" t="s">
        <v>775</v>
      </c>
      <c r="I194" t="s">
        <v>34</v>
      </c>
      <c r="J194" t="s">
        <v>776</v>
      </c>
      <c r="K194" t="s">
        <v>24</v>
      </c>
      <c r="L194" t="s">
        <v>82</v>
      </c>
      <c r="M194" t="s">
        <v>777</v>
      </c>
      <c r="N194" t="s">
        <v>46</v>
      </c>
      <c r="P194" t="s">
        <v>10420</v>
      </c>
      <c r="Q194" t="s">
        <v>10203</v>
      </c>
      <c r="R194">
        <v>1</v>
      </c>
      <c r="S194" t="s">
        <v>10414</v>
      </c>
      <c r="Y194" s="4" t="s">
        <v>11554</v>
      </c>
      <c r="Z194" s="9">
        <v>2</v>
      </c>
    </row>
    <row r="195" spans="1:26" x14ac:dyDescent="0.25">
      <c r="A195" t="s">
        <v>771</v>
      </c>
      <c r="B195" t="s">
        <v>772</v>
      </c>
      <c r="C195" t="s">
        <v>16</v>
      </c>
      <c r="D195" t="s">
        <v>102</v>
      </c>
      <c r="E195" t="s">
        <v>695</v>
      </c>
      <c r="F195" t="s">
        <v>773</v>
      </c>
      <c r="G195" t="s">
        <v>774</v>
      </c>
      <c r="H195" t="s">
        <v>775</v>
      </c>
      <c r="I195" t="s">
        <v>34</v>
      </c>
      <c r="J195" t="s">
        <v>776</v>
      </c>
      <c r="K195" t="s">
        <v>24</v>
      </c>
      <c r="L195" t="s">
        <v>82</v>
      </c>
      <c r="M195" t="s">
        <v>777</v>
      </c>
      <c r="N195" t="s">
        <v>46</v>
      </c>
      <c r="P195" t="s">
        <v>10421</v>
      </c>
      <c r="Q195" t="s">
        <v>10422</v>
      </c>
      <c r="R195">
        <v>1</v>
      </c>
      <c r="S195" t="s">
        <v>10414</v>
      </c>
      <c r="Y195" s="4" t="s">
        <v>12901</v>
      </c>
      <c r="Z195" s="9">
        <v>2</v>
      </c>
    </row>
    <row r="196" spans="1:26" x14ac:dyDescent="0.25">
      <c r="A196" t="s">
        <v>771</v>
      </c>
      <c r="B196" t="s">
        <v>772</v>
      </c>
      <c r="C196" t="s">
        <v>16</v>
      </c>
      <c r="D196" t="s">
        <v>102</v>
      </c>
      <c r="E196" t="s">
        <v>695</v>
      </c>
      <c r="F196" t="s">
        <v>773</v>
      </c>
      <c r="G196" t="s">
        <v>774</v>
      </c>
      <c r="H196" t="s">
        <v>775</v>
      </c>
      <c r="I196" t="s">
        <v>34</v>
      </c>
      <c r="J196" t="s">
        <v>776</v>
      </c>
      <c r="K196" t="s">
        <v>24</v>
      </c>
      <c r="L196" t="s">
        <v>82</v>
      </c>
      <c r="M196" t="s">
        <v>777</v>
      </c>
      <c r="N196" t="s">
        <v>46</v>
      </c>
      <c r="P196" t="s">
        <v>10423</v>
      </c>
      <c r="Q196" t="s">
        <v>10422</v>
      </c>
      <c r="R196">
        <v>1</v>
      </c>
      <c r="S196" t="s">
        <v>10414</v>
      </c>
      <c r="Y196" s="4" t="s">
        <v>10572</v>
      </c>
      <c r="Z196" s="9">
        <v>2</v>
      </c>
    </row>
    <row r="197" spans="1:26" x14ac:dyDescent="0.25">
      <c r="A197" t="s">
        <v>771</v>
      </c>
      <c r="B197" t="s">
        <v>772</v>
      </c>
      <c r="C197" t="s">
        <v>16</v>
      </c>
      <c r="D197" t="s">
        <v>102</v>
      </c>
      <c r="E197" t="s">
        <v>695</v>
      </c>
      <c r="F197" t="s">
        <v>773</v>
      </c>
      <c r="G197" t="s">
        <v>774</v>
      </c>
      <c r="H197" t="s">
        <v>775</v>
      </c>
      <c r="I197" t="s">
        <v>34</v>
      </c>
      <c r="J197" t="s">
        <v>776</v>
      </c>
      <c r="K197" t="s">
        <v>24</v>
      </c>
      <c r="L197" t="s">
        <v>82</v>
      </c>
      <c r="M197" t="s">
        <v>777</v>
      </c>
      <c r="N197" t="s">
        <v>46</v>
      </c>
      <c r="P197" t="s">
        <v>10424</v>
      </c>
      <c r="Q197" t="s">
        <v>10425</v>
      </c>
      <c r="R197">
        <v>1</v>
      </c>
      <c r="S197" t="s">
        <v>10414</v>
      </c>
      <c r="Y197" s="4" t="s">
        <v>10865</v>
      </c>
      <c r="Z197" s="9">
        <v>2</v>
      </c>
    </row>
    <row r="198" spans="1:26" x14ac:dyDescent="0.25">
      <c r="A198" t="s">
        <v>771</v>
      </c>
      <c r="B198" t="s">
        <v>772</v>
      </c>
      <c r="C198" t="s">
        <v>16</v>
      </c>
      <c r="D198" t="s">
        <v>102</v>
      </c>
      <c r="E198" t="s">
        <v>695</v>
      </c>
      <c r="F198" t="s">
        <v>773</v>
      </c>
      <c r="G198" t="s">
        <v>774</v>
      </c>
      <c r="H198" t="s">
        <v>775</v>
      </c>
      <c r="I198" t="s">
        <v>34</v>
      </c>
      <c r="J198" t="s">
        <v>776</v>
      </c>
      <c r="K198" t="s">
        <v>24</v>
      </c>
      <c r="L198" t="s">
        <v>82</v>
      </c>
      <c r="M198" t="s">
        <v>777</v>
      </c>
      <c r="N198" t="s">
        <v>46</v>
      </c>
      <c r="P198" t="s">
        <v>10426</v>
      </c>
      <c r="Q198" t="s">
        <v>10425</v>
      </c>
      <c r="R198">
        <v>1</v>
      </c>
      <c r="S198" t="s">
        <v>10414</v>
      </c>
      <c r="Y198" s="4" t="s">
        <v>12407</v>
      </c>
      <c r="Z198" s="9">
        <v>2</v>
      </c>
    </row>
    <row r="199" spans="1:26" x14ac:dyDescent="0.25">
      <c r="A199" t="s">
        <v>771</v>
      </c>
      <c r="B199" t="s">
        <v>772</v>
      </c>
      <c r="C199" t="s">
        <v>16</v>
      </c>
      <c r="D199" t="s">
        <v>102</v>
      </c>
      <c r="E199" t="s">
        <v>695</v>
      </c>
      <c r="F199" t="s">
        <v>773</v>
      </c>
      <c r="G199" t="s">
        <v>774</v>
      </c>
      <c r="H199" t="s">
        <v>775</v>
      </c>
      <c r="I199" t="s">
        <v>34</v>
      </c>
      <c r="J199" t="s">
        <v>776</v>
      </c>
      <c r="K199" t="s">
        <v>24</v>
      </c>
      <c r="L199" t="s">
        <v>82</v>
      </c>
      <c r="M199" t="s">
        <v>777</v>
      </c>
      <c r="N199" t="s">
        <v>46</v>
      </c>
      <c r="P199" t="s">
        <v>10427</v>
      </c>
      <c r="Q199" t="s">
        <v>10425</v>
      </c>
      <c r="R199">
        <v>1</v>
      </c>
      <c r="S199" t="s">
        <v>10414</v>
      </c>
      <c r="Y199" s="4" t="s">
        <v>10640</v>
      </c>
      <c r="Z199" s="9">
        <v>2</v>
      </c>
    </row>
    <row r="200" spans="1:26" x14ac:dyDescent="0.25">
      <c r="A200" t="s">
        <v>771</v>
      </c>
      <c r="B200" t="s">
        <v>772</v>
      </c>
      <c r="C200" t="s">
        <v>16</v>
      </c>
      <c r="D200" t="s">
        <v>102</v>
      </c>
      <c r="E200" t="s">
        <v>695</v>
      </c>
      <c r="F200" t="s">
        <v>773</v>
      </c>
      <c r="G200" t="s">
        <v>774</v>
      </c>
      <c r="H200" t="s">
        <v>775</v>
      </c>
      <c r="I200" t="s">
        <v>34</v>
      </c>
      <c r="J200" t="s">
        <v>776</v>
      </c>
      <c r="K200" t="s">
        <v>24</v>
      </c>
      <c r="L200" t="s">
        <v>82</v>
      </c>
      <c r="M200" t="s">
        <v>777</v>
      </c>
      <c r="N200" t="s">
        <v>46</v>
      </c>
      <c r="P200" t="s">
        <v>10428</v>
      </c>
      <c r="Q200" t="s">
        <v>10425</v>
      </c>
      <c r="R200">
        <v>1</v>
      </c>
      <c r="S200" t="s">
        <v>10414</v>
      </c>
      <c r="Y200" s="4" t="s">
        <v>12063</v>
      </c>
      <c r="Z200" s="9">
        <v>2</v>
      </c>
    </row>
    <row r="201" spans="1:26" x14ac:dyDescent="0.25">
      <c r="A201" t="s">
        <v>5392</v>
      </c>
      <c r="B201" t="s">
        <v>5393</v>
      </c>
      <c r="C201" t="s">
        <v>16</v>
      </c>
      <c r="D201" t="s">
        <v>2847</v>
      </c>
      <c r="E201" t="s">
        <v>18</v>
      </c>
      <c r="F201" t="s">
        <v>5394</v>
      </c>
      <c r="G201" t="s">
        <v>5395</v>
      </c>
      <c r="H201" t="s">
        <v>5396</v>
      </c>
      <c r="I201" t="s">
        <v>34</v>
      </c>
      <c r="J201" t="s">
        <v>536</v>
      </c>
      <c r="K201" t="s">
        <v>24</v>
      </c>
      <c r="L201" t="s">
        <v>82</v>
      </c>
      <c r="M201" t="s">
        <v>5397</v>
      </c>
      <c r="N201" t="s">
        <v>46</v>
      </c>
      <c r="P201" t="s">
        <v>4518</v>
      </c>
      <c r="Q201" t="s">
        <v>10429</v>
      </c>
      <c r="R201">
        <v>1</v>
      </c>
      <c r="S201" t="s">
        <v>10175</v>
      </c>
      <c r="Y201" s="4" t="s">
        <v>11030</v>
      </c>
      <c r="Z201" s="9">
        <v>2</v>
      </c>
    </row>
    <row r="202" spans="1:26" x14ac:dyDescent="0.25">
      <c r="A202" t="s">
        <v>8180</v>
      </c>
      <c r="B202" t="s">
        <v>8181</v>
      </c>
      <c r="C202" t="s">
        <v>16</v>
      </c>
      <c r="D202" t="s">
        <v>8182</v>
      </c>
      <c r="E202" t="s">
        <v>18</v>
      </c>
      <c r="F202" t="s">
        <v>8183</v>
      </c>
      <c r="G202" t="s">
        <v>8184</v>
      </c>
      <c r="H202" t="s">
        <v>8185</v>
      </c>
      <c r="I202" t="s">
        <v>34</v>
      </c>
      <c r="J202" t="s">
        <v>769</v>
      </c>
      <c r="K202" t="s">
        <v>24</v>
      </c>
      <c r="L202" t="s">
        <v>82</v>
      </c>
      <c r="M202" t="s">
        <v>8186</v>
      </c>
      <c r="N202" t="s">
        <v>46</v>
      </c>
      <c r="P202" t="s">
        <v>10430</v>
      </c>
      <c r="Q202" t="s">
        <v>10297</v>
      </c>
      <c r="R202">
        <v>1</v>
      </c>
      <c r="S202" t="s">
        <v>10431</v>
      </c>
      <c r="Y202" s="4" t="s">
        <v>10237</v>
      </c>
      <c r="Z202" s="9">
        <v>2</v>
      </c>
    </row>
    <row r="203" spans="1:26" x14ac:dyDescent="0.25">
      <c r="A203" t="s">
        <v>8180</v>
      </c>
      <c r="B203" t="s">
        <v>8181</v>
      </c>
      <c r="C203" t="s">
        <v>16</v>
      </c>
      <c r="D203" t="s">
        <v>8182</v>
      </c>
      <c r="E203" t="s">
        <v>18</v>
      </c>
      <c r="F203" t="s">
        <v>8183</v>
      </c>
      <c r="G203" t="s">
        <v>8184</v>
      </c>
      <c r="H203" t="s">
        <v>8185</v>
      </c>
      <c r="I203" t="s">
        <v>34</v>
      </c>
      <c r="J203" t="s">
        <v>769</v>
      </c>
      <c r="K203" t="s">
        <v>24</v>
      </c>
      <c r="L203" t="s">
        <v>82</v>
      </c>
      <c r="M203" t="s">
        <v>8186</v>
      </c>
      <c r="N203" t="s">
        <v>46</v>
      </c>
      <c r="P203" t="s">
        <v>10432</v>
      </c>
      <c r="Q203" t="s">
        <v>10297</v>
      </c>
      <c r="R203">
        <v>1</v>
      </c>
      <c r="S203" t="s">
        <v>10431</v>
      </c>
      <c r="Y203" s="4" t="s">
        <v>10608</v>
      </c>
      <c r="Z203" s="9">
        <v>2</v>
      </c>
    </row>
    <row r="204" spans="1:26" x14ac:dyDescent="0.25">
      <c r="A204" t="s">
        <v>8180</v>
      </c>
      <c r="B204" t="s">
        <v>8181</v>
      </c>
      <c r="C204" t="s">
        <v>16</v>
      </c>
      <c r="D204" t="s">
        <v>8182</v>
      </c>
      <c r="E204" t="s">
        <v>18</v>
      </c>
      <c r="F204" t="s">
        <v>8183</v>
      </c>
      <c r="G204" t="s">
        <v>8184</v>
      </c>
      <c r="H204" t="s">
        <v>8185</v>
      </c>
      <c r="I204" t="s">
        <v>34</v>
      </c>
      <c r="J204" t="s">
        <v>769</v>
      </c>
      <c r="K204" t="s">
        <v>24</v>
      </c>
      <c r="L204" t="s">
        <v>82</v>
      </c>
      <c r="M204" t="s">
        <v>8186</v>
      </c>
      <c r="N204" t="s">
        <v>46</v>
      </c>
      <c r="P204" t="s">
        <v>10433</v>
      </c>
      <c r="Q204" t="s">
        <v>10297</v>
      </c>
      <c r="R204">
        <v>1</v>
      </c>
      <c r="S204" t="s">
        <v>10431</v>
      </c>
      <c r="Y204" s="4" t="s">
        <v>12217</v>
      </c>
      <c r="Z204" s="9">
        <v>2</v>
      </c>
    </row>
    <row r="205" spans="1:26" x14ac:dyDescent="0.25">
      <c r="A205" t="s">
        <v>8180</v>
      </c>
      <c r="B205" t="s">
        <v>8181</v>
      </c>
      <c r="C205" t="s">
        <v>16</v>
      </c>
      <c r="D205" t="s">
        <v>8182</v>
      </c>
      <c r="E205" t="s">
        <v>18</v>
      </c>
      <c r="F205" t="s">
        <v>8183</v>
      </c>
      <c r="G205" t="s">
        <v>8184</v>
      </c>
      <c r="H205" t="s">
        <v>8185</v>
      </c>
      <c r="I205" t="s">
        <v>34</v>
      </c>
      <c r="J205" t="s">
        <v>769</v>
      </c>
      <c r="K205" t="s">
        <v>24</v>
      </c>
      <c r="L205" t="s">
        <v>82</v>
      </c>
      <c r="M205" t="s">
        <v>8186</v>
      </c>
      <c r="N205" t="s">
        <v>46</v>
      </c>
      <c r="P205" t="s">
        <v>10434</v>
      </c>
      <c r="Q205" t="s">
        <v>10297</v>
      </c>
      <c r="R205">
        <v>1</v>
      </c>
      <c r="S205" t="s">
        <v>10431</v>
      </c>
      <c r="Y205" s="4" t="s">
        <v>12102</v>
      </c>
      <c r="Z205" s="9">
        <v>2</v>
      </c>
    </row>
    <row r="206" spans="1:26" x14ac:dyDescent="0.25">
      <c r="A206" t="s">
        <v>8180</v>
      </c>
      <c r="B206" t="s">
        <v>8181</v>
      </c>
      <c r="C206" t="s">
        <v>16</v>
      </c>
      <c r="D206" t="s">
        <v>8182</v>
      </c>
      <c r="E206" t="s">
        <v>18</v>
      </c>
      <c r="F206" t="s">
        <v>8183</v>
      </c>
      <c r="G206" t="s">
        <v>8184</v>
      </c>
      <c r="H206" t="s">
        <v>8185</v>
      </c>
      <c r="I206" t="s">
        <v>34</v>
      </c>
      <c r="J206" t="s">
        <v>769</v>
      </c>
      <c r="K206" t="s">
        <v>24</v>
      </c>
      <c r="L206" t="s">
        <v>82</v>
      </c>
      <c r="M206" t="s">
        <v>8186</v>
      </c>
      <c r="N206" t="s">
        <v>46</v>
      </c>
      <c r="P206" t="s">
        <v>10435</v>
      </c>
      <c r="Q206" t="s">
        <v>10333</v>
      </c>
      <c r="R206">
        <v>1</v>
      </c>
      <c r="S206" t="s">
        <v>10431</v>
      </c>
      <c r="Y206" s="4" t="s">
        <v>12487</v>
      </c>
      <c r="Z206" s="9">
        <v>2</v>
      </c>
    </row>
    <row r="207" spans="1:26" x14ac:dyDescent="0.25">
      <c r="A207" t="s">
        <v>8180</v>
      </c>
      <c r="B207" t="s">
        <v>8181</v>
      </c>
      <c r="C207" t="s">
        <v>16</v>
      </c>
      <c r="D207" t="s">
        <v>8182</v>
      </c>
      <c r="E207" t="s">
        <v>18</v>
      </c>
      <c r="F207" t="s">
        <v>8183</v>
      </c>
      <c r="G207" t="s">
        <v>8184</v>
      </c>
      <c r="H207" t="s">
        <v>8185</v>
      </c>
      <c r="I207" t="s">
        <v>34</v>
      </c>
      <c r="J207" t="s">
        <v>769</v>
      </c>
      <c r="K207" t="s">
        <v>24</v>
      </c>
      <c r="L207" t="s">
        <v>82</v>
      </c>
      <c r="M207" t="s">
        <v>8186</v>
      </c>
      <c r="N207" t="s">
        <v>46</v>
      </c>
      <c r="P207" t="s">
        <v>10436</v>
      </c>
      <c r="Q207" t="s">
        <v>10333</v>
      </c>
      <c r="R207">
        <v>1</v>
      </c>
      <c r="S207" t="s">
        <v>10431</v>
      </c>
      <c r="Y207" s="4" t="s">
        <v>12625</v>
      </c>
      <c r="Z207" s="9">
        <v>2</v>
      </c>
    </row>
    <row r="208" spans="1:26" x14ac:dyDescent="0.25">
      <c r="A208" t="s">
        <v>8180</v>
      </c>
      <c r="B208" t="s">
        <v>8181</v>
      </c>
      <c r="C208" t="s">
        <v>16</v>
      </c>
      <c r="D208" t="s">
        <v>8182</v>
      </c>
      <c r="E208" t="s">
        <v>18</v>
      </c>
      <c r="F208" t="s">
        <v>8183</v>
      </c>
      <c r="G208" t="s">
        <v>8184</v>
      </c>
      <c r="H208" t="s">
        <v>8185</v>
      </c>
      <c r="I208" t="s">
        <v>34</v>
      </c>
      <c r="J208" t="s">
        <v>769</v>
      </c>
      <c r="K208" t="s">
        <v>24</v>
      </c>
      <c r="L208" t="s">
        <v>82</v>
      </c>
      <c r="M208" t="s">
        <v>8186</v>
      </c>
      <c r="N208" t="s">
        <v>46</v>
      </c>
      <c r="P208" t="s">
        <v>10437</v>
      </c>
      <c r="Q208" t="s">
        <v>10333</v>
      </c>
      <c r="R208">
        <v>1</v>
      </c>
      <c r="S208" t="s">
        <v>10431</v>
      </c>
      <c r="Y208" s="4" t="s">
        <v>11120</v>
      </c>
      <c r="Z208" s="9">
        <v>2</v>
      </c>
    </row>
    <row r="209" spans="1:26" x14ac:dyDescent="0.25">
      <c r="A209" t="s">
        <v>8180</v>
      </c>
      <c r="B209" t="s">
        <v>8181</v>
      </c>
      <c r="C209" t="s">
        <v>16</v>
      </c>
      <c r="D209" t="s">
        <v>8182</v>
      </c>
      <c r="E209" t="s">
        <v>18</v>
      </c>
      <c r="F209" t="s">
        <v>8183</v>
      </c>
      <c r="G209" t="s">
        <v>8184</v>
      </c>
      <c r="H209" t="s">
        <v>8185</v>
      </c>
      <c r="I209" t="s">
        <v>34</v>
      </c>
      <c r="J209" t="s">
        <v>769</v>
      </c>
      <c r="K209" t="s">
        <v>24</v>
      </c>
      <c r="L209" t="s">
        <v>82</v>
      </c>
      <c r="M209" t="s">
        <v>8186</v>
      </c>
      <c r="N209" t="s">
        <v>46</v>
      </c>
      <c r="P209" t="s">
        <v>10389</v>
      </c>
      <c r="Q209" t="s">
        <v>10333</v>
      </c>
      <c r="R209">
        <v>1</v>
      </c>
      <c r="S209" t="s">
        <v>10431</v>
      </c>
      <c r="Y209" s="4" t="s">
        <v>11283</v>
      </c>
      <c r="Z209" s="9">
        <v>2</v>
      </c>
    </row>
    <row r="210" spans="1:26" x14ac:dyDescent="0.25">
      <c r="A210" t="s">
        <v>8180</v>
      </c>
      <c r="B210" t="s">
        <v>8181</v>
      </c>
      <c r="C210" t="s">
        <v>16</v>
      </c>
      <c r="D210" t="s">
        <v>8182</v>
      </c>
      <c r="E210" t="s">
        <v>18</v>
      </c>
      <c r="F210" t="s">
        <v>8183</v>
      </c>
      <c r="G210" t="s">
        <v>8184</v>
      </c>
      <c r="H210" t="s">
        <v>8185</v>
      </c>
      <c r="I210" t="s">
        <v>34</v>
      </c>
      <c r="J210" t="s">
        <v>769</v>
      </c>
      <c r="K210" t="s">
        <v>24</v>
      </c>
      <c r="L210" t="s">
        <v>82</v>
      </c>
      <c r="M210" t="s">
        <v>8186</v>
      </c>
      <c r="N210" t="s">
        <v>46</v>
      </c>
      <c r="P210" t="s">
        <v>10438</v>
      </c>
      <c r="Q210" t="s">
        <v>10396</v>
      </c>
      <c r="R210">
        <v>1</v>
      </c>
      <c r="S210" t="s">
        <v>10431</v>
      </c>
      <c r="Y210" s="4" t="s">
        <v>11214</v>
      </c>
      <c r="Z210" s="9">
        <v>2</v>
      </c>
    </row>
    <row r="211" spans="1:26" x14ac:dyDescent="0.25">
      <c r="A211" t="s">
        <v>8180</v>
      </c>
      <c r="B211" t="s">
        <v>8181</v>
      </c>
      <c r="C211" t="s">
        <v>16</v>
      </c>
      <c r="D211" t="s">
        <v>8182</v>
      </c>
      <c r="E211" t="s">
        <v>18</v>
      </c>
      <c r="F211" t="s">
        <v>8183</v>
      </c>
      <c r="G211" t="s">
        <v>8184</v>
      </c>
      <c r="H211" t="s">
        <v>8185</v>
      </c>
      <c r="I211" t="s">
        <v>34</v>
      </c>
      <c r="J211" t="s">
        <v>769</v>
      </c>
      <c r="K211" t="s">
        <v>24</v>
      </c>
      <c r="L211" t="s">
        <v>82</v>
      </c>
      <c r="M211" t="s">
        <v>8186</v>
      </c>
      <c r="N211" t="s">
        <v>46</v>
      </c>
      <c r="P211" t="s">
        <v>10439</v>
      </c>
      <c r="Q211" t="s">
        <v>10396</v>
      </c>
      <c r="R211">
        <v>1</v>
      </c>
      <c r="S211" t="s">
        <v>10431</v>
      </c>
      <c r="Y211" s="4" t="s">
        <v>12181</v>
      </c>
      <c r="Z211" s="9">
        <v>2</v>
      </c>
    </row>
    <row r="212" spans="1:26" x14ac:dyDescent="0.25">
      <c r="A212" t="s">
        <v>7798</v>
      </c>
      <c r="B212" t="s">
        <v>7799</v>
      </c>
      <c r="C212" t="s">
        <v>16</v>
      </c>
      <c r="D212" t="s">
        <v>437</v>
      </c>
      <c r="E212" t="s">
        <v>695</v>
      </c>
      <c r="F212" t="s">
        <v>7800</v>
      </c>
      <c r="G212" t="s">
        <v>7801</v>
      </c>
      <c r="H212" t="s">
        <v>7802</v>
      </c>
      <c r="I212" t="s">
        <v>34</v>
      </c>
      <c r="J212" t="s">
        <v>4468</v>
      </c>
      <c r="K212" t="s">
        <v>24</v>
      </c>
      <c r="L212" t="s">
        <v>6811</v>
      </c>
      <c r="M212" t="s">
        <v>7803</v>
      </c>
      <c r="N212" t="s">
        <v>46</v>
      </c>
      <c r="P212" t="s">
        <v>10440</v>
      </c>
      <c r="Q212" t="s">
        <v>10441</v>
      </c>
      <c r="R212">
        <v>1</v>
      </c>
      <c r="S212" t="s">
        <v>10263</v>
      </c>
      <c r="Y212" s="4" t="s">
        <v>10280</v>
      </c>
      <c r="Z212" s="9">
        <v>2</v>
      </c>
    </row>
    <row r="213" spans="1:26" x14ac:dyDescent="0.25">
      <c r="A213" t="s">
        <v>7798</v>
      </c>
      <c r="B213" t="s">
        <v>7799</v>
      </c>
      <c r="C213" t="s">
        <v>16</v>
      </c>
      <c r="D213" t="s">
        <v>437</v>
      </c>
      <c r="E213" t="s">
        <v>695</v>
      </c>
      <c r="F213" t="s">
        <v>7800</v>
      </c>
      <c r="G213" t="s">
        <v>7801</v>
      </c>
      <c r="H213" t="s">
        <v>7802</v>
      </c>
      <c r="I213" t="s">
        <v>34</v>
      </c>
      <c r="J213" t="s">
        <v>4468</v>
      </c>
      <c r="K213" t="s">
        <v>24</v>
      </c>
      <c r="L213" t="s">
        <v>6811</v>
      </c>
      <c r="M213" t="s">
        <v>7803</v>
      </c>
      <c r="N213" t="s">
        <v>46</v>
      </c>
      <c r="P213" t="s">
        <v>10442</v>
      </c>
      <c r="Q213" t="s">
        <v>10441</v>
      </c>
      <c r="R213">
        <v>1</v>
      </c>
      <c r="S213" t="s">
        <v>10263</v>
      </c>
      <c r="Y213" s="4" t="s">
        <v>11008</v>
      </c>
      <c r="Z213" s="9">
        <v>2</v>
      </c>
    </row>
    <row r="214" spans="1:26" x14ac:dyDescent="0.25">
      <c r="A214" t="s">
        <v>7798</v>
      </c>
      <c r="B214" t="s">
        <v>7799</v>
      </c>
      <c r="C214" t="s">
        <v>16</v>
      </c>
      <c r="D214" t="s">
        <v>437</v>
      </c>
      <c r="E214" t="s">
        <v>695</v>
      </c>
      <c r="F214" t="s">
        <v>7800</v>
      </c>
      <c r="G214" t="s">
        <v>7801</v>
      </c>
      <c r="H214" t="s">
        <v>7802</v>
      </c>
      <c r="I214" t="s">
        <v>34</v>
      </c>
      <c r="J214" t="s">
        <v>4468</v>
      </c>
      <c r="K214" t="s">
        <v>24</v>
      </c>
      <c r="L214" t="s">
        <v>6811</v>
      </c>
      <c r="M214" t="s">
        <v>7803</v>
      </c>
      <c r="N214" t="s">
        <v>46</v>
      </c>
      <c r="P214" t="s">
        <v>10443</v>
      </c>
      <c r="Q214" t="s">
        <v>10441</v>
      </c>
      <c r="R214">
        <v>1</v>
      </c>
      <c r="S214" t="s">
        <v>10263</v>
      </c>
      <c r="Y214" s="4" t="s">
        <v>10262</v>
      </c>
      <c r="Z214" s="9">
        <v>2</v>
      </c>
    </row>
    <row r="215" spans="1:26" x14ac:dyDescent="0.25">
      <c r="A215" t="s">
        <v>4289</v>
      </c>
      <c r="B215" t="s">
        <v>4290</v>
      </c>
      <c r="C215" t="s">
        <v>76</v>
      </c>
      <c r="D215" t="s">
        <v>102</v>
      </c>
      <c r="E215" t="s">
        <v>18</v>
      </c>
      <c r="F215" t="s">
        <v>4291</v>
      </c>
      <c r="G215" t="s">
        <v>4292</v>
      </c>
      <c r="H215" t="s">
        <v>4293</v>
      </c>
      <c r="I215" t="s">
        <v>34</v>
      </c>
      <c r="J215" t="s">
        <v>127</v>
      </c>
      <c r="K215" t="s">
        <v>24</v>
      </c>
      <c r="L215" t="s">
        <v>82</v>
      </c>
      <c r="M215" t="s">
        <v>4294</v>
      </c>
      <c r="N215" t="s">
        <v>46</v>
      </c>
      <c r="P215" t="s">
        <v>10444</v>
      </c>
      <c r="Q215" t="s">
        <v>10445</v>
      </c>
      <c r="R215">
        <v>1</v>
      </c>
      <c r="S215" t="s">
        <v>10446</v>
      </c>
      <c r="Y215" s="4" t="s">
        <v>11033</v>
      </c>
      <c r="Z215" s="9">
        <v>2</v>
      </c>
    </row>
    <row r="216" spans="1:26" x14ac:dyDescent="0.25">
      <c r="A216" t="s">
        <v>4289</v>
      </c>
      <c r="B216" t="s">
        <v>4290</v>
      </c>
      <c r="C216" t="s">
        <v>76</v>
      </c>
      <c r="D216" t="s">
        <v>102</v>
      </c>
      <c r="E216" t="s">
        <v>18</v>
      </c>
      <c r="F216" t="s">
        <v>4291</v>
      </c>
      <c r="G216" t="s">
        <v>4292</v>
      </c>
      <c r="H216" t="s">
        <v>4293</v>
      </c>
      <c r="I216" t="s">
        <v>34</v>
      </c>
      <c r="J216" t="s">
        <v>127</v>
      </c>
      <c r="K216" t="s">
        <v>24</v>
      </c>
      <c r="L216" t="s">
        <v>82</v>
      </c>
      <c r="M216" t="s">
        <v>4294</v>
      </c>
      <c r="N216" t="s">
        <v>46</v>
      </c>
      <c r="P216" t="s">
        <v>10447</v>
      </c>
      <c r="Q216" t="s">
        <v>10448</v>
      </c>
      <c r="R216">
        <v>9</v>
      </c>
      <c r="S216" t="s">
        <v>10446</v>
      </c>
      <c r="Y216" s="4" t="s">
        <v>10177</v>
      </c>
      <c r="Z216" s="9">
        <v>2</v>
      </c>
    </row>
    <row r="217" spans="1:26" x14ac:dyDescent="0.25">
      <c r="A217" t="s">
        <v>4289</v>
      </c>
      <c r="B217" t="s">
        <v>4290</v>
      </c>
      <c r="C217" t="s">
        <v>76</v>
      </c>
      <c r="D217" t="s">
        <v>102</v>
      </c>
      <c r="E217" t="s">
        <v>18</v>
      </c>
      <c r="F217" t="s">
        <v>4291</v>
      </c>
      <c r="G217" t="s">
        <v>4292</v>
      </c>
      <c r="H217" t="s">
        <v>4293</v>
      </c>
      <c r="I217" t="s">
        <v>34</v>
      </c>
      <c r="J217" t="s">
        <v>127</v>
      </c>
      <c r="K217" t="s">
        <v>24</v>
      </c>
      <c r="L217" t="s">
        <v>82</v>
      </c>
      <c r="M217" t="s">
        <v>4294</v>
      </c>
      <c r="N217" t="s">
        <v>46</v>
      </c>
      <c r="P217" t="s">
        <v>10449</v>
      </c>
      <c r="Q217" t="s">
        <v>10450</v>
      </c>
      <c r="R217">
        <v>5</v>
      </c>
      <c r="S217" t="s">
        <v>10446</v>
      </c>
      <c r="Y217" s="4" t="s">
        <v>11166</v>
      </c>
      <c r="Z217" s="9">
        <v>2</v>
      </c>
    </row>
    <row r="218" spans="1:26" x14ac:dyDescent="0.25">
      <c r="A218" t="s">
        <v>4289</v>
      </c>
      <c r="B218" t="s">
        <v>4290</v>
      </c>
      <c r="C218" t="s">
        <v>76</v>
      </c>
      <c r="D218" t="s">
        <v>102</v>
      </c>
      <c r="E218" t="s">
        <v>18</v>
      </c>
      <c r="F218" t="s">
        <v>4291</v>
      </c>
      <c r="G218" t="s">
        <v>4292</v>
      </c>
      <c r="H218" t="s">
        <v>4293</v>
      </c>
      <c r="I218" t="s">
        <v>34</v>
      </c>
      <c r="J218" t="s">
        <v>127</v>
      </c>
      <c r="K218" t="s">
        <v>24</v>
      </c>
      <c r="L218" t="s">
        <v>82</v>
      </c>
      <c r="M218" t="s">
        <v>4294</v>
      </c>
      <c r="N218" t="s">
        <v>46</v>
      </c>
      <c r="P218" t="s">
        <v>10451</v>
      </c>
      <c r="Q218" t="s">
        <v>10445</v>
      </c>
      <c r="R218">
        <v>1</v>
      </c>
      <c r="S218" t="s">
        <v>10446</v>
      </c>
      <c r="Y218" s="4" t="s">
        <v>12066</v>
      </c>
      <c r="Z218" s="9">
        <v>2</v>
      </c>
    </row>
    <row r="219" spans="1:26" x14ac:dyDescent="0.25">
      <c r="A219" t="s">
        <v>4289</v>
      </c>
      <c r="B219" t="s">
        <v>4290</v>
      </c>
      <c r="C219" t="s">
        <v>76</v>
      </c>
      <c r="D219" t="s">
        <v>102</v>
      </c>
      <c r="E219" t="s">
        <v>18</v>
      </c>
      <c r="F219" t="s">
        <v>4291</v>
      </c>
      <c r="G219" t="s">
        <v>4292</v>
      </c>
      <c r="H219" t="s">
        <v>4293</v>
      </c>
      <c r="I219" t="s">
        <v>34</v>
      </c>
      <c r="J219" t="s">
        <v>127</v>
      </c>
      <c r="K219" t="s">
        <v>24</v>
      </c>
      <c r="L219" t="s">
        <v>82</v>
      </c>
      <c r="M219" t="s">
        <v>4294</v>
      </c>
      <c r="N219" t="s">
        <v>46</v>
      </c>
      <c r="P219" t="s">
        <v>10438</v>
      </c>
      <c r="Q219" t="s">
        <v>10452</v>
      </c>
      <c r="R219">
        <v>4</v>
      </c>
      <c r="S219" t="s">
        <v>10446</v>
      </c>
      <c r="Y219" s="4" t="s">
        <v>11436</v>
      </c>
      <c r="Z219" s="9">
        <v>2</v>
      </c>
    </row>
    <row r="220" spans="1:26" x14ac:dyDescent="0.25">
      <c r="A220" t="s">
        <v>4289</v>
      </c>
      <c r="B220" t="s">
        <v>4290</v>
      </c>
      <c r="C220" t="s">
        <v>76</v>
      </c>
      <c r="D220" t="s">
        <v>102</v>
      </c>
      <c r="E220" t="s">
        <v>18</v>
      </c>
      <c r="F220" t="s">
        <v>4291</v>
      </c>
      <c r="G220" t="s">
        <v>4292</v>
      </c>
      <c r="H220" t="s">
        <v>4293</v>
      </c>
      <c r="I220" t="s">
        <v>34</v>
      </c>
      <c r="J220" t="s">
        <v>127</v>
      </c>
      <c r="K220" t="s">
        <v>24</v>
      </c>
      <c r="L220" t="s">
        <v>82</v>
      </c>
      <c r="M220" t="s">
        <v>4294</v>
      </c>
      <c r="N220" t="s">
        <v>46</v>
      </c>
      <c r="P220" t="s">
        <v>10453</v>
      </c>
      <c r="Q220" t="s">
        <v>10337</v>
      </c>
      <c r="R220">
        <v>1</v>
      </c>
      <c r="S220" t="s">
        <v>10446</v>
      </c>
      <c r="Y220" s="4" t="s">
        <v>11370</v>
      </c>
      <c r="Z220" s="9">
        <v>2</v>
      </c>
    </row>
    <row r="221" spans="1:26" x14ac:dyDescent="0.25">
      <c r="A221" t="s">
        <v>4289</v>
      </c>
      <c r="B221" t="s">
        <v>4290</v>
      </c>
      <c r="C221" t="s">
        <v>76</v>
      </c>
      <c r="D221" t="s">
        <v>102</v>
      </c>
      <c r="E221" t="s">
        <v>18</v>
      </c>
      <c r="F221" t="s">
        <v>4291</v>
      </c>
      <c r="G221" t="s">
        <v>4292</v>
      </c>
      <c r="H221" t="s">
        <v>4293</v>
      </c>
      <c r="I221" t="s">
        <v>34</v>
      </c>
      <c r="J221" t="s">
        <v>127</v>
      </c>
      <c r="K221" t="s">
        <v>24</v>
      </c>
      <c r="L221" t="s">
        <v>82</v>
      </c>
      <c r="M221" t="s">
        <v>4294</v>
      </c>
      <c r="N221" t="s">
        <v>46</v>
      </c>
      <c r="P221" t="s">
        <v>10454</v>
      </c>
      <c r="Q221" t="s">
        <v>10379</v>
      </c>
      <c r="R221">
        <v>1</v>
      </c>
      <c r="S221" t="s">
        <v>10446</v>
      </c>
      <c r="Y221" s="4" t="s">
        <v>10202</v>
      </c>
      <c r="Z221" s="9">
        <v>2</v>
      </c>
    </row>
    <row r="222" spans="1:26" x14ac:dyDescent="0.25">
      <c r="A222" t="s">
        <v>4289</v>
      </c>
      <c r="B222" t="s">
        <v>4290</v>
      </c>
      <c r="C222" t="s">
        <v>76</v>
      </c>
      <c r="D222" t="s">
        <v>102</v>
      </c>
      <c r="E222" t="s">
        <v>18</v>
      </c>
      <c r="F222" t="s">
        <v>4291</v>
      </c>
      <c r="G222" t="s">
        <v>4292</v>
      </c>
      <c r="H222" t="s">
        <v>4293</v>
      </c>
      <c r="I222" t="s">
        <v>34</v>
      </c>
      <c r="J222" t="s">
        <v>127</v>
      </c>
      <c r="K222" t="s">
        <v>24</v>
      </c>
      <c r="L222" t="s">
        <v>82</v>
      </c>
      <c r="M222" t="s">
        <v>4294</v>
      </c>
      <c r="N222" t="s">
        <v>46</v>
      </c>
      <c r="P222" t="s">
        <v>10455</v>
      </c>
      <c r="Q222" t="s">
        <v>10379</v>
      </c>
      <c r="R222">
        <v>1</v>
      </c>
      <c r="S222" t="s">
        <v>10446</v>
      </c>
      <c r="Y222" s="4" t="s">
        <v>10900</v>
      </c>
      <c r="Z222" s="9">
        <v>2</v>
      </c>
    </row>
    <row r="223" spans="1:26" x14ac:dyDescent="0.25">
      <c r="A223" t="s">
        <v>4289</v>
      </c>
      <c r="B223" t="s">
        <v>4290</v>
      </c>
      <c r="C223" t="s">
        <v>76</v>
      </c>
      <c r="D223" t="s">
        <v>102</v>
      </c>
      <c r="E223" t="s">
        <v>18</v>
      </c>
      <c r="F223" t="s">
        <v>4291</v>
      </c>
      <c r="G223" t="s">
        <v>4292</v>
      </c>
      <c r="H223" t="s">
        <v>4293</v>
      </c>
      <c r="I223" t="s">
        <v>34</v>
      </c>
      <c r="J223" t="s">
        <v>127</v>
      </c>
      <c r="K223" t="s">
        <v>24</v>
      </c>
      <c r="L223" t="s">
        <v>82</v>
      </c>
      <c r="M223" t="s">
        <v>4294</v>
      </c>
      <c r="N223" t="s">
        <v>46</v>
      </c>
      <c r="P223" t="s">
        <v>10456</v>
      </c>
      <c r="Q223" t="s">
        <v>10457</v>
      </c>
      <c r="R223">
        <v>1</v>
      </c>
      <c r="S223" t="s">
        <v>10446</v>
      </c>
      <c r="Y223" s="4" t="s">
        <v>12060</v>
      </c>
      <c r="Z223" s="9">
        <v>2</v>
      </c>
    </row>
    <row r="224" spans="1:26" x14ac:dyDescent="0.25">
      <c r="A224" t="s">
        <v>4289</v>
      </c>
      <c r="B224" t="s">
        <v>4290</v>
      </c>
      <c r="C224" t="s">
        <v>76</v>
      </c>
      <c r="D224" t="s">
        <v>102</v>
      </c>
      <c r="E224" t="s">
        <v>18</v>
      </c>
      <c r="F224" t="s">
        <v>4291</v>
      </c>
      <c r="G224" t="s">
        <v>4292</v>
      </c>
      <c r="H224" t="s">
        <v>4293</v>
      </c>
      <c r="I224" t="s">
        <v>34</v>
      </c>
      <c r="J224" t="s">
        <v>127</v>
      </c>
      <c r="K224" t="s">
        <v>24</v>
      </c>
      <c r="L224" t="s">
        <v>82</v>
      </c>
      <c r="M224" t="s">
        <v>4294</v>
      </c>
      <c r="N224" t="s">
        <v>46</v>
      </c>
      <c r="P224" t="s">
        <v>10458</v>
      </c>
      <c r="Q224" t="s">
        <v>10459</v>
      </c>
      <c r="R224">
        <v>1</v>
      </c>
      <c r="S224" t="s">
        <v>10446</v>
      </c>
      <c r="Y224" s="4" t="s">
        <v>10324</v>
      </c>
      <c r="Z224" s="9">
        <v>2</v>
      </c>
    </row>
    <row r="225" spans="1:26" x14ac:dyDescent="0.25">
      <c r="A225" t="s">
        <v>4289</v>
      </c>
      <c r="B225" t="s">
        <v>4290</v>
      </c>
      <c r="C225" t="s">
        <v>76</v>
      </c>
      <c r="D225" t="s">
        <v>102</v>
      </c>
      <c r="E225" t="s">
        <v>18</v>
      </c>
      <c r="F225" t="s">
        <v>4291</v>
      </c>
      <c r="G225" t="s">
        <v>4292</v>
      </c>
      <c r="H225" t="s">
        <v>4293</v>
      </c>
      <c r="I225" t="s">
        <v>34</v>
      </c>
      <c r="J225" t="s">
        <v>127</v>
      </c>
      <c r="K225" t="s">
        <v>24</v>
      </c>
      <c r="L225" t="s">
        <v>82</v>
      </c>
      <c r="M225" t="s">
        <v>4294</v>
      </c>
      <c r="N225" t="s">
        <v>46</v>
      </c>
      <c r="P225" t="s">
        <v>10317</v>
      </c>
      <c r="Q225" t="s">
        <v>10459</v>
      </c>
      <c r="R225">
        <v>1</v>
      </c>
      <c r="S225" t="s">
        <v>10446</v>
      </c>
      <c r="Y225" s="4" t="s">
        <v>10303</v>
      </c>
      <c r="Z225" s="9">
        <v>2</v>
      </c>
    </row>
    <row r="226" spans="1:26" x14ac:dyDescent="0.25">
      <c r="A226" t="s">
        <v>4289</v>
      </c>
      <c r="B226" t="s">
        <v>4290</v>
      </c>
      <c r="C226" t="s">
        <v>76</v>
      </c>
      <c r="D226" t="s">
        <v>102</v>
      </c>
      <c r="E226" t="s">
        <v>18</v>
      </c>
      <c r="F226" t="s">
        <v>4291</v>
      </c>
      <c r="G226" t="s">
        <v>4292</v>
      </c>
      <c r="H226" t="s">
        <v>4293</v>
      </c>
      <c r="I226" t="s">
        <v>34</v>
      </c>
      <c r="J226" t="s">
        <v>127</v>
      </c>
      <c r="K226" t="s">
        <v>24</v>
      </c>
      <c r="L226" t="s">
        <v>82</v>
      </c>
      <c r="M226" t="s">
        <v>4294</v>
      </c>
      <c r="N226" t="s">
        <v>46</v>
      </c>
      <c r="P226" t="s">
        <v>10460</v>
      </c>
      <c r="Q226" t="s">
        <v>10461</v>
      </c>
      <c r="R226">
        <v>1</v>
      </c>
      <c r="S226" t="s">
        <v>10446</v>
      </c>
      <c r="Y226" s="4" t="s">
        <v>12322</v>
      </c>
      <c r="Z226" s="9">
        <v>2</v>
      </c>
    </row>
    <row r="227" spans="1:26" x14ac:dyDescent="0.25">
      <c r="A227" t="s">
        <v>4289</v>
      </c>
      <c r="B227" t="s">
        <v>4290</v>
      </c>
      <c r="C227" t="s">
        <v>76</v>
      </c>
      <c r="D227" t="s">
        <v>102</v>
      </c>
      <c r="E227" t="s">
        <v>18</v>
      </c>
      <c r="F227" t="s">
        <v>4291</v>
      </c>
      <c r="G227" t="s">
        <v>4292</v>
      </c>
      <c r="H227" t="s">
        <v>4293</v>
      </c>
      <c r="I227" t="s">
        <v>34</v>
      </c>
      <c r="J227" t="s">
        <v>127</v>
      </c>
      <c r="K227" t="s">
        <v>24</v>
      </c>
      <c r="L227" t="s">
        <v>82</v>
      </c>
      <c r="M227" t="s">
        <v>4294</v>
      </c>
      <c r="N227" t="s">
        <v>46</v>
      </c>
      <c r="P227" t="s">
        <v>10462</v>
      </c>
      <c r="Q227" t="s">
        <v>10463</v>
      </c>
      <c r="R227">
        <v>1</v>
      </c>
      <c r="S227" t="s">
        <v>10446</v>
      </c>
      <c r="Y227" s="4" t="s">
        <v>11371</v>
      </c>
      <c r="Z227" s="9">
        <v>2</v>
      </c>
    </row>
    <row r="228" spans="1:26" x14ac:dyDescent="0.25">
      <c r="A228" t="s">
        <v>4289</v>
      </c>
      <c r="B228" t="s">
        <v>4290</v>
      </c>
      <c r="C228" t="s">
        <v>76</v>
      </c>
      <c r="D228" t="s">
        <v>102</v>
      </c>
      <c r="E228" t="s">
        <v>18</v>
      </c>
      <c r="F228" t="s">
        <v>4291</v>
      </c>
      <c r="G228" t="s">
        <v>4292</v>
      </c>
      <c r="H228" t="s">
        <v>4293</v>
      </c>
      <c r="I228" t="s">
        <v>34</v>
      </c>
      <c r="J228" t="s">
        <v>127</v>
      </c>
      <c r="K228" t="s">
        <v>24</v>
      </c>
      <c r="L228" t="s">
        <v>82</v>
      </c>
      <c r="M228" t="s">
        <v>4294</v>
      </c>
      <c r="N228" t="s">
        <v>46</v>
      </c>
      <c r="P228" t="s">
        <v>10464</v>
      </c>
      <c r="Q228" t="s">
        <v>10463</v>
      </c>
      <c r="R228">
        <v>1</v>
      </c>
      <c r="S228" t="s">
        <v>10446</v>
      </c>
      <c r="Y228" s="4" t="s">
        <v>10200</v>
      </c>
      <c r="Z228" s="9">
        <v>2</v>
      </c>
    </row>
    <row r="229" spans="1:26" x14ac:dyDescent="0.25">
      <c r="A229" t="s">
        <v>4289</v>
      </c>
      <c r="B229" t="s">
        <v>4290</v>
      </c>
      <c r="C229" t="s">
        <v>76</v>
      </c>
      <c r="D229" t="s">
        <v>102</v>
      </c>
      <c r="E229" t="s">
        <v>18</v>
      </c>
      <c r="F229" t="s">
        <v>4291</v>
      </c>
      <c r="G229" t="s">
        <v>4292</v>
      </c>
      <c r="H229" t="s">
        <v>4293</v>
      </c>
      <c r="I229" t="s">
        <v>34</v>
      </c>
      <c r="J229" t="s">
        <v>127</v>
      </c>
      <c r="K229" t="s">
        <v>24</v>
      </c>
      <c r="L229" t="s">
        <v>82</v>
      </c>
      <c r="M229" t="s">
        <v>4294</v>
      </c>
      <c r="N229" t="s">
        <v>46</v>
      </c>
      <c r="P229" t="s">
        <v>10465</v>
      </c>
      <c r="Q229" t="s">
        <v>10463</v>
      </c>
      <c r="R229">
        <v>1</v>
      </c>
      <c r="S229" t="s">
        <v>10446</v>
      </c>
      <c r="Y229" s="4" t="s">
        <v>10286</v>
      </c>
      <c r="Z229" s="9">
        <v>2</v>
      </c>
    </row>
    <row r="230" spans="1:26" x14ac:dyDescent="0.25">
      <c r="A230" t="s">
        <v>4289</v>
      </c>
      <c r="B230" t="s">
        <v>4290</v>
      </c>
      <c r="C230" t="s">
        <v>76</v>
      </c>
      <c r="D230" t="s">
        <v>102</v>
      </c>
      <c r="E230" t="s">
        <v>18</v>
      </c>
      <c r="F230" t="s">
        <v>4291</v>
      </c>
      <c r="G230" t="s">
        <v>4292</v>
      </c>
      <c r="H230" t="s">
        <v>4293</v>
      </c>
      <c r="I230" t="s">
        <v>34</v>
      </c>
      <c r="J230" t="s">
        <v>127</v>
      </c>
      <c r="K230" t="s">
        <v>24</v>
      </c>
      <c r="L230" t="s">
        <v>82</v>
      </c>
      <c r="M230" t="s">
        <v>4294</v>
      </c>
      <c r="N230" t="s">
        <v>46</v>
      </c>
      <c r="P230" t="s">
        <v>10466</v>
      </c>
      <c r="Q230" t="s">
        <v>10463</v>
      </c>
      <c r="R230">
        <v>1</v>
      </c>
      <c r="S230" t="s">
        <v>10446</v>
      </c>
      <c r="Y230" s="4" t="s">
        <v>12440</v>
      </c>
      <c r="Z230" s="9">
        <v>2</v>
      </c>
    </row>
    <row r="231" spans="1:26" x14ac:dyDescent="0.25">
      <c r="A231" t="s">
        <v>4289</v>
      </c>
      <c r="B231" t="s">
        <v>4290</v>
      </c>
      <c r="C231" t="s">
        <v>76</v>
      </c>
      <c r="D231" t="s">
        <v>102</v>
      </c>
      <c r="E231" t="s">
        <v>18</v>
      </c>
      <c r="F231" t="s">
        <v>4291</v>
      </c>
      <c r="G231" t="s">
        <v>4292</v>
      </c>
      <c r="H231" t="s">
        <v>4293</v>
      </c>
      <c r="I231" t="s">
        <v>34</v>
      </c>
      <c r="J231" t="s">
        <v>127</v>
      </c>
      <c r="K231" t="s">
        <v>24</v>
      </c>
      <c r="L231" t="s">
        <v>82</v>
      </c>
      <c r="M231" t="s">
        <v>4294</v>
      </c>
      <c r="N231" t="s">
        <v>46</v>
      </c>
      <c r="P231" t="s">
        <v>10467</v>
      </c>
      <c r="Q231" t="s">
        <v>10468</v>
      </c>
      <c r="R231">
        <v>1</v>
      </c>
      <c r="S231" t="s">
        <v>10446</v>
      </c>
      <c r="Y231" s="4" t="s">
        <v>12427</v>
      </c>
      <c r="Z231" s="9">
        <v>2</v>
      </c>
    </row>
    <row r="232" spans="1:26" x14ac:dyDescent="0.25">
      <c r="A232" t="s">
        <v>4289</v>
      </c>
      <c r="B232" t="s">
        <v>4290</v>
      </c>
      <c r="C232" t="s">
        <v>76</v>
      </c>
      <c r="D232" t="s">
        <v>102</v>
      </c>
      <c r="E232" t="s">
        <v>18</v>
      </c>
      <c r="F232" t="s">
        <v>4291</v>
      </c>
      <c r="G232" t="s">
        <v>4292</v>
      </c>
      <c r="H232" t="s">
        <v>4293</v>
      </c>
      <c r="I232" t="s">
        <v>34</v>
      </c>
      <c r="J232" t="s">
        <v>127</v>
      </c>
      <c r="K232" t="s">
        <v>24</v>
      </c>
      <c r="L232" t="s">
        <v>82</v>
      </c>
      <c r="M232" t="s">
        <v>4294</v>
      </c>
      <c r="N232" t="s">
        <v>46</v>
      </c>
      <c r="P232" t="s">
        <v>10469</v>
      </c>
      <c r="Q232" t="s">
        <v>10211</v>
      </c>
      <c r="R232">
        <v>1</v>
      </c>
      <c r="S232" t="s">
        <v>10446</v>
      </c>
      <c r="Y232" s="4" t="s">
        <v>10465</v>
      </c>
      <c r="Z232" s="9">
        <v>2</v>
      </c>
    </row>
    <row r="233" spans="1:26" x14ac:dyDescent="0.25">
      <c r="A233" t="s">
        <v>4289</v>
      </c>
      <c r="B233" t="s">
        <v>4290</v>
      </c>
      <c r="C233" t="s">
        <v>76</v>
      </c>
      <c r="D233" t="s">
        <v>102</v>
      </c>
      <c r="E233" t="s">
        <v>18</v>
      </c>
      <c r="F233" t="s">
        <v>4291</v>
      </c>
      <c r="G233" t="s">
        <v>4292</v>
      </c>
      <c r="H233" t="s">
        <v>4293</v>
      </c>
      <c r="I233" t="s">
        <v>34</v>
      </c>
      <c r="J233" t="s">
        <v>127</v>
      </c>
      <c r="K233" t="s">
        <v>24</v>
      </c>
      <c r="L233" t="s">
        <v>82</v>
      </c>
      <c r="M233" t="s">
        <v>4294</v>
      </c>
      <c r="N233" t="s">
        <v>46</v>
      </c>
      <c r="P233" t="s">
        <v>10470</v>
      </c>
      <c r="Q233" t="s">
        <v>10471</v>
      </c>
      <c r="R233">
        <v>1</v>
      </c>
      <c r="S233" t="s">
        <v>10446</v>
      </c>
      <c r="Y233" s="4" t="s">
        <v>11070</v>
      </c>
      <c r="Z233" s="9">
        <v>2</v>
      </c>
    </row>
    <row r="234" spans="1:26" x14ac:dyDescent="0.25">
      <c r="A234" t="s">
        <v>4289</v>
      </c>
      <c r="B234" t="s">
        <v>4290</v>
      </c>
      <c r="C234" t="s">
        <v>76</v>
      </c>
      <c r="D234" t="s">
        <v>102</v>
      </c>
      <c r="E234" t="s">
        <v>18</v>
      </c>
      <c r="F234" t="s">
        <v>4291</v>
      </c>
      <c r="G234" t="s">
        <v>4292</v>
      </c>
      <c r="H234" t="s">
        <v>4293</v>
      </c>
      <c r="I234" t="s">
        <v>34</v>
      </c>
      <c r="J234" t="s">
        <v>127</v>
      </c>
      <c r="K234" t="s">
        <v>24</v>
      </c>
      <c r="L234" t="s">
        <v>82</v>
      </c>
      <c r="M234" t="s">
        <v>4294</v>
      </c>
      <c r="N234" t="s">
        <v>46</v>
      </c>
      <c r="P234" t="s">
        <v>8350</v>
      </c>
      <c r="Q234" t="s">
        <v>10472</v>
      </c>
      <c r="R234">
        <v>1</v>
      </c>
      <c r="S234" t="s">
        <v>10446</v>
      </c>
      <c r="Y234" s="4" t="s">
        <v>10681</v>
      </c>
      <c r="Z234" s="9">
        <v>2</v>
      </c>
    </row>
    <row r="235" spans="1:26" x14ac:dyDescent="0.25">
      <c r="A235" t="s">
        <v>4289</v>
      </c>
      <c r="B235" t="s">
        <v>4290</v>
      </c>
      <c r="C235" t="s">
        <v>76</v>
      </c>
      <c r="D235" t="s">
        <v>102</v>
      </c>
      <c r="E235" t="s">
        <v>18</v>
      </c>
      <c r="F235" t="s">
        <v>4291</v>
      </c>
      <c r="G235" t="s">
        <v>4292</v>
      </c>
      <c r="H235" t="s">
        <v>4293</v>
      </c>
      <c r="I235" t="s">
        <v>34</v>
      </c>
      <c r="J235" t="s">
        <v>127</v>
      </c>
      <c r="K235" t="s">
        <v>24</v>
      </c>
      <c r="L235" t="s">
        <v>82</v>
      </c>
      <c r="M235" t="s">
        <v>4294</v>
      </c>
      <c r="N235" t="s">
        <v>46</v>
      </c>
      <c r="P235" t="s">
        <v>10473</v>
      </c>
      <c r="Q235" t="s">
        <v>10474</v>
      </c>
      <c r="R235">
        <v>1</v>
      </c>
      <c r="S235" t="s">
        <v>10446</v>
      </c>
      <c r="Y235" s="4" t="s">
        <v>11243</v>
      </c>
      <c r="Z235" s="9">
        <v>2</v>
      </c>
    </row>
    <row r="236" spans="1:26" x14ac:dyDescent="0.25">
      <c r="A236" t="s">
        <v>4289</v>
      </c>
      <c r="B236" t="s">
        <v>4290</v>
      </c>
      <c r="C236" t="s">
        <v>76</v>
      </c>
      <c r="D236" t="s">
        <v>102</v>
      </c>
      <c r="E236" t="s">
        <v>18</v>
      </c>
      <c r="F236" t="s">
        <v>4291</v>
      </c>
      <c r="G236" t="s">
        <v>4292</v>
      </c>
      <c r="H236" t="s">
        <v>4293</v>
      </c>
      <c r="I236" t="s">
        <v>34</v>
      </c>
      <c r="J236" t="s">
        <v>127</v>
      </c>
      <c r="K236" t="s">
        <v>24</v>
      </c>
      <c r="L236" t="s">
        <v>82</v>
      </c>
      <c r="M236" t="s">
        <v>4294</v>
      </c>
      <c r="N236" t="s">
        <v>46</v>
      </c>
      <c r="P236" t="s">
        <v>10475</v>
      </c>
      <c r="Q236" t="s">
        <v>10476</v>
      </c>
      <c r="R236">
        <v>1</v>
      </c>
      <c r="S236" t="s">
        <v>10446</v>
      </c>
      <c r="Y236" s="4" t="s">
        <v>13081</v>
      </c>
      <c r="Z236" s="9">
        <v>2</v>
      </c>
    </row>
    <row r="237" spans="1:26" x14ac:dyDescent="0.25">
      <c r="A237" t="s">
        <v>4289</v>
      </c>
      <c r="B237" t="s">
        <v>4290</v>
      </c>
      <c r="C237" t="s">
        <v>76</v>
      </c>
      <c r="D237" t="s">
        <v>102</v>
      </c>
      <c r="E237" t="s">
        <v>18</v>
      </c>
      <c r="F237" t="s">
        <v>4291</v>
      </c>
      <c r="G237" t="s">
        <v>4292</v>
      </c>
      <c r="H237" t="s">
        <v>4293</v>
      </c>
      <c r="I237" t="s">
        <v>34</v>
      </c>
      <c r="J237" t="s">
        <v>127</v>
      </c>
      <c r="K237" t="s">
        <v>24</v>
      </c>
      <c r="L237" t="s">
        <v>82</v>
      </c>
      <c r="M237" t="s">
        <v>4294</v>
      </c>
      <c r="N237" t="s">
        <v>46</v>
      </c>
      <c r="P237" t="s">
        <v>10477</v>
      </c>
      <c r="Q237" t="s">
        <v>10478</v>
      </c>
      <c r="R237">
        <v>1</v>
      </c>
      <c r="S237" t="s">
        <v>10446</v>
      </c>
      <c r="Y237" s="4" t="s">
        <v>13044</v>
      </c>
      <c r="Z237" s="9">
        <v>2</v>
      </c>
    </row>
    <row r="238" spans="1:26" x14ac:dyDescent="0.25">
      <c r="A238" t="s">
        <v>1532</v>
      </c>
      <c r="B238" t="s">
        <v>205</v>
      </c>
      <c r="C238" t="s">
        <v>76</v>
      </c>
      <c r="D238" t="s">
        <v>102</v>
      </c>
      <c r="E238" t="s">
        <v>18</v>
      </c>
      <c r="F238" t="s">
        <v>1533</v>
      </c>
      <c r="G238" t="s">
        <v>1534</v>
      </c>
      <c r="H238" t="s">
        <v>1535</v>
      </c>
      <c r="I238" t="s">
        <v>34</v>
      </c>
      <c r="J238" t="s">
        <v>769</v>
      </c>
      <c r="K238" t="s">
        <v>24</v>
      </c>
      <c r="L238" t="s">
        <v>82</v>
      </c>
      <c r="M238" t="s">
        <v>1536</v>
      </c>
      <c r="N238" t="s">
        <v>46</v>
      </c>
      <c r="P238" t="s">
        <v>10479</v>
      </c>
      <c r="Q238" t="s">
        <v>10480</v>
      </c>
      <c r="R238">
        <v>1</v>
      </c>
      <c r="S238" t="s">
        <v>10481</v>
      </c>
      <c r="Y238" s="4" t="s">
        <v>12064</v>
      </c>
      <c r="Z238" s="9">
        <v>2</v>
      </c>
    </row>
    <row r="239" spans="1:26" x14ac:dyDescent="0.25">
      <c r="A239" t="s">
        <v>1532</v>
      </c>
      <c r="B239" t="s">
        <v>205</v>
      </c>
      <c r="C239" t="s">
        <v>76</v>
      </c>
      <c r="D239" t="s">
        <v>102</v>
      </c>
      <c r="E239" t="s">
        <v>18</v>
      </c>
      <c r="F239" t="s">
        <v>1533</v>
      </c>
      <c r="G239" t="s">
        <v>1534</v>
      </c>
      <c r="H239" t="s">
        <v>1535</v>
      </c>
      <c r="I239" t="s">
        <v>34</v>
      </c>
      <c r="J239" t="s">
        <v>769</v>
      </c>
      <c r="K239" t="s">
        <v>24</v>
      </c>
      <c r="L239" t="s">
        <v>82</v>
      </c>
      <c r="M239" t="s">
        <v>1536</v>
      </c>
      <c r="N239" t="s">
        <v>46</v>
      </c>
      <c r="P239" t="s">
        <v>10482</v>
      </c>
      <c r="Q239" t="s">
        <v>10480</v>
      </c>
      <c r="R239">
        <v>1</v>
      </c>
      <c r="S239" t="s">
        <v>10481</v>
      </c>
      <c r="Y239" s="4" t="s">
        <v>10437</v>
      </c>
      <c r="Z239" s="9">
        <v>2</v>
      </c>
    </row>
    <row r="240" spans="1:26" x14ac:dyDescent="0.25">
      <c r="A240" t="s">
        <v>1532</v>
      </c>
      <c r="B240" t="s">
        <v>205</v>
      </c>
      <c r="C240" t="s">
        <v>76</v>
      </c>
      <c r="D240" t="s">
        <v>102</v>
      </c>
      <c r="E240" t="s">
        <v>18</v>
      </c>
      <c r="F240" t="s">
        <v>1533</v>
      </c>
      <c r="G240" t="s">
        <v>1534</v>
      </c>
      <c r="H240" t="s">
        <v>1535</v>
      </c>
      <c r="I240" t="s">
        <v>34</v>
      </c>
      <c r="J240" t="s">
        <v>769</v>
      </c>
      <c r="K240" t="s">
        <v>24</v>
      </c>
      <c r="L240" t="s">
        <v>82</v>
      </c>
      <c r="M240" t="s">
        <v>1536</v>
      </c>
      <c r="N240" t="s">
        <v>46</v>
      </c>
      <c r="P240" t="s">
        <v>10483</v>
      </c>
      <c r="Q240" t="s">
        <v>10193</v>
      </c>
      <c r="R240">
        <v>1</v>
      </c>
      <c r="S240" t="s">
        <v>10481</v>
      </c>
      <c r="Y240" s="4" t="s">
        <v>11824</v>
      </c>
      <c r="Z240" s="9">
        <v>2</v>
      </c>
    </row>
    <row r="241" spans="1:26" x14ac:dyDescent="0.25">
      <c r="A241" t="s">
        <v>1532</v>
      </c>
      <c r="B241" t="s">
        <v>205</v>
      </c>
      <c r="C241" t="s">
        <v>76</v>
      </c>
      <c r="D241" t="s">
        <v>102</v>
      </c>
      <c r="E241" t="s">
        <v>18</v>
      </c>
      <c r="F241" t="s">
        <v>1533</v>
      </c>
      <c r="G241" t="s">
        <v>1534</v>
      </c>
      <c r="H241" t="s">
        <v>1535</v>
      </c>
      <c r="I241" t="s">
        <v>34</v>
      </c>
      <c r="J241" t="s">
        <v>769</v>
      </c>
      <c r="K241" t="s">
        <v>24</v>
      </c>
      <c r="L241" t="s">
        <v>82</v>
      </c>
      <c r="M241" t="s">
        <v>1536</v>
      </c>
      <c r="N241" t="s">
        <v>46</v>
      </c>
      <c r="P241" t="s">
        <v>10484</v>
      </c>
      <c r="Q241" t="s">
        <v>10193</v>
      </c>
      <c r="R241">
        <v>1</v>
      </c>
      <c r="S241" t="s">
        <v>10481</v>
      </c>
      <c r="Y241" s="4" t="s">
        <v>12043</v>
      </c>
      <c r="Z241" s="9">
        <v>2</v>
      </c>
    </row>
    <row r="242" spans="1:26" x14ac:dyDescent="0.25">
      <c r="A242" t="s">
        <v>1532</v>
      </c>
      <c r="B242" t="s">
        <v>205</v>
      </c>
      <c r="C242" t="s">
        <v>76</v>
      </c>
      <c r="D242" t="s">
        <v>102</v>
      </c>
      <c r="E242" t="s">
        <v>18</v>
      </c>
      <c r="F242" t="s">
        <v>1533</v>
      </c>
      <c r="G242" t="s">
        <v>1534</v>
      </c>
      <c r="H242" t="s">
        <v>1535</v>
      </c>
      <c r="I242" t="s">
        <v>34</v>
      </c>
      <c r="J242" t="s">
        <v>769</v>
      </c>
      <c r="K242" t="s">
        <v>24</v>
      </c>
      <c r="L242" t="s">
        <v>82</v>
      </c>
      <c r="M242" t="s">
        <v>1536</v>
      </c>
      <c r="N242" t="s">
        <v>46</v>
      </c>
      <c r="P242" t="s">
        <v>10485</v>
      </c>
      <c r="Q242" t="s">
        <v>10193</v>
      </c>
      <c r="R242">
        <v>1</v>
      </c>
      <c r="S242" t="s">
        <v>10481</v>
      </c>
      <c r="Y242" s="4" t="s">
        <v>11828</v>
      </c>
      <c r="Z242" s="9">
        <v>2</v>
      </c>
    </row>
    <row r="243" spans="1:26" x14ac:dyDescent="0.25">
      <c r="A243" t="s">
        <v>1532</v>
      </c>
      <c r="B243" t="s">
        <v>205</v>
      </c>
      <c r="C243" t="s">
        <v>76</v>
      </c>
      <c r="D243" t="s">
        <v>102</v>
      </c>
      <c r="E243" t="s">
        <v>18</v>
      </c>
      <c r="F243" t="s">
        <v>1533</v>
      </c>
      <c r="G243" t="s">
        <v>1534</v>
      </c>
      <c r="H243" t="s">
        <v>1535</v>
      </c>
      <c r="I243" t="s">
        <v>34</v>
      </c>
      <c r="J243" t="s">
        <v>769</v>
      </c>
      <c r="K243" t="s">
        <v>24</v>
      </c>
      <c r="L243" t="s">
        <v>82</v>
      </c>
      <c r="M243" t="s">
        <v>1536</v>
      </c>
      <c r="N243" t="s">
        <v>46</v>
      </c>
      <c r="P243" t="s">
        <v>10486</v>
      </c>
      <c r="Q243" t="s">
        <v>10487</v>
      </c>
      <c r="R243">
        <v>1</v>
      </c>
      <c r="S243" t="s">
        <v>10481</v>
      </c>
      <c r="Y243" s="4" t="s">
        <v>11416</v>
      </c>
      <c r="Z243" s="9">
        <v>2</v>
      </c>
    </row>
    <row r="244" spans="1:26" x14ac:dyDescent="0.25">
      <c r="A244" t="s">
        <v>1532</v>
      </c>
      <c r="B244" t="s">
        <v>205</v>
      </c>
      <c r="C244" t="s">
        <v>76</v>
      </c>
      <c r="D244" t="s">
        <v>102</v>
      </c>
      <c r="E244" t="s">
        <v>18</v>
      </c>
      <c r="F244" t="s">
        <v>1533</v>
      </c>
      <c r="G244" t="s">
        <v>1534</v>
      </c>
      <c r="H244" t="s">
        <v>1535</v>
      </c>
      <c r="I244" t="s">
        <v>34</v>
      </c>
      <c r="J244" t="s">
        <v>769</v>
      </c>
      <c r="K244" t="s">
        <v>24</v>
      </c>
      <c r="L244" t="s">
        <v>82</v>
      </c>
      <c r="M244" t="s">
        <v>1536</v>
      </c>
      <c r="N244" t="s">
        <v>46</v>
      </c>
      <c r="P244" t="s">
        <v>10488</v>
      </c>
      <c r="Q244" t="s">
        <v>10489</v>
      </c>
      <c r="R244">
        <v>1</v>
      </c>
      <c r="S244" t="s">
        <v>10481</v>
      </c>
      <c r="Y244" s="4" t="s">
        <v>12435</v>
      </c>
      <c r="Z244" s="9">
        <v>2</v>
      </c>
    </row>
    <row r="245" spans="1:26" x14ac:dyDescent="0.25">
      <c r="A245" t="s">
        <v>1532</v>
      </c>
      <c r="B245" t="s">
        <v>205</v>
      </c>
      <c r="C245" t="s">
        <v>76</v>
      </c>
      <c r="D245" t="s">
        <v>102</v>
      </c>
      <c r="E245" t="s">
        <v>18</v>
      </c>
      <c r="F245" t="s">
        <v>1533</v>
      </c>
      <c r="G245" t="s">
        <v>1534</v>
      </c>
      <c r="H245" t="s">
        <v>1535</v>
      </c>
      <c r="I245" t="s">
        <v>34</v>
      </c>
      <c r="J245" t="s">
        <v>769</v>
      </c>
      <c r="K245" t="s">
        <v>24</v>
      </c>
      <c r="L245" t="s">
        <v>82</v>
      </c>
      <c r="M245" t="s">
        <v>1536</v>
      </c>
      <c r="N245" t="s">
        <v>46</v>
      </c>
      <c r="P245" t="s">
        <v>10490</v>
      </c>
      <c r="Q245" t="s">
        <v>10491</v>
      </c>
      <c r="R245">
        <v>1</v>
      </c>
      <c r="S245" t="s">
        <v>10481</v>
      </c>
      <c r="Y245" s="4" t="s">
        <v>11486</v>
      </c>
      <c r="Z245" s="9">
        <v>2</v>
      </c>
    </row>
    <row r="246" spans="1:26" x14ac:dyDescent="0.25">
      <c r="A246" t="s">
        <v>1532</v>
      </c>
      <c r="B246" t="s">
        <v>205</v>
      </c>
      <c r="C246" t="s">
        <v>76</v>
      </c>
      <c r="D246" t="s">
        <v>102</v>
      </c>
      <c r="E246" t="s">
        <v>18</v>
      </c>
      <c r="F246" t="s">
        <v>1533</v>
      </c>
      <c r="G246" t="s">
        <v>1534</v>
      </c>
      <c r="H246" t="s">
        <v>1535</v>
      </c>
      <c r="I246" t="s">
        <v>34</v>
      </c>
      <c r="J246" t="s">
        <v>769</v>
      </c>
      <c r="K246" t="s">
        <v>24</v>
      </c>
      <c r="L246" t="s">
        <v>82</v>
      </c>
      <c r="M246" t="s">
        <v>1536</v>
      </c>
      <c r="N246" t="s">
        <v>46</v>
      </c>
      <c r="P246" t="s">
        <v>10252</v>
      </c>
      <c r="Q246" t="s">
        <v>10492</v>
      </c>
      <c r="R246">
        <v>1</v>
      </c>
      <c r="S246" t="s">
        <v>10481</v>
      </c>
      <c r="Y246" s="4" t="s">
        <v>11218</v>
      </c>
      <c r="Z246" s="9">
        <v>2</v>
      </c>
    </row>
    <row r="247" spans="1:26" x14ac:dyDescent="0.25">
      <c r="A247" t="s">
        <v>1532</v>
      </c>
      <c r="B247" t="s">
        <v>205</v>
      </c>
      <c r="C247" t="s">
        <v>76</v>
      </c>
      <c r="D247" t="s">
        <v>102</v>
      </c>
      <c r="E247" t="s">
        <v>18</v>
      </c>
      <c r="F247" t="s">
        <v>1533</v>
      </c>
      <c r="G247" t="s">
        <v>1534</v>
      </c>
      <c r="H247" t="s">
        <v>1535</v>
      </c>
      <c r="I247" t="s">
        <v>34</v>
      </c>
      <c r="J247" t="s">
        <v>769</v>
      </c>
      <c r="K247" t="s">
        <v>24</v>
      </c>
      <c r="L247" t="s">
        <v>82</v>
      </c>
      <c r="M247" t="s">
        <v>1536</v>
      </c>
      <c r="N247" t="s">
        <v>46</v>
      </c>
      <c r="P247" t="s">
        <v>10493</v>
      </c>
      <c r="Q247" t="s">
        <v>10494</v>
      </c>
      <c r="R247">
        <v>1</v>
      </c>
      <c r="S247" t="s">
        <v>10481</v>
      </c>
      <c r="Y247" s="4" t="s">
        <v>10409</v>
      </c>
      <c r="Z247" s="9">
        <v>2</v>
      </c>
    </row>
    <row r="248" spans="1:26" x14ac:dyDescent="0.25">
      <c r="A248" t="s">
        <v>1532</v>
      </c>
      <c r="B248" t="s">
        <v>205</v>
      </c>
      <c r="C248" t="s">
        <v>76</v>
      </c>
      <c r="D248" t="s">
        <v>102</v>
      </c>
      <c r="E248" t="s">
        <v>18</v>
      </c>
      <c r="F248" t="s">
        <v>1533</v>
      </c>
      <c r="G248" t="s">
        <v>1534</v>
      </c>
      <c r="H248" t="s">
        <v>1535</v>
      </c>
      <c r="I248" t="s">
        <v>34</v>
      </c>
      <c r="J248" t="s">
        <v>769</v>
      </c>
      <c r="K248" t="s">
        <v>24</v>
      </c>
      <c r="L248" t="s">
        <v>82</v>
      </c>
      <c r="M248" t="s">
        <v>1536</v>
      </c>
      <c r="N248" t="s">
        <v>46</v>
      </c>
      <c r="P248" t="s">
        <v>10137</v>
      </c>
      <c r="Q248" t="s">
        <v>10495</v>
      </c>
      <c r="R248">
        <v>1</v>
      </c>
      <c r="S248" t="s">
        <v>10481</v>
      </c>
      <c r="Y248" s="4" t="s">
        <v>12110</v>
      </c>
      <c r="Z248" s="9">
        <v>2</v>
      </c>
    </row>
    <row r="249" spans="1:26" x14ac:dyDescent="0.25">
      <c r="A249" t="s">
        <v>1532</v>
      </c>
      <c r="B249" t="s">
        <v>205</v>
      </c>
      <c r="C249" t="s">
        <v>76</v>
      </c>
      <c r="D249" t="s">
        <v>102</v>
      </c>
      <c r="E249" t="s">
        <v>18</v>
      </c>
      <c r="F249" t="s">
        <v>1533</v>
      </c>
      <c r="G249" t="s">
        <v>1534</v>
      </c>
      <c r="H249" t="s">
        <v>1535</v>
      </c>
      <c r="I249" t="s">
        <v>34</v>
      </c>
      <c r="J249" t="s">
        <v>769</v>
      </c>
      <c r="K249" t="s">
        <v>24</v>
      </c>
      <c r="L249" t="s">
        <v>82</v>
      </c>
      <c r="M249" t="s">
        <v>1536</v>
      </c>
      <c r="N249" t="s">
        <v>46</v>
      </c>
      <c r="P249" t="s">
        <v>10496</v>
      </c>
      <c r="Q249" t="s">
        <v>10495</v>
      </c>
      <c r="R249">
        <v>1</v>
      </c>
      <c r="S249" t="s">
        <v>10481</v>
      </c>
      <c r="Y249" s="4" t="s">
        <v>12980</v>
      </c>
      <c r="Z249" s="9">
        <v>2</v>
      </c>
    </row>
    <row r="250" spans="1:26" x14ac:dyDescent="0.25">
      <c r="A250" t="s">
        <v>1532</v>
      </c>
      <c r="B250" t="s">
        <v>205</v>
      </c>
      <c r="C250" t="s">
        <v>76</v>
      </c>
      <c r="D250" t="s">
        <v>102</v>
      </c>
      <c r="E250" t="s">
        <v>18</v>
      </c>
      <c r="F250" t="s">
        <v>1533</v>
      </c>
      <c r="G250" t="s">
        <v>1534</v>
      </c>
      <c r="H250" t="s">
        <v>1535</v>
      </c>
      <c r="I250" t="s">
        <v>34</v>
      </c>
      <c r="J250" t="s">
        <v>769</v>
      </c>
      <c r="K250" t="s">
        <v>24</v>
      </c>
      <c r="L250" t="s">
        <v>82</v>
      </c>
      <c r="M250" t="s">
        <v>1536</v>
      </c>
      <c r="N250" t="s">
        <v>46</v>
      </c>
      <c r="P250" t="s">
        <v>10497</v>
      </c>
      <c r="Q250" t="s">
        <v>10498</v>
      </c>
      <c r="R250">
        <v>1</v>
      </c>
      <c r="S250" t="s">
        <v>10481</v>
      </c>
      <c r="Y250" s="4" t="s">
        <v>10570</v>
      </c>
      <c r="Z250" s="9">
        <v>2</v>
      </c>
    </row>
    <row r="251" spans="1:26" x14ac:dyDescent="0.25">
      <c r="A251" t="s">
        <v>1532</v>
      </c>
      <c r="B251" t="s">
        <v>205</v>
      </c>
      <c r="C251" t="s">
        <v>76</v>
      </c>
      <c r="D251" t="s">
        <v>102</v>
      </c>
      <c r="E251" t="s">
        <v>18</v>
      </c>
      <c r="F251" t="s">
        <v>1533</v>
      </c>
      <c r="G251" t="s">
        <v>1534</v>
      </c>
      <c r="H251" t="s">
        <v>1535</v>
      </c>
      <c r="I251" t="s">
        <v>34</v>
      </c>
      <c r="J251" t="s">
        <v>769</v>
      </c>
      <c r="K251" t="s">
        <v>24</v>
      </c>
      <c r="L251" t="s">
        <v>82</v>
      </c>
      <c r="M251" t="s">
        <v>1536</v>
      </c>
      <c r="N251" t="s">
        <v>46</v>
      </c>
      <c r="P251" t="s">
        <v>10499</v>
      </c>
      <c r="Q251" t="s">
        <v>10500</v>
      </c>
      <c r="R251">
        <v>1</v>
      </c>
      <c r="S251" t="s">
        <v>10481</v>
      </c>
      <c r="Y251" s="4" t="s">
        <v>10718</v>
      </c>
      <c r="Z251" s="9">
        <v>2</v>
      </c>
    </row>
    <row r="252" spans="1:26" x14ac:dyDescent="0.25">
      <c r="A252" t="s">
        <v>1532</v>
      </c>
      <c r="B252" t="s">
        <v>205</v>
      </c>
      <c r="C252" t="s">
        <v>76</v>
      </c>
      <c r="D252" t="s">
        <v>102</v>
      </c>
      <c r="E252" t="s">
        <v>18</v>
      </c>
      <c r="F252" t="s">
        <v>1533</v>
      </c>
      <c r="G252" t="s">
        <v>1534</v>
      </c>
      <c r="H252" t="s">
        <v>1535</v>
      </c>
      <c r="I252" t="s">
        <v>34</v>
      </c>
      <c r="J252" t="s">
        <v>769</v>
      </c>
      <c r="K252" t="s">
        <v>24</v>
      </c>
      <c r="L252" t="s">
        <v>82</v>
      </c>
      <c r="M252" t="s">
        <v>1536</v>
      </c>
      <c r="N252" t="s">
        <v>46</v>
      </c>
      <c r="P252" t="s">
        <v>10501</v>
      </c>
      <c r="Q252" t="s">
        <v>10500</v>
      </c>
      <c r="R252">
        <v>1</v>
      </c>
      <c r="S252" t="s">
        <v>10481</v>
      </c>
      <c r="Y252" s="4" t="s">
        <v>11216</v>
      </c>
      <c r="Z252" s="9">
        <v>2</v>
      </c>
    </row>
    <row r="253" spans="1:26" x14ac:dyDescent="0.25">
      <c r="A253" t="s">
        <v>204</v>
      </c>
      <c r="B253" t="s">
        <v>205</v>
      </c>
      <c r="C253" t="s">
        <v>76</v>
      </c>
      <c r="D253" t="s">
        <v>102</v>
      </c>
      <c r="E253" t="s">
        <v>18</v>
      </c>
      <c r="F253" t="s">
        <v>206</v>
      </c>
      <c r="G253" t="s">
        <v>207</v>
      </c>
      <c r="H253" t="s">
        <v>208</v>
      </c>
      <c r="I253" t="s">
        <v>34</v>
      </c>
      <c r="J253" t="s">
        <v>155</v>
      </c>
      <c r="K253" t="s">
        <v>24</v>
      </c>
      <c r="L253" t="s">
        <v>209</v>
      </c>
      <c r="M253" t="s">
        <v>210</v>
      </c>
      <c r="N253" t="s">
        <v>46</v>
      </c>
      <c r="P253" t="s">
        <v>10502</v>
      </c>
      <c r="Q253" t="s">
        <v>10480</v>
      </c>
      <c r="R253">
        <v>1</v>
      </c>
      <c r="S253" t="s">
        <v>10503</v>
      </c>
      <c r="Y253" s="4" t="s">
        <v>12013</v>
      </c>
      <c r="Z253" s="9">
        <v>2</v>
      </c>
    </row>
    <row r="254" spans="1:26" x14ac:dyDescent="0.25">
      <c r="A254" t="s">
        <v>204</v>
      </c>
      <c r="B254" t="s">
        <v>205</v>
      </c>
      <c r="C254" t="s">
        <v>76</v>
      </c>
      <c r="D254" t="s">
        <v>102</v>
      </c>
      <c r="E254" t="s">
        <v>18</v>
      </c>
      <c r="F254" t="s">
        <v>206</v>
      </c>
      <c r="G254" t="s">
        <v>207</v>
      </c>
      <c r="H254" t="s">
        <v>208</v>
      </c>
      <c r="I254" t="s">
        <v>34</v>
      </c>
      <c r="J254" t="s">
        <v>155</v>
      </c>
      <c r="K254" t="s">
        <v>24</v>
      </c>
      <c r="L254" t="s">
        <v>209</v>
      </c>
      <c r="M254" t="s">
        <v>210</v>
      </c>
      <c r="N254" t="s">
        <v>46</v>
      </c>
      <c r="P254" t="s">
        <v>10504</v>
      </c>
      <c r="Q254" t="s">
        <v>10480</v>
      </c>
      <c r="R254">
        <v>1</v>
      </c>
      <c r="S254" t="s">
        <v>10503</v>
      </c>
      <c r="Y254" s="4" t="s">
        <v>11382</v>
      </c>
      <c r="Z254" s="9">
        <v>2</v>
      </c>
    </row>
    <row r="255" spans="1:26" x14ac:dyDescent="0.25">
      <c r="A255" t="s">
        <v>204</v>
      </c>
      <c r="B255" t="s">
        <v>205</v>
      </c>
      <c r="C255" t="s">
        <v>76</v>
      </c>
      <c r="D255" t="s">
        <v>102</v>
      </c>
      <c r="E255" t="s">
        <v>18</v>
      </c>
      <c r="F255" t="s">
        <v>206</v>
      </c>
      <c r="G255" t="s">
        <v>207</v>
      </c>
      <c r="H255" t="s">
        <v>208</v>
      </c>
      <c r="I255" t="s">
        <v>34</v>
      </c>
      <c r="J255" t="s">
        <v>155</v>
      </c>
      <c r="K255" t="s">
        <v>24</v>
      </c>
      <c r="L255" t="s">
        <v>209</v>
      </c>
      <c r="M255" t="s">
        <v>210</v>
      </c>
      <c r="N255" t="s">
        <v>46</v>
      </c>
      <c r="P255" t="s">
        <v>10505</v>
      </c>
      <c r="Q255" t="s">
        <v>10491</v>
      </c>
      <c r="R255">
        <v>1</v>
      </c>
      <c r="S255" t="s">
        <v>10503</v>
      </c>
      <c r="Y255" s="4" t="s">
        <v>12222</v>
      </c>
      <c r="Z255" s="9">
        <v>2</v>
      </c>
    </row>
    <row r="256" spans="1:26" x14ac:dyDescent="0.25">
      <c r="A256" t="s">
        <v>204</v>
      </c>
      <c r="B256" t="s">
        <v>205</v>
      </c>
      <c r="C256" t="s">
        <v>76</v>
      </c>
      <c r="D256" t="s">
        <v>102</v>
      </c>
      <c r="E256" t="s">
        <v>18</v>
      </c>
      <c r="F256" t="s">
        <v>206</v>
      </c>
      <c r="G256" t="s">
        <v>207</v>
      </c>
      <c r="H256" t="s">
        <v>208</v>
      </c>
      <c r="I256" t="s">
        <v>34</v>
      </c>
      <c r="J256" t="s">
        <v>155</v>
      </c>
      <c r="K256" t="s">
        <v>24</v>
      </c>
      <c r="L256" t="s">
        <v>209</v>
      </c>
      <c r="M256" t="s">
        <v>210</v>
      </c>
      <c r="N256" t="s">
        <v>46</v>
      </c>
      <c r="P256" t="s">
        <v>10506</v>
      </c>
      <c r="Q256" t="s">
        <v>10154</v>
      </c>
      <c r="R256">
        <v>1</v>
      </c>
      <c r="S256" t="s">
        <v>10503</v>
      </c>
      <c r="Y256" s="4" t="s">
        <v>3698</v>
      </c>
      <c r="Z256" s="9">
        <v>2</v>
      </c>
    </row>
    <row r="257" spans="1:26" x14ac:dyDescent="0.25">
      <c r="A257" t="s">
        <v>204</v>
      </c>
      <c r="B257" t="s">
        <v>205</v>
      </c>
      <c r="C257" t="s">
        <v>76</v>
      </c>
      <c r="D257" t="s">
        <v>102</v>
      </c>
      <c r="E257" t="s">
        <v>18</v>
      </c>
      <c r="F257" t="s">
        <v>206</v>
      </c>
      <c r="G257" t="s">
        <v>207</v>
      </c>
      <c r="H257" t="s">
        <v>208</v>
      </c>
      <c r="I257" t="s">
        <v>34</v>
      </c>
      <c r="J257" t="s">
        <v>155</v>
      </c>
      <c r="K257" t="s">
        <v>24</v>
      </c>
      <c r="L257" t="s">
        <v>209</v>
      </c>
      <c r="M257" t="s">
        <v>210</v>
      </c>
      <c r="N257" t="s">
        <v>46</v>
      </c>
      <c r="P257" t="s">
        <v>10507</v>
      </c>
      <c r="Q257" t="s">
        <v>10508</v>
      </c>
      <c r="R257">
        <v>1</v>
      </c>
      <c r="S257" t="s">
        <v>10503</v>
      </c>
      <c r="Y257" s="4" t="s">
        <v>12036</v>
      </c>
      <c r="Z257" s="9">
        <v>2</v>
      </c>
    </row>
    <row r="258" spans="1:26" x14ac:dyDescent="0.25">
      <c r="A258" t="s">
        <v>204</v>
      </c>
      <c r="B258" t="s">
        <v>205</v>
      </c>
      <c r="C258" t="s">
        <v>76</v>
      </c>
      <c r="D258" t="s">
        <v>102</v>
      </c>
      <c r="E258" t="s">
        <v>18</v>
      </c>
      <c r="F258" t="s">
        <v>206</v>
      </c>
      <c r="G258" t="s">
        <v>207</v>
      </c>
      <c r="H258" t="s">
        <v>208</v>
      </c>
      <c r="I258" t="s">
        <v>34</v>
      </c>
      <c r="J258" t="s">
        <v>155</v>
      </c>
      <c r="K258" t="s">
        <v>24</v>
      </c>
      <c r="L258" t="s">
        <v>209</v>
      </c>
      <c r="M258" t="s">
        <v>210</v>
      </c>
      <c r="N258" t="s">
        <v>46</v>
      </c>
      <c r="P258" t="s">
        <v>10509</v>
      </c>
      <c r="Q258" t="s">
        <v>10508</v>
      </c>
      <c r="R258">
        <v>1</v>
      </c>
      <c r="S258" t="s">
        <v>10503</v>
      </c>
      <c r="Y258" s="4" t="s">
        <v>11812</v>
      </c>
      <c r="Z258" s="9">
        <v>1</v>
      </c>
    </row>
    <row r="259" spans="1:26" x14ac:dyDescent="0.25">
      <c r="A259" t="s">
        <v>204</v>
      </c>
      <c r="B259" t="s">
        <v>205</v>
      </c>
      <c r="C259" t="s">
        <v>76</v>
      </c>
      <c r="D259" t="s">
        <v>102</v>
      </c>
      <c r="E259" t="s">
        <v>18</v>
      </c>
      <c r="F259" t="s">
        <v>206</v>
      </c>
      <c r="G259" t="s">
        <v>207</v>
      </c>
      <c r="H259" t="s">
        <v>208</v>
      </c>
      <c r="I259" t="s">
        <v>34</v>
      </c>
      <c r="J259" t="s">
        <v>155</v>
      </c>
      <c r="K259" t="s">
        <v>24</v>
      </c>
      <c r="L259" t="s">
        <v>209</v>
      </c>
      <c r="M259" t="s">
        <v>210</v>
      </c>
      <c r="N259" t="s">
        <v>46</v>
      </c>
      <c r="P259" t="s">
        <v>10510</v>
      </c>
      <c r="Q259" t="s">
        <v>10511</v>
      </c>
      <c r="R259">
        <v>1</v>
      </c>
      <c r="S259" t="s">
        <v>10503</v>
      </c>
      <c r="Y259" s="4" t="s">
        <v>12664</v>
      </c>
      <c r="Z259" s="9">
        <v>1</v>
      </c>
    </row>
    <row r="260" spans="1:26" x14ac:dyDescent="0.25">
      <c r="A260" t="s">
        <v>204</v>
      </c>
      <c r="B260" t="s">
        <v>205</v>
      </c>
      <c r="C260" t="s">
        <v>76</v>
      </c>
      <c r="D260" t="s">
        <v>102</v>
      </c>
      <c r="E260" t="s">
        <v>18</v>
      </c>
      <c r="F260" t="s">
        <v>206</v>
      </c>
      <c r="G260" t="s">
        <v>207</v>
      </c>
      <c r="H260" t="s">
        <v>208</v>
      </c>
      <c r="I260" t="s">
        <v>34</v>
      </c>
      <c r="J260" t="s">
        <v>155</v>
      </c>
      <c r="K260" t="s">
        <v>24</v>
      </c>
      <c r="L260" t="s">
        <v>209</v>
      </c>
      <c r="M260" t="s">
        <v>210</v>
      </c>
      <c r="N260" t="s">
        <v>46</v>
      </c>
      <c r="P260" t="s">
        <v>10512</v>
      </c>
      <c r="Q260" t="s">
        <v>10511</v>
      </c>
      <c r="R260">
        <v>1</v>
      </c>
      <c r="S260" t="s">
        <v>10503</v>
      </c>
      <c r="Y260" s="4" t="s">
        <v>12254</v>
      </c>
      <c r="Z260" s="9">
        <v>1</v>
      </c>
    </row>
    <row r="261" spans="1:26" x14ac:dyDescent="0.25">
      <c r="A261" t="s">
        <v>204</v>
      </c>
      <c r="B261" t="s">
        <v>205</v>
      </c>
      <c r="C261" t="s">
        <v>76</v>
      </c>
      <c r="D261" t="s">
        <v>102</v>
      </c>
      <c r="E261" t="s">
        <v>18</v>
      </c>
      <c r="F261" t="s">
        <v>206</v>
      </c>
      <c r="G261" t="s">
        <v>207</v>
      </c>
      <c r="H261" t="s">
        <v>208</v>
      </c>
      <c r="I261" t="s">
        <v>34</v>
      </c>
      <c r="J261" t="s">
        <v>155</v>
      </c>
      <c r="K261" t="s">
        <v>24</v>
      </c>
      <c r="L261" t="s">
        <v>209</v>
      </c>
      <c r="M261" t="s">
        <v>210</v>
      </c>
      <c r="N261" t="s">
        <v>46</v>
      </c>
      <c r="P261" t="s">
        <v>10513</v>
      </c>
      <c r="Q261" t="s">
        <v>10511</v>
      </c>
      <c r="R261">
        <v>1</v>
      </c>
      <c r="S261" t="s">
        <v>10503</v>
      </c>
      <c r="Y261" s="4" t="s">
        <v>11245</v>
      </c>
      <c r="Z261" s="9">
        <v>1</v>
      </c>
    </row>
    <row r="262" spans="1:26" x14ac:dyDescent="0.25">
      <c r="A262" t="s">
        <v>3172</v>
      </c>
      <c r="B262" t="s">
        <v>2879</v>
      </c>
      <c r="C262" t="s">
        <v>76</v>
      </c>
      <c r="D262" t="s">
        <v>102</v>
      </c>
      <c r="E262" t="s">
        <v>695</v>
      </c>
      <c r="F262" t="s">
        <v>3173</v>
      </c>
      <c r="G262" t="s">
        <v>3174</v>
      </c>
      <c r="H262" t="s">
        <v>3175</v>
      </c>
      <c r="I262" t="s">
        <v>34</v>
      </c>
      <c r="J262" t="s">
        <v>333</v>
      </c>
      <c r="K262" t="s">
        <v>24</v>
      </c>
      <c r="L262" t="s">
        <v>82</v>
      </c>
      <c r="M262" t="s">
        <v>3176</v>
      </c>
      <c r="N262" t="s">
        <v>46</v>
      </c>
      <c r="P262" t="s">
        <v>10514</v>
      </c>
      <c r="Q262" t="s">
        <v>10274</v>
      </c>
      <c r="R262">
        <v>1</v>
      </c>
      <c r="S262" t="s">
        <v>10515</v>
      </c>
      <c r="Y262" s="4" t="s">
        <v>10824</v>
      </c>
      <c r="Z262" s="9">
        <v>1</v>
      </c>
    </row>
    <row r="263" spans="1:26" x14ac:dyDescent="0.25">
      <c r="A263" t="s">
        <v>3172</v>
      </c>
      <c r="B263" t="s">
        <v>2879</v>
      </c>
      <c r="C263" t="s">
        <v>76</v>
      </c>
      <c r="D263" t="s">
        <v>102</v>
      </c>
      <c r="E263" t="s">
        <v>695</v>
      </c>
      <c r="F263" t="s">
        <v>3173</v>
      </c>
      <c r="G263" t="s">
        <v>3174</v>
      </c>
      <c r="H263" t="s">
        <v>3175</v>
      </c>
      <c r="I263" t="s">
        <v>34</v>
      </c>
      <c r="J263" t="s">
        <v>333</v>
      </c>
      <c r="K263" t="s">
        <v>24</v>
      </c>
      <c r="L263" t="s">
        <v>82</v>
      </c>
      <c r="M263" t="s">
        <v>3176</v>
      </c>
      <c r="N263" t="s">
        <v>46</v>
      </c>
      <c r="P263" t="s">
        <v>10516</v>
      </c>
      <c r="Q263" t="s">
        <v>10517</v>
      </c>
      <c r="R263">
        <v>1</v>
      </c>
      <c r="S263" t="s">
        <v>10515</v>
      </c>
      <c r="Y263" s="4" t="s">
        <v>10704</v>
      </c>
      <c r="Z263" s="9">
        <v>1</v>
      </c>
    </row>
    <row r="264" spans="1:26" x14ac:dyDescent="0.25">
      <c r="A264" t="s">
        <v>3172</v>
      </c>
      <c r="B264" t="s">
        <v>2879</v>
      </c>
      <c r="C264" t="s">
        <v>76</v>
      </c>
      <c r="D264" t="s">
        <v>102</v>
      </c>
      <c r="E264" t="s">
        <v>695</v>
      </c>
      <c r="F264" t="s">
        <v>3173</v>
      </c>
      <c r="G264" t="s">
        <v>3174</v>
      </c>
      <c r="H264" t="s">
        <v>3175</v>
      </c>
      <c r="I264" t="s">
        <v>34</v>
      </c>
      <c r="J264" t="s">
        <v>333</v>
      </c>
      <c r="K264" t="s">
        <v>24</v>
      </c>
      <c r="L264" t="s">
        <v>82</v>
      </c>
      <c r="M264" t="s">
        <v>3176</v>
      </c>
      <c r="N264" t="s">
        <v>46</v>
      </c>
      <c r="P264" t="s">
        <v>10518</v>
      </c>
      <c r="Q264" t="s">
        <v>10517</v>
      </c>
      <c r="R264">
        <v>1</v>
      </c>
      <c r="S264" t="s">
        <v>10515</v>
      </c>
      <c r="Y264" s="4" t="s">
        <v>12696</v>
      </c>
      <c r="Z264" s="9">
        <v>1</v>
      </c>
    </row>
    <row r="265" spans="1:26" x14ac:dyDescent="0.25">
      <c r="A265" t="s">
        <v>3172</v>
      </c>
      <c r="B265" t="s">
        <v>2879</v>
      </c>
      <c r="C265" t="s">
        <v>76</v>
      </c>
      <c r="D265" t="s">
        <v>102</v>
      </c>
      <c r="E265" t="s">
        <v>695</v>
      </c>
      <c r="F265" t="s">
        <v>3173</v>
      </c>
      <c r="G265" t="s">
        <v>3174</v>
      </c>
      <c r="H265" t="s">
        <v>3175</v>
      </c>
      <c r="I265" t="s">
        <v>34</v>
      </c>
      <c r="J265" t="s">
        <v>333</v>
      </c>
      <c r="K265" t="s">
        <v>24</v>
      </c>
      <c r="L265" t="s">
        <v>82</v>
      </c>
      <c r="M265" t="s">
        <v>3176</v>
      </c>
      <c r="N265" t="s">
        <v>46</v>
      </c>
      <c r="P265" t="s">
        <v>10519</v>
      </c>
      <c r="Q265" t="s">
        <v>10517</v>
      </c>
      <c r="R265">
        <v>1</v>
      </c>
      <c r="S265" t="s">
        <v>10515</v>
      </c>
      <c r="Y265" s="4" t="s">
        <v>10727</v>
      </c>
      <c r="Z265" s="9">
        <v>1</v>
      </c>
    </row>
    <row r="266" spans="1:26" x14ac:dyDescent="0.25">
      <c r="A266" t="s">
        <v>3172</v>
      </c>
      <c r="B266" t="s">
        <v>2879</v>
      </c>
      <c r="C266" t="s">
        <v>76</v>
      </c>
      <c r="D266" t="s">
        <v>102</v>
      </c>
      <c r="E266" t="s">
        <v>695</v>
      </c>
      <c r="F266" t="s">
        <v>3173</v>
      </c>
      <c r="G266" t="s">
        <v>3174</v>
      </c>
      <c r="H266" t="s">
        <v>3175</v>
      </c>
      <c r="I266" t="s">
        <v>34</v>
      </c>
      <c r="J266" t="s">
        <v>333</v>
      </c>
      <c r="K266" t="s">
        <v>24</v>
      </c>
      <c r="L266" t="s">
        <v>82</v>
      </c>
      <c r="M266" t="s">
        <v>3176</v>
      </c>
      <c r="N266" t="s">
        <v>46</v>
      </c>
      <c r="P266" t="s">
        <v>10520</v>
      </c>
      <c r="Q266" t="s">
        <v>10521</v>
      </c>
      <c r="R266">
        <v>1</v>
      </c>
      <c r="S266" t="s">
        <v>10515</v>
      </c>
      <c r="Y266" s="4" t="s">
        <v>10815</v>
      </c>
      <c r="Z266" s="9">
        <v>1</v>
      </c>
    </row>
    <row r="267" spans="1:26" x14ac:dyDescent="0.25">
      <c r="A267" t="s">
        <v>3172</v>
      </c>
      <c r="B267" t="s">
        <v>2879</v>
      </c>
      <c r="C267" t="s">
        <v>76</v>
      </c>
      <c r="D267" t="s">
        <v>102</v>
      </c>
      <c r="E267" t="s">
        <v>695</v>
      </c>
      <c r="F267" t="s">
        <v>3173</v>
      </c>
      <c r="G267" t="s">
        <v>3174</v>
      </c>
      <c r="H267" t="s">
        <v>3175</v>
      </c>
      <c r="I267" t="s">
        <v>34</v>
      </c>
      <c r="J267" t="s">
        <v>333</v>
      </c>
      <c r="K267" t="s">
        <v>24</v>
      </c>
      <c r="L267" t="s">
        <v>82</v>
      </c>
      <c r="M267" t="s">
        <v>3176</v>
      </c>
      <c r="N267" t="s">
        <v>46</v>
      </c>
      <c r="P267" t="s">
        <v>10522</v>
      </c>
      <c r="Q267" t="s">
        <v>10521</v>
      </c>
      <c r="R267">
        <v>1</v>
      </c>
      <c r="S267" t="s">
        <v>10515</v>
      </c>
      <c r="Y267" s="4" t="s">
        <v>13010</v>
      </c>
      <c r="Z267" s="9">
        <v>1</v>
      </c>
    </row>
    <row r="268" spans="1:26" x14ac:dyDescent="0.25">
      <c r="A268" t="s">
        <v>3172</v>
      </c>
      <c r="B268" t="s">
        <v>2879</v>
      </c>
      <c r="C268" t="s">
        <v>76</v>
      </c>
      <c r="D268" t="s">
        <v>102</v>
      </c>
      <c r="E268" t="s">
        <v>695</v>
      </c>
      <c r="F268" t="s">
        <v>3173</v>
      </c>
      <c r="G268" t="s">
        <v>3174</v>
      </c>
      <c r="H268" t="s">
        <v>3175</v>
      </c>
      <c r="I268" t="s">
        <v>34</v>
      </c>
      <c r="J268" t="s">
        <v>333</v>
      </c>
      <c r="K268" t="s">
        <v>24</v>
      </c>
      <c r="L268" t="s">
        <v>82</v>
      </c>
      <c r="M268" t="s">
        <v>3176</v>
      </c>
      <c r="N268" t="s">
        <v>46</v>
      </c>
      <c r="P268" t="s">
        <v>10523</v>
      </c>
      <c r="Q268" t="s">
        <v>10521</v>
      </c>
      <c r="R268">
        <v>1</v>
      </c>
      <c r="S268" t="s">
        <v>10515</v>
      </c>
      <c r="Y268" s="4" t="s">
        <v>11096</v>
      </c>
      <c r="Z268" s="9">
        <v>1</v>
      </c>
    </row>
    <row r="269" spans="1:26" x14ac:dyDescent="0.25">
      <c r="A269" t="s">
        <v>3172</v>
      </c>
      <c r="B269" t="s">
        <v>2879</v>
      </c>
      <c r="C269" t="s">
        <v>76</v>
      </c>
      <c r="D269" t="s">
        <v>102</v>
      </c>
      <c r="E269" t="s">
        <v>695</v>
      </c>
      <c r="F269" t="s">
        <v>3173</v>
      </c>
      <c r="G269" t="s">
        <v>3174</v>
      </c>
      <c r="H269" t="s">
        <v>3175</v>
      </c>
      <c r="I269" t="s">
        <v>34</v>
      </c>
      <c r="J269" t="s">
        <v>333</v>
      </c>
      <c r="K269" t="s">
        <v>24</v>
      </c>
      <c r="L269" t="s">
        <v>82</v>
      </c>
      <c r="M269" t="s">
        <v>3176</v>
      </c>
      <c r="N269" t="s">
        <v>46</v>
      </c>
      <c r="P269" t="s">
        <v>10524</v>
      </c>
      <c r="Q269" t="s">
        <v>10521</v>
      </c>
      <c r="R269">
        <v>1</v>
      </c>
      <c r="S269" t="s">
        <v>10515</v>
      </c>
      <c r="Y269" s="4" t="s">
        <v>13126</v>
      </c>
      <c r="Z269" s="9">
        <v>1</v>
      </c>
    </row>
    <row r="270" spans="1:26" x14ac:dyDescent="0.25">
      <c r="A270" t="s">
        <v>3172</v>
      </c>
      <c r="B270" t="s">
        <v>2879</v>
      </c>
      <c r="C270" t="s">
        <v>76</v>
      </c>
      <c r="D270" t="s">
        <v>102</v>
      </c>
      <c r="E270" t="s">
        <v>695</v>
      </c>
      <c r="F270" t="s">
        <v>3173</v>
      </c>
      <c r="G270" t="s">
        <v>3174</v>
      </c>
      <c r="H270" t="s">
        <v>3175</v>
      </c>
      <c r="I270" t="s">
        <v>34</v>
      </c>
      <c r="J270" t="s">
        <v>333</v>
      </c>
      <c r="K270" t="s">
        <v>24</v>
      </c>
      <c r="L270" t="s">
        <v>82</v>
      </c>
      <c r="M270" t="s">
        <v>3176</v>
      </c>
      <c r="N270" t="s">
        <v>46</v>
      </c>
      <c r="P270" t="s">
        <v>10525</v>
      </c>
      <c r="Q270" t="s">
        <v>10521</v>
      </c>
      <c r="R270">
        <v>1</v>
      </c>
      <c r="S270" t="s">
        <v>10515</v>
      </c>
      <c r="Y270" s="4" t="s">
        <v>10812</v>
      </c>
      <c r="Z270" s="9">
        <v>1</v>
      </c>
    </row>
    <row r="271" spans="1:26" x14ac:dyDescent="0.25">
      <c r="A271" t="s">
        <v>3172</v>
      </c>
      <c r="B271" t="s">
        <v>2879</v>
      </c>
      <c r="C271" t="s">
        <v>76</v>
      </c>
      <c r="D271" t="s">
        <v>102</v>
      </c>
      <c r="E271" t="s">
        <v>695</v>
      </c>
      <c r="F271" t="s">
        <v>3173</v>
      </c>
      <c r="G271" t="s">
        <v>3174</v>
      </c>
      <c r="H271" t="s">
        <v>3175</v>
      </c>
      <c r="I271" t="s">
        <v>34</v>
      </c>
      <c r="J271" t="s">
        <v>333</v>
      </c>
      <c r="K271" t="s">
        <v>24</v>
      </c>
      <c r="L271" t="s">
        <v>82</v>
      </c>
      <c r="M271" t="s">
        <v>3176</v>
      </c>
      <c r="N271" t="s">
        <v>46</v>
      </c>
      <c r="P271" t="s">
        <v>10526</v>
      </c>
      <c r="Q271" t="s">
        <v>10521</v>
      </c>
      <c r="R271">
        <v>1</v>
      </c>
      <c r="S271" t="s">
        <v>10515</v>
      </c>
      <c r="Y271" s="4" t="s">
        <v>13244</v>
      </c>
      <c r="Z271" s="9">
        <v>1</v>
      </c>
    </row>
    <row r="272" spans="1:26" x14ac:dyDescent="0.25">
      <c r="A272" t="s">
        <v>3172</v>
      </c>
      <c r="B272" t="s">
        <v>2879</v>
      </c>
      <c r="C272" t="s">
        <v>76</v>
      </c>
      <c r="D272" t="s">
        <v>102</v>
      </c>
      <c r="E272" t="s">
        <v>695</v>
      </c>
      <c r="F272" t="s">
        <v>3173</v>
      </c>
      <c r="G272" t="s">
        <v>3174</v>
      </c>
      <c r="H272" t="s">
        <v>3175</v>
      </c>
      <c r="I272" t="s">
        <v>34</v>
      </c>
      <c r="J272" t="s">
        <v>333</v>
      </c>
      <c r="K272" t="s">
        <v>24</v>
      </c>
      <c r="L272" t="s">
        <v>82</v>
      </c>
      <c r="M272" t="s">
        <v>3176</v>
      </c>
      <c r="N272" t="s">
        <v>46</v>
      </c>
      <c r="P272" t="s">
        <v>10527</v>
      </c>
      <c r="Q272" t="s">
        <v>10489</v>
      </c>
      <c r="R272">
        <v>1</v>
      </c>
      <c r="S272" t="s">
        <v>10515</v>
      </c>
      <c r="Y272" s="4" t="s">
        <v>12481</v>
      </c>
      <c r="Z272" s="9">
        <v>1</v>
      </c>
    </row>
    <row r="273" spans="1:26" x14ac:dyDescent="0.25">
      <c r="A273" t="s">
        <v>3172</v>
      </c>
      <c r="B273" t="s">
        <v>2879</v>
      </c>
      <c r="C273" t="s">
        <v>76</v>
      </c>
      <c r="D273" t="s">
        <v>102</v>
      </c>
      <c r="E273" t="s">
        <v>695</v>
      </c>
      <c r="F273" t="s">
        <v>3173</v>
      </c>
      <c r="G273" t="s">
        <v>3174</v>
      </c>
      <c r="H273" t="s">
        <v>3175</v>
      </c>
      <c r="I273" t="s">
        <v>34</v>
      </c>
      <c r="J273" t="s">
        <v>333</v>
      </c>
      <c r="K273" t="s">
        <v>24</v>
      </c>
      <c r="L273" t="s">
        <v>82</v>
      </c>
      <c r="M273" t="s">
        <v>3176</v>
      </c>
      <c r="N273" t="s">
        <v>46</v>
      </c>
      <c r="P273" t="s">
        <v>10528</v>
      </c>
      <c r="Q273" t="s">
        <v>10489</v>
      </c>
      <c r="R273">
        <v>1</v>
      </c>
      <c r="S273" t="s">
        <v>10515</v>
      </c>
      <c r="Y273" s="4" t="s">
        <v>11585</v>
      </c>
      <c r="Z273" s="9">
        <v>1</v>
      </c>
    </row>
    <row r="274" spans="1:26" x14ac:dyDescent="0.25">
      <c r="A274" t="s">
        <v>3172</v>
      </c>
      <c r="B274" t="s">
        <v>2879</v>
      </c>
      <c r="C274" t="s">
        <v>76</v>
      </c>
      <c r="D274" t="s">
        <v>102</v>
      </c>
      <c r="E274" t="s">
        <v>695</v>
      </c>
      <c r="F274" t="s">
        <v>3173</v>
      </c>
      <c r="G274" t="s">
        <v>3174</v>
      </c>
      <c r="H274" t="s">
        <v>3175</v>
      </c>
      <c r="I274" t="s">
        <v>34</v>
      </c>
      <c r="J274" t="s">
        <v>333</v>
      </c>
      <c r="K274" t="s">
        <v>24</v>
      </c>
      <c r="L274" t="s">
        <v>82</v>
      </c>
      <c r="M274" t="s">
        <v>3176</v>
      </c>
      <c r="N274" t="s">
        <v>46</v>
      </c>
      <c r="P274" t="s">
        <v>10296</v>
      </c>
      <c r="Q274" t="s">
        <v>10529</v>
      </c>
      <c r="R274">
        <v>1</v>
      </c>
      <c r="S274" t="s">
        <v>10515</v>
      </c>
      <c r="Y274" s="4" t="s">
        <v>12989</v>
      </c>
      <c r="Z274" s="9">
        <v>1</v>
      </c>
    </row>
    <row r="275" spans="1:26" x14ac:dyDescent="0.25">
      <c r="A275" t="s">
        <v>8829</v>
      </c>
      <c r="B275" t="s">
        <v>8231</v>
      </c>
      <c r="C275" t="s">
        <v>76</v>
      </c>
      <c r="D275" t="s">
        <v>49</v>
      </c>
      <c r="E275" t="s">
        <v>18</v>
      </c>
      <c r="F275" t="s">
        <v>8830</v>
      </c>
      <c r="G275" t="s">
        <v>8831</v>
      </c>
      <c r="H275" t="s">
        <v>8832</v>
      </c>
      <c r="I275" t="s">
        <v>34</v>
      </c>
      <c r="J275" t="s">
        <v>626</v>
      </c>
      <c r="K275" t="s">
        <v>24</v>
      </c>
      <c r="L275" t="s">
        <v>54</v>
      </c>
      <c r="M275" t="s">
        <v>8833</v>
      </c>
      <c r="N275" t="s">
        <v>46</v>
      </c>
      <c r="P275" t="s">
        <v>10530</v>
      </c>
      <c r="Q275" t="s">
        <v>10531</v>
      </c>
      <c r="R275">
        <v>1</v>
      </c>
      <c r="S275" t="s">
        <v>10532</v>
      </c>
      <c r="Y275" s="4" t="s">
        <v>10807</v>
      </c>
      <c r="Z275" s="9">
        <v>1</v>
      </c>
    </row>
    <row r="276" spans="1:26" x14ac:dyDescent="0.25">
      <c r="A276" t="s">
        <v>8829</v>
      </c>
      <c r="B276" t="s">
        <v>8231</v>
      </c>
      <c r="C276" t="s">
        <v>76</v>
      </c>
      <c r="D276" t="s">
        <v>49</v>
      </c>
      <c r="E276" t="s">
        <v>18</v>
      </c>
      <c r="F276" t="s">
        <v>8830</v>
      </c>
      <c r="G276" t="s">
        <v>8831</v>
      </c>
      <c r="H276" t="s">
        <v>8832</v>
      </c>
      <c r="I276" t="s">
        <v>34</v>
      </c>
      <c r="J276" t="s">
        <v>626</v>
      </c>
      <c r="K276" t="s">
        <v>24</v>
      </c>
      <c r="L276" t="s">
        <v>54</v>
      </c>
      <c r="M276" t="s">
        <v>8833</v>
      </c>
      <c r="N276" t="s">
        <v>46</v>
      </c>
      <c r="P276" t="s">
        <v>10533</v>
      </c>
      <c r="Q276" t="s">
        <v>10531</v>
      </c>
      <c r="R276">
        <v>1</v>
      </c>
      <c r="S276" t="s">
        <v>10532</v>
      </c>
      <c r="Y276" s="4" t="s">
        <v>12157</v>
      </c>
      <c r="Z276" s="9">
        <v>1</v>
      </c>
    </row>
    <row r="277" spans="1:26" x14ac:dyDescent="0.25">
      <c r="A277" t="s">
        <v>8829</v>
      </c>
      <c r="B277" t="s">
        <v>8231</v>
      </c>
      <c r="C277" t="s">
        <v>76</v>
      </c>
      <c r="D277" t="s">
        <v>49</v>
      </c>
      <c r="E277" t="s">
        <v>18</v>
      </c>
      <c r="F277" t="s">
        <v>8830</v>
      </c>
      <c r="G277" t="s">
        <v>8831</v>
      </c>
      <c r="H277" t="s">
        <v>8832</v>
      </c>
      <c r="I277" t="s">
        <v>34</v>
      </c>
      <c r="J277" t="s">
        <v>626</v>
      </c>
      <c r="K277" t="s">
        <v>24</v>
      </c>
      <c r="L277" t="s">
        <v>54</v>
      </c>
      <c r="M277" t="s">
        <v>8833</v>
      </c>
      <c r="N277" t="s">
        <v>46</v>
      </c>
      <c r="P277" t="s">
        <v>10534</v>
      </c>
      <c r="Q277" t="s">
        <v>10535</v>
      </c>
      <c r="R277">
        <v>1</v>
      </c>
      <c r="S277" t="s">
        <v>10532</v>
      </c>
      <c r="Y277" s="4" t="s">
        <v>10808</v>
      </c>
      <c r="Z277" s="9">
        <v>1</v>
      </c>
    </row>
    <row r="278" spans="1:26" x14ac:dyDescent="0.25">
      <c r="A278" t="s">
        <v>8829</v>
      </c>
      <c r="B278" t="s">
        <v>8231</v>
      </c>
      <c r="C278" t="s">
        <v>76</v>
      </c>
      <c r="D278" t="s">
        <v>49</v>
      </c>
      <c r="E278" t="s">
        <v>18</v>
      </c>
      <c r="F278" t="s">
        <v>8830</v>
      </c>
      <c r="G278" t="s">
        <v>8831</v>
      </c>
      <c r="H278" t="s">
        <v>8832</v>
      </c>
      <c r="I278" t="s">
        <v>34</v>
      </c>
      <c r="J278" t="s">
        <v>626</v>
      </c>
      <c r="K278" t="s">
        <v>24</v>
      </c>
      <c r="L278" t="s">
        <v>54</v>
      </c>
      <c r="M278" t="s">
        <v>8833</v>
      </c>
      <c r="N278" t="s">
        <v>46</v>
      </c>
      <c r="P278" t="s">
        <v>10536</v>
      </c>
      <c r="Q278" t="s">
        <v>10537</v>
      </c>
      <c r="R278">
        <v>1</v>
      </c>
      <c r="S278" t="s">
        <v>10532</v>
      </c>
      <c r="Y278" s="4" t="s">
        <v>11076</v>
      </c>
      <c r="Z278" s="9">
        <v>1</v>
      </c>
    </row>
    <row r="279" spans="1:26" x14ac:dyDescent="0.25">
      <c r="A279" t="s">
        <v>8829</v>
      </c>
      <c r="B279" t="s">
        <v>8231</v>
      </c>
      <c r="C279" t="s">
        <v>76</v>
      </c>
      <c r="D279" t="s">
        <v>49</v>
      </c>
      <c r="E279" t="s">
        <v>18</v>
      </c>
      <c r="F279" t="s">
        <v>8830</v>
      </c>
      <c r="G279" t="s">
        <v>8831</v>
      </c>
      <c r="H279" t="s">
        <v>8832</v>
      </c>
      <c r="I279" t="s">
        <v>34</v>
      </c>
      <c r="J279" t="s">
        <v>626</v>
      </c>
      <c r="K279" t="s">
        <v>24</v>
      </c>
      <c r="L279" t="s">
        <v>54</v>
      </c>
      <c r="M279" t="s">
        <v>8833</v>
      </c>
      <c r="N279" t="s">
        <v>46</v>
      </c>
      <c r="P279" t="s">
        <v>10538</v>
      </c>
      <c r="Q279" t="s">
        <v>10537</v>
      </c>
      <c r="R279">
        <v>1</v>
      </c>
      <c r="S279" t="s">
        <v>10532</v>
      </c>
      <c r="Y279" s="4" t="s">
        <v>13148</v>
      </c>
      <c r="Z279" s="9">
        <v>1</v>
      </c>
    </row>
    <row r="280" spans="1:26" x14ac:dyDescent="0.25">
      <c r="A280" t="s">
        <v>3525</v>
      </c>
      <c r="B280" t="s">
        <v>3042</v>
      </c>
      <c r="C280" t="s">
        <v>76</v>
      </c>
      <c r="D280" t="s">
        <v>102</v>
      </c>
      <c r="E280" t="s">
        <v>695</v>
      </c>
      <c r="F280" t="s">
        <v>3526</v>
      </c>
      <c r="G280" t="s">
        <v>3527</v>
      </c>
      <c r="H280" t="s">
        <v>3528</v>
      </c>
      <c r="I280" t="s">
        <v>34</v>
      </c>
      <c r="J280" t="s">
        <v>106</v>
      </c>
      <c r="K280" t="s">
        <v>24</v>
      </c>
      <c r="L280" t="s">
        <v>82</v>
      </c>
      <c r="M280" t="s">
        <v>3529</v>
      </c>
      <c r="N280" t="s">
        <v>46</v>
      </c>
      <c r="P280" t="s">
        <v>10539</v>
      </c>
      <c r="Q280" t="s">
        <v>10540</v>
      </c>
      <c r="R280">
        <v>1</v>
      </c>
      <c r="S280" t="s">
        <v>10541</v>
      </c>
      <c r="Y280" s="4" t="s">
        <v>11580</v>
      </c>
      <c r="Z280" s="9">
        <v>1</v>
      </c>
    </row>
    <row r="281" spans="1:26" x14ac:dyDescent="0.25">
      <c r="A281" t="s">
        <v>3525</v>
      </c>
      <c r="B281" t="s">
        <v>3042</v>
      </c>
      <c r="C281" t="s">
        <v>76</v>
      </c>
      <c r="D281" t="s">
        <v>102</v>
      </c>
      <c r="E281" t="s">
        <v>695</v>
      </c>
      <c r="F281" t="s">
        <v>3526</v>
      </c>
      <c r="G281" t="s">
        <v>3527</v>
      </c>
      <c r="H281" t="s">
        <v>3528</v>
      </c>
      <c r="I281" t="s">
        <v>34</v>
      </c>
      <c r="J281" t="s">
        <v>106</v>
      </c>
      <c r="K281" t="s">
        <v>24</v>
      </c>
      <c r="L281" t="s">
        <v>82</v>
      </c>
      <c r="M281" t="s">
        <v>3529</v>
      </c>
      <c r="N281" t="s">
        <v>46</v>
      </c>
      <c r="P281" t="s">
        <v>10542</v>
      </c>
      <c r="Q281" t="s">
        <v>10508</v>
      </c>
      <c r="R281">
        <v>1</v>
      </c>
      <c r="S281" t="s">
        <v>10541</v>
      </c>
      <c r="Y281" s="4" t="s">
        <v>10406</v>
      </c>
      <c r="Z281" s="9">
        <v>1</v>
      </c>
    </row>
    <row r="282" spans="1:26" x14ac:dyDescent="0.25">
      <c r="A282" t="s">
        <v>2542</v>
      </c>
      <c r="B282" t="s">
        <v>2543</v>
      </c>
      <c r="C282" t="s">
        <v>76</v>
      </c>
      <c r="D282" t="s">
        <v>2544</v>
      </c>
      <c r="E282" t="s">
        <v>18</v>
      </c>
      <c r="F282" t="s">
        <v>2545</v>
      </c>
      <c r="G282" t="s">
        <v>2546</v>
      </c>
      <c r="H282" t="s">
        <v>2547</v>
      </c>
      <c r="I282" t="s">
        <v>34</v>
      </c>
      <c r="J282" t="s">
        <v>648</v>
      </c>
      <c r="K282" t="s">
        <v>24</v>
      </c>
      <c r="L282" t="s">
        <v>334</v>
      </c>
      <c r="M282" t="s">
        <v>2548</v>
      </c>
      <c r="N282" t="s">
        <v>46</v>
      </c>
      <c r="P282" t="s">
        <v>10543</v>
      </c>
      <c r="Q282" t="s">
        <v>10544</v>
      </c>
      <c r="R282">
        <v>1</v>
      </c>
      <c r="S282" t="s">
        <v>10545</v>
      </c>
      <c r="Y282" s="4" t="s">
        <v>12972</v>
      </c>
      <c r="Z282" s="9">
        <v>1</v>
      </c>
    </row>
    <row r="283" spans="1:26" x14ac:dyDescent="0.25">
      <c r="A283" t="s">
        <v>2542</v>
      </c>
      <c r="B283" t="s">
        <v>2543</v>
      </c>
      <c r="C283" t="s">
        <v>76</v>
      </c>
      <c r="D283" t="s">
        <v>2544</v>
      </c>
      <c r="E283" t="s">
        <v>18</v>
      </c>
      <c r="F283" t="s">
        <v>2545</v>
      </c>
      <c r="G283" t="s">
        <v>2546</v>
      </c>
      <c r="H283" t="s">
        <v>2547</v>
      </c>
      <c r="I283" t="s">
        <v>34</v>
      </c>
      <c r="J283" t="s">
        <v>648</v>
      </c>
      <c r="K283" t="s">
        <v>24</v>
      </c>
      <c r="L283" t="s">
        <v>334</v>
      </c>
      <c r="M283" t="s">
        <v>2548</v>
      </c>
      <c r="N283" t="s">
        <v>46</v>
      </c>
      <c r="P283" t="s">
        <v>10546</v>
      </c>
      <c r="Q283" t="s">
        <v>10547</v>
      </c>
      <c r="R283">
        <v>1</v>
      </c>
      <c r="S283" t="s">
        <v>10545</v>
      </c>
      <c r="Y283" s="4" t="s">
        <v>12670</v>
      </c>
      <c r="Z283" s="9">
        <v>1</v>
      </c>
    </row>
    <row r="284" spans="1:26" x14ac:dyDescent="0.25">
      <c r="A284" t="s">
        <v>2542</v>
      </c>
      <c r="B284" t="s">
        <v>2543</v>
      </c>
      <c r="C284" t="s">
        <v>76</v>
      </c>
      <c r="D284" t="s">
        <v>2544</v>
      </c>
      <c r="E284" t="s">
        <v>18</v>
      </c>
      <c r="F284" t="s">
        <v>2545</v>
      </c>
      <c r="G284" t="s">
        <v>2546</v>
      </c>
      <c r="H284" t="s">
        <v>2547</v>
      </c>
      <c r="I284" t="s">
        <v>34</v>
      </c>
      <c r="J284" t="s">
        <v>648</v>
      </c>
      <c r="K284" t="s">
        <v>24</v>
      </c>
      <c r="L284" t="s">
        <v>334</v>
      </c>
      <c r="M284" t="s">
        <v>2548</v>
      </c>
      <c r="N284" t="s">
        <v>46</v>
      </c>
      <c r="P284" t="s">
        <v>10548</v>
      </c>
      <c r="Q284" t="s">
        <v>10547</v>
      </c>
      <c r="R284">
        <v>1</v>
      </c>
      <c r="S284" t="s">
        <v>10545</v>
      </c>
      <c r="Y284" s="4" t="s">
        <v>11672</v>
      </c>
      <c r="Z284" s="9">
        <v>1</v>
      </c>
    </row>
    <row r="285" spans="1:26" x14ac:dyDescent="0.25">
      <c r="A285" t="s">
        <v>2542</v>
      </c>
      <c r="B285" t="s">
        <v>2543</v>
      </c>
      <c r="C285" t="s">
        <v>76</v>
      </c>
      <c r="D285" t="s">
        <v>2544</v>
      </c>
      <c r="E285" t="s">
        <v>18</v>
      </c>
      <c r="F285" t="s">
        <v>2545</v>
      </c>
      <c r="G285" t="s">
        <v>2546</v>
      </c>
      <c r="H285" t="s">
        <v>2547</v>
      </c>
      <c r="I285" t="s">
        <v>34</v>
      </c>
      <c r="J285" t="s">
        <v>648</v>
      </c>
      <c r="K285" t="s">
        <v>24</v>
      </c>
      <c r="L285" t="s">
        <v>334</v>
      </c>
      <c r="M285" t="s">
        <v>2548</v>
      </c>
      <c r="N285" t="s">
        <v>46</v>
      </c>
      <c r="P285" t="s">
        <v>10549</v>
      </c>
      <c r="Q285" t="s">
        <v>10550</v>
      </c>
      <c r="R285">
        <v>1</v>
      </c>
      <c r="S285" t="s">
        <v>10545</v>
      </c>
      <c r="Y285" s="4" t="s">
        <v>12148</v>
      </c>
      <c r="Z285" s="9">
        <v>1</v>
      </c>
    </row>
    <row r="286" spans="1:26" x14ac:dyDescent="0.25">
      <c r="A286" t="s">
        <v>2542</v>
      </c>
      <c r="B286" t="s">
        <v>2543</v>
      </c>
      <c r="C286" t="s">
        <v>76</v>
      </c>
      <c r="D286" t="s">
        <v>2544</v>
      </c>
      <c r="E286" t="s">
        <v>18</v>
      </c>
      <c r="F286" t="s">
        <v>2545</v>
      </c>
      <c r="G286" t="s">
        <v>2546</v>
      </c>
      <c r="H286" t="s">
        <v>2547</v>
      </c>
      <c r="I286" t="s">
        <v>34</v>
      </c>
      <c r="J286" t="s">
        <v>648</v>
      </c>
      <c r="K286" t="s">
        <v>24</v>
      </c>
      <c r="L286" t="s">
        <v>334</v>
      </c>
      <c r="M286" t="s">
        <v>2548</v>
      </c>
      <c r="N286" t="s">
        <v>46</v>
      </c>
      <c r="P286" t="s">
        <v>10551</v>
      </c>
      <c r="Q286" t="s">
        <v>10552</v>
      </c>
      <c r="R286">
        <v>1</v>
      </c>
      <c r="S286" t="s">
        <v>10545</v>
      </c>
      <c r="Y286" s="4" t="s">
        <v>11445</v>
      </c>
      <c r="Z286" s="9">
        <v>1</v>
      </c>
    </row>
    <row r="287" spans="1:26" x14ac:dyDescent="0.25">
      <c r="A287" t="s">
        <v>2542</v>
      </c>
      <c r="B287" t="s">
        <v>2543</v>
      </c>
      <c r="C287" t="s">
        <v>76</v>
      </c>
      <c r="D287" t="s">
        <v>2544</v>
      </c>
      <c r="E287" t="s">
        <v>18</v>
      </c>
      <c r="F287" t="s">
        <v>2545</v>
      </c>
      <c r="G287" t="s">
        <v>2546</v>
      </c>
      <c r="H287" t="s">
        <v>2547</v>
      </c>
      <c r="I287" t="s">
        <v>34</v>
      </c>
      <c r="J287" t="s">
        <v>648</v>
      </c>
      <c r="K287" t="s">
        <v>24</v>
      </c>
      <c r="L287" t="s">
        <v>334</v>
      </c>
      <c r="M287" t="s">
        <v>2548</v>
      </c>
      <c r="N287" t="s">
        <v>46</v>
      </c>
      <c r="P287" t="s">
        <v>10553</v>
      </c>
      <c r="Q287" t="s">
        <v>10552</v>
      </c>
      <c r="R287">
        <v>1</v>
      </c>
      <c r="S287" t="s">
        <v>10545</v>
      </c>
      <c r="Y287" s="4" t="s">
        <v>10643</v>
      </c>
      <c r="Z287" s="9">
        <v>1</v>
      </c>
    </row>
    <row r="288" spans="1:26" x14ac:dyDescent="0.25">
      <c r="A288" t="s">
        <v>2542</v>
      </c>
      <c r="B288" t="s">
        <v>2543</v>
      </c>
      <c r="C288" t="s">
        <v>76</v>
      </c>
      <c r="D288" t="s">
        <v>2544</v>
      </c>
      <c r="E288" t="s">
        <v>18</v>
      </c>
      <c r="F288" t="s">
        <v>2545</v>
      </c>
      <c r="G288" t="s">
        <v>2546</v>
      </c>
      <c r="H288" t="s">
        <v>2547</v>
      </c>
      <c r="I288" t="s">
        <v>34</v>
      </c>
      <c r="J288" t="s">
        <v>648</v>
      </c>
      <c r="K288" t="s">
        <v>24</v>
      </c>
      <c r="L288" t="s">
        <v>334</v>
      </c>
      <c r="M288" t="s">
        <v>2548</v>
      </c>
      <c r="N288" t="s">
        <v>46</v>
      </c>
      <c r="P288" t="s">
        <v>10554</v>
      </c>
      <c r="Q288" t="s">
        <v>10552</v>
      </c>
      <c r="R288">
        <v>1</v>
      </c>
      <c r="S288" t="s">
        <v>10545</v>
      </c>
      <c r="Y288" s="4" t="s">
        <v>12801</v>
      </c>
      <c r="Z288" s="9">
        <v>1</v>
      </c>
    </row>
    <row r="289" spans="1:26" x14ac:dyDescent="0.25">
      <c r="A289" t="s">
        <v>2542</v>
      </c>
      <c r="B289" t="s">
        <v>2543</v>
      </c>
      <c r="C289" t="s">
        <v>76</v>
      </c>
      <c r="D289" t="s">
        <v>2544</v>
      </c>
      <c r="E289" t="s">
        <v>18</v>
      </c>
      <c r="F289" t="s">
        <v>2545</v>
      </c>
      <c r="G289" t="s">
        <v>2546</v>
      </c>
      <c r="H289" t="s">
        <v>2547</v>
      </c>
      <c r="I289" t="s">
        <v>34</v>
      </c>
      <c r="J289" t="s">
        <v>648</v>
      </c>
      <c r="K289" t="s">
        <v>24</v>
      </c>
      <c r="L289" t="s">
        <v>334</v>
      </c>
      <c r="M289" t="s">
        <v>2548</v>
      </c>
      <c r="N289" t="s">
        <v>46</v>
      </c>
      <c r="P289" t="s">
        <v>10555</v>
      </c>
      <c r="Q289" t="s">
        <v>10556</v>
      </c>
      <c r="R289">
        <v>1</v>
      </c>
      <c r="S289" t="s">
        <v>10545</v>
      </c>
      <c r="Y289" s="4" t="s">
        <v>11902</v>
      </c>
      <c r="Z289" s="9">
        <v>1</v>
      </c>
    </row>
    <row r="290" spans="1:26" x14ac:dyDescent="0.25">
      <c r="A290" t="s">
        <v>2542</v>
      </c>
      <c r="B290" t="s">
        <v>2543</v>
      </c>
      <c r="C290" t="s">
        <v>76</v>
      </c>
      <c r="D290" t="s">
        <v>2544</v>
      </c>
      <c r="E290" t="s">
        <v>18</v>
      </c>
      <c r="F290" t="s">
        <v>2545</v>
      </c>
      <c r="G290" t="s">
        <v>2546</v>
      </c>
      <c r="H290" t="s">
        <v>2547</v>
      </c>
      <c r="I290" t="s">
        <v>34</v>
      </c>
      <c r="J290" t="s">
        <v>648</v>
      </c>
      <c r="K290" t="s">
        <v>24</v>
      </c>
      <c r="L290" t="s">
        <v>334</v>
      </c>
      <c r="M290" t="s">
        <v>2548</v>
      </c>
      <c r="N290" t="s">
        <v>46</v>
      </c>
      <c r="P290" t="s">
        <v>10557</v>
      </c>
      <c r="Q290" t="s">
        <v>10556</v>
      </c>
      <c r="R290">
        <v>1</v>
      </c>
      <c r="S290" t="s">
        <v>10545</v>
      </c>
      <c r="Y290" s="4" t="s">
        <v>12323</v>
      </c>
      <c r="Z290" s="9">
        <v>1</v>
      </c>
    </row>
    <row r="291" spans="1:26" x14ac:dyDescent="0.25">
      <c r="A291" t="s">
        <v>2542</v>
      </c>
      <c r="B291" t="s">
        <v>2543</v>
      </c>
      <c r="C291" t="s">
        <v>76</v>
      </c>
      <c r="D291" t="s">
        <v>2544</v>
      </c>
      <c r="E291" t="s">
        <v>18</v>
      </c>
      <c r="F291" t="s">
        <v>2545</v>
      </c>
      <c r="G291" t="s">
        <v>2546</v>
      </c>
      <c r="H291" t="s">
        <v>2547</v>
      </c>
      <c r="I291" t="s">
        <v>34</v>
      </c>
      <c r="J291" t="s">
        <v>648</v>
      </c>
      <c r="K291" t="s">
        <v>24</v>
      </c>
      <c r="L291" t="s">
        <v>334</v>
      </c>
      <c r="M291" t="s">
        <v>2548</v>
      </c>
      <c r="N291" t="s">
        <v>46</v>
      </c>
      <c r="P291" t="s">
        <v>10558</v>
      </c>
      <c r="Q291" t="s">
        <v>10556</v>
      </c>
      <c r="R291">
        <v>1</v>
      </c>
      <c r="S291" t="s">
        <v>10545</v>
      </c>
      <c r="Y291" s="4" t="s">
        <v>12196</v>
      </c>
      <c r="Z291" s="9">
        <v>1</v>
      </c>
    </row>
    <row r="292" spans="1:26" x14ac:dyDescent="0.25">
      <c r="A292" t="s">
        <v>2542</v>
      </c>
      <c r="B292" t="s">
        <v>2543</v>
      </c>
      <c r="C292" t="s">
        <v>76</v>
      </c>
      <c r="D292" t="s">
        <v>2544</v>
      </c>
      <c r="E292" t="s">
        <v>18</v>
      </c>
      <c r="F292" t="s">
        <v>2545</v>
      </c>
      <c r="G292" t="s">
        <v>2546</v>
      </c>
      <c r="H292" t="s">
        <v>2547</v>
      </c>
      <c r="I292" t="s">
        <v>34</v>
      </c>
      <c r="J292" t="s">
        <v>648</v>
      </c>
      <c r="K292" t="s">
        <v>24</v>
      </c>
      <c r="L292" t="s">
        <v>334</v>
      </c>
      <c r="M292" t="s">
        <v>2548</v>
      </c>
      <c r="N292" t="s">
        <v>46</v>
      </c>
      <c r="P292" t="s">
        <v>10559</v>
      </c>
      <c r="Q292" t="s">
        <v>10556</v>
      </c>
      <c r="R292">
        <v>1</v>
      </c>
      <c r="S292" t="s">
        <v>10545</v>
      </c>
      <c r="Y292" s="4" t="s">
        <v>12446</v>
      </c>
      <c r="Z292" s="9">
        <v>1</v>
      </c>
    </row>
    <row r="293" spans="1:26" x14ac:dyDescent="0.25">
      <c r="A293" t="s">
        <v>2542</v>
      </c>
      <c r="B293" t="s">
        <v>2543</v>
      </c>
      <c r="C293" t="s">
        <v>76</v>
      </c>
      <c r="D293" t="s">
        <v>2544</v>
      </c>
      <c r="E293" t="s">
        <v>18</v>
      </c>
      <c r="F293" t="s">
        <v>2545</v>
      </c>
      <c r="G293" t="s">
        <v>2546</v>
      </c>
      <c r="H293" t="s">
        <v>2547</v>
      </c>
      <c r="I293" t="s">
        <v>34</v>
      </c>
      <c r="J293" t="s">
        <v>648</v>
      </c>
      <c r="K293" t="s">
        <v>24</v>
      </c>
      <c r="L293" t="s">
        <v>334</v>
      </c>
      <c r="M293" t="s">
        <v>2548</v>
      </c>
      <c r="N293" t="s">
        <v>46</v>
      </c>
      <c r="P293" t="s">
        <v>10560</v>
      </c>
      <c r="Q293" t="s">
        <v>10556</v>
      </c>
      <c r="R293">
        <v>1</v>
      </c>
      <c r="S293" t="s">
        <v>10545</v>
      </c>
      <c r="Y293" s="4" t="s">
        <v>11171</v>
      </c>
      <c r="Z293" s="9">
        <v>1</v>
      </c>
    </row>
    <row r="294" spans="1:26" x14ac:dyDescent="0.25">
      <c r="A294" t="s">
        <v>8974</v>
      </c>
      <c r="B294" t="s">
        <v>8975</v>
      </c>
      <c r="C294" t="s">
        <v>76</v>
      </c>
      <c r="D294" t="s">
        <v>102</v>
      </c>
      <c r="E294" t="s">
        <v>18</v>
      </c>
      <c r="F294" t="s">
        <v>8976</v>
      </c>
      <c r="G294" t="s">
        <v>8977</v>
      </c>
      <c r="H294" t="s">
        <v>8978</v>
      </c>
      <c r="I294" t="s">
        <v>34</v>
      </c>
      <c r="J294" t="s">
        <v>769</v>
      </c>
      <c r="K294" t="s">
        <v>24</v>
      </c>
      <c r="L294" t="s">
        <v>82</v>
      </c>
      <c r="M294" t="s">
        <v>8979</v>
      </c>
      <c r="N294" t="s">
        <v>46</v>
      </c>
      <c r="P294" t="s">
        <v>10561</v>
      </c>
      <c r="Q294" t="s">
        <v>10138</v>
      </c>
      <c r="R294">
        <v>1</v>
      </c>
      <c r="S294" t="s">
        <v>10562</v>
      </c>
      <c r="Y294" s="4" t="s">
        <v>10814</v>
      </c>
      <c r="Z294" s="9">
        <v>1</v>
      </c>
    </row>
    <row r="295" spans="1:26" x14ac:dyDescent="0.25">
      <c r="A295" t="s">
        <v>8974</v>
      </c>
      <c r="B295" t="s">
        <v>8975</v>
      </c>
      <c r="C295" t="s">
        <v>76</v>
      </c>
      <c r="D295" t="s">
        <v>102</v>
      </c>
      <c r="E295" t="s">
        <v>18</v>
      </c>
      <c r="F295" t="s">
        <v>8976</v>
      </c>
      <c r="G295" t="s">
        <v>8977</v>
      </c>
      <c r="H295" t="s">
        <v>8978</v>
      </c>
      <c r="I295" t="s">
        <v>34</v>
      </c>
      <c r="J295" t="s">
        <v>769</v>
      </c>
      <c r="K295" t="s">
        <v>24</v>
      </c>
      <c r="L295" t="s">
        <v>82</v>
      </c>
      <c r="M295" t="s">
        <v>8979</v>
      </c>
      <c r="N295" t="s">
        <v>46</v>
      </c>
      <c r="P295" t="s">
        <v>10563</v>
      </c>
      <c r="Q295" t="s">
        <v>10138</v>
      </c>
      <c r="R295">
        <v>1</v>
      </c>
      <c r="S295" t="s">
        <v>10562</v>
      </c>
      <c r="Y295" s="4" t="s">
        <v>13191</v>
      </c>
      <c r="Z295" s="9">
        <v>1</v>
      </c>
    </row>
    <row r="296" spans="1:26" x14ac:dyDescent="0.25">
      <c r="A296" t="s">
        <v>8620</v>
      </c>
      <c r="B296" t="s">
        <v>8621</v>
      </c>
      <c r="C296" t="s">
        <v>76</v>
      </c>
      <c r="D296" t="s">
        <v>8622</v>
      </c>
      <c r="E296" t="s">
        <v>18</v>
      </c>
      <c r="F296" t="s">
        <v>8623</v>
      </c>
      <c r="G296" t="s">
        <v>8624</v>
      </c>
      <c r="H296" t="s">
        <v>8625</v>
      </c>
      <c r="I296" t="s">
        <v>34</v>
      </c>
      <c r="J296" t="s">
        <v>43</v>
      </c>
      <c r="K296" t="s">
        <v>24</v>
      </c>
      <c r="L296" t="s">
        <v>224</v>
      </c>
      <c r="M296" t="s">
        <v>8626</v>
      </c>
      <c r="N296" t="s">
        <v>46</v>
      </c>
      <c r="P296" t="s">
        <v>10564</v>
      </c>
      <c r="Q296" t="s">
        <v>10138</v>
      </c>
      <c r="R296">
        <v>1</v>
      </c>
      <c r="S296" t="s">
        <v>10565</v>
      </c>
      <c r="Y296" s="4" t="s">
        <v>10243</v>
      </c>
      <c r="Z296" s="9">
        <v>1</v>
      </c>
    </row>
    <row r="297" spans="1:26" x14ac:dyDescent="0.25">
      <c r="A297" t="s">
        <v>1381</v>
      </c>
      <c r="B297" t="s">
        <v>101</v>
      </c>
      <c r="C297" t="s">
        <v>76</v>
      </c>
      <c r="D297" t="s">
        <v>102</v>
      </c>
      <c r="E297" t="s">
        <v>18</v>
      </c>
      <c r="F297" t="s">
        <v>3781</v>
      </c>
      <c r="G297" t="s">
        <v>3782</v>
      </c>
      <c r="H297" t="s">
        <v>3783</v>
      </c>
      <c r="I297" t="s">
        <v>34</v>
      </c>
      <c r="J297" t="s">
        <v>192</v>
      </c>
      <c r="K297" t="s">
        <v>24</v>
      </c>
      <c r="L297" t="s">
        <v>82</v>
      </c>
      <c r="M297" t="s">
        <v>3784</v>
      </c>
      <c r="N297" t="s">
        <v>46</v>
      </c>
      <c r="P297" t="s">
        <v>10566</v>
      </c>
      <c r="Q297" t="s">
        <v>10402</v>
      </c>
      <c r="R297">
        <v>1</v>
      </c>
      <c r="S297" t="s">
        <v>10567</v>
      </c>
      <c r="Y297" s="4" t="s">
        <v>11067</v>
      </c>
      <c r="Z297" s="9">
        <v>1</v>
      </c>
    </row>
    <row r="298" spans="1:26" x14ac:dyDescent="0.25">
      <c r="A298" t="s">
        <v>1381</v>
      </c>
      <c r="B298" t="s">
        <v>101</v>
      </c>
      <c r="C298" t="s">
        <v>76</v>
      </c>
      <c r="D298" t="s">
        <v>102</v>
      </c>
      <c r="E298" t="s">
        <v>18</v>
      </c>
      <c r="F298" t="s">
        <v>3781</v>
      </c>
      <c r="G298" t="s">
        <v>3782</v>
      </c>
      <c r="H298" t="s">
        <v>3783</v>
      </c>
      <c r="I298" t="s">
        <v>34</v>
      </c>
      <c r="J298" t="s">
        <v>192</v>
      </c>
      <c r="K298" t="s">
        <v>24</v>
      </c>
      <c r="L298" t="s">
        <v>82</v>
      </c>
      <c r="M298" t="s">
        <v>3784</v>
      </c>
      <c r="N298" t="s">
        <v>46</v>
      </c>
      <c r="P298" t="s">
        <v>10568</v>
      </c>
      <c r="Q298" t="s">
        <v>10138</v>
      </c>
      <c r="R298">
        <v>1</v>
      </c>
      <c r="S298" t="s">
        <v>10567</v>
      </c>
      <c r="Y298" s="4" t="s">
        <v>10597</v>
      </c>
      <c r="Z298" s="9">
        <v>1</v>
      </c>
    </row>
    <row r="299" spans="1:26" x14ac:dyDescent="0.25">
      <c r="A299" t="s">
        <v>1381</v>
      </c>
      <c r="B299" t="s">
        <v>101</v>
      </c>
      <c r="C299" t="s">
        <v>76</v>
      </c>
      <c r="D299" t="s">
        <v>102</v>
      </c>
      <c r="E299" t="s">
        <v>18</v>
      </c>
      <c r="F299" t="s">
        <v>3781</v>
      </c>
      <c r="G299" t="s">
        <v>3782</v>
      </c>
      <c r="H299" t="s">
        <v>3783</v>
      </c>
      <c r="I299" t="s">
        <v>34</v>
      </c>
      <c r="J299" t="s">
        <v>192</v>
      </c>
      <c r="K299" t="s">
        <v>24</v>
      </c>
      <c r="L299" t="s">
        <v>82</v>
      </c>
      <c r="M299" t="s">
        <v>3784</v>
      </c>
      <c r="N299" t="s">
        <v>46</v>
      </c>
      <c r="P299" t="s">
        <v>10569</v>
      </c>
      <c r="Q299" t="s">
        <v>10138</v>
      </c>
      <c r="R299">
        <v>1</v>
      </c>
      <c r="S299" t="s">
        <v>10567</v>
      </c>
      <c r="Y299" s="4" t="s">
        <v>11743</v>
      </c>
      <c r="Z299" s="9">
        <v>1</v>
      </c>
    </row>
    <row r="300" spans="1:26" x14ac:dyDescent="0.25">
      <c r="A300" t="s">
        <v>1381</v>
      </c>
      <c r="B300" t="s">
        <v>101</v>
      </c>
      <c r="C300" t="s">
        <v>76</v>
      </c>
      <c r="D300" t="s">
        <v>102</v>
      </c>
      <c r="E300" t="s">
        <v>18</v>
      </c>
      <c r="F300" t="s">
        <v>3781</v>
      </c>
      <c r="G300" t="s">
        <v>3782</v>
      </c>
      <c r="H300" t="s">
        <v>3783</v>
      </c>
      <c r="I300" t="s">
        <v>34</v>
      </c>
      <c r="J300" t="s">
        <v>192</v>
      </c>
      <c r="K300" t="s">
        <v>24</v>
      </c>
      <c r="L300" t="s">
        <v>82</v>
      </c>
      <c r="M300" t="s">
        <v>3784</v>
      </c>
      <c r="N300" t="s">
        <v>46</v>
      </c>
      <c r="P300" t="s">
        <v>10570</v>
      </c>
      <c r="Q300" t="s">
        <v>10571</v>
      </c>
      <c r="R300">
        <v>1</v>
      </c>
      <c r="S300" t="s">
        <v>10567</v>
      </c>
      <c r="Y300" s="4" t="s">
        <v>11276</v>
      </c>
      <c r="Z300" s="9">
        <v>1</v>
      </c>
    </row>
    <row r="301" spans="1:26" x14ac:dyDescent="0.25">
      <c r="A301" t="s">
        <v>1381</v>
      </c>
      <c r="B301" t="s">
        <v>101</v>
      </c>
      <c r="C301" t="s">
        <v>76</v>
      </c>
      <c r="D301" t="s">
        <v>102</v>
      </c>
      <c r="E301" t="s">
        <v>18</v>
      </c>
      <c r="F301" t="s">
        <v>3781</v>
      </c>
      <c r="G301" t="s">
        <v>3782</v>
      </c>
      <c r="H301" t="s">
        <v>3783</v>
      </c>
      <c r="I301" t="s">
        <v>34</v>
      </c>
      <c r="J301" t="s">
        <v>192</v>
      </c>
      <c r="K301" t="s">
        <v>24</v>
      </c>
      <c r="L301" t="s">
        <v>82</v>
      </c>
      <c r="M301" t="s">
        <v>3784</v>
      </c>
      <c r="N301" t="s">
        <v>46</v>
      </c>
      <c r="P301" t="s">
        <v>10572</v>
      </c>
      <c r="Q301" t="s">
        <v>10154</v>
      </c>
      <c r="R301">
        <v>1</v>
      </c>
      <c r="S301" t="s">
        <v>10567</v>
      </c>
      <c r="Y301" s="4" t="s">
        <v>12140</v>
      </c>
      <c r="Z301" s="9">
        <v>1</v>
      </c>
    </row>
    <row r="302" spans="1:26" x14ac:dyDescent="0.25">
      <c r="A302" t="s">
        <v>1381</v>
      </c>
      <c r="B302" t="s">
        <v>101</v>
      </c>
      <c r="C302" t="s">
        <v>76</v>
      </c>
      <c r="D302" t="s">
        <v>102</v>
      </c>
      <c r="E302" t="s">
        <v>18</v>
      </c>
      <c r="F302" t="s">
        <v>3781</v>
      </c>
      <c r="G302" t="s">
        <v>3782</v>
      </c>
      <c r="H302" t="s">
        <v>3783</v>
      </c>
      <c r="I302" t="s">
        <v>34</v>
      </c>
      <c r="J302" t="s">
        <v>192</v>
      </c>
      <c r="K302" t="s">
        <v>24</v>
      </c>
      <c r="L302" t="s">
        <v>82</v>
      </c>
      <c r="M302" t="s">
        <v>3784</v>
      </c>
      <c r="N302" t="s">
        <v>46</v>
      </c>
      <c r="P302" t="s">
        <v>10140</v>
      </c>
      <c r="Q302" t="s">
        <v>10154</v>
      </c>
      <c r="R302">
        <v>1</v>
      </c>
      <c r="S302" t="s">
        <v>10567</v>
      </c>
      <c r="Y302" s="4" t="s">
        <v>10888</v>
      </c>
      <c r="Z302" s="9">
        <v>1</v>
      </c>
    </row>
    <row r="303" spans="1:26" x14ac:dyDescent="0.25">
      <c r="A303" t="s">
        <v>116</v>
      </c>
      <c r="B303" t="s">
        <v>101</v>
      </c>
      <c r="C303" t="s">
        <v>76</v>
      </c>
      <c r="D303" t="s">
        <v>102</v>
      </c>
      <c r="E303" t="s">
        <v>18</v>
      </c>
      <c r="F303" t="s">
        <v>117</v>
      </c>
      <c r="G303" t="s">
        <v>118</v>
      </c>
      <c r="H303" t="s">
        <v>119</v>
      </c>
      <c r="I303" t="s">
        <v>34</v>
      </c>
      <c r="J303" t="s">
        <v>120</v>
      </c>
      <c r="K303" t="s">
        <v>24</v>
      </c>
      <c r="L303" t="s">
        <v>82</v>
      </c>
      <c r="M303" t="s">
        <v>121</v>
      </c>
      <c r="N303" t="s">
        <v>46</v>
      </c>
      <c r="P303" t="s">
        <v>10573</v>
      </c>
      <c r="Q303" t="s">
        <v>10138</v>
      </c>
      <c r="R303">
        <v>1</v>
      </c>
      <c r="S303" t="s">
        <v>10574</v>
      </c>
      <c r="Y303" s="4" t="s">
        <v>12624</v>
      </c>
      <c r="Z303" s="9">
        <v>1</v>
      </c>
    </row>
    <row r="304" spans="1:26" x14ac:dyDescent="0.25">
      <c r="A304" t="s">
        <v>116</v>
      </c>
      <c r="B304" t="s">
        <v>101</v>
      </c>
      <c r="C304" t="s">
        <v>76</v>
      </c>
      <c r="D304" t="s">
        <v>102</v>
      </c>
      <c r="E304" t="s">
        <v>18</v>
      </c>
      <c r="F304" t="s">
        <v>117</v>
      </c>
      <c r="G304" t="s">
        <v>118</v>
      </c>
      <c r="H304" t="s">
        <v>119</v>
      </c>
      <c r="I304" t="s">
        <v>34</v>
      </c>
      <c r="J304" t="s">
        <v>120</v>
      </c>
      <c r="K304" t="s">
        <v>24</v>
      </c>
      <c r="L304" t="s">
        <v>82</v>
      </c>
      <c r="M304" t="s">
        <v>121</v>
      </c>
      <c r="N304" t="s">
        <v>46</v>
      </c>
      <c r="P304" t="s">
        <v>10137</v>
      </c>
      <c r="Q304" t="s">
        <v>10138</v>
      </c>
      <c r="R304">
        <v>1</v>
      </c>
      <c r="S304" t="s">
        <v>10574</v>
      </c>
      <c r="Y304" s="4" t="s">
        <v>12436</v>
      </c>
      <c r="Z304" s="9">
        <v>1</v>
      </c>
    </row>
    <row r="305" spans="1:26" x14ac:dyDescent="0.25">
      <c r="A305" t="s">
        <v>116</v>
      </c>
      <c r="B305" t="s">
        <v>101</v>
      </c>
      <c r="C305" t="s">
        <v>76</v>
      </c>
      <c r="D305" t="s">
        <v>102</v>
      </c>
      <c r="E305" t="s">
        <v>18</v>
      </c>
      <c r="F305" t="s">
        <v>117</v>
      </c>
      <c r="G305" t="s">
        <v>118</v>
      </c>
      <c r="H305" t="s">
        <v>119</v>
      </c>
      <c r="I305" t="s">
        <v>34</v>
      </c>
      <c r="J305" t="s">
        <v>120</v>
      </c>
      <c r="K305" t="s">
        <v>24</v>
      </c>
      <c r="L305" t="s">
        <v>82</v>
      </c>
      <c r="M305" t="s">
        <v>121</v>
      </c>
      <c r="N305" t="s">
        <v>46</v>
      </c>
      <c r="P305" t="s">
        <v>10575</v>
      </c>
      <c r="Q305" t="s">
        <v>10337</v>
      </c>
      <c r="R305">
        <v>1</v>
      </c>
      <c r="S305" t="s">
        <v>10574</v>
      </c>
      <c r="Y305" s="4" t="s">
        <v>10502</v>
      </c>
      <c r="Z305" s="9">
        <v>1</v>
      </c>
    </row>
    <row r="306" spans="1:26" x14ac:dyDescent="0.25">
      <c r="A306" t="s">
        <v>116</v>
      </c>
      <c r="B306" t="s">
        <v>101</v>
      </c>
      <c r="C306" t="s">
        <v>76</v>
      </c>
      <c r="D306" t="s">
        <v>102</v>
      </c>
      <c r="E306" t="s">
        <v>18</v>
      </c>
      <c r="F306" t="s">
        <v>117</v>
      </c>
      <c r="G306" t="s">
        <v>118</v>
      </c>
      <c r="H306" t="s">
        <v>119</v>
      </c>
      <c r="I306" t="s">
        <v>34</v>
      </c>
      <c r="J306" t="s">
        <v>120</v>
      </c>
      <c r="K306" t="s">
        <v>24</v>
      </c>
      <c r="L306" t="s">
        <v>82</v>
      </c>
      <c r="M306" t="s">
        <v>121</v>
      </c>
      <c r="N306" t="s">
        <v>46</v>
      </c>
      <c r="P306" t="s">
        <v>10412</v>
      </c>
      <c r="Q306" t="s">
        <v>10441</v>
      </c>
      <c r="R306">
        <v>1</v>
      </c>
      <c r="S306" t="s">
        <v>10574</v>
      </c>
      <c r="Y306" s="4" t="s">
        <v>12423</v>
      </c>
      <c r="Z306" s="9">
        <v>1</v>
      </c>
    </row>
    <row r="307" spans="1:26" x14ac:dyDescent="0.25">
      <c r="A307" t="s">
        <v>116</v>
      </c>
      <c r="B307" t="s">
        <v>101</v>
      </c>
      <c r="C307" t="s">
        <v>76</v>
      </c>
      <c r="D307" t="s">
        <v>102</v>
      </c>
      <c r="E307" t="s">
        <v>18</v>
      </c>
      <c r="F307" t="s">
        <v>117</v>
      </c>
      <c r="G307" t="s">
        <v>118</v>
      </c>
      <c r="H307" t="s">
        <v>119</v>
      </c>
      <c r="I307" t="s">
        <v>34</v>
      </c>
      <c r="J307" t="s">
        <v>120</v>
      </c>
      <c r="K307" t="s">
        <v>24</v>
      </c>
      <c r="L307" t="s">
        <v>82</v>
      </c>
      <c r="M307" t="s">
        <v>121</v>
      </c>
      <c r="N307" t="s">
        <v>46</v>
      </c>
      <c r="P307" t="s">
        <v>10576</v>
      </c>
      <c r="Q307" t="s">
        <v>10441</v>
      </c>
      <c r="R307">
        <v>1</v>
      </c>
      <c r="S307" t="s">
        <v>10574</v>
      </c>
      <c r="Y307" s="4" t="s">
        <v>11536</v>
      </c>
      <c r="Z307" s="9">
        <v>1</v>
      </c>
    </row>
    <row r="308" spans="1:26" x14ac:dyDescent="0.25">
      <c r="A308" t="s">
        <v>116</v>
      </c>
      <c r="B308" t="s">
        <v>101</v>
      </c>
      <c r="C308" t="s">
        <v>76</v>
      </c>
      <c r="D308" t="s">
        <v>102</v>
      </c>
      <c r="E308" t="s">
        <v>18</v>
      </c>
      <c r="F308" t="s">
        <v>117</v>
      </c>
      <c r="G308" t="s">
        <v>118</v>
      </c>
      <c r="H308" t="s">
        <v>119</v>
      </c>
      <c r="I308" t="s">
        <v>34</v>
      </c>
      <c r="J308" t="s">
        <v>120</v>
      </c>
      <c r="K308" t="s">
        <v>24</v>
      </c>
      <c r="L308" t="s">
        <v>82</v>
      </c>
      <c r="M308" t="s">
        <v>121</v>
      </c>
      <c r="N308" t="s">
        <v>46</v>
      </c>
      <c r="P308" t="s">
        <v>10577</v>
      </c>
      <c r="Q308" t="s">
        <v>10491</v>
      </c>
      <c r="R308">
        <v>1</v>
      </c>
      <c r="S308" t="s">
        <v>10574</v>
      </c>
      <c r="Y308" s="4" t="s">
        <v>11889</v>
      </c>
      <c r="Z308" s="9">
        <v>1</v>
      </c>
    </row>
    <row r="309" spans="1:26" x14ac:dyDescent="0.25">
      <c r="A309" t="s">
        <v>116</v>
      </c>
      <c r="B309" t="s">
        <v>101</v>
      </c>
      <c r="C309" t="s">
        <v>76</v>
      </c>
      <c r="D309" t="s">
        <v>102</v>
      </c>
      <c r="E309" t="s">
        <v>18</v>
      </c>
      <c r="F309" t="s">
        <v>117</v>
      </c>
      <c r="G309" t="s">
        <v>118</v>
      </c>
      <c r="H309" t="s">
        <v>119</v>
      </c>
      <c r="I309" t="s">
        <v>34</v>
      </c>
      <c r="J309" t="s">
        <v>120</v>
      </c>
      <c r="K309" t="s">
        <v>24</v>
      </c>
      <c r="L309" t="s">
        <v>82</v>
      </c>
      <c r="M309" t="s">
        <v>121</v>
      </c>
      <c r="N309" t="s">
        <v>46</v>
      </c>
      <c r="P309" t="s">
        <v>10578</v>
      </c>
      <c r="Q309" t="s">
        <v>10492</v>
      </c>
      <c r="R309">
        <v>1</v>
      </c>
      <c r="S309" t="s">
        <v>10574</v>
      </c>
      <c r="Y309" s="4" t="s">
        <v>10349</v>
      </c>
      <c r="Z309" s="9">
        <v>1</v>
      </c>
    </row>
    <row r="310" spans="1:26" x14ac:dyDescent="0.25">
      <c r="A310" t="s">
        <v>116</v>
      </c>
      <c r="B310" t="s">
        <v>101</v>
      </c>
      <c r="C310" t="s">
        <v>76</v>
      </c>
      <c r="D310" t="s">
        <v>102</v>
      </c>
      <c r="E310" t="s">
        <v>18</v>
      </c>
      <c r="F310" t="s">
        <v>117</v>
      </c>
      <c r="G310" t="s">
        <v>118</v>
      </c>
      <c r="H310" t="s">
        <v>119</v>
      </c>
      <c r="I310" t="s">
        <v>34</v>
      </c>
      <c r="J310" t="s">
        <v>120</v>
      </c>
      <c r="K310" t="s">
        <v>24</v>
      </c>
      <c r="L310" t="s">
        <v>82</v>
      </c>
      <c r="M310" t="s">
        <v>121</v>
      </c>
      <c r="N310" t="s">
        <v>46</v>
      </c>
      <c r="P310" t="s">
        <v>10579</v>
      </c>
      <c r="Q310" t="s">
        <v>10492</v>
      </c>
      <c r="R310">
        <v>1</v>
      </c>
      <c r="S310" t="s">
        <v>10574</v>
      </c>
      <c r="Y310" s="4" t="s">
        <v>11643</v>
      </c>
      <c r="Z310" s="9">
        <v>1</v>
      </c>
    </row>
    <row r="311" spans="1:26" x14ac:dyDescent="0.25">
      <c r="A311" t="s">
        <v>7126</v>
      </c>
      <c r="B311" t="s">
        <v>101</v>
      </c>
      <c r="C311" t="s">
        <v>76</v>
      </c>
      <c r="D311" t="s">
        <v>102</v>
      </c>
      <c r="E311" t="s">
        <v>18</v>
      </c>
      <c r="F311" t="s">
        <v>7127</v>
      </c>
      <c r="G311" t="s">
        <v>7128</v>
      </c>
      <c r="H311" t="s">
        <v>7129</v>
      </c>
      <c r="I311" t="s">
        <v>34</v>
      </c>
      <c r="J311" t="s">
        <v>71</v>
      </c>
      <c r="K311" t="s">
        <v>24</v>
      </c>
      <c r="L311" t="s">
        <v>82</v>
      </c>
      <c r="M311" t="s">
        <v>7130</v>
      </c>
      <c r="N311" t="s">
        <v>46</v>
      </c>
      <c r="P311" t="s">
        <v>10580</v>
      </c>
      <c r="Q311" t="s">
        <v>10581</v>
      </c>
      <c r="R311">
        <v>1</v>
      </c>
      <c r="S311" t="s">
        <v>10582</v>
      </c>
      <c r="Y311" s="4" t="s">
        <v>11597</v>
      </c>
      <c r="Z311" s="9">
        <v>1</v>
      </c>
    </row>
    <row r="312" spans="1:26" x14ac:dyDescent="0.25">
      <c r="A312" t="s">
        <v>7126</v>
      </c>
      <c r="B312" t="s">
        <v>101</v>
      </c>
      <c r="C312" t="s">
        <v>76</v>
      </c>
      <c r="D312" t="s">
        <v>102</v>
      </c>
      <c r="E312" t="s">
        <v>18</v>
      </c>
      <c r="F312" t="s">
        <v>7127</v>
      </c>
      <c r="G312" t="s">
        <v>7128</v>
      </c>
      <c r="H312" t="s">
        <v>7129</v>
      </c>
      <c r="I312" t="s">
        <v>34</v>
      </c>
      <c r="J312" t="s">
        <v>71</v>
      </c>
      <c r="K312" t="s">
        <v>24</v>
      </c>
      <c r="L312" t="s">
        <v>82</v>
      </c>
      <c r="M312" t="s">
        <v>7130</v>
      </c>
      <c r="N312" t="s">
        <v>46</v>
      </c>
      <c r="P312" t="s">
        <v>10417</v>
      </c>
      <c r="Q312" t="s">
        <v>10583</v>
      </c>
      <c r="R312">
        <v>2</v>
      </c>
      <c r="S312" t="s">
        <v>10582</v>
      </c>
      <c r="Y312" s="4" t="s">
        <v>11730</v>
      </c>
      <c r="Z312" s="9">
        <v>1</v>
      </c>
    </row>
    <row r="313" spans="1:26" x14ac:dyDescent="0.25">
      <c r="A313" t="s">
        <v>7126</v>
      </c>
      <c r="B313" t="s">
        <v>101</v>
      </c>
      <c r="C313" t="s">
        <v>76</v>
      </c>
      <c r="D313" t="s">
        <v>102</v>
      </c>
      <c r="E313" t="s">
        <v>18</v>
      </c>
      <c r="F313" t="s">
        <v>7127</v>
      </c>
      <c r="G313" t="s">
        <v>7128</v>
      </c>
      <c r="H313" t="s">
        <v>7129</v>
      </c>
      <c r="I313" t="s">
        <v>34</v>
      </c>
      <c r="J313" t="s">
        <v>71</v>
      </c>
      <c r="K313" t="s">
        <v>24</v>
      </c>
      <c r="L313" t="s">
        <v>82</v>
      </c>
      <c r="M313" t="s">
        <v>7130</v>
      </c>
      <c r="N313" t="s">
        <v>46</v>
      </c>
      <c r="P313" t="s">
        <v>10584</v>
      </c>
      <c r="Q313" t="s">
        <v>10172</v>
      </c>
      <c r="R313">
        <v>1</v>
      </c>
      <c r="S313" t="s">
        <v>10582</v>
      </c>
      <c r="Y313" s="4" t="s">
        <v>13021</v>
      </c>
      <c r="Z313" s="9">
        <v>1</v>
      </c>
    </row>
    <row r="314" spans="1:26" x14ac:dyDescent="0.25">
      <c r="A314" t="s">
        <v>7126</v>
      </c>
      <c r="B314" t="s">
        <v>101</v>
      </c>
      <c r="C314" t="s">
        <v>76</v>
      </c>
      <c r="D314" t="s">
        <v>102</v>
      </c>
      <c r="E314" t="s">
        <v>18</v>
      </c>
      <c r="F314" t="s">
        <v>7127</v>
      </c>
      <c r="G314" t="s">
        <v>7128</v>
      </c>
      <c r="H314" t="s">
        <v>7129</v>
      </c>
      <c r="I314" t="s">
        <v>34</v>
      </c>
      <c r="J314" t="s">
        <v>71</v>
      </c>
      <c r="K314" t="s">
        <v>24</v>
      </c>
      <c r="L314" t="s">
        <v>82</v>
      </c>
      <c r="M314" t="s">
        <v>7130</v>
      </c>
      <c r="N314" t="s">
        <v>46</v>
      </c>
      <c r="P314" t="s">
        <v>10585</v>
      </c>
      <c r="Q314" t="s">
        <v>10586</v>
      </c>
      <c r="R314">
        <v>1</v>
      </c>
      <c r="S314" t="s">
        <v>10582</v>
      </c>
      <c r="Y314" s="4" t="s">
        <v>11247</v>
      </c>
      <c r="Z314" s="9">
        <v>1</v>
      </c>
    </row>
    <row r="315" spans="1:26" x14ac:dyDescent="0.25">
      <c r="A315" t="s">
        <v>7126</v>
      </c>
      <c r="B315" t="s">
        <v>101</v>
      </c>
      <c r="C315" t="s">
        <v>76</v>
      </c>
      <c r="D315" t="s">
        <v>102</v>
      </c>
      <c r="E315" t="s">
        <v>18</v>
      </c>
      <c r="F315" t="s">
        <v>7127</v>
      </c>
      <c r="G315" t="s">
        <v>7128</v>
      </c>
      <c r="H315" t="s">
        <v>7129</v>
      </c>
      <c r="I315" t="s">
        <v>34</v>
      </c>
      <c r="J315" t="s">
        <v>71</v>
      </c>
      <c r="K315" t="s">
        <v>24</v>
      </c>
      <c r="L315" t="s">
        <v>82</v>
      </c>
      <c r="M315" t="s">
        <v>7130</v>
      </c>
      <c r="N315" t="s">
        <v>46</v>
      </c>
      <c r="P315" t="s">
        <v>10587</v>
      </c>
      <c r="Q315" t="s">
        <v>10586</v>
      </c>
      <c r="R315">
        <v>1</v>
      </c>
      <c r="S315" t="s">
        <v>10582</v>
      </c>
      <c r="Y315" s="4" t="s">
        <v>13189</v>
      </c>
      <c r="Z315" s="9">
        <v>1</v>
      </c>
    </row>
    <row r="316" spans="1:26" x14ac:dyDescent="0.25">
      <c r="A316" t="s">
        <v>7126</v>
      </c>
      <c r="B316" t="s">
        <v>101</v>
      </c>
      <c r="C316" t="s">
        <v>76</v>
      </c>
      <c r="D316" t="s">
        <v>102</v>
      </c>
      <c r="E316" t="s">
        <v>18</v>
      </c>
      <c r="F316" t="s">
        <v>7127</v>
      </c>
      <c r="G316" t="s">
        <v>7128</v>
      </c>
      <c r="H316" t="s">
        <v>7129</v>
      </c>
      <c r="I316" t="s">
        <v>34</v>
      </c>
      <c r="J316" t="s">
        <v>71</v>
      </c>
      <c r="K316" t="s">
        <v>24</v>
      </c>
      <c r="L316" t="s">
        <v>82</v>
      </c>
      <c r="M316" t="s">
        <v>7130</v>
      </c>
      <c r="N316" t="s">
        <v>46</v>
      </c>
      <c r="P316" t="s">
        <v>10577</v>
      </c>
      <c r="Q316" t="s">
        <v>10588</v>
      </c>
      <c r="R316">
        <v>1</v>
      </c>
      <c r="S316" t="s">
        <v>10582</v>
      </c>
      <c r="Y316" s="4" t="s">
        <v>11545</v>
      </c>
      <c r="Z316" s="9">
        <v>1</v>
      </c>
    </row>
    <row r="317" spans="1:26" x14ac:dyDescent="0.25">
      <c r="A317" t="s">
        <v>7126</v>
      </c>
      <c r="B317" t="s">
        <v>101</v>
      </c>
      <c r="C317" t="s">
        <v>76</v>
      </c>
      <c r="D317" t="s">
        <v>102</v>
      </c>
      <c r="E317" t="s">
        <v>18</v>
      </c>
      <c r="F317" t="s">
        <v>7127</v>
      </c>
      <c r="G317" t="s">
        <v>7128</v>
      </c>
      <c r="H317" t="s">
        <v>7129</v>
      </c>
      <c r="I317" t="s">
        <v>34</v>
      </c>
      <c r="J317" t="s">
        <v>71</v>
      </c>
      <c r="K317" t="s">
        <v>24</v>
      </c>
      <c r="L317" t="s">
        <v>82</v>
      </c>
      <c r="M317" t="s">
        <v>7130</v>
      </c>
      <c r="N317" t="s">
        <v>46</v>
      </c>
      <c r="P317" t="s">
        <v>10589</v>
      </c>
      <c r="Q317" t="s">
        <v>10590</v>
      </c>
      <c r="R317">
        <v>1</v>
      </c>
      <c r="S317" t="s">
        <v>10582</v>
      </c>
      <c r="Y317" s="4" t="s">
        <v>11632</v>
      </c>
      <c r="Z317" s="9">
        <v>1</v>
      </c>
    </row>
    <row r="318" spans="1:26" x14ac:dyDescent="0.25">
      <c r="A318" t="s">
        <v>7126</v>
      </c>
      <c r="B318" t="s">
        <v>101</v>
      </c>
      <c r="C318" t="s">
        <v>76</v>
      </c>
      <c r="D318" t="s">
        <v>102</v>
      </c>
      <c r="E318" t="s">
        <v>18</v>
      </c>
      <c r="F318" t="s">
        <v>7127</v>
      </c>
      <c r="G318" t="s">
        <v>7128</v>
      </c>
      <c r="H318" t="s">
        <v>7129</v>
      </c>
      <c r="I318" t="s">
        <v>34</v>
      </c>
      <c r="J318" t="s">
        <v>71</v>
      </c>
      <c r="K318" t="s">
        <v>24</v>
      </c>
      <c r="L318" t="s">
        <v>82</v>
      </c>
      <c r="M318" t="s">
        <v>7130</v>
      </c>
      <c r="N318" t="s">
        <v>46</v>
      </c>
      <c r="P318" t="s">
        <v>10578</v>
      </c>
      <c r="Q318" t="s">
        <v>10590</v>
      </c>
      <c r="R318">
        <v>1</v>
      </c>
      <c r="S318" t="s">
        <v>10582</v>
      </c>
      <c r="Y318" s="4" t="s">
        <v>12612</v>
      </c>
      <c r="Z318" s="9">
        <v>1</v>
      </c>
    </row>
    <row r="319" spans="1:26" x14ac:dyDescent="0.25">
      <c r="A319" t="s">
        <v>7126</v>
      </c>
      <c r="B319" t="s">
        <v>101</v>
      </c>
      <c r="C319" t="s">
        <v>76</v>
      </c>
      <c r="D319" t="s">
        <v>102</v>
      </c>
      <c r="E319" t="s">
        <v>18</v>
      </c>
      <c r="F319" t="s">
        <v>7127</v>
      </c>
      <c r="G319" t="s">
        <v>7128</v>
      </c>
      <c r="H319" t="s">
        <v>7129</v>
      </c>
      <c r="I319" t="s">
        <v>34</v>
      </c>
      <c r="J319" t="s">
        <v>71</v>
      </c>
      <c r="K319" t="s">
        <v>24</v>
      </c>
      <c r="L319" t="s">
        <v>82</v>
      </c>
      <c r="M319" t="s">
        <v>7130</v>
      </c>
      <c r="N319" t="s">
        <v>46</v>
      </c>
      <c r="P319" t="s">
        <v>10591</v>
      </c>
      <c r="Q319" t="s">
        <v>10590</v>
      </c>
      <c r="R319">
        <v>1</v>
      </c>
      <c r="S319" t="s">
        <v>10582</v>
      </c>
      <c r="Y319" s="4" t="s">
        <v>10241</v>
      </c>
      <c r="Z319" s="9">
        <v>1</v>
      </c>
    </row>
    <row r="320" spans="1:26" x14ac:dyDescent="0.25">
      <c r="A320" t="s">
        <v>7126</v>
      </c>
      <c r="B320" t="s">
        <v>101</v>
      </c>
      <c r="C320" t="s">
        <v>76</v>
      </c>
      <c r="D320" t="s">
        <v>102</v>
      </c>
      <c r="E320" t="s">
        <v>18</v>
      </c>
      <c r="F320" t="s">
        <v>7127</v>
      </c>
      <c r="G320" t="s">
        <v>7128</v>
      </c>
      <c r="H320" t="s">
        <v>7129</v>
      </c>
      <c r="I320" t="s">
        <v>34</v>
      </c>
      <c r="J320" t="s">
        <v>71</v>
      </c>
      <c r="K320" t="s">
        <v>24</v>
      </c>
      <c r="L320" t="s">
        <v>82</v>
      </c>
      <c r="M320" t="s">
        <v>7130</v>
      </c>
      <c r="N320" t="s">
        <v>46</v>
      </c>
      <c r="P320" t="s">
        <v>10592</v>
      </c>
      <c r="Q320" t="s">
        <v>10492</v>
      </c>
      <c r="R320">
        <v>1</v>
      </c>
      <c r="S320" t="s">
        <v>10582</v>
      </c>
      <c r="Y320" s="4" t="s">
        <v>11428</v>
      </c>
      <c r="Z320" s="9">
        <v>1</v>
      </c>
    </row>
    <row r="321" spans="1:26" x14ac:dyDescent="0.25">
      <c r="A321" t="s">
        <v>7126</v>
      </c>
      <c r="B321" t="s">
        <v>101</v>
      </c>
      <c r="C321" t="s">
        <v>76</v>
      </c>
      <c r="D321" t="s">
        <v>102</v>
      </c>
      <c r="E321" t="s">
        <v>18</v>
      </c>
      <c r="F321" t="s">
        <v>7127</v>
      </c>
      <c r="G321" t="s">
        <v>7128</v>
      </c>
      <c r="H321" t="s">
        <v>7129</v>
      </c>
      <c r="I321" t="s">
        <v>34</v>
      </c>
      <c r="J321" t="s">
        <v>71</v>
      </c>
      <c r="K321" t="s">
        <v>24</v>
      </c>
      <c r="L321" t="s">
        <v>82</v>
      </c>
      <c r="M321" t="s">
        <v>7130</v>
      </c>
      <c r="N321" t="s">
        <v>46</v>
      </c>
      <c r="P321" t="s">
        <v>10593</v>
      </c>
      <c r="Q321" t="s">
        <v>10594</v>
      </c>
      <c r="R321">
        <v>1</v>
      </c>
      <c r="S321" t="s">
        <v>10582</v>
      </c>
      <c r="Y321" s="4" t="s">
        <v>10430</v>
      </c>
      <c r="Z321" s="9">
        <v>1</v>
      </c>
    </row>
    <row r="322" spans="1:26" x14ac:dyDescent="0.25">
      <c r="A322" t="s">
        <v>7126</v>
      </c>
      <c r="B322" t="s">
        <v>101</v>
      </c>
      <c r="C322" t="s">
        <v>76</v>
      </c>
      <c r="D322" t="s">
        <v>102</v>
      </c>
      <c r="E322" t="s">
        <v>18</v>
      </c>
      <c r="F322" t="s">
        <v>7127</v>
      </c>
      <c r="G322" t="s">
        <v>7128</v>
      </c>
      <c r="H322" t="s">
        <v>7129</v>
      </c>
      <c r="I322" t="s">
        <v>34</v>
      </c>
      <c r="J322" t="s">
        <v>71</v>
      </c>
      <c r="K322" t="s">
        <v>24</v>
      </c>
      <c r="L322" t="s">
        <v>82</v>
      </c>
      <c r="M322" t="s">
        <v>7130</v>
      </c>
      <c r="N322" t="s">
        <v>46</v>
      </c>
      <c r="P322" t="s">
        <v>10303</v>
      </c>
      <c r="Q322" t="s">
        <v>10595</v>
      </c>
      <c r="R322">
        <v>1</v>
      </c>
      <c r="S322" t="s">
        <v>10582</v>
      </c>
      <c r="Y322" s="4" t="s">
        <v>12389</v>
      </c>
      <c r="Z322" s="9">
        <v>1</v>
      </c>
    </row>
    <row r="323" spans="1:26" x14ac:dyDescent="0.25">
      <c r="A323" t="s">
        <v>1484</v>
      </c>
      <c r="B323" t="s">
        <v>101</v>
      </c>
      <c r="C323" t="s">
        <v>76</v>
      </c>
      <c r="D323" t="s">
        <v>102</v>
      </c>
      <c r="E323" t="s">
        <v>18</v>
      </c>
      <c r="F323" t="s">
        <v>1485</v>
      </c>
      <c r="G323" t="s">
        <v>1486</v>
      </c>
      <c r="H323" t="s">
        <v>1487</v>
      </c>
      <c r="I323" t="s">
        <v>34</v>
      </c>
      <c r="J323" t="s">
        <v>1488</v>
      </c>
      <c r="K323" t="s">
        <v>24</v>
      </c>
      <c r="L323" t="s">
        <v>82</v>
      </c>
      <c r="M323" t="s">
        <v>1489</v>
      </c>
      <c r="N323" t="s">
        <v>46</v>
      </c>
      <c r="P323" t="s">
        <v>10151</v>
      </c>
      <c r="Q323" t="s">
        <v>10306</v>
      </c>
      <c r="R323">
        <v>1</v>
      </c>
      <c r="S323" t="s">
        <v>10596</v>
      </c>
      <c r="Y323" s="4" t="s">
        <v>12471</v>
      </c>
      <c r="Z323" s="9">
        <v>1</v>
      </c>
    </row>
    <row r="324" spans="1:26" x14ac:dyDescent="0.25">
      <c r="A324" t="s">
        <v>1484</v>
      </c>
      <c r="B324" t="s">
        <v>101</v>
      </c>
      <c r="C324" t="s">
        <v>76</v>
      </c>
      <c r="D324" t="s">
        <v>102</v>
      </c>
      <c r="E324" t="s">
        <v>18</v>
      </c>
      <c r="F324" t="s">
        <v>8236</v>
      </c>
      <c r="G324" t="s">
        <v>8237</v>
      </c>
      <c r="H324" t="s">
        <v>8238</v>
      </c>
      <c r="I324" t="s">
        <v>34</v>
      </c>
      <c r="J324" t="s">
        <v>490</v>
      </c>
      <c r="K324" t="s">
        <v>24</v>
      </c>
      <c r="L324" t="s">
        <v>82</v>
      </c>
      <c r="M324" t="s">
        <v>8239</v>
      </c>
      <c r="N324" t="s">
        <v>46</v>
      </c>
      <c r="P324" t="s">
        <v>10597</v>
      </c>
      <c r="Q324" t="s">
        <v>10598</v>
      </c>
      <c r="R324">
        <v>1</v>
      </c>
      <c r="S324" t="s">
        <v>10263</v>
      </c>
      <c r="Y324" s="4" t="s">
        <v>11055</v>
      </c>
      <c r="Z324" s="9">
        <v>1</v>
      </c>
    </row>
    <row r="325" spans="1:26" x14ac:dyDescent="0.25">
      <c r="A325" t="s">
        <v>1484</v>
      </c>
      <c r="B325" t="s">
        <v>101</v>
      </c>
      <c r="C325" t="s">
        <v>76</v>
      </c>
      <c r="D325" t="s">
        <v>102</v>
      </c>
      <c r="E325" t="s">
        <v>18</v>
      </c>
      <c r="F325" t="s">
        <v>8236</v>
      </c>
      <c r="G325" t="s">
        <v>8237</v>
      </c>
      <c r="H325" t="s">
        <v>8238</v>
      </c>
      <c r="I325" t="s">
        <v>34</v>
      </c>
      <c r="J325" t="s">
        <v>490</v>
      </c>
      <c r="K325" t="s">
        <v>24</v>
      </c>
      <c r="L325" t="s">
        <v>82</v>
      </c>
      <c r="M325" t="s">
        <v>8239</v>
      </c>
      <c r="N325" t="s">
        <v>46</v>
      </c>
      <c r="P325" t="s">
        <v>759</v>
      </c>
      <c r="Q325" t="s">
        <v>10598</v>
      </c>
      <c r="R325">
        <v>1</v>
      </c>
      <c r="S325" t="s">
        <v>10263</v>
      </c>
      <c r="Y325" s="4" t="s">
        <v>11038</v>
      </c>
      <c r="Z325" s="9">
        <v>1</v>
      </c>
    </row>
    <row r="326" spans="1:26" x14ac:dyDescent="0.25">
      <c r="A326" t="s">
        <v>1381</v>
      </c>
      <c r="B326" t="s">
        <v>101</v>
      </c>
      <c r="C326" t="s">
        <v>76</v>
      </c>
      <c r="D326" t="s">
        <v>102</v>
      </c>
      <c r="E326" t="s">
        <v>18</v>
      </c>
      <c r="F326" t="s">
        <v>1382</v>
      </c>
      <c r="G326" t="s">
        <v>1383</v>
      </c>
      <c r="H326" t="s">
        <v>1384</v>
      </c>
      <c r="I326" t="s">
        <v>34</v>
      </c>
      <c r="J326" t="s">
        <v>1385</v>
      </c>
      <c r="K326" t="s">
        <v>24</v>
      </c>
      <c r="L326" t="s">
        <v>82</v>
      </c>
      <c r="M326" t="s">
        <v>1386</v>
      </c>
      <c r="N326" t="s">
        <v>46</v>
      </c>
      <c r="P326" t="s">
        <v>10599</v>
      </c>
      <c r="Q326" t="s">
        <v>10242</v>
      </c>
      <c r="R326">
        <v>1</v>
      </c>
      <c r="S326" t="s">
        <v>10600</v>
      </c>
      <c r="Y326" s="4" t="s">
        <v>10485</v>
      </c>
      <c r="Z326" s="9">
        <v>1</v>
      </c>
    </row>
    <row r="327" spans="1:26" x14ac:dyDescent="0.25">
      <c r="A327" t="s">
        <v>1381</v>
      </c>
      <c r="B327" t="s">
        <v>101</v>
      </c>
      <c r="C327" t="s">
        <v>76</v>
      </c>
      <c r="D327" t="s">
        <v>102</v>
      </c>
      <c r="E327" t="s">
        <v>18</v>
      </c>
      <c r="F327" t="s">
        <v>1382</v>
      </c>
      <c r="G327" t="s">
        <v>1383</v>
      </c>
      <c r="H327" t="s">
        <v>1384</v>
      </c>
      <c r="I327" t="s">
        <v>34</v>
      </c>
      <c r="J327" t="s">
        <v>1385</v>
      </c>
      <c r="K327" t="s">
        <v>24</v>
      </c>
      <c r="L327" t="s">
        <v>82</v>
      </c>
      <c r="M327" t="s">
        <v>1386</v>
      </c>
      <c r="N327" t="s">
        <v>46</v>
      </c>
      <c r="P327" t="s">
        <v>10601</v>
      </c>
      <c r="Q327" t="s">
        <v>10192</v>
      </c>
      <c r="R327">
        <v>1</v>
      </c>
      <c r="S327" t="s">
        <v>10600</v>
      </c>
      <c r="Y327" s="4" t="s">
        <v>11433</v>
      </c>
      <c r="Z327" s="9">
        <v>1</v>
      </c>
    </row>
    <row r="328" spans="1:26" x14ac:dyDescent="0.25">
      <c r="A328" t="s">
        <v>1381</v>
      </c>
      <c r="B328" t="s">
        <v>101</v>
      </c>
      <c r="C328" t="s">
        <v>76</v>
      </c>
      <c r="D328" t="s">
        <v>102</v>
      </c>
      <c r="E328" t="s">
        <v>18</v>
      </c>
      <c r="F328" t="s">
        <v>1382</v>
      </c>
      <c r="G328" t="s">
        <v>1383</v>
      </c>
      <c r="H328" t="s">
        <v>1384</v>
      </c>
      <c r="I328" t="s">
        <v>34</v>
      </c>
      <c r="J328" t="s">
        <v>1385</v>
      </c>
      <c r="K328" t="s">
        <v>24</v>
      </c>
      <c r="L328" t="s">
        <v>82</v>
      </c>
      <c r="M328" t="s">
        <v>1386</v>
      </c>
      <c r="N328" t="s">
        <v>46</v>
      </c>
      <c r="P328" t="s">
        <v>10602</v>
      </c>
      <c r="Q328" t="s">
        <v>10603</v>
      </c>
      <c r="R328">
        <v>1</v>
      </c>
      <c r="S328" t="s">
        <v>10600</v>
      </c>
      <c r="Y328" s="4" t="s">
        <v>11080</v>
      </c>
      <c r="Z328" s="9">
        <v>1</v>
      </c>
    </row>
    <row r="329" spans="1:26" x14ac:dyDescent="0.25">
      <c r="A329" t="s">
        <v>1381</v>
      </c>
      <c r="B329" t="s">
        <v>101</v>
      </c>
      <c r="C329" t="s">
        <v>76</v>
      </c>
      <c r="D329" t="s">
        <v>102</v>
      </c>
      <c r="E329" t="s">
        <v>18</v>
      </c>
      <c r="F329" t="s">
        <v>1382</v>
      </c>
      <c r="G329" t="s">
        <v>1383</v>
      </c>
      <c r="H329" t="s">
        <v>1384</v>
      </c>
      <c r="I329" t="s">
        <v>34</v>
      </c>
      <c r="J329" t="s">
        <v>1385</v>
      </c>
      <c r="K329" t="s">
        <v>24</v>
      </c>
      <c r="L329" t="s">
        <v>82</v>
      </c>
      <c r="M329" t="s">
        <v>1386</v>
      </c>
      <c r="N329" t="s">
        <v>46</v>
      </c>
      <c r="P329" t="s">
        <v>10572</v>
      </c>
      <c r="Q329" t="s">
        <v>10604</v>
      </c>
      <c r="R329">
        <v>1</v>
      </c>
      <c r="S329" t="s">
        <v>10600</v>
      </c>
      <c r="Y329" s="4" t="s">
        <v>10501</v>
      </c>
      <c r="Z329" s="9">
        <v>1</v>
      </c>
    </row>
    <row r="330" spans="1:26" x14ac:dyDescent="0.25">
      <c r="A330" t="s">
        <v>1381</v>
      </c>
      <c r="B330" t="s">
        <v>101</v>
      </c>
      <c r="C330" t="s">
        <v>76</v>
      </c>
      <c r="D330" t="s">
        <v>102</v>
      </c>
      <c r="E330" t="s">
        <v>18</v>
      </c>
      <c r="F330" t="s">
        <v>1382</v>
      </c>
      <c r="G330" t="s">
        <v>1383</v>
      </c>
      <c r="H330" t="s">
        <v>1384</v>
      </c>
      <c r="I330" t="s">
        <v>34</v>
      </c>
      <c r="J330" t="s">
        <v>1385</v>
      </c>
      <c r="K330" t="s">
        <v>24</v>
      </c>
      <c r="L330" t="s">
        <v>82</v>
      </c>
      <c r="M330" t="s">
        <v>1386</v>
      </c>
      <c r="N330" t="s">
        <v>46</v>
      </c>
      <c r="P330" t="s">
        <v>10140</v>
      </c>
      <c r="Q330" t="s">
        <v>10604</v>
      </c>
      <c r="R330">
        <v>1</v>
      </c>
      <c r="S330" t="s">
        <v>10600</v>
      </c>
      <c r="Y330" s="4" t="s">
        <v>11472</v>
      </c>
      <c r="Z330" s="9">
        <v>1</v>
      </c>
    </row>
    <row r="331" spans="1:26" x14ac:dyDescent="0.25">
      <c r="A331" t="s">
        <v>10031</v>
      </c>
      <c r="B331" t="s">
        <v>10032</v>
      </c>
      <c r="C331" t="s">
        <v>16</v>
      </c>
      <c r="D331" t="s">
        <v>437</v>
      </c>
      <c r="E331" t="s">
        <v>18</v>
      </c>
      <c r="F331" t="s">
        <v>10033</v>
      </c>
      <c r="G331" t="s">
        <v>10034</v>
      </c>
      <c r="H331" t="s">
        <v>10035</v>
      </c>
      <c r="I331" t="s">
        <v>34</v>
      </c>
      <c r="J331" t="s">
        <v>1435</v>
      </c>
      <c r="K331" t="s">
        <v>24</v>
      </c>
      <c r="L331" t="s">
        <v>441</v>
      </c>
      <c r="M331" t="s">
        <v>10036</v>
      </c>
      <c r="N331" t="s">
        <v>46</v>
      </c>
      <c r="P331" t="s">
        <v>437</v>
      </c>
      <c r="Q331" t="s">
        <v>10571</v>
      </c>
      <c r="R331">
        <v>1</v>
      </c>
      <c r="S331" t="s">
        <v>10605</v>
      </c>
      <c r="Y331" s="4" t="s">
        <v>12536</v>
      </c>
      <c r="Z331" s="9">
        <v>1</v>
      </c>
    </row>
    <row r="332" spans="1:26" x14ac:dyDescent="0.25">
      <c r="A332" t="s">
        <v>10031</v>
      </c>
      <c r="B332" t="s">
        <v>10032</v>
      </c>
      <c r="C332" t="s">
        <v>16</v>
      </c>
      <c r="D332" t="s">
        <v>437</v>
      </c>
      <c r="E332" t="s">
        <v>18</v>
      </c>
      <c r="F332" t="s">
        <v>10033</v>
      </c>
      <c r="G332" t="s">
        <v>10034</v>
      </c>
      <c r="H332" t="s">
        <v>10035</v>
      </c>
      <c r="I332" t="s">
        <v>34</v>
      </c>
      <c r="J332" t="s">
        <v>1435</v>
      </c>
      <c r="K332" t="s">
        <v>24</v>
      </c>
      <c r="L332" t="s">
        <v>441</v>
      </c>
      <c r="M332" t="s">
        <v>10036</v>
      </c>
      <c r="N332" t="s">
        <v>46</v>
      </c>
      <c r="P332" t="s">
        <v>10606</v>
      </c>
      <c r="Q332" t="s">
        <v>10571</v>
      </c>
      <c r="R332">
        <v>1</v>
      </c>
      <c r="S332" t="s">
        <v>10605</v>
      </c>
      <c r="Y332" s="4" t="s">
        <v>11225</v>
      </c>
      <c r="Z332" s="9">
        <v>1</v>
      </c>
    </row>
    <row r="333" spans="1:26" x14ac:dyDescent="0.25">
      <c r="A333" t="s">
        <v>10031</v>
      </c>
      <c r="B333" t="s">
        <v>10032</v>
      </c>
      <c r="C333" t="s">
        <v>16</v>
      </c>
      <c r="D333" t="s">
        <v>437</v>
      </c>
      <c r="E333" t="s">
        <v>18</v>
      </c>
      <c r="F333" t="s">
        <v>10033</v>
      </c>
      <c r="G333" t="s">
        <v>10034</v>
      </c>
      <c r="H333" t="s">
        <v>10035</v>
      </c>
      <c r="I333" t="s">
        <v>34</v>
      </c>
      <c r="J333" t="s">
        <v>1435</v>
      </c>
      <c r="K333" t="s">
        <v>24</v>
      </c>
      <c r="L333" t="s">
        <v>441</v>
      </c>
      <c r="M333" t="s">
        <v>10036</v>
      </c>
      <c r="N333" t="s">
        <v>46</v>
      </c>
      <c r="P333" t="s">
        <v>10607</v>
      </c>
      <c r="Q333" t="s">
        <v>10571</v>
      </c>
      <c r="R333">
        <v>1</v>
      </c>
      <c r="S333" t="s">
        <v>10605</v>
      </c>
      <c r="Y333" s="4" t="s">
        <v>10806</v>
      </c>
      <c r="Z333" s="9">
        <v>1</v>
      </c>
    </row>
    <row r="334" spans="1:26" x14ac:dyDescent="0.25">
      <c r="A334" t="s">
        <v>10031</v>
      </c>
      <c r="B334" t="s">
        <v>10032</v>
      </c>
      <c r="C334" t="s">
        <v>16</v>
      </c>
      <c r="D334" t="s">
        <v>437</v>
      </c>
      <c r="E334" t="s">
        <v>18</v>
      </c>
      <c r="F334" t="s">
        <v>10033</v>
      </c>
      <c r="G334" t="s">
        <v>10034</v>
      </c>
      <c r="H334" t="s">
        <v>10035</v>
      </c>
      <c r="I334" t="s">
        <v>34</v>
      </c>
      <c r="J334" t="s">
        <v>1435</v>
      </c>
      <c r="K334" t="s">
        <v>24</v>
      </c>
      <c r="L334" t="s">
        <v>441</v>
      </c>
      <c r="M334" t="s">
        <v>10036</v>
      </c>
      <c r="N334" t="s">
        <v>46</v>
      </c>
      <c r="P334" t="s">
        <v>10608</v>
      </c>
      <c r="Q334" t="s">
        <v>10571</v>
      </c>
      <c r="R334">
        <v>1</v>
      </c>
      <c r="S334" t="s">
        <v>10605</v>
      </c>
      <c r="Y334" s="4" t="s">
        <v>12257</v>
      </c>
      <c r="Z334" s="9">
        <v>1</v>
      </c>
    </row>
    <row r="335" spans="1:26" x14ac:dyDescent="0.25">
      <c r="A335" t="s">
        <v>10031</v>
      </c>
      <c r="B335" t="s">
        <v>10032</v>
      </c>
      <c r="C335" t="s">
        <v>16</v>
      </c>
      <c r="D335" t="s">
        <v>437</v>
      </c>
      <c r="E335" t="s">
        <v>18</v>
      </c>
      <c r="F335" t="s">
        <v>10033</v>
      </c>
      <c r="G335" t="s">
        <v>10034</v>
      </c>
      <c r="H335" t="s">
        <v>10035</v>
      </c>
      <c r="I335" t="s">
        <v>34</v>
      </c>
      <c r="J335" t="s">
        <v>1435</v>
      </c>
      <c r="K335" t="s">
        <v>24</v>
      </c>
      <c r="L335" t="s">
        <v>441</v>
      </c>
      <c r="M335" t="s">
        <v>10036</v>
      </c>
      <c r="N335" t="s">
        <v>46</v>
      </c>
      <c r="P335" t="s">
        <v>10609</v>
      </c>
      <c r="Q335" t="s">
        <v>10571</v>
      </c>
      <c r="R335">
        <v>1</v>
      </c>
      <c r="S335" t="s">
        <v>10605</v>
      </c>
      <c r="Y335" s="4" t="s">
        <v>10854</v>
      </c>
      <c r="Z335" s="9">
        <v>1</v>
      </c>
    </row>
    <row r="336" spans="1:26" x14ac:dyDescent="0.25">
      <c r="A336" t="s">
        <v>10031</v>
      </c>
      <c r="B336" t="s">
        <v>10032</v>
      </c>
      <c r="C336" t="s">
        <v>16</v>
      </c>
      <c r="D336" t="s">
        <v>437</v>
      </c>
      <c r="E336" t="s">
        <v>18</v>
      </c>
      <c r="F336" t="s">
        <v>10033</v>
      </c>
      <c r="G336" t="s">
        <v>10034</v>
      </c>
      <c r="H336" t="s">
        <v>10035</v>
      </c>
      <c r="I336" t="s">
        <v>34</v>
      </c>
      <c r="J336" t="s">
        <v>1435</v>
      </c>
      <c r="K336" t="s">
        <v>24</v>
      </c>
      <c r="L336" t="s">
        <v>441</v>
      </c>
      <c r="M336" t="s">
        <v>10036</v>
      </c>
      <c r="N336" t="s">
        <v>46</v>
      </c>
      <c r="P336" t="s">
        <v>10610</v>
      </c>
      <c r="Q336" t="s">
        <v>10571</v>
      </c>
      <c r="R336">
        <v>1</v>
      </c>
      <c r="S336" t="s">
        <v>10605</v>
      </c>
      <c r="Y336" s="4" t="s">
        <v>12012</v>
      </c>
      <c r="Z336" s="9">
        <v>1</v>
      </c>
    </row>
    <row r="337" spans="1:26" x14ac:dyDescent="0.25">
      <c r="A337" t="s">
        <v>10031</v>
      </c>
      <c r="B337" t="s">
        <v>10032</v>
      </c>
      <c r="C337" t="s">
        <v>16</v>
      </c>
      <c r="D337" t="s">
        <v>437</v>
      </c>
      <c r="E337" t="s">
        <v>18</v>
      </c>
      <c r="F337" t="s">
        <v>10033</v>
      </c>
      <c r="G337" t="s">
        <v>10034</v>
      </c>
      <c r="H337" t="s">
        <v>10035</v>
      </c>
      <c r="I337" t="s">
        <v>34</v>
      </c>
      <c r="J337" t="s">
        <v>1435</v>
      </c>
      <c r="K337" t="s">
        <v>24</v>
      </c>
      <c r="L337" t="s">
        <v>441</v>
      </c>
      <c r="M337" t="s">
        <v>10036</v>
      </c>
      <c r="N337" t="s">
        <v>46</v>
      </c>
      <c r="P337" t="s">
        <v>10611</v>
      </c>
      <c r="Q337" t="s">
        <v>10571</v>
      </c>
      <c r="R337">
        <v>1</v>
      </c>
      <c r="S337" t="s">
        <v>10605</v>
      </c>
      <c r="Y337" s="4" t="s">
        <v>12517</v>
      </c>
      <c r="Z337" s="9">
        <v>1</v>
      </c>
    </row>
    <row r="338" spans="1:26" x14ac:dyDescent="0.25">
      <c r="A338" t="s">
        <v>10031</v>
      </c>
      <c r="B338" t="s">
        <v>10032</v>
      </c>
      <c r="C338" t="s">
        <v>16</v>
      </c>
      <c r="D338" t="s">
        <v>437</v>
      </c>
      <c r="E338" t="s">
        <v>18</v>
      </c>
      <c r="F338" t="s">
        <v>10033</v>
      </c>
      <c r="G338" t="s">
        <v>10034</v>
      </c>
      <c r="H338" t="s">
        <v>10035</v>
      </c>
      <c r="I338" t="s">
        <v>34</v>
      </c>
      <c r="J338" t="s">
        <v>1435</v>
      </c>
      <c r="K338" t="s">
        <v>24</v>
      </c>
      <c r="L338" t="s">
        <v>441</v>
      </c>
      <c r="M338" t="s">
        <v>10036</v>
      </c>
      <c r="N338" t="s">
        <v>46</v>
      </c>
      <c r="P338" t="s">
        <v>10612</v>
      </c>
      <c r="Q338" t="s">
        <v>10571</v>
      </c>
      <c r="R338">
        <v>1</v>
      </c>
      <c r="S338" t="s">
        <v>10605</v>
      </c>
      <c r="Y338" s="4" t="s">
        <v>12934</v>
      </c>
      <c r="Z338" s="9">
        <v>1</v>
      </c>
    </row>
    <row r="339" spans="1:26" x14ac:dyDescent="0.25">
      <c r="A339" t="s">
        <v>10031</v>
      </c>
      <c r="B339" t="s">
        <v>10032</v>
      </c>
      <c r="C339" t="s">
        <v>16</v>
      </c>
      <c r="D339" t="s">
        <v>437</v>
      </c>
      <c r="E339" t="s">
        <v>18</v>
      </c>
      <c r="F339" t="s">
        <v>10033</v>
      </c>
      <c r="G339" t="s">
        <v>10034</v>
      </c>
      <c r="H339" t="s">
        <v>10035</v>
      </c>
      <c r="I339" t="s">
        <v>34</v>
      </c>
      <c r="J339" t="s">
        <v>1435</v>
      </c>
      <c r="K339" t="s">
        <v>24</v>
      </c>
      <c r="L339" t="s">
        <v>441</v>
      </c>
      <c r="M339" t="s">
        <v>10036</v>
      </c>
      <c r="N339" t="s">
        <v>46</v>
      </c>
      <c r="P339" t="s">
        <v>10613</v>
      </c>
      <c r="Q339" t="s">
        <v>10571</v>
      </c>
      <c r="R339">
        <v>1</v>
      </c>
      <c r="S339" t="s">
        <v>10605</v>
      </c>
      <c r="Y339" s="4" t="s">
        <v>11766</v>
      </c>
      <c r="Z339" s="9">
        <v>1</v>
      </c>
    </row>
    <row r="340" spans="1:26" x14ac:dyDescent="0.25">
      <c r="A340" t="s">
        <v>10031</v>
      </c>
      <c r="B340" t="s">
        <v>10032</v>
      </c>
      <c r="C340" t="s">
        <v>16</v>
      </c>
      <c r="D340" t="s">
        <v>437</v>
      </c>
      <c r="E340" t="s">
        <v>18</v>
      </c>
      <c r="F340" t="s">
        <v>10033</v>
      </c>
      <c r="G340" t="s">
        <v>10034</v>
      </c>
      <c r="H340" t="s">
        <v>10035</v>
      </c>
      <c r="I340" t="s">
        <v>34</v>
      </c>
      <c r="J340" t="s">
        <v>1435</v>
      </c>
      <c r="K340" t="s">
        <v>24</v>
      </c>
      <c r="L340" t="s">
        <v>441</v>
      </c>
      <c r="M340" t="s">
        <v>10036</v>
      </c>
      <c r="N340" t="s">
        <v>46</v>
      </c>
      <c r="P340" t="s">
        <v>10614</v>
      </c>
      <c r="Q340" t="s">
        <v>10571</v>
      </c>
      <c r="R340">
        <v>1</v>
      </c>
      <c r="S340" t="s">
        <v>10605</v>
      </c>
      <c r="Y340" s="4" t="s">
        <v>11327</v>
      </c>
      <c r="Z340" s="9">
        <v>1</v>
      </c>
    </row>
    <row r="341" spans="1:26" x14ac:dyDescent="0.25">
      <c r="A341" t="s">
        <v>10031</v>
      </c>
      <c r="B341" t="s">
        <v>10032</v>
      </c>
      <c r="C341" t="s">
        <v>16</v>
      </c>
      <c r="D341" t="s">
        <v>437</v>
      </c>
      <c r="E341" t="s">
        <v>18</v>
      </c>
      <c r="F341" t="s">
        <v>10033</v>
      </c>
      <c r="G341" t="s">
        <v>10034</v>
      </c>
      <c r="H341" t="s">
        <v>10035</v>
      </c>
      <c r="I341" t="s">
        <v>34</v>
      </c>
      <c r="J341" t="s">
        <v>1435</v>
      </c>
      <c r="K341" t="s">
        <v>24</v>
      </c>
      <c r="L341" t="s">
        <v>441</v>
      </c>
      <c r="M341" t="s">
        <v>10036</v>
      </c>
      <c r="N341" t="s">
        <v>46</v>
      </c>
      <c r="P341" t="s">
        <v>10615</v>
      </c>
      <c r="Q341" t="s">
        <v>10571</v>
      </c>
      <c r="R341">
        <v>1</v>
      </c>
      <c r="S341" t="s">
        <v>10605</v>
      </c>
      <c r="Y341" s="4" t="s">
        <v>12756</v>
      </c>
      <c r="Z341" s="9">
        <v>1</v>
      </c>
    </row>
    <row r="342" spans="1:26" x14ac:dyDescent="0.25">
      <c r="A342" t="s">
        <v>10031</v>
      </c>
      <c r="B342" t="s">
        <v>10032</v>
      </c>
      <c r="C342" t="s">
        <v>16</v>
      </c>
      <c r="D342" t="s">
        <v>437</v>
      </c>
      <c r="E342" t="s">
        <v>18</v>
      </c>
      <c r="F342" t="s">
        <v>10033</v>
      </c>
      <c r="G342" t="s">
        <v>10034</v>
      </c>
      <c r="H342" t="s">
        <v>10035</v>
      </c>
      <c r="I342" t="s">
        <v>34</v>
      </c>
      <c r="J342" t="s">
        <v>1435</v>
      </c>
      <c r="K342" t="s">
        <v>24</v>
      </c>
      <c r="L342" t="s">
        <v>441</v>
      </c>
      <c r="M342" t="s">
        <v>10036</v>
      </c>
      <c r="N342" t="s">
        <v>46</v>
      </c>
      <c r="P342" t="s">
        <v>10616</v>
      </c>
      <c r="Q342" t="s">
        <v>10571</v>
      </c>
      <c r="R342">
        <v>1</v>
      </c>
      <c r="S342" t="s">
        <v>10605</v>
      </c>
      <c r="Y342" s="4" t="s">
        <v>12376</v>
      </c>
      <c r="Z342" s="9">
        <v>1</v>
      </c>
    </row>
    <row r="343" spans="1:26" x14ac:dyDescent="0.25">
      <c r="A343" t="s">
        <v>10031</v>
      </c>
      <c r="B343" t="s">
        <v>10032</v>
      </c>
      <c r="C343" t="s">
        <v>16</v>
      </c>
      <c r="D343" t="s">
        <v>437</v>
      </c>
      <c r="E343" t="s">
        <v>18</v>
      </c>
      <c r="F343" t="s">
        <v>10033</v>
      </c>
      <c r="G343" t="s">
        <v>10034</v>
      </c>
      <c r="H343" t="s">
        <v>10035</v>
      </c>
      <c r="I343" t="s">
        <v>34</v>
      </c>
      <c r="J343" t="s">
        <v>1435</v>
      </c>
      <c r="K343" t="s">
        <v>24</v>
      </c>
      <c r="L343" t="s">
        <v>441</v>
      </c>
      <c r="M343" t="s">
        <v>10036</v>
      </c>
      <c r="N343" t="s">
        <v>46</v>
      </c>
      <c r="P343" t="s">
        <v>10617</v>
      </c>
      <c r="Q343" t="s">
        <v>10571</v>
      </c>
      <c r="R343">
        <v>1</v>
      </c>
      <c r="S343" t="s">
        <v>10605</v>
      </c>
      <c r="Y343" s="4" t="s">
        <v>11470</v>
      </c>
      <c r="Z343" s="9">
        <v>1</v>
      </c>
    </row>
    <row r="344" spans="1:26" x14ac:dyDescent="0.25">
      <c r="A344" t="s">
        <v>501</v>
      </c>
      <c r="B344" t="s">
        <v>502</v>
      </c>
      <c r="C344" t="s">
        <v>76</v>
      </c>
      <c r="D344" t="s">
        <v>503</v>
      </c>
      <c r="E344" t="s">
        <v>18</v>
      </c>
      <c r="F344" t="s">
        <v>504</v>
      </c>
      <c r="G344" t="s">
        <v>505</v>
      </c>
      <c r="H344" t="s">
        <v>506</v>
      </c>
      <c r="I344" t="s">
        <v>34</v>
      </c>
      <c r="J344" t="s">
        <v>358</v>
      </c>
      <c r="K344" t="s">
        <v>24</v>
      </c>
      <c r="L344" t="s">
        <v>224</v>
      </c>
      <c r="M344" t="s">
        <v>507</v>
      </c>
      <c r="N344" t="s">
        <v>46</v>
      </c>
      <c r="P344" t="s">
        <v>10618</v>
      </c>
      <c r="Q344" t="s">
        <v>10255</v>
      </c>
      <c r="R344">
        <v>1</v>
      </c>
      <c r="S344" t="s">
        <v>10175</v>
      </c>
      <c r="Y344" s="4" t="s">
        <v>12485</v>
      </c>
      <c r="Z344" s="9">
        <v>1</v>
      </c>
    </row>
    <row r="345" spans="1:26" x14ac:dyDescent="0.25">
      <c r="A345" t="s">
        <v>501</v>
      </c>
      <c r="B345" t="s">
        <v>502</v>
      </c>
      <c r="C345" t="s">
        <v>76</v>
      </c>
      <c r="D345" t="s">
        <v>503</v>
      </c>
      <c r="E345" t="s">
        <v>18</v>
      </c>
      <c r="F345" t="s">
        <v>504</v>
      </c>
      <c r="G345" t="s">
        <v>505</v>
      </c>
      <c r="H345" t="s">
        <v>506</v>
      </c>
      <c r="I345" t="s">
        <v>34</v>
      </c>
      <c r="J345" t="s">
        <v>358</v>
      </c>
      <c r="K345" t="s">
        <v>24</v>
      </c>
      <c r="L345" t="s">
        <v>224</v>
      </c>
      <c r="M345" t="s">
        <v>507</v>
      </c>
      <c r="N345" t="s">
        <v>46</v>
      </c>
      <c r="P345" t="s">
        <v>10619</v>
      </c>
      <c r="Q345" t="s">
        <v>10255</v>
      </c>
      <c r="R345">
        <v>1</v>
      </c>
      <c r="S345" t="s">
        <v>10175</v>
      </c>
      <c r="Y345" s="4" t="s">
        <v>10613</v>
      </c>
      <c r="Z345" s="9">
        <v>1</v>
      </c>
    </row>
    <row r="346" spans="1:26" x14ac:dyDescent="0.25">
      <c r="A346" t="s">
        <v>501</v>
      </c>
      <c r="B346" t="s">
        <v>502</v>
      </c>
      <c r="C346" t="s">
        <v>76</v>
      </c>
      <c r="D346" t="s">
        <v>503</v>
      </c>
      <c r="E346" t="s">
        <v>18</v>
      </c>
      <c r="F346" t="s">
        <v>504</v>
      </c>
      <c r="G346" t="s">
        <v>505</v>
      </c>
      <c r="H346" t="s">
        <v>506</v>
      </c>
      <c r="I346" t="s">
        <v>34</v>
      </c>
      <c r="J346" t="s">
        <v>358</v>
      </c>
      <c r="K346" t="s">
        <v>24</v>
      </c>
      <c r="L346" t="s">
        <v>224</v>
      </c>
      <c r="M346" t="s">
        <v>507</v>
      </c>
      <c r="N346" t="s">
        <v>46</v>
      </c>
      <c r="P346" t="s">
        <v>10620</v>
      </c>
      <c r="Q346" t="s">
        <v>10621</v>
      </c>
      <c r="R346">
        <v>1</v>
      </c>
      <c r="S346" t="s">
        <v>10175</v>
      </c>
      <c r="Y346" s="4" t="s">
        <v>12390</v>
      </c>
      <c r="Z346" s="9">
        <v>1</v>
      </c>
    </row>
    <row r="347" spans="1:26" x14ac:dyDescent="0.25">
      <c r="A347" t="s">
        <v>501</v>
      </c>
      <c r="B347" t="s">
        <v>502</v>
      </c>
      <c r="C347" t="s">
        <v>76</v>
      </c>
      <c r="D347" t="s">
        <v>503</v>
      </c>
      <c r="E347" t="s">
        <v>18</v>
      </c>
      <c r="F347" t="s">
        <v>504</v>
      </c>
      <c r="G347" t="s">
        <v>505</v>
      </c>
      <c r="H347" t="s">
        <v>506</v>
      </c>
      <c r="I347" t="s">
        <v>34</v>
      </c>
      <c r="J347" t="s">
        <v>358</v>
      </c>
      <c r="K347" t="s">
        <v>24</v>
      </c>
      <c r="L347" t="s">
        <v>224</v>
      </c>
      <c r="M347" t="s">
        <v>507</v>
      </c>
      <c r="N347" t="s">
        <v>46</v>
      </c>
      <c r="P347" t="s">
        <v>10622</v>
      </c>
      <c r="Q347" t="s">
        <v>10623</v>
      </c>
      <c r="R347">
        <v>2</v>
      </c>
      <c r="S347" t="s">
        <v>10175</v>
      </c>
      <c r="Y347" s="4" t="s">
        <v>12729</v>
      </c>
      <c r="Z347" s="9">
        <v>1</v>
      </c>
    </row>
    <row r="348" spans="1:26" x14ac:dyDescent="0.25">
      <c r="A348" t="s">
        <v>501</v>
      </c>
      <c r="B348" t="s">
        <v>502</v>
      </c>
      <c r="C348" t="s">
        <v>76</v>
      </c>
      <c r="D348" t="s">
        <v>503</v>
      </c>
      <c r="E348" t="s">
        <v>18</v>
      </c>
      <c r="F348" t="s">
        <v>504</v>
      </c>
      <c r="G348" t="s">
        <v>505</v>
      </c>
      <c r="H348" t="s">
        <v>506</v>
      </c>
      <c r="I348" t="s">
        <v>34</v>
      </c>
      <c r="J348" t="s">
        <v>358</v>
      </c>
      <c r="K348" t="s">
        <v>24</v>
      </c>
      <c r="L348" t="s">
        <v>224</v>
      </c>
      <c r="M348" t="s">
        <v>507</v>
      </c>
      <c r="N348" t="s">
        <v>46</v>
      </c>
      <c r="P348" t="s">
        <v>10624</v>
      </c>
      <c r="Q348" t="s">
        <v>10487</v>
      </c>
      <c r="R348">
        <v>1</v>
      </c>
      <c r="S348" t="s">
        <v>10175</v>
      </c>
      <c r="Y348" s="4" t="s">
        <v>10816</v>
      </c>
      <c r="Z348" s="9">
        <v>1</v>
      </c>
    </row>
    <row r="349" spans="1:26" x14ac:dyDescent="0.25">
      <c r="A349" t="s">
        <v>501</v>
      </c>
      <c r="B349" t="s">
        <v>502</v>
      </c>
      <c r="C349" t="s">
        <v>76</v>
      </c>
      <c r="D349" t="s">
        <v>503</v>
      </c>
      <c r="E349" t="s">
        <v>18</v>
      </c>
      <c r="F349" t="s">
        <v>504</v>
      </c>
      <c r="G349" t="s">
        <v>505</v>
      </c>
      <c r="H349" t="s">
        <v>506</v>
      </c>
      <c r="I349" t="s">
        <v>34</v>
      </c>
      <c r="J349" t="s">
        <v>358</v>
      </c>
      <c r="K349" t="s">
        <v>24</v>
      </c>
      <c r="L349" t="s">
        <v>224</v>
      </c>
      <c r="M349" t="s">
        <v>507</v>
      </c>
      <c r="N349" t="s">
        <v>46</v>
      </c>
      <c r="P349" t="s">
        <v>10625</v>
      </c>
      <c r="Q349" t="s">
        <v>10487</v>
      </c>
      <c r="R349">
        <v>1</v>
      </c>
      <c r="S349" t="s">
        <v>10175</v>
      </c>
      <c r="Y349" s="4" t="s">
        <v>11520</v>
      </c>
      <c r="Z349" s="9">
        <v>1</v>
      </c>
    </row>
    <row r="350" spans="1:26" x14ac:dyDescent="0.25">
      <c r="A350" t="s">
        <v>501</v>
      </c>
      <c r="B350" t="s">
        <v>502</v>
      </c>
      <c r="C350" t="s">
        <v>76</v>
      </c>
      <c r="D350" t="s">
        <v>503</v>
      </c>
      <c r="E350" t="s">
        <v>18</v>
      </c>
      <c r="F350" t="s">
        <v>504</v>
      </c>
      <c r="G350" t="s">
        <v>505</v>
      </c>
      <c r="H350" t="s">
        <v>506</v>
      </c>
      <c r="I350" t="s">
        <v>34</v>
      </c>
      <c r="J350" t="s">
        <v>358</v>
      </c>
      <c r="K350" t="s">
        <v>24</v>
      </c>
      <c r="L350" t="s">
        <v>224</v>
      </c>
      <c r="M350" t="s">
        <v>507</v>
      </c>
      <c r="N350" t="s">
        <v>46</v>
      </c>
      <c r="P350" t="s">
        <v>10626</v>
      </c>
      <c r="Q350" t="s">
        <v>10187</v>
      </c>
      <c r="R350">
        <v>1</v>
      </c>
      <c r="S350" t="s">
        <v>10175</v>
      </c>
      <c r="Y350" s="4" t="s">
        <v>12050</v>
      </c>
      <c r="Z350" s="9">
        <v>1</v>
      </c>
    </row>
    <row r="351" spans="1:26" x14ac:dyDescent="0.25">
      <c r="A351" t="s">
        <v>501</v>
      </c>
      <c r="B351" t="s">
        <v>502</v>
      </c>
      <c r="C351" t="s">
        <v>76</v>
      </c>
      <c r="D351" t="s">
        <v>503</v>
      </c>
      <c r="E351" t="s">
        <v>18</v>
      </c>
      <c r="F351" t="s">
        <v>504</v>
      </c>
      <c r="G351" t="s">
        <v>505</v>
      </c>
      <c r="H351" t="s">
        <v>506</v>
      </c>
      <c r="I351" t="s">
        <v>34</v>
      </c>
      <c r="J351" t="s">
        <v>358</v>
      </c>
      <c r="K351" t="s">
        <v>24</v>
      </c>
      <c r="L351" t="s">
        <v>224</v>
      </c>
      <c r="M351" t="s">
        <v>507</v>
      </c>
      <c r="N351" t="s">
        <v>46</v>
      </c>
      <c r="P351" t="s">
        <v>10627</v>
      </c>
      <c r="Q351" t="s">
        <v>10187</v>
      </c>
      <c r="R351">
        <v>1</v>
      </c>
      <c r="S351" t="s">
        <v>10175</v>
      </c>
      <c r="Y351" s="4" t="s">
        <v>10809</v>
      </c>
      <c r="Z351" s="9">
        <v>1</v>
      </c>
    </row>
    <row r="352" spans="1:26" x14ac:dyDescent="0.25">
      <c r="A352" t="s">
        <v>501</v>
      </c>
      <c r="B352" t="s">
        <v>502</v>
      </c>
      <c r="C352" t="s">
        <v>76</v>
      </c>
      <c r="D352" t="s">
        <v>503</v>
      </c>
      <c r="E352" t="s">
        <v>18</v>
      </c>
      <c r="F352" t="s">
        <v>504</v>
      </c>
      <c r="G352" t="s">
        <v>505</v>
      </c>
      <c r="H352" t="s">
        <v>506</v>
      </c>
      <c r="I352" t="s">
        <v>34</v>
      </c>
      <c r="J352" t="s">
        <v>358</v>
      </c>
      <c r="K352" t="s">
        <v>24</v>
      </c>
      <c r="L352" t="s">
        <v>224</v>
      </c>
      <c r="M352" t="s">
        <v>507</v>
      </c>
      <c r="N352" t="s">
        <v>46</v>
      </c>
      <c r="P352" t="s">
        <v>10628</v>
      </c>
      <c r="Q352" t="s">
        <v>10187</v>
      </c>
      <c r="R352">
        <v>1</v>
      </c>
      <c r="S352" t="s">
        <v>10175</v>
      </c>
      <c r="Y352" s="4" t="s">
        <v>12639</v>
      </c>
      <c r="Z352" s="9">
        <v>1</v>
      </c>
    </row>
    <row r="353" spans="1:26" x14ac:dyDescent="0.25">
      <c r="A353" t="s">
        <v>501</v>
      </c>
      <c r="B353" t="s">
        <v>502</v>
      </c>
      <c r="C353" t="s">
        <v>76</v>
      </c>
      <c r="D353" t="s">
        <v>503</v>
      </c>
      <c r="E353" t="s">
        <v>18</v>
      </c>
      <c r="F353" t="s">
        <v>504</v>
      </c>
      <c r="G353" t="s">
        <v>505</v>
      </c>
      <c r="H353" t="s">
        <v>506</v>
      </c>
      <c r="I353" t="s">
        <v>34</v>
      </c>
      <c r="J353" t="s">
        <v>358</v>
      </c>
      <c r="K353" t="s">
        <v>24</v>
      </c>
      <c r="L353" t="s">
        <v>224</v>
      </c>
      <c r="M353" t="s">
        <v>507</v>
      </c>
      <c r="N353" t="s">
        <v>46</v>
      </c>
      <c r="P353" t="s">
        <v>10629</v>
      </c>
      <c r="Q353" t="s">
        <v>10187</v>
      </c>
      <c r="R353">
        <v>1</v>
      </c>
      <c r="S353" t="s">
        <v>10175</v>
      </c>
      <c r="Y353" s="4" t="s">
        <v>10332</v>
      </c>
      <c r="Z353" s="9">
        <v>1</v>
      </c>
    </row>
    <row r="354" spans="1:26" x14ac:dyDescent="0.25">
      <c r="A354" t="s">
        <v>501</v>
      </c>
      <c r="B354" t="s">
        <v>502</v>
      </c>
      <c r="C354" t="s">
        <v>76</v>
      </c>
      <c r="D354" t="s">
        <v>503</v>
      </c>
      <c r="E354" t="s">
        <v>18</v>
      </c>
      <c r="F354" t="s">
        <v>504</v>
      </c>
      <c r="G354" t="s">
        <v>505</v>
      </c>
      <c r="H354" t="s">
        <v>506</v>
      </c>
      <c r="I354" t="s">
        <v>34</v>
      </c>
      <c r="J354" t="s">
        <v>358</v>
      </c>
      <c r="K354" t="s">
        <v>24</v>
      </c>
      <c r="L354" t="s">
        <v>224</v>
      </c>
      <c r="M354" t="s">
        <v>507</v>
      </c>
      <c r="N354" t="s">
        <v>46</v>
      </c>
      <c r="P354" t="s">
        <v>10630</v>
      </c>
      <c r="Q354" t="s">
        <v>10187</v>
      </c>
      <c r="R354">
        <v>1</v>
      </c>
      <c r="S354" t="s">
        <v>10175</v>
      </c>
      <c r="Y354" s="4" t="s">
        <v>12649</v>
      </c>
      <c r="Z354" s="9">
        <v>1</v>
      </c>
    </row>
    <row r="355" spans="1:26" x14ac:dyDescent="0.25">
      <c r="A355" t="s">
        <v>2537</v>
      </c>
      <c r="B355" t="s">
        <v>486</v>
      </c>
      <c r="C355" t="s">
        <v>76</v>
      </c>
      <c r="D355" t="s">
        <v>102</v>
      </c>
      <c r="E355" t="s">
        <v>18</v>
      </c>
      <c r="F355" t="s">
        <v>2538</v>
      </c>
      <c r="G355" t="s">
        <v>2539</v>
      </c>
      <c r="H355" t="s">
        <v>2540</v>
      </c>
      <c r="I355" t="s">
        <v>34</v>
      </c>
      <c r="J355" t="s">
        <v>490</v>
      </c>
      <c r="K355" t="s">
        <v>24</v>
      </c>
      <c r="L355" t="s">
        <v>82</v>
      </c>
      <c r="M355" t="s">
        <v>2541</v>
      </c>
      <c r="N355" t="s">
        <v>46</v>
      </c>
      <c r="P355" t="s">
        <v>10631</v>
      </c>
      <c r="Q355" t="s">
        <v>10377</v>
      </c>
      <c r="R355">
        <v>1</v>
      </c>
      <c r="S355" t="s">
        <v>10632</v>
      </c>
      <c r="Y355" s="4" t="s">
        <v>12112</v>
      </c>
      <c r="Z355" s="9">
        <v>1</v>
      </c>
    </row>
    <row r="356" spans="1:26" x14ac:dyDescent="0.25">
      <c r="A356" t="s">
        <v>2537</v>
      </c>
      <c r="B356" t="s">
        <v>486</v>
      </c>
      <c r="C356" t="s">
        <v>76</v>
      </c>
      <c r="D356" t="s">
        <v>102</v>
      </c>
      <c r="E356" t="s">
        <v>18</v>
      </c>
      <c r="F356" t="s">
        <v>2538</v>
      </c>
      <c r="G356" t="s">
        <v>2539</v>
      </c>
      <c r="H356" t="s">
        <v>2540</v>
      </c>
      <c r="I356" t="s">
        <v>34</v>
      </c>
      <c r="J356" t="s">
        <v>490</v>
      </c>
      <c r="K356" t="s">
        <v>24</v>
      </c>
      <c r="L356" t="s">
        <v>82</v>
      </c>
      <c r="M356" t="s">
        <v>2541</v>
      </c>
      <c r="N356" t="s">
        <v>46</v>
      </c>
      <c r="P356" t="s">
        <v>10633</v>
      </c>
      <c r="Q356" t="s">
        <v>10634</v>
      </c>
      <c r="R356">
        <v>3</v>
      </c>
      <c r="S356" t="s">
        <v>10632</v>
      </c>
      <c r="Y356" s="4" t="s">
        <v>10610</v>
      </c>
      <c r="Z356" s="9">
        <v>1</v>
      </c>
    </row>
    <row r="357" spans="1:26" x14ac:dyDescent="0.25">
      <c r="A357" t="s">
        <v>2537</v>
      </c>
      <c r="B357" t="s">
        <v>486</v>
      </c>
      <c r="C357" t="s">
        <v>76</v>
      </c>
      <c r="D357" t="s">
        <v>102</v>
      </c>
      <c r="E357" t="s">
        <v>18</v>
      </c>
      <c r="F357" t="s">
        <v>2538</v>
      </c>
      <c r="G357" t="s">
        <v>2539</v>
      </c>
      <c r="H357" t="s">
        <v>2540</v>
      </c>
      <c r="I357" t="s">
        <v>34</v>
      </c>
      <c r="J357" t="s">
        <v>490</v>
      </c>
      <c r="K357" t="s">
        <v>24</v>
      </c>
      <c r="L357" t="s">
        <v>82</v>
      </c>
      <c r="M357" t="s">
        <v>2541</v>
      </c>
      <c r="N357" t="s">
        <v>46</v>
      </c>
      <c r="P357" t="s">
        <v>10635</v>
      </c>
      <c r="Q357" t="s">
        <v>10636</v>
      </c>
      <c r="R357">
        <v>1</v>
      </c>
      <c r="S357" t="s">
        <v>10632</v>
      </c>
      <c r="Y357" s="4" t="s">
        <v>12243</v>
      </c>
      <c r="Z357" s="9">
        <v>1</v>
      </c>
    </row>
    <row r="358" spans="1:26" x14ac:dyDescent="0.25">
      <c r="A358" t="s">
        <v>2537</v>
      </c>
      <c r="B358" t="s">
        <v>486</v>
      </c>
      <c r="C358" t="s">
        <v>76</v>
      </c>
      <c r="D358" t="s">
        <v>102</v>
      </c>
      <c r="E358" t="s">
        <v>18</v>
      </c>
      <c r="F358" t="s">
        <v>2538</v>
      </c>
      <c r="G358" t="s">
        <v>2539</v>
      </c>
      <c r="H358" t="s">
        <v>2540</v>
      </c>
      <c r="I358" t="s">
        <v>34</v>
      </c>
      <c r="J358" t="s">
        <v>490</v>
      </c>
      <c r="K358" t="s">
        <v>24</v>
      </c>
      <c r="L358" t="s">
        <v>82</v>
      </c>
      <c r="M358" t="s">
        <v>2541</v>
      </c>
      <c r="N358" t="s">
        <v>46</v>
      </c>
      <c r="P358" t="s">
        <v>10137</v>
      </c>
      <c r="Q358" t="s">
        <v>10595</v>
      </c>
      <c r="R358">
        <v>1</v>
      </c>
      <c r="S358" t="s">
        <v>10632</v>
      </c>
      <c r="Y358" s="4" t="s">
        <v>11501</v>
      </c>
      <c r="Z358" s="9">
        <v>1</v>
      </c>
    </row>
    <row r="359" spans="1:26" x14ac:dyDescent="0.25">
      <c r="A359" t="s">
        <v>3733</v>
      </c>
      <c r="B359" t="s">
        <v>7002</v>
      </c>
      <c r="C359" t="s">
        <v>76</v>
      </c>
      <c r="D359" t="s">
        <v>102</v>
      </c>
      <c r="E359" t="s">
        <v>18</v>
      </c>
      <c r="F359" t="s">
        <v>7003</v>
      </c>
      <c r="G359" t="s">
        <v>7004</v>
      </c>
      <c r="H359" t="s">
        <v>7005</v>
      </c>
      <c r="I359" t="s">
        <v>34</v>
      </c>
      <c r="J359" t="s">
        <v>1385</v>
      </c>
      <c r="K359" t="s">
        <v>24</v>
      </c>
      <c r="L359" t="s">
        <v>82</v>
      </c>
      <c r="M359" t="s">
        <v>7006</v>
      </c>
      <c r="N359" t="s">
        <v>46</v>
      </c>
      <c r="P359" t="s">
        <v>10637</v>
      </c>
      <c r="Q359" t="s">
        <v>10480</v>
      </c>
      <c r="R359">
        <v>1</v>
      </c>
      <c r="S359" t="s">
        <v>10638</v>
      </c>
      <c r="Y359" s="4" t="s">
        <v>12392</v>
      </c>
      <c r="Z359" s="9">
        <v>1</v>
      </c>
    </row>
    <row r="360" spans="1:26" x14ac:dyDescent="0.25">
      <c r="A360" t="s">
        <v>3733</v>
      </c>
      <c r="B360" t="s">
        <v>7002</v>
      </c>
      <c r="C360" t="s">
        <v>76</v>
      </c>
      <c r="D360" t="s">
        <v>102</v>
      </c>
      <c r="E360" t="s">
        <v>18</v>
      </c>
      <c r="F360" t="s">
        <v>7003</v>
      </c>
      <c r="G360" t="s">
        <v>7004</v>
      </c>
      <c r="H360" t="s">
        <v>7005</v>
      </c>
      <c r="I360" t="s">
        <v>34</v>
      </c>
      <c r="J360" t="s">
        <v>1385</v>
      </c>
      <c r="K360" t="s">
        <v>24</v>
      </c>
      <c r="L360" t="s">
        <v>82</v>
      </c>
      <c r="M360" t="s">
        <v>7006</v>
      </c>
      <c r="N360" t="s">
        <v>46</v>
      </c>
      <c r="P360" t="s">
        <v>10639</v>
      </c>
      <c r="Q360" t="s">
        <v>10242</v>
      </c>
      <c r="R360">
        <v>1</v>
      </c>
      <c r="S360" t="s">
        <v>10638</v>
      </c>
      <c r="Y360" s="4" t="s">
        <v>12071</v>
      </c>
      <c r="Z360" s="9">
        <v>1</v>
      </c>
    </row>
    <row r="361" spans="1:26" x14ac:dyDescent="0.25">
      <c r="A361" t="s">
        <v>3733</v>
      </c>
      <c r="B361" t="s">
        <v>7002</v>
      </c>
      <c r="C361" t="s">
        <v>76</v>
      </c>
      <c r="D361" t="s">
        <v>102</v>
      </c>
      <c r="E361" t="s">
        <v>18</v>
      </c>
      <c r="F361" t="s">
        <v>7003</v>
      </c>
      <c r="G361" t="s">
        <v>7004</v>
      </c>
      <c r="H361" t="s">
        <v>7005</v>
      </c>
      <c r="I361" t="s">
        <v>34</v>
      </c>
      <c r="J361" t="s">
        <v>1385</v>
      </c>
      <c r="K361" t="s">
        <v>24</v>
      </c>
      <c r="L361" t="s">
        <v>82</v>
      </c>
      <c r="M361" t="s">
        <v>7006</v>
      </c>
      <c r="N361" t="s">
        <v>46</v>
      </c>
      <c r="P361" t="s">
        <v>10640</v>
      </c>
      <c r="Q361" t="s">
        <v>10641</v>
      </c>
      <c r="R361">
        <v>1</v>
      </c>
      <c r="S361" t="s">
        <v>10638</v>
      </c>
      <c r="Y361" s="4" t="s">
        <v>13161</v>
      </c>
      <c r="Z361" s="9">
        <v>1</v>
      </c>
    </row>
    <row r="362" spans="1:26" x14ac:dyDescent="0.25">
      <c r="A362" t="s">
        <v>3733</v>
      </c>
      <c r="B362" t="s">
        <v>7002</v>
      </c>
      <c r="C362" t="s">
        <v>76</v>
      </c>
      <c r="D362" t="s">
        <v>102</v>
      </c>
      <c r="E362" t="s">
        <v>18</v>
      </c>
      <c r="F362" t="s">
        <v>7003</v>
      </c>
      <c r="G362" t="s">
        <v>7004</v>
      </c>
      <c r="H362" t="s">
        <v>7005</v>
      </c>
      <c r="I362" t="s">
        <v>34</v>
      </c>
      <c r="J362" t="s">
        <v>1385</v>
      </c>
      <c r="K362" t="s">
        <v>24</v>
      </c>
      <c r="L362" t="s">
        <v>82</v>
      </c>
      <c r="M362" t="s">
        <v>7006</v>
      </c>
      <c r="N362" t="s">
        <v>46</v>
      </c>
      <c r="P362" t="s">
        <v>10642</v>
      </c>
      <c r="Q362" t="s">
        <v>10641</v>
      </c>
      <c r="R362">
        <v>1</v>
      </c>
      <c r="S362" t="s">
        <v>10638</v>
      </c>
      <c r="Y362" s="4" t="s">
        <v>10736</v>
      </c>
      <c r="Z362" s="9">
        <v>1</v>
      </c>
    </row>
    <row r="363" spans="1:26" x14ac:dyDescent="0.25">
      <c r="A363" t="s">
        <v>3733</v>
      </c>
      <c r="B363" t="s">
        <v>7002</v>
      </c>
      <c r="C363" t="s">
        <v>76</v>
      </c>
      <c r="D363" t="s">
        <v>102</v>
      </c>
      <c r="E363" t="s">
        <v>18</v>
      </c>
      <c r="F363" t="s">
        <v>7003</v>
      </c>
      <c r="G363" t="s">
        <v>7004</v>
      </c>
      <c r="H363" t="s">
        <v>7005</v>
      </c>
      <c r="I363" t="s">
        <v>34</v>
      </c>
      <c r="J363" t="s">
        <v>1385</v>
      </c>
      <c r="K363" t="s">
        <v>24</v>
      </c>
      <c r="L363" t="s">
        <v>82</v>
      </c>
      <c r="M363" t="s">
        <v>7006</v>
      </c>
      <c r="N363" t="s">
        <v>46</v>
      </c>
      <c r="P363" t="s">
        <v>10643</v>
      </c>
      <c r="Q363" t="s">
        <v>10644</v>
      </c>
      <c r="R363">
        <v>1</v>
      </c>
      <c r="S363" t="s">
        <v>10638</v>
      </c>
      <c r="Y363" s="4" t="s">
        <v>13072</v>
      </c>
      <c r="Z363" s="9">
        <v>1</v>
      </c>
    </row>
    <row r="364" spans="1:26" x14ac:dyDescent="0.25">
      <c r="A364" t="s">
        <v>3733</v>
      </c>
      <c r="B364" t="s">
        <v>7002</v>
      </c>
      <c r="C364" t="s">
        <v>76</v>
      </c>
      <c r="D364" t="s">
        <v>102</v>
      </c>
      <c r="E364" t="s">
        <v>18</v>
      </c>
      <c r="F364" t="s">
        <v>7003</v>
      </c>
      <c r="G364" t="s">
        <v>7004</v>
      </c>
      <c r="H364" t="s">
        <v>7005</v>
      </c>
      <c r="I364" t="s">
        <v>34</v>
      </c>
      <c r="J364" t="s">
        <v>1385</v>
      </c>
      <c r="K364" t="s">
        <v>24</v>
      </c>
      <c r="L364" t="s">
        <v>82</v>
      </c>
      <c r="M364" t="s">
        <v>7006</v>
      </c>
      <c r="N364" t="s">
        <v>46</v>
      </c>
      <c r="P364" t="s">
        <v>10645</v>
      </c>
      <c r="Q364" t="s">
        <v>10646</v>
      </c>
      <c r="R364">
        <v>2</v>
      </c>
      <c r="S364" t="s">
        <v>10638</v>
      </c>
      <c r="Y364" s="4" t="s">
        <v>12395</v>
      </c>
      <c r="Z364" s="9">
        <v>1</v>
      </c>
    </row>
    <row r="365" spans="1:26" x14ac:dyDescent="0.25">
      <c r="A365" t="s">
        <v>8913</v>
      </c>
      <c r="B365" t="s">
        <v>101</v>
      </c>
      <c r="C365" t="s">
        <v>76</v>
      </c>
      <c r="D365" t="s">
        <v>102</v>
      </c>
      <c r="E365" t="s">
        <v>18</v>
      </c>
      <c r="F365" t="s">
        <v>8914</v>
      </c>
      <c r="G365" t="s">
        <v>8915</v>
      </c>
      <c r="H365" t="s">
        <v>8916</v>
      </c>
      <c r="I365" t="s">
        <v>34</v>
      </c>
      <c r="J365" t="s">
        <v>1468</v>
      </c>
      <c r="K365" t="s">
        <v>24</v>
      </c>
      <c r="L365" t="s">
        <v>82</v>
      </c>
      <c r="M365" t="s">
        <v>8917</v>
      </c>
      <c r="N365" t="s">
        <v>46</v>
      </c>
      <c r="P365" t="s">
        <v>10647</v>
      </c>
      <c r="Q365" t="s">
        <v>10138</v>
      </c>
      <c r="R365">
        <v>1</v>
      </c>
      <c r="S365" t="s">
        <v>10648</v>
      </c>
      <c r="Y365" s="4" t="s">
        <v>11906</v>
      </c>
      <c r="Z365" s="9">
        <v>1</v>
      </c>
    </row>
    <row r="366" spans="1:26" x14ac:dyDescent="0.25">
      <c r="A366" t="s">
        <v>8913</v>
      </c>
      <c r="B366" t="s">
        <v>101</v>
      </c>
      <c r="C366" t="s">
        <v>76</v>
      </c>
      <c r="D366" t="s">
        <v>102</v>
      </c>
      <c r="E366" t="s">
        <v>18</v>
      </c>
      <c r="F366" t="s">
        <v>8914</v>
      </c>
      <c r="G366" t="s">
        <v>8915</v>
      </c>
      <c r="H366" t="s">
        <v>8916</v>
      </c>
      <c r="I366" t="s">
        <v>34</v>
      </c>
      <c r="J366" t="s">
        <v>1468</v>
      </c>
      <c r="K366" t="s">
        <v>24</v>
      </c>
      <c r="L366" t="s">
        <v>82</v>
      </c>
      <c r="M366" t="s">
        <v>8917</v>
      </c>
      <c r="N366" t="s">
        <v>46</v>
      </c>
      <c r="P366" t="s">
        <v>10137</v>
      </c>
      <c r="Q366" t="s">
        <v>10138</v>
      </c>
      <c r="R366">
        <v>1</v>
      </c>
      <c r="S366" t="s">
        <v>10648</v>
      </c>
      <c r="Y366" s="4" t="s">
        <v>10823</v>
      </c>
      <c r="Z366" s="9">
        <v>1</v>
      </c>
    </row>
    <row r="367" spans="1:26" x14ac:dyDescent="0.25">
      <c r="A367" t="s">
        <v>8913</v>
      </c>
      <c r="B367" t="s">
        <v>101</v>
      </c>
      <c r="C367" t="s">
        <v>76</v>
      </c>
      <c r="D367" t="s">
        <v>102</v>
      </c>
      <c r="E367" t="s">
        <v>18</v>
      </c>
      <c r="F367" t="s">
        <v>8914</v>
      </c>
      <c r="G367" t="s">
        <v>8915</v>
      </c>
      <c r="H367" t="s">
        <v>8916</v>
      </c>
      <c r="I367" t="s">
        <v>34</v>
      </c>
      <c r="J367" t="s">
        <v>1468</v>
      </c>
      <c r="K367" t="s">
        <v>24</v>
      </c>
      <c r="L367" t="s">
        <v>82</v>
      </c>
      <c r="M367" t="s">
        <v>8917</v>
      </c>
      <c r="N367" t="s">
        <v>46</v>
      </c>
      <c r="P367" t="s">
        <v>4518</v>
      </c>
      <c r="Q367" t="s">
        <v>10649</v>
      </c>
      <c r="R367">
        <v>1</v>
      </c>
      <c r="S367" t="s">
        <v>10648</v>
      </c>
      <c r="Y367" s="4" t="s">
        <v>12111</v>
      </c>
      <c r="Z367" s="9">
        <v>1</v>
      </c>
    </row>
    <row r="368" spans="1:26" x14ac:dyDescent="0.25">
      <c r="A368" t="s">
        <v>8913</v>
      </c>
      <c r="B368" t="s">
        <v>101</v>
      </c>
      <c r="C368" t="s">
        <v>76</v>
      </c>
      <c r="D368" t="s">
        <v>102</v>
      </c>
      <c r="E368" t="s">
        <v>18</v>
      </c>
      <c r="F368" t="s">
        <v>8914</v>
      </c>
      <c r="G368" t="s">
        <v>8915</v>
      </c>
      <c r="H368" t="s">
        <v>8916</v>
      </c>
      <c r="I368" t="s">
        <v>34</v>
      </c>
      <c r="J368" t="s">
        <v>1468</v>
      </c>
      <c r="K368" t="s">
        <v>24</v>
      </c>
      <c r="L368" t="s">
        <v>82</v>
      </c>
      <c r="M368" t="s">
        <v>8917</v>
      </c>
      <c r="N368" t="s">
        <v>46</v>
      </c>
      <c r="P368" t="s">
        <v>10147</v>
      </c>
      <c r="Q368" t="s">
        <v>10650</v>
      </c>
      <c r="R368">
        <v>1</v>
      </c>
      <c r="S368" t="s">
        <v>10648</v>
      </c>
      <c r="Y368" s="4" t="s">
        <v>12556</v>
      </c>
      <c r="Z368" s="9">
        <v>1</v>
      </c>
    </row>
    <row r="369" spans="1:26" x14ac:dyDescent="0.25">
      <c r="A369" t="s">
        <v>8913</v>
      </c>
      <c r="B369" t="s">
        <v>101</v>
      </c>
      <c r="C369" t="s">
        <v>76</v>
      </c>
      <c r="D369" t="s">
        <v>102</v>
      </c>
      <c r="E369" t="s">
        <v>18</v>
      </c>
      <c r="F369" t="s">
        <v>8914</v>
      </c>
      <c r="G369" t="s">
        <v>8915</v>
      </c>
      <c r="H369" t="s">
        <v>8916</v>
      </c>
      <c r="I369" t="s">
        <v>34</v>
      </c>
      <c r="J369" t="s">
        <v>1468</v>
      </c>
      <c r="K369" t="s">
        <v>24</v>
      </c>
      <c r="L369" t="s">
        <v>82</v>
      </c>
      <c r="M369" t="s">
        <v>8917</v>
      </c>
      <c r="N369" t="s">
        <v>46</v>
      </c>
      <c r="P369" t="s">
        <v>10142</v>
      </c>
      <c r="Q369" t="s">
        <v>10650</v>
      </c>
      <c r="R369">
        <v>1</v>
      </c>
      <c r="S369" t="s">
        <v>10648</v>
      </c>
      <c r="Y369" s="4" t="s">
        <v>10700</v>
      </c>
      <c r="Z369" s="9">
        <v>1</v>
      </c>
    </row>
    <row r="370" spans="1:26" x14ac:dyDescent="0.25">
      <c r="A370" t="s">
        <v>8913</v>
      </c>
      <c r="B370" t="s">
        <v>101</v>
      </c>
      <c r="C370" t="s">
        <v>76</v>
      </c>
      <c r="D370" t="s">
        <v>102</v>
      </c>
      <c r="E370" t="s">
        <v>18</v>
      </c>
      <c r="F370" t="s">
        <v>8914</v>
      </c>
      <c r="G370" t="s">
        <v>8915</v>
      </c>
      <c r="H370" t="s">
        <v>8916</v>
      </c>
      <c r="I370" t="s">
        <v>34</v>
      </c>
      <c r="J370" t="s">
        <v>1468</v>
      </c>
      <c r="K370" t="s">
        <v>24</v>
      </c>
      <c r="L370" t="s">
        <v>82</v>
      </c>
      <c r="M370" t="s">
        <v>8917</v>
      </c>
      <c r="N370" t="s">
        <v>46</v>
      </c>
      <c r="P370" t="s">
        <v>10140</v>
      </c>
      <c r="Q370" t="s">
        <v>10586</v>
      </c>
      <c r="R370">
        <v>1</v>
      </c>
      <c r="S370" t="s">
        <v>10648</v>
      </c>
      <c r="Y370" s="4" t="s">
        <v>12132</v>
      </c>
      <c r="Z370" s="9">
        <v>1</v>
      </c>
    </row>
    <row r="371" spans="1:26" x14ac:dyDescent="0.25">
      <c r="A371" t="s">
        <v>8913</v>
      </c>
      <c r="B371" t="s">
        <v>101</v>
      </c>
      <c r="C371" t="s">
        <v>76</v>
      </c>
      <c r="D371" t="s">
        <v>102</v>
      </c>
      <c r="E371" t="s">
        <v>18</v>
      </c>
      <c r="F371" t="s">
        <v>8914</v>
      </c>
      <c r="G371" t="s">
        <v>8915</v>
      </c>
      <c r="H371" t="s">
        <v>8916</v>
      </c>
      <c r="I371" t="s">
        <v>34</v>
      </c>
      <c r="J371" t="s">
        <v>1468</v>
      </c>
      <c r="K371" t="s">
        <v>24</v>
      </c>
      <c r="L371" t="s">
        <v>82</v>
      </c>
      <c r="M371" t="s">
        <v>8917</v>
      </c>
      <c r="N371" t="s">
        <v>46</v>
      </c>
      <c r="P371" t="s">
        <v>10651</v>
      </c>
      <c r="Q371" t="s">
        <v>10150</v>
      </c>
      <c r="R371">
        <v>1</v>
      </c>
      <c r="S371" t="s">
        <v>10648</v>
      </c>
      <c r="Y371" s="4" t="s">
        <v>11163</v>
      </c>
      <c r="Z371" s="9">
        <v>1</v>
      </c>
    </row>
    <row r="372" spans="1:26" x14ac:dyDescent="0.25">
      <c r="A372" t="s">
        <v>8913</v>
      </c>
      <c r="B372" t="s">
        <v>101</v>
      </c>
      <c r="C372" t="s">
        <v>76</v>
      </c>
      <c r="D372" t="s">
        <v>102</v>
      </c>
      <c r="E372" t="s">
        <v>18</v>
      </c>
      <c r="F372" t="s">
        <v>8914</v>
      </c>
      <c r="G372" t="s">
        <v>8915</v>
      </c>
      <c r="H372" t="s">
        <v>8916</v>
      </c>
      <c r="I372" t="s">
        <v>34</v>
      </c>
      <c r="J372" t="s">
        <v>1468</v>
      </c>
      <c r="K372" t="s">
        <v>24</v>
      </c>
      <c r="L372" t="s">
        <v>82</v>
      </c>
      <c r="M372" t="s">
        <v>8917</v>
      </c>
      <c r="N372" t="s">
        <v>46</v>
      </c>
      <c r="P372" t="s">
        <v>10652</v>
      </c>
      <c r="Q372" t="s">
        <v>10150</v>
      </c>
      <c r="R372">
        <v>1</v>
      </c>
      <c r="S372" t="s">
        <v>10648</v>
      </c>
      <c r="Y372" s="4" t="s">
        <v>11646</v>
      </c>
      <c r="Z372" s="9">
        <v>1</v>
      </c>
    </row>
    <row r="373" spans="1:26" x14ac:dyDescent="0.25">
      <c r="A373" t="s">
        <v>8913</v>
      </c>
      <c r="B373" t="s">
        <v>101</v>
      </c>
      <c r="C373" t="s">
        <v>76</v>
      </c>
      <c r="D373" t="s">
        <v>102</v>
      </c>
      <c r="E373" t="s">
        <v>18</v>
      </c>
      <c r="F373" t="s">
        <v>8914</v>
      </c>
      <c r="G373" t="s">
        <v>8915</v>
      </c>
      <c r="H373" t="s">
        <v>8916</v>
      </c>
      <c r="I373" t="s">
        <v>34</v>
      </c>
      <c r="J373" t="s">
        <v>1468</v>
      </c>
      <c r="K373" t="s">
        <v>24</v>
      </c>
      <c r="L373" t="s">
        <v>82</v>
      </c>
      <c r="M373" t="s">
        <v>8917</v>
      </c>
      <c r="N373" t="s">
        <v>46</v>
      </c>
      <c r="P373" t="s">
        <v>10653</v>
      </c>
      <c r="Q373" t="s">
        <v>10150</v>
      </c>
      <c r="R373">
        <v>1</v>
      </c>
      <c r="S373" t="s">
        <v>10648</v>
      </c>
      <c r="Y373" s="4" t="s">
        <v>12648</v>
      </c>
      <c r="Z373" s="9">
        <v>1</v>
      </c>
    </row>
    <row r="374" spans="1:26" x14ac:dyDescent="0.25">
      <c r="A374" t="s">
        <v>8913</v>
      </c>
      <c r="B374" t="s">
        <v>101</v>
      </c>
      <c r="C374" t="s">
        <v>76</v>
      </c>
      <c r="D374" t="s">
        <v>102</v>
      </c>
      <c r="E374" t="s">
        <v>18</v>
      </c>
      <c r="F374" t="s">
        <v>8914</v>
      </c>
      <c r="G374" t="s">
        <v>8915</v>
      </c>
      <c r="H374" t="s">
        <v>8916</v>
      </c>
      <c r="I374" t="s">
        <v>34</v>
      </c>
      <c r="J374" t="s">
        <v>1468</v>
      </c>
      <c r="K374" t="s">
        <v>24</v>
      </c>
      <c r="L374" t="s">
        <v>82</v>
      </c>
      <c r="M374" t="s">
        <v>8917</v>
      </c>
      <c r="N374" t="s">
        <v>46</v>
      </c>
      <c r="P374" t="s">
        <v>10654</v>
      </c>
      <c r="Q374" t="s">
        <v>10150</v>
      </c>
      <c r="R374">
        <v>1</v>
      </c>
      <c r="S374" t="s">
        <v>10648</v>
      </c>
      <c r="Y374" s="4" t="s">
        <v>10932</v>
      </c>
      <c r="Z374" s="9">
        <v>1</v>
      </c>
    </row>
    <row r="375" spans="1:26" x14ac:dyDescent="0.25">
      <c r="A375" t="s">
        <v>8913</v>
      </c>
      <c r="B375" t="s">
        <v>101</v>
      </c>
      <c r="C375" t="s">
        <v>76</v>
      </c>
      <c r="D375" t="s">
        <v>102</v>
      </c>
      <c r="E375" t="s">
        <v>18</v>
      </c>
      <c r="F375" t="s">
        <v>8914</v>
      </c>
      <c r="G375" t="s">
        <v>8915</v>
      </c>
      <c r="H375" t="s">
        <v>8916</v>
      </c>
      <c r="I375" t="s">
        <v>34</v>
      </c>
      <c r="J375" t="s">
        <v>1468</v>
      </c>
      <c r="K375" t="s">
        <v>24</v>
      </c>
      <c r="L375" t="s">
        <v>82</v>
      </c>
      <c r="M375" t="s">
        <v>8917</v>
      </c>
      <c r="N375" t="s">
        <v>46</v>
      </c>
      <c r="P375" t="s">
        <v>10655</v>
      </c>
      <c r="Q375" t="s">
        <v>10150</v>
      </c>
      <c r="R375">
        <v>1</v>
      </c>
      <c r="S375" t="s">
        <v>10648</v>
      </c>
      <c r="Y375" s="4" t="s">
        <v>13068</v>
      </c>
      <c r="Z375" s="9">
        <v>1</v>
      </c>
    </row>
    <row r="376" spans="1:26" x14ac:dyDescent="0.25">
      <c r="A376" t="s">
        <v>8913</v>
      </c>
      <c r="B376" t="s">
        <v>101</v>
      </c>
      <c r="C376" t="s">
        <v>76</v>
      </c>
      <c r="D376" t="s">
        <v>102</v>
      </c>
      <c r="E376" t="s">
        <v>18</v>
      </c>
      <c r="F376" t="s">
        <v>8914</v>
      </c>
      <c r="G376" t="s">
        <v>8915</v>
      </c>
      <c r="H376" t="s">
        <v>8916</v>
      </c>
      <c r="I376" t="s">
        <v>34</v>
      </c>
      <c r="J376" t="s">
        <v>1468</v>
      </c>
      <c r="K376" t="s">
        <v>24</v>
      </c>
      <c r="L376" t="s">
        <v>82</v>
      </c>
      <c r="M376" t="s">
        <v>8917</v>
      </c>
      <c r="N376" t="s">
        <v>46</v>
      </c>
      <c r="P376" t="s">
        <v>10656</v>
      </c>
      <c r="Q376" t="s">
        <v>10150</v>
      </c>
      <c r="R376">
        <v>1</v>
      </c>
      <c r="S376" t="s">
        <v>10648</v>
      </c>
      <c r="Y376" s="4" t="s">
        <v>11321</v>
      </c>
      <c r="Z376" s="9">
        <v>1</v>
      </c>
    </row>
    <row r="377" spans="1:26" x14ac:dyDescent="0.25">
      <c r="A377" t="s">
        <v>8913</v>
      </c>
      <c r="B377" t="s">
        <v>101</v>
      </c>
      <c r="C377" t="s">
        <v>76</v>
      </c>
      <c r="D377" t="s">
        <v>102</v>
      </c>
      <c r="E377" t="s">
        <v>18</v>
      </c>
      <c r="F377" t="s">
        <v>8914</v>
      </c>
      <c r="G377" t="s">
        <v>8915</v>
      </c>
      <c r="H377" t="s">
        <v>8916</v>
      </c>
      <c r="I377" t="s">
        <v>34</v>
      </c>
      <c r="J377" t="s">
        <v>1468</v>
      </c>
      <c r="K377" t="s">
        <v>24</v>
      </c>
      <c r="L377" t="s">
        <v>82</v>
      </c>
      <c r="M377" t="s">
        <v>8917</v>
      </c>
      <c r="N377" t="s">
        <v>46</v>
      </c>
      <c r="P377" t="s">
        <v>10657</v>
      </c>
      <c r="Q377" t="s">
        <v>10658</v>
      </c>
      <c r="R377">
        <v>1</v>
      </c>
      <c r="S377" t="s">
        <v>10648</v>
      </c>
      <c r="Y377" s="4" t="s">
        <v>12190</v>
      </c>
      <c r="Z377" s="9">
        <v>1</v>
      </c>
    </row>
    <row r="378" spans="1:26" x14ac:dyDescent="0.25">
      <c r="A378" t="s">
        <v>8913</v>
      </c>
      <c r="B378" t="s">
        <v>101</v>
      </c>
      <c r="C378" t="s">
        <v>76</v>
      </c>
      <c r="D378" t="s">
        <v>102</v>
      </c>
      <c r="E378" t="s">
        <v>18</v>
      </c>
      <c r="F378" t="s">
        <v>8914</v>
      </c>
      <c r="G378" t="s">
        <v>8915</v>
      </c>
      <c r="H378" t="s">
        <v>8916</v>
      </c>
      <c r="I378" t="s">
        <v>34</v>
      </c>
      <c r="J378" t="s">
        <v>1468</v>
      </c>
      <c r="K378" t="s">
        <v>24</v>
      </c>
      <c r="L378" t="s">
        <v>82</v>
      </c>
      <c r="M378" t="s">
        <v>8917</v>
      </c>
      <c r="N378" t="s">
        <v>46</v>
      </c>
      <c r="P378" t="s">
        <v>10659</v>
      </c>
      <c r="Q378" t="s">
        <v>10660</v>
      </c>
      <c r="R378">
        <v>1</v>
      </c>
      <c r="S378" t="s">
        <v>10648</v>
      </c>
      <c r="Y378" s="4" t="s">
        <v>11546</v>
      </c>
      <c r="Z378" s="9">
        <v>1</v>
      </c>
    </row>
    <row r="379" spans="1:26" x14ac:dyDescent="0.25">
      <c r="A379" t="s">
        <v>8913</v>
      </c>
      <c r="B379" t="s">
        <v>101</v>
      </c>
      <c r="C379" t="s">
        <v>76</v>
      </c>
      <c r="D379" t="s">
        <v>102</v>
      </c>
      <c r="E379" t="s">
        <v>18</v>
      </c>
      <c r="F379" t="s">
        <v>8914</v>
      </c>
      <c r="G379" t="s">
        <v>8915</v>
      </c>
      <c r="H379" t="s">
        <v>8916</v>
      </c>
      <c r="I379" t="s">
        <v>34</v>
      </c>
      <c r="J379" t="s">
        <v>1468</v>
      </c>
      <c r="K379" t="s">
        <v>24</v>
      </c>
      <c r="L379" t="s">
        <v>82</v>
      </c>
      <c r="M379" t="s">
        <v>8917</v>
      </c>
      <c r="N379" t="s">
        <v>46</v>
      </c>
      <c r="P379" t="s">
        <v>10215</v>
      </c>
      <c r="Q379" t="s">
        <v>10660</v>
      </c>
      <c r="R379">
        <v>1</v>
      </c>
      <c r="S379" t="s">
        <v>10648</v>
      </c>
      <c r="Y379" s="4" t="s">
        <v>11654</v>
      </c>
      <c r="Z379" s="9">
        <v>1</v>
      </c>
    </row>
    <row r="380" spans="1:26" x14ac:dyDescent="0.25">
      <c r="A380" t="s">
        <v>8913</v>
      </c>
      <c r="B380" t="s">
        <v>101</v>
      </c>
      <c r="C380" t="s">
        <v>76</v>
      </c>
      <c r="D380" t="s">
        <v>102</v>
      </c>
      <c r="E380" t="s">
        <v>18</v>
      </c>
      <c r="F380" t="s">
        <v>8914</v>
      </c>
      <c r="G380" t="s">
        <v>8915</v>
      </c>
      <c r="H380" t="s">
        <v>8916</v>
      </c>
      <c r="I380" t="s">
        <v>34</v>
      </c>
      <c r="J380" t="s">
        <v>1468</v>
      </c>
      <c r="K380" t="s">
        <v>24</v>
      </c>
      <c r="L380" t="s">
        <v>82</v>
      </c>
      <c r="M380" t="s">
        <v>8917</v>
      </c>
      <c r="N380" t="s">
        <v>46</v>
      </c>
      <c r="P380" t="s">
        <v>10661</v>
      </c>
      <c r="Q380" t="s">
        <v>10660</v>
      </c>
      <c r="R380">
        <v>1</v>
      </c>
      <c r="S380" t="s">
        <v>10648</v>
      </c>
      <c r="Y380" s="4" t="s">
        <v>10493</v>
      </c>
      <c r="Z380" s="9">
        <v>1</v>
      </c>
    </row>
    <row r="381" spans="1:26" x14ac:dyDescent="0.25">
      <c r="A381" t="s">
        <v>8913</v>
      </c>
      <c r="B381" t="s">
        <v>101</v>
      </c>
      <c r="C381" t="s">
        <v>76</v>
      </c>
      <c r="D381" t="s">
        <v>102</v>
      </c>
      <c r="E381" t="s">
        <v>18</v>
      </c>
      <c r="F381" t="s">
        <v>8914</v>
      </c>
      <c r="G381" t="s">
        <v>8915</v>
      </c>
      <c r="H381" t="s">
        <v>8916</v>
      </c>
      <c r="I381" t="s">
        <v>34</v>
      </c>
      <c r="J381" t="s">
        <v>1468</v>
      </c>
      <c r="K381" t="s">
        <v>24</v>
      </c>
      <c r="L381" t="s">
        <v>82</v>
      </c>
      <c r="M381" t="s">
        <v>8917</v>
      </c>
      <c r="N381" t="s">
        <v>46</v>
      </c>
      <c r="P381" t="s">
        <v>10662</v>
      </c>
      <c r="Q381" t="s">
        <v>10660</v>
      </c>
      <c r="R381">
        <v>1</v>
      </c>
      <c r="S381" t="s">
        <v>10648</v>
      </c>
      <c r="Y381" s="4" t="s">
        <v>11069</v>
      </c>
      <c r="Z381" s="9">
        <v>1</v>
      </c>
    </row>
    <row r="382" spans="1:26" x14ac:dyDescent="0.25">
      <c r="A382" t="s">
        <v>8913</v>
      </c>
      <c r="B382" t="s">
        <v>101</v>
      </c>
      <c r="C382" t="s">
        <v>76</v>
      </c>
      <c r="D382" t="s">
        <v>102</v>
      </c>
      <c r="E382" t="s">
        <v>18</v>
      </c>
      <c r="F382" t="s">
        <v>8914</v>
      </c>
      <c r="G382" t="s">
        <v>8915</v>
      </c>
      <c r="H382" t="s">
        <v>8916</v>
      </c>
      <c r="I382" t="s">
        <v>34</v>
      </c>
      <c r="J382" t="s">
        <v>1468</v>
      </c>
      <c r="K382" t="s">
        <v>24</v>
      </c>
      <c r="L382" t="s">
        <v>82</v>
      </c>
      <c r="M382" t="s">
        <v>8917</v>
      </c>
      <c r="N382" t="s">
        <v>46</v>
      </c>
      <c r="P382" t="s">
        <v>10663</v>
      </c>
      <c r="Q382" t="s">
        <v>10660</v>
      </c>
      <c r="R382">
        <v>1</v>
      </c>
      <c r="S382" t="s">
        <v>10648</v>
      </c>
      <c r="Y382" s="4" t="s">
        <v>12665</v>
      </c>
      <c r="Z382" s="9">
        <v>1</v>
      </c>
    </row>
    <row r="383" spans="1:26" x14ac:dyDescent="0.25">
      <c r="A383" t="s">
        <v>8913</v>
      </c>
      <c r="B383" t="s">
        <v>101</v>
      </c>
      <c r="C383" t="s">
        <v>76</v>
      </c>
      <c r="D383" t="s">
        <v>102</v>
      </c>
      <c r="E383" t="s">
        <v>18</v>
      </c>
      <c r="F383" t="s">
        <v>8914</v>
      </c>
      <c r="G383" t="s">
        <v>8915</v>
      </c>
      <c r="H383" t="s">
        <v>8916</v>
      </c>
      <c r="I383" t="s">
        <v>34</v>
      </c>
      <c r="J383" t="s">
        <v>1468</v>
      </c>
      <c r="K383" t="s">
        <v>24</v>
      </c>
      <c r="L383" t="s">
        <v>82</v>
      </c>
      <c r="M383" t="s">
        <v>8917</v>
      </c>
      <c r="N383" t="s">
        <v>46</v>
      </c>
      <c r="P383" t="s">
        <v>10664</v>
      </c>
      <c r="Q383" t="s">
        <v>10660</v>
      </c>
      <c r="R383">
        <v>1</v>
      </c>
      <c r="S383" t="s">
        <v>10648</v>
      </c>
      <c r="Y383" s="4" t="s">
        <v>11726</v>
      </c>
      <c r="Z383" s="9">
        <v>1</v>
      </c>
    </row>
    <row r="384" spans="1:26" x14ac:dyDescent="0.25">
      <c r="A384" t="s">
        <v>485</v>
      </c>
      <c r="B384" t="s">
        <v>486</v>
      </c>
      <c r="C384" t="s">
        <v>76</v>
      </c>
      <c r="D384" t="s">
        <v>102</v>
      </c>
      <c r="E384" t="s">
        <v>18</v>
      </c>
      <c r="F384" t="s">
        <v>487</v>
      </c>
      <c r="G384" t="s">
        <v>488</v>
      </c>
      <c r="H384" t="s">
        <v>489</v>
      </c>
      <c r="I384" t="s">
        <v>34</v>
      </c>
      <c r="J384" t="s">
        <v>490</v>
      </c>
      <c r="K384" t="s">
        <v>24</v>
      </c>
      <c r="L384" t="s">
        <v>82</v>
      </c>
      <c r="M384" t="s">
        <v>491</v>
      </c>
      <c r="N384" t="s">
        <v>46</v>
      </c>
      <c r="P384" t="s">
        <v>10665</v>
      </c>
      <c r="Q384" t="s">
        <v>10666</v>
      </c>
      <c r="R384">
        <v>1</v>
      </c>
      <c r="S384" t="s">
        <v>10667</v>
      </c>
      <c r="Y384" s="4" t="s">
        <v>11017</v>
      </c>
      <c r="Z384" s="9">
        <v>1</v>
      </c>
    </row>
    <row r="385" spans="1:26" x14ac:dyDescent="0.25">
      <c r="A385" t="s">
        <v>485</v>
      </c>
      <c r="B385" t="s">
        <v>486</v>
      </c>
      <c r="C385" t="s">
        <v>76</v>
      </c>
      <c r="D385" t="s">
        <v>102</v>
      </c>
      <c r="E385" t="s">
        <v>18</v>
      </c>
      <c r="F385" t="s">
        <v>487</v>
      </c>
      <c r="G385" t="s">
        <v>488</v>
      </c>
      <c r="H385" t="s">
        <v>489</v>
      </c>
      <c r="I385" t="s">
        <v>34</v>
      </c>
      <c r="J385" t="s">
        <v>490</v>
      </c>
      <c r="K385" t="s">
        <v>24</v>
      </c>
      <c r="L385" t="s">
        <v>82</v>
      </c>
      <c r="M385" t="s">
        <v>491</v>
      </c>
      <c r="N385" t="s">
        <v>46</v>
      </c>
      <c r="P385" t="s">
        <v>10137</v>
      </c>
      <c r="Q385" t="s">
        <v>10487</v>
      </c>
      <c r="R385">
        <v>1</v>
      </c>
      <c r="S385" t="s">
        <v>10667</v>
      </c>
      <c r="Y385" s="4" t="s">
        <v>12194</v>
      </c>
      <c r="Z385" s="9">
        <v>1</v>
      </c>
    </row>
    <row r="386" spans="1:26" x14ac:dyDescent="0.25">
      <c r="A386" t="s">
        <v>485</v>
      </c>
      <c r="B386" t="s">
        <v>486</v>
      </c>
      <c r="C386" t="s">
        <v>76</v>
      </c>
      <c r="D386" t="s">
        <v>102</v>
      </c>
      <c r="E386" t="s">
        <v>18</v>
      </c>
      <c r="F386" t="s">
        <v>487</v>
      </c>
      <c r="G386" t="s">
        <v>488</v>
      </c>
      <c r="H386" t="s">
        <v>489</v>
      </c>
      <c r="I386" t="s">
        <v>34</v>
      </c>
      <c r="J386" t="s">
        <v>490</v>
      </c>
      <c r="K386" t="s">
        <v>24</v>
      </c>
      <c r="L386" t="s">
        <v>82</v>
      </c>
      <c r="M386" t="s">
        <v>491</v>
      </c>
      <c r="N386" t="s">
        <v>46</v>
      </c>
      <c r="P386" t="s">
        <v>10633</v>
      </c>
      <c r="Q386" t="s">
        <v>10668</v>
      </c>
      <c r="R386">
        <v>1</v>
      </c>
      <c r="S386" t="s">
        <v>10667</v>
      </c>
      <c r="Y386" s="4" t="s">
        <v>11877</v>
      </c>
      <c r="Z386" s="9">
        <v>1</v>
      </c>
    </row>
    <row r="387" spans="1:26" x14ac:dyDescent="0.25">
      <c r="A387" t="s">
        <v>485</v>
      </c>
      <c r="B387" t="s">
        <v>486</v>
      </c>
      <c r="C387" t="s">
        <v>76</v>
      </c>
      <c r="D387" t="s">
        <v>102</v>
      </c>
      <c r="E387" t="s">
        <v>18</v>
      </c>
      <c r="F387" t="s">
        <v>487</v>
      </c>
      <c r="G387" t="s">
        <v>488</v>
      </c>
      <c r="H387" t="s">
        <v>489</v>
      </c>
      <c r="I387" t="s">
        <v>34</v>
      </c>
      <c r="J387" t="s">
        <v>490</v>
      </c>
      <c r="K387" t="s">
        <v>24</v>
      </c>
      <c r="L387" t="s">
        <v>82</v>
      </c>
      <c r="M387" t="s">
        <v>491</v>
      </c>
      <c r="N387" t="s">
        <v>46</v>
      </c>
      <c r="P387" t="s">
        <v>10637</v>
      </c>
      <c r="Q387" t="s">
        <v>10669</v>
      </c>
      <c r="R387">
        <v>1</v>
      </c>
      <c r="S387" t="s">
        <v>10667</v>
      </c>
      <c r="Y387" s="4" t="s">
        <v>12235</v>
      </c>
      <c r="Z387" s="9">
        <v>1</v>
      </c>
    </row>
    <row r="388" spans="1:26" x14ac:dyDescent="0.25">
      <c r="A388" t="s">
        <v>485</v>
      </c>
      <c r="B388" t="s">
        <v>101</v>
      </c>
      <c r="C388" t="s">
        <v>76</v>
      </c>
      <c r="D388" t="s">
        <v>102</v>
      </c>
      <c r="E388" t="s">
        <v>18</v>
      </c>
      <c r="F388" t="s">
        <v>2617</v>
      </c>
      <c r="G388" t="s">
        <v>2618</v>
      </c>
      <c r="H388" t="s">
        <v>2619</v>
      </c>
      <c r="I388" t="s">
        <v>34</v>
      </c>
      <c r="J388" t="s">
        <v>53</v>
      </c>
      <c r="K388" t="s">
        <v>24</v>
      </c>
      <c r="L388" t="s">
        <v>82</v>
      </c>
      <c r="M388" t="s">
        <v>2620</v>
      </c>
      <c r="N388" t="s">
        <v>46</v>
      </c>
      <c r="P388" t="s">
        <v>10670</v>
      </c>
      <c r="Q388" t="s">
        <v>10671</v>
      </c>
      <c r="R388">
        <v>1</v>
      </c>
      <c r="S388" t="s">
        <v>10256</v>
      </c>
      <c r="Y388" s="4" t="s">
        <v>10484</v>
      </c>
      <c r="Z388" s="9">
        <v>1</v>
      </c>
    </row>
    <row r="389" spans="1:26" x14ac:dyDescent="0.25">
      <c r="A389" t="s">
        <v>485</v>
      </c>
      <c r="B389" t="s">
        <v>101</v>
      </c>
      <c r="C389" t="s">
        <v>76</v>
      </c>
      <c r="D389" t="s">
        <v>102</v>
      </c>
      <c r="E389" t="s">
        <v>18</v>
      </c>
      <c r="F389" t="s">
        <v>4208</v>
      </c>
      <c r="G389" t="s">
        <v>4209</v>
      </c>
      <c r="H389" t="s">
        <v>4210</v>
      </c>
      <c r="I389" t="s">
        <v>34</v>
      </c>
      <c r="J389" t="s">
        <v>1385</v>
      </c>
      <c r="K389" t="s">
        <v>24</v>
      </c>
      <c r="L389" t="s">
        <v>82</v>
      </c>
      <c r="M389" t="s">
        <v>4211</v>
      </c>
      <c r="N389" t="s">
        <v>46</v>
      </c>
      <c r="P389" t="s">
        <v>10672</v>
      </c>
      <c r="Q389" t="s">
        <v>10480</v>
      </c>
      <c r="R389">
        <v>1</v>
      </c>
      <c r="S389" t="s">
        <v>10673</v>
      </c>
      <c r="Y389" s="4" t="s">
        <v>11415</v>
      </c>
      <c r="Z389" s="9">
        <v>1</v>
      </c>
    </row>
    <row r="390" spans="1:26" x14ac:dyDescent="0.25">
      <c r="A390" t="s">
        <v>485</v>
      </c>
      <c r="B390" t="s">
        <v>101</v>
      </c>
      <c r="C390" t="s">
        <v>76</v>
      </c>
      <c r="D390" t="s">
        <v>102</v>
      </c>
      <c r="E390" t="s">
        <v>18</v>
      </c>
      <c r="F390" t="s">
        <v>4208</v>
      </c>
      <c r="G390" t="s">
        <v>4209</v>
      </c>
      <c r="H390" t="s">
        <v>4210</v>
      </c>
      <c r="I390" t="s">
        <v>34</v>
      </c>
      <c r="J390" t="s">
        <v>1385</v>
      </c>
      <c r="K390" t="s">
        <v>24</v>
      </c>
      <c r="L390" t="s">
        <v>82</v>
      </c>
      <c r="M390" t="s">
        <v>4211</v>
      </c>
      <c r="N390" t="s">
        <v>46</v>
      </c>
      <c r="P390" t="s">
        <v>10137</v>
      </c>
      <c r="Q390" t="s">
        <v>10674</v>
      </c>
      <c r="R390">
        <v>1</v>
      </c>
      <c r="S390" t="s">
        <v>10673</v>
      </c>
      <c r="Y390" s="4" t="s">
        <v>10872</v>
      </c>
      <c r="Z390" s="9">
        <v>1</v>
      </c>
    </row>
    <row r="391" spans="1:26" x14ac:dyDescent="0.25">
      <c r="A391" t="s">
        <v>485</v>
      </c>
      <c r="B391" t="s">
        <v>101</v>
      </c>
      <c r="C391" t="s">
        <v>76</v>
      </c>
      <c r="D391" t="s">
        <v>102</v>
      </c>
      <c r="E391" t="s">
        <v>18</v>
      </c>
      <c r="F391" t="s">
        <v>4208</v>
      </c>
      <c r="G391" t="s">
        <v>4209</v>
      </c>
      <c r="H391" t="s">
        <v>4210</v>
      </c>
      <c r="I391" t="s">
        <v>34</v>
      </c>
      <c r="J391" t="s">
        <v>1385</v>
      </c>
      <c r="K391" t="s">
        <v>24</v>
      </c>
      <c r="L391" t="s">
        <v>82</v>
      </c>
      <c r="M391" t="s">
        <v>4211</v>
      </c>
      <c r="N391" t="s">
        <v>46</v>
      </c>
      <c r="P391" t="s">
        <v>10675</v>
      </c>
      <c r="Q391" t="s">
        <v>10676</v>
      </c>
      <c r="R391">
        <v>1</v>
      </c>
      <c r="S391" t="s">
        <v>10673</v>
      </c>
      <c r="Y391" s="4" t="s">
        <v>12953</v>
      </c>
      <c r="Z391" s="9">
        <v>1</v>
      </c>
    </row>
    <row r="392" spans="1:26" x14ac:dyDescent="0.25">
      <c r="A392" t="s">
        <v>485</v>
      </c>
      <c r="B392" t="s">
        <v>101</v>
      </c>
      <c r="C392" t="s">
        <v>76</v>
      </c>
      <c r="D392" t="s">
        <v>102</v>
      </c>
      <c r="E392" t="s">
        <v>18</v>
      </c>
      <c r="F392" t="s">
        <v>4208</v>
      </c>
      <c r="G392" t="s">
        <v>4209</v>
      </c>
      <c r="H392" t="s">
        <v>4210</v>
      </c>
      <c r="I392" t="s">
        <v>34</v>
      </c>
      <c r="J392" t="s">
        <v>1385</v>
      </c>
      <c r="K392" t="s">
        <v>24</v>
      </c>
      <c r="L392" t="s">
        <v>82</v>
      </c>
      <c r="M392" t="s">
        <v>4211</v>
      </c>
      <c r="N392" t="s">
        <v>46</v>
      </c>
      <c r="P392" t="s">
        <v>10637</v>
      </c>
      <c r="Q392" t="s">
        <v>10660</v>
      </c>
      <c r="R392">
        <v>1</v>
      </c>
      <c r="S392" t="s">
        <v>10673</v>
      </c>
      <c r="Y392" s="4" t="s">
        <v>11417</v>
      </c>
      <c r="Z392" s="9">
        <v>1</v>
      </c>
    </row>
    <row r="393" spans="1:26" x14ac:dyDescent="0.25">
      <c r="A393" t="s">
        <v>485</v>
      </c>
      <c r="B393" t="s">
        <v>101</v>
      </c>
      <c r="C393" t="s">
        <v>76</v>
      </c>
      <c r="D393" t="s">
        <v>102</v>
      </c>
      <c r="E393" t="s">
        <v>18</v>
      </c>
      <c r="F393" t="s">
        <v>8748</v>
      </c>
      <c r="G393" t="s">
        <v>8749</v>
      </c>
      <c r="H393" t="s">
        <v>8750</v>
      </c>
      <c r="I393" t="s">
        <v>34</v>
      </c>
      <c r="J393" t="s">
        <v>1398</v>
      </c>
      <c r="K393" t="s">
        <v>24</v>
      </c>
      <c r="L393" t="s">
        <v>82</v>
      </c>
      <c r="M393" t="s">
        <v>8751</v>
      </c>
      <c r="N393" t="s">
        <v>46</v>
      </c>
      <c r="P393" t="s">
        <v>10677</v>
      </c>
      <c r="Q393" t="s">
        <v>10148</v>
      </c>
      <c r="R393">
        <v>1</v>
      </c>
      <c r="S393" t="s">
        <v>10678</v>
      </c>
      <c r="Y393" s="4" t="s">
        <v>11420</v>
      </c>
      <c r="Z393" s="9">
        <v>1</v>
      </c>
    </row>
    <row r="394" spans="1:26" x14ac:dyDescent="0.25">
      <c r="A394" t="s">
        <v>100</v>
      </c>
      <c r="B394" t="s">
        <v>101</v>
      </c>
      <c r="C394" t="s">
        <v>76</v>
      </c>
      <c r="D394" t="s">
        <v>102</v>
      </c>
      <c r="E394" t="s">
        <v>18</v>
      </c>
      <c r="F394" t="s">
        <v>103</v>
      </c>
      <c r="G394" t="s">
        <v>104</v>
      </c>
      <c r="H394" t="s">
        <v>105</v>
      </c>
      <c r="I394" t="s">
        <v>34</v>
      </c>
      <c r="J394" t="s">
        <v>106</v>
      </c>
      <c r="K394" t="s">
        <v>24</v>
      </c>
      <c r="L394" t="s">
        <v>82</v>
      </c>
      <c r="M394" t="s">
        <v>107</v>
      </c>
      <c r="N394" t="s">
        <v>46</v>
      </c>
      <c r="P394" t="s">
        <v>10375</v>
      </c>
      <c r="Q394" t="s">
        <v>10679</v>
      </c>
      <c r="R394">
        <v>2</v>
      </c>
      <c r="S394" t="s">
        <v>10680</v>
      </c>
      <c r="Y394" s="4" t="s">
        <v>13015</v>
      </c>
      <c r="Z394" s="9">
        <v>1</v>
      </c>
    </row>
    <row r="395" spans="1:26" x14ac:dyDescent="0.25">
      <c r="A395" t="s">
        <v>100</v>
      </c>
      <c r="B395" t="s">
        <v>101</v>
      </c>
      <c r="C395" t="s">
        <v>76</v>
      </c>
      <c r="D395" t="s">
        <v>102</v>
      </c>
      <c r="E395" t="s">
        <v>18</v>
      </c>
      <c r="F395" t="s">
        <v>4330</v>
      </c>
      <c r="G395" t="s">
        <v>4331</v>
      </c>
      <c r="H395" t="s">
        <v>4332</v>
      </c>
      <c r="I395" t="s">
        <v>34</v>
      </c>
      <c r="J395" t="s">
        <v>1385</v>
      </c>
      <c r="K395" t="s">
        <v>24</v>
      </c>
      <c r="L395" t="s">
        <v>82</v>
      </c>
      <c r="M395" t="s">
        <v>4333</v>
      </c>
      <c r="N395" t="s">
        <v>46</v>
      </c>
      <c r="P395" t="s">
        <v>10681</v>
      </c>
      <c r="Q395" t="s">
        <v>10416</v>
      </c>
      <c r="R395">
        <v>1</v>
      </c>
      <c r="S395" t="s">
        <v>10682</v>
      </c>
      <c r="Y395" s="4" t="s">
        <v>12745</v>
      </c>
      <c r="Z395" s="9">
        <v>1</v>
      </c>
    </row>
    <row r="396" spans="1:26" x14ac:dyDescent="0.25">
      <c r="A396" t="s">
        <v>100</v>
      </c>
      <c r="B396" t="s">
        <v>101</v>
      </c>
      <c r="C396" t="s">
        <v>76</v>
      </c>
      <c r="D396" t="s">
        <v>102</v>
      </c>
      <c r="E396" t="s">
        <v>18</v>
      </c>
      <c r="F396" t="s">
        <v>4330</v>
      </c>
      <c r="G396" t="s">
        <v>4331</v>
      </c>
      <c r="H396" t="s">
        <v>4332</v>
      </c>
      <c r="I396" t="s">
        <v>34</v>
      </c>
      <c r="J396" t="s">
        <v>1385</v>
      </c>
      <c r="K396" t="s">
        <v>24</v>
      </c>
      <c r="L396" t="s">
        <v>82</v>
      </c>
      <c r="M396" t="s">
        <v>4333</v>
      </c>
      <c r="N396" t="s">
        <v>46</v>
      </c>
      <c r="P396" t="s">
        <v>10683</v>
      </c>
      <c r="Q396" t="s">
        <v>10684</v>
      </c>
      <c r="R396">
        <v>1</v>
      </c>
      <c r="S396" t="s">
        <v>10682</v>
      </c>
      <c r="Y396" s="4" t="s">
        <v>12721</v>
      </c>
      <c r="Z396" s="9">
        <v>1</v>
      </c>
    </row>
    <row r="397" spans="1:26" x14ac:dyDescent="0.25">
      <c r="A397" t="s">
        <v>100</v>
      </c>
      <c r="B397" t="s">
        <v>101</v>
      </c>
      <c r="C397" t="s">
        <v>76</v>
      </c>
      <c r="D397" t="s">
        <v>102</v>
      </c>
      <c r="E397" t="s">
        <v>18</v>
      </c>
      <c r="F397" t="s">
        <v>4330</v>
      </c>
      <c r="G397" t="s">
        <v>4331</v>
      </c>
      <c r="H397" t="s">
        <v>4332</v>
      </c>
      <c r="I397" t="s">
        <v>34</v>
      </c>
      <c r="J397" t="s">
        <v>1385</v>
      </c>
      <c r="K397" t="s">
        <v>24</v>
      </c>
      <c r="L397" t="s">
        <v>82</v>
      </c>
      <c r="M397" t="s">
        <v>4333</v>
      </c>
      <c r="N397" t="s">
        <v>46</v>
      </c>
      <c r="P397" t="s">
        <v>10685</v>
      </c>
      <c r="Q397" t="s">
        <v>10150</v>
      </c>
      <c r="R397">
        <v>1</v>
      </c>
      <c r="S397" t="s">
        <v>10682</v>
      </c>
      <c r="Y397" s="4" t="s">
        <v>12370</v>
      </c>
      <c r="Z397" s="9">
        <v>1</v>
      </c>
    </row>
    <row r="398" spans="1:26" x14ac:dyDescent="0.25">
      <c r="A398" t="s">
        <v>100</v>
      </c>
      <c r="B398" t="s">
        <v>101</v>
      </c>
      <c r="C398" t="s">
        <v>76</v>
      </c>
      <c r="D398" t="s">
        <v>102</v>
      </c>
      <c r="E398" t="s">
        <v>18</v>
      </c>
      <c r="F398" t="s">
        <v>4330</v>
      </c>
      <c r="G398" t="s">
        <v>4331</v>
      </c>
      <c r="H398" t="s">
        <v>4332</v>
      </c>
      <c r="I398" t="s">
        <v>34</v>
      </c>
      <c r="J398" t="s">
        <v>1385</v>
      </c>
      <c r="K398" t="s">
        <v>24</v>
      </c>
      <c r="L398" t="s">
        <v>82</v>
      </c>
      <c r="M398" t="s">
        <v>4333</v>
      </c>
      <c r="N398" t="s">
        <v>46</v>
      </c>
      <c r="P398" t="s">
        <v>10686</v>
      </c>
      <c r="Q398" t="s">
        <v>10687</v>
      </c>
      <c r="R398">
        <v>1</v>
      </c>
      <c r="S398" t="s">
        <v>10682</v>
      </c>
      <c r="Y398" s="4" t="s">
        <v>10619</v>
      </c>
      <c r="Z398" s="9">
        <v>1</v>
      </c>
    </row>
    <row r="399" spans="1:26" x14ac:dyDescent="0.25">
      <c r="A399" t="s">
        <v>100</v>
      </c>
      <c r="B399" t="s">
        <v>101</v>
      </c>
      <c r="C399" t="s">
        <v>76</v>
      </c>
      <c r="D399" t="s">
        <v>102</v>
      </c>
      <c r="E399" t="s">
        <v>18</v>
      </c>
      <c r="F399" t="s">
        <v>4330</v>
      </c>
      <c r="G399" t="s">
        <v>4331</v>
      </c>
      <c r="H399" t="s">
        <v>4332</v>
      </c>
      <c r="I399" t="s">
        <v>34</v>
      </c>
      <c r="J399" t="s">
        <v>1385</v>
      </c>
      <c r="K399" t="s">
        <v>24</v>
      </c>
      <c r="L399" t="s">
        <v>82</v>
      </c>
      <c r="M399" t="s">
        <v>4333</v>
      </c>
      <c r="N399" t="s">
        <v>46</v>
      </c>
      <c r="P399" t="s">
        <v>10688</v>
      </c>
      <c r="Q399" t="s">
        <v>10687</v>
      </c>
      <c r="R399">
        <v>1</v>
      </c>
      <c r="S399" t="s">
        <v>10682</v>
      </c>
      <c r="Y399" s="4" t="s">
        <v>11548</v>
      </c>
      <c r="Z399" s="9">
        <v>1</v>
      </c>
    </row>
    <row r="400" spans="1:26" x14ac:dyDescent="0.25">
      <c r="A400" t="s">
        <v>100</v>
      </c>
      <c r="B400" t="s">
        <v>101</v>
      </c>
      <c r="C400" t="s">
        <v>76</v>
      </c>
      <c r="D400" t="s">
        <v>102</v>
      </c>
      <c r="E400" t="s">
        <v>18</v>
      </c>
      <c r="F400" t="s">
        <v>4330</v>
      </c>
      <c r="G400" t="s">
        <v>4331</v>
      </c>
      <c r="H400" t="s">
        <v>4332</v>
      </c>
      <c r="I400" t="s">
        <v>34</v>
      </c>
      <c r="J400" t="s">
        <v>1385</v>
      </c>
      <c r="K400" t="s">
        <v>24</v>
      </c>
      <c r="L400" t="s">
        <v>82</v>
      </c>
      <c r="M400" t="s">
        <v>4333</v>
      </c>
      <c r="N400" t="s">
        <v>46</v>
      </c>
      <c r="P400" t="s">
        <v>10689</v>
      </c>
      <c r="Q400" t="s">
        <v>10687</v>
      </c>
      <c r="R400">
        <v>1</v>
      </c>
      <c r="S400" t="s">
        <v>10682</v>
      </c>
      <c r="Y400" s="4" t="s">
        <v>11193</v>
      </c>
      <c r="Z400" s="9">
        <v>1</v>
      </c>
    </row>
    <row r="401" spans="1:26" x14ac:dyDescent="0.25">
      <c r="A401" t="s">
        <v>100</v>
      </c>
      <c r="B401" t="s">
        <v>101</v>
      </c>
      <c r="C401" t="s">
        <v>76</v>
      </c>
      <c r="D401" t="s">
        <v>102</v>
      </c>
      <c r="E401" t="s">
        <v>18</v>
      </c>
      <c r="F401" t="s">
        <v>8165</v>
      </c>
      <c r="G401" t="s">
        <v>8166</v>
      </c>
      <c r="H401" t="s">
        <v>8167</v>
      </c>
      <c r="I401" t="s">
        <v>34</v>
      </c>
      <c r="J401" t="s">
        <v>81</v>
      </c>
      <c r="K401" t="s">
        <v>24</v>
      </c>
      <c r="L401" t="s">
        <v>82</v>
      </c>
      <c r="M401" t="s">
        <v>8168</v>
      </c>
      <c r="N401" t="s">
        <v>46</v>
      </c>
      <c r="P401" t="s">
        <v>10690</v>
      </c>
      <c r="Q401" t="s">
        <v>10691</v>
      </c>
      <c r="R401">
        <v>2</v>
      </c>
      <c r="S401" t="s">
        <v>10692</v>
      </c>
      <c r="Y401" s="4" t="s">
        <v>11064</v>
      </c>
      <c r="Z401" s="9">
        <v>1</v>
      </c>
    </row>
    <row r="402" spans="1:26" x14ac:dyDescent="0.25">
      <c r="A402" t="s">
        <v>100</v>
      </c>
      <c r="B402" t="s">
        <v>101</v>
      </c>
      <c r="C402" t="s">
        <v>76</v>
      </c>
      <c r="D402" t="s">
        <v>102</v>
      </c>
      <c r="E402" t="s">
        <v>18</v>
      </c>
      <c r="F402" t="s">
        <v>8165</v>
      </c>
      <c r="G402" t="s">
        <v>8166</v>
      </c>
      <c r="H402" t="s">
        <v>8167</v>
      </c>
      <c r="I402" t="s">
        <v>34</v>
      </c>
      <c r="J402" t="s">
        <v>81</v>
      </c>
      <c r="K402" t="s">
        <v>24</v>
      </c>
      <c r="L402" t="s">
        <v>82</v>
      </c>
      <c r="M402" t="s">
        <v>8168</v>
      </c>
      <c r="N402" t="s">
        <v>46</v>
      </c>
      <c r="P402" t="s">
        <v>10681</v>
      </c>
      <c r="Q402" t="s">
        <v>10416</v>
      </c>
      <c r="R402">
        <v>1</v>
      </c>
      <c r="S402" t="s">
        <v>10692</v>
      </c>
      <c r="Y402" s="4" t="s">
        <v>12991</v>
      </c>
      <c r="Z402" s="9">
        <v>1</v>
      </c>
    </row>
    <row r="403" spans="1:26" x14ac:dyDescent="0.25">
      <c r="A403" t="s">
        <v>100</v>
      </c>
      <c r="B403" t="s">
        <v>101</v>
      </c>
      <c r="C403" t="s">
        <v>76</v>
      </c>
      <c r="D403" t="s">
        <v>102</v>
      </c>
      <c r="E403" t="s">
        <v>18</v>
      </c>
      <c r="F403" t="s">
        <v>8165</v>
      </c>
      <c r="G403" t="s">
        <v>8166</v>
      </c>
      <c r="H403" t="s">
        <v>8167</v>
      </c>
      <c r="I403" t="s">
        <v>34</v>
      </c>
      <c r="J403" t="s">
        <v>81</v>
      </c>
      <c r="K403" t="s">
        <v>24</v>
      </c>
      <c r="L403" t="s">
        <v>82</v>
      </c>
      <c r="M403" t="s">
        <v>8168</v>
      </c>
      <c r="N403" t="s">
        <v>46</v>
      </c>
      <c r="P403" t="s">
        <v>10693</v>
      </c>
      <c r="Q403" t="s">
        <v>10347</v>
      </c>
      <c r="R403">
        <v>1</v>
      </c>
      <c r="S403" t="s">
        <v>10692</v>
      </c>
      <c r="Y403" s="4" t="s">
        <v>10997</v>
      </c>
      <c r="Z403" s="9">
        <v>1</v>
      </c>
    </row>
    <row r="404" spans="1:26" x14ac:dyDescent="0.25">
      <c r="A404" t="s">
        <v>100</v>
      </c>
      <c r="B404" t="s">
        <v>101</v>
      </c>
      <c r="C404" t="s">
        <v>76</v>
      </c>
      <c r="D404" t="s">
        <v>102</v>
      </c>
      <c r="E404" t="s">
        <v>18</v>
      </c>
      <c r="F404" t="s">
        <v>8165</v>
      </c>
      <c r="G404" t="s">
        <v>8166</v>
      </c>
      <c r="H404" t="s">
        <v>8167</v>
      </c>
      <c r="I404" t="s">
        <v>34</v>
      </c>
      <c r="J404" t="s">
        <v>81</v>
      </c>
      <c r="K404" t="s">
        <v>24</v>
      </c>
      <c r="L404" t="s">
        <v>82</v>
      </c>
      <c r="M404" t="s">
        <v>8168</v>
      </c>
      <c r="N404" t="s">
        <v>46</v>
      </c>
      <c r="P404" t="s">
        <v>10694</v>
      </c>
      <c r="Q404" t="s">
        <v>10695</v>
      </c>
      <c r="R404">
        <v>1</v>
      </c>
      <c r="S404" t="s">
        <v>10692</v>
      </c>
      <c r="Y404" s="4" t="s">
        <v>10620</v>
      </c>
      <c r="Z404" s="9">
        <v>1</v>
      </c>
    </row>
    <row r="405" spans="1:26" x14ac:dyDescent="0.25">
      <c r="A405" t="s">
        <v>100</v>
      </c>
      <c r="B405" t="s">
        <v>101</v>
      </c>
      <c r="C405" t="s">
        <v>76</v>
      </c>
      <c r="D405" t="s">
        <v>102</v>
      </c>
      <c r="E405" t="s">
        <v>18</v>
      </c>
      <c r="F405" t="s">
        <v>8165</v>
      </c>
      <c r="G405" t="s">
        <v>8166</v>
      </c>
      <c r="H405" t="s">
        <v>8167</v>
      </c>
      <c r="I405" t="s">
        <v>34</v>
      </c>
      <c r="J405" t="s">
        <v>81</v>
      </c>
      <c r="K405" t="s">
        <v>24</v>
      </c>
      <c r="L405" t="s">
        <v>82</v>
      </c>
      <c r="M405" t="s">
        <v>8168</v>
      </c>
      <c r="N405" t="s">
        <v>46</v>
      </c>
      <c r="P405" t="s">
        <v>10696</v>
      </c>
      <c r="Q405" t="s">
        <v>10695</v>
      </c>
      <c r="R405">
        <v>1</v>
      </c>
      <c r="S405" t="s">
        <v>10692</v>
      </c>
      <c r="Y405" s="4" t="s">
        <v>10891</v>
      </c>
      <c r="Z405" s="9">
        <v>1</v>
      </c>
    </row>
    <row r="406" spans="1:26" x14ac:dyDescent="0.25">
      <c r="A406" t="s">
        <v>100</v>
      </c>
      <c r="B406" t="s">
        <v>101</v>
      </c>
      <c r="C406" t="s">
        <v>76</v>
      </c>
      <c r="D406" t="s">
        <v>102</v>
      </c>
      <c r="E406" t="s">
        <v>18</v>
      </c>
      <c r="F406" t="s">
        <v>8165</v>
      </c>
      <c r="G406" t="s">
        <v>8166</v>
      </c>
      <c r="H406" t="s">
        <v>8167</v>
      </c>
      <c r="I406" t="s">
        <v>34</v>
      </c>
      <c r="J406" t="s">
        <v>81</v>
      </c>
      <c r="K406" t="s">
        <v>24</v>
      </c>
      <c r="L406" t="s">
        <v>82</v>
      </c>
      <c r="M406" t="s">
        <v>8168</v>
      </c>
      <c r="N406" t="s">
        <v>46</v>
      </c>
      <c r="P406" t="s">
        <v>10697</v>
      </c>
      <c r="Q406" t="s">
        <v>10695</v>
      </c>
      <c r="R406">
        <v>1</v>
      </c>
      <c r="S406" t="s">
        <v>10692</v>
      </c>
      <c r="Y406" s="4" t="s">
        <v>12919</v>
      </c>
      <c r="Z406" s="9">
        <v>1</v>
      </c>
    </row>
    <row r="407" spans="1:26" x14ac:dyDescent="0.25">
      <c r="A407" t="s">
        <v>100</v>
      </c>
      <c r="B407" t="s">
        <v>101</v>
      </c>
      <c r="C407" t="s">
        <v>76</v>
      </c>
      <c r="D407" t="s">
        <v>102</v>
      </c>
      <c r="E407" t="s">
        <v>18</v>
      </c>
      <c r="F407" t="s">
        <v>8165</v>
      </c>
      <c r="G407" t="s">
        <v>8166</v>
      </c>
      <c r="H407" t="s">
        <v>8167</v>
      </c>
      <c r="I407" t="s">
        <v>34</v>
      </c>
      <c r="J407" t="s">
        <v>81</v>
      </c>
      <c r="K407" t="s">
        <v>24</v>
      </c>
      <c r="L407" t="s">
        <v>82</v>
      </c>
      <c r="M407" t="s">
        <v>8168</v>
      </c>
      <c r="N407" t="s">
        <v>46</v>
      </c>
      <c r="P407" t="s">
        <v>10698</v>
      </c>
      <c r="Q407" t="s">
        <v>10695</v>
      </c>
      <c r="R407">
        <v>1</v>
      </c>
      <c r="S407" t="s">
        <v>10692</v>
      </c>
      <c r="Y407" s="4" t="s">
        <v>13234</v>
      </c>
      <c r="Z407" s="9">
        <v>1</v>
      </c>
    </row>
    <row r="408" spans="1:26" x14ac:dyDescent="0.25">
      <c r="A408" t="s">
        <v>100</v>
      </c>
      <c r="B408" t="s">
        <v>101</v>
      </c>
      <c r="C408" t="s">
        <v>76</v>
      </c>
      <c r="D408" t="s">
        <v>102</v>
      </c>
      <c r="E408" t="s">
        <v>18</v>
      </c>
      <c r="F408" t="s">
        <v>8165</v>
      </c>
      <c r="G408" t="s">
        <v>8166</v>
      </c>
      <c r="H408" t="s">
        <v>8167</v>
      </c>
      <c r="I408" t="s">
        <v>34</v>
      </c>
      <c r="J408" t="s">
        <v>81</v>
      </c>
      <c r="K408" t="s">
        <v>24</v>
      </c>
      <c r="L408" t="s">
        <v>82</v>
      </c>
      <c r="M408" t="s">
        <v>8168</v>
      </c>
      <c r="N408" t="s">
        <v>46</v>
      </c>
      <c r="P408" t="s">
        <v>10699</v>
      </c>
      <c r="Q408" t="s">
        <v>10695</v>
      </c>
      <c r="R408">
        <v>1</v>
      </c>
      <c r="S408" t="s">
        <v>10692</v>
      </c>
      <c r="Y408" s="4" t="s">
        <v>11736</v>
      </c>
      <c r="Z408" s="9">
        <v>1</v>
      </c>
    </row>
    <row r="409" spans="1:26" x14ac:dyDescent="0.25">
      <c r="A409" t="s">
        <v>100</v>
      </c>
      <c r="B409" t="s">
        <v>101</v>
      </c>
      <c r="C409" t="s">
        <v>76</v>
      </c>
      <c r="D409" t="s">
        <v>102</v>
      </c>
      <c r="E409" t="s">
        <v>18</v>
      </c>
      <c r="F409" t="s">
        <v>8165</v>
      </c>
      <c r="G409" t="s">
        <v>8166</v>
      </c>
      <c r="H409" t="s">
        <v>8167</v>
      </c>
      <c r="I409" t="s">
        <v>34</v>
      </c>
      <c r="J409" t="s">
        <v>81</v>
      </c>
      <c r="K409" t="s">
        <v>24</v>
      </c>
      <c r="L409" t="s">
        <v>82</v>
      </c>
      <c r="M409" t="s">
        <v>8168</v>
      </c>
      <c r="N409" t="s">
        <v>46</v>
      </c>
      <c r="P409" t="s">
        <v>10700</v>
      </c>
      <c r="Q409" t="s">
        <v>10695</v>
      </c>
      <c r="R409">
        <v>1</v>
      </c>
      <c r="S409" t="s">
        <v>10692</v>
      </c>
      <c r="Y409" s="4" t="s">
        <v>10618</v>
      </c>
      <c r="Z409" s="9">
        <v>1</v>
      </c>
    </row>
    <row r="410" spans="1:26" x14ac:dyDescent="0.25">
      <c r="A410" t="s">
        <v>100</v>
      </c>
      <c r="B410" t="s">
        <v>101</v>
      </c>
      <c r="C410" t="s">
        <v>76</v>
      </c>
      <c r="D410" t="s">
        <v>102</v>
      </c>
      <c r="E410" t="s">
        <v>18</v>
      </c>
      <c r="F410" t="s">
        <v>8165</v>
      </c>
      <c r="G410" t="s">
        <v>8166</v>
      </c>
      <c r="H410" t="s">
        <v>8167</v>
      </c>
      <c r="I410" t="s">
        <v>34</v>
      </c>
      <c r="J410" t="s">
        <v>81</v>
      </c>
      <c r="K410" t="s">
        <v>24</v>
      </c>
      <c r="L410" t="s">
        <v>82</v>
      </c>
      <c r="M410" t="s">
        <v>8168</v>
      </c>
      <c r="N410" t="s">
        <v>46</v>
      </c>
      <c r="P410" t="s">
        <v>10701</v>
      </c>
      <c r="Q410" t="s">
        <v>10695</v>
      </c>
      <c r="R410">
        <v>1</v>
      </c>
      <c r="S410" t="s">
        <v>10692</v>
      </c>
      <c r="Y410" s="4" t="s">
        <v>10813</v>
      </c>
      <c r="Z410" s="9">
        <v>1</v>
      </c>
    </row>
    <row r="411" spans="1:26" x14ac:dyDescent="0.25">
      <c r="A411" t="s">
        <v>100</v>
      </c>
      <c r="B411" t="s">
        <v>101</v>
      </c>
      <c r="C411" t="s">
        <v>76</v>
      </c>
      <c r="D411" t="s">
        <v>102</v>
      </c>
      <c r="E411" t="s">
        <v>18</v>
      </c>
      <c r="F411" t="s">
        <v>8165</v>
      </c>
      <c r="G411" t="s">
        <v>8166</v>
      </c>
      <c r="H411" t="s">
        <v>8167</v>
      </c>
      <c r="I411" t="s">
        <v>34</v>
      </c>
      <c r="J411" t="s">
        <v>81</v>
      </c>
      <c r="K411" t="s">
        <v>24</v>
      </c>
      <c r="L411" t="s">
        <v>82</v>
      </c>
      <c r="M411" t="s">
        <v>8168</v>
      </c>
      <c r="N411" t="s">
        <v>46</v>
      </c>
      <c r="P411" t="s">
        <v>10137</v>
      </c>
      <c r="Q411" t="s">
        <v>10702</v>
      </c>
      <c r="R411">
        <v>2</v>
      </c>
      <c r="S411" t="s">
        <v>10692</v>
      </c>
      <c r="Y411" s="4" t="s">
        <v>11177</v>
      </c>
      <c r="Z411" s="9">
        <v>1</v>
      </c>
    </row>
    <row r="412" spans="1:26" x14ac:dyDescent="0.25">
      <c r="A412" t="s">
        <v>100</v>
      </c>
      <c r="B412" t="s">
        <v>101</v>
      </c>
      <c r="C412" t="s">
        <v>76</v>
      </c>
      <c r="D412" t="s">
        <v>102</v>
      </c>
      <c r="E412" t="s">
        <v>18</v>
      </c>
      <c r="F412" t="s">
        <v>8165</v>
      </c>
      <c r="G412" t="s">
        <v>8166</v>
      </c>
      <c r="H412" t="s">
        <v>8167</v>
      </c>
      <c r="I412" t="s">
        <v>34</v>
      </c>
      <c r="J412" t="s">
        <v>81</v>
      </c>
      <c r="K412" t="s">
        <v>24</v>
      </c>
      <c r="L412" t="s">
        <v>82</v>
      </c>
      <c r="M412" t="s">
        <v>8168</v>
      </c>
      <c r="N412" t="s">
        <v>46</v>
      </c>
      <c r="P412" t="s">
        <v>10703</v>
      </c>
      <c r="Q412" t="s">
        <v>10604</v>
      </c>
      <c r="R412">
        <v>1</v>
      </c>
      <c r="S412" t="s">
        <v>10692</v>
      </c>
      <c r="Y412" s="4" t="s">
        <v>11852</v>
      </c>
      <c r="Z412" s="9">
        <v>1</v>
      </c>
    </row>
    <row r="413" spans="1:26" x14ac:dyDescent="0.25">
      <c r="A413" t="s">
        <v>100</v>
      </c>
      <c r="B413" t="s">
        <v>101</v>
      </c>
      <c r="C413" t="s">
        <v>76</v>
      </c>
      <c r="D413" t="s">
        <v>102</v>
      </c>
      <c r="E413" t="s">
        <v>18</v>
      </c>
      <c r="F413" t="s">
        <v>8165</v>
      </c>
      <c r="G413" t="s">
        <v>8166</v>
      </c>
      <c r="H413" t="s">
        <v>8167</v>
      </c>
      <c r="I413" t="s">
        <v>34</v>
      </c>
      <c r="J413" t="s">
        <v>81</v>
      </c>
      <c r="K413" t="s">
        <v>24</v>
      </c>
      <c r="L413" t="s">
        <v>82</v>
      </c>
      <c r="M413" t="s">
        <v>8168</v>
      </c>
      <c r="N413" t="s">
        <v>46</v>
      </c>
      <c r="P413" t="s">
        <v>10704</v>
      </c>
      <c r="Q413" t="s">
        <v>10604</v>
      </c>
      <c r="R413">
        <v>1</v>
      </c>
      <c r="S413" t="s">
        <v>10692</v>
      </c>
      <c r="Y413" s="4" t="s">
        <v>12823</v>
      </c>
      <c r="Z413" s="9">
        <v>1</v>
      </c>
    </row>
    <row r="414" spans="1:26" x14ac:dyDescent="0.25">
      <c r="A414" t="s">
        <v>100</v>
      </c>
      <c r="B414" t="s">
        <v>101</v>
      </c>
      <c r="C414" t="s">
        <v>76</v>
      </c>
      <c r="D414" t="s">
        <v>102</v>
      </c>
      <c r="E414" t="s">
        <v>18</v>
      </c>
      <c r="F414" t="s">
        <v>8165</v>
      </c>
      <c r="G414" t="s">
        <v>8166</v>
      </c>
      <c r="H414" t="s">
        <v>8167</v>
      </c>
      <c r="I414" t="s">
        <v>34</v>
      </c>
      <c r="J414" t="s">
        <v>81</v>
      </c>
      <c r="K414" t="s">
        <v>24</v>
      </c>
      <c r="L414" t="s">
        <v>82</v>
      </c>
      <c r="M414" t="s">
        <v>8168</v>
      </c>
      <c r="N414" t="s">
        <v>46</v>
      </c>
      <c r="P414" t="s">
        <v>10705</v>
      </c>
      <c r="Q414" t="s">
        <v>10604</v>
      </c>
      <c r="R414">
        <v>1</v>
      </c>
      <c r="S414" t="s">
        <v>10692</v>
      </c>
      <c r="Y414" s="4" t="s">
        <v>12253</v>
      </c>
      <c r="Z414" s="9">
        <v>1</v>
      </c>
    </row>
    <row r="415" spans="1:26" x14ac:dyDescent="0.25">
      <c r="A415" t="s">
        <v>100</v>
      </c>
      <c r="B415" t="s">
        <v>101</v>
      </c>
      <c r="C415" t="s">
        <v>76</v>
      </c>
      <c r="D415" t="s">
        <v>102</v>
      </c>
      <c r="E415" t="s">
        <v>18</v>
      </c>
      <c r="F415" t="s">
        <v>8165</v>
      </c>
      <c r="G415" t="s">
        <v>8166</v>
      </c>
      <c r="H415" t="s">
        <v>8167</v>
      </c>
      <c r="I415" t="s">
        <v>34</v>
      </c>
      <c r="J415" t="s">
        <v>81</v>
      </c>
      <c r="K415" t="s">
        <v>24</v>
      </c>
      <c r="L415" t="s">
        <v>82</v>
      </c>
      <c r="M415" t="s">
        <v>8168</v>
      </c>
      <c r="N415" t="s">
        <v>46</v>
      </c>
      <c r="P415" t="s">
        <v>10706</v>
      </c>
      <c r="Q415" t="s">
        <v>10604</v>
      </c>
      <c r="R415">
        <v>1</v>
      </c>
      <c r="S415" t="s">
        <v>10692</v>
      </c>
      <c r="Y415" s="4" t="s">
        <v>12715</v>
      </c>
      <c r="Z415" s="9">
        <v>1</v>
      </c>
    </row>
    <row r="416" spans="1:26" x14ac:dyDescent="0.25">
      <c r="A416" t="s">
        <v>100</v>
      </c>
      <c r="B416" t="s">
        <v>101</v>
      </c>
      <c r="C416" t="s">
        <v>76</v>
      </c>
      <c r="D416" t="s">
        <v>102</v>
      </c>
      <c r="E416" t="s">
        <v>18</v>
      </c>
      <c r="F416" t="s">
        <v>8165</v>
      </c>
      <c r="G416" t="s">
        <v>8166</v>
      </c>
      <c r="H416" t="s">
        <v>8167</v>
      </c>
      <c r="I416" t="s">
        <v>34</v>
      </c>
      <c r="J416" t="s">
        <v>81</v>
      </c>
      <c r="K416" t="s">
        <v>24</v>
      </c>
      <c r="L416" t="s">
        <v>82</v>
      </c>
      <c r="M416" t="s">
        <v>8168</v>
      </c>
      <c r="N416" t="s">
        <v>46</v>
      </c>
      <c r="P416" t="s">
        <v>10707</v>
      </c>
      <c r="Q416" t="s">
        <v>10604</v>
      </c>
      <c r="R416">
        <v>1</v>
      </c>
      <c r="S416" t="s">
        <v>10692</v>
      </c>
      <c r="Y416" s="4" t="s">
        <v>11333</v>
      </c>
      <c r="Z416" s="9">
        <v>1</v>
      </c>
    </row>
    <row r="417" spans="1:26" x14ac:dyDescent="0.25">
      <c r="A417" t="s">
        <v>100</v>
      </c>
      <c r="B417" t="s">
        <v>101</v>
      </c>
      <c r="C417" t="s">
        <v>76</v>
      </c>
      <c r="D417" t="s">
        <v>102</v>
      </c>
      <c r="E417" t="s">
        <v>18</v>
      </c>
      <c r="F417" t="s">
        <v>8165</v>
      </c>
      <c r="G417" t="s">
        <v>8166</v>
      </c>
      <c r="H417" t="s">
        <v>8167</v>
      </c>
      <c r="I417" t="s">
        <v>34</v>
      </c>
      <c r="J417" t="s">
        <v>81</v>
      </c>
      <c r="K417" t="s">
        <v>24</v>
      </c>
      <c r="L417" t="s">
        <v>82</v>
      </c>
      <c r="M417" t="s">
        <v>8168</v>
      </c>
      <c r="N417" t="s">
        <v>46</v>
      </c>
      <c r="P417" t="s">
        <v>10708</v>
      </c>
      <c r="Q417" t="s">
        <v>10604</v>
      </c>
      <c r="R417">
        <v>1</v>
      </c>
      <c r="S417" t="s">
        <v>10692</v>
      </c>
      <c r="Y417" s="4" t="s">
        <v>10810</v>
      </c>
      <c r="Z417" s="9">
        <v>1</v>
      </c>
    </row>
    <row r="418" spans="1:26" x14ac:dyDescent="0.25">
      <c r="A418" t="s">
        <v>4973</v>
      </c>
      <c r="B418" t="s">
        <v>4739</v>
      </c>
      <c r="C418" t="s">
        <v>16</v>
      </c>
      <c r="D418" t="s">
        <v>102</v>
      </c>
      <c r="E418" t="s">
        <v>695</v>
      </c>
      <c r="F418" t="s">
        <v>4974</v>
      </c>
      <c r="G418" t="s">
        <v>4975</v>
      </c>
      <c r="H418" t="s">
        <v>4976</v>
      </c>
      <c r="I418" t="s">
        <v>34</v>
      </c>
      <c r="J418" t="s">
        <v>1468</v>
      </c>
      <c r="K418" t="s">
        <v>24</v>
      </c>
      <c r="L418" t="s">
        <v>82</v>
      </c>
      <c r="M418" t="s">
        <v>4977</v>
      </c>
      <c r="N418" t="s">
        <v>46</v>
      </c>
      <c r="P418" t="s">
        <v>10709</v>
      </c>
      <c r="Q418" t="s">
        <v>10152</v>
      </c>
      <c r="R418">
        <v>1</v>
      </c>
      <c r="S418" t="s">
        <v>10710</v>
      </c>
      <c r="Y418" s="4" t="s">
        <v>12361</v>
      </c>
      <c r="Z418" s="9">
        <v>1</v>
      </c>
    </row>
    <row r="419" spans="1:26" x14ac:dyDescent="0.25">
      <c r="A419" t="s">
        <v>4973</v>
      </c>
      <c r="B419" t="s">
        <v>4739</v>
      </c>
      <c r="C419" t="s">
        <v>16</v>
      </c>
      <c r="D419" t="s">
        <v>102</v>
      </c>
      <c r="E419" t="s">
        <v>695</v>
      </c>
      <c r="F419" t="s">
        <v>4974</v>
      </c>
      <c r="G419" t="s">
        <v>4975</v>
      </c>
      <c r="H419" t="s">
        <v>4976</v>
      </c>
      <c r="I419" t="s">
        <v>34</v>
      </c>
      <c r="J419" t="s">
        <v>1468</v>
      </c>
      <c r="K419" t="s">
        <v>24</v>
      </c>
      <c r="L419" t="s">
        <v>82</v>
      </c>
      <c r="M419" t="s">
        <v>4977</v>
      </c>
      <c r="N419" t="s">
        <v>46</v>
      </c>
      <c r="P419" t="s">
        <v>10711</v>
      </c>
      <c r="Q419" t="s">
        <v>10152</v>
      </c>
      <c r="R419">
        <v>1</v>
      </c>
      <c r="S419" t="s">
        <v>10710</v>
      </c>
      <c r="Y419" s="4" t="s">
        <v>12332</v>
      </c>
      <c r="Z419" s="9">
        <v>1</v>
      </c>
    </row>
    <row r="420" spans="1:26" x14ac:dyDescent="0.25">
      <c r="A420" t="s">
        <v>4738</v>
      </c>
      <c r="B420" t="s">
        <v>4739</v>
      </c>
      <c r="C420" t="s">
        <v>16</v>
      </c>
      <c r="D420" t="s">
        <v>102</v>
      </c>
      <c r="E420" t="s">
        <v>695</v>
      </c>
      <c r="F420" t="s">
        <v>4740</v>
      </c>
      <c r="G420" t="s">
        <v>4741</v>
      </c>
      <c r="H420" t="s">
        <v>4742</v>
      </c>
      <c r="I420" t="s">
        <v>34</v>
      </c>
      <c r="J420" t="s">
        <v>1468</v>
      </c>
      <c r="K420" t="s">
        <v>24</v>
      </c>
      <c r="L420" t="s">
        <v>82</v>
      </c>
      <c r="M420" t="s">
        <v>4743</v>
      </c>
      <c r="N420" t="s">
        <v>46</v>
      </c>
      <c r="P420" t="s">
        <v>10712</v>
      </c>
      <c r="Q420" t="s">
        <v>10621</v>
      </c>
      <c r="R420">
        <v>1</v>
      </c>
      <c r="S420" t="s">
        <v>10374</v>
      </c>
      <c r="Y420" s="4" t="s">
        <v>11236</v>
      </c>
      <c r="Z420" s="9">
        <v>1</v>
      </c>
    </row>
    <row r="421" spans="1:26" x14ac:dyDescent="0.25">
      <c r="A421" t="s">
        <v>8723</v>
      </c>
      <c r="B421" t="s">
        <v>8724</v>
      </c>
      <c r="C421" t="s">
        <v>16</v>
      </c>
      <c r="D421" t="s">
        <v>503</v>
      </c>
      <c r="E421" t="s">
        <v>18</v>
      </c>
      <c r="F421" t="s">
        <v>8725</v>
      </c>
      <c r="G421" t="s">
        <v>8726</v>
      </c>
      <c r="H421" t="s">
        <v>8727</v>
      </c>
      <c r="I421" t="s">
        <v>34</v>
      </c>
      <c r="J421" t="s">
        <v>776</v>
      </c>
      <c r="K421" t="s">
        <v>24</v>
      </c>
      <c r="L421" t="s">
        <v>224</v>
      </c>
      <c r="M421" t="s">
        <v>8728</v>
      </c>
      <c r="N421" t="s">
        <v>46</v>
      </c>
      <c r="P421" t="s">
        <v>10437</v>
      </c>
      <c r="Q421" t="s">
        <v>10713</v>
      </c>
      <c r="R421">
        <v>1</v>
      </c>
      <c r="S421" t="s">
        <v>10714</v>
      </c>
      <c r="Y421" s="4" t="s">
        <v>12242</v>
      </c>
      <c r="Z421" s="9">
        <v>1</v>
      </c>
    </row>
    <row r="422" spans="1:26" x14ac:dyDescent="0.25">
      <c r="A422" t="s">
        <v>8723</v>
      </c>
      <c r="B422" t="s">
        <v>8724</v>
      </c>
      <c r="C422" t="s">
        <v>16</v>
      </c>
      <c r="D422" t="s">
        <v>503</v>
      </c>
      <c r="E422" t="s">
        <v>18</v>
      </c>
      <c r="F422" t="s">
        <v>8725</v>
      </c>
      <c r="G422" t="s">
        <v>8726</v>
      </c>
      <c r="H422" t="s">
        <v>8727</v>
      </c>
      <c r="I422" t="s">
        <v>34</v>
      </c>
      <c r="J422" t="s">
        <v>776</v>
      </c>
      <c r="K422" t="s">
        <v>24</v>
      </c>
      <c r="L422" t="s">
        <v>224</v>
      </c>
      <c r="M422" t="s">
        <v>8728</v>
      </c>
      <c r="N422" t="s">
        <v>46</v>
      </c>
      <c r="P422" t="s">
        <v>10715</v>
      </c>
      <c r="Q422" t="s">
        <v>10713</v>
      </c>
      <c r="R422">
        <v>1</v>
      </c>
      <c r="S422" t="s">
        <v>10714</v>
      </c>
      <c r="Y422" s="4" t="s">
        <v>11421</v>
      </c>
      <c r="Z422" s="9">
        <v>1</v>
      </c>
    </row>
    <row r="423" spans="1:26" x14ac:dyDescent="0.25">
      <c r="A423" t="s">
        <v>8723</v>
      </c>
      <c r="B423" t="s">
        <v>8724</v>
      </c>
      <c r="C423" t="s">
        <v>16</v>
      </c>
      <c r="D423" t="s">
        <v>503</v>
      </c>
      <c r="E423" t="s">
        <v>18</v>
      </c>
      <c r="F423" t="s">
        <v>8725</v>
      </c>
      <c r="G423" t="s">
        <v>8726</v>
      </c>
      <c r="H423" t="s">
        <v>8727</v>
      </c>
      <c r="I423" t="s">
        <v>34</v>
      </c>
      <c r="J423" t="s">
        <v>776</v>
      </c>
      <c r="K423" t="s">
        <v>24</v>
      </c>
      <c r="L423" t="s">
        <v>224</v>
      </c>
      <c r="M423" t="s">
        <v>8728</v>
      </c>
      <c r="N423" t="s">
        <v>46</v>
      </c>
      <c r="P423" t="s">
        <v>10716</v>
      </c>
      <c r="Q423" t="s">
        <v>10713</v>
      </c>
      <c r="R423">
        <v>1</v>
      </c>
      <c r="S423" t="s">
        <v>10714</v>
      </c>
      <c r="Y423" s="4" t="s">
        <v>11953</v>
      </c>
      <c r="Z423" s="9">
        <v>1</v>
      </c>
    </row>
    <row r="424" spans="1:26" x14ac:dyDescent="0.25">
      <c r="A424" t="s">
        <v>8723</v>
      </c>
      <c r="B424" t="s">
        <v>8724</v>
      </c>
      <c r="C424" t="s">
        <v>16</v>
      </c>
      <c r="D424" t="s">
        <v>503</v>
      </c>
      <c r="E424" t="s">
        <v>18</v>
      </c>
      <c r="F424" t="s">
        <v>8725</v>
      </c>
      <c r="G424" t="s">
        <v>8726</v>
      </c>
      <c r="H424" t="s">
        <v>8727</v>
      </c>
      <c r="I424" t="s">
        <v>34</v>
      </c>
      <c r="J424" t="s">
        <v>776</v>
      </c>
      <c r="K424" t="s">
        <v>24</v>
      </c>
      <c r="L424" t="s">
        <v>224</v>
      </c>
      <c r="M424" t="s">
        <v>8728</v>
      </c>
      <c r="N424" t="s">
        <v>46</v>
      </c>
      <c r="P424" t="s">
        <v>10717</v>
      </c>
      <c r="Q424" t="s">
        <v>10713</v>
      </c>
      <c r="R424">
        <v>1</v>
      </c>
      <c r="S424" t="s">
        <v>10714</v>
      </c>
      <c r="Y424" s="4" t="s">
        <v>11880</v>
      </c>
      <c r="Z424" s="9">
        <v>1</v>
      </c>
    </row>
    <row r="425" spans="1:26" x14ac:dyDescent="0.25">
      <c r="A425" t="s">
        <v>8723</v>
      </c>
      <c r="B425" t="s">
        <v>8724</v>
      </c>
      <c r="C425" t="s">
        <v>16</v>
      </c>
      <c r="D425" t="s">
        <v>503</v>
      </c>
      <c r="E425" t="s">
        <v>18</v>
      </c>
      <c r="F425" t="s">
        <v>8725</v>
      </c>
      <c r="G425" t="s">
        <v>8726</v>
      </c>
      <c r="H425" t="s">
        <v>8727</v>
      </c>
      <c r="I425" t="s">
        <v>34</v>
      </c>
      <c r="J425" t="s">
        <v>776</v>
      </c>
      <c r="K425" t="s">
        <v>24</v>
      </c>
      <c r="L425" t="s">
        <v>224</v>
      </c>
      <c r="M425" t="s">
        <v>8728</v>
      </c>
      <c r="N425" t="s">
        <v>46</v>
      </c>
      <c r="P425" t="s">
        <v>10718</v>
      </c>
      <c r="Q425" t="s">
        <v>10713</v>
      </c>
      <c r="R425">
        <v>1</v>
      </c>
      <c r="S425" t="s">
        <v>10714</v>
      </c>
      <c r="Y425" s="4" t="s">
        <v>11928</v>
      </c>
      <c r="Z425" s="9">
        <v>1</v>
      </c>
    </row>
    <row r="426" spans="1:26" x14ac:dyDescent="0.25">
      <c r="A426" t="s">
        <v>8723</v>
      </c>
      <c r="B426" t="s">
        <v>8724</v>
      </c>
      <c r="C426" t="s">
        <v>16</v>
      </c>
      <c r="D426" t="s">
        <v>503</v>
      </c>
      <c r="E426" t="s">
        <v>18</v>
      </c>
      <c r="F426" t="s">
        <v>8725</v>
      </c>
      <c r="G426" t="s">
        <v>8726</v>
      </c>
      <c r="H426" t="s">
        <v>8727</v>
      </c>
      <c r="I426" t="s">
        <v>34</v>
      </c>
      <c r="J426" t="s">
        <v>776</v>
      </c>
      <c r="K426" t="s">
        <v>24</v>
      </c>
      <c r="L426" t="s">
        <v>224</v>
      </c>
      <c r="M426" t="s">
        <v>8728</v>
      </c>
      <c r="N426" t="s">
        <v>46</v>
      </c>
      <c r="P426" t="s">
        <v>10719</v>
      </c>
      <c r="Q426" t="s">
        <v>10720</v>
      </c>
      <c r="R426">
        <v>1</v>
      </c>
      <c r="S426" t="s">
        <v>10714</v>
      </c>
      <c r="Y426" s="4" t="s">
        <v>11745</v>
      </c>
      <c r="Z426" s="9">
        <v>1</v>
      </c>
    </row>
    <row r="427" spans="1:26" x14ac:dyDescent="0.25">
      <c r="A427" t="s">
        <v>8723</v>
      </c>
      <c r="B427" t="s">
        <v>8724</v>
      </c>
      <c r="C427" t="s">
        <v>16</v>
      </c>
      <c r="D427" t="s">
        <v>503</v>
      </c>
      <c r="E427" t="s">
        <v>18</v>
      </c>
      <c r="F427" t="s">
        <v>8725</v>
      </c>
      <c r="G427" t="s">
        <v>8726</v>
      </c>
      <c r="H427" t="s">
        <v>8727</v>
      </c>
      <c r="I427" t="s">
        <v>34</v>
      </c>
      <c r="J427" t="s">
        <v>776</v>
      </c>
      <c r="K427" t="s">
        <v>24</v>
      </c>
      <c r="L427" t="s">
        <v>224</v>
      </c>
      <c r="M427" t="s">
        <v>8728</v>
      </c>
      <c r="N427" t="s">
        <v>46</v>
      </c>
      <c r="P427" t="s">
        <v>10721</v>
      </c>
      <c r="Q427" t="s">
        <v>10722</v>
      </c>
      <c r="R427">
        <v>1</v>
      </c>
      <c r="S427" t="s">
        <v>10714</v>
      </c>
      <c r="Y427" s="4" t="s">
        <v>12893</v>
      </c>
      <c r="Z427" s="9">
        <v>1</v>
      </c>
    </row>
    <row r="428" spans="1:26" x14ac:dyDescent="0.25">
      <c r="A428" t="s">
        <v>6639</v>
      </c>
      <c r="B428" t="s">
        <v>101</v>
      </c>
      <c r="C428" t="s">
        <v>76</v>
      </c>
      <c r="D428" t="s">
        <v>102</v>
      </c>
      <c r="E428" t="s">
        <v>18</v>
      </c>
      <c r="F428" t="s">
        <v>6640</v>
      </c>
      <c r="G428" t="s">
        <v>6641</v>
      </c>
      <c r="H428" t="s">
        <v>6642</v>
      </c>
      <c r="I428" t="s">
        <v>34</v>
      </c>
      <c r="J428" t="s">
        <v>127</v>
      </c>
      <c r="K428" t="s">
        <v>24</v>
      </c>
      <c r="L428" t="s">
        <v>82</v>
      </c>
      <c r="M428" t="s">
        <v>6643</v>
      </c>
      <c r="N428" t="s">
        <v>46</v>
      </c>
      <c r="P428" t="s">
        <v>10633</v>
      </c>
      <c r="Q428" t="s">
        <v>10459</v>
      </c>
      <c r="R428">
        <v>1</v>
      </c>
      <c r="S428" t="s">
        <v>10723</v>
      </c>
      <c r="Y428" s="4" t="s">
        <v>12933</v>
      </c>
      <c r="Z428" s="9">
        <v>1</v>
      </c>
    </row>
    <row r="429" spans="1:26" x14ac:dyDescent="0.25">
      <c r="A429" t="s">
        <v>583</v>
      </c>
      <c r="B429" t="s">
        <v>584</v>
      </c>
      <c r="C429" t="s">
        <v>76</v>
      </c>
      <c r="D429" t="s">
        <v>585</v>
      </c>
      <c r="E429" t="s">
        <v>18</v>
      </c>
      <c r="F429" t="s">
        <v>586</v>
      </c>
      <c r="G429" t="s">
        <v>587</v>
      </c>
      <c r="H429" t="s">
        <v>588</v>
      </c>
      <c r="I429" t="s">
        <v>34</v>
      </c>
      <c r="J429" t="s">
        <v>589</v>
      </c>
      <c r="K429" t="s">
        <v>24</v>
      </c>
      <c r="L429" t="s">
        <v>590</v>
      </c>
      <c r="M429" t="s">
        <v>591</v>
      </c>
      <c r="N429" t="s">
        <v>46</v>
      </c>
      <c r="P429" t="s">
        <v>10724</v>
      </c>
      <c r="Q429" t="s">
        <v>10347</v>
      </c>
      <c r="R429">
        <v>1</v>
      </c>
      <c r="S429" t="s">
        <v>10263</v>
      </c>
      <c r="Y429" s="4" t="s">
        <v>11950</v>
      </c>
      <c r="Z429" s="9">
        <v>1</v>
      </c>
    </row>
    <row r="430" spans="1:26" x14ac:dyDescent="0.25">
      <c r="A430" t="s">
        <v>5035</v>
      </c>
      <c r="B430" t="s">
        <v>5036</v>
      </c>
      <c r="C430" t="s">
        <v>16</v>
      </c>
      <c r="D430" t="s">
        <v>102</v>
      </c>
      <c r="E430" t="s">
        <v>695</v>
      </c>
      <c r="F430" t="s">
        <v>5037</v>
      </c>
      <c r="G430" t="s">
        <v>5038</v>
      </c>
      <c r="H430" t="s">
        <v>5039</v>
      </c>
      <c r="I430" t="s">
        <v>34</v>
      </c>
      <c r="J430" t="s">
        <v>1543</v>
      </c>
      <c r="K430" t="s">
        <v>24</v>
      </c>
      <c r="L430" t="s">
        <v>82</v>
      </c>
      <c r="M430" t="s">
        <v>5040</v>
      </c>
      <c r="N430" t="s">
        <v>46</v>
      </c>
      <c r="P430" t="s">
        <v>10725</v>
      </c>
      <c r="Q430" t="s">
        <v>10165</v>
      </c>
      <c r="R430">
        <v>1</v>
      </c>
      <c r="S430" t="s">
        <v>10726</v>
      </c>
      <c r="Y430" s="4" t="s">
        <v>12237</v>
      </c>
      <c r="Z430" s="9">
        <v>1</v>
      </c>
    </row>
    <row r="431" spans="1:26" x14ac:dyDescent="0.25">
      <c r="A431" t="s">
        <v>5035</v>
      </c>
      <c r="B431" t="s">
        <v>5036</v>
      </c>
      <c r="C431" t="s">
        <v>16</v>
      </c>
      <c r="D431" t="s">
        <v>102</v>
      </c>
      <c r="E431" t="s">
        <v>695</v>
      </c>
      <c r="F431" t="s">
        <v>5037</v>
      </c>
      <c r="G431" t="s">
        <v>5038</v>
      </c>
      <c r="H431" t="s">
        <v>5039</v>
      </c>
      <c r="I431" t="s">
        <v>34</v>
      </c>
      <c r="J431" t="s">
        <v>1543</v>
      </c>
      <c r="K431" t="s">
        <v>24</v>
      </c>
      <c r="L431" t="s">
        <v>82</v>
      </c>
      <c r="M431" t="s">
        <v>5040</v>
      </c>
      <c r="N431" t="s">
        <v>46</v>
      </c>
      <c r="P431" t="s">
        <v>10727</v>
      </c>
      <c r="Q431" t="s">
        <v>10165</v>
      </c>
      <c r="R431">
        <v>1</v>
      </c>
      <c r="S431" t="s">
        <v>10726</v>
      </c>
      <c r="Y431" s="4" t="s">
        <v>12610</v>
      </c>
      <c r="Z431" s="9">
        <v>1</v>
      </c>
    </row>
    <row r="432" spans="1:26" x14ac:dyDescent="0.25">
      <c r="A432" t="s">
        <v>5035</v>
      </c>
      <c r="B432" t="s">
        <v>5036</v>
      </c>
      <c r="C432" t="s">
        <v>16</v>
      </c>
      <c r="D432" t="s">
        <v>102</v>
      </c>
      <c r="E432" t="s">
        <v>695</v>
      </c>
      <c r="F432" t="s">
        <v>5037</v>
      </c>
      <c r="G432" t="s">
        <v>5038</v>
      </c>
      <c r="H432" t="s">
        <v>5039</v>
      </c>
      <c r="I432" t="s">
        <v>34</v>
      </c>
      <c r="J432" t="s">
        <v>1543</v>
      </c>
      <c r="K432" t="s">
        <v>24</v>
      </c>
      <c r="L432" t="s">
        <v>82</v>
      </c>
      <c r="M432" t="s">
        <v>5040</v>
      </c>
      <c r="N432" t="s">
        <v>46</v>
      </c>
      <c r="P432" t="s">
        <v>10470</v>
      </c>
      <c r="Q432" t="s">
        <v>10165</v>
      </c>
      <c r="R432">
        <v>1</v>
      </c>
      <c r="S432" t="s">
        <v>10726</v>
      </c>
      <c r="Y432" s="4" t="s">
        <v>10940</v>
      </c>
      <c r="Z432" s="9">
        <v>1</v>
      </c>
    </row>
    <row r="433" spans="1:26" x14ac:dyDescent="0.25">
      <c r="A433" t="s">
        <v>5035</v>
      </c>
      <c r="B433" t="s">
        <v>5036</v>
      </c>
      <c r="C433" t="s">
        <v>16</v>
      </c>
      <c r="D433" t="s">
        <v>102</v>
      </c>
      <c r="E433" t="s">
        <v>695</v>
      </c>
      <c r="F433" t="s">
        <v>5037</v>
      </c>
      <c r="G433" t="s">
        <v>5038</v>
      </c>
      <c r="H433" t="s">
        <v>5039</v>
      </c>
      <c r="I433" t="s">
        <v>34</v>
      </c>
      <c r="J433" t="s">
        <v>1543</v>
      </c>
      <c r="K433" t="s">
        <v>24</v>
      </c>
      <c r="L433" t="s">
        <v>82</v>
      </c>
      <c r="M433" t="s">
        <v>5040</v>
      </c>
      <c r="N433" t="s">
        <v>46</v>
      </c>
      <c r="P433" t="s">
        <v>10417</v>
      </c>
      <c r="Q433" t="s">
        <v>10728</v>
      </c>
      <c r="R433">
        <v>2</v>
      </c>
      <c r="S433" t="s">
        <v>10726</v>
      </c>
      <c r="Y433" s="4" t="s">
        <v>12691</v>
      </c>
      <c r="Z433" s="9">
        <v>1</v>
      </c>
    </row>
    <row r="434" spans="1:26" x14ac:dyDescent="0.25">
      <c r="A434" t="s">
        <v>5035</v>
      </c>
      <c r="B434" t="s">
        <v>5036</v>
      </c>
      <c r="C434" t="s">
        <v>16</v>
      </c>
      <c r="D434" t="s">
        <v>102</v>
      </c>
      <c r="E434" t="s">
        <v>695</v>
      </c>
      <c r="F434" t="s">
        <v>5037</v>
      </c>
      <c r="G434" t="s">
        <v>5038</v>
      </c>
      <c r="H434" t="s">
        <v>5039</v>
      </c>
      <c r="I434" t="s">
        <v>34</v>
      </c>
      <c r="J434" t="s">
        <v>1543</v>
      </c>
      <c r="K434" t="s">
        <v>24</v>
      </c>
      <c r="L434" t="s">
        <v>82</v>
      </c>
      <c r="M434" t="s">
        <v>5040</v>
      </c>
      <c r="N434" t="s">
        <v>46</v>
      </c>
      <c r="P434" t="s">
        <v>10729</v>
      </c>
      <c r="Q434" t="s">
        <v>10531</v>
      </c>
      <c r="R434">
        <v>1</v>
      </c>
      <c r="S434" t="s">
        <v>10726</v>
      </c>
      <c r="Y434" s="4" t="s">
        <v>11836</v>
      </c>
      <c r="Z434" s="9">
        <v>1</v>
      </c>
    </row>
    <row r="435" spans="1:26" x14ac:dyDescent="0.25">
      <c r="A435" t="s">
        <v>5035</v>
      </c>
      <c r="B435" t="s">
        <v>5036</v>
      </c>
      <c r="C435" t="s">
        <v>16</v>
      </c>
      <c r="D435" t="s">
        <v>102</v>
      </c>
      <c r="E435" t="s">
        <v>695</v>
      </c>
      <c r="F435" t="s">
        <v>5037</v>
      </c>
      <c r="G435" t="s">
        <v>5038</v>
      </c>
      <c r="H435" t="s">
        <v>5039</v>
      </c>
      <c r="I435" t="s">
        <v>34</v>
      </c>
      <c r="J435" t="s">
        <v>1543</v>
      </c>
      <c r="K435" t="s">
        <v>24</v>
      </c>
      <c r="L435" t="s">
        <v>82</v>
      </c>
      <c r="M435" t="s">
        <v>5040</v>
      </c>
      <c r="N435" t="s">
        <v>46</v>
      </c>
      <c r="P435" t="s">
        <v>10730</v>
      </c>
      <c r="Q435" t="s">
        <v>10531</v>
      </c>
      <c r="R435">
        <v>1</v>
      </c>
      <c r="S435" t="s">
        <v>10726</v>
      </c>
      <c r="Y435" s="4" t="s">
        <v>12690</v>
      </c>
      <c r="Z435" s="9">
        <v>1</v>
      </c>
    </row>
    <row r="436" spans="1:26" x14ac:dyDescent="0.25">
      <c r="A436" t="s">
        <v>5035</v>
      </c>
      <c r="B436" t="s">
        <v>5036</v>
      </c>
      <c r="C436" t="s">
        <v>16</v>
      </c>
      <c r="D436" t="s">
        <v>102</v>
      </c>
      <c r="E436" t="s">
        <v>695</v>
      </c>
      <c r="F436" t="s">
        <v>5037</v>
      </c>
      <c r="G436" t="s">
        <v>5038</v>
      </c>
      <c r="H436" t="s">
        <v>5039</v>
      </c>
      <c r="I436" t="s">
        <v>34</v>
      </c>
      <c r="J436" t="s">
        <v>1543</v>
      </c>
      <c r="K436" t="s">
        <v>24</v>
      </c>
      <c r="L436" t="s">
        <v>82</v>
      </c>
      <c r="M436" t="s">
        <v>5040</v>
      </c>
      <c r="N436" t="s">
        <v>46</v>
      </c>
      <c r="P436" t="s">
        <v>10731</v>
      </c>
      <c r="Q436" t="s">
        <v>10531</v>
      </c>
      <c r="R436">
        <v>1</v>
      </c>
      <c r="S436" t="s">
        <v>10726</v>
      </c>
      <c r="Y436" s="4" t="s">
        <v>11352</v>
      </c>
      <c r="Z436" s="9">
        <v>1</v>
      </c>
    </row>
    <row r="437" spans="1:26" x14ac:dyDescent="0.25">
      <c r="A437" t="s">
        <v>5035</v>
      </c>
      <c r="B437" t="s">
        <v>5036</v>
      </c>
      <c r="C437" t="s">
        <v>16</v>
      </c>
      <c r="D437" t="s">
        <v>102</v>
      </c>
      <c r="E437" t="s">
        <v>695</v>
      </c>
      <c r="F437" t="s">
        <v>5037</v>
      </c>
      <c r="G437" t="s">
        <v>5038</v>
      </c>
      <c r="H437" t="s">
        <v>5039</v>
      </c>
      <c r="I437" t="s">
        <v>34</v>
      </c>
      <c r="J437" t="s">
        <v>1543</v>
      </c>
      <c r="K437" t="s">
        <v>24</v>
      </c>
      <c r="L437" t="s">
        <v>82</v>
      </c>
      <c r="M437" t="s">
        <v>5040</v>
      </c>
      <c r="N437" t="s">
        <v>46</v>
      </c>
      <c r="P437" t="s">
        <v>10732</v>
      </c>
      <c r="Q437" t="s">
        <v>10150</v>
      </c>
      <c r="R437">
        <v>1</v>
      </c>
      <c r="S437" t="s">
        <v>10726</v>
      </c>
      <c r="Y437" s="4" t="s">
        <v>12657</v>
      </c>
      <c r="Z437" s="9">
        <v>1</v>
      </c>
    </row>
    <row r="438" spans="1:26" x14ac:dyDescent="0.25">
      <c r="A438" t="s">
        <v>5035</v>
      </c>
      <c r="B438" t="s">
        <v>5036</v>
      </c>
      <c r="C438" t="s">
        <v>16</v>
      </c>
      <c r="D438" t="s">
        <v>102</v>
      </c>
      <c r="E438" t="s">
        <v>695</v>
      </c>
      <c r="F438" t="s">
        <v>5037</v>
      </c>
      <c r="G438" t="s">
        <v>5038</v>
      </c>
      <c r="H438" t="s">
        <v>5039</v>
      </c>
      <c r="I438" t="s">
        <v>34</v>
      </c>
      <c r="J438" t="s">
        <v>1543</v>
      </c>
      <c r="K438" t="s">
        <v>24</v>
      </c>
      <c r="L438" t="s">
        <v>82</v>
      </c>
      <c r="M438" t="s">
        <v>5040</v>
      </c>
      <c r="N438" t="s">
        <v>46</v>
      </c>
      <c r="P438" t="s">
        <v>10733</v>
      </c>
      <c r="Q438" t="s">
        <v>10150</v>
      </c>
      <c r="R438">
        <v>1</v>
      </c>
      <c r="S438" t="s">
        <v>10726</v>
      </c>
      <c r="Y438" s="4" t="s">
        <v>11101</v>
      </c>
      <c r="Z438" s="9">
        <v>1</v>
      </c>
    </row>
    <row r="439" spans="1:26" x14ac:dyDescent="0.25">
      <c r="A439" t="s">
        <v>5035</v>
      </c>
      <c r="B439" t="s">
        <v>5036</v>
      </c>
      <c r="C439" t="s">
        <v>16</v>
      </c>
      <c r="D439" t="s">
        <v>102</v>
      </c>
      <c r="E439" t="s">
        <v>695</v>
      </c>
      <c r="F439" t="s">
        <v>5037</v>
      </c>
      <c r="G439" t="s">
        <v>5038</v>
      </c>
      <c r="H439" t="s">
        <v>5039</v>
      </c>
      <c r="I439" t="s">
        <v>34</v>
      </c>
      <c r="J439" t="s">
        <v>1543</v>
      </c>
      <c r="K439" t="s">
        <v>24</v>
      </c>
      <c r="L439" t="s">
        <v>82</v>
      </c>
      <c r="M439" t="s">
        <v>5040</v>
      </c>
      <c r="N439" t="s">
        <v>46</v>
      </c>
      <c r="P439" t="s">
        <v>10734</v>
      </c>
      <c r="Q439" t="s">
        <v>10150</v>
      </c>
      <c r="R439">
        <v>1</v>
      </c>
      <c r="S439" t="s">
        <v>10726</v>
      </c>
      <c r="Y439" s="4" t="s">
        <v>10811</v>
      </c>
      <c r="Z439" s="9">
        <v>1</v>
      </c>
    </row>
    <row r="440" spans="1:26" x14ac:dyDescent="0.25">
      <c r="A440" t="s">
        <v>5035</v>
      </c>
      <c r="B440" t="s">
        <v>5036</v>
      </c>
      <c r="C440" t="s">
        <v>16</v>
      </c>
      <c r="D440" t="s">
        <v>102</v>
      </c>
      <c r="E440" t="s">
        <v>695</v>
      </c>
      <c r="F440" t="s">
        <v>5037</v>
      </c>
      <c r="G440" t="s">
        <v>5038</v>
      </c>
      <c r="H440" t="s">
        <v>5039</v>
      </c>
      <c r="I440" t="s">
        <v>34</v>
      </c>
      <c r="J440" t="s">
        <v>1543</v>
      </c>
      <c r="K440" t="s">
        <v>24</v>
      </c>
      <c r="L440" t="s">
        <v>82</v>
      </c>
      <c r="M440" t="s">
        <v>5040</v>
      </c>
      <c r="N440" t="s">
        <v>46</v>
      </c>
      <c r="P440" t="s">
        <v>10735</v>
      </c>
      <c r="Q440" t="s">
        <v>10150</v>
      </c>
      <c r="R440">
        <v>1</v>
      </c>
      <c r="S440" t="s">
        <v>10726</v>
      </c>
      <c r="Y440" s="4" t="s">
        <v>12754</v>
      </c>
      <c r="Z440" s="9">
        <v>1</v>
      </c>
    </row>
    <row r="441" spans="1:26" x14ac:dyDescent="0.25">
      <c r="A441" t="s">
        <v>5035</v>
      </c>
      <c r="B441" t="s">
        <v>5036</v>
      </c>
      <c r="C441" t="s">
        <v>16</v>
      </c>
      <c r="D441" t="s">
        <v>102</v>
      </c>
      <c r="E441" t="s">
        <v>695</v>
      </c>
      <c r="F441" t="s">
        <v>5037</v>
      </c>
      <c r="G441" t="s">
        <v>5038</v>
      </c>
      <c r="H441" t="s">
        <v>5039</v>
      </c>
      <c r="I441" t="s">
        <v>34</v>
      </c>
      <c r="J441" t="s">
        <v>1543</v>
      </c>
      <c r="K441" t="s">
        <v>24</v>
      </c>
      <c r="L441" t="s">
        <v>82</v>
      </c>
      <c r="M441" t="s">
        <v>5040</v>
      </c>
      <c r="N441" t="s">
        <v>46</v>
      </c>
      <c r="P441" t="s">
        <v>10736</v>
      </c>
      <c r="Q441" t="s">
        <v>10737</v>
      </c>
      <c r="R441">
        <v>1</v>
      </c>
      <c r="S441" t="s">
        <v>10726</v>
      </c>
      <c r="Y441" s="4" t="s">
        <v>11507</v>
      </c>
      <c r="Z441" s="9">
        <v>1</v>
      </c>
    </row>
    <row r="442" spans="1:26" x14ac:dyDescent="0.25">
      <c r="A442" t="s">
        <v>5035</v>
      </c>
      <c r="B442" t="s">
        <v>5036</v>
      </c>
      <c r="C442" t="s">
        <v>16</v>
      </c>
      <c r="D442" t="s">
        <v>102</v>
      </c>
      <c r="E442" t="s">
        <v>695</v>
      </c>
      <c r="F442" t="s">
        <v>5037</v>
      </c>
      <c r="G442" t="s">
        <v>5038</v>
      </c>
      <c r="H442" t="s">
        <v>5039</v>
      </c>
      <c r="I442" t="s">
        <v>34</v>
      </c>
      <c r="J442" t="s">
        <v>1543</v>
      </c>
      <c r="K442" t="s">
        <v>24</v>
      </c>
      <c r="L442" t="s">
        <v>82</v>
      </c>
      <c r="M442" t="s">
        <v>5040</v>
      </c>
      <c r="N442" t="s">
        <v>46</v>
      </c>
      <c r="P442" t="s">
        <v>10738</v>
      </c>
      <c r="Q442" t="s">
        <v>10737</v>
      </c>
      <c r="R442">
        <v>1</v>
      </c>
      <c r="S442" t="s">
        <v>10726</v>
      </c>
      <c r="Y442" s="4" t="s">
        <v>10933</v>
      </c>
      <c r="Z442" s="9">
        <v>1</v>
      </c>
    </row>
    <row r="443" spans="1:26" x14ac:dyDescent="0.25">
      <c r="A443" t="s">
        <v>5035</v>
      </c>
      <c r="B443" t="s">
        <v>5036</v>
      </c>
      <c r="C443" t="s">
        <v>16</v>
      </c>
      <c r="D443" t="s">
        <v>102</v>
      </c>
      <c r="E443" t="s">
        <v>695</v>
      </c>
      <c r="F443" t="s">
        <v>5037</v>
      </c>
      <c r="G443" t="s">
        <v>5038</v>
      </c>
      <c r="H443" t="s">
        <v>5039</v>
      </c>
      <c r="I443" t="s">
        <v>34</v>
      </c>
      <c r="J443" t="s">
        <v>1543</v>
      </c>
      <c r="K443" t="s">
        <v>24</v>
      </c>
      <c r="L443" t="s">
        <v>82</v>
      </c>
      <c r="M443" t="s">
        <v>5040</v>
      </c>
      <c r="N443" t="s">
        <v>46</v>
      </c>
      <c r="P443" t="s">
        <v>10739</v>
      </c>
      <c r="Q443" t="s">
        <v>10737</v>
      </c>
      <c r="R443">
        <v>1</v>
      </c>
      <c r="S443" t="s">
        <v>10726</v>
      </c>
      <c r="Y443" s="4" t="s">
        <v>11947</v>
      </c>
      <c r="Z443" s="9">
        <v>1</v>
      </c>
    </row>
    <row r="444" spans="1:26" x14ac:dyDescent="0.25">
      <c r="A444" t="s">
        <v>5035</v>
      </c>
      <c r="B444" t="s">
        <v>5036</v>
      </c>
      <c r="C444" t="s">
        <v>16</v>
      </c>
      <c r="D444" t="s">
        <v>102</v>
      </c>
      <c r="E444" t="s">
        <v>695</v>
      </c>
      <c r="F444" t="s">
        <v>5037</v>
      </c>
      <c r="G444" t="s">
        <v>5038</v>
      </c>
      <c r="H444" t="s">
        <v>5039</v>
      </c>
      <c r="I444" t="s">
        <v>34</v>
      </c>
      <c r="J444" t="s">
        <v>1543</v>
      </c>
      <c r="K444" t="s">
        <v>24</v>
      </c>
      <c r="L444" t="s">
        <v>82</v>
      </c>
      <c r="M444" t="s">
        <v>5040</v>
      </c>
      <c r="N444" t="s">
        <v>46</v>
      </c>
      <c r="P444" t="s">
        <v>10740</v>
      </c>
      <c r="Q444" t="s">
        <v>10737</v>
      </c>
      <c r="R444">
        <v>1</v>
      </c>
      <c r="S444" t="s">
        <v>10726</v>
      </c>
      <c r="Y444" s="4" t="s">
        <v>12559</v>
      </c>
      <c r="Z444" s="9">
        <v>1</v>
      </c>
    </row>
    <row r="445" spans="1:26" x14ac:dyDescent="0.25">
      <c r="A445" t="s">
        <v>5035</v>
      </c>
      <c r="B445" t="s">
        <v>5036</v>
      </c>
      <c r="C445" t="s">
        <v>16</v>
      </c>
      <c r="D445" t="s">
        <v>102</v>
      </c>
      <c r="E445" t="s">
        <v>695</v>
      </c>
      <c r="F445" t="s">
        <v>5037</v>
      </c>
      <c r="G445" t="s">
        <v>5038</v>
      </c>
      <c r="H445" t="s">
        <v>5039</v>
      </c>
      <c r="I445" t="s">
        <v>34</v>
      </c>
      <c r="J445" t="s">
        <v>1543</v>
      </c>
      <c r="K445" t="s">
        <v>24</v>
      </c>
      <c r="L445" t="s">
        <v>82</v>
      </c>
      <c r="M445" t="s">
        <v>5040</v>
      </c>
      <c r="N445" t="s">
        <v>46</v>
      </c>
      <c r="P445" t="s">
        <v>10741</v>
      </c>
      <c r="Q445" t="s">
        <v>10742</v>
      </c>
      <c r="R445">
        <v>1</v>
      </c>
      <c r="S445" t="s">
        <v>10726</v>
      </c>
      <c r="Y445" s="4" t="s">
        <v>11402</v>
      </c>
      <c r="Z445" s="9">
        <v>1</v>
      </c>
    </row>
    <row r="446" spans="1:26" x14ac:dyDescent="0.25">
      <c r="A446" t="s">
        <v>5825</v>
      </c>
      <c r="B446" t="s">
        <v>5036</v>
      </c>
      <c r="C446" t="s">
        <v>16</v>
      </c>
      <c r="D446" t="s">
        <v>102</v>
      </c>
      <c r="E446" t="s">
        <v>695</v>
      </c>
      <c r="F446" t="s">
        <v>5826</v>
      </c>
      <c r="G446" t="s">
        <v>5827</v>
      </c>
      <c r="H446" t="s">
        <v>5828</v>
      </c>
      <c r="I446" t="s">
        <v>34</v>
      </c>
      <c r="J446" t="s">
        <v>1435</v>
      </c>
      <c r="K446" t="s">
        <v>24</v>
      </c>
      <c r="L446" t="s">
        <v>82</v>
      </c>
      <c r="M446" t="s">
        <v>5829</v>
      </c>
      <c r="N446" t="s">
        <v>46</v>
      </c>
      <c r="P446" t="s">
        <v>10743</v>
      </c>
      <c r="Q446" t="s">
        <v>10402</v>
      </c>
      <c r="R446">
        <v>1</v>
      </c>
      <c r="S446" t="s">
        <v>10157</v>
      </c>
      <c r="Y446" s="4" t="s">
        <v>12869</v>
      </c>
      <c r="Z446" s="9">
        <v>1</v>
      </c>
    </row>
    <row r="447" spans="1:26" x14ac:dyDescent="0.25">
      <c r="A447" t="s">
        <v>5825</v>
      </c>
      <c r="B447" t="s">
        <v>5036</v>
      </c>
      <c r="C447" t="s">
        <v>16</v>
      </c>
      <c r="D447" t="s">
        <v>102</v>
      </c>
      <c r="E447" t="s">
        <v>695</v>
      </c>
      <c r="F447" t="s">
        <v>5826</v>
      </c>
      <c r="G447" t="s">
        <v>5827</v>
      </c>
      <c r="H447" t="s">
        <v>5828</v>
      </c>
      <c r="I447" t="s">
        <v>34</v>
      </c>
      <c r="J447" t="s">
        <v>1435</v>
      </c>
      <c r="K447" t="s">
        <v>24</v>
      </c>
      <c r="L447" t="s">
        <v>82</v>
      </c>
      <c r="M447" t="s">
        <v>5829</v>
      </c>
      <c r="N447" t="s">
        <v>46</v>
      </c>
      <c r="P447" t="s">
        <v>10744</v>
      </c>
      <c r="Q447" t="s">
        <v>10641</v>
      </c>
      <c r="R447">
        <v>1</v>
      </c>
      <c r="S447" t="s">
        <v>10157</v>
      </c>
      <c r="Y447" s="4" t="s">
        <v>11814</v>
      </c>
      <c r="Z447" s="9">
        <v>1</v>
      </c>
    </row>
    <row r="448" spans="1:26" x14ac:dyDescent="0.25">
      <c r="A448" t="s">
        <v>5825</v>
      </c>
      <c r="B448" t="s">
        <v>5036</v>
      </c>
      <c r="C448" t="s">
        <v>16</v>
      </c>
      <c r="D448" t="s">
        <v>102</v>
      </c>
      <c r="E448" t="s">
        <v>695</v>
      </c>
      <c r="F448" t="s">
        <v>5826</v>
      </c>
      <c r="G448" t="s">
        <v>5827</v>
      </c>
      <c r="H448" t="s">
        <v>5828</v>
      </c>
      <c r="I448" t="s">
        <v>34</v>
      </c>
      <c r="J448" t="s">
        <v>1435</v>
      </c>
      <c r="K448" t="s">
        <v>24</v>
      </c>
      <c r="L448" t="s">
        <v>82</v>
      </c>
      <c r="M448" t="s">
        <v>5829</v>
      </c>
      <c r="N448" t="s">
        <v>46</v>
      </c>
      <c r="P448" t="s">
        <v>10655</v>
      </c>
      <c r="Q448" t="s">
        <v>10641</v>
      </c>
      <c r="R448">
        <v>1</v>
      </c>
      <c r="S448" t="s">
        <v>10157</v>
      </c>
      <c r="Y448" s="4" t="s">
        <v>12055</v>
      </c>
      <c r="Z448" s="9">
        <v>1</v>
      </c>
    </row>
    <row r="449" spans="1:26" x14ac:dyDescent="0.25">
      <c r="A449" t="s">
        <v>5825</v>
      </c>
      <c r="B449" t="s">
        <v>5036</v>
      </c>
      <c r="C449" t="s">
        <v>16</v>
      </c>
      <c r="D449" t="s">
        <v>102</v>
      </c>
      <c r="E449" t="s">
        <v>695</v>
      </c>
      <c r="F449" t="s">
        <v>5826</v>
      </c>
      <c r="G449" t="s">
        <v>5827</v>
      </c>
      <c r="H449" t="s">
        <v>5828</v>
      </c>
      <c r="I449" t="s">
        <v>34</v>
      </c>
      <c r="J449" t="s">
        <v>1435</v>
      </c>
      <c r="K449" t="s">
        <v>24</v>
      </c>
      <c r="L449" t="s">
        <v>82</v>
      </c>
      <c r="M449" t="s">
        <v>5829</v>
      </c>
      <c r="N449" t="s">
        <v>46</v>
      </c>
      <c r="P449" t="s">
        <v>10745</v>
      </c>
      <c r="Q449" t="s">
        <v>10641</v>
      </c>
      <c r="R449">
        <v>1</v>
      </c>
      <c r="S449" t="s">
        <v>10157</v>
      </c>
      <c r="Y449" s="4" t="s">
        <v>12906</v>
      </c>
      <c r="Z449" s="9">
        <v>1</v>
      </c>
    </row>
    <row r="450" spans="1:26" x14ac:dyDescent="0.25">
      <c r="A450" t="s">
        <v>5825</v>
      </c>
      <c r="B450" t="s">
        <v>5036</v>
      </c>
      <c r="C450" t="s">
        <v>16</v>
      </c>
      <c r="D450" t="s">
        <v>102</v>
      </c>
      <c r="E450" t="s">
        <v>695</v>
      </c>
      <c r="F450" t="s">
        <v>5826</v>
      </c>
      <c r="G450" t="s">
        <v>5827</v>
      </c>
      <c r="H450" t="s">
        <v>5828</v>
      </c>
      <c r="I450" t="s">
        <v>34</v>
      </c>
      <c r="J450" t="s">
        <v>1435</v>
      </c>
      <c r="K450" t="s">
        <v>24</v>
      </c>
      <c r="L450" t="s">
        <v>82</v>
      </c>
      <c r="M450" t="s">
        <v>5829</v>
      </c>
      <c r="N450" t="s">
        <v>46</v>
      </c>
      <c r="P450" t="s">
        <v>10746</v>
      </c>
      <c r="Q450" t="s">
        <v>10747</v>
      </c>
      <c r="R450">
        <v>1</v>
      </c>
      <c r="S450" t="s">
        <v>10157</v>
      </c>
      <c r="Y450" s="4" t="s">
        <v>12211</v>
      </c>
      <c r="Z450" s="9">
        <v>1</v>
      </c>
    </row>
    <row r="451" spans="1:26" x14ac:dyDescent="0.25">
      <c r="A451" t="s">
        <v>2857</v>
      </c>
      <c r="B451" t="s">
        <v>2858</v>
      </c>
      <c r="C451" t="s">
        <v>16</v>
      </c>
      <c r="D451" t="s">
        <v>2859</v>
      </c>
      <c r="E451" t="s">
        <v>18</v>
      </c>
      <c r="F451" t="s">
        <v>2860</v>
      </c>
      <c r="G451" t="s">
        <v>2861</v>
      </c>
      <c r="H451" t="s">
        <v>2862</v>
      </c>
      <c r="I451" t="s">
        <v>34</v>
      </c>
      <c r="J451" t="s">
        <v>626</v>
      </c>
      <c r="K451" t="s">
        <v>24</v>
      </c>
      <c r="L451" t="s">
        <v>2863</v>
      </c>
      <c r="M451" t="s">
        <v>2864</v>
      </c>
      <c r="N451" t="s">
        <v>46</v>
      </c>
      <c r="P451" t="s">
        <v>10748</v>
      </c>
      <c r="Q451" t="s">
        <v>10749</v>
      </c>
      <c r="R451">
        <v>1</v>
      </c>
      <c r="S451" t="s">
        <v>10750</v>
      </c>
      <c r="Y451" s="4" t="s">
        <v>4639</v>
      </c>
      <c r="Z451" s="9">
        <v>1</v>
      </c>
    </row>
    <row r="452" spans="1:26" x14ac:dyDescent="0.25">
      <c r="A452" t="s">
        <v>5404</v>
      </c>
      <c r="B452" t="s">
        <v>5405</v>
      </c>
      <c r="C452" t="s">
        <v>16</v>
      </c>
      <c r="D452" t="s">
        <v>547</v>
      </c>
      <c r="E452" t="s">
        <v>18</v>
      </c>
      <c r="F452" t="s">
        <v>5406</v>
      </c>
      <c r="G452" t="s">
        <v>5407</v>
      </c>
      <c r="H452" t="s">
        <v>5408</v>
      </c>
      <c r="I452" t="s">
        <v>34</v>
      </c>
      <c r="J452" t="s">
        <v>333</v>
      </c>
      <c r="K452" t="s">
        <v>24</v>
      </c>
      <c r="L452" t="s">
        <v>552</v>
      </c>
      <c r="M452" t="s">
        <v>5409</v>
      </c>
      <c r="N452" t="s">
        <v>46</v>
      </c>
      <c r="P452" t="s">
        <v>10751</v>
      </c>
      <c r="Q452" t="s">
        <v>10752</v>
      </c>
      <c r="R452">
        <v>1</v>
      </c>
      <c r="S452" t="s">
        <v>10263</v>
      </c>
      <c r="Y452" s="4" t="s">
        <v>10440</v>
      </c>
      <c r="Z452" s="9">
        <v>1</v>
      </c>
    </row>
    <row r="453" spans="1:26" x14ac:dyDescent="0.25">
      <c r="A453" t="s">
        <v>5404</v>
      </c>
      <c r="B453" t="s">
        <v>5405</v>
      </c>
      <c r="C453" t="s">
        <v>16</v>
      </c>
      <c r="D453" t="s">
        <v>547</v>
      </c>
      <c r="E453" t="s">
        <v>18</v>
      </c>
      <c r="F453" t="s">
        <v>5406</v>
      </c>
      <c r="G453" t="s">
        <v>5407</v>
      </c>
      <c r="H453" t="s">
        <v>5408</v>
      </c>
      <c r="I453" t="s">
        <v>34</v>
      </c>
      <c r="J453" t="s">
        <v>333</v>
      </c>
      <c r="K453" t="s">
        <v>24</v>
      </c>
      <c r="L453" t="s">
        <v>552</v>
      </c>
      <c r="M453" t="s">
        <v>5409</v>
      </c>
      <c r="N453" t="s">
        <v>46</v>
      </c>
      <c r="P453" t="s">
        <v>10753</v>
      </c>
      <c r="Q453" t="s">
        <v>10752</v>
      </c>
      <c r="R453">
        <v>1</v>
      </c>
      <c r="S453" t="s">
        <v>10263</v>
      </c>
      <c r="Y453" s="4" t="s">
        <v>11651</v>
      </c>
      <c r="Z453" s="9">
        <v>1</v>
      </c>
    </row>
    <row r="454" spans="1:26" x14ac:dyDescent="0.25">
      <c r="A454" t="s">
        <v>5404</v>
      </c>
      <c r="B454" t="s">
        <v>5405</v>
      </c>
      <c r="C454" t="s">
        <v>16</v>
      </c>
      <c r="D454" t="s">
        <v>547</v>
      </c>
      <c r="E454" t="s">
        <v>18</v>
      </c>
      <c r="F454" t="s">
        <v>5406</v>
      </c>
      <c r="G454" t="s">
        <v>5407</v>
      </c>
      <c r="H454" t="s">
        <v>5408</v>
      </c>
      <c r="I454" t="s">
        <v>34</v>
      </c>
      <c r="J454" t="s">
        <v>333</v>
      </c>
      <c r="K454" t="s">
        <v>24</v>
      </c>
      <c r="L454" t="s">
        <v>552</v>
      </c>
      <c r="M454" t="s">
        <v>5409</v>
      </c>
      <c r="N454" t="s">
        <v>46</v>
      </c>
      <c r="P454" t="s">
        <v>10754</v>
      </c>
      <c r="Q454" t="s">
        <v>10752</v>
      </c>
      <c r="R454">
        <v>1</v>
      </c>
      <c r="S454" t="s">
        <v>10263</v>
      </c>
      <c r="Y454" s="4" t="s">
        <v>10817</v>
      </c>
      <c r="Z454" s="9">
        <v>1</v>
      </c>
    </row>
    <row r="455" spans="1:26" x14ac:dyDescent="0.25">
      <c r="A455" t="s">
        <v>5404</v>
      </c>
      <c r="B455" t="s">
        <v>5405</v>
      </c>
      <c r="C455" t="s">
        <v>16</v>
      </c>
      <c r="D455" t="s">
        <v>547</v>
      </c>
      <c r="E455" t="s">
        <v>18</v>
      </c>
      <c r="F455" t="s">
        <v>5406</v>
      </c>
      <c r="G455" t="s">
        <v>5407</v>
      </c>
      <c r="H455" t="s">
        <v>5408</v>
      </c>
      <c r="I455" t="s">
        <v>34</v>
      </c>
      <c r="J455" t="s">
        <v>333</v>
      </c>
      <c r="K455" t="s">
        <v>24</v>
      </c>
      <c r="L455" t="s">
        <v>552</v>
      </c>
      <c r="M455" t="s">
        <v>5409</v>
      </c>
      <c r="N455" t="s">
        <v>46</v>
      </c>
      <c r="P455" t="s">
        <v>10755</v>
      </c>
      <c r="Q455" t="s">
        <v>10752</v>
      </c>
      <c r="R455">
        <v>1</v>
      </c>
      <c r="S455" t="s">
        <v>10263</v>
      </c>
      <c r="Y455" s="4" t="s">
        <v>13164</v>
      </c>
      <c r="Z455" s="9">
        <v>1</v>
      </c>
    </row>
    <row r="456" spans="1:26" x14ac:dyDescent="0.25">
      <c r="A456" t="s">
        <v>5404</v>
      </c>
      <c r="B456" t="s">
        <v>5405</v>
      </c>
      <c r="C456" t="s">
        <v>16</v>
      </c>
      <c r="D456" t="s">
        <v>547</v>
      </c>
      <c r="E456" t="s">
        <v>18</v>
      </c>
      <c r="F456" t="s">
        <v>5406</v>
      </c>
      <c r="G456" t="s">
        <v>5407</v>
      </c>
      <c r="H456" t="s">
        <v>5408</v>
      </c>
      <c r="I456" t="s">
        <v>34</v>
      </c>
      <c r="J456" t="s">
        <v>333</v>
      </c>
      <c r="K456" t="s">
        <v>24</v>
      </c>
      <c r="L456" t="s">
        <v>552</v>
      </c>
      <c r="M456" t="s">
        <v>5409</v>
      </c>
      <c r="N456" t="s">
        <v>46</v>
      </c>
      <c r="P456" t="s">
        <v>10756</v>
      </c>
      <c r="Q456" t="s">
        <v>10752</v>
      </c>
      <c r="R456">
        <v>1</v>
      </c>
      <c r="S456" t="s">
        <v>10263</v>
      </c>
      <c r="Y456" s="4" t="s">
        <v>12428</v>
      </c>
      <c r="Z456" s="9">
        <v>1</v>
      </c>
    </row>
    <row r="457" spans="1:26" x14ac:dyDescent="0.25">
      <c r="A457" t="s">
        <v>5404</v>
      </c>
      <c r="B457" t="s">
        <v>5405</v>
      </c>
      <c r="C457" t="s">
        <v>16</v>
      </c>
      <c r="D457" t="s">
        <v>547</v>
      </c>
      <c r="E457" t="s">
        <v>18</v>
      </c>
      <c r="F457" t="s">
        <v>5406</v>
      </c>
      <c r="G457" t="s">
        <v>5407</v>
      </c>
      <c r="H457" t="s">
        <v>5408</v>
      </c>
      <c r="I457" t="s">
        <v>34</v>
      </c>
      <c r="J457" t="s">
        <v>333</v>
      </c>
      <c r="K457" t="s">
        <v>24</v>
      </c>
      <c r="L457" t="s">
        <v>552</v>
      </c>
      <c r="M457" t="s">
        <v>5409</v>
      </c>
      <c r="N457" t="s">
        <v>46</v>
      </c>
      <c r="P457" t="s">
        <v>10757</v>
      </c>
      <c r="Q457" t="s">
        <v>10752</v>
      </c>
      <c r="R457">
        <v>1</v>
      </c>
      <c r="S457" t="s">
        <v>10263</v>
      </c>
      <c r="Y457" s="4" t="s">
        <v>11846</v>
      </c>
      <c r="Z457" s="9">
        <v>1</v>
      </c>
    </row>
    <row r="458" spans="1:26" x14ac:dyDescent="0.25">
      <c r="A458" t="s">
        <v>5404</v>
      </c>
      <c r="B458" t="s">
        <v>5405</v>
      </c>
      <c r="C458" t="s">
        <v>16</v>
      </c>
      <c r="D458" t="s">
        <v>547</v>
      </c>
      <c r="E458" t="s">
        <v>18</v>
      </c>
      <c r="F458" t="s">
        <v>5406</v>
      </c>
      <c r="G458" t="s">
        <v>5407</v>
      </c>
      <c r="H458" t="s">
        <v>5408</v>
      </c>
      <c r="I458" t="s">
        <v>34</v>
      </c>
      <c r="J458" t="s">
        <v>333</v>
      </c>
      <c r="K458" t="s">
        <v>24</v>
      </c>
      <c r="L458" t="s">
        <v>552</v>
      </c>
      <c r="M458" t="s">
        <v>5409</v>
      </c>
      <c r="N458" t="s">
        <v>46</v>
      </c>
      <c r="P458" t="s">
        <v>10758</v>
      </c>
      <c r="Q458" t="s">
        <v>10752</v>
      </c>
      <c r="R458">
        <v>1</v>
      </c>
      <c r="S458" t="s">
        <v>10263</v>
      </c>
      <c r="Y458" s="4" t="s">
        <v>12960</v>
      </c>
      <c r="Z458" s="9">
        <v>1</v>
      </c>
    </row>
    <row r="459" spans="1:26" x14ac:dyDescent="0.25">
      <c r="A459" t="s">
        <v>5404</v>
      </c>
      <c r="B459" t="s">
        <v>5405</v>
      </c>
      <c r="C459" t="s">
        <v>16</v>
      </c>
      <c r="D459" t="s">
        <v>547</v>
      </c>
      <c r="E459" t="s">
        <v>18</v>
      </c>
      <c r="F459" t="s">
        <v>5406</v>
      </c>
      <c r="G459" t="s">
        <v>5407</v>
      </c>
      <c r="H459" t="s">
        <v>5408</v>
      </c>
      <c r="I459" t="s">
        <v>34</v>
      </c>
      <c r="J459" t="s">
        <v>333</v>
      </c>
      <c r="K459" t="s">
        <v>24</v>
      </c>
      <c r="L459" t="s">
        <v>552</v>
      </c>
      <c r="M459" t="s">
        <v>5409</v>
      </c>
      <c r="N459" t="s">
        <v>46</v>
      </c>
      <c r="P459" t="s">
        <v>10759</v>
      </c>
      <c r="Q459" t="s">
        <v>10752</v>
      </c>
      <c r="R459">
        <v>1</v>
      </c>
      <c r="S459" t="s">
        <v>10263</v>
      </c>
      <c r="Y459" s="4" t="s">
        <v>13179</v>
      </c>
      <c r="Z459" s="9">
        <v>1</v>
      </c>
    </row>
    <row r="460" spans="1:26" x14ac:dyDescent="0.25">
      <c r="A460" t="s">
        <v>5404</v>
      </c>
      <c r="B460" t="s">
        <v>5405</v>
      </c>
      <c r="C460" t="s">
        <v>16</v>
      </c>
      <c r="D460" t="s">
        <v>547</v>
      </c>
      <c r="E460" t="s">
        <v>18</v>
      </c>
      <c r="F460" t="s">
        <v>5406</v>
      </c>
      <c r="G460" t="s">
        <v>5407</v>
      </c>
      <c r="H460" t="s">
        <v>5408</v>
      </c>
      <c r="I460" t="s">
        <v>34</v>
      </c>
      <c r="J460" t="s">
        <v>333</v>
      </c>
      <c r="K460" t="s">
        <v>24</v>
      </c>
      <c r="L460" t="s">
        <v>552</v>
      </c>
      <c r="M460" t="s">
        <v>5409</v>
      </c>
      <c r="N460" t="s">
        <v>46</v>
      </c>
      <c r="P460" t="s">
        <v>10760</v>
      </c>
      <c r="Q460" t="s">
        <v>10752</v>
      </c>
      <c r="R460">
        <v>1</v>
      </c>
      <c r="S460" t="s">
        <v>10263</v>
      </c>
      <c r="Y460" s="4" t="s">
        <v>12500</v>
      </c>
      <c r="Z460" s="9">
        <v>1</v>
      </c>
    </row>
    <row r="461" spans="1:26" x14ac:dyDescent="0.25">
      <c r="A461" t="s">
        <v>5404</v>
      </c>
      <c r="B461" t="s">
        <v>5405</v>
      </c>
      <c r="C461" t="s">
        <v>16</v>
      </c>
      <c r="D461" t="s">
        <v>547</v>
      </c>
      <c r="E461" t="s">
        <v>18</v>
      </c>
      <c r="F461" t="s">
        <v>5406</v>
      </c>
      <c r="G461" t="s">
        <v>5407</v>
      </c>
      <c r="H461" t="s">
        <v>5408</v>
      </c>
      <c r="I461" t="s">
        <v>34</v>
      </c>
      <c r="J461" t="s">
        <v>333</v>
      </c>
      <c r="K461" t="s">
        <v>24</v>
      </c>
      <c r="L461" t="s">
        <v>552</v>
      </c>
      <c r="M461" t="s">
        <v>5409</v>
      </c>
      <c r="N461" t="s">
        <v>46</v>
      </c>
      <c r="P461" t="s">
        <v>10761</v>
      </c>
      <c r="Q461" t="s">
        <v>10752</v>
      </c>
      <c r="R461">
        <v>1</v>
      </c>
      <c r="S461" t="s">
        <v>10263</v>
      </c>
      <c r="Y461" s="4" t="s">
        <v>10982</v>
      </c>
      <c r="Z461" s="9">
        <v>1</v>
      </c>
    </row>
    <row r="462" spans="1:26" x14ac:dyDescent="0.25">
      <c r="A462" t="s">
        <v>5404</v>
      </c>
      <c r="B462" t="s">
        <v>5405</v>
      </c>
      <c r="C462" t="s">
        <v>16</v>
      </c>
      <c r="D462" t="s">
        <v>547</v>
      </c>
      <c r="E462" t="s">
        <v>18</v>
      </c>
      <c r="F462" t="s">
        <v>5406</v>
      </c>
      <c r="G462" t="s">
        <v>5407</v>
      </c>
      <c r="H462" t="s">
        <v>5408</v>
      </c>
      <c r="I462" t="s">
        <v>34</v>
      </c>
      <c r="J462" t="s">
        <v>333</v>
      </c>
      <c r="K462" t="s">
        <v>24</v>
      </c>
      <c r="L462" t="s">
        <v>552</v>
      </c>
      <c r="M462" t="s">
        <v>5409</v>
      </c>
      <c r="N462" t="s">
        <v>46</v>
      </c>
      <c r="P462" t="s">
        <v>10762</v>
      </c>
      <c r="Q462" t="s">
        <v>10752</v>
      </c>
      <c r="R462">
        <v>1</v>
      </c>
      <c r="S462" t="s">
        <v>10263</v>
      </c>
      <c r="Y462" s="4" t="s">
        <v>11189</v>
      </c>
      <c r="Z462" s="9">
        <v>1</v>
      </c>
    </row>
    <row r="463" spans="1:26" x14ac:dyDescent="0.25">
      <c r="A463" t="s">
        <v>5404</v>
      </c>
      <c r="B463" t="s">
        <v>5405</v>
      </c>
      <c r="C463" t="s">
        <v>16</v>
      </c>
      <c r="D463" t="s">
        <v>547</v>
      </c>
      <c r="E463" t="s">
        <v>18</v>
      </c>
      <c r="F463" t="s">
        <v>5406</v>
      </c>
      <c r="G463" t="s">
        <v>5407</v>
      </c>
      <c r="H463" t="s">
        <v>5408</v>
      </c>
      <c r="I463" t="s">
        <v>34</v>
      </c>
      <c r="J463" t="s">
        <v>333</v>
      </c>
      <c r="K463" t="s">
        <v>24</v>
      </c>
      <c r="L463" t="s">
        <v>552</v>
      </c>
      <c r="M463" t="s">
        <v>5409</v>
      </c>
      <c r="N463" t="s">
        <v>46</v>
      </c>
      <c r="P463" t="s">
        <v>10763</v>
      </c>
      <c r="Q463" t="s">
        <v>10752</v>
      </c>
      <c r="R463">
        <v>1</v>
      </c>
      <c r="S463" t="s">
        <v>10263</v>
      </c>
      <c r="Y463" s="4" t="s">
        <v>13172</v>
      </c>
      <c r="Z463" s="9">
        <v>1</v>
      </c>
    </row>
    <row r="464" spans="1:26" x14ac:dyDescent="0.25">
      <c r="A464" t="s">
        <v>5404</v>
      </c>
      <c r="B464" t="s">
        <v>5405</v>
      </c>
      <c r="C464" t="s">
        <v>16</v>
      </c>
      <c r="D464" t="s">
        <v>547</v>
      </c>
      <c r="E464" t="s">
        <v>18</v>
      </c>
      <c r="F464" t="s">
        <v>5406</v>
      </c>
      <c r="G464" t="s">
        <v>5407</v>
      </c>
      <c r="H464" t="s">
        <v>5408</v>
      </c>
      <c r="I464" t="s">
        <v>34</v>
      </c>
      <c r="J464" t="s">
        <v>333</v>
      </c>
      <c r="K464" t="s">
        <v>24</v>
      </c>
      <c r="L464" t="s">
        <v>552</v>
      </c>
      <c r="M464" t="s">
        <v>5409</v>
      </c>
      <c r="N464" t="s">
        <v>46</v>
      </c>
      <c r="P464" t="s">
        <v>10764</v>
      </c>
      <c r="Q464" t="s">
        <v>10752</v>
      </c>
      <c r="R464">
        <v>1</v>
      </c>
      <c r="S464" t="s">
        <v>10263</v>
      </c>
      <c r="Y464" s="4" t="s">
        <v>10820</v>
      </c>
      <c r="Z464" s="9">
        <v>1</v>
      </c>
    </row>
    <row r="465" spans="1:26" x14ac:dyDescent="0.25">
      <c r="A465" t="s">
        <v>5404</v>
      </c>
      <c r="B465" t="s">
        <v>5405</v>
      </c>
      <c r="C465" t="s">
        <v>16</v>
      </c>
      <c r="D465" t="s">
        <v>547</v>
      </c>
      <c r="E465" t="s">
        <v>18</v>
      </c>
      <c r="F465" t="s">
        <v>5406</v>
      </c>
      <c r="G465" t="s">
        <v>5407</v>
      </c>
      <c r="H465" t="s">
        <v>5408</v>
      </c>
      <c r="I465" t="s">
        <v>34</v>
      </c>
      <c r="J465" t="s">
        <v>333</v>
      </c>
      <c r="K465" t="s">
        <v>24</v>
      </c>
      <c r="L465" t="s">
        <v>552</v>
      </c>
      <c r="M465" t="s">
        <v>5409</v>
      </c>
      <c r="N465" t="s">
        <v>46</v>
      </c>
      <c r="P465" t="s">
        <v>10765</v>
      </c>
      <c r="Q465" t="s">
        <v>10752</v>
      </c>
      <c r="R465">
        <v>1</v>
      </c>
      <c r="S465" t="s">
        <v>10263</v>
      </c>
      <c r="Y465" s="4" t="s">
        <v>12684</v>
      </c>
      <c r="Z465" s="9">
        <v>1</v>
      </c>
    </row>
    <row r="466" spans="1:26" x14ac:dyDescent="0.25">
      <c r="A466" t="s">
        <v>5404</v>
      </c>
      <c r="B466" t="s">
        <v>5405</v>
      </c>
      <c r="C466" t="s">
        <v>16</v>
      </c>
      <c r="D466" t="s">
        <v>547</v>
      </c>
      <c r="E466" t="s">
        <v>18</v>
      </c>
      <c r="F466" t="s">
        <v>5406</v>
      </c>
      <c r="G466" t="s">
        <v>5407</v>
      </c>
      <c r="H466" t="s">
        <v>5408</v>
      </c>
      <c r="I466" t="s">
        <v>34</v>
      </c>
      <c r="J466" t="s">
        <v>333</v>
      </c>
      <c r="K466" t="s">
        <v>24</v>
      </c>
      <c r="L466" t="s">
        <v>552</v>
      </c>
      <c r="M466" t="s">
        <v>5409</v>
      </c>
      <c r="N466" t="s">
        <v>46</v>
      </c>
      <c r="P466" t="s">
        <v>10766</v>
      </c>
      <c r="Q466" t="s">
        <v>10752</v>
      </c>
      <c r="R466">
        <v>1</v>
      </c>
      <c r="S466" t="s">
        <v>10263</v>
      </c>
      <c r="Y466" s="4" t="s">
        <v>10821</v>
      </c>
      <c r="Z466" s="9">
        <v>1</v>
      </c>
    </row>
    <row r="467" spans="1:26" x14ac:dyDescent="0.25">
      <c r="A467" t="s">
        <v>5404</v>
      </c>
      <c r="B467" t="s">
        <v>5405</v>
      </c>
      <c r="C467" t="s">
        <v>16</v>
      </c>
      <c r="D467" t="s">
        <v>547</v>
      </c>
      <c r="E467" t="s">
        <v>18</v>
      </c>
      <c r="F467" t="s">
        <v>5406</v>
      </c>
      <c r="G467" t="s">
        <v>5407</v>
      </c>
      <c r="H467" t="s">
        <v>5408</v>
      </c>
      <c r="I467" t="s">
        <v>34</v>
      </c>
      <c r="J467" t="s">
        <v>333</v>
      </c>
      <c r="K467" t="s">
        <v>24</v>
      </c>
      <c r="L467" t="s">
        <v>552</v>
      </c>
      <c r="M467" t="s">
        <v>5409</v>
      </c>
      <c r="N467" t="s">
        <v>46</v>
      </c>
      <c r="P467" t="s">
        <v>10767</v>
      </c>
      <c r="Q467" t="s">
        <v>10752</v>
      </c>
      <c r="R467">
        <v>1</v>
      </c>
      <c r="S467" t="s">
        <v>10263</v>
      </c>
      <c r="Y467" s="4" t="s">
        <v>11626</v>
      </c>
      <c r="Z467" s="9">
        <v>1</v>
      </c>
    </row>
    <row r="468" spans="1:26" x14ac:dyDescent="0.25">
      <c r="A468" t="s">
        <v>5404</v>
      </c>
      <c r="B468" t="s">
        <v>5405</v>
      </c>
      <c r="C468" t="s">
        <v>16</v>
      </c>
      <c r="D468" t="s">
        <v>547</v>
      </c>
      <c r="E468" t="s">
        <v>18</v>
      </c>
      <c r="F468" t="s">
        <v>5406</v>
      </c>
      <c r="G468" t="s">
        <v>5407</v>
      </c>
      <c r="H468" t="s">
        <v>5408</v>
      </c>
      <c r="I468" t="s">
        <v>34</v>
      </c>
      <c r="J468" t="s">
        <v>333</v>
      </c>
      <c r="K468" t="s">
        <v>24</v>
      </c>
      <c r="L468" t="s">
        <v>552</v>
      </c>
      <c r="M468" t="s">
        <v>5409</v>
      </c>
      <c r="N468" t="s">
        <v>46</v>
      </c>
      <c r="P468" t="s">
        <v>10768</v>
      </c>
      <c r="Q468" t="s">
        <v>10752</v>
      </c>
      <c r="R468">
        <v>1</v>
      </c>
      <c r="S468" t="s">
        <v>10263</v>
      </c>
      <c r="Y468" s="4" t="s">
        <v>11885</v>
      </c>
      <c r="Z468" s="9">
        <v>1</v>
      </c>
    </row>
    <row r="469" spans="1:26" x14ac:dyDescent="0.25">
      <c r="A469" t="s">
        <v>5404</v>
      </c>
      <c r="B469" t="s">
        <v>5405</v>
      </c>
      <c r="C469" t="s">
        <v>16</v>
      </c>
      <c r="D469" t="s">
        <v>547</v>
      </c>
      <c r="E469" t="s">
        <v>18</v>
      </c>
      <c r="F469" t="s">
        <v>5406</v>
      </c>
      <c r="G469" t="s">
        <v>5407</v>
      </c>
      <c r="H469" t="s">
        <v>5408</v>
      </c>
      <c r="I469" t="s">
        <v>34</v>
      </c>
      <c r="J469" t="s">
        <v>333</v>
      </c>
      <c r="K469" t="s">
        <v>24</v>
      </c>
      <c r="L469" t="s">
        <v>552</v>
      </c>
      <c r="M469" t="s">
        <v>5409</v>
      </c>
      <c r="N469" t="s">
        <v>46</v>
      </c>
      <c r="P469" t="s">
        <v>10769</v>
      </c>
      <c r="Q469" t="s">
        <v>10752</v>
      </c>
      <c r="R469">
        <v>1</v>
      </c>
      <c r="S469" t="s">
        <v>10263</v>
      </c>
      <c r="Y469" s="4" t="s">
        <v>11949</v>
      </c>
      <c r="Z469" s="9">
        <v>1</v>
      </c>
    </row>
    <row r="470" spans="1:26" x14ac:dyDescent="0.25">
      <c r="A470" t="s">
        <v>5404</v>
      </c>
      <c r="B470" t="s">
        <v>5405</v>
      </c>
      <c r="C470" t="s">
        <v>16</v>
      </c>
      <c r="D470" t="s">
        <v>547</v>
      </c>
      <c r="E470" t="s">
        <v>18</v>
      </c>
      <c r="F470" t="s">
        <v>5406</v>
      </c>
      <c r="G470" t="s">
        <v>5407</v>
      </c>
      <c r="H470" t="s">
        <v>5408</v>
      </c>
      <c r="I470" t="s">
        <v>34</v>
      </c>
      <c r="J470" t="s">
        <v>333</v>
      </c>
      <c r="K470" t="s">
        <v>24</v>
      </c>
      <c r="L470" t="s">
        <v>552</v>
      </c>
      <c r="M470" t="s">
        <v>5409</v>
      </c>
      <c r="N470" t="s">
        <v>46</v>
      </c>
      <c r="P470" t="s">
        <v>10770</v>
      </c>
      <c r="Q470" t="s">
        <v>10752</v>
      </c>
      <c r="R470">
        <v>1</v>
      </c>
      <c r="S470" t="s">
        <v>10263</v>
      </c>
      <c r="Y470" s="4" t="s">
        <v>11228</v>
      </c>
      <c r="Z470" s="9">
        <v>1</v>
      </c>
    </row>
    <row r="471" spans="1:26" x14ac:dyDescent="0.25">
      <c r="A471" t="s">
        <v>5404</v>
      </c>
      <c r="B471" t="s">
        <v>5405</v>
      </c>
      <c r="C471" t="s">
        <v>16</v>
      </c>
      <c r="D471" t="s">
        <v>547</v>
      </c>
      <c r="E471" t="s">
        <v>18</v>
      </c>
      <c r="F471" t="s">
        <v>5406</v>
      </c>
      <c r="G471" t="s">
        <v>5407</v>
      </c>
      <c r="H471" t="s">
        <v>5408</v>
      </c>
      <c r="I471" t="s">
        <v>34</v>
      </c>
      <c r="J471" t="s">
        <v>333</v>
      </c>
      <c r="K471" t="s">
        <v>24</v>
      </c>
      <c r="L471" t="s">
        <v>552</v>
      </c>
      <c r="M471" t="s">
        <v>5409</v>
      </c>
      <c r="N471" t="s">
        <v>46</v>
      </c>
      <c r="P471" t="s">
        <v>10771</v>
      </c>
      <c r="Q471" t="s">
        <v>10752</v>
      </c>
      <c r="R471">
        <v>1</v>
      </c>
      <c r="S471" t="s">
        <v>10263</v>
      </c>
      <c r="Y471" s="4" t="s">
        <v>10706</v>
      </c>
      <c r="Z471" s="9">
        <v>1</v>
      </c>
    </row>
    <row r="472" spans="1:26" x14ac:dyDescent="0.25">
      <c r="A472" t="s">
        <v>5404</v>
      </c>
      <c r="B472" t="s">
        <v>5405</v>
      </c>
      <c r="C472" t="s">
        <v>16</v>
      </c>
      <c r="D472" t="s">
        <v>547</v>
      </c>
      <c r="E472" t="s">
        <v>18</v>
      </c>
      <c r="F472" t="s">
        <v>5406</v>
      </c>
      <c r="G472" t="s">
        <v>5407</v>
      </c>
      <c r="H472" t="s">
        <v>5408</v>
      </c>
      <c r="I472" t="s">
        <v>34</v>
      </c>
      <c r="J472" t="s">
        <v>333</v>
      </c>
      <c r="K472" t="s">
        <v>24</v>
      </c>
      <c r="L472" t="s">
        <v>552</v>
      </c>
      <c r="M472" t="s">
        <v>5409</v>
      </c>
      <c r="N472" t="s">
        <v>46</v>
      </c>
      <c r="P472" t="s">
        <v>10772</v>
      </c>
      <c r="Q472" t="s">
        <v>10752</v>
      </c>
      <c r="R472">
        <v>1</v>
      </c>
      <c r="S472" t="s">
        <v>10263</v>
      </c>
      <c r="Y472" s="4" t="s">
        <v>12739</v>
      </c>
      <c r="Z472" s="9">
        <v>1</v>
      </c>
    </row>
    <row r="473" spans="1:26" x14ac:dyDescent="0.25">
      <c r="A473" t="s">
        <v>5404</v>
      </c>
      <c r="B473" t="s">
        <v>5405</v>
      </c>
      <c r="C473" t="s">
        <v>16</v>
      </c>
      <c r="D473" t="s">
        <v>547</v>
      </c>
      <c r="E473" t="s">
        <v>18</v>
      </c>
      <c r="F473" t="s">
        <v>5406</v>
      </c>
      <c r="G473" t="s">
        <v>5407</v>
      </c>
      <c r="H473" t="s">
        <v>5408</v>
      </c>
      <c r="I473" t="s">
        <v>34</v>
      </c>
      <c r="J473" t="s">
        <v>333</v>
      </c>
      <c r="K473" t="s">
        <v>24</v>
      </c>
      <c r="L473" t="s">
        <v>552</v>
      </c>
      <c r="M473" t="s">
        <v>5409</v>
      </c>
      <c r="N473" t="s">
        <v>46</v>
      </c>
      <c r="P473" t="s">
        <v>10773</v>
      </c>
      <c r="Q473" t="s">
        <v>10752</v>
      </c>
      <c r="R473">
        <v>1</v>
      </c>
      <c r="S473" t="s">
        <v>10263</v>
      </c>
      <c r="Y473" s="4" t="s">
        <v>10944</v>
      </c>
      <c r="Z473" s="9">
        <v>1</v>
      </c>
    </row>
    <row r="474" spans="1:26" x14ac:dyDescent="0.25">
      <c r="A474" t="s">
        <v>5404</v>
      </c>
      <c r="B474" t="s">
        <v>5405</v>
      </c>
      <c r="C474" t="s">
        <v>16</v>
      </c>
      <c r="D474" t="s">
        <v>547</v>
      </c>
      <c r="E474" t="s">
        <v>18</v>
      </c>
      <c r="F474" t="s">
        <v>5406</v>
      </c>
      <c r="G474" t="s">
        <v>5407</v>
      </c>
      <c r="H474" t="s">
        <v>5408</v>
      </c>
      <c r="I474" t="s">
        <v>34</v>
      </c>
      <c r="J474" t="s">
        <v>333</v>
      </c>
      <c r="K474" t="s">
        <v>24</v>
      </c>
      <c r="L474" t="s">
        <v>552</v>
      </c>
      <c r="M474" t="s">
        <v>5409</v>
      </c>
      <c r="N474" t="s">
        <v>46</v>
      </c>
      <c r="P474" t="s">
        <v>10774</v>
      </c>
      <c r="Q474" t="s">
        <v>10752</v>
      </c>
      <c r="R474">
        <v>1</v>
      </c>
      <c r="S474" t="s">
        <v>10263</v>
      </c>
      <c r="Y474" s="4" t="s">
        <v>12672</v>
      </c>
      <c r="Z474" s="9">
        <v>1</v>
      </c>
    </row>
    <row r="475" spans="1:26" x14ac:dyDescent="0.25">
      <c r="A475" t="s">
        <v>5404</v>
      </c>
      <c r="B475" t="s">
        <v>5405</v>
      </c>
      <c r="C475" t="s">
        <v>16</v>
      </c>
      <c r="D475" t="s">
        <v>547</v>
      </c>
      <c r="E475" t="s">
        <v>18</v>
      </c>
      <c r="F475" t="s">
        <v>5406</v>
      </c>
      <c r="G475" t="s">
        <v>5407</v>
      </c>
      <c r="H475" t="s">
        <v>5408</v>
      </c>
      <c r="I475" t="s">
        <v>34</v>
      </c>
      <c r="J475" t="s">
        <v>333</v>
      </c>
      <c r="K475" t="s">
        <v>24</v>
      </c>
      <c r="L475" t="s">
        <v>552</v>
      </c>
      <c r="M475" t="s">
        <v>5409</v>
      </c>
      <c r="N475" t="s">
        <v>46</v>
      </c>
      <c r="P475" t="s">
        <v>10775</v>
      </c>
      <c r="Q475" t="s">
        <v>10752</v>
      </c>
      <c r="R475">
        <v>1</v>
      </c>
      <c r="S475" t="s">
        <v>10263</v>
      </c>
      <c r="Y475" s="4" t="s">
        <v>12056</v>
      </c>
      <c r="Z475" s="9">
        <v>1</v>
      </c>
    </row>
    <row r="476" spans="1:26" x14ac:dyDescent="0.25">
      <c r="A476" t="s">
        <v>5404</v>
      </c>
      <c r="B476" t="s">
        <v>5405</v>
      </c>
      <c r="C476" t="s">
        <v>16</v>
      </c>
      <c r="D476" t="s">
        <v>547</v>
      </c>
      <c r="E476" t="s">
        <v>18</v>
      </c>
      <c r="F476" t="s">
        <v>5406</v>
      </c>
      <c r="G476" t="s">
        <v>5407</v>
      </c>
      <c r="H476" t="s">
        <v>5408</v>
      </c>
      <c r="I476" t="s">
        <v>34</v>
      </c>
      <c r="J476" t="s">
        <v>333</v>
      </c>
      <c r="K476" t="s">
        <v>24</v>
      </c>
      <c r="L476" t="s">
        <v>552</v>
      </c>
      <c r="M476" t="s">
        <v>5409</v>
      </c>
      <c r="N476" t="s">
        <v>46</v>
      </c>
      <c r="P476" t="s">
        <v>10776</v>
      </c>
      <c r="Q476" t="s">
        <v>10752</v>
      </c>
      <c r="R476">
        <v>1</v>
      </c>
      <c r="S476" t="s">
        <v>10263</v>
      </c>
      <c r="Y476" s="4" t="s">
        <v>11905</v>
      </c>
      <c r="Z476" s="9">
        <v>1</v>
      </c>
    </row>
    <row r="477" spans="1:26" x14ac:dyDescent="0.25">
      <c r="A477" t="s">
        <v>5404</v>
      </c>
      <c r="B477" t="s">
        <v>5405</v>
      </c>
      <c r="C477" t="s">
        <v>16</v>
      </c>
      <c r="D477" t="s">
        <v>547</v>
      </c>
      <c r="E477" t="s">
        <v>18</v>
      </c>
      <c r="F477" t="s">
        <v>5406</v>
      </c>
      <c r="G477" t="s">
        <v>5407</v>
      </c>
      <c r="H477" t="s">
        <v>5408</v>
      </c>
      <c r="I477" t="s">
        <v>34</v>
      </c>
      <c r="J477" t="s">
        <v>333</v>
      </c>
      <c r="K477" t="s">
        <v>24</v>
      </c>
      <c r="L477" t="s">
        <v>552</v>
      </c>
      <c r="M477" t="s">
        <v>5409</v>
      </c>
      <c r="N477" t="s">
        <v>46</v>
      </c>
      <c r="P477" t="s">
        <v>10777</v>
      </c>
      <c r="Q477" t="s">
        <v>10752</v>
      </c>
      <c r="R477">
        <v>1</v>
      </c>
      <c r="S477" t="s">
        <v>10263</v>
      </c>
      <c r="Y477" s="4" t="s">
        <v>13177</v>
      </c>
      <c r="Z477" s="9">
        <v>1</v>
      </c>
    </row>
    <row r="478" spans="1:26" x14ac:dyDescent="0.25">
      <c r="A478" t="s">
        <v>5404</v>
      </c>
      <c r="B478" t="s">
        <v>5405</v>
      </c>
      <c r="C478" t="s">
        <v>16</v>
      </c>
      <c r="D478" t="s">
        <v>547</v>
      </c>
      <c r="E478" t="s">
        <v>18</v>
      </c>
      <c r="F478" t="s">
        <v>5406</v>
      </c>
      <c r="G478" t="s">
        <v>5407</v>
      </c>
      <c r="H478" t="s">
        <v>5408</v>
      </c>
      <c r="I478" t="s">
        <v>34</v>
      </c>
      <c r="J478" t="s">
        <v>333</v>
      </c>
      <c r="K478" t="s">
        <v>24</v>
      </c>
      <c r="L478" t="s">
        <v>552</v>
      </c>
      <c r="M478" t="s">
        <v>5409</v>
      </c>
      <c r="N478" t="s">
        <v>46</v>
      </c>
      <c r="P478" t="s">
        <v>10778</v>
      </c>
      <c r="Q478" t="s">
        <v>10752</v>
      </c>
      <c r="R478">
        <v>1</v>
      </c>
      <c r="S478" t="s">
        <v>10263</v>
      </c>
      <c r="Y478" s="4" t="s">
        <v>10822</v>
      </c>
      <c r="Z478" s="9">
        <v>1</v>
      </c>
    </row>
    <row r="479" spans="1:26" x14ac:dyDescent="0.25">
      <c r="A479" t="s">
        <v>5404</v>
      </c>
      <c r="B479" t="s">
        <v>5405</v>
      </c>
      <c r="C479" t="s">
        <v>16</v>
      </c>
      <c r="D479" t="s">
        <v>547</v>
      </c>
      <c r="E479" t="s">
        <v>18</v>
      </c>
      <c r="F479" t="s">
        <v>5406</v>
      </c>
      <c r="G479" t="s">
        <v>5407</v>
      </c>
      <c r="H479" t="s">
        <v>5408</v>
      </c>
      <c r="I479" t="s">
        <v>34</v>
      </c>
      <c r="J479" t="s">
        <v>333</v>
      </c>
      <c r="K479" t="s">
        <v>24</v>
      </c>
      <c r="L479" t="s">
        <v>552</v>
      </c>
      <c r="M479" t="s">
        <v>5409</v>
      </c>
      <c r="N479" t="s">
        <v>46</v>
      </c>
      <c r="P479" t="s">
        <v>10779</v>
      </c>
      <c r="Q479" t="s">
        <v>10752</v>
      </c>
      <c r="R479">
        <v>1</v>
      </c>
      <c r="S479" t="s">
        <v>10263</v>
      </c>
      <c r="Y479" s="4" t="s">
        <v>10548</v>
      </c>
      <c r="Z479" s="9">
        <v>1</v>
      </c>
    </row>
    <row r="480" spans="1:26" x14ac:dyDescent="0.25">
      <c r="A480" t="s">
        <v>5404</v>
      </c>
      <c r="B480" t="s">
        <v>5405</v>
      </c>
      <c r="C480" t="s">
        <v>16</v>
      </c>
      <c r="D480" t="s">
        <v>547</v>
      </c>
      <c r="E480" t="s">
        <v>18</v>
      </c>
      <c r="F480" t="s">
        <v>5406</v>
      </c>
      <c r="G480" t="s">
        <v>5407</v>
      </c>
      <c r="H480" t="s">
        <v>5408</v>
      </c>
      <c r="I480" t="s">
        <v>34</v>
      </c>
      <c r="J480" t="s">
        <v>333</v>
      </c>
      <c r="K480" t="s">
        <v>24</v>
      </c>
      <c r="L480" t="s">
        <v>552</v>
      </c>
      <c r="M480" t="s">
        <v>5409</v>
      </c>
      <c r="N480" t="s">
        <v>46</v>
      </c>
      <c r="P480" t="s">
        <v>10780</v>
      </c>
      <c r="Q480" t="s">
        <v>10752</v>
      </c>
      <c r="R480">
        <v>1</v>
      </c>
      <c r="S480" t="s">
        <v>10263</v>
      </c>
      <c r="Y480" s="4" t="s">
        <v>10996</v>
      </c>
      <c r="Z480" s="9">
        <v>1</v>
      </c>
    </row>
    <row r="481" spans="1:26" x14ac:dyDescent="0.25">
      <c r="A481" t="s">
        <v>5404</v>
      </c>
      <c r="B481" t="s">
        <v>5405</v>
      </c>
      <c r="C481" t="s">
        <v>16</v>
      </c>
      <c r="D481" t="s">
        <v>547</v>
      </c>
      <c r="E481" t="s">
        <v>18</v>
      </c>
      <c r="F481" t="s">
        <v>5406</v>
      </c>
      <c r="G481" t="s">
        <v>5407</v>
      </c>
      <c r="H481" t="s">
        <v>5408</v>
      </c>
      <c r="I481" t="s">
        <v>34</v>
      </c>
      <c r="J481" t="s">
        <v>333</v>
      </c>
      <c r="K481" t="s">
        <v>24</v>
      </c>
      <c r="L481" t="s">
        <v>552</v>
      </c>
      <c r="M481" t="s">
        <v>5409</v>
      </c>
      <c r="N481" t="s">
        <v>46</v>
      </c>
      <c r="P481" t="s">
        <v>10781</v>
      </c>
      <c r="Q481" t="s">
        <v>10752</v>
      </c>
      <c r="R481">
        <v>1</v>
      </c>
      <c r="S481" t="s">
        <v>10263</v>
      </c>
      <c r="Y481" s="4" t="s">
        <v>11155</v>
      </c>
      <c r="Z481" s="9">
        <v>1</v>
      </c>
    </row>
    <row r="482" spans="1:26" x14ac:dyDescent="0.25">
      <c r="A482" t="s">
        <v>5404</v>
      </c>
      <c r="B482" t="s">
        <v>5405</v>
      </c>
      <c r="C482" t="s">
        <v>16</v>
      </c>
      <c r="D482" t="s">
        <v>547</v>
      </c>
      <c r="E482" t="s">
        <v>18</v>
      </c>
      <c r="F482" t="s">
        <v>5406</v>
      </c>
      <c r="G482" t="s">
        <v>5407</v>
      </c>
      <c r="H482" t="s">
        <v>5408</v>
      </c>
      <c r="I482" t="s">
        <v>34</v>
      </c>
      <c r="J482" t="s">
        <v>333</v>
      </c>
      <c r="K482" t="s">
        <v>24</v>
      </c>
      <c r="L482" t="s">
        <v>552</v>
      </c>
      <c r="M482" t="s">
        <v>5409</v>
      </c>
      <c r="N482" t="s">
        <v>46</v>
      </c>
      <c r="P482" t="s">
        <v>10782</v>
      </c>
      <c r="Q482" t="s">
        <v>10752</v>
      </c>
      <c r="R482">
        <v>1</v>
      </c>
      <c r="S482" t="s">
        <v>10263</v>
      </c>
      <c r="Y482" s="4" t="s">
        <v>11641</v>
      </c>
      <c r="Z482" s="9">
        <v>1</v>
      </c>
    </row>
    <row r="483" spans="1:26" x14ac:dyDescent="0.25">
      <c r="A483" t="s">
        <v>5404</v>
      </c>
      <c r="B483" t="s">
        <v>5405</v>
      </c>
      <c r="C483" t="s">
        <v>16</v>
      </c>
      <c r="D483" t="s">
        <v>547</v>
      </c>
      <c r="E483" t="s">
        <v>18</v>
      </c>
      <c r="F483" t="s">
        <v>5406</v>
      </c>
      <c r="G483" t="s">
        <v>5407</v>
      </c>
      <c r="H483" t="s">
        <v>5408</v>
      </c>
      <c r="I483" t="s">
        <v>34</v>
      </c>
      <c r="J483" t="s">
        <v>333</v>
      </c>
      <c r="K483" t="s">
        <v>24</v>
      </c>
      <c r="L483" t="s">
        <v>552</v>
      </c>
      <c r="M483" t="s">
        <v>5409</v>
      </c>
      <c r="N483" t="s">
        <v>46</v>
      </c>
      <c r="P483" t="s">
        <v>10783</v>
      </c>
      <c r="Q483" t="s">
        <v>10752</v>
      </c>
      <c r="R483">
        <v>1</v>
      </c>
      <c r="S483" t="s">
        <v>10263</v>
      </c>
      <c r="Y483" s="4" t="s">
        <v>11145</v>
      </c>
      <c r="Z483" s="9">
        <v>1</v>
      </c>
    </row>
    <row r="484" spans="1:26" x14ac:dyDescent="0.25">
      <c r="A484" t="s">
        <v>5404</v>
      </c>
      <c r="B484" t="s">
        <v>5405</v>
      </c>
      <c r="C484" t="s">
        <v>16</v>
      </c>
      <c r="D484" t="s">
        <v>547</v>
      </c>
      <c r="E484" t="s">
        <v>18</v>
      </c>
      <c r="F484" t="s">
        <v>5406</v>
      </c>
      <c r="G484" t="s">
        <v>5407</v>
      </c>
      <c r="H484" t="s">
        <v>5408</v>
      </c>
      <c r="I484" t="s">
        <v>34</v>
      </c>
      <c r="J484" t="s">
        <v>333</v>
      </c>
      <c r="K484" t="s">
        <v>24</v>
      </c>
      <c r="L484" t="s">
        <v>552</v>
      </c>
      <c r="M484" t="s">
        <v>5409</v>
      </c>
      <c r="N484" t="s">
        <v>46</v>
      </c>
      <c r="P484" t="s">
        <v>10784</v>
      </c>
      <c r="Q484" t="s">
        <v>10752</v>
      </c>
      <c r="R484">
        <v>1</v>
      </c>
      <c r="S484" t="s">
        <v>10263</v>
      </c>
      <c r="Y484" s="4" t="s">
        <v>12281</v>
      </c>
      <c r="Z484" s="9">
        <v>1</v>
      </c>
    </row>
    <row r="485" spans="1:26" x14ac:dyDescent="0.25">
      <c r="A485" t="s">
        <v>5404</v>
      </c>
      <c r="B485" t="s">
        <v>5405</v>
      </c>
      <c r="C485" t="s">
        <v>16</v>
      </c>
      <c r="D485" t="s">
        <v>547</v>
      </c>
      <c r="E485" t="s">
        <v>18</v>
      </c>
      <c r="F485" t="s">
        <v>5406</v>
      </c>
      <c r="G485" t="s">
        <v>5407</v>
      </c>
      <c r="H485" t="s">
        <v>5408</v>
      </c>
      <c r="I485" t="s">
        <v>34</v>
      </c>
      <c r="J485" t="s">
        <v>333</v>
      </c>
      <c r="K485" t="s">
        <v>24</v>
      </c>
      <c r="L485" t="s">
        <v>552</v>
      </c>
      <c r="M485" t="s">
        <v>5409</v>
      </c>
      <c r="N485" t="s">
        <v>46</v>
      </c>
      <c r="P485" t="s">
        <v>10785</v>
      </c>
      <c r="Q485" t="s">
        <v>10752</v>
      </c>
      <c r="R485">
        <v>1</v>
      </c>
      <c r="S485" t="s">
        <v>10263</v>
      </c>
      <c r="Y485" s="4" t="s">
        <v>11783</v>
      </c>
      <c r="Z485" s="9">
        <v>1</v>
      </c>
    </row>
    <row r="486" spans="1:26" x14ac:dyDescent="0.25">
      <c r="A486" t="s">
        <v>5404</v>
      </c>
      <c r="B486" t="s">
        <v>5405</v>
      </c>
      <c r="C486" t="s">
        <v>16</v>
      </c>
      <c r="D486" t="s">
        <v>547</v>
      </c>
      <c r="E486" t="s">
        <v>18</v>
      </c>
      <c r="F486" t="s">
        <v>5406</v>
      </c>
      <c r="G486" t="s">
        <v>5407</v>
      </c>
      <c r="H486" t="s">
        <v>5408</v>
      </c>
      <c r="I486" t="s">
        <v>34</v>
      </c>
      <c r="J486" t="s">
        <v>333</v>
      </c>
      <c r="K486" t="s">
        <v>24</v>
      </c>
      <c r="L486" t="s">
        <v>552</v>
      </c>
      <c r="M486" t="s">
        <v>5409</v>
      </c>
      <c r="N486" t="s">
        <v>46</v>
      </c>
      <c r="P486" t="s">
        <v>10786</v>
      </c>
      <c r="Q486" t="s">
        <v>10752</v>
      </c>
      <c r="R486">
        <v>1</v>
      </c>
      <c r="S486" t="s">
        <v>10263</v>
      </c>
      <c r="Y486" s="4" t="s">
        <v>12775</v>
      </c>
      <c r="Z486" s="9">
        <v>1</v>
      </c>
    </row>
    <row r="487" spans="1:26" x14ac:dyDescent="0.25">
      <c r="A487" t="s">
        <v>5404</v>
      </c>
      <c r="B487" t="s">
        <v>5405</v>
      </c>
      <c r="C487" t="s">
        <v>16</v>
      </c>
      <c r="D487" t="s">
        <v>547</v>
      </c>
      <c r="E487" t="s">
        <v>18</v>
      </c>
      <c r="F487" t="s">
        <v>5406</v>
      </c>
      <c r="G487" t="s">
        <v>5407</v>
      </c>
      <c r="H487" t="s">
        <v>5408</v>
      </c>
      <c r="I487" t="s">
        <v>34</v>
      </c>
      <c r="J487" t="s">
        <v>333</v>
      </c>
      <c r="K487" t="s">
        <v>24</v>
      </c>
      <c r="L487" t="s">
        <v>552</v>
      </c>
      <c r="M487" t="s">
        <v>5409</v>
      </c>
      <c r="N487" t="s">
        <v>46</v>
      </c>
      <c r="P487" t="s">
        <v>10787</v>
      </c>
      <c r="Q487" t="s">
        <v>10752</v>
      </c>
      <c r="R487">
        <v>1</v>
      </c>
      <c r="S487" t="s">
        <v>10263</v>
      </c>
      <c r="Y487" s="4" t="s">
        <v>11173</v>
      </c>
      <c r="Z487" s="9">
        <v>1</v>
      </c>
    </row>
    <row r="488" spans="1:26" x14ac:dyDescent="0.25">
      <c r="A488" t="s">
        <v>5404</v>
      </c>
      <c r="B488" t="s">
        <v>5405</v>
      </c>
      <c r="C488" t="s">
        <v>16</v>
      </c>
      <c r="D488" t="s">
        <v>547</v>
      </c>
      <c r="E488" t="s">
        <v>18</v>
      </c>
      <c r="F488" t="s">
        <v>5406</v>
      </c>
      <c r="G488" t="s">
        <v>5407</v>
      </c>
      <c r="H488" t="s">
        <v>5408</v>
      </c>
      <c r="I488" t="s">
        <v>34</v>
      </c>
      <c r="J488" t="s">
        <v>333</v>
      </c>
      <c r="K488" t="s">
        <v>24</v>
      </c>
      <c r="L488" t="s">
        <v>552</v>
      </c>
      <c r="M488" t="s">
        <v>5409</v>
      </c>
      <c r="N488" t="s">
        <v>46</v>
      </c>
      <c r="P488" t="s">
        <v>10788</v>
      </c>
      <c r="Q488" t="s">
        <v>10752</v>
      </c>
      <c r="R488">
        <v>1</v>
      </c>
      <c r="S488" t="s">
        <v>10263</v>
      </c>
      <c r="Y488" s="4" t="s">
        <v>11348</v>
      </c>
      <c r="Z488" s="9">
        <v>1</v>
      </c>
    </row>
    <row r="489" spans="1:26" x14ac:dyDescent="0.25">
      <c r="A489" t="s">
        <v>5404</v>
      </c>
      <c r="B489" t="s">
        <v>5405</v>
      </c>
      <c r="C489" t="s">
        <v>16</v>
      </c>
      <c r="D489" t="s">
        <v>547</v>
      </c>
      <c r="E489" t="s">
        <v>18</v>
      </c>
      <c r="F489" t="s">
        <v>5406</v>
      </c>
      <c r="G489" t="s">
        <v>5407</v>
      </c>
      <c r="H489" t="s">
        <v>5408</v>
      </c>
      <c r="I489" t="s">
        <v>34</v>
      </c>
      <c r="J489" t="s">
        <v>333</v>
      </c>
      <c r="K489" t="s">
        <v>24</v>
      </c>
      <c r="L489" t="s">
        <v>552</v>
      </c>
      <c r="M489" t="s">
        <v>5409</v>
      </c>
      <c r="N489" t="s">
        <v>46</v>
      </c>
      <c r="P489" t="s">
        <v>10789</v>
      </c>
      <c r="Q489" t="s">
        <v>10752</v>
      </c>
      <c r="R489">
        <v>1</v>
      </c>
      <c r="S489" t="s">
        <v>10263</v>
      </c>
      <c r="Y489" s="4" t="s">
        <v>13208</v>
      </c>
      <c r="Z489" s="9">
        <v>1</v>
      </c>
    </row>
    <row r="490" spans="1:26" x14ac:dyDescent="0.25">
      <c r="A490" t="s">
        <v>5404</v>
      </c>
      <c r="B490" t="s">
        <v>5405</v>
      </c>
      <c r="C490" t="s">
        <v>16</v>
      </c>
      <c r="D490" t="s">
        <v>547</v>
      </c>
      <c r="E490" t="s">
        <v>18</v>
      </c>
      <c r="F490" t="s">
        <v>5406</v>
      </c>
      <c r="G490" t="s">
        <v>5407</v>
      </c>
      <c r="H490" t="s">
        <v>5408</v>
      </c>
      <c r="I490" t="s">
        <v>34</v>
      </c>
      <c r="J490" t="s">
        <v>333</v>
      </c>
      <c r="K490" t="s">
        <v>24</v>
      </c>
      <c r="L490" t="s">
        <v>552</v>
      </c>
      <c r="M490" t="s">
        <v>5409</v>
      </c>
      <c r="N490" t="s">
        <v>46</v>
      </c>
      <c r="P490" t="s">
        <v>10790</v>
      </c>
      <c r="Q490" t="s">
        <v>10752</v>
      </c>
      <c r="R490">
        <v>1</v>
      </c>
      <c r="S490" t="s">
        <v>10263</v>
      </c>
      <c r="Y490" s="4" t="s">
        <v>11757</v>
      </c>
      <c r="Z490" s="9">
        <v>1</v>
      </c>
    </row>
    <row r="491" spans="1:26" x14ac:dyDescent="0.25">
      <c r="A491" t="s">
        <v>5404</v>
      </c>
      <c r="B491" t="s">
        <v>5405</v>
      </c>
      <c r="C491" t="s">
        <v>16</v>
      </c>
      <c r="D491" t="s">
        <v>547</v>
      </c>
      <c r="E491" t="s">
        <v>18</v>
      </c>
      <c r="F491" t="s">
        <v>5406</v>
      </c>
      <c r="G491" t="s">
        <v>5407</v>
      </c>
      <c r="H491" t="s">
        <v>5408</v>
      </c>
      <c r="I491" t="s">
        <v>34</v>
      </c>
      <c r="J491" t="s">
        <v>333</v>
      </c>
      <c r="K491" t="s">
        <v>24</v>
      </c>
      <c r="L491" t="s">
        <v>552</v>
      </c>
      <c r="M491" t="s">
        <v>5409</v>
      </c>
      <c r="N491" t="s">
        <v>46</v>
      </c>
      <c r="P491" t="s">
        <v>10791</v>
      </c>
      <c r="Q491" t="s">
        <v>10752</v>
      </c>
      <c r="R491">
        <v>1</v>
      </c>
      <c r="S491" t="s">
        <v>10263</v>
      </c>
      <c r="Y491" s="4" t="s">
        <v>11541</v>
      </c>
      <c r="Z491" s="9">
        <v>1</v>
      </c>
    </row>
    <row r="492" spans="1:26" x14ac:dyDescent="0.25">
      <c r="A492" t="s">
        <v>5404</v>
      </c>
      <c r="B492" t="s">
        <v>5405</v>
      </c>
      <c r="C492" t="s">
        <v>16</v>
      </c>
      <c r="D492" t="s">
        <v>547</v>
      </c>
      <c r="E492" t="s">
        <v>18</v>
      </c>
      <c r="F492" t="s">
        <v>5406</v>
      </c>
      <c r="G492" t="s">
        <v>5407</v>
      </c>
      <c r="H492" t="s">
        <v>5408</v>
      </c>
      <c r="I492" t="s">
        <v>34</v>
      </c>
      <c r="J492" t="s">
        <v>333</v>
      </c>
      <c r="K492" t="s">
        <v>24</v>
      </c>
      <c r="L492" t="s">
        <v>552</v>
      </c>
      <c r="M492" t="s">
        <v>5409</v>
      </c>
      <c r="N492" t="s">
        <v>46</v>
      </c>
      <c r="P492" t="s">
        <v>10792</v>
      </c>
      <c r="Q492" t="s">
        <v>10752</v>
      </c>
      <c r="R492">
        <v>1</v>
      </c>
      <c r="S492" t="s">
        <v>10263</v>
      </c>
      <c r="Y492" s="4" t="s">
        <v>12542</v>
      </c>
      <c r="Z492" s="9">
        <v>1</v>
      </c>
    </row>
    <row r="493" spans="1:26" x14ac:dyDescent="0.25">
      <c r="A493" t="s">
        <v>5404</v>
      </c>
      <c r="B493" t="s">
        <v>5405</v>
      </c>
      <c r="C493" t="s">
        <v>16</v>
      </c>
      <c r="D493" t="s">
        <v>547</v>
      </c>
      <c r="E493" t="s">
        <v>18</v>
      </c>
      <c r="F493" t="s">
        <v>5406</v>
      </c>
      <c r="G493" t="s">
        <v>5407</v>
      </c>
      <c r="H493" t="s">
        <v>5408</v>
      </c>
      <c r="I493" t="s">
        <v>34</v>
      </c>
      <c r="J493" t="s">
        <v>333</v>
      </c>
      <c r="K493" t="s">
        <v>24</v>
      </c>
      <c r="L493" t="s">
        <v>552</v>
      </c>
      <c r="M493" t="s">
        <v>5409</v>
      </c>
      <c r="N493" t="s">
        <v>46</v>
      </c>
      <c r="P493" t="s">
        <v>10793</v>
      </c>
      <c r="Q493" t="s">
        <v>10752</v>
      </c>
      <c r="R493">
        <v>1</v>
      </c>
      <c r="S493" t="s">
        <v>10263</v>
      </c>
      <c r="Y493" s="4" t="s">
        <v>11124</v>
      </c>
      <c r="Z493" s="9">
        <v>1</v>
      </c>
    </row>
    <row r="494" spans="1:26" x14ac:dyDescent="0.25">
      <c r="A494" t="s">
        <v>5404</v>
      </c>
      <c r="B494" t="s">
        <v>5405</v>
      </c>
      <c r="C494" t="s">
        <v>16</v>
      </c>
      <c r="D494" t="s">
        <v>547</v>
      </c>
      <c r="E494" t="s">
        <v>18</v>
      </c>
      <c r="F494" t="s">
        <v>5406</v>
      </c>
      <c r="G494" t="s">
        <v>5407</v>
      </c>
      <c r="H494" t="s">
        <v>5408</v>
      </c>
      <c r="I494" t="s">
        <v>34</v>
      </c>
      <c r="J494" t="s">
        <v>333</v>
      </c>
      <c r="K494" t="s">
        <v>24</v>
      </c>
      <c r="L494" t="s">
        <v>552</v>
      </c>
      <c r="M494" t="s">
        <v>5409</v>
      </c>
      <c r="N494" t="s">
        <v>46</v>
      </c>
      <c r="P494" t="s">
        <v>10794</v>
      </c>
      <c r="Q494" t="s">
        <v>10752</v>
      </c>
      <c r="R494">
        <v>1</v>
      </c>
      <c r="S494" t="s">
        <v>10263</v>
      </c>
      <c r="Y494" s="4" t="s">
        <v>12006</v>
      </c>
      <c r="Z494" s="9">
        <v>1</v>
      </c>
    </row>
    <row r="495" spans="1:26" x14ac:dyDescent="0.25">
      <c r="A495" t="s">
        <v>5404</v>
      </c>
      <c r="B495" t="s">
        <v>5405</v>
      </c>
      <c r="C495" t="s">
        <v>16</v>
      </c>
      <c r="D495" t="s">
        <v>547</v>
      </c>
      <c r="E495" t="s">
        <v>18</v>
      </c>
      <c r="F495" t="s">
        <v>5406</v>
      </c>
      <c r="G495" t="s">
        <v>5407</v>
      </c>
      <c r="H495" t="s">
        <v>5408</v>
      </c>
      <c r="I495" t="s">
        <v>34</v>
      </c>
      <c r="J495" t="s">
        <v>333</v>
      </c>
      <c r="K495" t="s">
        <v>24</v>
      </c>
      <c r="L495" t="s">
        <v>552</v>
      </c>
      <c r="M495" t="s">
        <v>5409</v>
      </c>
      <c r="N495" t="s">
        <v>46</v>
      </c>
      <c r="P495" t="s">
        <v>2722</v>
      </c>
      <c r="Q495" t="s">
        <v>10752</v>
      </c>
      <c r="R495">
        <v>1</v>
      </c>
      <c r="S495" t="s">
        <v>10263</v>
      </c>
      <c r="Y495" s="4" t="s">
        <v>11566</v>
      </c>
      <c r="Z495" s="9">
        <v>1</v>
      </c>
    </row>
    <row r="496" spans="1:26" x14ac:dyDescent="0.25">
      <c r="A496" t="s">
        <v>5404</v>
      </c>
      <c r="B496" t="s">
        <v>5405</v>
      </c>
      <c r="C496" t="s">
        <v>16</v>
      </c>
      <c r="D496" t="s">
        <v>547</v>
      </c>
      <c r="E496" t="s">
        <v>18</v>
      </c>
      <c r="F496" t="s">
        <v>5406</v>
      </c>
      <c r="G496" t="s">
        <v>5407</v>
      </c>
      <c r="H496" t="s">
        <v>5408</v>
      </c>
      <c r="I496" t="s">
        <v>34</v>
      </c>
      <c r="J496" t="s">
        <v>333</v>
      </c>
      <c r="K496" t="s">
        <v>24</v>
      </c>
      <c r="L496" t="s">
        <v>552</v>
      </c>
      <c r="M496" t="s">
        <v>5409</v>
      </c>
      <c r="N496" t="s">
        <v>46</v>
      </c>
      <c r="P496" t="s">
        <v>10795</v>
      </c>
      <c r="Q496" t="s">
        <v>10752</v>
      </c>
      <c r="R496">
        <v>1</v>
      </c>
      <c r="S496" t="s">
        <v>10263</v>
      </c>
      <c r="Y496" s="4" t="s">
        <v>11143</v>
      </c>
      <c r="Z496" s="9">
        <v>1</v>
      </c>
    </row>
    <row r="497" spans="1:26" x14ac:dyDescent="0.25">
      <c r="A497" t="s">
        <v>5404</v>
      </c>
      <c r="B497" t="s">
        <v>5405</v>
      </c>
      <c r="C497" t="s">
        <v>16</v>
      </c>
      <c r="D497" t="s">
        <v>547</v>
      </c>
      <c r="E497" t="s">
        <v>18</v>
      </c>
      <c r="F497" t="s">
        <v>5406</v>
      </c>
      <c r="G497" t="s">
        <v>5407</v>
      </c>
      <c r="H497" t="s">
        <v>5408</v>
      </c>
      <c r="I497" t="s">
        <v>34</v>
      </c>
      <c r="J497" t="s">
        <v>333</v>
      </c>
      <c r="K497" t="s">
        <v>24</v>
      </c>
      <c r="L497" t="s">
        <v>552</v>
      </c>
      <c r="M497" t="s">
        <v>5409</v>
      </c>
      <c r="N497" t="s">
        <v>46</v>
      </c>
      <c r="P497" t="s">
        <v>10796</v>
      </c>
      <c r="Q497" t="s">
        <v>10752</v>
      </c>
      <c r="R497">
        <v>1</v>
      </c>
      <c r="S497" t="s">
        <v>10263</v>
      </c>
      <c r="Y497" s="4" t="s">
        <v>13132</v>
      </c>
      <c r="Z497" s="9">
        <v>1</v>
      </c>
    </row>
    <row r="498" spans="1:26" x14ac:dyDescent="0.25">
      <c r="A498" t="s">
        <v>5404</v>
      </c>
      <c r="B498" t="s">
        <v>5405</v>
      </c>
      <c r="C498" t="s">
        <v>16</v>
      </c>
      <c r="D498" t="s">
        <v>547</v>
      </c>
      <c r="E498" t="s">
        <v>18</v>
      </c>
      <c r="F498" t="s">
        <v>5406</v>
      </c>
      <c r="G498" t="s">
        <v>5407</v>
      </c>
      <c r="H498" t="s">
        <v>5408</v>
      </c>
      <c r="I498" t="s">
        <v>34</v>
      </c>
      <c r="J498" t="s">
        <v>333</v>
      </c>
      <c r="K498" t="s">
        <v>24</v>
      </c>
      <c r="L498" t="s">
        <v>552</v>
      </c>
      <c r="M498" t="s">
        <v>5409</v>
      </c>
      <c r="N498" t="s">
        <v>46</v>
      </c>
      <c r="P498" t="s">
        <v>10797</v>
      </c>
      <c r="Q498" t="s">
        <v>10752</v>
      </c>
      <c r="R498">
        <v>1</v>
      </c>
      <c r="S498" t="s">
        <v>10263</v>
      </c>
      <c r="Y498" s="4" t="s">
        <v>12522</v>
      </c>
      <c r="Z498" s="9">
        <v>1</v>
      </c>
    </row>
    <row r="499" spans="1:26" x14ac:dyDescent="0.25">
      <c r="A499" t="s">
        <v>5404</v>
      </c>
      <c r="B499" t="s">
        <v>5405</v>
      </c>
      <c r="C499" t="s">
        <v>16</v>
      </c>
      <c r="D499" t="s">
        <v>547</v>
      </c>
      <c r="E499" t="s">
        <v>18</v>
      </c>
      <c r="F499" t="s">
        <v>5406</v>
      </c>
      <c r="G499" t="s">
        <v>5407</v>
      </c>
      <c r="H499" t="s">
        <v>5408</v>
      </c>
      <c r="I499" t="s">
        <v>34</v>
      </c>
      <c r="J499" t="s">
        <v>333</v>
      </c>
      <c r="K499" t="s">
        <v>24</v>
      </c>
      <c r="L499" t="s">
        <v>552</v>
      </c>
      <c r="M499" t="s">
        <v>5409</v>
      </c>
      <c r="N499" t="s">
        <v>46</v>
      </c>
      <c r="P499" t="s">
        <v>10798</v>
      </c>
      <c r="Q499" t="s">
        <v>10752</v>
      </c>
      <c r="R499">
        <v>1</v>
      </c>
      <c r="S499" t="s">
        <v>10263</v>
      </c>
      <c r="Y499" s="4" t="s">
        <v>11887</v>
      </c>
      <c r="Z499" s="9">
        <v>1</v>
      </c>
    </row>
    <row r="500" spans="1:26" x14ac:dyDescent="0.25">
      <c r="A500" t="s">
        <v>5404</v>
      </c>
      <c r="B500" t="s">
        <v>5405</v>
      </c>
      <c r="C500" t="s">
        <v>16</v>
      </c>
      <c r="D500" t="s">
        <v>547</v>
      </c>
      <c r="E500" t="s">
        <v>18</v>
      </c>
      <c r="F500" t="s">
        <v>5406</v>
      </c>
      <c r="G500" t="s">
        <v>5407</v>
      </c>
      <c r="H500" t="s">
        <v>5408</v>
      </c>
      <c r="I500" t="s">
        <v>34</v>
      </c>
      <c r="J500" t="s">
        <v>333</v>
      </c>
      <c r="K500" t="s">
        <v>24</v>
      </c>
      <c r="L500" t="s">
        <v>552</v>
      </c>
      <c r="M500" t="s">
        <v>5409</v>
      </c>
      <c r="N500" t="s">
        <v>46</v>
      </c>
      <c r="P500" t="s">
        <v>10799</v>
      </c>
      <c r="Q500" t="s">
        <v>10752</v>
      </c>
      <c r="R500">
        <v>1</v>
      </c>
      <c r="S500" t="s">
        <v>10263</v>
      </c>
      <c r="Y500" s="4" t="s">
        <v>12741</v>
      </c>
      <c r="Z500" s="9">
        <v>1</v>
      </c>
    </row>
    <row r="501" spans="1:26" x14ac:dyDescent="0.25">
      <c r="A501" t="s">
        <v>5404</v>
      </c>
      <c r="B501" t="s">
        <v>5405</v>
      </c>
      <c r="C501" t="s">
        <v>16</v>
      </c>
      <c r="D501" t="s">
        <v>547</v>
      </c>
      <c r="E501" t="s">
        <v>18</v>
      </c>
      <c r="F501" t="s">
        <v>5406</v>
      </c>
      <c r="G501" t="s">
        <v>5407</v>
      </c>
      <c r="H501" t="s">
        <v>5408</v>
      </c>
      <c r="I501" t="s">
        <v>34</v>
      </c>
      <c r="J501" t="s">
        <v>333</v>
      </c>
      <c r="K501" t="s">
        <v>24</v>
      </c>
      <c r="L501" t="s">
        <v>552</v>
      </c>
      <c r="M501" t="s">
        <v>5409</v>
      </c>
      <c r="N501" t="s">
        <v>46</v>
      </c>
      <c r="P501" t="s">
        <v>10800</v>
      </c>
      <c r="Q501" t="s">
        <v>10752</v>
      </c>
      <c r="R501">
        <v>1</v>
      </c>
      <c r="S501" t="s">
        <v>10263</v>
      </c>
      <c r="Y501" s="4" t="s">
        <v>2722</v>
      </c>
      <c r="Z501" s="9">
        <v>1</v>
      </c>
    </row>
    <row r="502" spans="1:26" x14ac:dyDescent="0.25">
      <c r="A502" t="s">
        <v>5404</v>
      </c>
      <c r="B502" t="s">
        <v>5405</v>
      </c>
      <c r="C502" t="s">
        <v>16</v>
      </c>
      <c r="D502" t="s">
        <v>547</v>
      </c>
      <c r="E502" t="s">
        <v>18</v>
      </c>
      <c r="F502" t="s">
        <v>5406</v>
      </c>
      <c r="G502" t="s">
        <v>5407</v>
      </c>
      <c r="H502" t="s">
        <v>5408</v>
      </c>
      <c r="I502" t="s">
        <v>34</v>
      </c>
      <c r="J502" t="s">
        <v>333</v>
      </c>
      <c r="K502" t="s">
        <v>24</v>
      </c>
      <c r="L502" t="s">
        <v>552</v>
      </c>
      <c r="M502" t="s">
        <v>5409</v>
      </c>
      <c r="N502" t="s">
        <v>46</v>
      </c>
      <c r="P502" t="s">
        <v>10801</v>
      </c>
      <c r="Q502" t="s">
        <v>10752</v>
      </c>
      <c r="R502">
        <v>1</v>
      </c>
      <c r="S502" t="s">
        <v>10263</v>
      </c>
      <c r="Y502" s="4" t="s">
        <v>12421</v>
      </c>
      <c r="Z502" s="9">
        <v>1</v>
      </c>
    </row>
    <row r="503" spans="1:26" x14ac:dyDescent="0.25">
      <c r="A503" t="s">
        <v>5404</v>
      </c>
      <c r="B503" t="s">
        <v>5405</v>
      </c>
      <c r="C503" t="s">
        <v>16</v>
      </c>
      <c r="D503" t="s">
        <v>547</v>
      </c>
      <c r="E503" t="s">
        <v>18</v>
      </c>
      <c r="F503" t="s">
        <v>5406</v>
      </c>
      <c r="G503" t="s">
        <v>5407</v>
      </c>
      <c r="H503" t="s">
        <v>5408</v>
      </c>
      <c r="I503" t="s">
        <v>34</v>
      </c>
      <c r="J503" t="s">
        <v>333</v>
      </c>
      <c r="K503" t="s">
        <v>24</v>
      </c>
      <c r="L503" t="s">
        <v>552</v>
      </c>
      <c r="M503" t="s">
        <v>5409</v>
      </c>
      <c r="N503" t="s">
        <v>46</v>
      </c>
      <c r="P503" t="s">
        <v>10802</v>
      </c>
      <c r="Q503" t="s">
        <v>10752</v>
      </c>
      <c r="R503">
        <v>1</v>
      </c>
      <c r="S503" t="s">
        <v>10263</v>
      </c>
      <c r="Y503" s="4" t="s">
        <v>11363</v>
      </c>
      <c r="Z503" s="9">
        <v>1</v>
      </c>
    </row>
    <row r="504" spans="1:26" x14ac:dyDescent="0.25">
      <c r="A504" t="s">
        <v>5404</v>
      </c>
      <c r="B504" t="s">
        <v>5405</v>
      </c>
      <c r="C504" t="s">
        <v>16</v>
      </c>
      <c r="D504" t="s">
        <v>547</v>
      </c>
      <c r="E504" t="s">
        <v>18</v>
      </c>
      <c r="F504" t="s">
        <v>5406</v>
      </c>
      <c r="G504" t="s">
        <v>5407</v>
      </c>
      <c r="H504" t="s">
        <v>5408</v>
      </c>
      <c r="I504" t="s">
        <v>34</v>
      </c>
      <c r="J504" t="s">
        <v>333</v>
      </c>
      <c r="K504" t="s">
        <v>24</v>
      </c>
      <c r="L504" t="s">
        <v>552</v>
      </c>
      <c r="M504" t="s">
        <v>5409</v>
      </c>
      <c r="N504" t="s">
        <v>46</v>
      </c>
      <c r="P504" t="s">
        <v>10803</v>
      </c>
      <c r="Q504" t="s">
        <v>10752</v>
      </c>
      <c r="R504">
        <v>1</v>
      </c>
      <c r="S504" t="s">
        <v>10263</v>
      </c>
      <c r="Y504" s="4" t="s">
        <v>10785</v>
      </c>
      <c r="Z504" s="9">
        <v>1</v>
      </c>
    </row>
    <row r="505" spans="1:26" x14ac:dyDescent="0.25">
      <c r="A505" t="s">
        <v>5404</v>
      </c>
      <c r="B505" t="s">
        <v>5405</v>
      </c>
      <c r="C505" t="s">
        <v>16</v>
      </c>
      <c r="D505" t="s">
        <v>547</v>
      </c>
      <c r="E505" t="s">
        <v>18</v>
      </c>
      <c r="F505" t="s">
        <v>5406</v>
      </c>
      <c r="G505" t="s">
        <v>5407</v>
      </c>
      <c r="H505" t="s">
        <v>5408</v>
      </c>
      <c r="I505" t="s">
        <v>34</v>
      </c>
      <c r="J505" t="s">
        <v>333</v>
      </c>
      <c r="K505" t="s">
        <v>24</v>
      </c>
      <c r="L505" t="s">
        <v>552</v>
      </c>
      <c r="M505" t="s">
        <v>5409</v>
      </c>
      <c r="N505" t="s">
        <v>46</v>
      </c>
      <c r="P505" t="s">
        <v>10804</v>
      </c>
      <c r="Q505" t="s">
        <v>10752</v>
      </c>
      <c r="R505">
        <v>1</v>
      </c>
      <c r="S505" t="s">
        <v>10263</v>
      </c>
      <c r="Y505" s="4" t="s">
        <v>11279</v>
      </c>
      <c r="Z505" s="9">
        <v>1</v>
      </c>
    </row>
    <row r="506" spans="1:26" x14ac:dyDescent="0.25">
      <c r="A506" t="s">
        <v>5404</v>
      </c>
      <c r="B506" t="s">
        <v>5405</v>
      </c>
      <c r="C506" t="s">
        <v>16</v>
      </c>
      <c r="D506" t="s">
        <v>547</v>
      </c>
      <c r="E506" t="s">
        <v>18</v>
      </c>
      <c r="F506" t="s">
        <v>5406</v>
      </c>
      <c r="G506" t="s">
        <v>5407</v>
      </c>
      <c r="H506" t="s">
        <v>5408</v>
      </c>
      <c r="I506" t="s">
        <v>34</v>
      </c>
      <c r="J506" t="s">
        <v>333</v>
      </c>
      <c r="K506" t="s">
        <v>24</v>
      </c>
      <c r="L506" t="s">
        <v>552</v>
      </c>
      <c r="M506" t="s">
        <v>5409</v>
      </c>
      <c r="N506" t="s">
        <v>46</v>
      </c>
      <c r="P506" t="s">
        <v>10805</v>
      </c>
      <c r="Q506" t="s">
        <v>10752</v>
      </c>
      <c r="R506">
        <v>1</v>
      </c>
      <c r="S506" t="s">
        <v>10263</v>
      </c>
      <c r="Y506" s="4" t="s">
        <v>10197</v>
      </c>
      <c r="Z506" s="9">
        <v>1</v>
      </c>
    </row>
    <row r="507" spans="1:26" x14ac:dyDescent="0.25">
      <c r="A507" t="s">
        <v>5404</v>
      </c>
      <c r="B507" t="s">
        <v>5405</v>
      </c>
      <c r="C507" t="s">
        <v>16</v>
      </c>
      <c r="D507" t="s">
        <v>547</v>
      </c>
      <c r="E507" t="s">
        <v>18</v>
      </c>
      <c r="F507" t="s">
        <v>5406</v>
      </c>
      <c r="G507" t="s">
        <v>5407</v>
      </c>
      <c r="H507" t="s">
        <v>5408</v>
      </c>
      <c r="I507" t="s">
        <v>34</v>
      </c>
      <c r="J507" t="s">
        <v>333</v>
      </c>
      <c r="K507" t="s">
        <v>24</v>
      </c>
      <c r="L507" t="s">
        <v>552</v>
      </c>
      <c r="M507" t="s">
        <v>5409</v>
      </c>
      <c r="N507" t="s">
        <v>46</v>
      </c>
      <c r="P507" t="s">
        <v>10806</v>
      </c>
      <c r="Q507" t="s">
        <v>10752</v>
      </c>
      <c r="R507">
        <v>1</v>
      </c>
      <c r="S507" t="s">
        <v>10263</v>
      </c>
      <c r="Y507" s="4" t="s">
        <v>77</v>
      </c>
      <c r="Z507" s="9">
        <v>1</v>
      </c>
    </row>
    <row r="508" spans="1:26" x14ac:dyDescent="0.25">
      <c r="A508" t="s">
        <v>5404</v>
      </c>
      <c r="B508" t="s">
        <v>5405</v>
      </c>
      <c r="C508" t="s">
        <v>16</v>
      </c>
      <c r="D508" t="s">
        <v>547</v>
      </c>
      <c r="E508" t="s">
        <v>18</v>
      </c>
      <c r="F508" t="s">
        <v>5406</v>
      </c>
      <c r="G508" t="s">
        <v>5407</v>
      </c>
      <c r="H508" t="s">
        <v>5408</v>
      </c>
      <c r="I508" t="s">
        <v>34</v>
      </c>
      <c r="J508" t="s">
        <v>333</v>
      </c>
      <c r="K508" t="s">
        <v>24</v>
      </c>
      <c r="L508" t="s">
        <v>552</v>
      </c>
      <c r="M508" t="s">
        <v>5409</v>
      </c>
      <c r="N508" t="s">
        <v>46</v>
      </c>
      <c r="P508" t="s">
        <v>10807</v>
      </c>
      <c r="Q508" t="s">
        <v>10752</v>
      </c>
      <c r="R508">
        <v>1</v>
      </c>
      <c r="S508" t="s">
        <v>10263</v>
      </c>
      <c r="Y508" s="4" t="s">
        <v>13136</v>
      </c>
      <c r="Z508" s="9">
        <v>1</v>
      </c>
    </row>
    <row r="509" spans="1:26" x14ac:dyDescent="0.25">
      <c r="A509" t="s">
        <v>5404</v>
      </c>
      <c r="B509" t="s">
        <v>5405</v>
      </c>
      <c r="C509" t="s">
        <v>16</v>
      </c>
      <c r="D509" t="s">
        <v>547</v>
      </c>
      <c r="E509" t="s">
        <v>18</v>
      </c>
      <c r="F509" t="s">
        <v>5406</v>
      </c>
      <c r="G509" t="s">
        <v>5407</v>
      </c>
      <c r="H509" t="s">
        <v>5408</v>
      </c>
      <c r="I509" t="s">
        <v>34</v>
      </c>
      <c r="J509" t="s">
        <v>333</v>
      </c>
      <c r="K509" t="s">
        <v>24</v>
      </c>
      <c r="L509" t="s">
        <v>552</v>
      </c>
      <c r="M509" t="s">
        <v>5409</v>
      </c>
      <c r="N509" t="s">
        <v>46</v>
      </c>
      <c r="P509" t="s">
        <v>10808</v>
      </c>
      <c r="Q509" t="s">
        <v>10752</v>
      </c>
      <c r="R509">
        <v>1</v>
      </c>
      <c r="S509" t="s">
        <v>10263</v>
      </c>
      <c r="Y509" s="4" t="s">
        <v>13182</v>
      </c>
      <c r="Z509" s="9">
        <v>1</v>
      </c>
    </row>
    <row r="510" spans="1:26" x14ac:dyDescent="0.25">
      <c r="A510" t="s">
        <v>5404</v>
      </c>
      <c r="B510" t="s">
        <v>5405</v>
      </c>
      <c r="C510" t="s">
        <v>16</v>
      </c>
      <c r="D510" t="s">
        <v>547</v>
      </c>
      <c r="E510" t="s">
        <v>18</v>
      </c>
      <c r="F510" t="s">
        <v>5406</v>
      </c>
      <c r="G510" t="s">
        <v>5407</v>
      </c>
      <c r="H510" t="s">
        <v>5408</v>
      </c>
      <c r="I510" t="s">
        <v>34</v>
      </c>
      <c r="J510" t="s">
        <v>333</v>
      </c>
      <c r="K510" t="s">
        <v>24</v>
      </c>
      <c r="L510" t="s">
        <v>552</v>
      </c>
      <c r="M510" t="s">
        <v>5409</v>
      </c>
      <c r="N510" t="s">
        <v>46</v>
      </c>
      <c r="P510" t="s">
        <v>10809</v>
      </c>
      <c r="Q510" t="s">
        <v>10752</v>
      </c>
      <c r="R510">
        <v>1</v>
      </c>
      <c r="S510" t="s">
        <v>10263</v>
      </c>
      <c r="Y510" s="4" t="s">
        <v>12304</v>
      </c>
      <c r="Z510" s="9">
        <v>1</v>
      </c>
    </row>
    <row r="511" spans="1:26" x14ac:dyDescent="0.25">
      <c r="A511" t="s">
        <v>5404</v>
      </c>
      <c r="B511" t="s">
        <v>5405</v>
      </c>
      <c r="C511" t="s">
        <v>16</v>
      </c>
      <c r="D511" t="s">
        <v>547</v>
      </c>
      <c r="E511" t="s">
        <v>18</v>
      </c>
      <c r="F511" t="s">
        <v>5406</v>
      </c>
      <c r="G511" t="s">
        <v>5407</v>
      </c>
      <c r="H511" t="s">
        <v>5408</v>
      </c>
      <c r="I511" t="s">
        <v>34</v>
      </c>
      <c r="J511" t="s">
        <v>333</v>
      </c>
      <c r="K511" t="s">
        <v>24</v>
      </c>
      <c r="L511" t="s">
        <v>552</v>
      </c>
      <c r="M511" t="s">
        <v>5409</v>
      </c>
      <c r="N511" t="s">
        <v>46</v>
      </c>
      <c r="P511" t="s">
        <v>10810</v>
      </c>
      <c r="Q511" t="s">
        <v>10752</v>
      </c>
      <c r="R511">
        <v>1</v>
      </c>
      <c r="S511" t="s">
        <v>10263</v>
      </c>
      <c r="Y511" s="4" t="s">
        <v>13185</v>
      </c>
      <c r="Z511" s="9">
        <v>1</v>
      </c>
    </row>
    <row r="512" spans="1:26" x14ac:dyDescent="0.25">
      <c r="A512" t="s">
        <v>5404</v>
      </c>
      <c r="B512" t="s">
        <v>5405</v>
      </c>
      <c r="C512" t="s">
        <v>16</v>
      </c>
      <c r="D512" t="s">
        <v>547</v>
      </c>
      <c r="E512" t="s">
        <v>18</v>
      </c>
      <c r="F512" t="s">
        <v>5406</v>
      </c>
      <c r="G512" t="s">
        <v>5407</v>
      </c>
      <c r="H512" t="s">
        <v>5408</v>
      </c>
      <c r="I512" t="s">
        <v>34</v>
      </c>
      <c r="J512" t="s">
        <v>333</v>
      </c>
      <c r="K512" t="s">
        <v>24</v>
      </c>
      <c r="L512" t="s">
        <v>552</v>
      </c>
      <c r="M512" t="s">
        <v>5409</v>
      </c>
      <c r="N512" t="s">
        <v>46</v>
      </c>
      <c r="P512" t="s">
        <v>10811</v>
      </c>
      <c r="Q512" t="s">
        <v>10752</v>
      </c>
      <c r="R512">
        <v>1</v>
      </c>
      <c r="S512" t="s">
        <v>10263</v>
      </c>
      <c r="Y512" s="4" t="s">
        <v>11261</v>
      </c>
      <c r="Z512" s="9">
        <v>1</v>
      </c>
    </row>
    <row r="513" spans="1:26" x14ac:dyDescent="0.25">
      <c r="A513" t="s">
        <v>5404</v>
      </c>
      <c r="B513" t="s">
        <v>5405</v>
      </c>
      <c r="C513" t="s">
        <v>16</v>
      </c>
      <c r="D513" t="s">
        <v>547</v>
      </c>
      <c r="E513" t="s">
        <v>18</v>
      </c>
      <c r="F513" t="s">
        <v>5406</v>
      </c>
      <c r="G513" t="s">
        <v>5407</v>
      </c>
      <c r="H513" t="s">
        <v>5408</v>
      </c>
      <c r="I513" t="s">
        <v>34</v>
      </c>
      <c r="J513" t="s">
        <v>333</v>
      </c>
      <c r="K513" t="s">
        <v>24</v>
      </c>
      <c r="L513" t="s">
        <v>552</v>
      </c>
      <c r="M513" t="s">
        <v>5409</v>
      </c>
      <c r="N513" t="s">
        <v>46</v>
      </c>
      <c r="P513" t="s">
        <v>10812</v>
      </c>
      <c r="Q513" t="s">
        <v>10752</v>
      </c>
      <c r="R513">
        <v>1</v>
      </c>
      <c r="S513" t="s">
        <v>10263</v>
      </c>
      <c r="Y513" s="4" t="s">
        <v>11740</v>
      </c>
      <c r="Z513" s="9">
        <v>1</v>
      </c>
    </row>
    <row r="514" spans="1:26" x14ac:dyDescent="0.25">
      <c r="A514" t="s">
        <v>5404</v>
      </c>
      <c r="B514" t="s">
        <v>5405</v>
      </c>
      <c r="C514" t="s">
        <v>16</v>
      </c>
      <c r="D514" t="s">
        <v>547</v>
      </c>
      <c r="E514" t="s">
        <v>18</v>
      </c>
      <c r="F514" t="s">
        <v>5406</v>
      </c>
      <c r="G514" t="s">
        <v>5407</v>
      </c>
      <c r="H514" t="s">
        <v>5408</v>
      </c>
      <c r="I514" t="s">
        <v>34</v>
      </c>
      <c r="J514" t="s">
        <v>333</v>
      </c>
      <c r="K514" t="s">
        <v>24</v>
      </c>
      <c r="L514" t="s">
        <v>552</v>
      </c>
      <c r="M514" t="s">
        <v>5409</v>
      </c>
      <c r="N514" t="s">
        <v>46</v>
      </c>
      <c r="P514" t="s">
        <v>10813</v>
      </c>
      <c r="Q514" t="s">
        <v>10752</v>
      </c>
      <c r="R514">
        <v>1</v>
      </c>
      <c r="S514" t="s">
        <v>10263</v>
      </c>
      <c r="Y514" s="4" t="s">
        <v>10786</v>
      </c>
      <c r="Z514" s="9">
        <v>1</v>
      </c>
    </row>
    <row r="515" spans="1:26" x14ac:dyDescent="0.25">
      <c r="A515" t="s">
        <v>5404</v>
      </c>
      <c r="B515" t="s">
        <v>5405</v>
      </c>
      <c r="C515" t="s">
        <v>16</v>
      </c>
      <c r="D515" t="s">
        <v>547</v>
      </c>
      <c r="E515" t="s">
        <v>18</v>
      </c>
      <c r="F515" t="s">
        <v>5406</v>
      </c>
      <c r="G515" t="s">
        <v>5407</v>
      </c>
      <c r="H515" t="s">
        <v>5408</v>
      </c>
      <c r="I515" t="s">
        <v>34</v>
      </c>
      <c r="J515" t="s">
        <v>333</v>
      </c>
      <c r="K515" t="s">
        <v>24</v>
      </c>
      <c r="L515" t="s">
        <v>552</v>
      </c>
      <c r="M515" t="s">
        <v>5409</v>
      </c>
      <c r="N515" t="s">
        <v>46</v>
      </c>
      <c r="P515" t="s">
        <v>10814</v>
      </c>
      <c r="Q515" t="s">
        <v>10752</v>
      </c>
      <c r="R515">
        <v>1</v>
      </c>
      <c r="S515" t="s">
        <v>10263</v>
      </c>
      <c r="Y515" s="4" t="s">
        <v>12777</v>
      </c>
      <c r="Z515" s="9">
        <v>1</v>
      </c>
    </row>
    <row r="516" spans="1:26" x14ac:dyDescent="0.25">
      <c r="A516" t="s">
        <v>5404</v>
      </c>
      <c r="B516" t="s">
        <v>5405</v>
      </c>
      <c r="C516" t="s">
        <v>16</v>
      </c>
      <c r="D516" t="s">
        <v>547</v>
      </c>
      <c r="E516" t="s">
        <v>18</v>
      </c>
      <c r="F516" t="s">
        <v>5406</v>
      </c>
      <c r="G516" t="s">
        <v>5407</v>
      </c>
      <c r="H516" t="s">
        <v>5408</v>
      </c>
      <c r="I516" t="s">
        <v>34</v>
      </c>
      <c r="J516" t="s">
        <v>333</v>
      </c>
      <c r="K516" t="s">
        <v>24</v>
      </c>
      <c r="L516" t="s">
        <v>552</v>
      </c>
      <c r="M516" t="s">
        <v>5409</v>
      </c>
      <c r="N516" t="s">
        <v>46</v>
      </c>
      <c r="P516" t="s">
        <v>10815</v>
      </c>
      <c r="Q516" t="s">
        <v>10752</v>
      </c>
      <c r="R516">
        <v>1</v>
      </c>
      <c r="S516" t="s">
        <v>10263</v>
      </c>
      <c r="Y516" s="4" t="s">
        <v>10783</v>
      </c>
      <c r="Z516" s="9">
        <v>1</v>
      </c>
    </row>
    <row r="517" spans="1:26" x14ac:dyDescent="0.25">
      <c r="A517" t="s">
        <v>5404</v>
      </c>
      <c r="B517" t="s">
        <v>5405</v>
      </c>
      <c r="C517" t="s">
        <v>16</v>
      </c>
      <c r="D517" t="s">
        <v>547</v>
      </c>
      <c r="E517" t="s">
        <v>18</v>
      </c>
      <c r="F517" t="s">
        <v>5406</v>
      </c>
      <c r="G517" t="s">
        <v>5407</v>
      </c>
      <c r="H517" t="s">
        <v>5408</v>
      </c>
      <c r="I517" t="s">
        <v>34</v>
      </c>
      <c r="J517" t="s">
        <v>333</v>
      </c>
      <c r="K517" t="s">
        <v>24</v>
      </c>
      <c r="L517" t="s">
        <v>552</v>
      </c>
      <c r="M517" t="s">
        <v>5409</v>
      </c>
      <c r="N517" t="s">
        <v>46</v>
      </c>
      <c r="P517" t="s">
        <v>10816</v>
      </c>
      <c r="Q517" t="s">
        <v>10752</v>
      </c>
      <c r="R517">
        <v>1</v>
      </c>
      <c r="S517" t="s">
        <v>10263</v>
      </c>
      <c r="Y517" s="4" t="s">
        <v>10915</v>
      </c>
      <c r="Z517" s="9">
        <v>1</v>
      </c>
    </row>
    <row r="518" spans="1:26" x14ac:dyDescent="0.25">
      <c r="A518" t="s">
        <v>5404</v>
      </c>
      <c r="B518" t="s">
        <v>5405</v>
      </c>
      <c r="C518" t="s">
        <v>16</v>
      </c>
      <c r="D518" t="s">
        <v>547</v>
      </c>
      <c r="E518" t="s">
        <v>18</v>
      </c>
      <c r="F518" t="s">
        <v>5406</v>
      </c>
      <c r="G518" t="s">
        <v>5407</v>
      </c>
      <c r="H518" t="s">
        <v>5408</v>
      </c>
      <c r="I518" t="s">
        <v>34</v>
      </c>
      <c r="J518" t="s">
        <v>333</v>
      </c>
      <c r="K518" t="s">
        <v>24</v>
      </c>
      <c r="L518" t="s">
        <v>552</v>
      </c>
      <c r="M518" t="s">
        <v>5409</v>
      </c>
      <c r="N518" t="s">
        <v>46</v>
      </c>
      <c r="P518" t="s">
        <v>10817</v>
      </c>
      <c r="Q518" t="s">
        <v>10752</v>
      </c>
      <c r="R518">
        <v>1</v>
      </c>
      <c r="S518" t="s">
        <v>10263</v>
      </c>
      <c r="Y518" s="4" t="s">
        <v>12655</v>
      </c>
      <c r="Z518" s="9">
        <v>1</v>
      </c>
    </row>
    <row r="519" spans="1:26" x14ac:dyDescent="0.25">
      <c r="A519" t="s">
        <v>5404</v>
      </c>
      <c r="B519" t="s">
        <v>5405</v>
      </c>
      <c r="C519" t="s">
        <v>16</v>
      </c>
      <c r="D519" t="s">
        <v>547</v>
      </c>
      <c r="E519" t="s">
        <v>18</v>
      </c>
      <c r="F519" t="s">
        <v>5406</v>
      </c>
      <c r="G519" t="s">
        <v>5407</v>
      </c>
      <c r="H519" t="s">
        <v>5408</v>
      </c>
      <c r="I519" t="s">
        <v>34</v>
      </c>
      <c r="J519" t="s">
        <v>333</v>
      </c>
      <c r="K519" t="s">
        <v>24</v>
      </c>
      <c r="L519" t="s">
        <v>552</v>
      </c>
      <c r="M519" t="s">
        <v>5409</v>
      </c>
      <c r="N519" t="s">
        <v>46</v>
      </c>
      <c r="P519" t="s">
        <v>10818</v>
      </c>
      <c r="Q519" t="s">
        <v>10752</v>
      </c>
      <c r="R519">
        <v>1</v>
      </c>
      <c r="S519" t="s">
        <v>10263</v>
      </c>
      <c r="Y519" s="4" t="s">
        <v>13157</v>
      </c>
      <c r="Z519" s="9">
        <v>1</v>
      </c>
    </row>
    <row r="520" spans="1:26" x14ac:dyDescent="0.25">
      <c r="A520" t="s">
        <v>5404</v>
      </c>
      <c r="B520" t="s">
        <v>5405</v>
      </c>
      <c r="C520" t="s">
        <v>16</v>
      </c>
      <c r="D520" t="s">
        <v>547</v>
      </c>
      <c r="E520" t="s">
        <v>18</v>
      </c>
      <c r="F520" t="s">
        <v>5406</v>
      </c>
      <c r="G520" t="s">
        <v>5407</v>
      </c>
      <c r="H520" t="s">
        <v>5408</v>
      </c>
      <c r="I520" t="s">
        <v>34</v>
      </c>
      <c r="J520" t="s">
        <v>333</v>
      </c>
      <c r="K520" t="s">
        <v>24</v>
      </c>
      <c r="L520" t="s">
        <v>552</v>
      </c>
      <c r="M520" t="s">
        <v>5409</v>
      </c>
      <c r="N520" t="s">
        <v>46</v>
      </c>
      <c r="P520" t="s">
        <v>10819</v>
      </c>
      <c r="Q520" t="s">
        <v>10752</v>
      </c>
      <c r="R520">
        <v>1</v>
      </c>
      <c r="S520" t="s">
        <v>10263</v>
      </c>
      <c r="Y520" s="4" t="s">
        <v>10542</v>
      </c>
      <c r="Z520" s="9">
        <v>1</v>
      </c>
    </row>
    <row r="521" spans="1:26" x14ac:dyDescent="0.25">
      <c r="A521" t="s">
        <v>5404</v>
      </c>
      <c r="B521" t="s">
        <v>5405</v>
      </c>
      <c r="C521" t="s">
        <v>16</v>
      </c>
      <c r="D521" t="s">
        <v>547</v>
      </c>
      <c r="E521" t="s">
        <v>18</v>
      </c>
      <c r="F521" t="s">
        <v>5406</v>
      </c>
      <c r="G521" t="s">
        <v>5407</v>
      </c>
      <c r="H521" t="s">
        <v>5408</v>
      </c>
      <c r="I521" t="s">
        <v>34</v>
      </c>
      <c r="J521" t="s">
        <v>333</v>
      </c>
      <c r="K521" t="s">
        <v>24</v>
      </c>
      <c r="L521" t="s">
        <v>552</v>
      </c>
      <c r="M521" t="s">
        <v>5409</v>
      </c>
      <c r="N521" t="s">
        <v>46</v>
      </c>
      <c r="P521" t="s">
        <v>10820</v>
      </c>
      <c r="Q521" t="s">
        <v>10752</v>
      </c>
      <c r="R521">
        <v>1</v>
      </c>
      <c r="S521" t="s">
        <v>10263</v>
      </c>
      <c r="Y521" s="4" t="s">
        <v>10652</v>
      </c>
      <c r="Z521" s="9">
        <v>1</v>
      </c>
    </row>
    <row r="522" spans="1:26" x14ac:dyDescent="0.25">
      <c r="A522" t="s">
        <v>5404</v>
      </c>
      <c r="B522" t="s">
        <v>5405</v>
      </c>
      <c r="C522" t="s">
        <v>16</v>
      </c>
      <c r="D522" t="s">
        <v>547</v>
      </c>
      <c r="E522" t="s">
        <v>18</v>
      </c>
      <c r="F522" t="s">
        <v>5406</v>
      </c>
      <c r="G522" t="s">
        <v>5407</v>
      </c>
      <c r="H522" t="s">
        <v>5408</v>
      </c>
      <c r="I522" t="s">
        <v>34</v>
      </c>
      <c r="J522" t="s">
        <v>333</v>
      </c>
      <c r="K522" t="s">
        <v>24</v>
      </c>
      <c r="L522" t="s">
        <v>552</v>
      </c>
      <c r="M522" t="s">
        <v>5409</v>
      </c>
      <c r="N522" t="s">
        <v>46</v>
      </c>
      <c r="P522" t="s">
        <v>10821</v>
      </c>
      <c r="Q522" t="s">
        <v>10752</v>
      </c>
      <c r="R522">
        <v>1</v>
      </c>
      <c r="S522" t="s">
        <v>10263</v>
      </c>
      <c r="Y522" s="4" t="s">
        <v>13190</v>
      </c>
      <c r="Z522" s="9">
        <v>1</v>
      </c>
    </row>
    <row r="523" spans="1:26" x14ac:dyDescent="0.25">
      <c r="A523" t="s">
        <v>5404</v>
      </c>
      <c r="B523" t="s">
        <v>5405</v>
      </c>
      <c r="C523" t="s">
        <v>16</v>
      </c>
      <c r="D523" t="s">
        <v>547</v>
      </c>
      <c r="E523" t="s">
        <v>18</v>
      </c>
      <c r="F523" t="s">
        <v>5406</v>
      </c>
      <c r="G523" t="s">
        <v>5407</v>
      </c>
      <c r="H523" t="s">
        <v>5408</v>
      </c>
      <c r="I523" t="s">
        <v>34</v>
      </c>
      <c r="J523" t="s">
        <v>333</v>
      </c>
      <c r="K523" t="s">
        <v>24</v>
      </c>
      <c r="L523" t="s">
        <v>552</v>
      </c>
      <c r="M523" t="s">
        <v>5409</v>
      </c>
      <c r="N523" t="s">
        <v>46</v>
      </c>
      <c r="P523" t="s">
        <v>10822</v>
      </c>
      <c r="Q523" t="s">
        <v>10752</v>
      </c>
      <c r="R523">
        <v>1</v>
      </c>
      <c r="S523" t="s">
        <v>10263</v>
      </c>
      <c r="Y523" s="4" t="s">
        <v>13231</v>
      </c>
      <c r="Z523" s="9">
        <v>1</v>
      </c>
    </row>
    <row r="524" spans="1:26" x14ac:dyDescent="0.25">
      <c r="A524" t="s">
        <v>5404</v>
      </c>
      <c r="B524" t="s">
        <v>5405</v>
      </c>
      <c r="C524" t="s">
        <v>16</v>
      </c>
      <c r="D524" t="s">
        <v>547</v>
      </c>
      <c r="E524" t="s">
        <v>18</v>
      </c>
      <c r="F524" t="s">
        <v>5406</v>
      </c>
      <c r="G524" t="s">
        <v>5407</v>
      </c>
      <c r="H524" t="s">
        <v>5408</v>
      </c>
      <c r="I524" t="s">
        <v>34</v>
      </c>
      <c r="J524" t="s">
        <v>333</v>
      </c>
      <c r="K524" t="s">
        <v>24</v>
      </c>
      <c r="L524" t="s">
        <v>552</v>
      </c>
      <c r="M524" t="s">
        <v>5409</v>
      </c>
      <c r="N524" t="s">
        <v>46</v>
      </c>
      <c r="P524" t="s">
        <v>10823</v>
      </c>
      <c r="Q524" t="s">
        <v>10752</v>
      </c>
      <c r="R524">
        <v>1</v>
      </c>
      <c r="S524" t="s">
        <v>10263</v>
      </c>
      <c r="Y524" s="4" t="s">
        <v>12015</v>
      </c>
      <c r="Z524" s="9">
        <v>1</v>
      </c>
    </row>
    <row r="525" spans="1:26" x14ac:dyDescent="0.25">
      <c r="A525" t="s">
        <v>5404</v>
      </c>
      <c r="B525" t="s">
        <v>5405</v>
      </c>
      <c r="C525" t="s">
        <v>16</v>
      </c>
      <c r="D525" t="s">
        <v>547</v>
      </c>
      <c r="E525" t="s">
        <v>18</v>
      </c>
      <c r="F525" t="s">
        <v>5406</v>
      </c>
      <c r="G525" t="s">
        <v>5407</v>
      </c>
      <c r="H525" t="s">
        <v>5408</v>
      </c>
      <c r="I525" t="s">
        <v>34</v>
      </c>
      <c r="J525" t="s">
        <v>333</v>
      </c>
      <c r="K525" t="s">
        <v>24</v>
      </c>
      <c r="L525" t="s">
        <v>552</v>
      </c>
      <c r="M525" t="s">
        <v>5409</v>
      </c>
      <c r="N525" t="s">
        <v>46</v>
      </c>
      <c r="P525" t="s">
        <v>10824</v>
      </c>
      <c r="Q525" t="s">
        <v>10752</v>
      </c>
      <c r="R525">
        <v>1</v>
      </c>
      <c r="S525" t="s">
        <v>10263</v>
      </c>
      <c r="Y525" s="4" t="s">
        <v>11558</v>
      </c>
      <c r="Z525" s="9">
        <v>1</v>
      </c>
    </row>
    <row r="526" spans="1:26" x14ac:dyDescent="0.25">
      <c r="A526" t="s">
        <v>7848</v>
      </c>
      <c r="B526" t="s">
        <v>486</v>
      </c>
      <c r="C526" t="s">
        <v>76</v>
      </c>
      <c r="D526" t="s">
        <v>102</v>
      </c>
      <c r="E526" t="s">
        <v>695</v>
      </c>
      <c r="F526" t="s">
        <v>7849</v>
      </c>
      <c r="G526" t="s">
        <v>7850</v>
      </c>
      <c r="H526" t="s">
        <v>7851</v>
      </c>
      <c r="I526" t="s">
        <v>34</v>
      </c>
      <c r="J526" t="s">
        <v>358</v>
      </c>
      <c r="K526" t="s">
        <v>24</v>
      </c>
      <c r="L526" t="s">
        <v>82</v>
      </c>
      <c r="M526" t="s">
        <v>7852</v>
      </c>
      <c r="N526" t="s">
        <v>46</v>
      </c>
      <c r="P526" t="s">
        <v>10151</v>
      </c>
      <c r="Q526" t="s">
        <v>10138</v>
      </c>
      <c r="R526">
        <v>1</v>
      </c>
      <c r="S526" t="s">
        <v>10157</v>
      </c>
      <c r="Y526" s="4" t="s">
        <v>13225</v>
      </c>
      <c r="Z526" s="9">
        <v>1</v>
      </c>
    </row>
    <row r="527" spans="1:26" x14ac:dyDescent="0.25">
      <c r="A527" t="s">
        <v>7848</v>
      </c>
      <c r="B527" t="s">
        <v>486</v>
      </c>
      <c r="C527" t="s">
        <v>76</v>
      </c>
      <c r="D527" t="s">
        <v>102</v>
      </c>
      <c r="E527" t="s">
        <v>695</v>
      </c>
      <c r="F527" t="s">
        <v>7849</v>
      </c>
      <c r="G527" t="s">
        <v>7850</v>
      </c>
      <c r="H527" t="s">
        <v>7851</v>
      </c>
      <c r="I527" t="s">
        <v>34</v>
      </c>
      <c r="J527" t="s">
        <v>358</v>
      </c>
      <c r="K527" t="s">
        <v>24</v>
      </c>
      <c r="L527" t="s">
        <v>82</v>
      </c>
      <c r="M527" t="s">
        <v>7852</v>
      </c>
      <c r="N527" t="s">
        <v>46</v>
      </c>
      <c r="P527" t="s">
        <v>10240</v>
      </c>
      <c r="Q527" t="s">
        <v>10138</v>
      </c>
      <c r="R527">
        <v>1</v>
      </c>
      <c r="S527" t="s">
        <v>10157</v>
      </c>
      <c r="Y527" s="4" t="s">
        <v>11596</v>
      </c>
      <c r="Z527" s="9">
        <v>1</v>
      </c>
    </row>
    <row r="528" spans="1:26" x14ac:dyDescent="0.25">
      <c r="A528" t="s">
        <v>7848</v>
      </c>
      <c r="B528" t="s">
        <v>486</v>
      </c>
      <c r="C528" t="s">
        <v>76</v>
      </c>
      <c r="D528" t="s">
        <v>102</v>
      </c>
      <c r="E528" t="s">
        <v>695</v>
      </c>
      <c r="F528" t="s">
        <v>7849</v>
      </c>
      <c r="G528" t="s">
        <v>7850</v>
      </c>
      <c r="H528" t="s">
        <v>7851</v>
      </c>
      <c r="I528" t="s">
        <v>34</v>
      </c>
      <c r="J528" t="s">
        <v>358</v>
      </c>
      <c r="K528" t="s">
        <v>24</v>
      </c>
      <c r="L528" t="s">
        <v>82</v>
      </c>
      <c r="M528" t="s">
        <v>7852</v>
      </c>
      <c r="N528" t="s">
        <v>46</v>
      </c>
      <c r="P528" t="s">
        <v>10825</v>
      </c>
      <c r="Q528" t="s">
        <v>10306</v>
      </c>
      <c r="R528">
        <v>1</v>
      </c>
      <c r="S528" t="s">
        <v>10157</v>
      </c>
      <c r="Y528" s="4" t="s">
        <v>11397</v>
      </c>
      <c r="Z528" s="9">
        <v>1</v>
      </c>
    </row>
    <row r="529" spans="1:26" x14ac:dyDescent="0.25">
      <c r="A529" t="s">
        <v>7848</v>
      </c>
      <c r="B529" t="s">
        <v>486</v>
      </c>
      <c r="C529" t="s">
        <v>76</v>
      </c>
      <c r="D529" t="s">
        <v>102</v>
      </c>
      <c r="E529" t="s">
        <v>695</v>
      </c>
      <c r="F529" t="s">
        <v>7849</v>
      </c>
      <c r="G529" t="s">
        <v>7850</v>
      </c>
      <c r="H529" t="s">
        <v>7851</v>
      </c>
      <c r="I529" t="s">
        <v>34</v>
      </c>
      <c r="J529" t="s">
        <v>358</v>
      </c>
      <c r="K529" t="s">
        <v>24</v>
      </c>
      <c r="L529" t="s">
        <v>82</v>
      </c>
      <c r="M529" t="s">
        <v>7852</v>
      </c>
      <c r="N529" t="s">
        <v>46</v>
      </c>
      <c r="P529" t="s">
        <v>10826</v>
      </c>
      <c r="Q529" t="s">
        <v>10306</v>
      </c>
      <c r="R529">
        <v>1</v>
      </c>
      <c r="S529" t="s">
        <v>10157</v>
      </c>
      <c r="Y529" s="4" t="s">
        <v>11733</v>
      </c>
      <c r="Z529" s="9">
        <v>1</v>
      </c>
    </row>
    <row r="530" spans="1:26" x14ac:dyDescent="0.25">
      <c r="A530" t="s">
        <v>7848</v>
      </c>
      <c r="B530" t="s">
        <v>486</v>
      </c>
      <c r="C530" t="s">
        <v>76</v>
      </c>
      <c r="D530" t="s">
        <v>102</v>
      </c>
      <c r="E530" t="s">
        <v>695</v>
      </c>
      <c r="F530" t="s">
        <v>7849</v>
      </c>
      <c r="G530" t="s">
        <v>7850</v>
      </c>
      <c r="H530" t="s">
        <v>7851</v>
      </c>
      <c r="I530" t="s">
        <v>34</v>
      </c>
      <c r="J530" t="s">
        <v>358</v>
      </c>
      <c r="K530" t="s">
        <v>24</v>
      </c>
      <c r="L530" t="s">
        <v>82</v>
      </c>
      <c r="M530" t="s">
        <v>7852</v>
      </c>
      <c r="N530" t="s">
        <v>46</v>
      </c>
      <c r="P530" t="s">
        <v>10827</v>
      </c>
      <c r="Q530" t="s">
        <v>10306</v>
      </c>
      <c r="R530">
        <v>1</v>
      </c>
      <c r="S530" t="s">
        <v>10157</v>
      </c>
      <c r="Y530" s="4" t="s">
        <v>12820</v>
      </c>
      <c r="Z530" s="9">
        <v>1</v>
      </c>
    </row>
    <row r="531" spans="1:26" x14ac:dyDescent="0.25">
      <c r="A531" t="s">
        <v>7848</v>
      </c>
      <c r="B531" t="s">
        <v>486</v>
      </c>
      <c r="C531" t="s">
        <v>76</v>
      </c>
      <c r="D531" t="s">
        <v>102</v>
      </c>
      <c r="E531" t="s">
        <v>695</v>
      </c>
      <c r="F531" t="s">
        <v>7849</v>
      </c>
      <c r="G531" t="s">
        <v>7850</v>
      </c>
      <c r="H531" t="s">
        <v>7851</v>
      </c>
      <c r="I531" t="s">
        <v>34</v>
      </c>
      <c r="J531" t="s">
        <v>358</v>
      </c>
      <c r="K531" t="s">
        <v>24</v>
      </c>
      <c r="L531" t="s">
        <v>82</v>
      </c>
      <c r="M531" t="s">
        <v>7852</v>
      </c>
      <c r="N531" t="s">
        <v>46</v>
      </c>
      <c r="P531" t="s">
        <v>10828</v>
      </c>
      <c r="Q531" t="s">
        <v>10306</v>
      </c>
      <c r="R531">
        <v>1</v>
      </c>
      <c r="S531" t="s">
        <v>10157</v>
      </c>
      <c r="Y531" s="4" t="s">
        <v>11464</v>
      </c>
      <c r="Z531" s="9">
        <v>1</v>
      </c>
    </row>
    <row r="532" spans="1:26" x14ac:dyDescent="0.25">
      <c r="A532" t="s">
        <v>7848</v>
      </c>
      <c r="B532" t="s">
        <v>486</v>
      </c>
      <c r="C532" t="s">
        <v>76</v>
      </c>
      <c r="D532" t="s">
        <v>102</v>
      </c>
      <c r="E532" t="s">
        <v>695</v>
      </c>
      <c r="F532" t="s">
        <v>7849</v>
      </c>
      <c r="G532" t="s">
        <v>7850</v>
      </c>
      <c r="H532" t="s">
        <v>7851</v>
      </c>
      <c r="I532" t="s">
        <v>34</v>
      </c>
      <c r="J532" t="s">
        <v>358</v>
      </c>
      <c r="K532" t="s">
        <v>24</v>
      </c>
      <c r="L532" t="s">
        <v>82</v>
      </c>
      <c r="M532" t="s">
        <v>7852</v>
      </c>
      <c r="N532" t="s">
        <v>46</v>
      </c>
      <c r="P532" t="s">
        <v>10829</v>
      </c>
      <c r="Q532" t="s">
        <v>10306</v>
      </c>
      <c r="R532">
        <v>1</v>
      </c>
      <c r="S532" t="s">
        <v>10157</v>
      </c>
      <c r="Y532" s="4" t="s">
        <v>10711</v>
      </c>
      <c r="Z532" s="9">
        <v>1</v>
      </c>
    </row>
    <row r="533" spans="1:26" x14ac:dyDescent="0.25">
      <c r="A533" t="s">
        <v>4547</v>
      </c>
      <c r="B533" t="s">
        <v>4548</v>
      </c>
      <c r="C533" t="s">
        <v>16</v>
      </c>
      <c r="D533" t="s">
        <v>1327</v>
      </c>
      <c r="E533" t="s">
        <v>18</v>
      </c>
      <c r="F533" t="s">
        <v>4549</v>
      </c>
      <c r="G533" t="s">
        <v>4550</v>
      </c>
      <c r="H533" t="s">
        <v>4551</v>
      </c>
      <c r="I533" t="s">
        <v>34</v>
      </c>
      <c r="J533" t="s">
        <v>1744</v>
      </c>
      <c r="K533" t="s">
        <v>24</v>
      </c>
      <c r="L533" t="s">
        <v>1331</v>
      </c>
      <c r="M533" t="s">
        <v>4552</v>
      </c>
      <c r="N533" t="s">
        <v>46</v>
      </c>
      <c r="P533" t="s">
        <v>10830</v>
      </c>
      <c r="Q533" t="s">
        <v>10666</v>
      </c>
      <c r="R533">
        <v>1</v>
      </c>
      <c r="S533" t="s">
        <v>10831</v>
      </c>
      <c r="Y533" s="4" t="s">
        <v>11206</v>
      </c>
      <c r="Z533" s="9">
        <v>1</v>
      </c>
    </row>
    <row r="534" spans="1:26" x14ac:dyDescent="0.25">
      <c r="A534" t="s">
        <v>7812</v>
      </c>
      <c r="B534" t="s">
        <v>486</v>
      </c>
      <c r="C534" t="s">
        <v>76</v>
      </c>
      <c r="D534" t="s">
        <v>102</v>
      </c>
      <c r="E534" t="s">
        <v>695</v>
      </c>
      <c r="F534" t="s">
        <v>7813</v>
      </c>
      <c r="G534" t="s">
        <v>7814</v>
      </c>
      <c r="H534" t="s">
        <v>7815</v>
      </c>
      <c r="I534" t="s">
        <v>34</v>
      </c>
      <c r="J534" t="s">
        <v>358</v>
      </c>
      <c r="K534" t="s">
        <v>24</v>
      </c>
      <c r="L534" t="s">
        <v>82</v>
      </c>
      <c r="M534" t="s">
        <v>7816</v>
      </c>
      <c r="N534" t="s">
        <v>46</v>
      </c>
      <c r="P534" t="s">
        <v>10137</v>
      </c>
      <c r="Q534" t="s">
        <v>10138</v>
      </c>
      <c r="R534">
        <v>1</v>
      </c>
      <c r="S534" t="s">
        <v>10832</v>
      </c>
      <c r="Y534" s="4" t="s">
        <v>11429</v>
      </c>
      <c r="Z534" s="9">
        <v>1</v>
      </c>
    </row>
    <row r="535" spans="1:26" x14ac:dyDescent="0.25">
      <c r="A535" t="s">
        <v>7812</v>
      </c>
      <c r="B535" t="s">
        <v>486</v>
      </c>
      <c r="C535" t="s">
        <v>76</v>
      </c>
      <c r="D535" t="s">
        <v>102</v>
      </c>
      <c r="E535" t="s">
        <v>695</v>
      </c>
      <c r="F535" t="s">
        <v>7813</v>
      </c>
      <c r="G535" t="s">
        <v>7814</v>
      </c>
      <c r="H535" t="s">
        <v>7815</v>
      </c>
      <c r="I535" t="s">
        <v>34</v>
      </c>
      <c r="J535" t="s">
        <v>358</v>
      </c>
      <c r="K535" t="s">
        <v>24</v>
      </c>
      <c r="L535" t="s">
        <v>82</v>
      </c>
      <c r="M535" t="s">
        <v>7816</v>
      </c>
      <c r="N535" t="s">
        <v>46</v>
      </c>
      <c r="P535" t="s">
        <v>10833</v>
      </c>
      <c r="Q535" t="s">
        <v>10445</v>
      </c>
      <c r="R535">
        <v>1</v>
      </c>
      <c r="S535" t="s">
        <v>10832</v>
      </c>
      <c r="Y535" s="4" t="s">
        <v>12694</v>
      </c>
      <c r="Z535" s="9">
        <v>1</v>
      </c>
    </row>
    <row r="536" spans="1:26" x14ac:dyDescent="0.25">
      <c r="A536" t="s">
        <v>7812</v>
      </c>
      <c r="B536" t="s">
        <v>486</v>
      </c>
      <c r="C536" t="s">
        <v>76</v>
      </c>
      <c r="D536" t="s">
        <v>102</v>
      </c>
      <c r="E536" t="s">
        <v>695</v>
      </c>
      <c r="F536" t="s">
        <v>7813</v>
      </c>
      <c r="G536" t="s">
        <v>7814</v>
      </c>
      <c r="H536" t="s">
        <v>7815</v>
      </c>
      <c r="I536" t="s">
        <v>34</v>
      </c>
      <c r="J536" t="s">
        <v>358</v>
      </c>
      <c r="K536" t="s">
        <v>24</v>
      </c>
      <c r="L536" t="s">
        <v>82</v>
      </c>
      <c r="M536" t="s">
        <v>7816</v>
      </c>
      <c r="N536" t="s">
        <v>46</v>
      </c>
      <c r="P536" t="s">
        <v>10834</v>
      </c>
      <c r="Q536" t="s">
        <v>10445</v>
      </c>
      <c r="R536">
        <v>1</v>
      </c>
      <c r="S536" t="s">
        <v>10832</v>
      </c>
      <c r="Y536" s="4" t="s">
        <v>10875</v>
      </c>
      <c r="Z536" s="9">
        <v>1</v>
      </c>
    </row>
    <row r="537" spans="1:26" x14ac:dyDescent="0.25">
      <c r="A537" t="s">
        <v>7812</v>
      </c>
      <c r="B537" t="s">
        <v>486</v>
      </c>
      <c r="C537" t="s">
        <v>76</v>
      </c>
      <c r="D537" t="s">
        <v>102</v>
      </c>
      <c r="E537" t="s">
        <v>695</v>
      </c>
      <c r="F537" t="s">
        <v>7813</v>
      </c>
      <c r="G537" t="s">
        <v>7814</v>
      </c>
      <c r="H537" t="s">
        <v>7815</v>
      </c>
      <c r="I537" t="s">
        <v>34</v>
      </c>
      <c r="J537" t="s">
        <v>358</v>
      </c>
      <c r="K537" t="s">
        <v>24</v>
      </c>
      <c r="L537" t="s">
        <v>82</v>
      </c>
      <c r="M537" t="s">
        <v>7816</v>
      </c>
      <c r="N537" t="s">
        <v>46</v>
      </c>
      <c r="P537" t="s">
        <v>10835</v>
      </c>
      <c r="Q537" t="s">
        <v>10749</v>
      </c>
      <c r="R537">
        <v>1</v>
      </c>
      <c r="S537" t="s">
        <v>10832</v>
      </c>
      <c r="Y537" s="4" t="s">
        <v>12260</v>
      </c>
      <c r="Z537" s="9">
        <v>1</v>
      </c>
    </row>
    <row r="538" spans="1:26" x14ac:dyDescent="0.25">
      <c r="A538" t="s">
        <v>7812</v>
      </c>
      <c r="B538" t="s">
        <v>486</v>
      </c>
      <c r="C538" t="s">
        <v>76</v>
      </c>
      <c r="D538" t="s">
        <v>102</v>
      </c>
      <c r="E538" t="s">
        <v>695</v>
      </c>
      <c r="F538" t="s">
        <v>7813</v>
      </c>
      <c r="G538" t="s">
        <v>7814</v>
      </c>
      <c r="H538" t="s">
        <v>7815</v>
      </c>
      <c r="I538" t="s">
        <v>34</v>
      </c>
      <c r="J538" t="s">
        <v>358</v>
      </c>
      <c r="K538" t="s">
        <v>24</v>
      </c>
      <c r="L538" t="s">
        <v>82</v>
      </c>
      <c r="M538" t="s">
        <v>7816</v>
      </c>
      <c r="N538" t="s">
        <v>46</v>
      </c>
      <c r="P538" t="s">
        <v>10836</v>
      </c>
      <c r="Q538" t="s">
        <v>10837</v>
      </c>
      <c r="R538">
        <v>1</v>
      </c>
      <c r="S538" t="s">
        <v>10832</v>
      </c>
      <c r="Y538" s="4" t="s">
        <v>10784</v>
      </c>
      <c r="Z538" s="9">
        <v>1</v>
      </c>
    </row>
    <row r="539" spans="1:26" x14ac:dyDescent="0.25">
      <c r="A539" t="s">
        <v>7812</v>
      </c>
      <c r="B539" t="s">
        <v>486</v>
      </c>
      <c r="C539" t="s">
        <v>76</v>
      </c>
      <c r="D539" t="s">
        <v>102</v>
      </c>
      <c r="E539" t="s">
        <v>695</v>
      </c>
      <c r="F539" t="s">
        <v>7813</v>
      </c>
      <c r="G539" t="s">
        <v>7814</v>
      </c>
      <c r="H539" t="s">
        <v>7815</v>
      </c>
      <c r="I539" t="s">
        <v>34</v>
      </c>
      <c r="J539" t="s">
        <v>358</v>
      </c>
      <c r="K539" t="s">
        <v>24</v>
      </c>
      <c r="L539" t="s">
        <v>82</v>
      </c>
      <c r="M539" t="s">
        <v>7816</v>
      </c>
      <c r="N539" t="s">
        <v>46</v>
      </c>
      <c r="P539" t="s">
        <v>10838</v>
      </c>
      <c r="Q539" t="s">
        <v>10837</v>
      </c>
      <c r="R539">
        <v>1</v>
      </c>
      <c r="S539" t="s">
        <v>10832</v>
      </c>
      <c r="Y539" s="4" t="s">
        <v>12577</v>
      </c>
      <c r="Z539" s="9">
        <v>1</v>
      </c>
    </row>
    <row r="540" spans="1:26" x14ac:dyDescent="0.25">
      <c r="A540" t="s">
        <v>7812</v>
      </c>
      <c r="B540" t="s">
        <v>486</v>
      </c>
      <c r="C540" t="s">
        <v>76</v>
      </c>
      <c r="D540" t="s">
        <v>102</v>
      </c>
      <c r="E540" t="s">
        <v>695</v>
      </c>
      <c r="F540" t="s">
        <v>7813</v>
      </c>
      <c r="G540" t="s">
        <v>7814</v>
      </c>
      <c r="H540" t="s">
        <v>7815</v>
      </c>
      <c r="I540" t="s">
        <v>34</v>
      </c>
      <c r="J540" t="s">
        <v>358</v>
      </c>
      <c r="K540" t="s">
        <v>24</v>
      </c>
      <c r="L540" t="s">
        <v>82</v>
      </c>
      <c r="M540" t="s">
        <v>7816</v>
      </c>
      <c r="N540" t="s">
        <v>46</v>
      </c>
      <c r="P540" t="s">
        <v>10839</v>
      </c>
      <c r="Q540" t="s">
        <v>10837</v>
      </c>
      <c r="R540">
        <v>1</v>
      </c>
      <c r="S540" t="s">
        <v>10832</v>
      </c>
      <c r="Y540" s="4" t="s">
        <v>13030</v>
      </c>
      <c r="Z540" s="9">
        <v>1</v>
      </c>
    </row>
    <row r="541" spans="1:26" x14ac:dyDescent="0.25">
      <c r="A541" t="s">
        <v>3733</v>
      </c>
      <c r="B541" t="s">
        <v>101</v>
      </c>
      <c r="C541" t="s">
        <v>76</v>
      </c>
      <c r="D541" t="s">
        <v>102</v>
      </c>
      <c r="E541" t="s">
        <v>18</v>
      </c>
      <c r="F541" t="s">
        <v>6491</v>
      </c>
      <c r="G541" t="s">
        <v>6492</v>
      </c>
      <c r="H541" t="s">
        <v>6493</v>
      </c>
      <c r="I541" t="s">
        <v>34</v>
      </c>
      <c r="J541" t="s">
        <v>4468</v>
      </c>
      <c r="K541" t="s">
        <v>24</v>
      </c>
      <c r="L541" t="s">
        <v>373</v>
      </c>
      <c r="M541" t="s">
        <v>6494</v>
      </c>
      <c r="N541" t="s">
        <v>46</v>
      </c>
      <c r="P541" t="s">
        <v>10637</v>
      </c>
      <c r="Q541" t="s">
        <v>10480</v>
      </c>
      <c r="R541">
        <v>1</v>
      </c>
      <c r="S541" t="s">
        <v>10840</v>
      </c>
      <c r="Y541" s="4" t="s">
        <v>11498</v>
      </c>
      <c r="Z541" s="9">
        <v>1</v>
      </c>
    </row>
    <row r="542" spans="1:26" x14ac:dyDescent="0.25">
      <c r="A542" t="s">
        <v>3733</v>
      </c>
      <c r="B542" t="s">
        <v>101</v>
      </c>
      <c r="C542" t="s">
        <v>76</v>
      </c>
      <c r="D542" t="s">
        <v>102</v>
      </c>
      <c r="E542" t="s">
        <v>18</v>
      </c>
      <c r="F542" t="s">
        <v>6491</v>
      </c>
      <c r="G542" t="s">
        <v>6492</v>
      </c>
      <c r="H542" t="s">
        <v>6493</v>
      </c>
      <c r="I542" t="s">
        <v>34</v>
      </c>
      <c r="J542" t="s">
        <v>4468</v>
      </c>
      <c r="K542" t="s">
        <v>24</v>
      </c>
      <c r="L542" t="s">
        <v>373</v>
      </c>
      <c r="M542" t="s">
        <v>6494</v>
      </c>
      <c r="N542" t="s">
        <v>46</v>
      </c>
      <c r="P542" t="s">
        <v>10640</v>
      </c>
      <c r="Q542" t="s">
        <v>10641</v>
      </c>
      <c r="R542">
        <v>1</v>
      </c>
      <c r="S542" t="s">
        <v>10840</v>
      </c>
      <c r="Y542" s="4" t="s">
        <v>11019</v>
      </c>
      <c r="Z542" s="9">
        <v>1</v>
      </c>
    </row>
    <row r="543" spans="1:26" x14ac:dyDescent="0.25">
      <c r="A543" t="s">
        <v>3733</v>
      </c>
      <c r="B543" t="s">
        <v>101</v>
      </c>
      <c r="C543" t="s">
        <v>76</v>
      </c>
      <c r="D543" t="s">
        <v>102</v>
      </c>
      <c r="E543" t="s">
        <v>18</v>
      </c>
      <c r="F543" t="s">
        <v>6491</v>
      </c>
      <c r="G543" t="s">
        <v>6492</v>
      </c>
      <c r="H543" t="s">
        <v>6493</v>
      </c>
      <c r="I543" t="s">
        <v>34</v>
      </c>
      <c r="J543" t="s">
        <v>4468</v>
      </c>
      <c r="K543" t="s">
        <v>24</v>
      </c>
      <c r="L543" t="s">
        <v>373</v>
      </c>
      <c r="M543" t="s">
        <v>6494</v>
      </c>
      <c r="N543" t="s">
        <v>46</v>
      </c>
      <c r="P543" t="s">
        <v>10642</v>
      </c>
      <c r="Q543" t="s">
        <v>10641</v>
      </c>
      <c r="R543">
        <v>1</v>
      </c>
      <c r="S543" t="s">
        <v>10840</v>
      </c>
      <c r="Y543" s="4" t="s">
        <v>12551</v>
      </c>
      <c r="Z543" s="9">
        <v>1</v>
      </c>
    </row>
    <row r="544" spans="1:26" x14ac:dyDescent="0.25">
      <c r="A544" t="s">
        <v>3733</v>
      </c>
      <c r="B544" t="s">
        <v>101</v>
      </c>
      <c r="C544" t="s">
        <v>76</v>
      </c>
      <c r="D544" t="s">
        <v>102</v>
      </c>
      <c r="E544" t="s">
        <v>18</v>
      </c>
      <c r="F544" t="s">
        <v>6491</v>
      </c>
      <c r="G544" t="s">
        <v>6492</v>
      </c>
      <c r="H544" t="s">
        <v>6493</v>
      </c>
      <c r="I544" t="s">
        <v>34</v>
      </c>
      <c r="J544" t="s">
        <v>4468</v>
      </c>
      <c r="K544" t="s">
        <v>24</v>
      </c>
      <c r="L544" t="s">
        <v>373</v>
      </c>
      <c r="M544" t="s">
        <v>6494</v>
      </c>
      <c r="N544" t="s">
        <v>46</v>
      </c>
      <c r="P544" t="s">
        <v>10841</v>
      </c>
      <c r="Q544" t="s">
        <v>10842</v>
      </c>
      <c r="R544">
        <v>1</v>
      </c>
      <c r="S544" t="s">
        <v>10840</v>
      </c>
      <c r="Y544" s="4" t="s">
        <v>10787</v>
      </c>
      <c r="Z544" s="9">
        <v>1</v>
      </c>
    </row>
    <row r="545" spans="1:26" x14ac:dyDescent="0.25">
      <c r="A545" t="s">
        <v>1484</v>
      </c>
      <c r="B545" t="s">
        <v>101</v>
      </c>
      <c r="C545" t="s">
        <v>76</v>
      </c>
      <c r="D545" t="s">
        <v>102</v>
      </c>
      <c r="E545" t="s">
        <v>18</v>
      </c>
      <c r="F545" t="s">
        <v>2726</v>
      </c>
      <c r="G545" t="s">
        <v>2727</v>
      </c>
      <c r="H545" t="s">
        <v>2728</v>
      </c>
      <c r="I545" t="s">
        <v>34</v>
      </c>
      <c r="J545" t="s">
        <v>463</v>
      </c>
      <c r="K545" t="s">
        <v>24</v>
      </c>
      <c r="L545" t="s">
        <v>202</v>
      </c>
      <c r="M545" t="s">
        <v>2729</v>
      </c>
      <c r="N545" t="s">
        <v>46</v>
      </c>
      <c r="P545" t="s">
        <v>10629</v>
      </c>
      <c r="Q545" t="s">
        <v>10843</v>
      </c>
      <c r="R545">
        <v>1</v>
      </c>
      <c r="S545" t="s">
        <v>10263</v>
      </c>
      <c r="Y545" s="4" t="s">
        <v>12463</v>
      </c>
      <c r="Z545" s="9">
        <v>1</v>
      </c>
    </row>
    <row r="546" spans="1:26" x14ac:dyDescent="0.25">
      <c r="A546" t="s">
        <v>4195</v>
      </c>
      <c r="B546" t="s">
        <v>4196</v>
      </c>
      <c r="C546" t="s">
        <v>16</v>
      </c>
      <c r="D546" t="s">
        <v>4197</v>
      </c>
      <c r="E546" t="s">
        <v>18</v>
      </c>
      <c r="F546" t="s">
        <v>4198</v>
      </c>
      <c r="G546" t="s">
        <v>4199</v>
      </c>
      <c r="H546" t="s">
        <v>4200</v>
      </c>
      <c r="I546" t="s">
        <v>34</v>
      </c>
      <c r="J546" t="s">
        <v>648</v>
      </c>
      <c r="K546" t="s">
        <v>24</v>
      </c>
      <c r="L546" t="s">
        <v>4201</v>
      </c>
      <c r="M546" t="s">
        <v>4202</v>
      </c>
      <c r="N546" t="s">
        <v>46</v>
      </c>
      <c r="P546" t="s">
        <v>10844</v>
      </c>
      <c r="Q546" t="s">
        <v>10156</v>
      </c>
      <c r="R546">
        <v>1</v>
      </c>
      <c r="S546" t="s">
        <v>10845</v>
      </c>
      <c r="Y546" s="4" t="s">
        <v>11940</v>
      </c>
      <c r="Z546" s="9">
        <v>1</v>
      </c>
    </row>
    <row r="547" spans="1:26" x14ac:dyDescent="0.25">
      <c r="A547" t="s">
        <v>4195</v>
      </c>
      <c r="B547" t="s">
        <v>4196</v>
      </c>
      <c r="C547" t="s">
        <v>16</v>
      </c>
      <c r="D547" t="s">
        <v>4197</v>
      </c>
      <c r="E547" t="s">
        <v>18</v>
      </c>
      <c r="F547" t="s">
        <v>4198</v>
      </c>
      <c r="G547" t="s">
        <v>4199</v>
      </c>
      <c r="H547" t="s">
        <v>4200</v>
      </c>
      <c r="I547" t="s">
        <v>34</v>
      </c>
      <c r="J547" t="s">
        <v>648</v>
      </c>
      <c r="K547" t="s">
        <v>24</v>
      </c>
      <c r="L547" t="s">
        <v>4201</v>
      </c>
      <c r="M547" t="s">
        <v>4202</v>
      </c>
      <c r="N547" t="s">
        <v>46</v>
      </c>
      <c r="P547" t="s">
        <v>10846</v>
      </c>
      <c r="Q547" t="s">
        <v>10156</v>
      </c>
      <c r="R547">
        <v>1</v>
      </c>
      <c r="S547" t="s">
        <v>10845</v>
      </c>
      <c r="Y547" s="4" t="s">
        <v>11338</v>
      </c>
      <c r="Z547" s="9">
        <v>1</v>
      </c>
    </row>
    <row r="548" spans="1:26" x14ac:dyDescent="0.25">
      <c r="A548" t="s">
        <v>4195</v>
      </c>
      <c r="B548" t="s">
        <v>4196</v>
      </c>
      <c r="C548" t="s">
        <v>16</v>
      </c>
      <c r="D548" t="s">
        <v>4197</v>
      </c>
      <c r="E548" t="s">
        <v>18</v>
      </c>
      <c r="F548" t="s">
        <v>4198</v>
      </c>
      <c r="G548" t="s">
        <v>4199</v>
      </c>
      <c r="H548" t="s">
        <v>4200</v>
      </c>
      <c r="I548" t="s">
        <v>34</v>
      </c>
      <c r="J548" t="s">
        <v>648</v>
      </c>
      <c r="K548" t="s">
        <v>24</v>
      </c>
      <c r="L548" t="s">
        <v>4201</v>
      </c>
      <c r="M548" t="s">
        <v>4202</v>
      </c>
      <c r="N548" t="s">
        <v>46</v>
      </c>
      <c r="P548" t="s">
        <v>10847</v>
      </c>
      <c r="Q548" t="s">
        <v>10156</v>
      </c>
      <c r="R548">
        <v>1</v>
      </c>
      <c r="S548" t="s">
        <v>10845</v>
      </c>
      <c r="Y548" s="4" t="s">
        <v>10983</v>
      </c>
      <c r="Z548" s="9">
        <v>1</v>
      </c>
    </row>
    <row r="549" spans="1:26" x14ac:dyDescent="0.25">
      <c r="A549" t="s">
        <v>4195</v>
      </c>
      <c r="B549" t="s">
        <v>4196</v>
      </c>
      <c r="C549" t="s">
        <v>16</v>
      </c>
      <c r="D549" t="s">
        <v>4197</v>
      </c>
      <c r="E549" t="s">
        <v>18</v>
      </c>
      <c r="F549" t="s">
        <v>4198</v>
      </c>
      <c r="G549" t="s">
        <v>4199</v>
      </c>
      <c r="H549" t="s">
        <v>4200</v>
      </c>
      <c r="I549" t="s">
        <v>34</v>
      </c>
      <c r="J549" t="s">
        <v>648</v>
      </c>
      <c r="K549" t="s">
        <v>24</v>
      </c>
      <c r="L549" t="s">
        <v>4201</v>
      </c>
      <c r="M549" t="s">
        <v>4202</v>
      </c>
      <c r="N549" t="s">
        <v>46</v>
      </c>
      <c r="P549" t="s">
        <v>10848</v>
      </c>
      <c r="Q549" t="s">
        <v>10156</v>
      </c>
      <c r="R549">
        <v>1</v>
      </c>
      <c r="S549" t="s">
        <v>10845</v>
      </c>
      <c r="Y549" s="4" t="s">
        <v>10921</v>
      </c>
      <c r="Z549" s="9">
        <v>1</v>
      </c>
    </row>
    <row r="550" spans="1:26" x14ac:dyDescent="0.25">
      <c r="A550" t="s">
        <v>4195</v>
      </c>
      <c r="B550" t="s">
        <v>4196</v>
      </c>
      <c r="C550" t="s">
        <v>16</v>
      </c>
      <c r="D550" t="s">
        <v>4197</v>
      </c>
      <c r="E550" t="s">
        <v>18</v>
      </c>
      <c r="F550" t="s">
        <v>4198</v>
      </c>
      <c r="G550" t="s">
        <v>4199</v>
      </c>
      <c r="H550" t="s">
        <v>4200</v>
      </c>
      <c r="I550" t="s">
        <v>34</v>
      </c>
      <c r="J550" t="s">
        <v>648</v>
      </c>
      <c r="K550" t="s">
        <v>24</v>
      </c>
      <c r="L550" t="s">
        <v>4201</v>
      </c>
      <c r="M550" t="s">
        <v>4202</v>
      </c>
      <c r="N550" t="s">
        <v>46</v>
      </c>
      <c r="P550" t="s">
        <v>10849</v>
      </c>
      <c r="Q550" t="s">
        <v>10850</v>
      </c>
      <c r="R550">
        <v>1</v>
      </c>
      <c r="S550" t="s">
        <v>10845</v>
      </c>
      <c r="Y550" s="4" t="s">
        <v>11268</v>
      </c>
      <c r="Z550" s="9">
        <v>1</v>
      </c>
    </row>
    <row r="551" spans="1:26" x14ac:dyDescent="0.25">
      <c r="A551" t="s">
        <v>4195</v>
      </c>
      <c r="B551" t="s">
        <v>4196</v>
      </c>
      <c r="C551" t="s">
        <v>16</v>
      </c>
      <c r="D551" t="s">
        <v>4197</v>
      </c>
      <c r="E551" t="s">
        <v>18</v>
      </c>
      <c r="F551" t="s">
        <v>4198</v>
      </c>
      <c r="G551" t="s">
        <v>4199</v>
      </c>
      <c r="H551" t="s">
        <v>4200</v>
      </c>
      <c r="I551" t="s">
        <v>34</v>
      </c>
      <c r="J551" t="s">
        <v>648</v>
      </c>
      <c r="K551" t="s">
        <v>24</v>
      </c>
      <c r="L551" t="s">
        <v>4201</v>
      </c>
      <c r="M551" t="s">
        <v>4202</v>
      </c>
      <c r="N551" t="s">
        <v>46</v>
      </c>
      <c r="P551" t="s">
        <v>10851</v>
      </c>
      <c r="Q551" t="s">
        <v>10850</v>
      </c>
      <c r="R551">
        <v>1</v>
      </c>
      <c r="S551" t="s">
        <v>10845</v>
      </c>
      <c r="Y551" s="4" t="s">
        <v>10224</v>
      </c>
      <c r="Z551" s="9">
        <v>1</v>
      </c>
    </row>
    <row r="552" spans="1:26" x14ac:dyDescent="0.25">
      <c r="A552" t="s">
        <v>4195</v>
      </c>
      <c r="B552" t="s">
        <v>4196</v>
      </c>
      <c r="C552" t="s">
        <v>16</v>
      </c>
      <c r="D552" t="s">
        <v>4197</v>
      </c>
      <c r="E552" t="s">
        <v>18</v>
      </c>
      <c r="F552" t="s">
        <v>4198</v>
      </c>
      <c r="G552" t="s">
        <v>4199</v>
      </c>
      <c r="H552" t="s">
        <v>4200</v>
      </c>
      <c r="I552" t="s">
        <v>34</v>
      </c>
      <c r="J552" t="s">
        <v>648</v>
      </c>
      <c r="K552" t="s">
        <v>24</v>
      </c>
      <c r="L552" t="s">
        <v>4201</v>
      </c>
      <c r="M552" t="s">
        <v>4202</v>
      </c>
      <c r="N552" t="s">
        <v>46</v>
      </c>
      <c r="P552" t="s">
        <v>10852</v>
      </c>
      <c r="Q552" t="s">
        <v>10853</v>
      </c>
      <c r="R552">
        <v>1</v>
      </c>
      <c r="S552" t="s">
        <v>10845</v>
      </c>
      <c r="Y552" s="4" t="s">
        <v>10593</v>
      </c>
      <c r="Z552" s="9">
        <v>1</v>
      </c>
    </row>
    <row r="553" spans="1:26" x14ac:dyDescent="0.25">
      <c r="A553" t="s">
        <v>4195</v>
      </c>
      <c r="B553" t="s">
        <v>4196</v>
      </c>
      <c r="C553" t="s">
        <v>16</v>
      </c>
      <c r="D553" t="s">
        <v>4197</v>
      </c>
      <c r="E553" t="s">
        <v>18</v>
      </c>
      <c r="F553" t="s">
        <v>4198</v>
      </c>
      <c r="G553" t="s">
        <v>4199</v>
      </c>
      <c r="H553" t="s">
        <v>4200</v>
      </c>
      <c r="I553" t="s">
        <v>34</v>
      </c>
      <c r="J553" t="s">
        <v>648</v>
      </c>
      <c r="K553" t="s">
        <v>24</v>
      </c>
      <c r="L553" t="s">
        <v>4201</v>
      </c>
      <c r="M553" t="s">
        <v>4202</v>
      </c>
      <c r="N553" t="s">
        <v>46</v>
      </c>
      <c r="P553" t="s">
        <v>10854</v>
      </c>
      <c r="Q553" t="s">
        <v>10203</v>
      </c>
      <c r="R553">
        <v>1</v>
      </c>
      <c r="S553" t="s">
        <v>10845</v>
      </c>
      <c r="Y553" s="4" t="s">
        <v>10721</v>
      </c>
      <c r="Z553" s="9">
        <v>1</v>
      </c>
    </row>
    <row r="554" spans="1:26" x14ac:dyDescent="0.25">
      <c r="A554" t="s">
        <v>4195</v>
      </c>
      <c r="B554" t="s">
        <v>4196</v>
      </c>
      <c r="C554" t="s">
        <v>16</v>
      </c>
      <c r="D554" t="s">
        <v>4197</v>
      </c>
      <c r="E554" t="s">
        <v>18</v>
      </c>
      <c r="F554" t="s">
        <v>4198</v>
      </c>
      <c r="G554" t="s">
        <v>4199</v>
      </c>
      <c r="H554" t="s">
        <v>4200</v>
      </c>
      <c r="I554" t="s">
        <v>34</v>
      </c>
      <c r="J554" t="s">
        <v>648</v>
      </c>
      <c r="K554" t="s">
        <v>24</v>
      </c>
      <c r="L554" t="s">
        <v>4201</v>
      </c>
      <c r="M554" t="s">
        <v>4202</v>
      </c>
      <c r="N554" t="s">
        <v>46</v>
      </c>
      <c r="P554" t="s">
        <v>10855</v>
      </c>
      <c r="Q554" t="s">
        <v>10165</v>
      </c>
      <c r="R554">
        <v>1</v>
      </c>
      <c r="S554" t="s">
        <v>10845</v>
      </c>
      <c r="Y554" s="4" t="s">
        <v>10381</v>
      </c>
      <c r="Z554" s="9">
        <v>1</v>
      </c>
    </row>
    <row r="555" spans="1:26" x14ac:dyDescent="0.25">
      <c r="A555" t="s">
        <v>4195</v>
      </c>
      <c r="B555" t="s">
        <v>4196</v>
      </c>
      <c r="C555" t="s">
        <v>16</v>
      </c>
      <c r="D555" t="s">
        <v>4197</v>
      </c>
      <c r="E555" t="s">
        <v>18</v>
      </c>
      <c r="F555" t="s">
        <v>4198</v>
      </c>
      <c r="G555" t="s">
        <v>4199</v>
      </c>
      <c r="H555" t="s">
        <v>4200</v>
      </c>
      <c r="I555" t="s">
        <v>34</v>
      </c>
      <c r="J555" t="s">
        <v>648</v>
      </c>
      <c r="K555" t="s">
        <v>24</v>
      </c>
      <c r="L555" t="s">
        <v>4201</v>
      </c>
      <c r="M555" t="s">
        <v>4202</v>
      </c>
      <c r="N555" t="s">
        <v>46</v>
      </c>
      <c r="P555" t="s">
        <v>10856</v>
      </c>
      <c r="Q555" t="s">
        <v>10165</v>
      </c>
      <c r="R555">
        <v>1</v>
      </c>
      <c r="S555" t="s">
        <v>10845</v>
      </c>
      <c r="Y555" s="4" t="s">
        <v>11665</v>
      </c>
      <c r="Z555" s="9">
        <v>1</v>
      </c>
    </row>
    <row r="556" spans="1:26" x14ac:dyDescent="0.25">
      <c r="A556" t="s">
        <v>4195</v>
      </c>
      <c r="B556" t="s">
        <v>4196</v>
      </c>
      <c r="C556" t="s">
        <v>16</v>
      </c>
      <c r="D556" t="s">
        <v>4197</v>
      </c>
      <c r="E556" t="s">
        <v>18</v>
      </c>
      <c r="F556" t="s">
        <v>4198</v>
      </c>
      <c r="G556" t="s">
        <v>4199</v>
      </c>
      <c r="H556" t="s">
        <v>4200</v>
      </c>
      <c r="I556" t="s">
        <v>34</v>
      </c>
      <c r="J556" t="s">
        <v>648</v>
      </c>
      <c r="K556" t="s">
        <v>24</v>
      </c>
      <c r="L556" t="s">
        <v>4201</v>
      </c>
      <c r="M556" t="s">
        <v>4202</v>
      </c>
      <c r="N556" t="s">
        <v>46</v>
      </c>
      <c r="P556" t="s">
        <v>10857</v>
      </c>
      <c r="Q556" t="s">
        <v>10858</v>
      </c>
      <c r="R556">
        <v>1</v>
      </c>
      <c r="S556" t="s">
        <v>10845</v>
      </c>
      <c r="Y556" s="4" t="s">
        <v>11175</v>
      </c>
      <c r="Z556" s="9">
        <v>1</v>
      </c>
    </row>
    <row r="557" spans="1:26" x14ac:dyDescent="0.25">
      <c r="A557" t="s">
        <v>4195</v>
      </c>
      <c r="B557" t="s">
        <v>4196</v>
      </c>
      <c r="C557" t="s">
        <v>16</v>
      </c>
      <c r="D557" t="s">
        <v>4197</v>
      </c>
      <c r="E557" t="s">
        <v>18</v>
      </c>
      <c r="F557" t="s">
        <v>4198</v>
      </c>
      <c r="G557" t="s">
        <v>4199</v>
      </c>
      <c r="H557" t="s">
        <v>4200</v>
      </c>
      <c r="I557" t="s">
        <v>34</v>
      </c>
      <c r="J557" t="s">
        <v>648</v>
      </c>
      <c r="K557" t="s">
        <v>24</v>
      </c>
      <c r="L557" t="s">
        <v>4201</v>
      </c>
      <c r="M557" t="s">
        <v>4202</v>
      </c>
      <c r="N557" t="s">
        <v>46</v>
      </c>
      <c r="P557" t="s">
        <v>10859</v>
      </c>
      <c r="Q557" t="s">
        <v>10860</v>
      </c>
      <c r="R557">
        <v>1</v>
      </c>
      <c r="S557" t="s">
        <v>10845</v>
      </c>
      <c r="Y557" s="4" t="s">
        <v>11139</v>
      </c>
      <c r="Z557" s="9">
        <v>1</v>
      </c>
    </row>
    <row r="558" spans="1:26" x14ac:dyDescent="0.25">
      <c r="A558" t="s">
        <v>6286</v>
      </c>
      <c r="B558" t="s">
        <v>6287</v>
      </c>
      <c r="C558" t="s">
        <v>16</v>
      </c>
      <c r="D558" t="s">
        <v>102</v>
      </c>
      <c r="E558" t="s">
        <v>18</v>
      </c>
      <c r="F558" t="s">
        <v>6288</v>
      </c>
      <c r="G558" t="s">
        <v>6289</v>
      </c>
      <c r="H558" t="s">
        <v>6290</v>
      </c>
      <c r="I558" t="s">
        <v>34</v>
      </c>
      <c r="J558" t="s">
        <v>2783</v>
      </c>
      <c r="K558" t="s">
        <v>24</v>
      </c>
      <c r="L558" t="s">
        <v>82</v>
      </c>
      <c r="M558" t="s">
        <v>6291</v>
      </c>
      <c r="N558" t="s">
        <v>46</v>
      </c>
      <c r="P558" t="s">
        <v>10861</v>
      </c>
      <c r="Q558" t="s">
        <v>10306</v>
      </c>
      <c r="R558">
        <v>1</v>
      </c>
      <c r="S558" t="s">
        <v>10723</v>
      </c>
      <c r="Y558" s="4" t="s">
        <v>11680</v>
      </c>
      <c r="Z558" s="9">
        <v>1</v>
      </c>
    </row>
    <row r="559" spans="1:26" x14ac:dyDescent="0.25">
      <c r="A559" t="s">
        <v>6286</v>
      </c>
      <c r="B559" t="s">
        <v>6287</v>
      </c>
      <c r="C559" t="s">
        <v>16</v>
      </c>
      <c r="D559" t="s">
        <v>102</v>
      </c>
      <c r="E559" t="s">
        <v>18</v>
      </c>
      <c r="F559" t="s">
        <v>6288</v>
      </c>
      <c r="G559" t="s">
        <v>6289</v>
      </c>
      <c r="H559" t="s">
        <v>6290</v>
      </c>
      <c r="I559" t="s">
        <v>34</v>
      </c>
      <c r="J559" t="s">
        <v>2783</v>
      </c>
      <c r="K559" t="s">
        <v>24</v>
      </c>
      <c r="L559" t="s">
        <v>82</v>
      </c>
      <c r="M559" t="s">
        <v>6291</v>
      </c>
      <c r="N559" t="s">
        <v>46</v>
      </c>
      <c r="P559" t="s">
        <v>10862</v>
      </c>
      <c r="Q559" t="s">
        <v>10850</v>
      </c>
      <c r="R559">
        <v>1</v>
      </c>
      <c r="S559" t="s">
        <v>10723</v>
      </c>
      <c r="Y559" s="4" t="s">
        <v>11336</v>
      </c>
      <c r="Z559" s="9">
        <v>1</v>
      </c>
    </row>
    <row r="560" spans="1:26" x14ac:dyDescent="0.25">
      <c r="A560" t="s">
        <v>6286</v>
      </c>
      <c r="B560" t="s">
        <v>6287</v>
      </c>
      <c r="C560" t="s">
        <v>16</v>
      </c>
      <c r="D560" t="s">
        <v>102</v>
      </c>
      <c r="E560" t="s">
        <v>18</v>
      </c>
      <c r="F560" t="s">
        <v>6288</v>
      </c>
      <c r="G560" t="s">
        <v>6289</v>
      </c>
      <c r="H560" t="s">
        <v>6290</v>
      </c>
      <c r="I560" t="s">
        <v>34</v>
      </c>
      <c r="J560" t="s">
        <v>2783</v>
      </c>
      <c r="K560" t="s">
        <v>24</v>
      </c>
      <c r="L560" t="s">
        <v>82</v>
      </c>
      <c r="M560" t="s">
        <v>6291</v>
      </c>
      <c r="N560" t="s">
        <v>46</v>
      </c>
      <c r="P560" t="s">
        <v>437</v>
      </c>
      <c r="Q560" t="s">
        <v>10850</v>
      </c>
      <c r="R560">
        <v>1</v>
      </c>
      <c r="S560" t="s">
        <v>10723</v>
      </c>
      <c r="Y560" s="4" t="s">
        <v>11538</v>
      </c>
      <c r="Z560" s="9">
        <v>1</v>
      </c>
    </row>
    <row r="561" spans="1:26" x14ac:dyDescent="0.25">
      <c r="A561" t="s">
        <v>3965</v>
      </c>
      <c r="B561" t="s">
        <v>3007</v>
      </c>
      <c r="C561" t="s">
        <v>76</v>
      </c>
      <c r="D561" t="s">
        <v>3008</v>
      </c>
      <c r="E561" t="s">
        <v>695</v>
      </c>
      <c r="F561" t="s">
        <v>3966</v>
      </c>
      <c r="G561" t="s">
        <v>3967</v>
      </c>
      <c r="H561" t="s">
        <v>3968</v>
      </c>
      <c r="I561" t="s">
        <v>34</v>
      </c>
      <c r="J561" t="s">
        <v>81</v>
      </c>
      <c r="K561" t="s">
        <v>24</v>
      </c>
      <c r="L561" t="s">
        <v>3969</v>
      </c>
      <c r="M561" t="s">
        <v>3970</v>
      </c>
      <c r="N561" t="s">
        <v>46</v>
      </c>
      <c r="P561" t="s">
        <v>10863</v>
      </c>
      <c r="Q561" t="s">
        <v>10402</v>
      </c>
      <c r="R561">
        <v>1</v>
      </c>
      <c r="S561" t="s">
        <v>10864</v>
      </c>
      <c r="Y561" s="4" t="s">
        <v>10229</v>
      </c>
      <c r="Z561" s="9">
        <v>1</v>
      </c>
    </row>
    <row r="562" spans="1:26" x14ac:dyDescent="0.25">
      <c r="A562" t="s">
        <v>3965</v>
      </c>
      <c r="B562" t="s">
        <v>3007</v>
      </c>
      <c r="C562" t="s">
        <v>76</v>
      </c>
      <c r="D562" t="s">
        <v>3008</v>
      </c>
      <c r="E562" t="s">
        <v>695</v>
      </c>
      <c r="F562" t="s">
        <v>3966</v>
      </c>
      <c r="G562" t="s">
        <v>3967</v>
      </c>
      <c r="H562" t="s">
        <v>3968</v>
      </c>
      <c r="I562" t="s">
        <v>34</v>
      </c>
      <c r="J562" t="s">
        <v>81</v>
      </c>
      <c r="K562" t="s">
        <v>24</v>
      </c>
      <c r="L562" t="s">
        <v>3969</v>
      </c>
      <c r="M562" t="s">
        <v>3970</v>
      </c>
      <c r="N562" t="s">
        <v>46</v>
      </c>
      <c r="P562" t="s">
        <v>10865</v>
      </c>
      <c r="Q562" t="s">
        <v>10402</v>
      </c>
      <c r="R562">
        <v>1</v>
      </c>
      <c r="S562" t="s">
        <v>10864</v>
      </c>
      <c r="Y562" s="4" t="s">
        <v>12718</v>
      </c>
      <c r="Z562" s="9">
        <v>1</v>
      </c>
    </row>
    <row r="563" spans="1:26" x14ac:dyDescent="0.25">
      <c r="A563" t="s">
        <v>3006</v>
      </c>
      <c r="B563" t="s">
        <v>3007</v>
      </c>
      <c r="C563" t="s">
        <v>76</v>
      </c>
      <c r="D563" t="s">
        <v>3008</v>
      </c>
      <c r="E563" t="s">
        <v>695</v>
      </c>
      <c r="F563" t="s">
        <v>3009</v>
      </c>
      <c r="G563" t="s">
        <v>3010</v>
      </c>
      <c r="H563" t="s">
        <v>3011</v>
      </c>
      <c r="I563" t="s">
        <v>34</v>
      </c>
      <c r="J563" t="s">
        <v>3012</v>
      </c>
      <c r="K563" t="s">
        <v>24</v>
      </c>
      <c r="L563" t="s">
        <v>3013</v>
      </c>
      <c r="M563" t="s">
        <v>3014</v>
      </c>
      <c r="N563" t="s">
        <v>46</v>
      </c>
      <c r="P563" t="s">
        <v>10865</v>
      </c>
      <c r="Q563" t="s">
        <v>10402</v>
      </c>
      <c r="R563">
        <v>1</v>
      </c>
      <c r="S563" t="s">
        <v>10263</v>
      </c>
      <c r="Y563" s="4" t="s">
        <v>11544</v>
      </c>
      <c r="Z563" s="9">
        <v>1</v>
      </c>
    </row>
    <row r="564" spans="1:26" x14ac:dyDescent="0.25">
      <c r="A564" t="s">
        <v>3286</v>
      </c>
      <c r="B564" t="s">
        <v>3007</v>
      </c>
      <c r="C564" t="s">
        <v>76</v>
      </c>
      <c r="D564" t="s">
        <v>3008</v>
      </c>
      <c r="E564" t="s">
        <v>695</v>
      </c>
      <c r="F564" t="s">
        <v>3287</v>
      </c>
      <c r="G564" t="s">
        <v>3288</v>
      </c>
      <c r="H564" t="s">
        <v>3289</v>
      </c>
      <c r="I564" t="s">
        <v>34</v>
      </c>
      <c r="J564" t="s">
        <v>315</v>
      </c>
      <c r="K564" t="s">
        <v>24</v>
      </c>
      <c r="L564" t="s">
        <v>3013</v>
      </c>
      <c r="M564" t="s">
        <v>3290</v>
      </c>
      <c r="N564" t="s">
        <v>46</v>
      </c>
      <c r="P564" t="s">
        <v>10866</v>
      </c>
      <c r="Q564" t="s">
        <v>10402</v>
      </c>
      <c r="R564">
        <v>1</v>
      </c>
      <c r="S564" t="s">
        <v>10263</v>
      </c>
      <c r="Y564" s="4" t="s">
        <v>12080</v>
      </c>
      <c r="Z564" s="9">
        <v>1</v>
      </c>
    </row>
    <row r="565" spans="1:26" x14ac:dyDescent="0.25">
      <c r="A565" t="s">
        <v>3760</v>
      </c>
      <c r="B565" t="s">
        <v>3761</v>
      </c>
      <c r="C565" t="s">
        <v>76</v>
      </c>
      <c r="D565" t="s">
        <v>631</v>
      </c>
      <c r="E565" t="s">
        <v>18</v>
      </c>
      <c r="F565" t="s">
        <v>3762</v>
      </c>
      <c r="G565" t="s">
        <v>3763</v>
      </c>
      <c r="H565" t="s">
        <v>3764</v>
      </c>
      <c r="I565" t="s">
        <v>34</v>
      </c>
      <c r="J565" t="s">
        <v>62</v>
      </c>
      <c r="K565" t="s">
        <v>24</v>
      </c>
      <c r="L565" t="s">
        <v>3765</v>
      </c>
      <c r="M565" t="s">
        <v>3766</v>
      </c>
      <c r="N565" t="s">
        <v>46</v>
      </c>
      <c r="P565" t="s">
        <v>10867</v>
      </c>
      <c r="Q565" t="s">
        <v>10868</v>
      </c>
      <c r="R565">
        <v>2</v>
      </c>
      <c r="S565" t="s">
        <v>10256</v>
      </c>
      <c r="Y565" s="4" t="s">
        <v>12679</v>
      </c>
      <c r="Z565" s="9">
        <v>1</v>
      </c>
    </row>
    <row r="566" spans="1:26" x14ac:dyDescent="0.25">
      <c r="A566" t="s">
        <v>3760</v>
      </c>
      <c r="B566" t="s">
        <v>3761</v>
      </c>
      <c r="C566" t="s">
        <v>76</v>
      </c>
      <c r="D566" t="s">
        <v>631</v>
      </c>
      <c r="E566" t="s">
        <v>18</v>
      </c>
      <c r="F566" t="s">
        <v>3762</v>
      </c>
      <c r="G566" t="s">
        <v>3763</v>
      </c>
      <c r="H566" t="s">
        <v>3764</v>
      </c>
      <c r="I566" t="s">
        <v>34</v>
      </c>
      <c r="J566" t="s">
        <v>62</v>
      </c>
      <c r="K566" t="s">
        <v>24</v>
      </c>
      <c r="L566" t="s">
        <v>3765</v>
      </c>
      <c r="M566" t="s">
        <v>3766</v>
      </c>
      <c r="N566" t="s">
        <v>46</v>
      </c>
      <c r="P566" t="s">
        <v>10869</v>
      </c>
      <c r="Q566" t="s">
        <v>10684</v>
      </c>
      <c r="R566">
        <v>1</v>
      </c>
      <c r="S566" t="s">
        <v>10256</v>
      </c>
      <c r="Y566" s="4" t="s">
        <v>12978</v>
      </c>
      <c r="Z566" s="9">
        <v>1</v>
      </c>
    </row>
    <row r="567" spans="1:26" x14ac:dyDescent="0.25">
      <c r="A567" t="s">
        <v>3760</v>
      </c>
      <c r="B567" t="s">
        <v>3761</v>
      </c>
      <c r="C567" t="s">
        <v>76</v>
      </c>
      <c r="D567" t="s">
        <v>631</v>
      </c>
      <c r="E567" t="s">
        <v>18</v>
      </c>
      <c r="F567" t="s">
        <v>3762</v>
      </c>
      <c r="G567" t="s">
        <v>3763</v>
      </c>
      <c r="H567" t="s">
        <v>3764</v>
      </c>
      <c r="I567" t="s">
        <v>34</v>
      </c>
      <c r="J567" t="s">
        <v>62</v>
      </c>
      <c r="K567" t="s">
        <v>24</v>
      </c>
      <c r="L567" t="s">
        <v>3765</v>
      </c>
      <c r="M567" t="s">
        <v>3766</v>
      </c>
      <c r="N567" t="s">
        <v>46</v>
      </c>
      <c r="P567" t="s">
        <v>10870</v>
      </c>
      <c r="Q567" t="s">
        <v>10684</v>
      </c>
      <c r="R567">
        <v>1</v>
      </c>
      <c r="S567" t="s">
        <v>10256</v>
      </c>
      <c r="Y567" s="4" t="s">
        <v>11071</v>
      </c>
      <c r="Z567" s="9">
        <v>1</v>
      </c>
    </row>
    <row r="568" spans="1:26" x14ac:dyDescent="0.25">
      <c r="A568" t="s">
        <v>3760</v>
      </c>
      <c r="B568" t="s">
        <v>3761</v>
      </c>
      <c r="C568" t="s">
        <v>76</v>
      </c>
      <c r="D568" t="s">
        <v>631</v>
      </c>
      <c r="E568" t="s">
        <v>18</v>
      </c>
      <c r="F568" t="s">
        <v>3762</v>
      </c>
      <c r="G568" t="s">
        <v>3763</v>
      </c>
      <c r="H568" t="s">
        <v>3764</v>
      </c>
      <c r="I568" t="s">
        <v>34</v>
      </c>
      <c r="J568" t="s">
        <v>62</v>
      </c>
      <c r="K568" t="s">
        <v>24</v>
      </c>
      <c r="L568" t="s">
        <v>3765</v>
      </c>
      <c r="M568" t="s">
        <v>3766</v>
      </c>
      <c r="N568" t="s">
        <v>46</v>
      </c>
      <c r="P568" t="s">
        <v>10871</v>
      </c>
      <c r="Q568" t="s">
        <v>10684</v>
      </c>
      <c r="R568">
        <v>1</v>
      </c>
      <c r="S568" t="s">
        <v>10256</v>
      </c>
      <c r="Y568" s="4" t="s">
        <v>12585</v>
      </c>
      <c r="Z568" s="9">
        <v>1</v>
      </c>
    </row>
    <row r="569" spans="1:26" x14ac:dyDescent="0.25">
      <c r="A569" t="s">
        <v>2610</v>
      </c>
      <c r="B569" t="s">
        <v>2611</v>
      </c>
      <c r="C569" t="s">
        <v>76</v>
      </c>
      <c r="D569" t="s">
        <v>2612</v>
      </c>
      <c r="E569" t="s">
        <v>18</v>
      </c>
      <c r="F569" t="s">
        <v>2613</v>
      </c>
      <c r="G569" t="s">
        <v>2614</v>
      </c>
      <c r="H569" t="s">
        <v>2615</v>
      </c>
      <c r="I569" t="s">
        <v>34</v>
      </c>
      <c r="J569" t="s">
        <v>90</v>
      </c>
      <c r="K569" t="s">
        <v>24</v>
      </c>
      <c r="L569" t="s">
        <v>63</v>
      </c>
      <c r="M569" t="s">
        <v>2616</v>
      </c>
      <c r="N569" t="s">
        <v>46</v>
      </c>
      <c r="P569" t="s">
        <v>10872</v>
      </c>
      <c r="Q569" t="s">
        <v>10402</v>
      </c>
      <c r="R569">
        <v>1</v>
      </c>
      <c r="S569" t="s">
        <v>10263</v>
      </c>
      <c r="Y569" s="4" t="s">
        <v>12180</v>
      </c>
      <c r="Z569" s="9">
        <v>1</v>
      </c>
    </row>
    <row r="570" spans="1:26" x14ac:dyDescent="0.25">
      <c r="A570" t="s">
        <v>2845</v>
      </c>
      <c r="B570" t="s">
        <v>2846</v>
      </c>
      <c r="C570" t="s">
        <v>76</v>
      </c>
      <c r="D570" t="s">
        <v>2847</v>
      </c>
      <c r="E570" t="s">
        <v>18</v>
      </c>
      <c r="F570" t="s">
        <v>2848</v>
      </c>
      <c r="G570" t="s">
        <v>2849</v>
      </c>
      <c r="H570" t="s">
        <v>2850</v>
      </c>
      <c r="I570" t="s">
        <v>34</v>
      </c>
      <c r="J570" t="s">
        <v>2283</v>
      </c>
      <c r="K570" t="s">
        <v>24</v>
      </c>
      <c r="L570" t="s">
        <v>82</v>
      </c>
      <c r="M570" t="s">
        <v>2851</v>
      </c>
      <c r="N570" t="s">
        <v>46</v>
      </c>
      <c r="P570" t="s">
        <v>10873</v>
      </c>
      <c r="Q570" t="s">
        <v>10156</v>
      </c>
      <c r="R570">
        <v>1</v>
      </c>
      <c r="S570" t="s">
        <v>10263</v>
      </c>
      <c r="Y570" s="4" t="s">
        <v>10789</v>
      </c>
      <c r="Z570" s="9">
        <v>1</v>
      </c>
    </row>
    <row r="571" spans="1:26" x14ac:dyDescent="0.25">
      <c r="A571" t="s">
        <v>2845</v>
      </c>
      <c r="B571" t="s">
        <v>2846</v>
      </c>
      <c r="C571" t="s">
        <v>76</v>
      </c>
      <c r="D571" t="s">
        <v>2847</v>
      </c>
      <c r="E571" t="s">
        <v>18</v>
      </c>
      <c r="F571" t="s">
        <v>2848</v>
      </c>
      <c r="G571" t="s">
        <v>2849</v>
      </c>
      <c r="H571" t="s">
        <v>2850</v>
      </c>
      <c r="I571" t="s">
        <v>34</v>
      </c>
      <c r="J571" t="s">
        <v>2283</v>
      </c>
      <c r="K571" t="s">
        <v>24</v>
      </c>
      <c r="L571" t="s">
        <v>82</v>
      </c>
      <c r="M571" t="s">
        <v>2851</v>
      </c>
      <c r="N571" t="s">
        <v>46</v>
      </c>
      <c r="P571" t="s">
        <v>10874</v>
      </c>
      <c r="Q571" t="s">
        <v>10156</v>
      </c>
      <c r="R571">
        <v>1</v>
      </c>
      <c r="S571" t="s">
        <v>10263</v>
      </c>
      <c r="Y571" s="4" t="s">
        <v>11982</v>
      </c>
      <c r="Z571" s="9">
        <v>1</v>
      </c>
    </row>
    <row r="572" spans="1:26" x14ac:dyDescent="0.25">
      <c r="A572" t="s">
        <v>149</v>
      </c>
      <c r="B572" t="s">
        <v>150</v>
      </c>
      <c r="C572" t="s">
        <v>76</v>
      </c>
      <c r="D572" t="s">
        <v>151</v>
      </c>
      <c r="E572" t="s">
        <v>18</v>
      </c>
      <c r="F572" t="s">
        <v>152</v>
      </c>
      <c r="G572" t="s">
        <v>153</v>
      </c>
      <c r="H572" t="s">
        <v>154</v>
      </c>
      <c r="I572" t="s">
        <v>34</v>
      </c>
      <c r="J572" t="s">
        <v>155</v>
      </c>
      <c r="K572" t="s">
        <v>24</v>
      </c>
      <c r="L572" t="s">
        <v>114</v>
      </c>
      <c r="M572" t="s">
        <v>156</v>
      </c>
      <c r="N572" t="s">
        <v>46</v>
      </c>
      <c r="P572" t="s">
        <v>10875</v>
      </c>
      <c r="Q572" t="s">
        <v>10876</v>
      </c>
      <c r="R572">
        <v>4</v>
      </c>
      <c r="S572" t="s">
        <v>10877</v>
      </c>
      <c r="Y572" s="4" t="s">
        <v>10301</v>
      </c>
      <c r="Z572" s="9">
        <v>1</v>
      </c>
    </row>
    <row r="573" spans="1:26" x14ac:dyDescent="0.25">
      <c r="A573" t="s">
        <v>149</v>
      </c>
      <c r="B573" t="s">
        <v>150</v>
      </c>
      <c r="C573" t="s">
        <v>76</v>
      </c>
      <c r="D573" t="s">
        <v>151</v>
      </c>
      <c r="E573" t="s">
        <v>18</v>
      </c>
      <c r="F573" t="s">
        <v>152</v>
      </c>
      <c r="G573" t="s">
        <v>153</v>
      </c>
      <c r="H573" t="s">
        <v>154</v>
      </c>
      <c r="I573" t="s">
        <v>34</v>
      </c>
      <c r="J573" t="s">
        <v>155</v>
      </c>
      <c r="K573" t="s">
        <v>24</v>
      </c>
      <c r="L573" t="s">
        <v>114</v>
      </c>
      <c r="M573" t="s">
        <v>156</v>
      </c>
      <c r="N573" t="s">
        <v>46</v>
      </c>
      <c r="P573" t="s">
        <v>10878</v>
      </c>
      <c r="Q573" t="s">
        <v>10879</v>
      </c>
      <c r="R573">
        <v>1</v>
      </c>
      <c r="S573" t="s">
        <v>10877</v>
      </c>
      <c r="Y573" s="4" t="s">
        <v>10923</v>
      </c>
      <c r="Z573" s="9">
        <v>1</v>
      </c>
    </row>
    <row r="574" spans="1:26" x14ac:dyDescent="0.25">
      <c r="A574" t="s">
        <v>149</v>
      </c>
      <c r="B574" t="s">
        <v>150</v>
      </c>
      <c r="C574" t="s">
        <v>76</v>
      </c>
      <c r="D574" t="s">
        <v>151</v>
      </c>
      <c r="E574" t="s">
        <v>18</v>
      </c>
      <c r="F574" t="s">
        <v>152</v>
      </c>
      <c r="G574" t="s">
        <v>153</v>
      </c>
      <c r="H574" t="s">
        <v>154</v>
      </c>
      <c r="I574" t="s">
        <v>34</v>
      </c>
      <c r="J574" t="s">
        <v>155</v>
      </c>
      <c r="K574" t="s">
        <v>24</v>
      </c>
      <c r="L574" t="s">
        <v>114</v>
      </c>
      <c r="M574" t="s">
        <v>156</v>
      </c>
      <c r="N574" t="s">
        <v>46</v>
      </c>
      <c r="P574" t="s">
        <v>10880</v>
      </c>
      <c r="Q574" t="s">
        <v>10879</v>
      </c>
      <c r="R574">
        <v>1</v>
      </c>
      <c r="S574" t="s">
        <v>10877</v>
      </c>
      <c r="Y574" s="4" t="s">
        <v>13199</v>
      </c>
      <c r="Z574" s="9">
        <v>1</v>
      </c>
    </row>
    <row r="575" spans="1:26" x14ac:dyDescent="0.25">
      <c r="A575" t="s">
        <v>149</v>
      </c>
      <c r="B575" t="s">
        <v>150</v>
      </c>
      <c r="C575" t="s">
        <v>76</v>
      </c>
      <c r="D575" t="s">
        <v>151</v>
      </c>
      <c r="E575" t="s">
        <v>18</v>
      </c>
      <c r="F575" t="s">
        <v>152</v>
      </c>
      <c r="G575" t="s">
        <v>153</v>
      </c>
      <c r="H575" t="s">
        <v>154</v>
      </c>
      <c r="I575" t="s">
        <v>34</v>
      </c>
      <c r="J575" t="s">
        <v>155</v>
      </c>
      <c r="K575" t="s">
        <v>24</v>
      </c>
      <c r="L575" t="s">
        <v>114</v>
      </c>
      <c r="M575" t="s">
        <v>156</v>
      </c>
      <c r="N575" t="s">
        <v>46</v>
      </c>
      <c r="P575" t="s">
        <v>10881</v>
      </c>
      <c r="Q575" t="s">
        <v>10879</v>
      </c>
      <c r="R575">
        <v>1</v>
      </c>
      <c r="S575" t="s">
        <v>10877</v>
      </c>
      <c r="Y575" s="4" t="s">
        <v>12813</v>
      </c>
      <c r="Z575" s="9">
        <v>1</v>
      </c>
    </row>
    <row r="576" spans="1:26" x14ac:dyDescent="0.25">
      <c r="A576" t="s">
        <v>149</v>
      </c>
      <c r="B576" t="s">
        <v>150</v>
      </c>
      <c r="C576" t="s">
        <v>76</v>
      </c>
      <c r="D576" t="s">
        <v>151</v>
      </c>
      <c r="E576" t="s">
        <v>18</v>
      </c>
      <c r="F576" t="s">
        <v>152</v>
      </c>
      <c r="G576" t="s">
        <v>153</v>
      </c>
      <c r="H576" t="s">
        <v>154</v>
      </c>
      <c r="I576" t="s">
        <v>34</v>
      </c>
      <c r="J576" t="s">
        <v>155</v>
      </c>
      <c r="K576" t="s">
        <v>24</v>
      </c>
      <c r="L576" t="s">
        <v>114</v>
      </c>
      <c r="M576" t="s">
        <v>156</v>
      </c>
      <c r="N576" t="s">
        <v>46</v>
      </c>
      <c r="P576" t="s">
        <v>10882</v>
      </c>
      <c r="Q576" t="s">
        <v>10879</v>
      </c>
      <c r="R576">
        <v>1</v>
      </c>
      <c r="S576" t="s">
        <v>10877</v>
      </c>
      <c r="Y576" s="4" t="s">
        <v>13200</v>
      </c>
      <c r="Z576" s="9">
        <v>1</v>
      </c>
    </row>
    <row r="577" spans="1:26" x14ac:dyDescent="0.25">
      <c r="A577" t="s">
        <v>149</v>
      </c>
      <c r="B577" t="s">
        <v>150</v>
      </c>
      <c r="C577" t="s">
        <v>76</v>
      </c>
      <c r="D577" t="s">
        <v>151</v>
      </c>
      <c r="E577" t="s">
        <v>18</v>
      </c>
      <c r="F577" t="s">
        <v>152</v>
      </c>
      <c r="G577" t="s">
        <v>153</v>
      </c>
      <c r="H577" t="s">
        <v>154</v>
      </c>
      <c r="I577" t="s">
        <v>34</v>
      </c>
      <c r="J577" t="s">
        <v>155</v>
      </c>
      <c r="K577" t="s">
        <v>24</v>
      </c>
      <c r="L577" t="s">
        <v>114</v>
      </c>
      <c r="M577" t="s">
        <v>156</v>
      </c>
      <c r="N577" t="s">
        <v>46</v>
      </c>
      <c r="P577" t="s">
        <v>10883</v>
      </c>
      <c r="Q577" t="s">
        <v>10879</v>
      </c>
      <c r="R577">
        <v>1</v>
      </c>
      <c r="S577" t="s">
        <v>10877</v>
      </c>
      <c r="Y577" s="4" t="s">
        <v>12245</v>
      </c>
      <c r="Z577" s="9">
        <v>1</v>
      </c>
    </row>
    <row r="578" spans="1:26" x14ac:dyDescent="0.25">
      <c r="A578" t="s">
        <v>149</v>
      </c>
      <c r="B578" t="s">
        <v>150</v>
      </c>
      <c r="C578" t="s">
        <v>76</v>
      </c>
      <c r="D578" t="s">
        <v>151</v>
      </c>
      <c r="E578" t="s">
        <v>18</v>
      </c>
      <c r="F578" t="s">
        <v>152</v>
      </c>
      <c r="G578" t="s">
        <v>153</v>
      </c>
      <c r="H578" t="s">
        <v>154</v>
      </c>
      <c r="I578" t="s">
        <v>34</v>
      </c>
      <c r="J578" t="s">
        <v>155</v>
      </c>
      <c r="K578" t="s">
        <v>24</v>
      </c>
      <c r="L578" t="s">
        <v>114</v>
      </c>
      <c r="M578" t="s">
        <v>156</v>
      </c>
      <c r="N578" t="s">
        <v>46</v>
      </c>
      <c r="P578" t="s">
        <v>10884</v>
      </c>
      <c r="Q578" t="s">
        <v>10879</v>
      </c>
      <c r="R578">
        <v>1</v>
      </c>
      <c r="S578" t="s">
        <v>10877</v>
      </c>
      <c r="Y578" s="4" t="s">
        <v>12212</v>
      </c>
      <c r="Z578" s="9">
        <v>1</v>
      </c>
    </row>
    <row r="579" spans="1:26" x14ac:dyDescent="0.25">
      <c r="A579" t="s">
        <v>149</v>
      </c>
      <c r="B579" t="s">
        <v>150</v>
      </c>
      <c r="C579" t="s">
        <v>76</v>
      </c>
      <c r="D579" t="s">
        <v>151</v>
      </c>
      <c r="E579" t="s">
        <v>18</v>
      </c>
      <c r="F579" t="s">
        <v>152</v>
      </c>
      <c r="G579" t="s">
        <v>153</v>
      </c>
      <c r="H579" t="s">
        <v>154</v>
      </c>
      <c r="I579" t="s">
        <v>34</v>
      </c>
      <c r="J579" t="s">
        <v>155</v>
      </c>
      <c r="K579" t="s">
        <v>24</v>
      </c>
      <c r="L579" t="s">
        <v>114</v>
      </c>
      <c r="M579" t="s">
        <v>156</v>
      </c>
      <c r="N579" t="s">
        <v>46</v>
      </c>
      <c r="P579" t="s">
        <v>10885</v>
      </c>
      <c r="Q579" t="s">
        <v>10879</v>
      </c>
      <c r="R579">
        <v>1</v>
      </c>
      <c r="S579" t="s">
        <v>10877</v>
      </c>
      <c r="Y579" s="4" t="s">
        <v>10795</v>
      </c>
      <c r="Z579" s="9">
        <v>1</v>
      </c>
    </row>
    <row r="580" spans="1:26" x14ac:dyDescent="0.25">
      <c r="A580" t="s">
        <v>149</v>
      </c>
      <c r="B580" t="s">
        <v>150</v>
      </c>
      <c r="C580" t="s">
        <v>76</v>
      </c>
      <c r="D580" t="s">
        <v>151</v>
      </c>
      <c r="E580" t="s">
        <v>18</v>
      </c>
      <c r="F580" t="s">
        <v>152</v>
      </c>
      <c r="G580" t="s">
        <v>153</v>
      </c>
      <c r="H580" t="s">
        <v>154</v>
      </c>
      <c r="I580" t="s">
        <v>34</v>
      </c>
      <c r="J580" t="s">
        <v>155</v>
      </c>
      <c r="K580" t="s">
        <v>24</v>
      </c>
      <c r="L580" t="s">
        <v>114</v>
      </c>
      <c r="M580" t="s">
        <v>156</v>
      </c>
      <c r="N580" t="s">
        <v>46</v>
      </c>
      <c r="P580" t="s">
        <v>10886</v>
      </c>
      <c r="Q580" t="s">
        <v>10887</v>
      </c>
      <c r="R580">
        <v>4</v>
      </c>
      <c r="S580" t="s">
        <v>10877</v>
      </c>
      <c r="Y580" s="4" t="s">
        <v>10788</v>
      </c>
      <c r="Z580" s="9">
        <v>1</v>
      </c>
    </row>
    <row r="581" spans="1:26" x14ac:dyDescent="0.25">
      <c r="A581" t="s">
        <v>149</v>
      </c>
      <c r="B581" t="s">
        <v>150</v>
      </c>
      <c r="C581" t="s">
        <v>76</v>
      </c>
      <c r="D581" t="s">
        <v>151</v>
      </c>
      <c r="E581" t="s">
        <v>18</v>
      </c>
      <c r="F581" t="s">
        <v>152</v>
      </c>
      <c r="G581" t="s">
        <v>153</v>
      </c>
      <c r="H581" t="s">
        <v>154</v>
      </c>
      <c r="I581" t="s">
        <v>34</v>
      </c>
      <c r="J581" t="s">
        <v>155</v>
      </c>
      <c r="K581" t="s">
        <v>24</v>
      </c>
      <c r="L581" t="s">
        <v>114</v>
      </c>
      <c r="M581" t="s">
        <v>156</v>
      </c>
      <c r="N581" t="s">
        <v>46</v>
      </c>
      <c r="P581" t="s">
        <v>10888</v>
      </c>
      <c r="Q581" t="s">
        <v>10889</v>
      </c>
      <c r="R581">
        <v>3</v>
      </c>
      <c r="S581" t="s">
        <v>10877</v>
      </c>
      <c r="Y581" s="4" t="s">
        <v>12552</v>
      </c>
      <c r="Z581" s="9">
        <v>1</v>
      </c>
    </row>
    <row r="582" spans="1:26" x14ac:dyDescent="0.25">
      <c r="A582" t="s">
        <v>149</v>
      </c>
      <c r="B582" t="s">
        <v>150</v>
      </c>
      <c r="C582" t="s">
        <v>76</v>
      </c>
      <c r="D582" t="s">
        <v>151</v>
      </c>
      <c r="E582" t="s">
        <v>18</v>
      </c>
      <c r="F582" t="s">
        <v>152</v>
      </c>
      <c r="G582" t="s">
        <v>153</v>
      </c>
      <c r="H582" t="s">
        <v>154</v>
      </c>
      <c r="I582" t="s">
        <v>34</v>
      </c>
      <c r="J582" t="s">
        <v>155</v>
      </c>
      <c r="K582" t="s">
        <v>24</v>
      </c>
      <c r="L582" t="s">
        <v>114</v>
      </c>
      <c r="M582" t="s">
        <v>156</v>
      </c>
      <c r="N582" t="s">
        <v>46</v>
      </c>
      <c r="P582" t="s">
        <v>10890</v>
      </c>
      <c r="Q582" t="s">
        <v>10850</v>
      </c>
      <c r="R582">
        <v>1</v>
      </c>
      <c r="S582" t="s">
        <v>10877</v>
      </c>
      <c r="Y582" s="4" t="s">
        <v>11960</v>
      </c>
      <c r="Z582" s="9">
        <v>1</v>
      </c>
    </row>
    <row r="583" spans="1:26" x14ac:dyDescent="0.25">
      <c r="A583" t="s">
        <v>149</v>
      </c>
      <c r="B583" t="s">
        <v>150</v>
      </c>
      <c r="C583" t="s">
        <v>76</v>
      </c>
      <c r="D583" t="s">
        <v>151</v>
      </c>
      <c r="E583" t="s">
        <v>18</v>
      </c>
      <c r="F583" t="s">
        <v>152</v>
      </c>
      <c r="G583" t="s">
        <v>153</v>
      </c>
      <c r="H583" t="s">
        <v>154</v>
      </c>
      <c r="I583" t="s">
        <v>34</v>
      </c>
      <c r="J583" t="s">
        <v>155</v>
      </c>
      <c r="K583" t="s">
        <v>24</v>
      </c>
      <c r="L583" t="s">
        <v>114</v>
      </c>
      <c r="M583" t="s">
        <v>156</v>
      </c>
      <c r="N583" t="s">
        <v>46</v>
      </c>
      <c r="P583" t="s">
        <v>10891</v>
      </c>
      <c r="Q583" t="s">
        <v>10850</v>
      </c>
      <c r="R583">
        <v>1</v>
      </c>
      <c r="S583" t="s">
        <v>10877</v>
      </c>
      <c r="Y583" s="4" t="s">
        <v>11188</v>
      </c>
      <c r="Z583" s="9">
        <v>1</v>
      </c>
    </row>
    <row r="584" spans="1:26" x14ac:dyDescent="0.25">
      <c r="A584" t="s">
        <v>149</v>
      </c>
      <c r="B584" t="s">
        <v>150</v>
      </c>
      <c r="C584" t="s">
        <v>76</v>
      </c>
      <c r="D584" t="s">
        <v>151</v>
      </c>
      <c r="E584" t="s">
        <v>18</v>
      </c>
      <c r="F584" t="s">
        <v>152</v>
      </c>
      <c r="G584" t="s">
        <v>153</v>
      </c>
      <c r="H584" t="s">
        <v>154</v>
      </c>
      <c r="I584" t="s">
        <v>34</v>
      </c>
      <c r="J584" t="s">
        <v>155</v>
      </c>
      <c r="K584" t="s">
        <v>24</v>
      </c>
      <c r="L584" t="s">
        <v>114</v>
      </c>
      <c r="M584" t="s">
        <v>156</v>
      </c>
      <c r="N584" t="s">
        <v>46</v>
      </c>
      <c r="P584" t="s">
        <v>10892</v>
      </c>
      <c r="Q584" t="s">
        <v>10893</v>
      </c>
      <c r="R584">
        <v>2</v>
      </c>
      <c r="S584" t="s">
        <v>10877</v>
      </c>
      <c r="Y584" s="4" t="s">
        <v>13152</v>
      </c>
      <c r="Z584" s="9">
        <v>1</v>
      </c>
    </row>
    <row r="585" spans="1:26" x14ac:dyDescent="0.25">
      <c r="A585" t="s">
        <v>149</v>
      </c>
      <c r="B585" t="s">
        <v>150</v>
      </c>
      <c r="C585" t="s">
        <v>76</v>
      </c>
      <c r="D585" t="s">
        <v>151</v>
      </c>
      <c r="E585" t="s">
        <v>18</v>
      </c>
      <c r="F585" t="s">
        <v>152</v>
      </c>
      <c r="G585" t="s">
        <v>153</v>
      </c>
      <c r="H585" t="s">
        <v>154</v>
      </c>
      <c r="I585" t="s">
        <v>34</v>
      </c>
      <c r="J585" t="s">
        <v>155</v>
      </c>
      <c r="K585" t="s">
        <v>24</v>
      </c>
      <c r="L585" t="s">
        <v>114</v>
      </c>
      <c r="M585" t="s">
        <v>156</v>
      </c>
      <c r="N585" t="s">
        <v>46</v>
      </c>
      <c r="P585" t="s">
        <v>10894</v>
      </c>
      <c r="Q585" t="s">
        <v>10850</v>
      </c>
      <c r="R585">
        <v>1</v>
      </c>
      <c r="S585" t="s">
        <v>10877</v>
      </c>
      <c r="Y585" s="4" t="s">
        <v>10943</v>
      </c>
      <c r="Z585" s="9">
        <v>1</v>
      </c>
    </row>
    <row r="586" spans="1:26" x14ac:dyDescent="0.25">
      <c r="A586" t="s">
        <v>149</v>
      </c>
      <c r="B586" t="s">
        <v>150</v>
      </c>
      <c r="C586" t="s">
        <v>76</v>
      </c>
      <c r="D586" t="s">
        <v>151</v>
      </c>
      <c r="E586" t="s">
        <v>18</v>
      </c>
      <c r="F586" t="s">
        <v>152</v>
      </c>
      <c r="G586" t="s">
        <v>153</v>
      </c>
      <c r="H586" t="s">
        <v>154</v>
      </c>
      <c r="I586" t="s">
        <v>34</v>
      </c>
      <c r="J586" t="s">
        <v>155</v>
      </c>
      <c r="K586" t="s">
        <v>24</v>
      </c>
      <c r="L586" t="s">
        <v>114</v>
      </c>
      <c r="M586" t="s">
        <v>156</v>
      </c>
      <c r="N586" t="s">
        <v>46</v>
      </c>
      <c r="P586" t="s">
        <v>10895</v>
      </c>
      <c r="Q586" t="s">
        <v>10850</v>
      </c>
      <c r="R586">
        <v>1</v>
      </c>
      <c r="S586" t="s">
        <v>10877</v>
      </c>
      <c r="Y586" s="4" t="s">
        <v>10791</v>
      </c>
      <c r="Z586" s="9">
        <v>1</v>
      </c>
    </row>
    <row r="587" spans="1:26" x14ac:dyDescent="0.25">
      <c r="A587" t="s">
        <v>149</v>
      </c>
      <c r="B587" t="s">
        <v>150</v>
      </c>
      <c r="C587" t="s">
        <v>76</v>
      </c>
      <c r="D587" t="s">
        <v>151</v>
      </c>
      <c r="E587" t="s">
        <v>18</v>
      </c>
      <c r="F587" t="s">
        <v>152</v>
      </c>
      <c r="G587" t="s">
        <v>153</v>
      </c>
      <c r="H587" t="s">
        <v>154</v>
      </c>
      <c r="I587" t="s">
        <v>34</v>
      </c>
      <c r="J587" t="s">
        <v>155</v>
      </c>
      <c r="K587" t="s">
        <v>24</v>
      </c>
      <c r="L587" t="s">
        <v>114</v>
      </c>
      <c r="M587" t="s">
        <v>156</v>
      </c>
      <c r="N587" t="s">
        <v>46</v>
      </c>
      <c r="P587" t="s">
        <v>10896</v>
      </c>
      <c r="Q587" t="s">
        <v>10850</v>
      </c>
      <c r="R587">
        <v>1</v>
      </c>
      <c r="S587" t="s">
        <v>10877</v>
      </c>
      <c r="Y587" s="4" t="s">
        <v>12750</v>
      </c>
      <c r="Z587" s="9">
        <v>1</v>
      </c>
    </row>
    <row r="588" spans="1:26" x14ac:dyDescent="0.25">
      <c r="A588" t="s">
        <v>149</v>
      </c>
      <c r="B588" t="s">
        <v>150</v>
      </c>
      <c r="C588" t="s">
        <v>76</v>
      </c>
      <c r="D588" t="s">
        <v>151</v>
      </c>
      <c r="E588" t="s">
        <v>18</v>
      </c>
      <c r="F588" t="s">
        <v>152</v>
      </c>
      <c r="G588" t="s">
        <v>153</v>
      </c>
      <c r="H588" t="s">
        <v>154</v>
      </c>
      <c r="I588" t="s">
        <v>34</v>
      </c>
      <c r="J588" t="s">
        <v>155</v>
      </c>
      <c r="K588" t="s">
        <v>24</v>
      </c>
      <c r="L588" t="s">
        <v>114</v>
      </c>
      <c r="M588" t="s">
        <v>156</v>
      </c>
      <c r="N588" t="s">
        <v>46</v>
      </c>
      <c r="P588" t="s">
        <v>10897</v>
      </c>
      <c r="Q588" t="s">
        <v>10850</v>
      </c>
      <c r="R588">
        <v>1</v>
      </c>
      <c r="S588" t="s">
        <v>10877</v>
      </c>
      <c r="Y588" s="4" t="s">
        <v>10563</v>
      </c>
      <c r="Z588" s="9">
        <v>1</v>
      </c>
    </row>
    <row r="589" spans="1:26" x14ac:dyDescent="0.25">
      <c r="A589" t="s">
        <v>149</v>
      </c>
      <c r="B589" t="s">
        <v>150</v>
      </c>
      <c r="C589" t="s">
        <v>76</v>
      </c>
      <c r="D589" t="s">
        <v>151</v>
      </c>
      <c r="E589" t="s">
        <v>18</v>
      </c>
      <c r="F589" t="s">
        <v>152</v>
      </c>
      <c r="G589" t="s">
        <v>153</v>
      </c>
      <c r="H589" t="s">
        <v>154</v>
      </c>
      <c r="I589" t="s">
        <v>34</v>
      </c>
      <c r="J589" t="s">
        <v>155</v>
      </c>
      <c r="K589" t="s">
        <v>24</v>
      </c>
      <c r="L589" t="s">
        <v>114</v>
      </c>
      <c r="M589" t="s">
        <v>156</v>
      </c>
      <c r="N589" t="s">
        <v>46</v>
      </c>
      <c r="P589" t="s">
        <v>10898</v>
      </c>
      <c r="Q589" t="s">
        <v>10850</v>
      </c>
      <c r="R589">
        <v>1</v>
      </c>
      <c r="S589" t="s">
        <v>10877</v>
      </c>
      <c r="Y589" s="4" t="s">
        <v>11458</v>
      </c>
      <c r="Z589" s="9">
        <v>1</v>
      </c>
    </row>
    <row r="590" spans="1:26" x14ac:dyDescent="0.25">
      <c r="A590" t="s">
        <v>149</v>
      </c>
      <c r="B590" t="s">
        <v>150</v>
      </c>
      <c r="C590" t="s">
        <v>76</v>
      </c>
      <c r="D590" t="s">
        <v>151</v>
      </c>
      <c r="E590" t="s">
        <v>18</v>
      </c>
      <c r="F590" t="s">
        <v>152</v>
      </c>
      <c r="G590" t="s">
        <v>153</v>
      </c>
      <c r="H590" t="s">
        <v>154</v>
      </c>
      <c r="I590" t="s">
        <v>34</v>
      </c>
      <c r="J590" t="s">
        <v>155</v>
      </c>
      <c r="K590" t="s">
        <v>24</v>
      </c>
      <c r="L590" t="s">
        <v>114</v>
      </c>
      <c r="M590" t="s">
        <v>156</v>
      </c>
      <c r="N590" t="s">
        <v>46</v>
      </c>
      <c r="P590" t="s">
        <v>10899</v>
      </c>
      <c r="Q590" t="s">
        <v>10850</v>
      </c>
      <c r="R590">
        <v>1</v>
      </c>
      <c r="S590" t="s">
        <v>10877</v>
      </c>
      <c r="Y590" s="4" t="s">
        <v>10159</v>
      </c>
      <c r="Z590" s="9">
        <v>1</v>
      </c>
    </row>
    <row r="591" spans="1:26" x14ac:dyDescent="0.25">
      <c r="A591" t="s">
        <v>149</v>
      </c>
      <c r="B591" t="s">
        <v>150</v>
      </c>
      <c r="C591" t="s">
        <v>76</v>
      </c>
      <c r="D591" t="s">
        <v>151</v>
      </c>
      <c r="E591" t="s">
        <v>18</v>
      </c>
      <c r="F591" t="s">
        <v>152</v>
      </c>
      <c r="G591" t="s">
        <v>153</v>
      </c>
      <c r="H591" t="s">
        <v>154</v>
      </c>
      <c r="I591" t="s">
        <v>34</v>
      </c>
      <c r="J591" t="s">
        <v>155</v>
      </c>
      <c r="K591" t="s">
        <v>24</v>
      </c>
      <c r="L591" t="s">
        <v>114</v>
      </c>
      <c r="M591" t="s">
        <v>156</v>
      </c>
      <c r="N591" t="s">
        <v>46</v>
      </c>
      <c r="P591" t="s">
        <v>10900</v>
      </c>
      <c r="Q591" t="s">
        <v>10850</v>
      </c>
      <c r="R591">
        <v>1</v>
      </c>
      <c r="S591" t="s">
        <v>10877</v>
      </c>
      <c r="Y591" s="4" t="s">
        <v>12507</v>
      </c>
      <c r="Z591" s="9">
        <v>1</v>
      </c>
    </row>
    <row r="592" spans="1:26" x14ac:dyDescent="0.25">
      <c r="A592" t="s">
        <v>149</v>
      </c>
      <c r="B592" t="s">
        <v>150</v>
      </c>
      <c r="C592" t="s">
        <v>76</v>
      </c>
      <c r="D592" t="s">
        <v>151</v>
      </c>
      <c r="E592" t="s">
        <v>18</v>
      </c>
      <c r="F592" t="s">
        <v>152</v>
      </c>
      <c r="G592" t="s">
        <v>153</v>
      </c>
      <c r="H592" t="s">
        <v>154</v>
      </c>
      <c r="I592" t="s">
        <v>34</v>
      </c>
      <c r="J592" t="s">
        <v>155</v>
      </c>
      <c r="K592" t="s">
        <v>24</v>
      </c>
      <c r="L592" t="s">
        <v>114</v>
      </c>
      <c r="M592" t="s">
        <v>156</v>
      </c>
      <c r="N592" t="s">
        <v>46</v>
      </c>
      <c r="P592" t="s">
        <v>10901</v>
      </c>
      <c r="Q592" t="s">
        <v>10850</v>
      </c>
      <c r="R592">
        <v>1</v>
      </c>
      <c r="S592" t="s">
        <v>10877</v>
      </c>
      <c r="Y592" s="4" t="s">
        <v>12947</v>
      </c>
      <c r="Z592" s="9">
        <v>1</v>
      </c>
    </row>
    <row r="593" spans="1:26" x14ac:dyDescent="0.25">
      <c r="A593" t="s">
        <v>149</v>
      </c>
      <c r="B593" t="s">
        <v>150</v>
      </c>
      <c r="C593" t="s">
        <v>76</v>
      </c>
      <c r="D593" t="s">
        <v>151</v>
      </c>
      <c r="E593" t="s">
        <v>18</v>
      </c>
      <c r="F593" t="s">
        <v>152</v>
      </c>
      <c r="G593" t="s">
        <v>153</v>
      </c>
      <c r="H593" t="s">
        <v>154</v>
      </c>
      <c r="I593" t="s">
        <v>34</v>
      </c>
      <c r="J593" t="s">
        <v>155</v>
      </c>
      <c r="K593" t="s">
        <v>24</v>
      </c>
      <c r="L593" t="s">
        <v>114</v>
      </c>
      <c r="M593" t="s">
        <v>156</v>
      </c>
      <c r="N593" t="s">
        <v>46</v>
      </c>
      <c r="P593" t="s">
        <v>10902</v>
      </c>
      <c r="Q593" t="s">
        <v>10850</v>
      </c>
      <c r="R593">
        <v>1</v>
      </c>
      <c r="S593" t="s">
        <v>10877</v>
      </c>
      <c r="Y593" s="4" t="s">
        <v>11555</v>
      </c>
      <c r="Z593" s="9">
        <v>1</v>
      </c>
    </row>
    <row r="594" spans="1:26" x14ac:dyDescent="0.25">
      <c r="A594" t="s">
        <v>149</v>
      </c>
      <c r="B594" t="s">
        <v>150</v>
      </c>
      <c r="C594" t="s">
        <v>76</v>
      </c>
      <c r="D594" t="s">
        <v>151</v>
      </c>
      <c r="E594" t="s">
        <v>18</v>
      </c>
      <c r="F594" t="s">
        <v>152</v>
      </c>
      <c r="G594" t="s">
        <v>153</v>
      </c>
      <c r="H594" t="s">
        <v>154</v>
      </c>
      <c r="I594" t="s">
        <v>34</v>
      </c>
      <c r="J594" t="s">
        <v>155</v>
      </c>
      <c r="K594" t="s">
        <v>24</v>
      </c>
      <c r="L594" t="s">
        <v>114</v>
      </c>
      <c r="M594" t="s">
        <v>156</v>
      </c>
      <c r="N594" t="s">
        <v>46</v>
      </c>
      <c r="P594" t="s">
        <v>10903</v>
      </c>
      <c r="Q594" t="s">
        <v>10850</v>
      </c>
      <c r="R594">
        <v>1</v>
      </c>
      <c r="S594" t="s">
        <v>10877</v>
      </c>
      <c r="Y594" s="4" t="s">
        <v>13059</v>
      </c>
      <c r="Z594" s="9">
        <v>1</v>
      </c>
    </row>
    <row r="595" spans="1:26" x14ac:dyDescent="0.25">
      <c r="A595" t="s">
        <v>149</v>
      </c>
      <c r="B595" t="s">
        <v>150</v>
      </c>
      <c r="C595" t="s">
        <v>76</v>
      </c>
      <c r="D595" t="s">
        <v>151</v>
      </c>
      <c r="E595" t="s">
        <v>18</v>
      </c>
      <c r="F595" t="s">
        <v>152</v>
      </c>
      <c r="G595" t="s">
        <v>153</v>
      </c>
      <c r="H595" t="s">
        <v>154</v>
      </c>
      <c r="I595" t="s">
        <v>34</v>
      </c>
      <c r="J595" t="s">
        <v>155</v>
      </c>
      <c r="K595" t="s">
        <v>24</v>
      </c>
      <c r="L595" t="s">
        <v>114</v>
      </c>
      <c r="M595" t="s">
        <v>156</v>
      </c>
      <c r="N595" t="s">
        <v>46</v>
      </c>
      <c r="P595" t="s">
        <v>10904</v>
      </c>
      <c r="Q595" t="s">
        <v>10850</v>
      </c>
      <c r="R595">
        <v>1</v>
      </c>
      <c r="S595" t="s">
        <v>10877</v>
      </c>
      <c r="Y595" s="4" t="s">
        <v>12662</v>
      </c>
      <c r="Z595" s="9">
        <v>1</v>
      </c>
    </row>
    <row r="596" spans="1:26" x14ac:dyDescent="0.25">
      <c r="A596" t="s">
        <v>149</v>
      </c>
      <c r="B596" t="s">
        <v>150</v>
      </c>
      <c r="C596" t="s">
        <v>76</v>
      </c>
      <c r="D596" t="s">
        <v>151</v>
      </c>
      <c r="E596" t="s">
        <v>18</v>
      </c>
      <c r="F596" t="s">
        <v>152</v>
      </c>
      <c r="G596" t="s">
        <v>153</v>
      </c>
      <c r="H596" t="s">
        <v>154</v>
      </c>
      <c r="I596" t="s">
        <v>34</v>
      </c>
      <c r="J596" t="s">
        <v>155</v>
      </c>
      <c r="K596" t="s">
        <v>24</v>
      </c>
      <c r="L596" t="s">
        <v>114</v>
      </c>
      <c r="M596" t="s">
        <v>156</v>
      </c>
      <c r="N596" t="s">
        <v>46</v>
      </c>
      <c r="P596" t="s">
        <v>10905</v>
      </c>
      <c r="Q596" t="s">
        <v>10850</v>
      </c>
      <c r="R596">
        <v>1</v>
      </c>
      <c r="S596" t="s">
        <v>10877</v>
      </c>
      <c r="Y596" s="4" t="s">
        <v>11571</v>
      </c>
      <c r="Z596" s="9">
        <v>1</v>
      </c>
    </row>
    <row r="597" spans="1:26" x14ac:dyDescent="0.25">
      <c r="A597" t="s">
        <v>149</v>
      </c>
      <c r="B597" t="s">
        <v>150</v>
      </c>
      <c r="C597" t="s">
        <v>76</v>
      </c>
      <c r="D597" t="s">
        <v>151</v>
      </c>
      <c r="E597" t="s">
        <v>18</v>
      </c>
      <c r="F597" t="s">
        <v>152</v>
      </c>
      <c r="G597" t="s">
        <v>153</v>
      </c>
      <c r="H597" t="s">
        <v>154</v>
      </c>
      <c r="I597" t="s">
        <v>34</v>
      </c>
      <c r="J597" t="s">
        <v>155</v>
      </c>
      <c r="K597" t="s">
        <v>24</v>
      </c>
      <c r="L597" t="s">
        <v>114</v>
      </c>
      <c r="M597" t="s">
        <v>156</v>
      </c>
      <c r="N597" t="s">
        <v>46</v>
      </c>
      <c r="P597" t="s">
        <v>10906</v>
      </c>
      <c r="Q597" t="s">
        <v>10850</v>
      </c>
      <c r="R597">
        <v>1</v>
      </c>
      <c r="S597" t="s">
        <v>10877</v>
      </c>
      <c r="Y597" s="4" t="s">
        <v>12638</v>
      </c>
      <c r="Z597" s="9">
        <v>1</v>
      </c>
    </row>
    <row r="598" spans="1:26" x14ac:dyDescent="0.25">
      <c r="A598" t="s">
        <v>149</v>
      </c>
      <c r="B598" t="s">
        <v>150</v>
      </c>
      <c r="C598" t="s">
        <v>76</v>
      </c>
      <c r="D598" t="s">
        <v>151</v>
      </c>
      <c r="E598" t="s">
        <v>18</v>
      </c>
      <c r="F598" t="s">
        <v>152</v>
      </c>
      <c r="G598" t="s">
        <v>153</v>
      </c>
      <c r="H598" t="s">
        <v>154</v>
      </c>
      <c r="I598" t="s">
        <v>34</v>
      </c>
      <c r="J598" t="s">
        <v>155</v>
      </c>
      <c r="K598" t="s">
        <v>24</v>
      </c>
      <c r="L598" t="s">
        <v>114</v>
      </c>
      <c r="M598" t="s">
        <v>156</v>
      </c>
      <c r="N598" t="s">
        <v>46</v>
      </c>
      <c r="P598" t="s">
        <v>10907</v>
      </c>
      <c r="Q598" t="s">
        <v>10850</v>
      </c>
      <c r="R598">
        <v>1</v>
      </c>
      <c r="S598" t="s">
        <v>10877</v>
      </c>
      <c r="Y598" s="4" t="s">
        <v>10663</v>
      </c>
      <c r="Z598" s="9">
        <v>1</v>
      </c>
    </row>
    <row r="599" spans="1:26" x14ac:dyDescent="0.25">
      <c r="A599" t="s">
        <v>149</v>
      </c>
      <c r="B599" t="s">
        <v>150</v>
      </c>
      <c r="C599" t="s">
        <v>76</v>
      </c>
      <c r="D599" t="s">
        <v>151</v>
      </c>
      <c r="E599" t="s">
        <v>18</v>
      </c>
      <c r="F599" t="s">
        <v>152</v>
      </c>
      <c r="G599" t="s">
        <v>153</v>
      </c>
      <c r="H599" t="s">
        <v>154</v>
      </c>
      <c r="I599" t="s">
        <v>34</v>
      </c>
      <c r="J599" t="s">
        <v>155</v>
      </c>
      <c r="K599" t="s">
        <v>24</v>
      </c>
      <c r="L599" t="s">
        <v>114</v>
      </c>
      <c r="M599" t="s">
        <v>156</v>
      </c>
      <c r="N599" t="s">
        <v>46</v>
      </c>
      <c r="P599" t="s">
        <v>10908</v>
      </c>
      <c r="Q599" t="s">
        <v>10850</v>
      </c>
      <c r="R599">
        <v>1</v>
      </c>
      <c r="S599" t="s">
        <v>10877</v>
      </c>
      <c r="Y599" s="4" t="s">
        <v>10289</v>
      </c>
      <c r="Z599" s="9">
        <v>1</v>
      </c>
    </row>
    <row r="600" spans="1:26" x14ac:dyDescent="0.25">
      <c r="A600" t="s">
        <v>149</v>
      </c>
      <c r="B600" t="s">
        <v>150</v>
      </c>
      <c r="C600" t="s">
        <v>76</v>
      </c>
      <c r="D600" t="s">
        <v>151</v>
      </c>
      <c r="E600" t="s">
        <v>18</v>
      </c>
      <c r="F600" t="s">
        <v>152</v>
      </c>
      <c r="G600" t="s">
        <v>153</v>
      </c>
      <c r="H600" t="s">
        <v>154</v>
      </c>
      <c r="I600" t="s">
        <v>34</v>
      </c>
      <c r="J600" t="s">
        <v>155</v>
      </c>
      <c r="K600" t="s">
        <v>24</v>
      </c>
      <c r="L600" t="s">
        <v>114</v>
      </c>
      <c r="M600" t="s">
        <v>156</v>
      </c>
      <c r="N600" t="s">
        <v>46</v>
      </c>
      <c r="P600" t="s">
        <v>10909</v>
      </c>
      <c r="Q600" t="s">
        <v>10850</v>
      </c>
      <c r="R600">
        <v>1</v>
      </c>
      <c r="S600" t="s">
        <v>10877</v>
      </c>
      <c r="Y600" s="4" t="s">
        <v>12513</v>
      </c>
      <c r="Z600" s="9">
        <v>1</v>
      </c>
    </row>
    <row r="601" spans="1:26" x14ac:dyDescent="0.25">
      <c r="A601" t="s">
        <v>149</v>
      </c>
      <c r="B601" t="s">
        <v>150</v>
      </c>
      <c r="C601" t="s">
        <v>76</v>
      </c>
      <c r="D601" t="s">
        <v>151</v>
      </c>
      <c r="E601" t="s">
        <v>18</v>
      </c>
      <c r="F601" t="s">
        <v>152</v>
      </c>
      <c r="G601" t="s">
        <v>153</v>
      </c>
      <c r="H601" t="s">
        <v>154</v>
      </c>
      <c r="I601" t="s">
        <v>34</v>
      </c>
      <c r="J601" t="s">
        <v>155</v>
      </c>
      <c r="K601" t="s">
        <v>24</v>
      </c>
      <c r="L601" t="s">
        <v>114</v>
      </c>
      <c r="M601" t="s">
        <v>156</v>
      </c>
      <c r="N601" t="s">
        <v>46</v>
      </c>
      <c r="P601" t="s">
        <v>10910</v>
      </c>
      <c r="Q601" t="s">
        <v>10850</v>
      </c>
      <c r="R601">
        <v>1</v>
      </c>
      <c r="S601" t="s">
        <v>10877</v>
      </c>
      <c r="Y601" s="4" t="s">
        <v>11922</v>
      </c>
      <c r="Z601" s="9">
        <v>1</v>
      </c>
    </row>
    <row r="602" spans="1:26" x14ac:dyDescent="0.25">
      <c r="A602" t="s">
        <v>149</v>
      </c>
      <c r="B602" t="s">
        <v>150</v>
      </c>
      <c r="C602" t="s">
        <v>76</v>
      </c>
      <c r="D602" t="s">
        <v>151</v>
      </c>
      <c r="E602" t="s">
        <v>18</v>
      </c>
      <c r="F602" t="s">
        <v>152</v>
      </c>
      <c r="G602" t="s">
        <v>153</v>
      </c>
      <c r="H602" t="s">
        <v>154</v>
      </c>
      <c r="I602" t="s">
        <v>34</v>
      </c>
      <c r="J602" t="s">
        <v>155</v>
      </c>
      <c r="K602" t="s">
        <v>24</v>
      </c>
      <c r="L602" t="s">
        <v>114</v>
      </c>
      <c r="M602" t="s">
        <v>156</v>
      </c>
      <c r="N602" t="s">
        <v>46</v>
      </c>
      <c r="P602" t="s">
        <v>10911</v>
      </c>
      <c r="Q602" t="s">
        <v>10850</v>
      </c>
      <c r="R602">
        <v>1</v>
      </c>
      <c r="S602" t="s">
        <v>10877</v>
      </c>
      <c r="Y602" s="4" t="s">
        <v>4944</v>
      </c>
      <c r="Z602" s="9">
        <v>1</v>
      </c>
    </row>
    <row r="603" spans="1:26" x14ac:dyDescent="0.25">
      <c r="A603" t="s">
        <v>149</v>
      </c>
      <c r="B603" t="s">
        <v>150</v>
      </c>
      <c r="C603" t="s">
        <v>76</v>
      </c>
      <c r="D603" t="s">
        <v>151</v>
      </c>
      <c r="E603" t="s">
        <v>18</v>
      </c>
      <c r="F603" t="s">
        <v>152</v>
      </c>
      <c r="G603" t="s">
        <v>153</v>
      </c>
      <c r="H603" t="s">
        <v>154</v>
      </c>
      <c r="I603" t="s">
        <v>34</v>
      </c>
      <c r="J603" t="s">
        <v>155</v>
      </c>
      <c r="K603" t="s">
        <v>24</v>
      </c>
      <c r="L603" t="s">
        <v>114</v>
      </c>
      <c r="M603" t="s">
        <v>156</v>
      </c>
      <c r="N603" t="s">
        <v>46</v>
      </c>
      <c r="P603" t="s">
        <v>10912</v>
      </c>
      <c r="Q603" t="s">
        <v>10850</v>
      </c>
      <c r="R603">
        <v>1</v>
      </c>
      <c r="S603" t="s">
        <v>10877</v>
      </c>
      <c r="Y603" s="4" t="s">
        <v>10803</v>
      </c>
      <c r="Z603" s="9">
        <v>1</v>
      </c>
    </row>
    <row r="604" spans="1:26" x14ac:dyDescent="0.25">
      <c r="A604" t="s">
        <v>149</v>
      </c>
      <c r="B604" t="s">
        <v>150</v>
      </c>
      <c r="C604" t="s">
        <v>76</v>
      </c>
      <c r="D604" t="s">
        <v>151</v>
      </c>
      <c r="E604" t="s">
        <v>18</v>
      </c>
      <c r="F604" t="s">
        <v>152</v>
      </c>
      <c r="G604" t="s">
        <v>153</v>
      </c>
      <c r="H604" t="s">
        <v>154</v>
      </c>
      <c r="I604" t="s">
        <v>34</v>
      </c>
      <c r="J604" t="s">
        <v>155</v>
      </c>
      <c r="K604" t="s">
        <v>24</v>
      </c>
      <c r="L604" t="s">
        <v>114</v>
      </c>
      <c r="M604" t="s">
        <v>156</v>
      </c>
      <c r="N604" t="s">
        <v>46</v>
      </c>
      <c r="P604" t="s">
        <v>10913</v>
      </c>
      <c r="Q604" t="s">
        <v>10850</v>
      </c>
      <c r="R604">
        <v>1</v>
      </c>
      <c r="S604" t="s">
        <v>10877</v>
      </c>
      <c r="Y604" s="4" t="s">
        <v>10984</v>
      </c>
      <c r="Z604" s="9">
        <v>1</v>
      </c>
    </row>
    <row r="605" spans="1:26" x14ac:dyDescent="0.25">
      <c r="A605" t="s">
        <v>149</v>
      </c>
      <c r="B605" t="s">
        <v>150</v>
      </c>
      <c r="C605" t="s">
        <v>76</v>
      </c>
      <c r="D605" t="s">
        <v>151</v>
      </c>
      <c r="E605" t="s">
        <v>18</v>
      </c>
      <c r="F605" t="s">
        <v>152</v>
      </c>
      <c r="G605" t="s">
        <v>153</v>
      </c>
      <c r="H605" t="s">
        <v>154</v>
      </c>
      <c r="I605" t="s">
        <v>34</v>
      </c>
      <c r="J605" t="s">
        <v>155</v>
      </c>
      <c r="K605" t="s">
        <v>24</v>
      </c>
      <c r="L605" t="s">
        <v>114</v>
      </c>
      <c r="M605" t="s">
        <v>156</v>
      </c>
      <c r="N605" t="s">
        <v>46</v>
      </c>
      <c r="P605" t="s">
        <v>10914</v>
      </c>
      <c r="Q605" t="s">
        <v>10850</v>
      </c>
      <c r="R605">
        <v>1</v>
      </c>
      <c r="S605" t="s">
        <v>10877</v>
      </c>
      <c r="Y605" s="4" t="s">
        <v>10183</v>
      </c>
      <c r="Z605" s="9">
        <v>1</v>
      </c>
    </row>
    <row r="606" spans="1:26" x14ac:dyDescent="0.25">
      <c r="A606" t="s">
        <v>149</v>
      </c>
      <c r="B606" t="s">
        <v>150</v>
      </c>
      <c r="C606" t="s">
        <v>76</v>
      </c>
      <c r="D606" t="s">
        <v>151</v>
      </c>
      <c r="E606" t="s">
        <v>18</v>
      </c>
      <c r="F606" t="s">
        <v>152</v>
      </c>
      <c r="G606" t="s">
        <v>153</v>
      </c>
      <c r="H606" t="s">
        <v>154</v>
      </c>
      <c r="I606" t="s">
        <v>34</v>
      </c>
      <c r="J606" t="s">
        <v>155</v>
      </c>
      <c r="K606" t="s">
        <v>24</v>
      </c>
      <c r="L606" t="s">
        <v>114</v>
      </c>
      <c r="M606" t="s">
        <v>156</v>
      </c>
      <c r="N606" t="s">
        <v>46</v>
      </c>
      <c r="P606" t="s">
        <v>10915</v>
      </c>
      <c r="Q606" t="s">
        <v>10850</v>
      </c>
      <c r="R606">
        <v>1</v>
      </c>
      <c r="S606" t="s">
        <v>10877</v>
      </c>
      <c r="Y606" s="4" t="s">
        <v>10790</v>
      </c>
      <c r="Z606" s="9">
        <v>1</v>
      </c>
    </row>
    <row r="607" spans="1:26" x14ac:dyDescent="0.25">
      <c r="A607" t="s">
        <v>149</v>
      </c>
      <c r="B607" t="s">
        <v>150</v>
      </c>
      <c r="C607" t="s">
        <v>76</v>
      </c>
      <c r="D607" t="s">
        <v>151</v>
      </c>
      <c r="E607" t="s">
        <v>18</v>
      </c>
      <c r="F607" t="s">
        <v>152</v>
      </c>
      <c r="G607" t="s">
        <v>153</v>
      </c>
      <c r="H607" t="s">
        <v>154</v>
      </c>
      <c r="I607" t="s">
        <v>34</v>
      </c>
      <c r="J607" t="s">
        <v>155</v>
      </c>
      <c r="K607" t="s">
        <v>24</v>
      </c>
      <c r="L607" t="s">
        <v>114</v>
      </c>
      <c r="M607" t="s">
        <v>156</v>
      </c>
      <c r="N607" t="s">
        <v>46</v>
      </c>
      <c r="P607" t="s">
        <v>10916</v>
      </c>
      <c r="Q607" t="s">
        <v>10850</v>
      </c>
      <c r="R607">
        <v>1</v>
      </c>
      <c r="S607" t="s">
        <v>10877</v>
      </c>
      <c r="Y607" s="4" t="s">
        <v>11159</v>
      </c>
      <c r="Z607" s="9">
        <v>1</v>
      </c>
    </row>
    <row r="608" spans="1:26" x14ac:dyDescent="0.25">
      <c r="A608" t="s">
        <v>149</v>
      </c>
      <c r="B608" t="s">
        <v>150</v>
      </c>
      <c r="C608" t="s">
        <v>76</v>
      </c>
      <c r="D608" t="s">
        <v>151</v>
      </c>
      <c r="E608" t="s">
        <v>18</v>
      </c>
      <c r="F608" t="s">
        <v>152</v>
      </c>
      <c r="G608" t="s">
        <v>153</v>
      </c>
      <c r="H608" t="s">
        <v>154</v>
      </c>
      <c r="I608" t="s">
        <v>34</v>
      </c>
      <c r="J608" t="s">
        <v>155</v>
      </c>
      <c r="K608" t="s">
        <v>24</v>
      </c>
      <c r="L608" t="s">
        <v>114</v>
      </c>
      <c r="M608" t="s">
        <v>156</v>
      </c>
      <c r="N608" t="s">
        <v>46</v>
      </c>
      <c r="P608" t="s">
        <v>10917</v>
      </c>
      <c r="Q608" t="s">
        <v>10850</v>
      </c>
      <c r="R608">
        <v>1</v>
      </c>
      <c r="S608" t="s">
        <v>10877</v>
      </c>
      <c r="Y608" s="4" t="s">
        <v>11221</v>
      </c>
      <c r="Z608" s="9">
        <v>1</v>
      </c>
    </row>
    <row r="609" spans="1:26" x14ac:dyDescent="0.25">
      <c r="A609" t="s">
        <v>149</v>
      </c>
      <c r="B609" t="s">
        <v>150</v>
      </c>
      <c r="C609" t="s">
        <v>76</v>
      </c>
      <c r="D609" t="s">
        <v>151</v>
      </c>
      <c r="E609" t="s">
        <v>18</v>
      </c>
      <c r="F609" t="s">
        <v>152</v>
      </c>
      <c r="G609" t="s">
        <v>153</v>
      </c>
      <c r="H609" t="s">
        <v>154</v>
      </c>
      <c r="I609" t="s">
        <v>34</v>
      </c>
      <c r="J609" t="s">
        <v>155</v>
      </c>
      <c r="K609" t="s">
        <v>24</v>
      </c>
      <c r="L609" t="s">
        <v>114</v>
      </c>
      <c r="M609" t="s">
        <v>156</v>
      </c>
      <c r="N609" t="s">
        <v>46</v>
      </c>
      <c r="P609" t="s">
        <v>10918</v>
      </c>
      <c r="Q609" t="s">
        <v>10850</v>
      </c>
      <c r="R609">
        <v>1</v>
      </c>
      <c r="S609" t="s">
        <v>10877</v>
      </c>
      <c r="Y609" s="4" t="s">
        <v>13226</v>
      </c>
      <c r="Z609" s="9">
        <v>1</v>
      </c>
    </row>
    <row r="610" spans="1:26" x14ac:dyDescent="0.25">
      <c r="A610" t="s">
        <v>149</v>
      </c>
      <c r="B610" t="s">
        <v>150</v>
      </c>
      <c r="C610" t="s">
        <v>76</v>
      </c>
      <c r="D610" t="s">
        <v>151</v>
      </c>
      <c r="E610" t="s">
        <v>18</v>
      </c>
      <c r="F610" t="s">
        <v>152</v>
      </c>
      <c r="G610" t="s">
        <v>153</v>
      </c>
      <c r="H610" t="s">
        <v>154</v>
      </c>
      <c r="I610" t="s">
        <v>34</v>
      </c>
      <c r="J610" t="s">
        <v>155</v>
      </c>
      <c r="K610" t="s">
        <v>24</v>
      </c>
      <c r="L610" t="s">
        <v>114</v>
      </c>
      <c r="M610" t="s">
        <v>156</v>
      </c>
      <c r="N610" t="s">
        <v>46</v>
      </c>
      <c r="P610" t="s">
        <v>10919</v>
      </c>
      <c r="Q610" t="s">
        <v>10850</v>
      </c>
      <c r="R610">
        <v>1</v>
      </c>
      <c r="S610" t="s">
        <v>10877</v>
      </c>
      <c r="Y610" s="4" t="s">
        <v>10244</v>
      </c>
      <c r="Z610" s="9">
        <v>1</v>
      </c>
    </row>
    <row r="611" spans="1:26" x14ac:dyDescent="0.25">
      <c r="A611" t="s">
        <v>149</v>
      </c>
      <c r="B611" t="s">
        <v>150</v>
      </c>
      <c r="C611" t="s">
        <v>76</v>
      </c>
      <c r="D611" t="s">
        <v>151</v>
      </c>
      <c r="E611" t="s">
        <v>18</v>
      </c>
      <c r="F611" t="s">
        <v>152</v>
      </c>
      <c r="G611" t="s">
        <v>153</v>
      </c>
      <c r="H611" t="s">
        <v>154</v>
      </c>
      <c r="I611" t="s">
        <v>34</v>
      </c>
      <c r="J611" t="s">
        <v>155</v>
      </c>
      <c r="K611" t="s">
        <v>24</v>
      </c>
      <c r="L611" t="s">
        <v>114</v>
      </c>
      <c r="M611" t="s">
        <v>156</v>
      </c>
      <c r="N611" t="s">
        <v>46</v>
      </c>
      <c r="P611" t="s">
        <v>10920</v>
      </c>
      <c r="Q611" t="s">
        <v>10850</v>
      </c>
      <c r="R611">
        <v>1</v>
      </c>
      <c r="S611" t="s">
        <v>10877</v>
      </c>
      <c r="Y611" s="4" t="s">
        <v>10794</v>
      </c>
      <c r="Z611" s="9">
        <v>1</v>
      </c>
    </row>
    <row r="612" spans="1:26" x14ac:dyDescent="0.25">
      <c r="A612" t="s">
        <v>149</v>
      </c>
      <c r="B612" t="s">
        <v>150</v>
      </c>
      <c r="C612" t="s">
        <v>76</v>
      </c>
      <c r="D612" t="s">
        <v>151</v>
      </c>
      <c r="E612" t="s">
        <v>18</v>
      </c>
      <c r="F612" t="s">
        <v>152</v>
      </c>
      <c r="G612" t="s">
        <v>153</v>
      </c>
      <c r="H612" t="s">
        <v>154</v>
      </c>
      <c r="I612" t="s">
        <v>34</v>
      </c>
      <c r="J612" t="s">
        <v>155</v>
      </c>
      <c r="K612" t="s">
        <v>24</v>
      </c>
      <c r="L612" t="s">
        <v>114</v>
      </c>
      <c r="M612" t="s">
        <v>156</v>
      </c>
      <c r="N612" t="s">
        <v>46</v>
      </c>
      <c r="P612" t="s">
        <v>10921</v>
      </c>
      <c r="Q612" t="s">
        <v>10850</v>
      </c>
      <c r="R612">
        <v>1</v>
      </c>
      <c r="S612" t="s">
        <v>10877</v>
      </c>
      <c r="Y612" s="4" t="s">
        <v>12611</v>
      </c>
      <c r="Z612" s="9">
        <v>1</v>
      </c>
    </row>
    <row r="613" spans="1:26" x14ac:dyDescent="0.25">
      <c r="A613" t="s">
        <v>149</v>
      </c>
      <c r="B613" t="s">
        <v>150</v>
      </c>
      <c r="C613" t="s">
        <v>76</v>
      </c>
      <c r="D613" t="s">
        <v>151</v>
      </c>
      <c r="E613" t="s">
        <v>18</v>
      </c>
      <c r="F613" t="s">
        <v>152</v>
      </c>
      <c r="G613" t="s">
        <v>153</v>
      </c>
      <c r="H613" t="s">
        <v>154</v>
      </c>
      <c r="I613" t="s">
        <v>34</v>
      </c>
      <c r="J613" t="s">
        <v>155</v>
      </c>
      <c r="K613" t="s">
        <v>24</v>
      </c>
      <c r="L613" t="s">
        <v>114</v>
      </c>
      <c r="M613" t="s">
        <v>156</v>
      </c>
      <c r="N613" t="s">
        <v>46</v>
      </c>
      <c r="P613" t="s">
        <v>10922</v>
      </c>
      <c r="Q613" t="s">
        <v>10850</v>
      </c>
      <c r="R613">
        <v>1</v>
      </c>
      <c r="S613" t="s">
        <v>10877</v>
      </c>
      <c r="Y613" s="4" t="s">
        <v>12447</v>
      </c>
      <c r="Z613" s="9">
        <v>1</v>
      </c>
    </row>
    <row r="614" spans="1:26" x14ac:dyDescent="0.25">
      <c r="A614" t="s">
        <v>149</v>
      </c>
      <c r="B614" t="s">
        <v>150</v>
      </c>
      <c r="C614" t="s">
        <v>76</v>
      </c>
      <c r="D614" t="s">
        <v>151</v>
      </c>
      <c r="E614" t="s">
        <v>18</v>
      </c>
      <c r="F614" t="s">
        <v>152</v>
      </c>
      <c r="G614" t="s">
        <v>153</v>
      </c>
      <c r="H614" t="s">
        <v>154</v>
      </c>
      <c r="I614" t="s">
        <v>34</v>
      </c>
      <c r="J614" t="s">
        <v>155</v>
      </c>
      <c r="K614" t="s">
        <v>24</v>
      </c>
      <c r="L614" t="s">
        <v>114</v>
      </c>
      <c r="M614" t="s">
        <v>156</v>
      </c>
      <c r="N614" t="s">
        <v>46</v>
      </c>
      <c r="P614" t="s">
        <v>10923</v>
      </c>
      <c r="Q614" t="s">
        <v>10850</v>
      </c>
      <c r="R614">
        <v>1</v>
      </c>
      <c r="S614" t="s">
        <v>10877</v>
      </c>
      <c r="Y614" s="4" t="s">
        <v>11238</v>
      </c>
      <c r="Z614" s="9">
        <v>1</v>
      </c>
    </row>
    <row r="615" spans="1:26" x14ac:dyDescent="0.25">
      <c r="A615" t="s">
        <v>149</v>
      </c>
      <c r="B615" t="s">
        <v>150</v>
      </c>
      <c r="C615" t="s">
        <v>76</v>
      </c>
      <c r="D615" t="s">
        <v>151</v>
      </c>
      <c r="E615" t="s">
        <v>18</v>
      </c>
      <c r="F615" t="s">
        <v>152</v>
      </c>
      <c r="G615" t="s">
        <v>153</v>
      </c>
      <c r="H615" t="s">
        <v>154</v>
      </c>
      <c r="I615" t="s">
        <v>34</v>
      </c>
      <c r="J615" t="s">
        <v>155</v>
      </c>
      <c r="K615" t="s">
        <v>24</v>
      </c>
      <c r="L615" t="s">
        <v>114</v>
      </c>
      <c r="M615" t="s">
        <v>156</v>
      </c>
      <c r="N615" t="s">
        <v>46</v>
      </c>
      <c r="P615" t="s">
        <v>10924</v>
      </c>
      <c r="Q615" t="s">
        <v>10621</v>
      </c>
      <c r="R615">
        <v>1</v>
      </c>
      <c r="S615" t="s">
        <v>10877</v>
      </c>
      <c r="Y615" s="4" t="s">
        <v>11995</v>
      </c>
      <c r="Z615" s="9">
        <v>1</v>
      </c>
    </row>
    <row r="616" spans="1:26" x14ac:dyDescent="0.25">
      <c r="A616" t="s">
        <v>149</v>
      </c>
      <c r="B616" t="s">
        <v>150</v>
      </c>
      <c r="C616" t="s">
        <v>76</v>
      </c>
      <c r="D616" t="s">
        <v>151</v>
      </c>
      <c r="E616" t="s">
        <v>18</v>
      </c>
      <c r="F616" t="s">
        <v>152</v>
      </c>
      <c r="G616" t="s">
        <v>153</v>
      </c>
      <c r="H616" t="s">
        <v>154</v>
      </c>
      <c r="I616" t="s">
        <v>34</v>
      </c>
      <c r="J616" t="s">
        <v>155</v>
      </c>
      <c r="K616" t="s">
        <v>24</v>
      </c>
      <c r="L616" t="s">
        <v>114</v>
      </c>
      <c r="M616" t="s">
        <v>156</v>
      </c>
      <c r="N616" t="s">
        <v>46</v>
      </c>
      <c r="P616" t="s">
        <v>10925</v>
      </c>
      <c r="Q616" t="s">
        <v>10621</v>
      </c>
      <c r="R616">
        <v>1</v>
      </c>
      <c r="S616" t="s">
        <v>10877</v>
      </c>
      <c r="Y616" s="4" t="s">
        <v>11222</v>
      </c>
      <c r="Z616" s="9">
        <v>1</v>
      </c>
    </row>
    <row r="617" spans="1:26" x14ac:dyDescent="0.25">
      <c r="A617" t="s">
        <v>149</v>
      </c>
      <c r="B617" t="s">
        <v>150</v>
      </c>
      <c r="C617" t="s">
        <v>76</v>
      </c>
      <c r="D617" t="s">
        <v>151</v>
      </c>
      <c r="E617" t="s">
        <v>18</v>
      </c>
      <c r="F617" t="s">
        <v>152</v>
      </c>
      <c r="G617" t="s">
        <v>153</v>
      </c>
      <c r="H617" t="s">
        <v>154</v>
      </c>
      <c r="I617" t="s">
        <v>34</v>
      </c>
      <c r="J617" t="s">
        <v>155</v>
      </c>
      <c r="K617" t="s">
        <v>24</v>
      </c>
      <c r="L617" t="s">
        <v>114</v>
      </c>
      <c r="M617" t="s">
        <v>156</v>
      </c>
      <c r="N617" t="s">
        <v>46</v>
      </c>
      <c r="P617" t="s">
        <v>10926</v>
      </c>
      <c r="Q617" t="s">
        <v>10621</v>
      </c>
      <c r="R617">
        <v>1</v>
      </c>
      <c r="S617" t="s">
        <v>10877</v>
      </c>
      <c r="Y617" s="4" t="s">
        <v>10697</v>
      </c>
      <c r="Z617" s="9">
        <v>1</v>
      </c>
    </row>
    <row r="618" spans="1:26" x14ac:dyDescent="0.25">
      <c r="A618" t="s">
        <v>149</v>
      </c>
      <c r="B618" t="s">
        <v>150</v>
      </c>
      <c r="C618" t="s">
        <v>76</v>
      </c>
      <c r="D618" t="s">
        <v>151</v>
      </c>
      <c r="E618" t="s">
        <v>18</v>
      </c>
      <c r="F618" t="s">
        <v>152</v>
      </c>
      <c r="G618" t="s">
        <v>153</v>
      </c>
      <c r="H618" t="s">
        <v>154</v>
      </c>
      <c r="I618" t="s">
        <v>34</v>
      </c>
      <c r="J618" t="s">
        <v>155</v>
      </c>
      <c r="K618" t="s">
        <v>24</v>
      </c>
      <c r="L618" t="s">
        <v>114</v>
      </c>
      <c r="M618" t="s">
        <v>156</v>
      </c>
      <c r="N618" t="s">
        <v>46</v>
      </c>
      <c r="P618" t="s">
        <v>10927</v>
      </c>
      <c r="Q618" t="s">
        <v>10621</v>
      </c>
      <c r="R618">
        <v>1</v>
      </c>
      <c r="S618" t="s">
        <v>10877</v>
      </c>
      <c r="Y618" s="4" t="s">
        <v>12401</v>
      </c>
      <c r="Z618" s="9">
        <v>1</v>
      </c>
    </row>
    <row r="619" spans="1:26" x14ac:dyDescent="0.25">
      <c r="A619" t="s">
        <v>149</v>
      </c>
      <c r="B619" t="s">
        <v>150</v>
      </c>
      <c r="C619" t="s">
        <v>76</v>
      </c>
      <c r="D619" t="s">
        <v>151</v>
      </c>
      <c r="E619" t="s">
        <v>18</v>
      </c>
      <c r="F619" t="s">
        <v>152</v>
      </c>
      <c r="G619" t="s">
        <v>153</v>
      </c>
      <c r="H619" t="s">
        <v>154</v>
      </c>
      <c r="I619" t="s">
        <v>34</v>
      </c>
      <c r="J619" t="s">
        <v>155</v>
      </c>
      <c r="K619" t="s">
        <v>24</v>
      </c>
      <c r="L619" t="s">
        <v>114</v>
      </c>
      <c r="M619" t="s">
        <v>156</v>
      </c>
      <c r="N619" t="s">
        <v>46</v>
      </c>
      <c r="P619" t="s">
        <v>10928</v>
      </c>
      <c r="Q619" t="s">
        <v>10621</v>
      </c>
      <c r="R619">
        <v>1</v>
      </c>
      <c r="S619" t="s">
        <v>10877</v>
      </c>
      <c r="Y619" s="4" t="s">
        <v>11768</v>
      </c>
      <c r="Z619" s="9">
        <v>1</v>
      </c>
    </row>
    <row r="620" spans="1:26" x14ac:dyDescent="0.25">
      <c r="A620" t="s">
        <v>149</v>
      </c>
      <c r="B620" t="s">
        <v>150</v>
      </c>
      <c r="C620" t="s">
        <v>76</v>
      </c>
      <c r="D620" t="s">
        <v>151</v>
      </c>
      <c r="E620" t="s">
        <v>18</v>
      </c>
      <c r="F620" t="s">
        <v>152</v>
      </c>
      <c r="G620" t="s">
        <v>153</v>
      </c>
      <c r="H620" t="s">
        <v>154</v>
      </c>
      <c r="I620" t="s">
        <v>34</v>
      </c>
      <c r="J620" t="s">
        <v>155</v>
      </c>
      <c r="K620" t="s">
        <v>24</v>
      </c>
      <c r="L620" t="s">
        <v>114</v>
      </c>
      <c r="M620" t="s">
        <v>156</v>
      </c>
      <c r="N620" t="s">
        <v>46</v>
      </c>
      <c r="P620" t="s">
        <v>10929</v>
      </c>
      <c r="Q620" t="s">
        <v>10621</v>
      </c>
      <c r="R620">
        <v>1</v>
      </c>
      <c r="S620" t="s">
        <v>10877</v>
      </c>
      <c r="Y620" s="4" t="s">
        <v>12302</v>
      </c>
      <c r="Z620" s="9">
        <v>1</v>
      </c>
    </row>
    <row r="621" spans="1:26" x14ac:dyDescent="0.25">
      <c r="A621" t="s">
        <v>149</v>
      </c>
      <c r="B621" t="s">
        <v>150</v>
      </c>
      <c r="C621" t="s">
        <v>76</v>
      </c>
      <c r="D621" t="s">
        <v>151</v>
      </c>
      <c r="E621" t="s">
        <v>18</v>
      </c>
      <c r="F621" t="s">
        <v>152</v>
      </c>
      <c r="G621" t="s">
        <v>153</v>
      </c>
      <c r="H621" t="s">
        <v>154</v>
      </c>
      <c r="I621" t="s">
        <v>34</v>
      </c>
      <c r="J621" t="s">
        <v>155</v>
      </c>
      <c r="K621" t="s">
        <v>24</v>
      </c>
      <c r="L621" t="s">
        <v>114</v>
      </c>
      <c r="M621" t="s">
        <v>156</v>
      </c>
      <c r="N621" t="s">
        <v>46</v>
      </c>
      <c r="P621" t="s">
        <v>10930</v>
      </c>
      <c r="Q621" t="s">
        <v>10621</v>
      </c>
      <c r="R621">
        <v>1</v>
      </c>
      <c r="S621" t="s">
        <v>10877</v>
      </c>
      <c r="Y621" s="4" t="s">
        <v>13245</v>
      </c>
      <c r="Z621" s="9">
        <v>1</v>
      </c>
    </row>
    <row r="622" spans="1:26" x14ac:dyDescent="0.25">
      <c r="A622" t="s">
        <v>149</v>
      </c>
      <c r="B622" t="s">
        <v>150</v>
      </c>
      <c r="C622" t="s">
        <v>76</v>
      </c>
      <c r="D622" t="s">
        <v>151</v>
      </c>
      <c r="E622" t="s">
        <v>18</v>
      </c>
      <c r="F622" t="s">
        <v>152</v>
      </c>
      <c r="G622" t="s">
        <v>153</v>
      </c>
      <c r="H622" t="s">
        <v>154</v>
      </c>
      <c r="I622" t="s">
        <v>34</v>
      </c>
      <c r="J622" t="s">
        <v>155</v>
      </c>
      <c r="K622" t="s">
        <v>24</v>
      </c>
      <c r="L622" t="s">
        <v>114</v>
      </c>
      <c r="M622" t="s">
        <v>156</v>
      </c>
      <c r="N622" t="s">
        <v>46</v>
      </c>
      <c r="P622" t="s">
        <v>10931</v>
      </c>
      <c r="Q622" t="s">
        <v>10621</v>
      </c>
      <c r="R622">
        <v>1</v>
      </c>
      <c r="S622" t="s">
        <v>10877</v>
      </c>
      <c r="Y622" s="4" t="s">
        <v>10792</v>
      </c>
      <c r="Z622" s="9">
        <v>1</v>
      </c>
    </row>
    <row r="623" spans="1:26" x14ac:dyDescent="0.25">
      <c r="A623" t="s">
        <v>149</v>
      </c>
      <c r="B623" t="s">
        <v>150</v>
      </c>
      <c r="C623" t="s">
        <v>76</v>
      </c>
      <c r="D623" t="s">
        <v>151</v>
      </c>
      <c r="E623" t="s">
        <v>18</v>
      </c>
      <c r="F623" t="s">
        <v>152</v>
      </c>
      <c r="G623" t="s">
        <v>153</v>
      </c>
      <c r="H623" t="s">
        <v>154</v>
      </c>
      <c r="I623" t="s">
        <v>34</v>
      </c>
      <c r="J623" t="s">
        <v>155</v>
      </c>
      <c r="K623" t="s">
        <v>24</v>
      </c>
      <c r="L623" t="s">
        <v>114</v>
      </c>
      <c r="M623" t="s">
        <v>156</v>
      </c>
      <c r="N623" t="s">
        <v>46</v>
      </c>
      <c r="P623" t="s">
        <v>10932</v>
      </c>
      <c r="Q623" t="s">
        <v>10621</v>
      </c>
      <c r="R623">
        <v>1</v>
      </c>
      <c r="S623" t="s">
        <v>10877</v>
      </c>
      <c r="Y623" s="4" t="s">
        <v>11164</v>
      </c>
      <c r="Z623" s="9">
        <v>1</v>
      </c>
    </row>
    <row r="624" spans="1:26" x14ac:dyDescent="0.25">
      <c r="A624" t="s">
        <v>149</v>
      </c>
      <c r="B624" t="s">
        <v>150</v>
      </c>
      <c r="C624" t="s">
        <v>76</v>
      </c>
      <c r="D624" t="s">
        <v>151</v>
      </c>
      <c r="E624" t="s">
        <v>18</v>
      </c>
      <c r="F624" t="s">
        <v>152</v>
      </c>
      <c r="G624" t="s">
        <v>153</v>
      </c>
      <c r="H624" t="s">
        <v>154</v>
      </c>
      <c r="I624" t="s">
        <v>34</v>
      </c>
      <c r="J624" t="s">
        <v>155</v>
      </c>
      <c r="K624" t="s">
        <v>24</v>
      </c>
      <c r="L624" t="s">
        <v>114</v>
      </c>
      <c r="M624" t="s">
        <v>156</v>
      </c>
      <c r="N624" t="s">
        <v>46</v>
      </c>
      <c r="P624" t="s">
        <v>10933</v>
      </c>
      <c r="Q624" t="s">
        <v>10621</v>
      </c>
      <c r="R624">
        <v>1</v>
      </c>
      <c r="S624" t="s">
        <v>10877</v>
      </c>
      <c r="Y624" s="4" t="s">
        <v>12567</v>
      </c>
      <c r="Z624" s="9">
        <v>1</v>
      </c>
    </row>
    <row r="625" spans="1:26" x14ac:dyDescent="0.25">
      <c r="A625" t="s">
        <v>149</v>
      </c>
      <c r="B625" t="s">
        <v>150</v>
      </c>
      <c r="C625" t="s">
        <v>76</v>
      </c>
      <c r="D625" t="s">
        <v>151</v>
      </c>
      <c r="E625" t="s">
        <v>18</v>
      </c>
      <c r="F625" t="s">
        <v>152</v>
      </c>
      <c r="G625" t="s">
        <v>153</v>
      </c>
      <c r="H625" t="s">
        <v>154</v>
      </c>
      <c r="I625" t="s">
        <v>34</v>
      </c>
      <c r="J625" t="s">
        <v>155</v>
      </c>
      <c r="K625" t="s">
        <v>24</v>
      </c>
      <c r="L625" t="s">
        <v>114</v>
      </c>
      <c r="M625" t="s">
        <v>156</v>
      </c>
      <c r="N625" t="s">
        <v>46</v>
      </c>
      <c r="P625" t="s">
        <v>10934</v>
      </c>
      <c r="Q625" t="s">
        <v>10935</v>
      </c>
      <c r="R625">
        <v>2</v>
      </c>
      <c r="S625" t="s">
        <v>10877</v>
      </c>
      <c r="Y625" s="4" t="s">
        <v>11277</v>
      </c>
      <c r="Z625" s="9">
        <v>1</v>
      </c>
    </row>
    <row r="626" spans="1:26" x14ac:dyDescent="0.25">
      <c r="A626" t="s">
        <v>149</v>
      </c>
      <c r="B626" t="s">
        <v>150</v>
      </c>
      <c r="C626" t="s">
        <v>76</v>
      </c>
      <c r="D626" t="s">
        <v>151</v>
      </c>
      <c r="E626" t="s">
        <v>18</v>
      </c>
      <c r="F626" t="s">
        <v>152</v>
      </c>
      <c r="G626" t="s">
        <v>153</v>
      </c>
      <c r="H626" t="s">
        <v>154</v>
      </c>
      <c r="I626" t="s">
        <v>34</v>
      </c>
      <c r="J626" t="s">
        <v>155</v>
      </c>
      <c r="K626" t="s">
        <v>24</v>
      </c>
      <c r="L626" t="s">
        <v>114</v>
      </c>
      <c r="M626" t="s">
        <v>156</v>
      </c>
      <c r="N626" t="s">
        <v>46</v>
      </c>
      <c r="P626" t="s">
        <v>10936</v>
      </c>
      <c r="Q626" t="s">
        <v>10621</v>
      </c>
      <c r="R626">
        <v>1</v>
      </c>
      <c r="S626" t="s">
        <v>10877</v>
      </c>
      <c r="Y626" s="4" t="s">
        <v>11767</v>
      </c>
      <c r="Z626" s="9">
        <v>1</v>
      </c>
    </row>
    <row r="627" spans="1:26" x14ac:dyDescent="0.25">
      <c r="A627" t="s">
        <v>149</v>
      </c>
      <c r="B627" t="s">
        <v>150</v>
      </c>
      <c r="C627" t="s">
        <v>76</v>
      </c>
      <c r="D627" t="s">
        <v>151</v>
      </c>
      <c r="E627" t="s">
        <v>18</v>
      </c>
      <c r="F627" t="s">
        <v>152</v>
      </c>
      <c r="G627" t="s">
        <v>153</v>
      </c>
      <c r="H627" t="s">
        <v>154</v>
      </c>
      <c r="I627" t="s">
        <v>34</v>
      </c>
      <c r="J627" t="s">
        <v>155</v>
      </c>
      <c r="K627" t="s">
        <v>24</v>
      </c>
      <c r="L627" t="s">
        <v>114</v>
      </c>
      <c r="M627" t="s">
        <v>156</v>
      </c>
      <c r="N627" t="s">
        <v>46</v>
      </c>
      <c r="P627" t="s">
        <v>10937</v>
      </c>
      <c r="Q627" t="s">
        <v>10621</v>
      </c>
      <c r="R627">
        <v>1</v>
      </c>
      <c r="S627" t="s">
        <v>10877</v>
      </c>
      <c r="Y627" s="4" t="s">
        <v>7108</v>
      </c>
      <c r="Z627" s="9">
        <v>1</v>
      </c>
    </row>
    <row r="628" spans="1:26" x14ac:dyDescent="0.25">
      <c r="A628" t="s">
        <v>149</v>
      </c>
      <c r="B628" t="s">
        <v>150</v>
      </c>
      <c r="C628" t="s">
        <v>76</v>
      </c>
      <c r="D628" t="s">
        <v>151</v>
      </c>
      <c r="E628" t="s">
        <v>18</v>
      </c>
      <c r="F628" t="s">
        <v>152</v>
      </c>
      <c r="G628" t="s">
        <v>153</v>
      </c>
      <c r="H628" t="s">
        <v>154</v>
      </c>
      <c r="I628" t="s">
        <v>34</v>
      </c>
      <c r="J628" t="s">
        <v>155</v>
      </c>
      <c r="K628" t="s">
        <v>24</v>
      </c>
      <c r="L628" t="s">
        <v>114</v>
      </c>
      <c r="M628" t="s">
        <v>156</v>
      </c>
      <c r="N628" t="s">
        <v>46</v>
      </c>
      <c r="P628" t="s">
        <v>10938</v>
      </c>
      <c r="Q628" t="s">
        <v>10621</v>
      </c>
      <c r="R628">
        <v>1</v>
      </c>
      <c r="S628" t="s">
        <v>10877</v>
      </c>
      <c r="Y628" s="4" t="s">
        <v>12861</v>
      </c>
      <c r="Z628" s="9">
        <v>1</v>
      </c>
    </row>
    <row r="629" spans="1:26" x14ac:dyDescent="0.25">
      <c r="A629" t="s">
        <v>149</v>
      </c>
      <c r="B629" t="s">
        <v>150</v>
      </c>
      <c r="C629" t="s">
        <v>76</v>
      </c>
      <c r="D629" t="s">
        <v>151</v>
      </c>
      <c r="E629" t="s">
        <v>18</v>
      </c>
      <c r="F629" t="s">
        <v>152</v>
      </c>
      <c r="G629" t="s">
        <v>153</v>
      </c>
      <c r="H629" t="s">
        <v>154</v>
      </c>
      <c r="I629" t="s">
        <v>34</v>
      </c>
      <c r="J629" t="s">
        <v>155</v>
      </c>
      <c r="K629" t="s">
        <v>24</v>
      </c>
      <c r="L629" t="s">
        <v>114</v>
      </c>
      <c r="M629" t="s">
        <v>156</v>
      </c>
      <c r="N629" t="s">
        <v>46</v>
      </c>
      <c r="P629" t="s">
        <v>10939</v>
      </c>
      <c r="Q629" t="s">
        <v>10347</v>
      </c>
      <c r="R629">
        <v>1</v>
      </c>
      <c r="S629" t="s">
        <v>10877</v>
      </c>
      <c r="Y629" s="4" t="s">
        <v>11395</v>
      </c>
      <c r="Z629" s="9">
        <v>1</v>
      </c>
    </row>
    <row r="630" spans="1:26" x14ac:dyDescent="0.25">
      <c r="A630" t="s">
        <v>149</v>
      </c>
      <c r="B630" t="s">
        <v>150</v>
      </c>
      <c r="C630" t="s">
        <v>76</v>
      </c>
      <c r="D630" t="s">
        <v>151</v>
      </c>
      <c r="E630" t="s">
        <v>18</v>
      </c>
      <c r="F630" t="s">
        <v>152</v>
      </c>
      <c r="G630" t="s">
        <v>153</v>
      </c>
      <c r="H630" t="s">
        <v>154</v>
      </c>
      <c r="I630" t="s">
        <v>34</v>
      </c>
      <c r="J630" t="s">
        <v>155</v>
      </c>
      <c r="K630" t="s">
        <v>24</v>
      </c>
      <c r="L630" t="s">
        <v>114</v>
      </c>
      <c r="M630" t="s">
        <v>156</v>
      </c>
      <c r="N630" t="s">
        <v>46</v>
      </c>
      <c r="P630" t="s">
        <v>10940</v>
      </c>
      <c r="Q630" t="s">
        <v>10347</v>
      </c>
      <c r="R630">
        <v>1</v>
      </c>
      <c r="S630" t="s">
        <v>10877</v>
      </c>
      <c r="Y630" s="4" t="s">
        <v>13205</v>
      </c>
      <c r="Z630" s="9">
        <v>1</v>
      </c>
    </row>
    <row r="631" spans="1:26" x14ac:dyDescent="0.25">
      <c r="A631" t="s">
        <v>149</v>
      </c>
      <c r="B631" t="s">
        <v>150</v>
      </c>
      <c r="C631" t="s">
        <v>76</v>
      </c>
      <c r="D631" t="s">
        <v>151</v>
      </c>
      <c r="E631" t="s">
        <v>18</v>
      </c>
      <c r="F631" t="s">
        <v>152</v>
      </c>
      <c r="G631" t="s">
        <v>153</v>
      </c>
      <c r="H631" t="s">
        <v>154</v>
      </c>
      <c r="I631" t="s">
        <v>34</v>
      </c>
      <c r="J631" t="s">
        <v>155</v>
      </c>
      <c r="K631" t="s">
        <v>24</v>
      </c>
      <c r="L631" t="s">
        <v>114</v>
      </c>
      <c r="M631" t="s">
        <v>156</v>
      </c>
      <c r="N631" t="s">
        <v>46</v>
      </c>
      <c r="P631" t="s">
        <v>10941</v>
      </c>
      <c r="Q631" t="s">
        <v>10347</v>
      </c>
      <c r="R631">
        <v>1</v>
      </c>
      <c r="S631" t="s">
        <v>10877</v>
      </c>
      <c r="Y631" s="4" t="s">
        <v>12456</v>
      </c>
      <c r="Z631" s="9">
        <v>1</v>
      </c>
    </row>
    <row r="632" spans="1:26" x14ac:dyDescent="0.25">
      <c r="A632" t="s">
        <v>149</v>
      </c>
      <c r="B632" t="s">
        <v>150</v>
      </c>
      <c r="C632" t="s">
        <v>76</v>
      </c>
      <c r="D632" t="s">
        <v>151</v>
      </c>
      <c r="E632" t="s">
        <v>18</v>
      </c>
      <c r="F632" t="s">
        <v>152</v>
      </c>
      <c r="G632" t="s">
        <v>153</v>
      </c>
      <c r="H632" t="s">
        <v>154</v>
      </c>
      <c r="I632" t="s">
        <v>34</v>
      </c>
      <c r="J632" t="s">
        <v>155</v>
      </c>
      <c r="K632" t="s">
        <v>24</v>
      </c>
      <c r="L632" t="s">
        <v>114</v>
      </c>
      <c r="M632" t="s">
        <v>156</v>
      </c>
      <c r="N632" t="s">
        <v>46</v>
      </c>
      <c r="P632" t="s">
        <v>10942</v>
      </c>
      <c r="Q632" t="s">
        <v>10347</v>
      </c>
      <c r="R632">
        <v>1</v>
      </c>
      <c r="S632" t="s">
        <v>10877</v>
      </c>
      <c r="Y632" s="4" t="s">
        <v>12800</v>
      </c>
      <c r="Z632" s="9">
        <v>1</v>
      </c>
    </row>
    <row r="633" spans="1:26" x14ac:dyDescent="0.25">
      <c r="A633" t="s">
        <v>149</v>
      </c>
      <c r="B633" t="s">
        <v>150</v>
      </c>
      <c r="C633" t="s">
        <v>76</v>
      </c>
      <c r="D633" t="s">
        <v>151</v>
      </c>
      <c r="E633" t="s">
        <v>18</v>
      </c>
      <c r="F633" t="s">
        <v>152</v>
      </c>
      <c r="G633" t="s">
        <v>153</v>
      </c>
      <c r="H633" t="s">
        <v>154</v>
      </c>
      <c r="I633" t="s">
        <v>34</v>
      </c>
      <c r="J633" t="s">
        <v>155</v>
      </c>
      <c r="K633" t="s">
        <v>24</v>
      </c>
      <c r="L633" t="s">
        <v>114</v>
      </c>
      <c r="M633" t="s">
        <v>156</v>
      </c>
      <c r="N633" t="s">
        <v>46</v>
      </c>
      <c r="P633" t="s">
        <v>10943</v>
      </c>
      <c r="Q633" t="s">
        <v>10347</v>
      </c>
      <c r="R633">
        <v>1</v>
      </c>
      <c r="S633" t="s">
        <v>10877</v>
      </c>
      <c r="Y633" s="4" t="s">
        <v>11977</v>
      </c>
      <c r="Z633" s="9">
        <v>1</v>
      </c>
    </row>
    <row r="634" spans="1:26" x14ac:dyDescent="0.25">
      <c r="A634" t="s">
        <v>149</v>
      </c>
      <c r="B634" t="s">
        <v>150</v>
      </c>
      <c r="C634" t="s">
        <v>76</v>
      </c>
      <c r="D634" t="s">
        <v>151</v>
      </c>
      <c r="E634" t="s">
        <v>18</v>
      </c>
      <c r="F634" t="s">
        <v>152</v>
      </c>
      <c r="G634" t="s">
        <v>153</v>
      </c>
      <c r="H634" t="s">
        <v>154</v>
      </c>
      <c r="I634" t="s">
        <v>34</v>
      </c>
      <c r="J634" t="s">
        <v>155</v>
      </c>
      <c r="K634" t="s">
        <v>24</v>
      </c>
      <c r="L634" t="s">
        <v>114</v>
      </c>
      <c r="M634" t="s">
        <v>156</v>
      </c>
      <c r="N634" t="s">
        <v>46</v>
      </c>
      <c r="P634" t="s">
        <v>10944</v>
      </c>
      <c r="Q634" t="s">
        <v>10347</v>
      </c>
      <c r="R634">
        <v>1</v>
      </c>
      <c r="S634" t="s">
        <v>10877</v>
      </c>
      <c r="Y634" s="4" t="s">
        <v>12600</v>
      </c>
      <c r="Z634" s="9">
        <v>1</v>
      </c>
    </row>
    <row r="635" spans="1:26" x14ac:dyDescent="0.25">
      <c r="A635" t="s">
        <v>149</v>
      </c>
      <c r="B635" t="s">
        <v>150</v>
      </c>
      <c r="C635" t="s">
        <v>76</v>
      </c>
      <c r="D635" t="s">
        <v>151</v>
      </c>
      <c r="E635" t="s">
        <v>18</v>
      </c>
      <c r="F635" t="s">
        <v>152</v>
      </c>
      <c r="G635" t="s">
        <v>153</v>
      </c>
      <c r="H635" t="s">
        <v>154</v>
      </c>
      <c r="I635" t="s">
        <v>34</v>
      </c>
      <c r="J635" t="s">
        <v>155</v>
      </c>
      <c r="K635" t="s">
        <v>24</v>
      </c>
      <c r="L635" t="s">
        <v>114</v>
      </c>
      <c r="M635" t="s">
        <v>156</v>
      </c>
      <c r="N635" t="s">
        <v>46</v>
      </c>
      <c r="P635" t="s">
        <v>10945</v>
      </c>
      <c r="Q635" t="s">
        <v>10347</v>
      </c>
      <c r="R635">
        <v>1</v>
      </c>
      <c r="S635" t="s">
        <v>10877</v>
      </c>
      <c r="Y635" s="4" t="s">
        <v>11660</v>
      </c>
      <c r="Z635" s="9">
        <v>1</v>
      </c>
    </row>
    <row r="636" spans="1:26" x14ac:dyDescent="0.25">
      <c r="A636" t="s">
        <v>149</v>
      </c>
      <c r="B636" t="s">
        <v>150</v>
      </c>
      <c r="C636" t="s">
        <v>76</v>
      </c>
      <c r="D636" t="s">
        <v>151</v>
      </c>
      <c r="E636" t="s">
        <v>18</v>
      </c>
      <c r="F636" t="s">
        <v>152</v>
      </c>
      <c r="G636" t="s">
        <v>153</v>
      </c>
      <c r="H636" t="s">
        <v>154</v>
      </c>
      <c r="I636" t="s">
        <v>34</v>
      </c>
      <c r="J636" t="s">
        <v>155</v>
      </c>
      <c r="K636" t="s">
        <v>24</v>
      </c>
      <c r="L636" t="s">
        <v>114</v>
      </c>
      <c r="M636" t="s">
        <v>156</v>
      </c>
      <c r="N636" t="s">
        <v>46</v>
      </c>
      <c r="P636" t="s">
        <v>10946</v>
      </c>
      <c r="Q636" t="s">
        <v>10347</v>
      </c>
      <c r="R636">
        <v>1</v>
      </c>
      <c r="S636" t="s">
        <v>10877</v>
      </c>
      <c r="Y636" s="4" t="s">
        <v>10743</v>
      </c>
      <c r="Z636" s="9">
        <v>1</v>
      </c>
    </row>
    <row r="637" spans="1:26" x14ac:dyDescent="0.25">
      <c r="A637" t="s">
        <v>149</v>
      </c>
      <c r="B637" t="s">
        <v>150</v>
      </c>
      <c r="C637" t="s">
        <v>76</v>
      </c>
      <c r="D637" t="s">
        <v>151</v>
      </c>
      <c r="E637" t="s">
        <v>18</v>
      </c>
      <c r="F637" t="s">
        <v>152</v>
      </c>
      <c r="G637" t="s">
        <v>153</v>
      </c>
      <c r="H637" t="s">
        <v>154</v>
      </c>
      <c r="I637" t="s">
        <v>34</v>
      </c>
      <c r="J637" t="s">
        <v>155</v>
      </c>
      <c r="K637" t="s">
        <v>24</v>
      </c>
      <c r="L637" t="s">
        <v>114</v>
      </c>
      <c r="M637" t="s">
        <v>156</v>
      </c>
      <c r="N637" t="s">
        <v>46</v>
      </c>
      <c r="P637" t="s">
        <v>10947</v>
      </c>
      <c r="Q637" t="s">
        <v>10347</v>
      </c>
      <c r="R637">
        <v>1</v>
      </c>
      <c r="S637" t="s">
        <v>10877</v>
      </c>
      <c r="Y637" s="4" t="s">
        <v>11978</v>
      </c>
      <c r="Z637" s="9">
        <v>1</v>
      </c>
    </row>
    <row r="638" spans="1:26" x14ac:dyDescent="0.25">
      <c r="A638" t="s">
        <v>149</v>
      </c>
      <c r="B638" t="s">
        <v>150</v>
      </c>
      <c r="C638" t="s">
        <v>76</v>
      </c>
      <c r="D638" t="s">
        <v>151</v>
      </c>
      <c r="E638" t="s">
        <v>18</v>
      </c>
      <c r="F638" t="s">
        <v>152</v>
      </c>
      <c r="G638" t="s">
        <v>153</v>
      </c>
      <c r="H638" t="s">
        <v>154</v>
      </c>
      <c r="I638" t="s">
        <v>34</v>
      </c>
      <c r="J638" t="s">
        <v>155</v>
      </c>
      <c r="K638" t="s">
        <v>24</v>
      </c>
      <c r="L638" t="s">
        <v>114</v>
      </c>
      <c r="M638" t="s">
        <v>156</v>
      </c>
      <c r="N638" t="s">
        <v>46</v>
      </c>
      <c r="P638" t="s">
        <v>10948</v>
      </c>
      <c r="Q638" t="s">
        <v>10347</v>
      </c>
      <c r="R638">
        <v>1</v>
      </c>
      <c r="S638" t="s">
        <v>10877</v>
      </c>
      <c r="Y638" s="4" t="s">
        <v>10272</v>
      </c>
      <c r="Z638" s="9">
        <v>1</v>
      </c>
    </row>
    <row r="639" spans="1:26" x14ac:dyDescent="0.25">
      <c r="A639" t="s">
        <v>149</v>
      </c>
      <c r="B639" t="s">
        <v>150</v>
      </c>
      <c r="C639" t="s">
        <v>76</v>
      </c>
      <c r="D639" t="s">
        <v>151</v>
      </c>
      <c r="E639" t="s">
        <v>18</v>
      </c>
      <c r="F639" t="s">
        <v>152</v>
      </c>
      <c r="G639" t="s">
        <v>153</v>
      </c>
      <c r="H639" t="s">
        <v>154</v>
      </c>
      <c r="I639" t="s">
        <v>34</v>
      </c>
      <c r="J639" t="s">
        <v>155</v>
      </c>
      <c r="K639" t="s">
        <v>24</v>
      </c>
      <c r="L639" t="s">
        <v>114</v>
      </c>
      <c r="M639" t="s">
        <v>156</v>
      </c>
      <c r="N639" t="s">
        <v>46</v>
      </c>
      <c r="P639" t="s">
        <v>10949</v>
      </c>
      <c r="Q639" t="s">
        <v>10347</v>
      </c>
      <c r="R639">
        <v>1</v>
      </c>
      <c r="S639" t="s">
        <v>10877</v>
      </c>
      <c r="Y639" s="4" t="s">
        <v>11066</v>
      </c>
      <c r="Z639" s="9">
        <v>1</v>
      </c>
    </row>
    <row r="640" spans="1:26" x14ac:dyDescent="0.25">
      <c r="A640" t="s">
        <v>149</v>
      </c>
      <c r="B640" t="s">
        <v>150</v>
      </c>
      <c r="C640" t="s">
        <v>76</v>
      </c>
      <c r="D640" t="s">
        <v>151</v>
      </c>
      <c r="E640" t="s">
        <v>18</v>
      </c>
      <c r="F640" t="s">
        <v>152</v>
      </c>
      <c r="G640" t="s">
        <v>153</v>
      </c>
      <c r="H640" t="s">
        <v>154</v>
      </c>
      <c r="I640" t="s">
        <v>34</v>
      </c>
      <c r="J640" t="s">
        <v>155</v>
      </c>
      <c r="K640" t="s">
        <v>24</v>
      </c>
      <c r="L640" t="s">
        <v>114</v>
      </c>
      <c r="M640" t="s">
        <v>156</v>
      </c>
      <c r="N640" t="s">
        <v>46</v>
      </c>
      <c r="P640" t="s">
        <v>10950</v>
      </c>
      <c r="Q640" t="s">
        <v>10347</v>
      </c>
      <c r="R640">
        <v>1</v>
      </c>
      <c r="S640" t="s">
        <v>10877</v>
      </c>
      <c r="Y640" s="4" t="s">
        <v>10971</v>
      </c>
      <c r="Z640" s="9">
        <v>1</v>
      </c>
    </row>
    <row r="641" spans="1:26" x14ac:dyDescent="0.25">
      <c r="A641" t="s">
        <v>149</v>
      </c>
      <c r="B641" t="s">
        <v>150</v>
      </c>
      <c r="C641" t="s">
        <v>76</v>
      </c>
      <c r="D641" t="s">
        <v>151</v>
      </c>
      <c r="E641" t="s">
        <v>18</v>
      </c>
      <c r="F641" t="s">
        <v>152</v>
      </c>
      <c r="G641" t="s">
        <v>153</v>
      </c>
      <c r="H641" t="s">
        <v>154</v>
      </c>
      <c r="I641" t="s">
        <v>34</v>
      </c>
      <c r="J641" t="s">
        <v>155</v>
      </c>
      <c r="K641" t="s">
        <v>24</v>
      </c>
      <c r="L641" t="s">
        <v>114</v>
      </c>
      <c r="M641" t="s">
        <v>156</v>
      </c>
      <c r="N641" t="s">
        <v>46</v>
      </c>
      <c r="P641" t="s">
        <v>10951</v>
      </c>
      <c r="Q641" t="s">
        <v>10347</v>
      </c>
      <c r="R641">
        <v>1</v>
      </c>
      <c r="S641" t="s">
        <v>10877</v>
      </c>
      <c r="Y641" s="4" t="s">
        <v>11910</v>
      </c>
      <c r="Z641" s="9">
        <v>1</v>
      </c>
    </row>
    <row r="642" spans="1:26" x14ac:dyDescent="0.25">
      <c r="A642" t="s">
        <v>149</v>
      </c>
      <c r="B642" t="s">
        <v>150</v>
      </c>
      <c r="C642" t="s">
        <v>76</v>
      </c>
      <c r="D642" t="s">
        <v>151</v>
      </c>
      <c r="E642" t="s">
        <v>18</v>
      </c>
      <c r="F642" t="s">
        <v>152</v>
      </c>
      <c r="G642" t="s">
        <v>153</v>
      </c>
      <c r="H642" t="s">
        <v>154</v>
      </c>
      <c r="I642" t="s">
        <v>34</v>
      </c>
      <c r="J642" t="s">
        <v>155</v>
      </c>
      <c r="K642" t="s">
        <v>24</v>
      </c>
      <c r="L642" t="s">
        <v>114</v>
      </c>
      <c r="M642" t="s">
        <v>156</v>
      </c>
      <c r="N642" t="s">
        <v>46</v>
      </c>
      <c r="P642" t="s">
        <v>10952</v>
      </c>
      <c r="Q642" t="s">
        <v>10347</v>
      </c>
      <c r="R642">
        <v>1</v>
      </c>
      <c r="S642" t="s">
        <v>10877</v>
      </c>
      <c r="Y642" s="4" t="s">
        <v>12092</v>
      </c>
      <c r="Z642" s="9">
        <v>1</v>
      </c>
    </row>
    <row r="643" spans="1:26" x14ac:dyDescent="0.25">
      <c r="A643" t="s">
        <v>149</v>
      </c>
      <c r="B643" t="s">
        <v>150</v>
      </c>
      <c r="C643" t="s">
        <v>76</v>
      </c>
      <c r="D643" t="s">
        <v>151</v>
      </c>
      <c r="E643" t="s">
        <v>18</v>
      </c>
      <c r="F643" t="s">
        <v>152</v>
      </c>
      <c r="G643" t="s">
        <v>153</v>
      </c>
      <c r="H643" t="s">
        <v>154</v>
      </c>
      <c r="I643" t="s">
        <v>34</v>
      </c>
      <c r="J643" t="s">
        <v>155</v>
      </c>
      <c r="K643" t="s">
        <v>24</v>
      </c>
      <c r="L643" t="s">
        <v>114</v>
      </c>
      <c r="M643" t="s">
        <v>156</v>
      </c>
      <c r="N643" t="s">
        <v>46</v>
      </c>
      <c r="P643" t="s">
        <v>10953</v>
      </c>
      <c r="Q643" t="s">
        <v>10347</v>
      </c>
      <c r="R643">
        <v>1</v>
      </c>
      <c r="S643" t="s">
        <v>10877</v>
      </c>
      <c r="Y643" s="4" t="s">
        <v>2898</v>
      </c>
      <c r="Z643" s="9">
        <v>1</v>
      </c>
    </row>
    <row r="644" spans="1:26" x14ac:dyDescent="0.25">
      <c r="A644" t="s">
        <v>149</v>
      </c>
      <c r="B644" t="s">
        <v>150</v>
      </c>
      <c r="C644" t="s">
        <v>76</v>
      </c>
      <c r="D644" t="s">
        <v>151</v>
      </c>
      <c r="E644" t="s">
        <v>18</v>
      </c>
      <c r="F644" t="s">
        <v>152</v>
      </c>
      <c r="G644" t="s">
        <v>153</v>
      </c>
      <c r="H644" t="s">
        <v>154</v>
      </c>
      <c r="I644" t="s">
        <v>34</v>
      </c>
      <c r="J644" t="s">
        <v>155</v>
      </c>
      <c r="K644" t="s">
        <v>24</v>
      </c>
      <c r="L644" t="s">
        <v>114</v>
      </c>
      <c r="M644" t="s">
        <v>156</v>
      </c>
      <c r="N644" t="s">
        <v>46</v>
      </c>
      <c r="P644" t="s">
        <v>10954</v>
      </c>
      <c r="Q644" t="s">
        <v>10347</v>
      </c>
      <c r="R644">
        <v>1</v>
      </c>
      <c r="S644" t="s">
        <v>10877</v>
      </c>
      <c r="Y644" s="4" t="s">
        <v>12093</v>
      </c>
      <c r="Z644" s="9">
        <v>1</v>
      </c>
    </row>
    <row r="645" spans="1:26" x14ac:dyDescent="0.25">
      <c r="A645" t="s">
        <v>149</v>
      </c>
      <c r="B645" t="s">
        <v>150</v>
      </c>
      <c r="C645" t="s">
        <v>76</v>
      </c>
      <c r="D645" t="s">
        <v>151</v>
      </c>
      <c r="E645" t="s">
        <v>18</v>
      </c>
      <c r="F645" t="s">
        <v>152</v>
      </c>
      <c r="G645" t="s">
        <v>153</v>
      </c>
      <c r="H645" t="s">
        <v>154</v>
      </c>
      <c r="I645" t="s">
        <v>34</v>
      </c>
      <c r="J645" t="s">
        <v>155</v>
      </c>
      <c r="K645" t="s">
        <v>24</v>
      </c>
      <c r="L645" t="s">
        <v>114</v>
      </c>
      <c r="M645" t="s">
        <v>156</v>
      </c>
      <c r="N645" t="s">
        <v>46</v>
      </c>
      <c r="P645" t="s">
        <v>10955</v>
      </c>
      <c r="Q645" t="s">
        <v>10347</v>
      </c>
      <c r="R645">
        <v>1</v>
      </c>
      <c r="S645" t="s">
        <v>10877</v>
      </c>
      <c r="Y645" s="4" t="s">
        <v>11437</v>
      </c>
      <c r="Z645" s="9">
        <v>1</v>
      </c>
    </row>
    <row r="646" spans="1:26" x14ac:dyDescent="0.25">
      <c r="A646" t="s">
        <v>149</v>
      </c>
      <c r="B646" t="s">
        <v>150</v>
      </c>
      <c r="C646" t="s">
        <v>76</v>
      </c>
      <c r="D646" t="s">
        <v>151</v>
      </c>
      <c r="E646" t="s">
        <v>18</v>
      </c>
      <c r="F646" t="s">
        <v>152</v>
      </c>
      <c r="G646" t="s">
        <v>153</v>
      </c>
      <c r="H646" t="s">
        <v>154</v>
      </c>
      <c r="I646" t="s">
        <v>34</v>
      </c>
      <c r="J646" t="s">
        <v>155</v>
      </c>
      <c r="K646" t="s">
        <v>24</v>
      </c>
      <c r="L646" t="s">
        <v>114</v>
      </c>
      <c r="M646" t="s">
        <v>156</v>
      </c>
      <c r="N646" t="s">
        <v>46</v>
      </c>
      <c r="P646" t="s">
        <v>10956</v>
      </c>
      <c r="Q646" t="s">
        <v>10347</v>
      </c>
      <c r="R646">
        <v>1</v>
      </c>
      <c r="S646" t="s">
        <v>10877</v>
      </c>
      <c r="Y646" s="4" t="s">
        <v>10343</v>
      </c>
      <c r="Z646" s="9">
        <v>1</v>
      </c>
    </row>
    <row r="647" spans="1:26" x14ac:dyDescent="0.25">
      <c r="A647" t="s">
        <v>149</v>
      </c>
      <c r="B647" t="s">
        <v>150</v>
      </c>
      <c r="C647" t="s">
        <v>76</v>
      </c>
      <c r="D647" t="s">
        <v>151</v>
      </c>
      <c r="E647" t="s">
        <v>18</v>
      </c>
      <c r="F647" t="s">
        <v>152</v>
      </c>
      <c r="G647" t="s">
        <v>153</v>
      </c>
      <c r="H647" t="s">
        <v>154</v>
      </c>
      <c r="I647" t="s">
        <v>34</v>
      </c>
      <c r="J647" t="s">
        <v>155</v>
      </c>
      <c r="K647" t="s">
        <v>24</v>
      </c>
      <c r="L647" t="s">
        <v>114</v>
      </c>
      <c r="M647" t="s">
        <v>156</v>
      </c>
      <c r="N647" t="s">
        <v>46</v>
      </c>
      <c r="P647" t="s">
        <v>10957</v>
      </c>
      <c r="Q647" t="s">
        <v>10347</v>
      </c>
      <c r="R647">
        <v>1</v>
      </c>
      <c r="S647" t="s">
        <v>10877</v>
      </c>
      <c r="Y647" s="4" t="s">
        <v>12405</v>
      </c>
      <c r="Z647" s="9">
        <v>1</v>
      </c>
    </row>
    <row r="648" spans="1:26" x14ac:dyDescent="0.25">
      <c r="A648" t="s">
        <v>149</v>
      </c>
      <c r="B648" t="s">
        <v>150</v>
      </c>
      <c r="C648" t="s">
        <v>76</v>
      </c>
      <c r="D648" t="s">
        <v>151</v>
      </c>
      <c r="E648" t="s">
        <v>18</v>
      </c>
      <c r="F648" t="s">
        <v>152</v>
      </c>
      <c r="G648" t="s">
        <v>153</v>
      </c>
      <c r="H648" t="s">
        <v>154</v>
      </c>
      <c r="I648" t="s">
        <v>34</v>
      </c>
      <c r="J648" t="s">
        <v>155</v>
      </c>
      <c r="K648" t="s">
        <v>24</v>
      </c>
      <c r="L648" t="s">
        <v>114</v>
      </c>
      <c r="M648" t="s">
        <v>156</v>
      </c>
      <c r="N648" t="s">
        <v>46</v>
      </c>
      <c r="P648" t="s">
        <v>10958</v>
      </c>
      <c r="Q648" t="s">
        <v>10347</v>
      </c>
      <c r="R648">
        <v>1</v>
      </c>
      <c r="S648" t="s">
        <v>10877</v>
      </c>
      <c r="Y648" s="4" t="s">
        <v>12422</v>
      </c>
      <c r="Z648" s="9">
        <v>1</v>
      </c>
    </row>
    <row r="649" spans="1:26" x14ac:dyDescent="0.25">
      <c r="A649" t="s">
        <v>149</v>
      </c>
      <c r="B649" t="s">
        <v>150</v>
      </c>
      <c r="C649" t="s">
        <v>76</v>
      </c>
      <c r="D649" t="s">
        <v>151</v>
      </c>
      <c r="E649" t="s">
        <v>18</v>
      </c>
      <c r="F649" t="s">
        <v>152</v>
      </c>
      <c r="G649" t="s">
        <v>153</v>
      </c>
      <c r="H649" t="s">
        <v>154</v>
      </c>
      <c r="I649" t="s">
        <v>34</v>
      </c>
      <c r="J649" t="s">
        <v>155</v>
      </c>
      <c r="K649" t="s">
        <v>24</v>
      </c>
      <c r="L649" t="s">
        <v>114</v>
      </c>
      <c r="M649" t="s">
        <v>156</v>
      </c>
      <c r="N649" t="s">
        <v>46</v>
      </c>
      <c r="P649" t="s">
        <v>10959</v>
      </c>
      <c r="Q649" t="s">
        <v>10347</v>
      </c>
      <c r="R649">
        <v>1</v>
      </c>
      <c r="S649" t="s">
        <v>10877</v>
      </c>
      <c r="Y649" s="4" t="s">
        <v>10916</v>
      </c>
      <c r="Z649" s="9">
        <v>1</v>
      </c>
    </row>
    <row r="650" spans="1:26" x14ac:dyDescent="0.25">
      <c r="A650" t="s">
        <v>149</v>
      </c>
      <c r="B650" t="s">
        <v>150</v>
      </c>
      <c r="C650" t="s">
        <v>76</v>
      </c>
      <c r="D650" t="s">
        <v>151</v>
      </c>
      <c r="E650" t="s">
        <v>18</v>
      </c>
      <c r="F650" t="s">
        <v>152</v>
      </c>
      <c r="G650" t="s">
        <v>153</v>
      </c>
      <c r="H650" t="s">
        <v>154</v>
      </c>
      <c r="I650" t="s">
        <v>34</v>
      </c>
      <c r="J650" t="s">
        <v>155</v>
      </c>
      <c r="K650" t="s">
        <v>24</v>
      </c>
      <c r="L650" t="s">
        <v>114</v>
      </c>
      <c r="M650" t="s">
        <v>156</v>
      </c>
      <c r="N650" t="s">
        <v>46</v>
      </c>
      <c r="P650" t="s">
        <v>10960</v>
      </c>
      <c r="Q650" t="s">
        <v>10347</v>
      </c>
      <c r="R650">
        <v>1</v>
      </c>
      <c r="S650" t="s">
        <v>10877</v>
      </c>
      <c r="Y650" s="4" t="s">
        <v>10178</v>
      </c>
      <c r="Z650" s="9">
        <v>1</v>
      </c>
    </row>
    <row r="651" spans="1:26" x14ac:dyDescent="0.25">
      <c r="A651" t="s">
        <v>149</v>
      </c>
      <c r="B651" t="s">
        <v>150</v>
      </c>
      <c r="C651" t="s">
        <v>76</v>
      </c>
      <c r="D651" t="s">
        <v>151</v>
      </c>
      <c r="E651" t="s">
        <v>18</v>
      </c>
      <c r="F651" t="s">
        <v>152</v>
      </c>
      <c r="G651" t="s">
        <v>153</v>
      </c>
      <c r="H651" t="s">
        <v>154</v>
      </c>
      <c r="I651" t="s">
        <v>34</v>
      </c>
      <c r="J651" t="s">
        <v>155</v>
      </c>
      <c r="K651" t="s">
        <v>24</v>
      </c>
      <c r="L651" t="s">
        <v>114</v>
      </c>
      <c r="M651" t="s">
        <v>156</v>
      </c>
      <c r="N651" t="s">
        <v>46</v>
      </c>
      <c r="P651" t="s">
        <v>10961</v>
      </c>
      <c r="Q651" t="s">
        <v>10347</v>
      </c>
      <c r="R651">
        <v>1</v>
      </c>
      <c r="S651" t="s">
        <v>10877</v>
      </c>
      <c r="Y651" s="4" t="s">
        <v>11900</v>
      </c>
      <c r="Z651" s="9">
        <v>1</v>
      </c>
    </row>
    <row r="652" spans="1:26" x14ac:dyDescent="0.25">
      <c r="A652" t="s">
        <v>149</v>
      </c>
      <c r="B652" t="s">
        <v>150</v>
      </c>
      <c r="C652" t="s">
        <v>76</v>
      </c>
      <c r="D652" t="s">
        <v>151</v>
      </c>
      <c r="E652" t="s">
        <v>18</v>
      </c>
      <c r="F652" t="s">
        <v>152</v>
      </c>
      <c r="G652" t="s">
        <v>153</v>
      </c>
      <c r="H652" t="s">
        <v>154</v>
      </c>
      <c r="I652" t="s">
        <v>34</v>
      </c>
      <c r="J652" t="s">
        <v>155</v>
      </c>
      <c r="K652" t="s">
        <v>24</v>
      </c>
      <c r="L652" t="s">
        <v>114</v>
      </c>
      <c r="M652" t="s">
        <v>156</v>
      </c>
      <c r="N652" t="s">
        <v>46</v>
      </c>
      <c r="P652" t="s">
        <v>10962</v>
      </c>
      <c r="Q652" t="s">
        <v>10347</v>
      </c>
      <c r="R652">
        <v>1</v>
      </c>
      <c r="S652" t="s">
        <v>10877</v>
      </c>
      <c r="Y652" s="4" t="s">
        <v>12852</v>
      </c>
      <c r="Z652" s="9">
        <v>1</v>
      </c>
    </row>
    <row r="653" spans="1:26" x14ac:dyDescent="0.25">
      <c r="A653" t="s">
        <v>149</v>
      </c>
      <c r="B653" t="s">
        <v>150</v>
      </c>
      <c r="C653" t="s">
        <v>76</v>
      </c>
      <c r="D653" t="s">
        <v>151</v>
      </c>
      <c r="E653" t="s">
        <v>18</v>
      </c>
      <c r="F653" t="s">
        <v>152</v>
      </c>
      <c r="G653" t="s">
        <v>153</v>
      </c>
      <c r="H653" t="s">
        <v>154</v>
      </c>
      <c r="I653" t="s">
        <v>34</v>
      </c>
      <c r="J653" t="s">
        <v>155</v>
      </c>
      <c r="K653" t="s">
        <v>24</v>
      </c>
      <c r="L653" t="s">
        <v>114</v>
      </c>
      <c r="M653" t="s">
        <v>156</v>
      </c>
      <c r="N653" t="s">
        <v>46</v>
      </c>
      <c r="P653" t="s">
        <v>10963</v>
      </c>
      <c r="Q653" t="s">
        <v>10347</v>
      </c>
      <c r="R653">
        <v>1</v>
      </c>
      <c r="S653" t="s">
        <v>10877</v>
      </c>
      <c r="Y653" s="4" t="s">
        <v>11649</v>
      </c>
      <c r="Z653" s="9">
        <v>1</v>
      </c>
    </row>
    <row r="654" spans="1:26" x14ac:dyDescent="0.25">
      <c r="A654" t="s">
        <v>149</v>
      </c>
      <c r="B654" t="s">
        <v>150</v>
      </c>
      <c r="C654" t="s">
        <v>76</v>
      </c>
      <c r="D654" t="s">
        <v>151</v>
      </c>
      <c r="E654" t="s">
        <v>18</v>
      </c>
      <c r="F654" t="s">
        <v>152</v>
      </c>
      <c r="G654" t="s">
        <v>153</v>
      </c>
      <c r="H654" t="s">
        <v>154</v>
      </c>
      <c r="I654" t="s">
        <v>34</v>
      </c>
      <c r="J654" t="s">
        <v>155</v>
      </c>
      <c r="K654" t="s">
        <v>24</v>
      </c>
      <c r="L654" t="s">
        <v>114</v>
      </c>
      <c r="M654" t="s">
        <v>156</v>
      </c>
      <c r="N654" t="s">
        <v>46</v>
      </c>
      <c r="P654" t="s">
        <v>10964</v>
      </c>
      <c r="Q654" t="s">
        <v>10347</v>
      </c>
      <c r="R654">
        <v>1</v>
      </c>
      <c r="S654" t="s">
        <v>10877</v>
      </c>
      <c r="Y654" s="4" t="s">
        <v>12429</v>
      </c>
      <c r="Z654" s="9">
        <v>1</v>
      </c>
    </row>
    <row r="655" spans="1:26" x14ac:dyDescent="0.25">
      <c r="A655" t="s">
        <v>149</v>
      </c>
      <c r="B655" t="s">
        <v>150</v>
      </c>
      <c r="C655" t="s">
        <v>76</v>
      </c>
      <c r="D655" t="s">
        <v>151</v>
      </c>
      <c r="E655" t="s">
        <v>18</v>
      </c>
      <c r="F655" t="s">
        <v>152</v>
      </c>
      <c r="G655" t="s">
        <v>153</v>
      </c>
      <c r="H655" t="s">
        <v>154</v>
      </c>
      <c r="I655" t="s">
        <v>34</v>
      </c>
      <c r="J655" t="s">
        <v>155</v>
      </c>
      <c r="K655" t="s">
        <v>24</v>
      </c>
      <c r="L655" t="s">
        <v>114</v>
      </c>
      <c r="M655" t="s">
        <v>156</v>
      </c>
      <c r="N655" t="s">
        <v>46</v>
      </c>
      <c r="P655" t="s">
        <v>10965</v>
      </c>
      <c r="Q655" t="s">
        <v>10347</v>
      </c>
      <c r="R655">
        <v>1</v>
      </c>
      <c r="S655" t="s">
        <v>10877</v>
      </c>
      <c r="Y655" s="4" t="s">
        <v>12255</v>
      </c>
      <c r="Z655" s="9">
        <v>1</v>
      </c>
    </row>
    <row r="656" spans="1:26" x14ac:dyDescent="0.25">
      <c r="A656" t="s">
        <v>149</v>
      </c>
      <c r="B656" t="s">
        <v>150</v>
      </c>
      <c r="C656" t="s">
        <v>76</v>
      </c>
      <c r="D656" t="s">
        <v>151</v>
      </c>
      <c r="E656" t="s">
        <v>18</v>
      </c>
      <c r="F656" t="s">
        <v>152</v>
      </c>
      <c r="G656" t="s">
        <v>153</v>
      </c>
      <c r="H656" t="s">
        <v>154</v>
      </c>
      <c r="I656" t="s">
        <v>34</v>
      </c>
      <c r="J656" t="s">
        <v>155</v>
      </c>
      <c r="K656" t="s">
        <v>24</v>
      </c>
      <c r="L656" t="s">
        <v>114</v>
      </c>
      <c r="M656" t="s">
        <v>156</v>
      </c>
      <c r="N656" t="s">
        <v>46</v>
      </c>
      <c r="P656" t="s">
        <v>10966</v>
      </c>
      <c r="Q656" t="s">
        <v>10347</v>
      </c>
      <c r="R656">
        <v>1</v>
      </c>
      <c r="S656" t="s">
        <v>10877</v>
      </c>
      <c r="Y656" s="4" t="s">
        <v>12318</v>
      </c>
      <c r="Z656" s="9">
        <v>1</v>
      </c>
    </row>
    <row r="657" spans="1:26" x14ac:dyDescent="0.25">
      <c r="A657" t="s">
        <v>149</v>
      </c>
      <c r="B657" t="s">
        <v>150</v>
      </c>
      <c r="C657" t="s">
        <v>76</v>
      </c>
      <c r="D657" t="s">
        <v>151</v>
      </c>
      <c r="E657" t="s">
        <v>18</v>
      </c>
      <c r="F657" t="s">
        <v>152</v>
      </c>
      <c r="G657" t="s">
        <v>153</v>
      </c>
      <c r="H657" t="s">
        <v>154</v>
      </c>
      <c r="I657" t="s">
        <v>34</v>
      </c>
      <c r="J657" t="s">
        <v>155</v>
      </c>
      <c r="K657" t="s">
        <v>24</v>
      </c>
      <c r="L657" t="s">
        <v>114</v>
      </c>
      <c r="M657" t="s">
        <v>156</v>
      </c>
      <c r="N657" t="s">
        <v>46</v>
      </c>
      <c r="P657" t="s">
        <v>10967</v>
      </c>
      <c r="Q657" t="s">
        <v>10347</v>
      </c>
      <c r="R657">
        <v>1</v>
      </c>
      <c r="S657" t="s">
        <v>10877</v>
      </c>
      <c r="Y657" s="4" t="s">
        <v>12441</v>
      </c>
      <c r="Z657" s="9">
        <v>1</v>
      </c>
    </row>
    <row r="658" spans="1:26" x14ac:dyDescent="0.25">
      <c r="A658" t="s">
        <v>149</v>
      </c>
      <c r="B658" t="s">
        <v>150</v>
      </c>
      <c r="C658" t="s">
        <v>76</v>
      </c>
      <c r="D658" t="s">
        <v>151</v>
      </c>
      <c r="E658" t="s">
        <v>18</v>
      </c>
      <c r="F658" t="s">
        <v>152</v>
      </c>
      <c r="G658" t="s">
        <v>153</v>
      </c>
      <c r="H658" t="s">
        <v>154</v>
      </c>
      <c r="I658" t="s">
        <v>34</v>
      </c>
      <c r="J658" t="s">
        <v>155</v>
      </c>
      <c r="K658" t="s">
        <v>24</v>
      </c>
      <c r="L658" t="s">
        <v>114</v>
      </c>
      <c r="M658" t="s">
        <v>156</v>
      </c>
      <c r="N658" t="s">
        <v>46</v>
      </c>
      <c r="P658" t="s">
        <v>10968</v>
      </c>
      <c r="Q658" t="s">
        <v>10347</v>
      </c>
      <c r="R658">
        <v>1</v>
      </c>
      <c r="S658" t="s">
        <v>10877</v>
      </c>
      <c r="Y658" s="4" t="s">
        <v>10378</v>
      </c>
      <c r="Z658" s="9">
        <v>1</v>
      </c>
    </row>
    <row r="659" spans="1:26" x14ac:dyDescent="0.25">
      <c r="A659" t="s">
        <v>149</v>
      </c>
      <c r="B659" t="s">
        <v>150</v>
      </c>
      <c r="C659" t="s">
        <v>76</v>
      </c>
      <c r="D659" t="s">
        <v>151</v>
      </c>
      <c r="E659" t="s">
        <v>18</v>
      </c>
      <c r="F659" t="s">
        <v>152</v>
      </c>
      <c r="G659" t="s">
        <v>153</v>
      </c>
      <c r="H659" t="s">
        <v>154</v>
      </c>
      <c r="I659" t="s">
        <v>34</v>
      </c>
      <c r="J659" t="s">
        <v>155</v>
      </c>
      <c r="K659" t="s">
        <v>24</v>
      </c>
      <c r="L659" t="s">
        <v>114</v>
      </c>
      <c r="M659" t="s">
        <v>156</v>
      </c>
      <c r="N659" t="s">
        <v>46</v>
      </c>
      <c r="P659" t="s">
        <v>10969</v>
      </c>
      <c r="Q659" t="s">
        <v>10347</v>
      </c>
      <c r="R659">
        <v>1</v>
      </c>
      <c r="S659" t="s">
        <v>10877</v>
      </c>
      <c r="Y659" s="4" t="s">
        <v>12997</v>
      </c>
      <c r="Z659" s="9">
        <v>1</v>
      </c>
    </row>
    <row r="660" spans="1:26" x14ac:dyDescent="0.25">
      <c r="A660" t="s">
        <v>149</v>
      </c>
      <c r="B660" t="s">
        <v>150</v>
      </c>
      <c r="C660" t="s">
        <v>76</v>
      </c>
      <c r="D660" t="s">
        <v>151</v>
      </c>
      <c r="E660" t="s">
        <v>18</v>
      </c>
      <c r="F660" t="s">
        <v>152</v>
      </c>
      <c r="G660" t="s">
        <v>153</v>
      </c>
      <c r="H660" t="s">
        <v>154</v>
      </c>
      <c r="I660" t="s">
        <v>34</v>
      </c>
      <c r="J660" t="s">
        <v>155</v>
      </c>
      <c r="K660" t="s">
        <v>24</v>
      </c>
      <c r="L660" t="s">
        <v>114</v>
      </c>
      <c r="M660" t="s">
        <v>156</v>
      </c>
      <c r="N660" t="s">
        <v>46</v>
      </c>
      <c r="P660" t="s">
        <v>10970</v>
      </c>
      <c r="Q660" t="s">
        <v>10347</v>
      </c>
      <c r="R660">
        <v>1</v>
      </c>
      <c r="S660" t="s">
        <v>10877</v>
      </c>
      <c r="Y660" s="4" t="s">
        <v>12878</v>
      </c>
      <c r="Z660" s="9">
        <v>1</v>
      </c>
    </row>
    <row r="661" spans="1:26" x14ac:dyDescent="0.25">
      <c r="A661" t="s">
        <v>149</v>
      </c>
      <c r="B661" t="s">
        <v>150</v>
      </c>
      <c r="C661" t="s">
        <v>76</v>
      </c>
      <c r="D661" t="s">
        <v>151</v>
      </c>
      <c r="E661" t="s">
        <v>18</v>
      </c>
      <c r="F661" t="s">
        <v>152</v>
      </c>
      <c r="G661" t="s">
        <v>153</v>
      </c>
      <c r="H661" t="s">
        <v>154</v>
      </c>
      <c r="I661" t="s">
        <v>34</v>
      </c>
      <c r="J661" t="s">
        <v>155</v>
      </c>
      <c r="K661" t="s">
        <v>24</v>
      </c>
      <c r="L661" t="s">
        <v>114</v>
      </c>
      <c r="M661" t="s">
        <v>156</v>
      </c>
      <c r="N661" t="s">
        <v>46</v>
      </c>
      <c r="P661" t="s">
        <v>10971</v>
      </c>
      <c r="Q661" t="s">
        <v>10347</v>
      </c>
      <c r="R661">
        <v>1</v>
      </c>
      <c r="S661" t="s">
        <v>10877</v>
      </c>
      <c r="Y661" s="4" t="s">
        <v>12719</v>
      </c>
      <c r="Z661" s="9">
        <v>1</v>
      </c>
    </row>
    <row r="662" spans="1:26" x14ac:dyDescent="0.25">
      <c r="A662" t="s">
        <v>149</v>
      </c>
      <c r="B662" t="s">
        <v>150</v>
      </c>
      <c r="C662" t="s">
        <v>76</v>
      </c>
      <c r="D662" t="s">
        <v>151</v>
      </c>
      <c r="E662" t="s">
        <v>18</v>
      </c>
      <c r="F662" t="s">
        <v>152</v>
      </c>
      <c r="G662" t="s">
        <v>153</v>
      </c>
      <c r="H662" t="s">
        <v>154</v>
      </c>
      <c r="I662" t="s">
        <v>34</v>
      </c>
      <c r="J662" t="s">
        <v>155</v>
      </c>
      <c r="K662" t="s">
        <v>24</v>
      </c>
      <c r="L662" t="s">
        <v>114</v>
      </c>
      <c r="M662" t="s">
        <v>156</v>
      </c>
      <c r="N662" t="s">
        <v>46</v>
      </c>
      <c r="P662" t="s">
        <v>10972</v>
      </c>
      <c r="Q662" t="s">
        <v>10347</v>
      </c>
      <c r="R662">
        <v>1</v>
      </c>
      <c r="S662" t="s">
        <v>10877</v>
      </c>
      <c r="Y662" s="4" t="s">
        <v>12586</v>
      </c>
      <c r="Z662" s="9">
        <v>1</v>
      </c>
    </row>
    <row r="663" spans="1:26" x14ac:dyDescent="0.25">
      <c r="A663" t="s">
        <v>149</v>
      </c>
      <c r="B663" t="s">
        <v>150</v>
      </c>
      <c r="C663" t="s">
        <v>76</v>
      </c>
      <c r="D663" t="s">
        <v>151</v>
      </c>
      <c r="E663" t="s">
        <v>18</v>
      </c>
      <c r="F663" t="s">
        <v>152</v>
      </c>
      <c r="G663" t="s">
        <v>153</v>
      </c>
      <c r="H663" t="s">
        <v>154</v>
      </c>
      <c r="I663" t="s">
        <v>34</v>
      </c>
      <c r="J663" t="s">
        <v>155</v>
      </c>
      <c r="K663" t="s">
        <v>24</v>
      </c>
      <c r="L663" t="s">
        <v>114</v>
      </c>
      <c r="M663" t="s">
        <v>156</v>
      </c>
      <c r="N663" t="s">
        <v>46</v>
      </c>
      <c r="P663" t="s">
        <v>10973</v>
      </c>
      <c r="Q663" t="s">
        <v>10347</v>
      </c>
      <c r="R663">
        <v>1</v>
      </c>
      <c r="S663" t="s">
        <v>10877</v>
      </c>
      <c r="Y663" s="4" t="s">
        <v>10925</v>
      </c>
      <c r="Z663" s="9">
        <v>1</v>
      </c>
    </row>
    <row r="664" spans="1:26" x14ac:dyDescent="0.25">
      <c r="A664" t="s">
        <v>149</v>
      </c>
      <c r="B664" t="s">
        <v>150</v>
      </c>
      <c r="C664" t="s">
        <v>76</v>
      </c>
      <c r="D664" t="s">
        <v>151</v>
      </c>
      <c r="E664" t="s">
        <v>18</v>
      </c>
      <c r="F664" t="s">
        <v>152</v>
      </c>
      <c r="G664" t="s">
        <v>153</v>
      </c>
      <c r="H664" t="s">
        <v>154</v>
      </c>
      <c r="I664" t="s">
        <v>34</v>
      </c>
      <c r="J664" t="s">
        <v>155</v>
      </c>
      <c r="K664" t="s">
        <v>24</v>
      </c>
      <c r="L664" t="s">
        <v>114</v>
      </c>
      <c r="M664" t="s">
        <v>156</v>
      </c>
      <c r="N664" t="s">
        <v>46</v>
      </c>
      <c r="P664" t="s">
        <v>10974</v>
      </c>
      <c r="Q664" t="s">
        <v>10347</v>
      </c>
      <c r="R664">
        <v>1</v>
      </c>
      <c r="S664" t="s">
        <v>10877</v>
      </c>
      <c r="Y664" s="4" t="s">
        <v>11926</v>
      </c>
      <c r="Z664" s="9">
        <v>1</v>
      </c>
    </row>
    <row r="665" spans="1:26" x14ac:dyDescent="0.25">
      <c r="A665" t="s">
        <v>149</v>
      </c>
      <c r="B665" t="s">
        <v>150</v>
      </c>
      <c r="C665" t="s">
        <v>76</v>
      </c>
      <c r="D665" t="s">
        <v>151</v>
      </c>
      <c r="E665" t="s">
        <v>18</v>
      </c>
      <c r="F665" t="s">
        <v>152</v>
      </c>
      <c r="G665" t="s">
        <v>153</v>
      </c>
      <c r="H665" t="s">
        <v>154</v>
      </c>
      <c r="I665" t="s">
        <v>34</v>
      </c>
      <c r="J665" t="s">
        <v>155</v>
      </c>
      <c r="K665" t="s">
        <v>24</v>
      </c>
      <c r="L665" t="s">
        <v>114</v>
      </c>
      <c r="M665" t="s">
        <v>156</v>
      </c>
      <c r="N665" t="s">
        <v>46</v>
      </c>
      <c r="P665" t="s">
        <v>10975</v>
      </c>
      <c r="Q665" t="s">
        <v>10347</v>
      </c>
      <c r="R665">
        <v>1</v>
      </c>
      <c r="S665" t="s">
        <v>10877</v>
      </c>
      <c r="Y665" s="4" t="s">
        <v>12374</v>
      </c>
      <c r="Z665" s="9">
        <v>1</v>
      </c>
    </row>
    <row r="666" spans="1:26" x14ac:dyDescent="0.25">
      <c r="A666" t="s">
        <v>149</v>
      </c>
      <c r="B666" t="s">
        <v>150</v>
      </c>
      <c r="C666" t="s">
        <v>76</v>
      </c>
      <c r="D666" t="s">
        <v>151</v>
      </c>
      <c r="E666" t="s">
        <v>18</v>
      </c>
      <c r="F666" t="s">
        <v>152</v>
      </c>
      <c r="G666" t="s">
        <v>153</v>
      </c>
      <c r="H666" t="s">
        <v>154</v>
      </c>
      <c r="I666" t="s">
        <v>34</v>
      </c>
      <c r="J666" t="s">
        <v>155</v>
      </c>
      <c r="K666" t="s">
        <v>24</v>
      </c>
      <c r="L666" t="s">
        <v>114</v>
      </c>
      <c r="M666" t="s">
        <v>156</v>
      </c>
      <c r="N666" t="s">
        <v>46</v>
      </c>
      <c r="P666" t="s">
        <v>10976</v>
      </c>
      <c r="Q666" t="s">
        <v>10347</v>
      </c>
      <c r="R666">
        <v>1</v>
      </c>
      <c r="S666" t="s">
        <v>10877</v>
      </c>
      <c r="Y666" s="4" t="s">
        <v>11589</v>
      </c>
      <c r="Z666" s="9">
        <v>1</v>
      </c>
    </row>
    <row r="667" spans="1:26" x14ac:dyDescent="0.25">
      <c r="A667" t="s">
        <v>149</v>
      </c>
      <c r="B667" t="s">
        <v>150</v>
      </c>
      <c r="C667" t="s">
        <v>76</v>
      </c>
      <c r="D667" t="s">
        <v>151</v>
      </c>
      <c r="E667" t="s">
        <v>18</v>
      </c>
      <c r="F667" t="s">
        <v>152</v>
      </c>
      <c r="G667" t="s">
        <v>153</v>
      </c>
      <c r="H667" t="s">
        <v>154</v>
      </c>
      <c r="I667" t="s">
        <v>34</v>
      </c>
      <c r="J667" t="s">
        <v>155</v>
      </c>
      <c r="K667" t="s">
        <v>24</v>
      </c>
      <c r="L667" t="s">
        <v>114</v>
      </c>
      <c r="M667" t="s">
        <v>156</v>
      </c>
      <c r="N667" t="s">
        <v>46</v>
      </c>
      <c r="P667" t="s">
        <v>10977</v>
      </c>
      <c r="Q667" t="s">
        <v>10347</v>
      </c>
      <c r="R667">
        <v>1</v>
      </c>
      <c r="S667" t="s">
        <v>10877</v>
      </c>
      <c r="Y667" s="4" t="s">
        <v>11537</v>
      </c>
      <c r="Z667" s="9">
        <v>1</v>
      </c>
    </row>
    <row r="668" spans="1:26" x14ac:dyDescent="0.25">
      <c r="A668" t="s">
        <v>149</v>
      </c>
      <c r="B668" t="s">
        <v>150</v>
      </c>
      <c r="C668" t="s">
        <v>76</v>
      </c>
      <c r="D668" t="s">
        <v>151</v>
      </c>
      <c r="E668" t="s">
        <v>18</v>
      </c>
      <c r="F668" t="s">
        <v>152</v>
      </c>
      <c r="G668" t="s">
        <v>153</v>
      </c>
      <c r="H668" t="s">
        <v>154</v>
      </c>
      <c r="I668" t="s">
        <v>34</v>
      </c>
      <c r="J668" t="s">
        <v>155</v>
      </c>
      <c r="K668" t="s">
        <v>24</v>
      </c>
      <c r="L668" t="s">
        <v>114</v>
      </c>
      <c r="M668" t="s">
        <v>156</v>
      </c>
      <c r="N668" t="s">
        <v>46</v>
      </c>
      <c r="P668" t="s">
        <v>10978</v>
      </c>
      <c r="Q668" t="s">
        <v>10347</v>
      </c>
      <c r="R668">
        <v>1</v>
      </c>
      <c r="S668" t="s">
        <v>10877</v>
      </c>
      <c r="Y668" s="4" t="s">
        <v>10988</v>
      </c>
      <c r="Z668" s="9">
        <v>1</v>
      </c>
    </row>
    <row r="669" spans="1:26" x14ac:dyDescent="0.25">
      <c r="A669" t="s">
        <v>149</v>
      </c>
      <c r="B669" t="s">
        <v>150</v>
      </c>
      <c r="C669" t="s">
        <v>76</v>
      </c>
      <c r="D669" t="s">
        <v>151</v>
      </c>
      <c r="E669" t="s">
        <v>18</v>
      </c>
      <c r="F669" t="s">
        <v>152</v>
      </c>
      <c r="G669" t="s">
        <v>153</v>
      </c>
      <c r="H669" t="s">
        <v>154</v>
      </c>
      <c r="I669" t="s">
        <v>34</v>
      </c>
      <c r="J669" t="s">
        <v>155</v>
      </c>
      <c r="K669" t="s">
        <v>24</v>
      </c>
      <c r="L669" t="s">
        <v>114</v>
      </c>
      <c r="M669" t="s">
        <v>156</v>
      </c>
      <c r="N669" t="s">
        <v>46</v>
      </c>
      <c r="P669" t="s">
        <v>10979</v>
      </c>
      <c r="Q669" t="s">
        <v>10347</v>
      </c>
      <c r="R669">
        <v>1</v>
      </c>
      <c r="S669" t="s">
        <v>10877</v>
      </c>
      <c r="Y669" s="4" t="s">
        <v>11492</v>
      </c>
      <c r="Z669" s="9">
        <v>1</v>
      </c>
    </row>
    <row r="670" spans="1:26" x14ac:dyDescent="0.25">
      <c r="A670" t="s">
        <v>149</v>
      </c>
      <c r="B670" t="s">
        <v>150</v>
      </c>
      <c r="C670" t="s">
        <v>76</v>
      </c>
      <c r="D670" t="s">
        <v>151</v>
      </c>
      <c r="E670" t="s">
        <v>18</v>
      </c>
      <c r="F670" t="s">
        <v>152</v>
      </c>
      <c r="G670" t="s">
        <v>153</v>
      </c>
      <c r="H670" t="s">
        <v>154</v>
      </c>
      <c r="I670" t="s">
        <v>34</v>
      </c>
      <c r="J670" t="s">
        <v>155</v>
      </c>
      <c r="K670" t="s">
        <v>24</v>
      </c>
      <c r="L670" t="s">
        <v>114</v>
      </c>
      <c r="M670" t="s">
        <v>156</v>
      </c>
      <c r="N670" t="s">
        <v>46</v>
      </c>
      <c r="P670" t="s">
        <v>10980</v>
      </c>
      <c r="Q670" t="s">
        <v>10347</v>
      </c>
      <c r="R670">
        <v>1</v>
      </c>
      <c r="S670" t="s">
        <v>10877</v>
      </c>
      <c r="Y670" s="4" t="s">
        <v>12903</v>
      </c>
      <c r="Z670" s="9">
        <v>1</v>
      </c>
    </row>
    <row r="671" spans="1:26" x14ac:dyDescent="0.25">
      <c r="A671" t="s">
        <v>149</v>
      </c>
      <c r="B671" t="s">
        <v>150</v>
      </c>
      <c r="C671" t="s">
        <v>76</v>
      </c>
      <c r="D671" t="s">
        <v>151</v>
      </c>
      <c r="E671" t="s">
        <v>18</v>
      </c>
      <c r="F671" t="s">
        <v>152</v>
      </c>
      <c r="G671" t="s">
        <v>153</v>
      </c>
      <c r="H671" t="s">
        <v>154</v>
      </c>
      <c r="I671" t="s">
        <v>34</v>
      </c>
      <c r="J671" t="s">
        <v>155</v>
      </c>
      <c r="K671" t="s">
        <v>24</v>
      </c>
      <c r="L671" t="s">
        <v>114</v>
      </c>
      <c r="M671" t="s">
        <v>156</v>
      </c>
      <c r="N671" t="s">
        <v>46</v>
      </c>
      <c r="P671" t="s">
        <v>10981</v>
      </c>
      <c r="Q671" t="s">
        <v>10347</v>
      </c>
      <c r="R671">
        <v>1</v>
      </c>
      <c r="S671" t="s">
        <v>10877</v>
      </c>
      <c r="Y671" s="4" t="s">
        <v>12032</v>
      </c>
      <c r="Z671" s="9">
        <v>1</v>
      </c>
    </row>
    <row r="672" spans="1:26" x14ac:dyDescent="0.25">
      <c r="A672" t="s">
        <v>149</v>
      </c>
      <c r="B672" t="s">
        <v>150</v>
      </c>
      <c r="C672" t="s">
        <v>76</v>
      </c>
      <c r="D672" t="s">
        <v>151</v>
      </c>
      <c r="E672" t="s">
        <v>18</v>
      </c>
      <c r="F672" t="s">
        <v>152</v>
      </c>
      <c r="G672" t="s">
        <v>153</v>
      </c>
      <c r="H672" t="s">
        <v>154</v>
      </c>
      <c r="I672" t="s">
        <v>34</v>
      </c>
      <c r="J672" t="s">
        <v>155</v>
      </c>
      <c r="K672" t="s">
        <v>24</v>
      </c>
      <c r="L672" t="s">
        <v>114</v>
      </c>
      <c r="M672" t="s">
        <v>156</v>
      </c>
      <c r="N672" t="s">
        <v>46</v>
      </c>
      <c r="P672" t="s">
        <v>10982</v>
      </c>
      <c r="Q672" t="s">
        <v>10347</v>
      </c>
      <c r="R672">
        <v>1</v>
      </c>
      <c r="S672" t="s">
        <v>10877</v>
      </c>
      <c r="Y672" s="4" t="s">
        <v>12049</v>
      </c>
      <c r="Z672" s="9">
        <v>1</v>
      </c>
    </row>
    <row r="673" spans="1:26" x14ac:dyDescent="0.25">
      <c r="A673" t="s">
        <v>149</v>
      </c>
      <c r="B673" t="s">
        <v>150</v>
      </c>
      <c r="C673" t="s">
        <v>76</v>
      </c>
      <c r="D673" t="s">
        <v>151</v>
      </c>
      <c r="E673" t="s">
        <v>18</v>
      </c>
      <c r="F673" t="s">
        <v>152</v>
      </c>
      <c r="G673" t="s">
        <v>153</v>
      </c>
      <c r="H673" t="s">
        <v>154</v>
      </c>
      <c r="I673" t="s">
        <v>34</v>
      </c>
      <c r="J673" t="s">
        <v>155</v>
      </c>
      <c r="K673" t="s">
        <v>24</v>
      </c>
      <c r="L673" t="s">
        <v>114</v>
      </c>
      <c r="M673" t="s">
        <v>156</v>
      </c>
      <c r="N673" t="s">
        <v>46</v>
      </c>
      <c r="P673" t="s">
        <v>10983</v>
      </c>
      <c r="Q673" t="s">
        <v>10337</v>
      </c>
      <c r="R673">
        <v>1</v>
      </c>
      <c r="S673" t="s">
        <v>10877</v>
      </c>
      <c r="Y673" s="4" t="s">
        <v>12752</v>
      </c>
      <c r="Z673" s="9">
        <v>1</v>
      </c>
    </row>
    <row r="674" spans="1:26" x14ac:dyDescent="0.25">
      <c r="A674" t="s">
        <v>149</v>
      </c>
      <c r="B674" t="s">
        <v>150</v>
      </c>
      <c r="C674" t="s">
        <v>76</v>
      </c>
      <c r="D674" t="s">
        <v>151</v>
      </c>
      <c r="E674" t="s">
        <v>18</v>
      </c>
      <c r="F674" t="s">
        <v>152</v>
      </c>
      <c r="G674" t="s">
        <v>153</v>
      </c>
      <c r="H674" t="s">
        <v>154</v>
      </c>
      <c r="I674" t="s">
        <v>34</v>
      </c>
      <c r="J674" t="s">
        <v>155</v>
      </c>
      <c r="K674" t="s">
        <v>24</v>
      </c>
      <c r="L674" t="s">
        <v>114</v>
      </c>
      <c r="M674" t="s">
        <v>156</v>
      </c>
      <c r="N674" t="s">
        <v>46</v>
      </c>
      <c r="P674" t="s">
        <v>10984</v>
      </c>
      <c r="Q674" t="s">
        <v>10337</v>
      </c>
      <c r="R674">
        <v>1</v>
      </c>
      <c r="S674" t="s">
        <v>10877</v>
      </c>
      <c r="Y674" s="4" t="s">
        <v>10467</v>
      </c>
      <c r="Z674" s="9">
        <v>1</v>
      </c>
    </row>
    <row r="675" spans="1:26" x14ac:dyDescent="0.25">
      <c r="A675" t="s">
        <v>149</v>
      </c>
      <c r="B675" t="s">
        <v>150</v>
      </c>
      <c r="C675" t="s">
        <v>76</v>
      </c>
      <c r="D675" t="s">
        <v>151</v>
      </c>
      <c r="E675" t="s">
        <v>18</v>
      </c>
      <c r="F675" t="s">
        <v>152</v>
      </c>
      <c r="G675" t="s">
        <v>153</v>
      </c>
      <c r="H675" t="s">
        <v>154</v>
      </c>
      <c r="I675" t="s">
        <v>34</v>
      </c>
      <c r="J675" t="s">
        <v>155</v>
      </c>
      <c r="K675" t="s">
        <v>24</v>
      </c>
      <c r="L675" t="s">
        <v>114</v>
      </c>
      <c r="M675" t="s">
        <v>156</v>
      </c>
      <c r="N675" t="s">
        <v>46</v>
      </c>
      <c r="P675" t="s">
        <v>10985</v>
      </c>
      <c r="Q675" t="s">
        <v>10337</v>
      </c>
      <c r="R675">
        <v>1</v>
      </c>
      <c r="S675" t="s">
        <v>10877</v>
      </c>
      <c r="Y675" s="4" t="s">
        <v>10385</v>
      </c>
      <c r="Z675" s="9">
        <v>1</v>
      </c>
    </row>
    <row r="676" spans="1:26" x14ac:dyDescent="0.25">
      <c r="A676" t="s">
        <v>149</v>
      </c>
      <c r="B676" t="s">
        <v>150</v>
      </c>
      <c r="C676" t="s">
        <v>76</v>
      </c>
      <c r="D676" t="s">
        <v>151</v>
      </c>
      <c r="E676" t="s">
        <v>18</v>
      </c>
      <c r="F676" t="s">
        <v>152</v>
      </c>
      <c r="G676" t="s">
        <v>153</v>
      </c>
      <c r="H676" t="s">
        <v>154</v>
      </c>
      <c r="I676" t="s">
        <v>34</v>
      </c>
      <c r="J676" t="s">
        <v>155</v>
      </c>
      <c r="K676" t="s">
        <v>24</v>
      </c>
      <c r="L676" t="s">
        <v>114</v>
      </c>
      <c r="M676" t="s">
        <v>156</v>
      </c>
      <c r="N676" t="s">
        <v>46</v>
      </c>
      <c r="P676" t="s">
        <v>10986</v>
      </c>
      <c r="Q676" t="s">
        <v>10337</v>
      </c>
      <c r="R676">
        <v>1</v>
      </c>
      <c r="S676" t="s">
        <v>10877</v>
      </c>
      <c r="Y676" s="4" t="s">
        <v>10830</v>
      </c>
      <c r="Z676" s="9">
        <v>1</v>
      </c>
    </row>
    <row r="677" spans="1:26" x14ac:dyDescent="0.25">
      <c r="A677" t="s">
        <v>149</v>
      </c>
      <c r="B677" t="s">
        <v>150</v>
      </c>
      <c r="C677" t="s">
        <v>76</v>
      </c>
      <c r="D677" t="s">
        <v>151</v>
      </c>
      <c r="E677" t="s">
        <v>18</v>
      </c>
      <c r="F677" t="s">
        <v>152</v>
      </c>
      <c r="G677" t="s">
        <v>153</v>
      </c>
      <c r="H677" t="s">
        <v>154</v>
      </c>
      <c r="I677" t="s">
        <v>34</v>
      </c>
      <c r="J677" t="s">
        <v>155</v>
      </c>
      <c r="K677" t="s">
        <v>24</v>
      </c>
      <c r="L677" t="s">
        <v>114</v>
      </c>
      <c r="M677" t="s">
        <v>156</v>
      </c>
      <c r="N677" t="s">
        <v>46</v>
      </c>
      <c r="P677" t="s">
        <v>10987</v>
      </c>
      <c r="Q677" t="s">
        <v>10337</v>
      </c>
      <c r="R677">
        <v>1</v>
      </c>
      <c r="S677" t="s">
        <v>10877</v>
      </c>
      <c r="Y677" s="4" t="s">
        <v>11988</v>
      </c>
      <c r="Z677" s="9">
        <v>1</v>
      </c>
    </row>
    <row r="678" spans="1:26" x14ac:dyDescent="0.25">
      <c r="A678" t="s">
        <v>149</v>
      </c>
      <c r="B678" t="s">
        <v>150</v>
      </c>
      <c r="C678" t="s">
        <v>76</v>
      </c>
      <c r="D678" t="s">
        <v>151</v>
      </c>
      <c r="E678" t="s">
        <v>18</v>
      </c>
      <c r="F678" t="s">
        <v>152</v>
      </c>
      <c r="G678" t="s">
        <v>153</v>
      </c>
      <c r="H678" t="s">
        <v>154</v>
      </c>
      <c r="I678" t="s">
        <v>34</v>
      </c>
      <c r="J678" t="s">
        <v>155</v>
      </c>
      <c r="K678" t="s">
        <v>24</v>
      </c>
      <c r="L678" t="s">
        <v>114</v>
      </c>
      <c r="M678" t="s">
        <v>156</v>
      </c>
      <c r="N678" t="s">
        <v>46</v>
      </c>
      <c r="P678" t="s">
        <v>10988</v>
      </c>
      <c r="Q678" t="s">
        <v>10337</v>
      </c>
      <c r="R678">
        <v>1</v>
      </c>
      <c r="S678" t="s">
        <v>10877</v>
      </c>
      <c r="Y678" s="4" t="s">
        <v>10798</v>
      </c>
      <c r="Z678" s="9">
        <v>1</v>
      </c>
    </row>
    <row r="679" spans="1:26" x14ac:dyDescent="0.25">
      <c r="A679" t="s">
        <v>149</v>
      </c>
      <c r="B679" t="s">
        <v>150</v>
      </c>
      <c r="C679" t="s">
        <v>76</v>
      </c>
      <c r="D679" t="s">
        <v>151</v>
      </c>
      <c r="E679" t="s">
        <v>18</v>
      </c>
      <c r="F679" t="s">
        <v>152</v>
      </c>
      <c r="G679" t="s">
        <v>153</v>
      </c>
      <c r="H679" t="s">
        <v>154</v>
      </c>
      <c r="I679" t="s">
        <v>34</v>
      </c>
      <c r="J679" t="s">
        <v>155</v>
      </c>
      <c r="K679" t="s">
        <v>24</v>
      </c>
      <c r="L679" t="s">
        <v>114</v>
      </c>
      <c r="M679" t="s">
        <v>156</v>
      </c>
      <c r="N679" t="s">
        <v>46</v>
      </c>
      <c r="P679" t="s">
        <v>10989</v>
      </c>
      <c r="Q679" t="s">
        <v>10337</v>
      </c>
      <c r="R679">
        <v>1</v>
      </c>
      <c r="S679" t="s">
        <v>10877</v>
      </c>
      <c r="Y679" s="4" t="s">
        <v>12355</v>
      </c>
      <c r="Z679" s="9">
        <v>1</v>
      </c>
    </row>
    <row r="680" spans="1:26" x14ac:dyDescent="0.25">
      <c r="A680" t="s">
        <v>149</v>
      </c>
      <c r="B680" t="s">
        <v>150</v>
      </c>
      <c r="C680" t="s">
        <v>76</v>
      </c>
      <c r="D680" t="s">
        <v>151</v>
      </c>
      <c r="E680" t="s">
        <v>18</v>
      </c>
      <c r="F680" t="s">
        <v>152</v>
      </c>
      <c r="G680" t="s">
        <v>153</v>
      </c>
      <c r="H680" t="s">
        <v>154</v>
      </c>
      <c r="I680" t="s">
        <v>34</v>
      </c>
      <c r="J680" t="s">
        <v>155</v>
      </c>
      <c r="K680" t="s">
        <v>24</v>
      </c>
      <c r="L680" t="s">
        <v>114</v>
      </c>
      <c r="M680" t="s">
        <v>156</v>
      </c>
      <c r="N680" t="s">
        <v>46</v>
      </c>
      <c r="P680" t="s">
        <v>10990</v>
      </c>
      <c r="Q680" t="s">
        <v>10337</v>
      </c>
      <c r="R680">
        <v>1</v>
      </c>
      <c r="S680" t="s">
        <v>10877</v>
      </c>
      <c r="Y680" s="4" t="s">
        <v>12002</v>
      </c>
      <c r="Z680" s="9">
        <v>1</v>
      </c>
    </row>
    <row r="681" spans="1:26" x14ac:dyDescent="0.25">
      <c r="A681" t="s">
        <v>149</v>
      </c>
      <c r="B681" t="s">
        <v>150</v>
      </c>
      <c r="C681" t="s">
        <v>76</v>
      </c>
      <c r="D681" t="s">
        <v>151</v>
      </c>
      <c r="E681" t="s">
        <v>18</v>
      </c>
      <c r="F681" t="s">
        <v>152</v>
      </c>
      <c r="G681" t="s">
        <v>153</v>
      </c>
      <c r="H681" t="s">
        <v>154</v>
      </c>
      <c r="I681" t="s">
        <v>34</v>
      </c>
      <c r="J681" t="s">
        <v>155</v>
      </c>
      <c r="K681" t="s">
        <v>24</v>
      </c>
      <c r="L681" t="s">
        <v>114</v>
      </c>
      <c r="M681" t="s">
        <v>156</v>
      </c>
      <c r="N681" t="s">
        <v>46</v>
      </c>
      <c r="P681" t="s">
        <v>10991</v>
      </c>
      <c r="Q681" t="s">
        <v>10337</v>
      </c>
      <c r="R681">
        <v>1</v>
      </c>
      <c r="S681" t="s">
        <v>10877</v>
      </c>
      <c r="Y681" s="4" t="s">
        <v>13235</v>
      </c>
      <c r="Z681" s="9">
        <v>1</v>
      </c>
    </row>
    <row r="682" spans="1:26" x14ac:dyDescent="0.25">
      <c r="A682" t="s">
        <v>149</v>
      </c>
      <c r="B682" t="s">
        <v>150</v>
      </c>
      <c r="C682" t="s">
        <v>76</v>
      </c>
      <c r="D682" t="s">
        <v>151</v>
      </c>
      <c r="E682" t="s">
        <v>18</v>
      </c>
      <c r="F682" t="s">
        <v>152</v>
      </c>
      <c r="G682" t="s">
        <v>153</v>
      </c>
      <c r="H682" t="s">
        <v>154</v>
      </c>
      <c r="I682" t="s">
        <v>34</v>
      </c>
      <c r="J682" t="s">
        <v>155</v>
      </c>
      <c r="K682" t="s">
        <v>24</v>
      </c>
      <c r="L682" t="s">
        <v>114</v>
      </c>
      <c r="M682" t="s">
        <v>156</v>
      </c>
      <c r="N682" t="s">
        <v>46</v>
      </c>
      <c r="P682" t="s">
        <v>10992</v>
      </c>
      <c r="Q682" t="s">
        <v>10337</v>
      </c>
      <c r="R682">
        <v>1</v>
      </c>
      <c r="S682" t="s">
        <v>10877</v>
      </c>
      <c r="Y682" s="4" t="s">
        <v>12821</v>
      </c>
      <c r="Z682" s="9">
        <v>1</v>
      </c>
    </row>
    <row r="683" spans="1:26" x14ac:dyDescent="0.25">
      <c r="A683" t="s">
        <v>149</v>
      </c>
      <c r="B683" t="s">
        <v>150</v>
      </c>
      <c r="C683" t="s">
        <v>76</v>
      </c>
      <c r="D683" t="s">
        <v>151</v>
      </c>
      <c r="E683" t="s">
        <v>18</v>
      </c>
      <c r="F683" t="s">
        <v>152</v>
      </c>
      <c r="G683" t="s">
        <v>153</v>
      </c>
      <c r="H683" t="s">
        <v>154</v>
      </c>
      <c r="I683" t="s">
        <v>34</v>
      </c>
      <c r="J683" t="s">
        <v>155</v>
      </c>
      <c r="K683" t="s">
        <v>24</v>
      </c>
      <c r="L683" t="s">
        <v>114</v>
      </c>
      <c r="M683" t="s">
        <v>156</v>
      </c>
      <c r="N683" t="s">
        <v>46</v>
      </c>
      <c r="P683" t="s">
        <v>10993</v>
      </c>
      <c r="Q683" t="s">
        <v>10337</v>
      </c>
      <c r="R683">
        <v>1</v>
      </c>
      <c r="S683" t="s">
        <v>10877</v>
      </c>
      <c r="Y683" s="4" t="s">
        <v>10631</v>
      </c>
      <c r="Z683" s="9">
        <v>1</v>
      </c>
    </row>
    <row r="684" spans="1:26" x14ac:dyDescent="0.25">
      <c r="A684" t="s">
        <v>149</v>
      </c>
      <c r="B684" t="s">
        <v>150</v>
      </c>
      <c r="C684" t="s">
        <v>76</v>
      </c>
      <c r="D684" t="s">
        <v>151</v>
      </c>
      <c r="E684" t="s">
        <v>18</v>
      </c>
      <c r="F684" t="s">
        <v>152</v>
      </c>
      <c r="G684" t="s">
        <v>153</v>
      </c>
      <c r="H684" t="s">
        <v>154</v>
      </c>
      <c r="I684" t="s">
        <v>34</v>
      </c>
      <c r="J684" t="s">
        <v>155</v>
      </c>
      <c r="K684" t="s">
        <v>24</v>
      </c>
      <c r="L684" t="s">
        <v>114</v>
      </c>
      <c r="M684" t="s">
        <v>156</v>
      </c>
      <c r="N684" t="s">
        <v>46</v>
      </c>
      <c r="P684" t="s">
        <v>10994</v>
      </c>
      <c r="Q684" t="s">
        <v>10337</v>
      </c>
      <c r="R684">
        <v>1</v>
      </c>
      <c r="S684" t="s">
        <v>10877</v>
      </c>
      <c r="Y684" s="4" t="s">
        <v>12833</v>
      </c>
      <c r="Z684" s="9">
        <v>1</v>
      </c>
    </row>
    <row r="685" spans="1:26" x14ac:dyDescent="0.25">
      <c r="A685" t="s">
        <v>149</v>
      </c>
      <c r="B685" t="s">
        <v>150</v>
      </c>
      <c r="C685" t="s">
        <v>76</v>
      </c>
      <c r="D685" t="s">
        <v>151</v>
      </c>
      <c r="E685" t="s">
        <v>18</v>
      </c>
      <c r="F685" t="s">
        <v>152</v>
      </c>
      <c r="G685" t="s">
        <v>153</v>
      </c>
      <c r="H685" t="s">
        <v>154</v>
      </c>
      <c r="I685" t="s">
        <v>34</v>
      </c>
      <c r="J685" t="s">
        <v>155</v>
      </c>
      <c r="K685" t="s">
        <v>24</v>
      </c>
      <c r="L685" t="s">
        <v>114</v>
      </c>
      <c r="M685" t="s">
        <v>156</v>
      </c>
      <c r="N685" t="s">
        <v>46</v>
      </c>
      <c r="P685" t="s">
        <v>10995</v>
      </c>
      <c r="Q685" t="s">
        <v>10337</v>
      </c>
      <c r="R685">
        <v>1</v>
      </c>
      <c r="S685" t="s">
        <v>10877</v>
      </c>
      <c r="Y685" s="4" t="s">
        <v>11418</v>
      </c>
      <c r="Z685" s="9">
        <v>1</v>
      </c>
    </row>
    <row r="686" spans="1:26" x14ac:dyDescent="0.25">
      <c r="A686" t="s">
        <v>9174</v>
      </c>
      <c r="B686" t="s">
        <v>9175</v>
      </c>
      <c r="C686" t="s">
        <v>76</v>
      </c>
      <c r="D686" t="s">
        <v>8596</v>
      </c>
      <c r="E686" t="s">
        <v>695</v>
      </c>
      <c r="F686" t="s">
        <v>9176</v>
      </c>
      <c r="G686" t="s">
        <v>9177</v>
      </c>
      <c r="H686" t="s">
        <v>9178</v>
      </c>
      <c r="I686" t="s">
        <v>34</v>
      </c>
      <c r="J686" t="s">
        <v>1372</v>
      </c>
      <c r="K686" t="s">
        <v>24</v>
      </c>
      <c r="L686" t="s">
        <v>9179</v>
      </c>
      <c r="M686" t="s">
        <v>9180</v>
      </c>
      <c r="N686" t="s">
        <v>46</v>
      </c>
      <c r="P686" t="s">
        <v>10996</v>
      </c>
      <c r="Q686" t="s">
        <v>10850</v>
      </c>
      <c r="R686">
        <v>1</v>
      </c>
      <c r="S686" t="s">
        <v>10263</v>
      </c>
      <c r="Y686" s="4" t="s">
        <v>12373</v>
      </c>
      <c r="Z686" s="9">
        <v>1</v>
      </c>
    </row>
    <row r="687" spans="1:26" x14ac:dyDescent="0.25">
      <c r="A687" t="s">
        <v>9174</v>
      </c>
      <c r="B687" t="s">
        <v>9175</v>
      </c>
      <c r="C687" t="s">
        <v>76</v>
      </c>
      <c r="D687" t="s">
        <v>8596</v>
      </c>
      <c r="E687" t="s">
        <v>695</v>
      </c>
      <c r="F687" t="s">
        <v>9176</v>
      </c>
      <c r="G687" t="s">
        <v>9177</v>
      </c>
      <c r="H687" t="s">
        <v>9178</v>
      </c>
      <c r="I687" t="s">
        <v>34</v>
      </c>
      <c r="J687" t="s">
        <v>1372</v>
      </c>
      <c r="K687" t="s">
        <v>24</v>
      </c>
      <c r="L687" t="s">
        <v>9179</v>
      </c>
      <c r="M687" t="s">
        <v>9180</v>
      </c>
      <c r="N687" t="s">
        <v>46</v>
      </c>
      <c r="P687" t="s">
        <v>10997</v>
      </c>
      <c r="Q687" t="s">
        <v>10850</v>
      </c>
      <c r="R687">
        <v>1</v>
      </c>
      <c r="S687" t="s">
        <v>10263</v>
      </c>
      <c r="Y687" s="4" t="s">
        <v>12239</v>
      </c>
      <c r="Z687" s="9">
        <v>1</v>
      </c>
    </row>
    <row r="688" spans="1:26" x14ac:dyDescent="0.25">
      <c r="A688" t="s">
        <v>9174</v>
      </c>
      <c r="B688" t="s">
        <v>9175</v>
      </c>
      <c r="C688" t="s">
        <v>76</v>
      </c>
      <c r="D688" t="s">
        <v>8596</v>
      </c>
      <c r="E688" t="s">
        <v>695</v>
      </c>
      <c r="F688" t="s">
        <v>9176</v>
      </c>
      <c r="G688" t="s">
        <v>9177</v>
      </c>
      <c r="H688" t="s">
        <v>9178</v>
      </c>
      <c r="I688" t="s">
        <v>34</v>
      </c>
      <c r="J688" t="s">
        <v>1372</v>
      </c>
      <c r="K688" t="s">
        <v>24</v>
      </c>
      <c r="L688" t="s">
        <v>9179</v>
      </c>
      <c r="M688" t="s">
        <v>9180</v>
      </c>
      <c r="N688" t="s">
        <v>46</v>
      </c>
      <c r="P688" t="s">
        <v>10998</v>
      </c>
      <c r="Q688" t="s">
        <v>10850</v>
      </c>
      <c r="R688">
        <v>1</v>
      </c>
      <c r="S688" t="s">
        <v>10263</v>
      </c>
      <c r="Y688" s="4" t="s">
        <v>10797</v>
      </c>
      <c r="Z688" s="9">
        <v>1</v>
      </c>
    </row>
    <row r="689" spans="1:26" x14ac:dyDescent="0.25">
      <c r="A689" t="s">
        <v>9174</v>
      </c>
      <c r="B689" t="s">
        <v>9175</v>
      </c>
      <c r="C689" t="s">
        <v>76</v>
      </c>
      <c r="D689" t="s">
        <v>8596</v>
      </c>
      <c r="E689" t="s">
        <v>695</v>
      </c>
      <c r="F689" t="s">
        <v>9176</v>
      </c>
      <c r="G689" t="s">
        <v>9177</v>
      </c>
      <c r="H689" t="s">
        <v>9178</v>
      </c>
      <c r="I689" t="s">
        <v>34</v>
      </c>
      <c r="J689" t="s">
        <v>1372</v>
      </c>
      <c r="K689" t="s">
        <v>24</v>
      </c>
      <c r="L689" t="s">
        <v>9179</v>
      </c>
      <c r="M689" t="s">
        <v>9180</v>
      </c>
      <c r="N689" t="s">
        <v>46</v>
      </c>
      <c r="P689" t="s">
        <v>10999</v>
      </c>
      <c r="Q689" t="s">
        <v>10850</v>
      </c>
      <c r="R689">
        <v>1</v>
      </c>
      <c r="S689" t="s">
        <v>10263</v>
      </c>
      <c r="Y689" s="4" t="s">
        <v>12642</v>
      </c>
      <c r="Z689" s="9">
        <v>1</v>
      </c>
    </row>
    <row r="690" spans="1:26" x14ac:dyDescent="0.25">
      <c r="A690" t="s">
        <v>9174</v>
      </c>
      <c r="B690" t="s">
        <v>9175</v>
      </c>
      <c r="C690" t="s">
        <v>76</v>
      </c>
      <c r="D690" t="s">
        <v>8596</v>
      </c>
      <c r="E690" t="s">
        <v>695</v>
      </c>
      <c r="F690" t="s">
        <v>9176</v>
      </c>
      <c r="G690" t="s">
        <v>9177</v>
      </c>
      <c r="H690" t="s">
        <v>9178</v>
      </c>
      <c r="I690" t="s">
        <v>34</v>
      </c>
      <c r="J690" t="s">
        <v>1372</v>
      </c>
      <c r="K690" t="s">
        <v>24</v>
      </c>
      <c r="L690" t="s">
        <v>9179</v>
      </c>
      <c r="M690" t="s">
        <v>9180</v>
      </c>
      <c r="N690" t="s">
        <v>46</v>
      </c>
      <c r="P690" t="s">
        <v>11000</v>
      </c>
      <c r="Q690" t="s">
        <v>10850</v>
      </c>
      <c r="R690">
        <v>1</v>
      </c>
      <c r="S690" t="s">
        <v>10263</v>
      </c>
      <c r="Y690" s="4" t="s">
        <v>10799</v>
      </c>
      <c r="Z690" s="9">
        <v>1</v>
      </c>
    </row>
    <row r="691" spans="1:26" x14ac:dyDescent="0.25">
      <c r="A691" t="s">
        <v>9174</v>
      </c>
      <c r="B691" t="s">
        <v>9175</v>
      </c>
      <c r="C691" t="s">
        <v>76</v>
      </c>
      <c r="D691" t="s">
        <v>8596</v>
      </c>
      <c r="E691" t="s">
        <v>695</v>
      </c>
      <c r="F691" t="s">
        <v>9476</v>
      </c>
      <c r="G691" t="s">
        <v>9477</v>
      </c>
      <c r="H691" t="s">
        <v>9478</v>
      </c>
      <c r="I691" t="s">
        <v>34</v>
      </c>
      <c r="J691" t="s">
        <v>1372</v>
      </c>
      <c r="K691" t="s">
        <v>24</v>
      </c>
      <c r="L691" t="s">
        <v>9179</v>
      </c>
      <c r="M691" t="s">
        <v>9479</v>
      </c>
      <c r="N691" t="s">
        <v>46</v>
      </c>
      <c r="P691" t="s">
        <v>11001</v>
      </c>
      <c r="Q691" t="s">
        <v>10227</v>
      </c>
      <c r="R691">
        <v>1</v>
      </c>
      <c r="S691" t="s">
        <v>10263</v>
      </c>
      <c r="Y691" s="4" t="s">
        <v>13238</v>
      </c>
      <c r="Z691" s="9">
        <v>1</v>
      </c>
    </row>
    <row r="692" spans="1:26" x14ac:dyDescent="0.25">
      <c r="A692" t="s">
        <v>2884</v>
      </c>
      <c r="B692" t="s">
        <v>7545</v>
      </c>
      <c r="C692" t="s">
        <v>16</v>
      </c>
      <c r="D692" t="s">
        <v>102</v>
      </c>
      <c r="E692" t="s">
        <v>695</v>
      </c>
      <c r="F692" t="s">
        <v>7750</v>
      </c>
      <c r="G692" t="s">
        <v>7751</v>
      </c>
      <c r="H692" t="s">
        <v>7752</v>
      </c>
      <c r="I692" t="s">
        <v>34</v>
      </c>
      <c r="J692" t="s">
        <v>1468</v>
      </c>
      <c r="K692" t="s">
        <v>24</v>
      </c>
      <c r="L692" t="s">
        <v>82</v>
      </c>
      <c r="M692" t="s">
        <v>7753</v>
      </c>
      <c r="N692" t="s">
        <v>46</v>
      </c>
      <c r="P692" t="s">
        <v>11002</v>
      </c>
      <c r="Q692" t="s">
        <v>10333</v>
      </c>
      <c r="R692">
        <v>1</v>
      </c>
      <c r="S692" t="s">
        <v>11003</v>
      </c>
      <c r="Y692" s="4" t="s">
        <v>11634</v>
      </c>
      <c r="Z692" s="9">
        <v>1</v>
      </c>
    </row>
    <row r="693" spans="1:26" x14ac:dyDescent="0.25">
      <c r="A693" t="s">
        <v>2884</v>
      </c>
      <c r="B693" t="s">
        <v>7545</v>
      </c>
      <c r="C693" t="s">
        <v>16</v>
      </c>
      <c r="D693" t="s">
        <v>102</v>
      </c>
      <c r="E693" t="s">
        <v>695</v>
      </c>
      <c r="F693" t="s">
        <v>7750</v>
      </c>
      <c r="G693" t="s">
        <v>7751</v>
      </c>
      <c r="H693" t="s">
        <v>7752</v>
      </c>
      <c r="I693" t="s">
        <v>34</v>
      </c>
      <c r="J693" t="s">
        <v>1468</v>
      </c>
      <c r="K693" t="s">
        <v>24</v>
      </c>
      <c r="L693" t="s">
        <v>82</v>
      </c>
      <c r="M693" t="s">
        <v>7753</v>
      </c>
      <c r="N693" t="s">
        <v>46</v>
      </c>
      <c r="P693" t="s">
        <v>11004</v>
      </c>
      <c r="Q693" t="s">
        <v>11005</v>
      </c>
      <c r="R693">
        <v>2</v>
      </c>
      <c r="S693" t="s">
        <v>11003</v>
      </c>
      <c r="Y693" s="4" t="s">
        <v>12604</v>
      </c>
      <c r="Z693" s="9">
        <v>1</v>
      </c>
    </row>
    <row r="694" spans="1:26" x14ac:dyDescent="0.25">
      <c r="A694" t="s">
        <v>2884</v>
      </c>
      <c r="B694" t="s">
        <v>7545</v>
      </c>
      <c r="C694" t="s">
        <v>16</v>
      </c>
      <c r="D694" t="s">
        <v>102</v>
      </c>
      <c r="E694" t="s">
        <v>695</v>
      </c>
      <c r="F694" t="s">
        <v>7750</v>
      </c>
      <c r="G694" t="s">
        <v>7751</v>
      </c>
      <c r="H694" t="s">
        <v>7752</v>
      </c>
      <c r="I694" t="s">
        <v>34</v>
      </c>
      <c r="J694" t="s">
        <v>1468</v>
      </c>
      <c r="K694" t="s">
        <v>24</v>
      </c>
      <c r="L694" t="s">
        <v>82</v>
      </c>
      <c r="M694" t="s">
        <v>7753</v>
      </c>
      <c r="N694" t="s">
        <v>46</v>
      </c>
      <c r="P694" t="s">
        <v>10252</v>
      </c>
      <c r="Q694" t="s">
        <v>10193</v>
      </c>
      <c r="R694">
        <v>1</v>
      </c>
      <c r="S694" t="s">
        <v>11003</v>
      </c>
      <c r="Y694" s="4" t="s">
        <v>11662</v>
      </c>
      <c r="Z694" s="9">
        <v>1</v>
      </c>
    </row>
    <row r="695" spans="1:26" x14ac:dyDescent="0.25">
      <c r="A695" t="s">
        <v>2884</v>
      </c>
      <c r="B695" t="s">
        <v>7545</v>
      </c>
      <c r="C695" t="s">
        <v>16</v>
      </c>
      <c r="D695" t="s">
        <v>102</v>
      </c>
      <c r="E695" t="s">
        <v>695</v>
      </c>
      <c r="F695" t="s">
        <v>7750</v>
      </c>
      <c r="G695" t="s">
        <v>7751</v>
      </c>
      <c r="H695" t="s">
        <v>7752</v>
      </c>
      <c r="I695" t="s">
        <v>34</v>
      </c>
      <c r="J695" t="s">
        <v>1468</v>
      </c>
      <c r="K695" t="s">
        <v>24</v>
      </c>
      <c r="L695" t="s">
        <v>82</v>
      </c>
      <c r="M695" t="s">
        <v>7753</v>
      </c>
      <c r="N695" t="s">
        <v>46</v>
      </c>
      <c r="P695" t="s">
        <v>10317</v>
      </c>
      <c r="Q695" t="s">
        <v>11006</v>
      </c>
      <c r="R695">
        <v>1</v>
      </c>
      <c r="S695" t="s">
        <v>11003</v>
      </c>
      <c r="Y695" s="4" t="s">
        <v>13031</v>
      </c>
      <c r="Z695" s="9">
        <v>1</v>
      </c>
    </row>
    <row r="696" spans="1:26" x14ac:dyDescent="0.25">
      <c r="A696" t="s">
        <v>2884</v>
      </c>
      <c r="B696" t="s">
        <v>7545</v>
      </c>
      <c r="C696" t="s">
        <v>16</v>
      </c>
      <c r="D696" t="s">
        <v>102</v>
      </c>
      <c r="E696" t="s">
        <v>695</v>
      </c>
      <c r="F696" t="s">
        <v>7750</v>
      </c>
      <c r="G696" t="s">
        <v>7751</v>
      </c>
      <c r="H696" t="s">
        <v>7752</v>
      </c>
      <c r="I696" t="s">
        <v>34</v>
      </c>
      <c r="J696" t="s">
        <v>1468</v>
      </c>
      <c r="K696" t="s">
        <v>24</v>
      </c>
      <c r="L696" t="s">
        <v>82</v>
      </c>
      <c r="M696" t="s">
        <v>7753</v>
      </c>
      <c r="N696" t="s">
        <v>46</v>
      </c>
      <c r="P696" t="s">
        <v>11007</v>
      </c>
      <c r="Q696" t="s">
        <v>11006</v>
      </c>
      <c r="R696">
        <v>1</v>
      </c>
      <c r="S696" t="s">
        <v>11003</v>
      </c>
      <c r="Y696" s="4" t="s">
        <v>11810</v>
      </c>
      <c r="Z696" s="9">
        <v>1</v>
      </c>
    </row>
    <row r="697" spans="1:26" x14ac:dyDescent="0.25">
      <c r="A697" t="s">
        <v>2884</v>
      </c>
      <c r="B697" t="s">
        <v>7545</v>
      </c>
      <c r="C697" t="s">
        <v>16</v>
      </c>
      <c r="D697" t="s">
        <v>102</v>
      </c>
      <c r="E697" t="s">
        <v>695</v>
      </c>
      <c r="F697" t="s">
        <v>7750</v>
      </c>
      <c r="G697" t="s">
        <v>7751</v>
      </c>
      <c r="H697" t="s">
        <v>7752</v>
      </c>
      <c r="I697" t="s">
        <v>34</v>
      </c>
      <c r="J697" t="s">
        <v>1468</v>
      </c>
      <c r="K697" t="s">
        <v>24</v>
      </c>
      <c r="L697" t="s">
        <v>82</v>
      </c>
      <c r="M697" t="s">
        <v>7753</v>
      </c>
      <c r="N697" t="s">
        <v>46</v>
      </c>
      <c r="P697" t="s">
        <v>11008</v>
      </c>
      <c r="Q697" t="s">
        <v>11006</v>
      </c>
      <c r="R697">
        <v>1</v>
      </c>
      <c r="S697" t="s">
        <v>11003</v>
      </c>
      <c r="Y697" s="4" t="s">
        <v>11375</v>
      </c>
      <c r="Z697" s="9">
        <v>1</v>
      </c>
    </row>
    <row r="698" spans="1:26" x14ac:dyDescent="0.25">
      <c r="A698" t="s">
        <v>164</v>
      </c>
      <c r="B698" t="s">
        <v>165</v>
      </c>
      <c r="C698" t="s">
        <v>76</v>
      </c>
      <c r="D698" t="s">
        <v>166</v>
      </c>
      <c r="E698" t="s">
        <v>18</v>
      </c>
      <c r="F698" t="s">
        <v>167</v>
      </c>
      <c r="G698" t="s">
        <v>168</v>
      </c>
      <c r="H698" t="s">
        <v>169</v>
      </c>
      <c r="I698" t="s">
        <v>34</v>
      </c>
      <c r="J698" t="s">
        <v>170</v>
      </c>
      <c r="K698" t="s">
        <v>24</v>
      </c>
      <c r="L698" t="s">
        <v>82</v>
      </c>
      <c r="M698" t="s">
        <v>171</v>
      </c>
      <c r="N698" t="s">
        <v>46</v>
      </c>
      <c r="P698" t="s">
        <v>11009</v>
      </c>
      <c r="Q698" t="s">
        <v>10441</v>
      </c>
      <c r="R698">
        <v>1</v>
      </c>
      <c r="S698" t="s">
        <v>10263</v>
      </c>
      <c r="Y698" s="4" t="s">
        <v>10800</v>
      </c>
      <c r="Z698" s="9">
        <v>1</v>
      </c>
    </row>
    <row r="699" spans="1:26" x14ac:dyDescent="0.25">
      <c r="A699" t="s">
        <v>8924</v>
      </c>
      <c r="B699" t="s">
        <v>8925</v>
      </c>
      <c r="C699" t="s">
        <v>76</v>
      </c>
      <c r="D699" t="s">
        <v>8926</v>
      </c>
      <c r="E699" t="s">
        <v>18</v>
      </c>
      <c r="F699" t="s">
        <v>8927</v>
      </c>
      <c r="G699" t="s">
        <v>8928</v>
      </c>
      <c r="H699" t="s">
        <v>8929</v>
      </c>
      <c r="I699" t="s">
        <v>34</v>
      </c>
      <c r="J699" t="s">
        <v>192</v>
      </c>
      <c r="K699" t="s">
        <v>24</v>
      </c>
      <c r="L699" t="s">
        <v>63</v>
      </c>
      <c r="M699" t="s">
        <v>8930</v>
      </c>
      <c r="N699" t="s">
        <v>46</v>
      </c>
      <c r="P699" t="s">
        <v>11010</v>
      </c>
      <c r="Q699" t="s">
        <v>10255</v>
      </c>
      <c r="R699">
        <v>1</v>
      </c>
      <c r="S699" t="s">
        <v>11011</v>
      </c>
      <c r="Y699" s="4" t="s">
        <v>10654</v>
      </c>
      <c r="Z699" s="9">
        <v>1</v>
      </c>
    </row>
    <row r="700" spans="1:26" x14ac:dyDescent="0.25">
      <c r="A700" t="s">
        <v>8924</v>
      </c>
      <c r="B700" t="s">
        <v>8925</v>
      </c>
      <c r="C700" t="s">
        <v>76</v>
      </c>
      <c r="D700" t="s">
        <v>8926</v>
      </c>
      <c r="E700" t="s">
        <v>18</v>
      </c>
      <c r="F700" t="s">
        <v>8927</v>
      </c>
      <c r="G700" t="s">
        <v>8928</v>
      </c>
      <c r="H700" t="s">
        <v>8929</v>
      </c>
      <c r="I700" t="s">
        <v>34</v>
      </c>
      <c r="J700" t="s">
        <v>192</v>
      </c>
      <c r="K700" t="s">
        <v>24</v>
      </c>
      <c r="L700" t="s">
        <v>63</v>
      </c>
      <c r="M700" t="s">
        <v>8930</v>
      </c>
      <c r="N700" t="s">
        <v>46</v>
      </c>
      <c r="P700" t="s">
        <v>11012</v>
      </c>
      <c r="Q700" t="s">
        <v>10255</v>
      </c>
      <c r="R700">
        <v>1</v>
      </c>
      <c r="S700" t="s">
        <v>11011</v>
      </c>
      <c r="Y700" s="4" t="s">
        <v>12185</v>
      </c>
      <c r="Z700" s="9">
        <v>1</v>
      </c>
    </row>
    <row r="701" spans="1:26" x14ac:dyDescent="0.25">
      <c r="A701" t="s">
        <v>8924</v>
      </c>
      <c r="B701" t="s">
        <v>8925</v>
      </c>
      <c r="C701" t="s">
        <v>76</v>
      </c>
      <c r="D701" t="s">
        <v>8926</v>
      </c>
      <c r="E701" t="s">
        <v>18</v>
      </c>
      <c r="F701" t="s">
        <v>8927</v>
      </c>
      <c r="G701" t="s">
        <v>8928</v>
      </c>
      <c r="H701" t="s">
        <v>8929</v>
      </c>
      <c r="I701" t="s">
        <v>34</v>
      </c>
      <c r="J701" t="s">
        <v>192</v>
      </c>
      <c r="K701" t="s">
        <v>24</v>
      </c>
      <c r="L701" t="s">
        <v>63</v>
      </c>
      <c r="M701" t="s">
        <v>8930</v>
      </c>
      <c r="N701" t="s">
        <v>46</v>
      </c>
      <c r="P701" t="s">
        <v>11013</v>
      </c>
      <c r="Q701" t="s">
        <v>10255</v>
      </c>
      <c r="R701">
        <v>1</v>
      </c>
      <c r="S701" t="s">
        <v>11011</v>
      </c>
      <c r="Y701" s="4" t="s">
        <v>11309</v>
      </c>
      <c r="Z701" s="9">
        <v>1</v>
      </c>
    </row>
    <row r="702" spans="1:26" x14ac:dyDescent="0.25">
      <c r="A702" t="s">
        <v>8924</v>
      </c>
      <c r="B702" t="s">
        <v>8925</v>
      </c>
      <c r="C702" t="s">
        <v>76</v>
      </c>
      <c r="D702" t="s">
        <v>8926</v>
      </c>
      <c r="E702" t="s">
        <v>18</v>
      </c>
      <c r="F702" t="s">
        <v>8927</v>
      </c>
      <c r="G702" t="s">
        <v>8928</v>
      </c>
      <c r="H702" t="s">
        <v>8929</v>
      </c>
      <c r="I702" t="s">
        <v>34</v>
      </c>
      <c r="J702" t="s">
        <v>192</v>
      </c>
      <c r="K702" t="s">
        <v>24</v>
      </c>
      <c r="L702" t="s">
        <v>63</v>
      </c>
      <c r="M702" t="s">
        <v>8930</v>
      </c>
      <c r="N702" t="s">
        <v>46</v>
      </c>
      <c r="P702" t="s">
        <v>10699</v>
      </c>
      <c r="Q702" t="s">
        <v>10255</v>
      </c>
      <c r="R702">
        <v>1</v>
      </c>
      <c r="S702" t="s">
        <v>11011</v>
      </c>
      <c r="Y702" s="4" t="s">
        <v>10665</v>
      </c>
      <c r="Z702" s="9">
        <v>1</v>
      </c>
    </row>
    <row r="703" spans="1:26" x14ac:dyDescent="0.25">
      <c r="A703" t="s">
        <v>8924</v>
      </c>
      <c r="B703" t="s">
        <v>8925</v>
      </c>
      <c r="C703" t="s">
        <v>76</v>
      </c>
      <c r="D703" t="s">
        <v>8926</v>
      </c>
      <c r="E703" t="s">
        <v>18</v>
      </c>
      <c r="F703" t="s">
        <v>8927</v>
      </c>
      <c r="G703" t="s">
        <v>8928</v>
      </c>
      <c r="H703" t="s">
        <v>8929</v>
      </c>
      <c r="I703" t="s">
        <v>34</v>
      </c>
      <c r="J703" t="s">
        <v>192</v>
      </c>
      <c r="K703" t="s">
        <v>24</v>
      </c>
      <c r="L703" t="s">
        <v>63</v>
      </c>
      <c r="M703" t="s">
        <v>8930</v>
      </c>
      <c r="N703" t="s">
        <v>46</v>
      </c>
      <c r="P703" t="s">
        <v>11014</v>
      </c>
      <c r="Q703" t="s">
        <v>10255</v>
      </c>
      <c r="R703">
        <v>1</v>
      </c>
      <c r="S703" t="s">
        <v>11011</v>
      </c>
      <c r="Y703" s="4" t="s">
        <v>13144</v>
      </c>
      <c r="Z703" s="9">
        <v>1</v>
      </c>
    </row>
    <row r="704" spans="1:26" x14ac:dyDescent="0.25">
      <c r="A704" t="s">
        <v>1392</v>
      </c>
      <c r="B704" t="s">
        <v>1393</v>
      </c>
      <c r="C704" t="s">
        <v>16</v>
      </c>
      <c r="D704" t="s">
        <v>1394</v>
      </c>
      <c r="E704" t="s">
        <v>18</v>
      </c>
      <c r="F704" t="s">
        <v>1395</v>
      </c>
      <c r="G704" t="s">
        <v>1396</v>
      </c>
      <c r="H704" t="s">
        <v>1397</v>
      </c>
      <c r="I704" t="s">
        <v>34</v>
      </c>
      <c r="J704" t="s">
        <v>1398</v>
      </c>
      <c r="K704" t="s">
        <v>24</v>
      </c>
      <c r="L704" t="s">
        <v>257</v>
      </c>
      <c r="M704" t="s">
        <v>1399</v>
      </c>
      <c r="N704" t="s">
        <v>46</v>
      </c>
      <c r="P704" t="s">
        <v>10699</v>
      </c>
      <c r="Q704" t="s">
        <v>11015</v>
      </c>
      <c r="R704">
        <v>2</v>
      </c>
      <c r="S704" t="s">
        <v>11016</v>
      </c>
      <c r="Y704" s="4" t="s">
        <v>10802</v>
      </c>
      <c r="Z704" s="9">
        <v>1</v>
      </c>
    </row>
    <row r="705" spans="1:26" x14ac:dyDescent="0.25">
      <c r="A705" t="s">
        <v>1392</v>
      </c>
      <c r="B705" t="s">
        <v>1393</v>
      </c>
      <c r="C705" t="s">
        <v>16</v>
      </c>
      <c r="D705" t="s">
        <v>1394</v>
      </c>
      <c r="E705" t="s">
        <v>18</v>
      </c>
      <c r="F705" t="s">
        <v>1395</v>
      </c>
      <c r="G705" t="s">
        <v>1396</v>
      </c>
      <c r="H705" t="s">
        <v>1397</v>
      </c>
      <c r="I705" t="s">
        <v>34</v>
      </c>
      <c r="J705" t="s">
        <v>1398</v>
      </c>
      <c r="K705" t="s">
        <v>24</v>
      </c>
      <c r="L705" t="s">
        <v>257</v>
      </c>
      <c r="M705" t="s">
        <v>1399</v>
      </c>
      <c r="N705" t="s">
        <v>46</v>
      </c>
      <c r="P705" t="s">
        <v>11017</v>
      </c>
      <c r="Q705" t="s">
        <v>11018</v>
      </c>
      <c r="R705">
        <v>1</v>
      </c>
      <c r="S705" t="s">
        <v>11016</v>
      </c>
      <c r="Y705" s="4" t="s">
        <v>11946</v>
      </c>
      <c r="Z705" s="9">
        <v>1</v>
      </c>
    </row>
    <row r="706" spans="1:26" x14ac:dyDescent="0.25">
      <c r="A706" t="s">
        <v>1392</v>
      </c>
      <c r="B706" t="s">
        <v>1393</v>
      </c>
      <c r="C706" t="s">
        <v>16</v>
      </c>
      <c r="D706" t="s">
        <v>1394</v>
      </c>
      <c r="E706" t="s">
        <v>18</v>
      </c>
      <c r="F706" t="s">
        <v>1395</v>
      </c>
      <c r="G706" t="s">
        <v>1396</v>
      </c>
      <c r="H706" t="s">
        <v>1397</v>
      </c>
      <c r="I706" t="s">
        <v>34</v>
      </c>
      <c r="J706" t="s">
        <v>1398</v>
      </c>
      <c r="K706" t="s">
        <v>24</v>
      </c>
      <c r="L706" t="s">
        <v>257</v>
      </c>
      <c r="M706" t="s">
        <v>1399</v>
      </c>
      <c r="N706" t="s">
        <v>46</v>
      </c>
      <c r="P706" t="s">
        <v>10608</v>
      </c>
      <c r="Q706" t="s">
        <v>11018</v>
      </c>
      <c r="R706">
        <v>1</v>
      </c>
      <c r="S706" t="s">
        <v>11016</v>
      </c>
      <c r="Y706" s="4" t="s">
        <v>12666</v>
      </c>
      <c r="Z706" s="9">
        <v>1</v>
      </c>
    </row>
    <row r="707" spans="1:26" x14ac:dyDescent="0.25">
      <c r="A707" t="s">
        <v>1392</v>
      </c>
      <c r="B707" t="s">
        <v>1393</v>
      </c>
      <c r="C707" t="s">
        <v>16</v>
      </c>
      <c r="D707" t="s">
        <v>1394</v>
      </c>
      <c r="E707" t="s">
        <v>18</v>
      </c>
      <c r="F707" t="s">
        <v>1395</v>
      </c>
      <c r="G707" t="s">
        <v>1396</v>
      </c>
      <c r="H707" t="s">
        <v>1397</v>
      </c>
      <c r="I707" t="s">
        <v>34</v>
      </c>
      <c r="J707" t="s">
        <v>1398</v>
      </c>
      <c r="K707" t="s">
        <v>24</v>
      </c>
      <c r="L707" t="s">
        <v>257</v>
      </c>
      <c r="M707" t="s">
        <v>1399</v>
      </c>
      <c r="N707" t="s">
        <v>46</v>
      </c>
      <c r="P707" t="s">
        <v>11019</v>
      </c>
      <c r="Q707" t="s">
        <v>11018</v>
      </c>
      <c r="R707">
        <v>1</v>
      </c>
      <c r="S707" t="s">
        <v>11016</v>
      </c>
      <c r="Y707" s="4" t="s">
        <v>12210</v>
      </c>
      <c r="Z707" s="9">
        <v>1</v>
      </c>
    </row>
    <row r="708" spans="1:26" x14ac:dyDescent="0.25">
      <c r="A708" t="s">
        <v>1392</v>
      </c>
      <c r="B708" t="s">
        <v>1393</v>
      </c>
      <c r="C708" t="s">
        <v>16</v>
      </c>
      <c r="D708" t="s">
        <v>1394</v>
      </c>
      <c r="E708" t="s">
        <v>18</v>
      </c>
      <c r="F708" t="s">
        <v>1395</v>
      </c>
      <c r="G708" t="s">
        <v>1396</v>
      </c>
      <c r="H708" t="s">
        <v>1397</v>
      </c>
      <c r="I708" t="s">
        <v>34</v>
      </c>
      <c r="J708" t="s">
        <v>1398</v>
      </c>
      <c r="K708" t="s">
        <v>24</v>
      </c>
      <c r="L708" t="s">
        <v>257</v>
      </c>
      <c r="M708" t="s">
        <v>1399</v>
      </c>
      <c r="N708" t="s">
        <v>46</v>
      </c>
      <c r="P708" t="s">
        <v>11020</v>
      </c>
      <c r="Q708" t="s">
        <v>10396</v>
      </c>
      <c r="R708">
        <v>1</v>
      </c>
      <c r="S708" t="s">
        <v>11016</v>
      </c>
      <c r="Y708" s="4" t="s">
        <v>11153</v>
      </c>
      <c r="Z708" s="9">
        <v>1</v>
      </c>
    </row>
    <row r="709" spans="1:26" x14ac:dyDescent="0.25">
      <c r="A709" t="s">
        <v>1392</v>
      </c>
      <c r="B709" t="s">
        <v>1393</v>
      </c>
      <c r="C709" t="s">
        <v>16</v>
      </c>
      <c r="D709" t="s">
        <v>1394</v>
      </c>
      <c r="E709" t="s">
        <v>18</v>
      </c>
      <c r="F709" t="s">
        <v>1395</v>
      </c>
      <c r="G709" t="s">
        <v>1396</v>
      </c>
      <c r="H709" t="s">
        <v>1397</v>
      </c>
      <c r="I709" t="s">
        <v>34</v>
      </c>
      <c r="J709" t="s">
        <v>1398</v>
      </c>
      <c r="K709" t="s">
        <v>24</v>
      </c>
      <c r="L709" t="s">
        <v>257</v>
      </c>
      <c r="M709" t="s">
        <v>1399</v>
      </c>
      <c r="N709" t="s">
        <v>46</v>
      </c>
      <c r="P709" t="s">
        <v>11021</v>
      </c>
      <c r="Q709" t="s">
        <v>10396</v>
      </c>
      <c r="R709">
        <v>1</v>
      </c>
      <c r="S709" t="s">
        <v>11016</v>
      </c>
      <c r="Y709" s="4" t="s">
        <v>12580</v>
      </c>
      <c r="Z709" s="9">
        <v>1</v>
      </c>
    </row>
    <row r="710" spans="1:26" x14ac:dyDescent="0.25">
      <c r="A710" t="s">
        <v>1392</v>
      </c>
      <c r="B710" t="s">
        <v>1393</v>
      </c>
      <c r="C710" t="s">
        <v>16</v>
      </c>
      <c r="D710" t="s">
        <v>1394</v>
      </c>
      <c r="E710" t="s">
        <v>18</v>
      </c>
      <c r="F710" t="s">
        <v>1395</v>
      </c>
      <c r="G710" t="s">
        <v>1396</v>
      </c>
      <c r="H710" t="s">
        <v>1397</v>
      </c>
      <c r="I710" t="s">
        <v>34</v>
      </c>
      <c r="J710" t="s">
        <v>1398</v>
      </c>
      <c r="K710" t="s">
        <v>24</v>
      </c>
      <c r="L710" t="s">
        <v>257</v>
      </c>
      <c r="M710" t="s">
        <v>1399</v>
      </c>
      <c r="N710" t="s">
        <v>46</v>
      </c>
      <c r="P710" t="s">
        <v>11022</v>
      </c>
      <c r="Q710" t="s">
        <v>10396</v>
      </c>
      <c r="R710">
        <v>1</v>
      </c>
      <c r="S710" t="s">
        <v>11016</v>
      </c>
      <c r="Y710" s="4" t="s">
        <v>11400</v>
      </c>
      <c r="Z710" s="9">
        <v>1</v>
      </c>
    </row>
    <row r="711" spans="1:26" x14ac:dyDescent="0.25">
      <c r="A711" t="s">
        <v>1392</v>
      </c>
      <c r="B711" t="s">
        <v>1393</v>
      </c>
      <c r="C711" t="s">
        <v>16</v>
      </c>
      <c r="D711" t="s">
        <v>1394</v>
      </c>
      <c r="E711" t="s">
        <v>18</v>
      </c>
      <c r="F711" t="s">
        <v>1395</v>
      </c>
      <c r="G711" t="s">
        <v>1396</v>
      </c>
      <c r="H711" t="s">
        <v>1397</v>
      </c>
      <c r="I711" t="s">
        <v>34</v>
      </c>
      <c r="J711" t="s">
        <v>1398</v>
      </c>
      <c r="K711" t="s">
        <v>24</v>
      </c>
      <c r="L711" t="s">
        <v>257</v>
      </c>
      <c r="M711" t="s">
        <v>1399</v>
      </c>
      <c r="N711" t="s">
        <v>46</v>
      </c>
      <c r="P711" t="s">
        <v>11023</v>
      </c>
      <c r="Q711" t="s">
        <v>10396</v>
      </c>
      <c r="R711">
        <v>1</v>
      </c>
      <c r="S711" t="s">
        <v>11016</v>
      </c>
      <c r="Y711" s="4" t="s">
        <v>11168</v>
      </c>
      <c r="Z711" s="9">
        <v>1</v>
      </c>
    </row>
    <row r="712" spans="1:26" x14ac:dyDescent="0.25">
      <c r="A712" t="s">
        <v>1392</v>
      </c>
      <c r="B712" t="s">
        <v>1393</v>
      </c>
      <c r="C712" t="s">
        <v>16</v>
      </c>
      <c r="D712" t="s">
        <v>1394</v>
      </c>
      <c r="E712" t="s">
        <v>18</v>
      </c>
      <c r="F712" t="s">
        <v>1395</v>
      </c>
      <c r="G712" t="s">
        <v>1396</v>
      </c>
      <c r="H712" t="s">
        <v>1397</v>
      </c>
      <c r="I712" t="s">
        <v>34</v>
      </c>
      <c r="J712" t="s">
        <v>1398</v>
      </c>
      <c r="K712" t="s">
        <v>24</v>
      </c>
      <c r="L712" t="s">
        <v>257</v>
      </c>
      <c r="M712" t="s">
        <v>1399</v>
      </c>
      <c r="N712" t="s">
        <v>46</v>
      </c>
      <c r="P712" t="s">
        <v>11024</v>
      </c>
      <c r="Q712" t="s">
        <v>10396</v>
      </c>
      <c r="R712">
        <v>1</v>
      </c>
      <c r="S712" t="s">
        <v>11016</v>
      </c>
      <c r="Y712" s="4" t="s">
        <v>11274</v>
      </c>
      <c r="Z712" s="9">
        <v>1</v>
      </c>
    </row>
    <row r="713" spans="1:26" x14ac:dyDescent="0.25">
      <c r="A713" t="s">
        <v>1392</v>
      </c>
      <c r="B713" t="s">
        <v>1393</v>
      </c>
      <c r="C713" t="s">
        <v>16</v>
      </c>
      <c r="D713" t="s">
        <v>1394</v>
      </c>
      <c r="E713" t="s">
        <v>18</v>
      </c>
      <c r="F713" t="s">
        <v>1395</v>
      </c>
      <c r="G713" t="s">
        <v>1396</v>
      </c>
      <c r="H713" t="s">
        <v>1397</v>
      </c>
      <c r="I713" t="s">
        <v>34</v>
      </c>
      <c r="J713" t="s">
        <v>1398</v>
      </c>
      <c r="K713" t="s">
        <v>24</v>
      </c>
      <c r="L713" t="s">
        <v>257</v>
      </c>
      <c r="M713" t="s">
        <v>1399</v>
      </c>
      <c r="N713" t="s">
        <v>46</v>
      </c>
      <c r="P713" t="s">
        <v>11025</v>
      </c>
      <c r="Q713" t="s">
        <v>10396</v>
      </c>
      <c r="R713">
        <v>1</v>
      </c>
      <c r="S713" t="s">
        <v>11016</v>
      </c>
      <c r="Y713" s="4" t="s">
        <v>11659</v>
      </c>
      <c r="Z713" s="9">
        <v>1</v>
      </c>
    </row>
    <row r="714" spans="1:26" x14ac:dyDescent="0.25">
      <c r="A714" t="s">
        <v>1392</v>
      </c>
      <c r="B714" t="s">
        <v>1393</v>
      </c>
      <c r="C714" t="s">
        <v>16</v>
      </c>
      <c r="D714" t="s">
        <v>1394</v>
      </c>
      <c r="E714" t="s">
        <v>18</v>
      </c>
      <c r="F714" t="s">
        <v>1395</v>
      </c>
      <c r="G714" t="s">
        <v>1396</v>
      </c>
      <c r="H714" t="s">
        <v>1397</v>
      </c>
      <c r="I714" t="s">
        <v>34</v>
      </c>
      <c r="J714" t="s">
        <v>1398</v>
      </c>
      <c r="K714" t="s">
        <v>24</v>
      </c>
      <c r="L714" t="s">
        <v>257</v>
      </c>
      <c r="M714" t="s">
        <v>1399</v>
      </c>
      <c r="N714" t="s">
        <v>46</v>
      </c>
      <c r="P714" t="s">
        <v>11026</v>
      </c>
      <c r="Q714" t="s">
        <v>10396</v>
      </c>
      <c r="R714">
        <v>1</v>
      </c>
      <c r="S714" t="s">
        <v>11016</v>
      </c>
      <c r="Y714" s="4" t="s">
        <v>12369</v>
      </c>
      <c r="Z714" s="9">
        <v>1</v>
      </c>
    </row>
    <row r="715" spans="1:26" x14ac:dyDescent="0.25">
      <c r="A715" t="s">
        <v>1392</v>
      </c>
      <c r="B715" t="s">
        <v>1393</v>
      </c>
      <c r="C715" t="s">
        <v>16</v>
      </c>
      <c r="D715" t="s">
        <v>1394</v>
      </c>
      <c r="E715" t="s">
        <v>18</v>
      </c>
      <c r="F715" t="s">
        <v>1395</v>
      </c>
      <c r="G715" t="s">
        <v>1396</v>
      </c>
      <c r="H715" t="s">
        <v>1397</v>
      </c>
      <c r="I715" t="s">
        <v>34</v>
      </c>
      <c r="J715" t="s">
        <v>1398</v>
      </c>
      <c r="K715" t="s">
        <v>24</v>
      </c>
      <c r="L715" t="s">
        <v>257</v>
      </c>
      <c r="M715" t="s">
        <v>1399</v>
      </c>
      <c r="N715" t="s">
        <v>46</v>
      </c>
      <c r="P715" t="s">
        <v>11027</v>
      </c>
      <c r="Q715" t="s">
        <v>10396</v>
      </c>
      <c r="R715">
        <v>1</v>
      </c>
      <c r="S715" t="s">
        <v>11016</v>
      </c>
      <c r="Y715" s="4" t="s">
        <v>10573</v>
      </c>
      <c r="Z715" s="9">
        <v>1</v>
      </c>
    </row>
    <row r="716" spans="1:26" x14ac:dyDescent="0.25">
      <c r="A716" t="s">
        <v>1392</v>
      </c>
      <c r="B716" t="s">
        <v>1393</v>
      </c>
      <c r="C716" t="s">
        <v>16</v>
      </c>
      <c r="D716" t="s">
        <v>1394</v>
      </c>
      <c r="E716" t="s">
        <v>18</v>
      </c>
      <c r="F716" t="s">
        <v>1395</v>
      </c>
      <c r="G716" t="s">
        <v>1396</v>
      </c>
      <c r="H716" t="s">
        <v>1397</v>
      </c>
      <c r="I716" t="s">
        <v>34</v>
      </c>
      <c r="J716" t="s">
        <v>1398</v>
      </c>
      <c r="K716" t="s">
        <v>24</v>
      </c>
      <c r="L716" t="s">
        <v>257</v>
      </c>
      <c r="M716" t="s">
        <v>1399</v>
      </c>
      <c r="N716" t="s">
        <v>46</v>
      </c>
      <c r="P716" t="s">
        <v>11028</v>
      </c>
      <c r="Q716" t="s">
        <v>10396</v>
      </c>
      <c r="R716">
        <v>1</v>
      </c>
      <c r="S716" t="s">
        <v>11016</v>
      </c>
      <c r="Y716" s="4" t="s">
        <v>13089</v>
      </c>
      <c r="Z716" s="9">
        <v>1</v>
      </c>
    </row>
    <row r="717" spans="1:26" x14ac:dyDescent="0.25">
      <c r="A717" t="s">
        <v>1392</v>
      </c>
      <c r="B717" t="s">
        <v>1393</v>
      </c>
      <c r="C717" t="s">
        <v>16</v>
      </c>
      <c r="D717" t="s">
        <v>1394</v>
      </c>
      <c r="E717" t="s">
        <v>18</v>
      </c>
      <c r="F717" t="s">
        <v>1395</v>
      </c>
      <c r="G717" t="s">
        <v>1396</v>
      </c>
      <c r="H717" t="s">
        <v>1397</v>
      </c>
      <c r="I717" t="s">
        <v>34</v>
      </c>
      <c r="J717" t="s">
        <v>1398</v>
      </c>
      <c r="K717" t="s">
        <v>24</v>
      </c>
      <c r="L717" t="s">
        <v>257</v>
      </c>
      <c r="M717" t="s">
        <v>1399</v>
      </c>
      <c r="N717" t="s">
        <v>46</v>
      </c>
      <c r="P717" t="s">
        <v>11029</v>
      </c>
      <c r="Q717" t="s">
        <v>10480</v>
      </c>
      <c r="R717">
        <v>1</v>
      </c>
      <c r="S717" t="s">
        <v>11016</v>
      </c>
      <c r="Y717" s="4" t="s">
        <v>11620</v>
      </c>
      <c r="Z717" s="9">
        <v>1</v>
      </c>
    </row>
    <row r="718" spans="1:26" x14ac:dyDescent="0.25">
      <c r="A718" t="s">
        <v>1392</v>
      </c>
      <c r="B718" t="s">
        <v>1393</v>
      </c>
      <c r="C718" t="s">
        <v>16</v>
      </c>
      <c r="D718" t="s">
        <v>1394</v>
      </c>
      <c r="E718" t="s">
        <v>18</v>
      </c>
      <c r="F718" t="s">
        <v>1395</v>
      </c>
      <c r="G718" t="s">
        <v>1396</v>
      </c>
      <c r="H718" t="s">
        <v>1397</v>
      </c>
      <c r="I718" t="s">
        <v>34</v>
      </c>
      <c r="J718" t="s">
        <v>1398</v>
      </c>
      <c r="K718" t="s">
        <v>24</v>
      </c>
      <c r="L718" t="s">
        <v>257</v>
      </c>
      <c r="M718" t="s">
        <v>1399</v>
      </c>
      <c r="N718" t="s">
        <v>46</v>
      </c>
      <c r="P718" t="s">
        <v>11030</v>
      </c>
      <c r="Q718" t="s">
        <v>10480</v>
      </c>
      <c r="R718">
        <v>1</v>
      </c>
      <c r="S718" t="s">
        <v>11016</v>
      </c>
      <c r="Y718" s="4" t="s">
        <v>11699</v>
      </c>
      <c r="Z718" s="9">
        <v>1</v>
      </c>
    </row>
    <row r="719" spans="1:26" x14ac:dyDescent="0.25">
      <c r="A719" t="s">
        <v>1392</v>
      </c>
      <c r="B719" t="s">
        <v>1393</v>
      </c>
      <c r="C719" t="s">
        <v>16</v>
      </c>
      <c r="D719" t="s">
        <v>1394</v>
      </c>
      <c r="E719" t="s">
        <v>18</v>
      </c>
      <c r="F719" t="s">
        <v>1395</v>
      </c>
      <c r="G719" t="s">
        <v>1396</v>
      </c>
      <c r="H719" t="s">
        <v>1397</v>
      </c>
      <c r="I719" t="s">
        <v>34</v>
      </c>
      <c r="J719" t="s">
        <v>1398</v>
      </c>
      <c r="K719" t="s">
        <v>24</v>
      </c>
      <c r="L719" t="s">
        <v>257</v>
      </c>
      <c r="M719" t="s">
        <v>1399</v>
      </c>
      <c r="N719" t="s">
        <v>46</v>
      </c>
      <c r="P719" t="s">
        <v>11031</v>
      </c>
      <c r="Q719" t="s">
        <v>10531</v>
      </c>
      <c r="R719">
        <v>1</v>
      </c>
      <c r="S719" t="s">
        <v>11016</v>
      </c>
      <c r="Y719" s="4" t="s">
        <v>11912</v>
      </c>
      <c r="Z719" s="9">
        <v>1</v>
      </c>
    </row>
    <row r="720" spans="1:26" x14ac:dyDescent="0.25">
      <c r="A720" t="s">
        <v>1392</v>
      </c>
      <c r="B720" t="s">
        <v>1393</v>
      </c>
      <c r="C720" t="s">
        <v>16</v>
      </c>
      <c r="D720" t="s">
        <v>1394</v>
      </c>
      <c r="E720" t="s">
        <v>18</v>
      </c>
      <c r="F720" t="s">
        <v>1395</v>
      </c>
      <c r="G720" t="s">
        <v>1396</v>
      </c>
      <c r="H720" t="s">
        <v>1397</v>
      </c>
      <c r="I720" t="s">
        <v>34</v>
      </c>
      <c r="J720" t="s">
        <v>1398</v>
      </c>
      <c r="K720" t="s">
        <v>24</v>
      </c>
      <c r="L720" t="s">
        <v>257</v>
      </c>
      <c r="M720" t="s">
        <v>1399</v>
      </c>
      <c r="N720" t="s">
        <v>46</v>
      </c>
      <c r="P720" t="s">
        <v>11032</v>
      </c>
      <c r="Q720" t="s">
        <v>10531</v>
      </c>
      <c r="R720">
        <v>1</v>
      </c>
      <c r="S720" t="s">
        <v>11016</v>
      </c>
      <c r="Y720" s="4" t="s">
        <v>10793</v>
      </c>
      <c r="Z720" s="9">
        <v>1</v>
      </c>
    </row>
    <row r="721" spans="1:26" x14ac:dyDescent="0.25">
      <c r="A721" t="s">
        <v>1392</v>
      </c>
      <c r="B721" t="s">
        <v>1393</v>
      </c>
      <c r="C721" t="s">
        <v>16</v>
      </c>
      <c r="D721" t="s">
        <v>1394</v>
      </c>
      <c r="E721" t="s">
        <v>18</v>
      </c>
      <c r="F721" t="s">
        <v>1395</v>
      </c>
      <c r="G721" t="s">
        <v>1396</v>
      </c>
      <c r="H721" t="s">
        <v>1397</v>
      </c>
      <c r="I721" t="s">
        <v>34</v>
      </c>
      <c r="J721" t="s">
        <v>1398</v>
      </c>
      <c r="K721" t="s">
        <v>24</v>
      </c>
      <c r="L721" t="s">
        <v>257</v>
      </c>
      <c r="M721" t="s">
        <v>1399</v>
      </c>
      <c r="N721" t="s">
        <v>46</v>
      </c>
      <c r="P721" t="s">
        <v>11033</v>
      </c>
      <c r="Q721" t="s">
        <v>10531</v>
      </c>
      <c r="R721">
        <v>1</v>
      </c>
      <c r="S721" t="s">
        <v>11016</v>
      </c>
      <c r="Y721" s="4" t="s">
        <v>11663</v>
      </c>
      <c r="Z721" s="9">
        <v>1</v>
      </c>
    </row>
    <row r="722" spans="1:26" x14ac:dyDescent="0.25">
      <c r="A722" t="s">
        <v>1392</v>
      </c>
      <c r="B722" t="s">
        <v>1393</v>
      </c>
      <c r="C722" t="s">
        <v>16</v>
      </c>
      <c r="D722" t="s">
        <v>1394</v>
      </c>
      <c r="E722" t="s">
        <v>18</v>
      </c>
      <c r="F722" t="s">
        <v>1395</v>
      </c>
      <c r="G722" t="s">
        <v>1396</v>
      </c>
      <c r="H722" t="s">
        <v>1397</v>
      </c>
      <c r="I722" t="s">
        <v>34</v>
      </c>
      <c r="J722" t="s">
        <v>1398</v>
      </c>
      <c r="K722" t="s">
        <v>24</v>
      </c>
      <c r="L722" t="s">
        <v>257</v>
      </c>
      <c r="M722" t="s">
        <v>1399</v>
      </c>
      <c r="N722" t="s">
        <v>46</v>
      </c>
      <c r="P722" t="s">
        <v>11034</v>
      </c>
      <c r="Q722" t="s">
        <v>10531</v>
      </c>
      <c r="R722">
        <v>1</v>
      </c>
      <c r="S722" t="s">
        <v>11016</v>
      </c>
      <c r="Y722" s="4" t="s">
        <v>10428</v>
      </c>
      <c r="Z722" s="9">
        <v>1</v>
      </c>
    </row>
    <row r="723" spans="1:26" x14ac:dyDescent="0.25">
      <c r="A723" t="s">
        <v>1392</v>
      </c>
      <c r="B723" t="s">
        <v>1393</v>
      </c>
      <c r="C723" t="s">
        <v>16</v>
      </c>
      <c r="D723" t="s">
        <v>1394</v>
      </c>
      <c r="E723" t="s">
        <v>18</v>
      </c>
      <c r="F723" t="s">
        <v>1395</v>
      </c>
      <c r="G723" t="s">
        <v>1396</v>
      </c>
      <c r="H723" t="s">
        <v>1397</v>
      </c>
      <c r="I723" t="s">
        <v>34</v>
      </c>
      <c r="J723" t="s">
        <v>1398</v>
      </c>
      <c r="K723" t="s">
        <v>24</v>
      </c>
      <c r="L723" t="s">
        <v>257</v>
      </c>
      <c r="M723" t="s">
        <v>1399</v>
      </c>
      <c r="N723" t="s">
        <v>46</v>
      </c>
      <c r="P723" t="s">
        <v>11035</v>
      </c>
      <c r="Q723" t="s">
        <v>10487</v>
      </c>
      <c r="R723">
        <v>1</v>
      </c>
      <c r="S723" t="s">
        <v>11016</v>
      </c>
      <c r="Y723" s="4" t="s">
        <v>13140</v>
      </c>
      <c r="Z723" s="9">
        <v>1</v>
      </c>
    </row>
    <row r="724" spans="1:26" x14ac:dyDescent="0.25">
      <c r="A724" t="s">
        <v>1392</v>
      </c>
      <c r="B724" t="s">
        <v>1393</v>
      </c>
      <c r="C724" t="s">
        <v>16</v>
      </c>
      <c r="D724" t="s">
        <v>1394</v>
      </c>
      <c r="E724" t="s">
        <v>18</v>
      </c>
      <c r="F724" t="s">
        <v>1395</v>
      </c>
      <c r="G724" t="s">
        <v>1396</v>
      </c>
      <c r="H724" t="s">
        <v>1397</v>
      </c>
      <c r="I724" t="s">
        <v>34</v>
      </c>
      <c r="J724" t="s">
        <v>1398</v>
      </c>
      <c r="K724" t="s">
        <v>24</v>
      </c>
      <c r="L724" t="s">
        <v>257</v>
      </c>
      <c r="M724" t="s">
        <v>1399</v>
      </c>
      <c r="N724" t="s">
        <v>46</v>
      </c>
      <c r="P724" t="s">
        <v>10546</v>
      </c>
      <c r="Q724" t="s">
        <v>10487</v>
      </c>
      <c r="R724">
        <v>1</v>
      </c>
      <c r="S724" t="s">
        <v>11016</v>
      </c>
      <c r="Y724" s="4" t="s">
        <v>11696</v>
      </c>
      <c r="Z724" s="9">
        <v>1</v>
      </c>
    </row>
    <row r="725" spans="1:26" x14ac:dyDescent="0.25">
      <c r="A725" t="s">
        <v>1392</v>
      </c>
      <c r="B725" t="s">
        <v>1393</v>
      </c>
      <c r="C725" t="s">
        <v>16</v>
      </c>
      <c r="D725" t="s">
        <v>1394</v>
      </c>
      <c r="E725" t="s">
        <v>18</v>
      </c>
      <c r="F725" t="s">
        <v>1395</v>
      </c>
      <c r="G725" t="s">
        <v>1396</v>
      </c>
      <c r="H725" t="s">
        <v>1397</v>
      </c>
      <c r="I725" t="s">
        <v>34</v>
      </c>
      <c r="J725" t="s">
        <v>1398</v>
      </c>
      <c r="K725" t="s">
        <v>24</v>
      </c>
      <c r="L725" t="s">
        <v>257</v>
      </c>
      <c r="M725" t="s">
        <v>1399</v>
      </c>
      <c r="N725" t="s">
        <v>46</v>
      </c>
      <c r="P725" t="s">
        <v>11036</v>
      </c>
      <c r="Q725" t="s">
        <v>10187</v>
      </c>
      <c r="R725">
        <v>1</v>
      </c>
      <c r="S725" t="s">
        <v>11016</v>
      </c>
      <c r="Y725" s="4" t="s">
        <v>10801</v>
      </c>
      <c r="Z725" s="9">
        <v>1</v>
      </c>
    </row>
    <row r="726" spans="1:26" x14ac:dyDescent="0.25">
      <c r="A726" t="s">
        <v>1392</v>
      </c>
      <c r="B726" t="s">
        <v>1393</v>
      </c>
      <c r="C726" t="s">
        <v>16</v>
      </c>
      <c r="D726" t="s">
        <v>1394</v>
      </c>
      <c r="E726" t="s">
        <v>18</v>
      </c>
      <c r="F726" t="s">
        <v>1395</v>
      </c>
      <c r="G726" t="s">
        <v>1396</v>
      </c>
      <c r="H726" t="s">
        <v>1397</v>
      </c>
      <c r="I726" t="s">
        <v>34</v>
      </c>
      <c r="J726" t="s">
        <v>1398</v>
      </c>
      <c r="K726" t="s">
        <v>24</v>
      </c>
      <c r="L726" t="s">
        <v>257</v>
      </c>
      <c r="M726" t="s">
        <v>1399</v>
      </c>
      <c r="N726" t="s">
        <v>46</v>
      </c>
      <c r="P726" t="s">
        <v>11037</v>
      </c>
      <c r="Q726" t="s">
        <v>10187</v>
      </c>
      <c r="R726">
        <v>1</v>
      </c>
      <c r="S726" t="s">
        <v>11016</v>
      </c>
      <c r="Y726" s="4" t="s">
        <v>11697</v>
      </c>
      <c r="Z726" s="9">
        <v>1</v>
      </c>
    </row>
    <row r="727" spans="1:26" x14ac:dyDescent="0.25">
      <c r="A727" t="s">
        <v>1392</v>
      </c>
      <c r="B727" t="s">
        <v>1393</v>
      </c>
      <c r="C727" t="s">
        <v>16</v>
      </c>
      <c r="D727" t="s">
        <v>1394</v>
      </c>
      <c r="E727" t="s">
        <v>18</v>
      </c>
      <c r="F727" t="s">
        <v>1395</v>
      </c>
      <c r="G727" t="s">
        <v>1396</v>
      </c>
      <c r="H727" t="s">
        <v>1397</v>
      </c>
      <c r="I727" t="s">
        <v>34</v>
      </c>
      <c r="J727" t="s">
        <v>1398</v>
      </c>
      <c r="K727" t="s">
        <v>24</v>
      </c>
      <c r="L727" t="s">
        <v>257</v>
      </c>
      <c r="M727" t="s">
        <v>1399</v>
      </c>
      <c r="N727" t="s">
        <v>46</v>
      </c>
      <c r="P727" t="s">
        <v>11038</v>
      </c>
      <c r="Q727" t="s">
        <v>10650</v>
      </c>
      <c r="R727">
        <v>1</v>
      </c>
      <c r="S727" t="s">
        <v>11016</v>
      </c>
      <c r="Y727" s="4" t="s">
        <v>12164</v>
      </c>
      <c r="Z727" s="9">
        <v>1</v>
      </c>
    </row>
    <row r="728" spans="1:26" x14ac:dyDescent="0.25">
      <c r="A728" t="s">
        <v>1392</v>
      </c>
      <c r="B728" t="s">
        <v>1393</v>
      </c>
      <c r="C728" t="s">
        <v>16</v>
      </c>
      <c r="D728" t="s">
        <v>1394</v>
      </c>
      <c r="E728" t="s">
        <v>18</v>
      </c>
      <c r="F728" t="s">
        <v>1395</v>
      </c>
      <c r="G728" t="s">
        <v>1396</v>
      </c>
      <c r="H728" t="s">
        <v>1397</v>
      </c>
      <c r="I728" t="s">
        <v>34</v>
      </c>
      <c r="J728" t="s">
        <v>1398</v>
      </c>
      <c r="K728" t="s">
        <v>24</v>
      </c>
      <c r="L728" t="s">
        <v>257</v>
      </c>
      <c r="M728" t="s">
        <v>1399</v>
      </c>
      <c r="N728" t="s">
        <v>46</v>
      </c>
      <c r="P728" t="s">
        <v>11039</v>
      </c>
      <c r="Q728" t="s">
        <v>11040</v>
      </c>
      <c r="R728">
        <v>1</v>
      </c>
      <c r="S728" t="s">
        <v>11016</v>
      </c>
      <c r="Y728" s="4" t="s">
        <v>12747</v>
      </c>
      <c r="Z728" s="9">
        <v>1</v>
      </c>
    </row>
    <row r="729" spans="1:26" x14ac:dyDescent="0.25">
      <c r="A729" t="s">
        <v>1392</v>
      </c>
      <c r="B729" t="s">
        <v>1393</v>
      </c>
      <c r="C729" t="s">
        <v>16</v>
      </c>
      <c r="D729" t="s">
        <v>1394</v>
      </c>
      <c r="E729" t="s">
        <v>18</v>
      </c>
      <c r="F729" t="s">
        <v>1395</v>
      </c>
      <c r="G729" t="s">
        <v>1396</v>
      </c>
      <c r="H729" t="s">
        <v>1397</v>
      </c>
      <c r="I729" t="s">
        <v>34</v>
      </c>
      <c r="J729" t="s">
        <v>1398</v>
      </c>
      <c r="K729" t="s">
        <v>24</v>
      </c>
      <c r="L729" t="s">
        <v>257</v>
      </c>
      <c r="M729" t="s">
        <v>1399</v>
      </c>
      <c r="N729" t="s">
        <v>46</v>
      </c>
      <c r="P729" t="s">
        <v>11041</v>
      </c>
      <c r="Q729" t="s">
        <v>11040</v>
      </c>
      <c r="R729">
        <v>1</v>
      </c>
      <c r="S729" t="s">
        <v>11016</v>
      </c>
      <c r="Y729" s="4" t="s">
        <v>10564</v>
      </c>
      <c r="Z729" s="9">
        <v>1</v>
      </c>
    </row>
    <row r="730" spans="1:26" x14ac:dyDescent="0.25">
      <c r="A730" t="s">
        <v>1392</v>
      </c>
      <c r="B730" t="s">
        <v>1393</v>
      </c>
      <c r="C730" t="s">
        <v>16</v>
      </c>
      <c r="D730" t="s">
        <v>1394</v>
      </c>
      <c r="E730" t="s">
        <v>18</v>
      </c>
      <c r="F730" t="s">
        <v>1395</v>
      </c>
      <c r="G730" t="s">
        <v>1396</v>
      </c>
      <c r="H730" t="s">
        <v>1397</v>
      </c>
      <c r="I730" t="s">
        <v>34</v>
      </c>
      <c r="J730" t="s">
        <v>1398</v>
      </c>
      <c r="K730" t="s">
        <v>24</v>
      </c>
      <c r="L730" t="s">
        <v>257</v>
      </c>
      <c r="M730" t="s">
        <v>1399</v>
      </c>
      <c r="N730" t="s">
        <v>46</v>
      </c>
      <c r="P730" t="s">
        <v>11042</v>
      </c>
      <c r="Q730" t="s">
        <v>11040</v>
      </c>
      <c r="R730">
        <v>1</v>
      </c>
      <c r="S730" t="s">
        <v>11016</v>
      </c>
      <c r="Y730" s="4" t="s">
        <v>12764</v>
      </c>
      <c r="Z730" s="9">
        <v>1</v>
      </c>
    </row>
    <row r="731" spans="1:26" x14ac:dyDescent="0.25">
      <c r="A731" t="s">
        <v>1392</v>
      </c>
      <c r="B731" t="s">
        <v>1393</v>
      </c>
      <c r="C731" t="s">
        <v>16</v>
      </c>
      <c r="D731" t="s">
        <v>1394</v>
      </c>
      <c r="E731" t="s">
        <v>18</v>
      </c>
      <c r="F731" t="s">
        <v>1395</v>
      </c>
      <c r="G731" t="s">
        <v>1396</v>
      </c>
      <c r="H731" t="s">
        <v>1397</v>
      </c>
      <c r="I731" t="s">
        <v>34</v>
      </c>
      <c r="J731" t="s">
        <v>1398</v>
      </c>
      <c r="K731" t="s">
        <v>24</v>
      </c>
      <c r="L731" t="s">
        <v>257</v>
      </c>
      <c r="M731" t="s">
        <v>1399</v>
      </c>
      <c r="N731" t="s">
        <v>46</v>
      </c>
      <c r="P731" t="s">
        <v>11043</v>
      </c>
      <c r="Q731" t="s">
        <v>11044</v>
      </c>
      <c r="R731">
        <v>1</v>
      </c>
      <c r="S731" t="s">
        <v>11016</v>
      </c>
      <c r="Y731" s="4" t="s">
        <v>12460</v>
      </c>
      <c r="Z731" s="9">
        <v>1</v>
      </c>
    </row>
    <row r="732" spans="1:26" x14ac:dyDescent="0.25">
      <c r="A732" t="s">
        <v>1392</v>
      </c>
      <c r="B732" t="s">
        <v>1393</v>
      </c>
      <c r="C732" t="s">
        <v>16</v>
      </c>
      <c r="D732" t="s">
        <v>1394</v>
      </c>
      <c r="E732" t="s">
        <v>18</v>
      </c>
      <c r="F732" t="s">
        <v>1395</v>
      </c>
      <c r="G732" t="s">
        <v>1396</v>
      </c>
      <c r="H732" t="s">
        <v>1397</v>
      </c>
      <c r="I732" t="s">
        <v>34</v>
      </c>
      <c r="J732" t="s">
        <v>1398</v>
      </c>
      <c r="K732" t="s">
        <v>24</v>
      </c>
      <c r="L732" t="s">
        <v>257</v>
      </c>
      <c r="M732" t="s">
        <v>1399</v>
      </c>
      <c r="N732" t="s">
        <v>46</v>
      </c>
      <c r="P732" t="s">
        <v>11045</v>
      </c>
      <c r="Q732" t="s">
        <v>11044</v>
      </c>
      <c r="R732">
        <v>1</v>
      </c>
      <c r="S732" t="s">
        <v>11016</v>
      </c>
      <c r="Y732" s="4" t="s">
        <v>12174</v>
      </c>
      <c r="Z732" s="9">
        <v>1</v>
      </c>
    </row>
    <row r="733" spans="1:26" x14ac:dyDescent="0.25">
      <c r="A733" t="s">
        <v>1392</v>
      </c>
      <c r="B733" t="s">
        <v>1393</v>
      </c>
      <c r="C733" t="s">
        <v>16</v>
      </c>
      <c r="D733" t="s">
        <v>1394</v>
      </c>
      <c r="E733" t="s">
        <v>18</v>
      </c>
      <c r="F733" t="s">
        <v>1395</v>
      </c>
      <c r="G733" t="s">
        <v>1396</v>
      </c>
      <c r="H733" t="s">
        <v>1397</v>
      </c>
      <c r="I733" t="s">
        <v>34</v>
      </c>
      <c r="J733" t="s">
        <v>1398</v>
      </c>
      <c r="K733" t="s">
        <v>24</v>
      </c>
      <c r="L733" t="s">
        <v>257</v>
      </c>
      <c r="M733" t="s">
        <v>1399</v>
      </c>
      <c r="N733" t="s">
        <v>46</v>
      </c>
      <c r="P733" t="s">
        <v>10176</v>
      </c>
      <c r="Q733" t="s">
        <v>11044</v>
      </c>
      <c r="R733">
        <v>1</v>
      </c>
      <c r="S733" t="s">
        <v>11016</v>
      </c>
      <c r="Y733" s="4" t="s">
        <v>10221</v>
      </c>
      <c r="Z733" s="9">
        <v>1</v>
      </c>
    </row>
    <row r="734" spans="1:26" x14ac:dyDescent="0.25">
      <c r="A734" t="s">
        <v>1392</v>
      </c>
      <c r="B734" t="s">
        <v>1393</v>
      </c>
      <c r="C734" t="s">
        <v>16</v>
      </c>
      <c r="D734" t="s">
        <v>1394</v>
      </c>
      <c r="E734" t="s">
        <v>18</v>
      </c>
      <c r="F734" t="s">
        <v>1395</v>
      </c>
      <c r="G734" t="s">
        <v>1396</v>
      </c>
      <c r="H734" t="s">
        <v>1397</v>
      </c>
      <c r="I734" t="s">
        <v>34</v>
      </c>
      <c r="J734" t="s">
        <v>1398</v>
      </c>
      <c r="K734" t="s">
        <v>24</v>
      </c>
      <c r="L734" t="s">
        <v>257</v>
      </c>
      <c r="M734" t="s">
        <v>1399</v>
      </c>
      <c r="N734" t="s">
        <v>46</v>
      </c>
      <c r="P734" t="s">
        <v>11046</v>
      </c>
      <c r="Q734" t="s">
        <v>11044</v>
      </c>
      <c r="R734">
        <v>1</v>
      </c>
      <c r="S734" t="s">
        <v>11016</v>
      </c>
      <c r="Y734" s="4" t="s">
        <v>1069</v>
      </c>
      <c r="Z734" s="9">
        <v>1</v>
      </c>
    </row>
    <row r="735" spans="1:26" x14ac:dyDescent="0.25">
      <c r="A735" t="s">
        <v>1392</v>
      </c>
      <c r="B735" t="s">
        <v>1393</v>
      </c>
      <c r="C735" t="s">
        <v>16</v>
      </c>
      <c r="D735" t="s">
        <v>1394</v>
      </c>
      <c r="E735" t="s">
        <v>18</v>
      </c>
      <c r="F735" t="s">
        <v>1395</v>
      </c>
      <c r="G735" t="s">
        <v>1396</v>
      </c>
      <c r="H735" t="s">
        <v>1397</v>
      </c>
      <c r="I735" t="s">
        <v>34</v>
      </c>
      <c r="J735" t="s">
        <v>1398</v>
      </c>
      <c r="K735" t="s">
        <v>24</v>
      </c>
      <c r="L735" t="s">
        <v>257</v>
      </c>
      <c r="M735" t="s">
        <v>1399</v>
      </c>
      <c r="N735" t="s">
        <v>46</v>
      </c>
      <c r="P735" t="s">
        <v>11047</v>
      </c>
      <c r="Q735" t="s">
        <v>11048</v>
      </c>
      <c r="R735">
        <v>1</v>
      </c>
      <c r="S735" t="s">
        <v>11016</v>
      </c>
      <c r="Y735" s="4" t="s">
        <v>13184</v>
      </c>
      <c r="Z735" s="9">
        <v>1</v>
      </c>
    </row>
    <row r="736" spans="1:26" x14ac:dyDescent="0.25">
      <c r="A736" t="s">
        <v>1392</v>
      </c>
      <c r="B736" t="s">
        <v>1393</v>
      </c>
      <c r="C736" t="s">
        <v>16</v>
      </c>
      <c r="D736" t="s">
        <v>1394</v>
      </c>
      <c r="E736" t="s">
        <v>18</v>
      </c>
      <c r="F736" t="s">
        <v>1395</v>
      </c>
      <c r="G736" t="s">
        <v>1396</v>
      </c>
      <c r="H736" t="s">
        <v>1397</v>
      </c>
      <c r="I736" t="s">
        <v>34</v>
      </c>
      <c r="J736" t="s">
        <v>1398</v>
      </c>
      <c r="K736" t="s">
        <v>24</v>
      </c>
      <c r="L736" t="s">
        <v>257</v>
      </c>
      <c r="M736" t="s">
        <v>1399</v>
      </c>
      <c r="N736" t="s">
        <v>46</v>
      </c>
      <c r="P736" t="s">
        <v>3844</v>
      </c>
      <c r="Q736" t="s">
        <v>11048</v>
      </c>
      <c r="R736">
        <v>1</v>
      </c>
      <c r="S736" t="s">
        <v>11016</v>
      </c>
      <c r="Y736" s="4" t="s">
        <v>13176</v>
      </c>
      <c r="Z736" s="9">
        <v>1</v>
      </c>
    </row>
    <row r="737" spans="1:26" x14ac:dyDescent="0.25">
      <c r="A737" t="s">
        <v>1392</v>
      </c>
      <c r="B737" t="s">
        <v>1393</v>
      </c>
      <c r="C737" t="s">
        <v>16</v>
      </c>
      <c r="D737" t="s">
        <v>1394</v>
      </c>
      <c r="E737" t="s">
        <v>18</v>
      </c>
      <c r="F737" t="s">
        <v>1395</v>
      </c>
      <c r="G737" t="s">
        <v>1396</v>
      </c>
      <c r="H737" t="s">
        <v>1397</v>
      </c>
      <c r="I737" t="s">
        <v>34</v>
      </c>
      <c r="J737" t="s">
        <v>1398</v>
      </c>
      <c r="K737" t="s">
        <v>24</v>
      </c>
      <c r="L737" t="s">
        <v>257</v>
      </c>
      <c r="M737" t="s">
        <v>1399</v>
      </c>
      <c r="N737" t="s">
        <v>46</v>
      </c>
      <c r="P737" t="s">
        <v>11049</v>
      </c>
      <c r="Q737" t="s">
        <v>11048</v>
      </c>
      <c r="R737">
        <v>1</v>
      </c>
      <c r="S737" t="s">
        <v>11016</v>
      </c>
      <c r="Y737" s="4" t="s">
        <v>10804</v>
      </c>
      <c r="Z737" s="9">
        <v>1</v>
      </c>
    </row>
    <row r="738" spans="1:26" x14ac:dyDescent="0.25">
      <c r="A738" t="s">
        <v>1392</v>
      </c>
      <c r="B738" t="s">
        <v>1393</v>
      </c>
      <c r="C738" t="s">
        <v>16</v>
      </c>
      <c r="D738" t="s">
        <v>1394</v>
      </c>
      <c r="E738" t="s">
        <v>18</v>
      </c>
      <c r="F738" t="s">
        <v>1395</v>
      </c>
      <c r="G738" t="s">
        <v>1396</v>
      </c>
      <c r="H738" t="s">
        <v>1397</v>
      </c>
      <c r="I738" t="s">
        <v>34</v>
      </c>
      <c r="J738" t="s">
        <v>1398</v>
      </c>
      <c r="K738" t="s">
        <v>24</v>
      </c>
      <c r="L738" t="s">
        <v>257</v>
      </c>
      <c r="M738" t="s">
        <v>1399</v>
      </c>
      <c r="N738" t="s">
        <v>46</v>
      </c>
      <c r="P738" t="s">
        <v>11050</v>
      </c>
      <c r="Q738" t="s">
        <v>11048</v>
      </c>
      <c r="R738">
        <v>1</v>
      </c>
      <c r="S738" t="s">
        <v>11016</v>
      </c>
      <c r="Y738" s="4" t="s">
        <v>10189</v>
      </c>
      <c r="Z738" s="9">
        <v>1</v>
      </c>
    </row>
    <row r="739" spans="1:26" x14ac:dyDescent="0.25">
      <c r="A739" t="s">
        <v>1392</v>
      </c>
      <c r="B739" t="s">
        <v>1393</v>
      </c>
      <c r="C739" t="s">
        <v>16</v>
      </c>
      <c r="D739" t="s">
        <v>1394</v>
      </c>
      <c r="E739" t="s">
        <v>18</v>
      </c>
      <c r="F739" t="s">
        <v>1395</v>
      </c>
      <c r="G739" t="s">
        <v>1396</v>
      </c>
      <c r="H739" t="s">
        <v>1397</v>
      </c>
      <c r="I739" t="s">
        <v>34</v>
      </c>
      <c r="J739" t="s">
        <v>1398</v>
      </c>
      <c r="K739" t="s">
        <v>24</v>
      </c>
      <c r="L739" t="s">
        <v>257</v>
      </c>
      <c r="M739" t="s">
        <v>1399</v>
      </c>
      <c r="N739" t="s">
        <v>46</v>
      </c>
      <c r="P739" t="s">
        <v>11051</v>
      </c>
      <c r="Q739" t="s">
        <v>11052</v>
      </c>
      <c r="R739">
        <v>1</v>
      </c>
      <c r="S739" t="s">
        <v>11016</v>
      </c>
      <c r="Y739" s="4" t="s">
        <v>11957</v>
      </c>
      <c r="Z739" s="9">
        <v>1</v>
      </c>
    </row>
    <row r="740" spans="1:26" x14ac:dyDescent="0.25">
      <c r="A740" t="s">
        <v>1392</v>
      </c>
      <c r="B740" t="s">
        <v>1393</v>
      </c>
      <c r="C740" t="s">
        <v>16</v>
      </c>
      <c r="D740" t="s">
        <v>1394</v>
      </c>
      <c r="E740" t="s">
        <v>18</v>
      </c>
      <c r="F740" t="s">
        <v>1395</v>
      </c>
      <c r="G740" t="s">
        <v>1396</v>
      </c>
      <c r="H740" t="s">
        <v>1397</v>
      </c>
      <c r="I740" t="s">
        <v>34</v>
      </c>
      <c r="J740" t="s">
        <v>1398</v>
      </c>
      <c r="K740" t="s">
        <v>24</v>
      </c>
      <c r="L740" t="s">
        <v>257</v>
      </c>
      <c r="M740" t="s">
        <v>1399</v>
      </c>
      <c r="N740" t="s">
        <v>46</v>
      </c>
      <c r="P740" t="s">
        <v>11053</v>
      </c>
      <c r="Q740" t="s">
        <v>11052</v>
      </c>
      <c r="R740">
        <v>1</v>
      </c>
      <c r="S740" t="s">
        <v>11016</v>
      </c>
      <c r="Y740" s="4" t="s">
        <v>10701</v>
      </c>
      <c r="Z740" s="9">
        <v>1</v>
      </c>
    </row>
    <row r="741" spans="1:26" x14ac:dyDescent="0.25">
      <c r="A741" t="s">
        <v>1392</v>
      </c>
      <c r="B741" t="s">
        <v>1393</v>
      </c>
      <c r="C741" t="s">
        <v>16</v>
      </c>
      <c r="D741" t="s">
        <v>1394</v>
      </c>
      <c r="E741" t="s">
        <v>18</v>
      </c>
      <c r="F741" t="s">
        <v>1395</v>
      </c>
      <c r="G741" t="s">
        <v>1396</v>
      </c>
      <c r="H741" t="s">
        <v>1397</v>
      </c>
      <c r="I741" t="s">
        <v>34</v>
      </c>
      <c r="J741" t="s">
        <v>1398</v>
      </c>
      <c r="K741" t="s">
        <v>24</v>
      </c>
      <c r="L741" t="s">
        <v>257</v>
      </c>
      <c r="M741" t="s">
        <v>1399</v>
      </c>
      <c r="N741" t="s">
        <v>46</v>
      </c>
      <c r="P741" t="s">
        <v>11054</v>
      </c>
      <c r="Q741" t="s">
        <v>11052</v>
      </c>
      <c r="R741">
        <v>1</v>
      </c>
      <c r="S741" t="s">
        <v>11016</v>
      </c>
      <c r="Y741" s="4" t="s">
        <v>10805</v>
      </c>
      <c r="Z741" s="9">
        <v>1</v>
      </c>
    </row>
    <row r="742" spans="1:26" x14ac:dyDescent="0.25">
      <c r="A742" t="s">
        <v>1392</v>
      </c>
      <c r="B742" t="s">
        <v>1393</v>
      </c>
      <c r="C742" t="s">
        <v>16</v>
      </c>
      <c r="D742" t="s">
        <v>1394</v>
      </c>
      <c r="E742" t="s">
        <v>18</v>
      </c>
      <c r="F742" t="s">
        <v>1395</v>
      </c>
      <c r="G742" t="s">
        <v>1396</v>
      </c>
      <c r="H742" t="s">
        <v>1397</v>
      </c>
      <c r="I742" t="s">
        <v>34</v>
      </c>
      <c r="J742" t="s">
        <v>1398</v>
      </c>
      <c r="K742" t="s">
        <v>24</v>
      </c>
      <c r="L742" t="s">
        <v>257</v>
      </c>
      <c r="M742" t="s">
        <v>1399</v>
      </c>
      <c r="N742" t="s">
        <v>46</v>
      </c>
      <c r="P742" t="s">
        <v>11055</v>
      </c>
      <c r="Q742" t="s">
        <v>11056</v>
      </c>
      <c r="R742">
        <v>1</v>
      </c>
      <c r="S742" t="s">
        <v>11016</v>
      </c>
      <c r="Y742" s="4" t="s">
        <v>11624</v>
      </c>
      <c r="Z742" s="9">
        <v>1</v>
      </c>
    </row>
    <row r="743" spans="1:26" x14ac:dyDescent="0.25">
      <c r="A743" t="s">
        <v>1392</v>
      </c>
      <c r="B743" t="s">
        <v>1393</v>
      </c>
      <c r="C743" t="s">
        <v>16</v>
      </c>
      <c r="D743" t="s">
        <v>1394</v>
      </c>
      <c r="E743" t="s">
        <v>18</v>
      </c>
      <c r="F743" t="s">
        <v>1395</v>
      </c>
      <c r="G743" t="s">
        <v>1396</v>
      </c>
      <c r="H743" t="s">
        <v>1397</v>
      </c>
      <c r="I743" t="s">
        <v>34</v>
      </c>
      <c r="J743" t="s">
        <v>1398</v>
      </c>
      <c r="K743" t="s">
        <v>24</v>
      </c>
      <c r="L743" t="s">
        <v>257</v>
      </c>
      <c r="M743" t="s">
        <v>1399</v>
      </c>
      <c r="N743" t="s">
        <v>46</v>
      </c>
      <c r="P743" t="s">
        <v>11057</v>
      </c>
      <c r="Q743" t="s">
        <v>11058</v>
      </c>
      <c r="R743">
        <v>1</v>
      </c>
      <c r="S743" t="s">
        <v>11016</v>
      </c>
      <c r="Y743" s="4" t="s">
        <v>12277</v>
      </c>
      <c r="Z743" s="9">
        <v>1</v>
      </c>
    </row>
    <row r="744" spans="1:26" x14ac:dyDescent="0.25">
      <c r="A744" t="s">
        <v>1392</v>
      </c>
      <c r="B744" t="s">
        <v>1393</v>
      </c>
      <c r="C744" t="s">
        <v>16</v>
      </c>
      <c r="D744" t="s">
        <v>1394</v>
      </c>
      <c r="E744" t="s">
        <v>18</v>
      </c>
      <c r="F744" t="s">
        <v>1395</v>
      </c>
      <c r="G744" t="s">
        <v>1396</v>
      </c>
      <c r="H744" t="s">
        <v>1397</v>
      </c>
      <c r="I744" t="s">
        <v>34</v>
      </c>
      <c r="J744" t="s">
        <v>1398</v>
      </c>
      <c r="K744" t="s">
        <v>24</v>
      </c>
      <c r="L744" t="s">
        <v>257</v>
      </c>
      <c r="M744" t="s">
        <v>1399</v>
      </c>
      <c r="N744" t="s">
        <v>46</v>
      </c>
      <c r="P744" t="s">
        <v>11059</v>
      </c>
      <c r="Q744" t="s">
        <v>11058</v>
      </c>
      <c r="R744">
        <v>1</v>
      </c>
      <c r="S744" t="s">
        <v>11016</v>
      </c>
      <c r="Y744" s="4" t="s">
        <v>12950</v>
      </c>
      <c r="Z744" s="9">
        <v>1</v>
      </c>
    </row>
    <row r="745" spans="1:26" x14ac:dyDescent="0.25">
      <c r="A745" t="s">
        <v>1392</v>
      </c>
      <c r="B745" t="s">
        <v>1393</v>
      </c>
      <c r="C745" t="s">
        <v>16</v>
      </c>
      <c r="D745" t="s">
        <v>1394</v>
      </c>
      <c r="E745" t="s">
        <v>18</v>
      </c>
      <c r="F745" t="s">
        <v>1395</v>
      </c>
      <c r="G745" t="s">
        <v>1396</v>
      </c>
      <c r="H745" t="s">
        <v>1397</v>
      </c>
      <c r="I745" t="s">
        <v>34</v>
      </c>
      <c r="J745" t="s">
        <v>1398</v>
      </c>
      <c r="K745" t="s">
        <v>24</v>
      </c>
      <c r="L745" t="s">
        <v>257</v>
      </c>
      <c r="M745" t="s">
        <v>1399</v>
      </c>
      <c r="N745" t="s">
        <v>46</v>
      </c>
      <c r="P745" t="s">
        <v>11060</v>
      </c>
      <c r="Q745" t="s">
        <v>11061</v>
      </c>
      <c r="R745">
        <v>1</v>
      </c>
      <c r="S745" t="s">
        <v>11016</v>
      </c>
      <c r="Y745" s="4" t="s">
        <v>12941</v>
      </c>
      <c r="Z745" s="9">
        <v>1</v>
      </c>
    </row>
    <row r="746" spans="1:26" x14ac:dyDescent="0.25">
      <c r="A746" t="s">
        <v>1392</v>
      </c>
      <c r="B746" t="s">
        <v>1393</v>
      </c>
      <c r="C746" t="s">
        <v>16</v>
      </c>
      <c r="D746" t="s">
        <v>1394</v>
      </c>
      <c r="E746" t="s">
        <v>18</v>
      </c>
      <c r="F746" t="s">
        <v>1395</v>
      </c>
      <c r="G746" t="s">
        <v>1396</v>
      </c>
      <c r="H746" t="s">
        <v>1397</v>
      </c>
      <c r="I746" t="s">
        <v>34</v>
      </c>
      <c r="J746" t="s">
        <v>1398</v>
      </c>
      <c r="K746" t="s">
        <v>24</v>
      </c>
      <c r="L746" t="s">
        <v>257</v>
      </c>
      <c r="M746" t="s">
        <v>1399</v>
      </c>
      <c r="N746" t="s">
        <v>46</v>
      </c>
      <c r="P746" t="s">
        <v>6374</v>
      </c>
      <c r="Q746" t="s">
        <v>11061</v>
      </c>
      <c r="R746">
        <v>1</v>
      </c>
      <c r="S746" t="s">
        <v>11016</v>
      </c>
      <c r="Y746" s="4" t="s">
        <v>10883</v>
      </c>
      <c r="Z746" s="9">
        <v>1</v>
      </c>
    </row>
    <row r="747" spans="1:26" x14ac:dyDescent="0.25">
      <c r="A747" t="s">
        <v>1392</v>
      </c>
      <c r="B747" t="s">
        <v>1393</v>
      </c>
      <c r="C747" t="s">
        <v>16</v>
      </c>
      <c r="D747" t="s">
        <v>1394</v>
      </c>
      <c r="E747" t="s">
        <v>18</v>
      </c>
      <c r="F747" t="s">
        <v>1395</v>
      </c>
      <c r="G747" t="s">
        <v>1396</v>
      </c>
      <c r="H747" t="s">
        <v>1397</v>
      </c>
      <c r="I747" t="s">
        <v>34</v>
      </c>
      <c r="J747" t="s">
        <v>1398</v>
      </c>
      <c r="K747" t="s">
        <v>24</v>
      </c>
      <c r="L747" t="s">
        <v>257</v>
      </c>
      <c r="M747" t="s">
        <v>1399</v>
      </c>
      <c r="N747" t="s">
        <v>46</v>
      </c>
      <c r="P747" t="s">
        <v>11062</v>
      </c>
      <c r="Q747" t="s">
        <v>11061</v>
      </c>
      <c r="R747">
        <v>1</v>
      </c>
      <c r="S747" t="s">
        <v>11016</v>
      </c>
      <c r="Y747" s="4" t="s">
        <v>10901</v>
      </c>
      <c r="Z747" s="9">
        <v>1</v>
      </c>
    </row>
    <row r="748" spans="1:26" x14ac:dyDescent="0.25">
      <c r="A748" t="s">
        <v>1392</v>
      </c>
      <c r="B748" t="s">
        <v>1393</v>
      </c>
      <c r="C748" t="s">
        <v>16</v>
      </c>
      <c r="D748" t="s">
        <v>1394</v>
      </c>
      <c r="E748" t="s">
        <v>18</v>
      </c>
      <c r="F748" t="s">
        <v>1395</v>
      </c>
      <c r="G748" t="s">
        <v>1396</v>
      </c>
      <c r="H748" t="s">
        <v>1397</v>
      </c>
      <c r="I748" t="s">
        <v>34</v>
      </c>
      <c r="J748" t="s">
        <v>1398</v>
      </c>
      <c r="K748" t="s">
        <v>24</v>
      </c>
      <c r="L748" t="s">
        <v>257</v>
      </c>
      <c r="M748" t="s">
        <v>1399</v>
      </c>
      <c r="N748" t="s">
        <v>46</v>
      </c>
      <c r="P748" t="s">
        <v>11063</v>
      </c>
      <c r="Q748" t="s">
        <v>11061</v>
      </c>
      <c r="R748">
        <v>1</v>
      </c>
      <c r="S748" t="s">
        <v>11016</v>
      </c>
      <c r="Y748" s="4" t="s">
        <v>12455</v>
      </c>
      <c r="Z748" s="9">
        <v>1</v>
      </c>
    </row>
    <row r="749" spans="1:26" x14ac:dyDescent="0.25">
      <c r="A749" t="s">
        <v>1392</v>
      </c>
      <c r="B749" t="s">
        <v>1393</v>
      </c>
      <c r="C749" t="s">
        <v>16</v>
      </c>
      <c r="D749" t="s">
        <v>1394</v>
      </c>
      <c r="E749" t="s">
        <v>18</v>
      </c>
      <c r="F749" t="s">
        <v>1395</v>
      </c>
      <c r="G749" t="s">
        <v>1396</v>
      </c>
      <c r="H749" t="s">
        <v>1397</v>
      </c>
      <c r="I749" t="s">
        <v>34</v>
      </c>
      <c r="J749" t="s">
        <v>1398</v>
      </c>
      <c r="K749" t="s">
        <v>24</v>
      </c>
      <c r="L749" t="s">
        <v>257</v>
      </c>
      <c r="M749" t="s">
        <v>1399</v>
      </c>
      <c r="N749" t="s">
        <v>46</v>
      </c>
      <c r="P749" t="s">
        <v>11064</v>
      </c>
      <c r="Q749" t="s">
        <v>11065</v>
      </c>
      <c r="R749">
        <v>1</v>
      </c>
      <c r="S749" t="s">
        <v>11016</v>
      </c>
      <c r="Y749" s="4" t="s">
        <v>12347</v>
      </c>
      <c r="Z749" s="9">
        <v>1</v>
      </c>
    </row>
    <row r="750" spans="1:26" x14ac:dyDescent="0.25">
      <c r="A750" t="s">
        <v>1392</v>
      </c>
      <c r="B750" t="s">
        <v>1393</v>
      </c>
      <c r="C750" t="s">
        <v>16</v>
      </c>
      <c r="D750" t="s">
        <v>1394</v>
      </c>
      <c r="E750" t="s">
        <v>18</v>
      </c>
      <c r="F750" t="s">
        <v>1395</v>
      </c>
      <c r="G750" t="s">
        <v>1396</v>
      </c>
      <c r="H750" t="s">
        <v>1397</v>
      </c>
      <c r="I750" t="s">
        <v>34</v>
      </c>
      <c r="J750" t="s">
        <v>1398</v>
      </c>
      <c r="K750" t="s">
        <v>24</v>
      </c>
      <c r="L750" t="s">
        <v>257</v>
      </c>
      <c r="M750" t="s">
        <v>1399</v>
      </c>
      <c r="N750" t="s">
        <v>46</v>
      </c>
      <c r="P750" t="s">
        <v>11066</v>
      </c>
      <c r="Q750" t="s">
        <v>11065</v>
      </c>
      <c r="R750">
        <v>1</v>
      </c>
      <c r="S750" t="s">
        <v>11016</v>
      </c>
      <c r="Y750" s="4" t="s">
        <v>12886</v>
      </c>
      <c r="Z750" s="9">
        <v>1</v>
      </c>
    </row>
    <row r="751" spans="1:26" x14ac:dyDescent="0.25">
      <c r="A751" t="s">
        <v>1392</v>
      </c>
      <c r="B751" t="s">
        <v>1393</v>
      </c>
      <c r="C751" t="s">
        <v>16</v>
      </c>
      <c r="D751" t="s">
        <v>1394</v>
      </c>
      <c r="E751" t="s">
        <v>18</v>
      </c>
      <c r="F751" t="s">
        <v>1395</v>
      </c>
      <c r="G751" t="s">
        <v>1396</v>
      </c>
      <c r="H751" t="s">
        <v>1397</v>
      </c>
      <c r="I751" t="s">
        <v>34</v>
      </c>
      <c r="J751" t="s">
        <v>1398</v>
      </c>
      <c r="K751" t="s">
        <v>24</v>
      </c>
      <c r="L751" t="s">
        <v>257</v>
      </c>
      <c r="M751" t="s">
        <v>1399</v>
      </c>
      <c r="N751" t="s">
        <v>46</v>
      </c>
      <c r="P751" t="s">
        <v>11067</v>
      </c>
      <c r="Q751" t="s">
        <v>11065</v>
      </c>
      <c r="R751">
        <v>1</v>
      </c>
      <c r="S751" t="s">
        <v>11016</v>
      </c>
      <c r="Y751" s="4" t="s">
        <v>12592</v>
      </c>
      <c r="Z751" s="9">
        <v>1</v>
      </c>
    </row>
    <row r="752" spans="1:26" x14ac:dyDescent="0.25">
      <c r="A752" t="s">
        <v>1392</v>
      </c>
      <c r="B752" t="s">
        <v>1393</v>
      </c>
      <c r="C752" t="s">
        <v>16</v>
      </c>
      <c r="D752" t="s">
        <v>1394</v>
      </c>
      <c r="E752" t="s">
        <v>18</v>
      </c>
      <c r="F752" t="s">
        <v>1395</v>
      </c>
      <c r="G752" t="s">
        <v>1396</v>
      </c>
      <c r="H752" t="s">
        <v>1397</v>
      </c>
      <c r="I752" t="s">
        <v>34</v>
      </c>
      <c r="J752" t="s">
        <v>1398</v>
      </c>
      <c r="K752" t="s">
        <v>24</v>
      </c>
      <c r="L752" t="s">
        <v>257</v>
      </c>
      <c r="M752" t="s">
        <v>1399</v>
      </c>
      <c r="N752" t="s">
        <v>46</v>
      </c>
      <c r="P752" t="s">
        <v>11068</v>
      </c>
      <c r="Q752" t="s">
        <v>11065</v>
      </c>
      <c r="R752">
        <v>1</v>
      </c>
      <c r="S752" t="s">
        <v>11016</v>
      </c>
      <c r="Y752" s="4" t="s">
        <v>11854</v>
      </c>
      <c r="Z752" s="9">
        <v>1</v>
      </c>
    </row>
    <row r="753" spans="1:26" x14ac:dyDescent="0.25">
      <c r="A753" t="s">
        <v>1392</v>
      </c>
      <c r="B753" t="s">
        <v>1393</v>
      </c>
      <c r="C753" t="s">
        <v>16</v>
      </c>
      <c r="D753" t="s">
        <v>1394</v>
      </c>
      <c r="E753" t="s">
        <v>18</v>
      </c>
      <c r="F753" t="s">
        <v>1395</v>
      </c>
      <c r="G753" t="s">
        <v>1396</v>
      </c>
      <c r="H753" t="s">
        <v>1397</v>
      </c>
      <c r="I753" t="s">
        <v>34</v>
      </c>
      <c r="J753" t="s">
        <v>1398</v>
      </c>
      <c r="K753" t="s">
        <v>24</v>
      </c>
      <c r="L753" t="s">
        <v>257</v>
      </c>
      <c r="M753" t="s">
        <v>1399</v>
      </c>
      <c r="N753" t="s">
        <v>46</v>
      </c>
      <c r="P753" t="s">
        <v>11069</v>
      </c>
      <c r="Q753" t="s">
        <v>11065</v>
      </c>
      <c r="R753">
        <v>1</v>
      </c>
      <c r="S753" t="s">
        <v>11016</v>
      </c>
      <c r="Y753" s="4" t="s">
        <v>12045</v>
      </c>
      <c r="Z753" s="9">
        <v>1</v>
      </c>
    </row>
    <row r="754" spans="1:26" x14ac:dyDescent="0.25">
      <c r="A754" t="s">
        <v>1392</v>
      </c>
      <c r="B754" t="s">
        <v>1393</v>
      </c>
      <c r="C754" t="s">
        <v>16</v>
      </c>
      <c r="D754" t="s">
        <v>1394</v>
      </c>
      <c r="E754" t="s">
        <v>18</v>
      </c>
      <c r="F754" t="s">
        <v>1395</v>
      </c>
      <c r="G754" t="s">
        <v>1396</v>
      </c>
      <c r="H754" t="s">
        <v>1397</v>
      </c>
      <c r="I754" t="s">
        <v>34</v>
      </c>
      <c r="J754" t="s">
        <v>1398</v>
      </c>
      <c r="K754" t="s">
        <v>24</v>
      </c>
      <c r="L754" t="s">
        <v>257</v>
      </c>
      <c r="M754" t="s">
        <v>1399</v>
      </c>
      <c r="N754" t="s">
        <v>46</v>
      </c>
      <c r="P754" t="s">
        <v>11070</v>
      </c>
      <c r="Q754" t="s">
        <v>11065</v>
      </c>
      <c r="R754">
        <v>1</v>
      </c>
      <c r="S754" t="s">
        <v>11016</v>
      </c>
      <c r="Y754" s="4" t="s">
        <v>10772</v>
      </c>
      <c r="Z754" s="9">
        <v>1</v>
      </c>
    </row>
    <row r="755" spans="1:26" x14ac:dyDescent="0.25">
      <c r="A755" t="s">
        <v>6743</v>
      </c>
      <c r="B755" t="s">
        <v>6744</v>
      </c>
      <c r="C755" t="s">
        <v>76</v>
      </c>
      <c r="D755" t="s">
        <v>2703</v>
      </c>
      <c r="E755" t="s">
        <v>18</v>
      </c>
      <c r="F755" t="s">
        <v>6745</v>
      </c>
      <c r="G755" t="s">
        <v>6746</v>
      </c>
      <c r="H755" t="s">
        <v>6747</v>
      </c>
      <c r="I755" t="s">
        <v>34</v>
      </c>
      <c r="J755" t="s">
        <v>1398</v>
      </c>
      <c r="K755" t="s">
        <v>24</v>
      </c>
      <c r="L755" t="s">
        <v>2467</v>
      </c>
      <c r="M755" t="s">
        <v>6748</v>
      </c>
      <c r="N755" t="s">
        <v>46</v>
      </c>
      <c r="P755" t="s">
        <v>11071</v>
      </c>
      <c r="Q755" t="s">
        <v>10396</v>
      </c>
      <c r="R755">
        <v>1</v>
      </c>
      <c r="S755" t="s">
        <v>11072</v>
      </c>
      <c r="Y755" s="4" t="s">
        <v>13141</v>
      </c>
      <c r="Z755" s="9">
        <v>1</v>
      </c>
    </row>
    <row r="756" spans="1:26" x14ac:dyDescent="0.25">
      <c r="A756" t="s">
        <v>6743</v>
      </c>
      <c r="B756" t="s">
        <v>6744</v>
      </c>
      <c r="C756" t="s">
        <v>76</v>
      </c>
      <c r="D756" t="s">
        <v>2703</v>
      </c>
      <c r="E756" t="s">
        <v>18</v>
      </c>
      <c r="F756" t="s">
        <v>6745</v>
      </c>
      <c r="G756" t="s">
        <v>6746</v>
      </c>
      <c r="H756" t="s">
        <v>6747</v>
      </c>
      <c r="I756" t="s">
        <v>34</v>
      </c>
      <c r="J756" t="s">
        <v>1398</v>
      </c>
      <c r="K756" t="s">
        <v>24</v>
      </c>
      <c r="L756" t="s">
        <v>2467</v>
      </c>
      <c r="M756" t="s">
        <v>6748</v>
      </c>
      <c r="N756" t="s">
        <v>46</v>
      </c>
      <c r="P756" t="s">
        <v>11073</v>
      </c>
      <c r="Q756" t="s">
        <v>10720</v>
      </c>
      <c r="R756">
        <v>1</v>
      </c>
      <c r="S756" t="s">
        <v>11072</v>
      </c>
      <c r="Y756" s="4" t="s">
        <v>10341</v>
      </c>
      <c r="Z756" s="9">
        <v>1</v>
      </c>
    </row>
    <row r="757" spans="1:26" x14ac:dyDescent="0.25">
      <c r="A757" t="s">
        <v>6743</v>
      </c>
      <c r="B757" t="s">
        <v>6744</v>
      </c>
      <c r="C757" t="s">
        <v>76</v>
      </c>
      <c r="D757" t="s">
        <v>2703</v>
      </c>
      <c r="E757" t="s">
        <v>18</v>
      </c>
      <c r="F757" t="s">
        <v>6745</v>
      </c>
      <c r="G757" t="s">
        <v>6746</v>
      </c>
      <c r="H757" t="s">
        <v>6747</v>
      </c>
      <c r="I757" t="s">
        <v>34</v>
      </c>
      <c r="J757" t="s">
        <v>1398</v>
      </c>
      <c r="K757" t="s">
        <v>24</v>
      </c>
      <c r="L757" t="s">
        <v>2467</v>
      </c>
      <c r="M757" t="s">
        <v>6748</v>
      </c>
      <c r="N757" t="s">
        <v>46</v>
      </c>
      <c r="P757" t="s">
        <v>11074</v>
      </c>
      <c r="Q757" t="s">
        <v>10720</v>
      </c>
      <c r="R757">
        <v>1</v>
      </c>
      <c r="S757" t="s">
        <v>11072</v>
      </c>
      <c r="Y757" s="4" t="s">
        <v>13048</v>
      </c>
      <c r="Z757" s="9">
        <v>1</v>
      </c>
    </row>
    <row r="758" spans="1:26" x14ac:dyDescent="0.25">
      <c r="A758" t="s">
        <v>6743</v>
      </c>
      <c r="B758" t="s">
        <v>6744</v>
      </c>
      <c r="C758" t="s">
        <v>76</v>
      </c>
      <c r="D758" t="s">
        <v>2703</v>
      </c>
      <c r="E758" t="s">
        <v>18</v>
      </c>
      <c r="F758" t="s">
        <v>6745</v>
      </c>
      <c r="G758" t="s">
        <v>6746</v>
      </c>
      <c r="H758" t="s">
        <v>6747</v>
      </c>
      <c r="I758" t="s">
        <v>34</v>
      </c>
      <c r="J758" t="s">
        <v>1398</v>
      </c>
      <c r="K758" t="s">
        <v>24</v>
      </c>
      <c r="L758" t="s">
        <v>2467</v>
      </c>
      <c r="M758" t="s">
        <v>6748</v>
      </c>
      <c r="N758" t="s">
        <v>46</v>
      </c>
      <c r="P758" t="s">
        <v>11075</v>
      </c>
      <c r="Q758" t="s">
        <v>10720</v>
      </c>
      <c r="R758">
        <v>1</v>
      </c>
      <c r="S758" t="s">
        <v>11072</v>
      </c>
      <c r="Y758" s="4" t="s">
        <v>13063</v>
      </c>
      <c r="Z758" s="9">
        <v>1</v>
      </c>
    </row>
    <row r="759" spans="1:26" x14ac:dyDescent="0.25">
      <c r="A759" t="s">
        <v>6743</v>
      </c>
      <c r="B759" t="s">
        <v>6744</v>
      </c>
      <c r="C759" t="s">
        <v>76</v>
      </c>
      <c r="D759" t="s">
        <v>2703</v>
      </c>
      <c r="E759" t="s">
        <v>18</v>
      </c>
      <c r="F759" t="s">
        <v>6745</v>
      </c>
      <c r="G759" t="s">
        <v>6746</v>
      </c>
      <c r="H759" t="s">
        <v>6747</v>
      </c>
      <c r="I759" t="s">
        <v>34</v>
      </c>
      <c r="J759" t="s">
        <v>1398</v>
      </c>
      <c r="K759" t="s">
        <v>24</v>
      </c>
      <c r="L759" t="s">
        <v>2467</v>
      </c>
      <c r="M759" t="s">
        <v>6748</v>
      </c>
      <c r="N759" t="s">
        <v>46</v>
      </c>
      <c r="P759" t="s">
        <v>11076</v>
      </c>
      <c r="Q759" t="s">
        <v>10720</v>
      </c>
      <c r="R759">
        <v>1</v>
      </c>
      <c r="S759" t="s">
        <v>11072</v>
      </c>
      <c r="Y759" s="4" t="s">
        <v>10746</v>
      </c>
      <c r="Z759" s="9">
        <v>1</v>
      </c>
    </row>
    <row r="760" spans="1:26" x14ac:dyDescent="0.25">
      <c r="A760" t="s">
        <v>56</v>
      </c>
      <c r="B760" t="s">
        <v>57</v>
      </c>
      <c r="C760" t="s">
        <v>16</v>
      </c>
      <c r="D760" t="s">
        <v>58</v>
      </c>
      <c r="E760" t="s">
        <v>18</v>
      </c>
      <c r="F760" t="s">
        <v>59</v>
      </c>
      <c r="G760" t="s">
        <v>60</v>
      </c>
      <c r="H760" t="s">
        <v>61</v>
      </c>
      <c r="I760" t="s">
        <v>34</v>
      </c>
      <c r="J760" t="s">
        <v>62</v>
      </c>
      <c r="K760" t="s">
        <v>24</v>
      </c>
      <c r="L760" t="s">
        <v>63</v>
      </c>
      <c r="M760" t="s">
        <v>64</v>
      </c>
      <c r="N760" t="s">
        <v>46</v>
      </c>
      <c r="P760" t="s">
        <v>11077</v>
      </c>
      <c r="Q760" t="s">
        <v>11078</v>
      </c>
      <c r="R760">
        <v>1</v>
      </c>
      <c r="S760" t="s">
        <v>11079</v>
      </c>
      <c r="Y760" s="4" t="s">
        <v>13209</v>
      </c>
      <c r="Z760" s="9">
        <v>1</v>
      </c>
    </row>
    <row r="761" spans="1:26" x14ac:dyDescent="0.25">
      <c r="A761" t="s">
        <v>56</v>
      </c>
      <c r="B761" t="s">
        <v>57</v>
      </c>
      <c r="C761" t="s">
        <v>16</v>
      </c>
      <c r="D761" t="s">
        <v>58</v>
      </c>
      <c r="E761" t="s">
        <v>18</v>
      </c>
      <c r="F761" t="s">
        <v>59</v>
      </c>
      <c r="G761" t="s">
        <v>60</v>
      </c>
      <c r="H761" t="s">
        <v>61</v>
      </c>
      <c r="I761" t="s">
        <v>34</v>
      </c>
      <c r="J761" t="s">
        <v>62</v>
      </c>
      <c r="K761" t="s">
        <v>24</v>
      </c>
      <c r="L761" t="s">
        <v>63</v>
      </c>
      <c r="M761" t="s">
        <v>64</v>
      </c>
      <c r="N761" t="s">
        <v>46</v>
      </c>
      <c r="P761" t="s">
        <v>11080</v>
      </c>
      <c r="Q761" t="s">
        <v>10368</v>
      </c>
      <c r="R761">
        <v>1</v>
      </c>
      <c r="S761" t="s">
        <v>11079</v>
      </c>
      <c r="Y761" s="4" t="s">
        <v>11653</v>
      </c>
      <c r="Z761" s="9">
        <v>1</v>
      </c>
    </row>
    <row r="762" spans="1:26" x14ac:dyDescent="0.25">
      <c r="A762" t="s">
        <v>56</v>
      </c>
      <c r="B762" t="s">
        <v>57</v>
      </c>
      <c r="C762" t="s">
        <v>16</v>
      </c>
      <c r="D762" t="s">
        <v>58</v>
      </c>
      <c r="E762" t="s">
        <v>18</v>
      </c>
      <c r="F762" t="s">
        <v>59</v>
      </c>
      <c r="G762" t="s">
        <v>60</v>
      </c>
      <c r="H762" t="s">
        <v>61</v>
      </c>
      <c r="I762" t="s">
        <v>34</v>
      </c>
      <c r="J762" t="s">
        <v>62</v>
      </c>
      <c r="K762" t="s">
        <v>24</v>
      </c>
      <c r="L762" t="s">
        <v>63</v>
      </c>
      <c r="M762" t="s">
        <v>64</v>
      </c>
      <c r="N762" t="s">
        <v>46</v>
      </c>
      <c r="P762" t="s">
        <v>11081</v>
      </c>
      <c r="Q762" t="s">
        <v>10368</v>
      </c>
      <c r="R762">
        <v>1</v>
      </c>
      <c r="S762" t="s">
        <v>11079</v>
      </c>
      <c r="Y762" s="4" t="s">
        <v>13095</v>
      </c>
      <c r="Z762" s="9">
        <v>1</v>
      </c>
    </row>
    <row r="763" spans="1:26" x14ac:dyDescent="0.25">
      <c r="A763" t="s">
        <v>3921</v>
      </c>
      <c r="C763" t="s">
        <v>16</v>
      </c>
      <c r="D763" t="s">
        <v>631</v>
      </c>
      <c r="E763" t="s">
        <v>18</v>
      </c>
      <c r="F763" t="s">
        <v>3922</v>
      </c>
      <c r="G763" t="s">
        <v>3923</v>
      </c>
      <c r="H763" t="s">
        <v>3924</v>
      </c>
      <c r="I763" t="s">
        <v>34</v>
      </c>
      <c r="J763" t="s">
        <v>635</v>
      </c>
      <c r="K763" t="s">
        <v>24</v>
      </c>
      <c r="L763" t="s">
        <v>63</v>
      </c>
      <c r="M763" t="s">
        <v>3925</v>
      </c>
      <c r="N763" t="s">
        <v>46</v>
      </c>
      <c r="P763" t="s">
        <v>11082</v>
      </c>
      <c r="Q763" t="s">
        <v>11083</v>
      </c>
      <c r="R763">
        <v>1</v>
      </c>
      <c r="S763" t="s">
        <v>11084</v>
      </c>
      <c r="Y763" s="4" t="s">
        <v>10569</v>
      </c>
      <c r="Z763" s="9">
        <v>1</v>
      </c>
    </row>
    <row r="764" spans="1:26" x14ac:dyDescent="0.25">
      <c r="A764" t="s">
        <v>3921</v>
      </c>
      <c r="C764" t="s">
        <v>16</v>
      </c>
      <c r="D764" t="s">
        <v>631</v>
      </c>
      <c r="E764" t="s">
        <v>18</v>
      </c>
      <c r="F764" t="s">
        <v>3922</v>
      </c>
      <c r="G764" t="s">
        <v>3923</v>
      </c>
      <c r="H764" t="s">
        <v>3924</v>
      </c>
      <c r="I764" t="s">
        <v>34</v>
      </c>
      <c r="J764" t="s">
        <v>635</v>
      </c>
      <c r="K764" t="s">
        <v>24</v>
      </c>
      <c r="L764" t="s">
        <v>63</v>
      </c>
      <c r="M764" t="s">
        <v>3925</v>
      </c>
      <c r="N764" t="s">
        <v>46</v>
      </c>
      <c r="P764" t="s">
        <v>11085</v>
      </c>
      <c r="Q764" t="s">
        <v>11083</v>
      </c>
      <c r="R764">
        <v>1</v>
      </c>
      <c r="S764" t="s">
        <v>11084</v>
      </c>
      <c r="Y764" s="4" t="s">
        <v>11865</v>
      </c>
      <c r="Z764" s="9">
        <v>1</v>
      </c>
    </row>
    <row r="765" spans="1:26" x14ac:dyDescent="0.25">
      <c r="A765" t="s">
        <v>3921</v>
      </c>
      <c r="C765" t="s">
        <v>16</v>
      </c>
      <c r="D765" t="s">
        <v>631</v>
      </c>
      <c r="E765" t="s">
        <v>18</v>
      </c>
      <c r="F765" t="s">
        <v>3922</v>
      </c>
      <c r="G765" t="s">
        <v>3923</v>
      </c>
      <c r="H765" t="s">
        <v>3924</v>
      </c>
      <c r="I765" t="s">
        <v>34</v>
      </c>
      <c r="J765" t="s">
        <v>635</v>
      </c>
      <c r="K765" t="s">
        <v>24</v>
      </c>
      <c r="L765" t="s">
        <v>63</v>
      </c>
      <c r="M765" t="s">
        <v>3925</v>
      </c>
      <c r="N765" t="s">
        <v>46</v>
      </c>
      <c r="P765" t="s">
        <v>11086</v>
      </c>
      <c r="Q765" t="s">
        <v>11087</v>
      </c>
      <c r="R765">
        <v>1</v>
      </c>
      <c r="S765" t="s">
        <v>11084</v>
      </c>
      <c r="Y765" s="4" t="s">
        <v>12562</v>
      </c>
      <c r="Z765" s="9">
        <v>1</v>
      </c>
    </row>
    <row r="766" spans="1:26" x14ac:dyDescent="0.25">
      <c r="A766" t="s">
        <v>6275</v>
      </c>
      <c r="B766" t="s">
        <v>6276</v>
      </c>
      <c r="C766" t="s">
        <v>16</v>
      </c>
      <c r="D766" t="s">
        <v>1327</v>
      </c>
      <c r="E766" t="s">
        <v>18</v>
      </c>
      <c r="F766" t="s">
        <v>6277</v>
      </c>
      <c r="G766" t="s">
        <v>4122</v>
      </c>
      <c r="H766" t="s">
        <v>6278</v>
      </c>
      <c r="I766" t="s">
        <v>34</v>
      </c>
      <c r="J766" t="s">
        <v>201</v>
      </c>
      <c r="K766" t="s">
        <v>24</v>
      </c>
      <c r="L766" t="s">
        <v>1331</v>
      </c>
      <c r="M766" t="s">
        <v>6279</v>
      </c>
      <c r="N766" t="s">
        <v>46</v>
      </c>
      <c r="P766" t="s">
        <v>11088</v>
      </c>
      <c r="Q766" t="s">
        <v>11089</v>
      </c>
      <c r="R766">
        <v>1</v>
      </c>
      <c r="S766" t="s">
        <v>10363</v>
      </c>
      <c r="Y766" s="4" t="s">
        <v>12880</v>
      </c>
      <c r="Z766" s="9">
        <v>1</v>
      </c>
    </row>
    <row r="767" spans="1:26" x14ac:dyDescent="0.25">
      <c r="A767" t="s">
        <v>4527</v>
      </c>
      <c r="B767" t="s">
        <v>4528</v>
      </c>
      <c r="C767" t="s">
        <v>16</v>
      </c>
      <c r="D767" t="s">
        <v>2847</v>
      </c>
      <c r="E767" t="s">
        <v>18</v>
      </c>
      <c r="F767" t="s">
        <v>4529</v>
      </c>
      <c r="G767" t="s">
        <v>4530</v>
      </c>
      <c r="H767" t="s">
        <v>4531</v>
      </c>
      <c r="I767" t="s">
        <v>34</v>
      </c>
      <c r="J767" t="s">
        <v>81</v>
      </c>
      <c r="K767" t="s">
        <v>24</v>
      </c>
      <c r="L767" t="s">
        <v>82</v>
      </c>
      <c r="M767" t="s">
        <v>4532</v>
      </c>
      <c r="N767" t="s">
        <v>46</v>
      </c>
      <c r="P767" t="s">
        <v>11090</v>
      </c>
      <c r="Q767" t="s">
        <v>10457</v>
      </c>
      <c r="R767">
        <v>1</v>
      </c>
      <c r="S767" t="s">
        <v>11091</v>
      </c>
      <c r="Y767" s="4" t="s">
        <v>10969</v>
      </c>
      <c r="Z767" s="9">
        <v>1</v>
      </c>
    </row>
    <row r="768" spans="1:26" x14ac:dyDescent="0.25">
      <c r="A768" t="s">
        <v>4527</v>
      </c>
      <c r="B768" t="s">
        <v>4528</v>
      </c>
      <c r="C768" t="s">
        <v>16</v>
      </c>
      <c r="D768" t="s">
        <v>2847</v>
      </c>
      <c r="E768" t="s">
        <v>18</v>
      </c>
      <c r="F768" t="s">
        <v>4529</v>
      </c>
      <c r="G768" t="s">
        <v>4530</v>
      </c>
      <c r="H768" t="s">
        <v>4531</v>
      </c>
      <c r="I768" t="s">
        <v>34</v>
      </c>
      <c r="J768" t="s">
        <v>81</v>
      </c>
      <c r="K768" t="s">
        <v>24</v>
      </c>
      <c r="L768" t="s">
        <v>82</v>
      </c>
      <c r="M768" t="s">
        <v>4532</v>
      </c>
      <c r="N768" t="s">
        <v>46</v>
      </c>
      <c r="P768" t="s">
        <v>10473</v>
      </c>
      <c r="Q768" t="s">
        <v>10368</v>
      </c>
      <c r="R768">
        <v>1</v>
      </c>
      <c r="S768" t="s">
        <v>11091</v>
      </c>
      <c r="Y768" s="4" t="s">
        <v>11914</v>
      </c>
      <c r="Z768" s="9">
        <v>1</v>
      </c>
    </row>
    <row r="769" spans="1:26" x14ac:dyDescent="0.25">
      <c r="A769" t="s">
        <v>4527</v>
      </c>
      <c r="B769" t="s">
        <v>4528</v>
      </c>
      <c r="C769" t="s">
        <v>16</v>
      </c>
      <c r="D769" t="s">
        <v>2847</v>
      </c>
      <c r="E769" t="s">
        <v>18</v>
      </c>
      <c r="F769" t="s">
        <v>4529</v>
      </c>
      <c r="G769" t="s">
        <v>4530</v>
      </c>
      <c r="H769" t="s">
        <v>4531</v>
      </c>
      <c r="I769" t="s">
        <v>34</v>
      </c>
      <c r="J769" t="s">
        <v>81</v>
      </c>
      <c r="K769" t="s">
        <v>24</v>
      </c>
      <c r="L769" t="s">
        <v>82</v>
      </c>
      <c r="M769" t="s">
        <v>4532</v>
      </c>
      <c r="N769" t="s">
        <v>46</v>
      </c>
      <c r="P769" t="s">
        <v>11092</v>
      </c>
      <c r="Q769" t="s">
        <v>11093</v>
      </c>
      <c r="R769">
        <v>1</v>
      </c>
      <c r="S769" t="s">
        <v>11091</v>
      </c>
      <c r="Y769" s="4" t="s">
        <v>11391</v>
      </c>
      <c r="Z769" s="9">
        <v>1</v>
      </c>
    </row>
    <row r="770" spans="1:26" x14ac:dyDescent="0.25">
      <c r="A770" t="s">
        <v>4527</v>
      </c>
      <c r="B770" t="s">
        <v>4528</v>
      </c>
      <c r="C770" t="s">
        <v>16</v>
      </c>
      <c r="D770" t="s">
        <v>2847</v>
      </c>
      <c r="E770" t="s">
        <v>18</v>
      </c>
      <c r="F770" t="s">
        <v>4529</v>
      </c>
      <c r="G770" t="s">
        <v>4530</v>
      </c>
      <c r="H770" t="s">
        <v>4531</v>
      </c>
      <c r="I770" t="s">
        <v>34</v>
      </c>
      <c r="J770" t="s">
        <v>81</v>
      </c>
      <c r="K770" t="s">
        <v>24</v>
      </c>
      <c r="L770" t="s">
        <v>82</v>
      </c>
      <c r="M770" t="s">
        <v>4532</v>
      </c>
      <c r="N770" t="s">
        <v>46</v>
      </c>
      <c r="P770" t="s">
        <v>11094</v>
      </c>
      <c r="Q770" t="s">
        <v>11095</v>
      </c>
      <c r="R770">
        <v>1</v>
      </c>
      <c r="S770" t="s">
        <v>11091</v>
      </c>
      <c r="Y770" s="4" t="s">
        <v>5423</v>
      </c>
      <c r="Z770" s="9">
        <v>1</v>
      </c>
    </row>
    <row r="771" spans="1:26" x14ac:dyDescent="0.25">
      <c r="A771" t="s">
        <v>4527</v>
      </c>
      <c r="B771" t="s">
        <v>4528</v>
      </c>
      <c r="C771" t="s">
        <v>16</v>
      </c>
      <c r="D771" t="s">
        <v>2847</v>
      </c>
      <c r="E771" t="s">
        <v>18</v>
      </c>
      <c r="F771" t="s">
        <v>4529</v>
      </c>
      <c r="G771" t="s">
        <v>4530</v>
      </c>
      <c r="H771" t="s">
        <v>4531</v>
      </c>
      <c r="I771" t="s">
        <v>34</v>
      </c>
      <c r="J771" t="s">
        <v>81</v>
      </c>
      <c r="K771" t="s">
        <v>24</v>
      </c>
      <c r="L771" t="s">
        <v>82</v>
      </c>
      <c r="M771" t="s">
        <v>4532</v>
      </c>
      <c r="N771" t="s">
        <v>46</v>
      </c>
      <c r="P771" t="s">
        <v>11096</v>
      </c>
      <c r="Q771" t="s">
        <v>11095</v>
      </c>
      <c r="R771">
        <v>1</v>
      </c>
      <c r="S771" t="s">
        <v>11091</v>
      </c>
      <c r="Y771" s="4" t="s">
        <v>10985</v>
      </c>
      <c r="Z771" s="9">
        <v>1</v>
      </c>
    </row>
    <row r="772" spans="1:26" x14ac:dyDescent="0.25">
      <c r="A772" t="s">
        <v>2884</v>
      </c>
      <c r="B772" t="s">
        <v>2885</v>
      </c>
      <c r="C772" t="s">
        <v>16</v>
      </c>
      <c r="D772" t="s">
        <v>102</v>
      </c>
      <c r="E772" t="s">
        <v>695</v>
      </c>
      <c r="F772" t="s">
        <v>2886</v>
      </c>
      <c r="G772" t="s">
        <v>2887</v>
      </c>
      <c r="H772" t="s">
        <v>2888</v>
      </c>
      <c r="I772" t="s">
        <v>34</v>
      </c>
      <c r="J772" t="s">
        <v>1435</v>
      </c>
      <c r="K772" t="s">
        <v>24</v>
      </c>
      <c r="L772" t="s">
        <v>82</v>
      </c>
      <c r="M772" t="s">
        <v>2889</v>
      </c>
      <c r="N772" t="s">
        <v>46</v>
      </c>
      <c r="P772" t="s">
        <v>11097</v>
      </c>
      <c r="Q772" t="s">
        <v>10138</v>
      </c>
      <c r="R772">
        <v>1</v>
      </c>
      <c r="S772" t="s">
        <v>11098</v>
      </c>
      <c r="Y772" s="4" t="s">
        <v>10155</v>
      </c>
      <c r="Z772" s="9">
        <v>1</v>
      </c>
    </row>
    <row r="773" spans="1:26" x14ac:dyDescent="0.25">
      <c r="A773" t="s">
        <v>2884</v>
      </c>
      <c r="B773" t="s">
        <v>2885</v>
      </c>
      <c r="C773" t="s">
        <v>16</v>
      </c>
      <c r="D773" t="s">
        <v>102</v>
      </c>
      <c r="E773" t="s">
        <v>695</v>
      </c>
      <c r="F773" t="s">
        <v>2886</v>
      </c>
      <c r="G773" t="s">
        <v>2887</v>
      </c>
      <c r="H773" t="s">
        <v>2888</v>
      </c>
      <c r="I773" t="s">
        <v>34</v>
      </c>
      <c r="J773" t="s">
        <v>1435</v>
      </c>
      <c r="K773" t="s">
        <v>24</v>
      </c>
      <c r="L773" t="s">
        <v>82</v>
      </c>
      <c r="M773" t="s">
        <v>2889</v>
      </c>
      <c r="N773" t="s">
        <v>46</v>
      </c>
      <c r="P773" t="s">
        <v>11099</v>
      </c>
      <c r="Q773" t="s">
        <v>11100</v>
      </c>
      <c r="R773">
        <v>2</v>
      </c>
      <c r="S773" t="s">
        <v>11098</v>
      </c>
      <c r="Y773" s="4" t="s">
        <v>11505</v>
      </c>
      <c r="Z773" s="9">
        <v>1</v>
      </c>
    </row>
    <row r="774" spans="1:26" x14ac:dyDescent="0.25">
      <c r="A774" t="s">
        <v>2884</v>
      </c>
      <c r="B774" t="s">
        <v>2885</v>
      </c>
      <c r="C774" t="s">
        <v>16</v>
      </c>
      <c r="D774" t="s">
        <v>102</v>
      </c>
      <c r="E774" t="s">
        <v>695</v>
      </c>
      <c r="F774" t="s">
        <v>2886</v>
      </c>
      <c r="G774" t="s">
        <v>2887</v>
      </c>
      <c r="H774" t="s">
        <v>2888</v>
      </c>
      <c r="I774" t="s">
        <v>34</v>
      </c>
      <c r="J774" t="s">
        <v>1435</v>
      </c>
      <c r="K774" t="s">
        <v>24</v>
      </c>
      <c r="L774" t="s">
        <v>82</v>
      </c>
      <c r="M774" t="s">
        <v>2889</v>
      </c>
      <c r="N774" t="s">
        <v>46</v>
      </c>
      <c r="P774" t="s">
        <v>11101</v>
      </c>
      <c r="Q774" t="s">
        <v>10138</v>
      </c>
      <c r="R774">
        <v>1</v>
      </c>
      <c r="S774" t="s">
        <v>11098</v>
      </c>
      <c r="Y774" s="4" t="s">
        <v>10651</v>
      </c>
      <c r="Z774" s="9">
        <v>1</v>
      </c>
    </row>
    <row r="775" spans="1:26" x14ac:dyDescent="0.25">
      <c r="A775" t="s">
        <v>2884</v>
      </c>
      <c r="B775" t="s">
        <v>2885</v>
      </c>
      <c r="C775" t="s">
        <v>16</v>
      </c>
      <c r="D775" t="s">
        <v>102</v>
      </c>
      <c r="E775" t="s">
        <v>695</v>
      </c>
      <c r="F775" t="s">
        <v>2886</v>
      </c>
      <c r="G775" t="s">
        <v>2887</v>
      </c>
      <c r="H775" t="s">
        <v>2888</v>
      </c>
      <c r="I775" t="s">
        <v>34</v>
      </c>
      <c r="J775" t="s">
        <v>1435</v>
      </c>
      <c r="K775" t="s">
        <v>24</v>
      </c>
      <c r="L775" t="s">
        <v>82</v>
      </c>
      <c r="M775" t="s">
        <v>2889</v>
      </c>
      <c r="N775" t="s">
        <v>46</v>
      </c>
      <c r="P775" t="s">
        <v>11102</v>
      </c>
      <c r="Q775" t="s">
        <v>10138</v>
      </c>
      <c r="R775">
        <v>1</v>
      </c>
      <c r="S775" t="s">
        <v>11098</v>
      </c>
      <c r="Y775" s="4" t="s">
        <v>12139</v>
      </c>
      <c r="Z775" s="9">
        <v>1</v>
      </c>
    </row>
    <row r="776" spans="1:26" x14ac:dyDescent="0.25">
      <c r="A776" t="s">
        <v>2884</v>
      </c>
      <c r="B776" t="s">
        <v>2885</v>
      </c>
      <c r="C776" t="s">
        <v>16</v>
      </c>
      <c r="D776" t="s">
        <v>102</v>
      </c>
      <c r="E776" t="s">
        <v>695</v>
      </c>
      <c r="F776" t="s">
        <v>2886</v>
      </c>
      <c r="G776" t="s">
        <v>2887</v>
      </c>
      <c r="H776" t="s">
        <v>2888</v>
      </c>
      <c r="I776" t="s">
        <v>34</v>
      </c>
      <c r="J776" t="s">
        <v>1435</v>
      </c>
      <c r="K776" t="s">
        <v>24</v>
      </c>
      <c r="L776" t="s">
        <v>82</v>
      </c>
      <c r="M776" t="s">
        <v>2889</v>
      </c>
      <c r="N776" t="s">
        <v>46</v>
      </c>
      <c r="P776" t="s">
        <v>11007</v>
      </c>
      <c r="Q776" t="s">
        <v>11103</v>
      </c>
      <c r="R776">
        <v>3</v>
      </c>
      <c r="S776" t="s">
        <v>11098</v>
      </c>
      <c r="Y776" s="4" t="s">
        <v>13186</v>
      </c>
      <c r="Z776" s="9">
        <v>1</v>
      </c>
    </row>
    <row r="777" spans="1:26" x14ac:dyDescent="0.25">
      <c r="A777" t="s">
        <v>2884</v>
      </c>
      <c r="B777" t="s">
        <v>2885</v>
      </c>
      <c r="C777" t="s">
        <v>16</v>
      </c>
      <c r="D777" t="s">
        <v>102</v>
      </c>
      <c r="E777" t="s">
        <v>695</v>
      </c>
      <c r="F777" t="s">
        <v>2886</v>
      </c>
      <c r="G777" t="s">
        <v>2887</v>
      </c>
      <c r="H777" t="s">
        <v>2888</v>
      </c>
      <c r="I777" t="s">
        <v>34</v>
      </c>
      <c r="J777" t="s">
        <v>1435</v>
      </c>
      <c r="K777" t="s">
        <v>24</v>
      </c>
      <c r="L777" t="s">
        <v>82</v>
      </c>
      <c r="M777" t="s">
        <v>2889</v>
      </c>
      <c r="N777" t="s">
        <v>46</v>
      </c>
      <c r="P777" t="s">
        <v>11104</v>
      </c>
      <c r="Q777" t="s">
        <v>11105</v>
      </c>
      <c r="R777">
        <v>6</v>
      </c>
      <c r="S777" t="s">
        <v>11098</v>
      </c>
      <c r="Y777" s="4" t="s">
        <v>13137</v>
      </c>
      <c r="Z777" s="9">
        <v>1</v>
      </c>
    </row>
    <row r="778" spans="1:26" x14ac:dyDescent="0.25">
      <c r="A778" t="s">
        <v>2884</v>
      </c>
      <c r="B778" t="s">
        <v>2885</v>
      </c>
      <c r="C778" t="s">
        <v>16</v>
      </c>
      <c r="D778" t="s">
        <v>102</v>
      </c>
      <c r="E778" t="s">
        <v>695</v>
      </c>
      <c r="F778" t="s">
        <v>2886</v>
      </c>
      <c r="G778" t="s">
        <v>2887</v>
      </c>
      <c r="H778" t="s">
        <v>2888</v>
      </c>
      <c r="I778" t="s">
        <v>34</v>
      </c>
      <c r="J778" t="s">
        <v>1435</v>
      </c>
      <c r="K778" t="s">
        <v>24</v>
      </c>
      <c r="L778" t="s">
        <v>82</v>
      </c>
      <c r="M778" t="s">
        <v>2889</v>
      </c>
      <c r="N778" t="s">
        <v>46</v>
      </c>
      <c r="P778" t="s">
        <v>11106</v>
      </c>
      <c r="Q778" t="s">
        <v>10165</v>
      </c>
      <c r="R778">
        <v>1</v>
      </c>
      <c r="S778" t="s">
        <v>11098</v>
      </c>
      <c r="Y778" s="4" t="s">
        <v>10609</v>
      </c>
      <c r="Z778" s="9">
        <v>1</v>
      </c>
    </row>
    <row r="779" spans="1:26" x14ac:dyDescent="0.25">
      <c r="A779" t="s">
        <v>2884</v>
      </c>
      <c r="B779" t="s">
        <v>2885</v>
      </c>
      <c r="C779" t="s">
        <v>16</v>
      </c>
      <c r="D779" t="s">
        <v>102</v>
      </c>
      <c r="E779" t="s">
        <v>695</v>
      </c>
      <c r="F779" t="s">
        <v>2886</v>
      </c>
      <c r="G779" t="s">
        <v>2887</v>
      </c>
      <c r="H779" t="s">
        <v>2888</v>
      </c>
      <c r="I779" t="s">
        <v>34</v>
      </c>
      <c r="J779" t="s">
        <v>1435</v>
      </c>
      <c r="K779" t="s">
        <v>24</v>
      </c>
      <c r="L779" t="s">
        <v>82</v>
      </c>
      <c r="M779" t="s">
        <v>2889</v>
      </c>
      <c r="N779" t="s">
        <v>46</v>
      </c>
      <c r="P779" t="s">
        <v>11107</v>
      </c>
      <c r="Q779" t="s">
        <v>10165</v>
      </c>
      <c r="R779">
        <v>1</v>
      </c>
      <c r="S779" t="s">
        <v>11098</v>
      </c>
      <c r="Y779" s="4" t="s">
        <v>13080</v>
      </c>
      <c r="Z779" s="9">
        <v>1</v>
      </c>
    </row>
    <row r="780" spans="1:26" x14ac:dyDescent="0.25">
      <c r="A780" t="s">
        <v>2884</v>
      </c>
      <c r="B780" t="s">
        <v>2885</v>
      </c>
      <c r="C780" t="s">
        <v>16</v>
      </c>
      <c r="D780" t="s">
        <v>102</v>
      </c>
      <c r="E780" t="s">
        <v>695</v>
      </c>
      <c r="F780" t="s">
        <v>2886</v>
      </c>
      <c r="G780" t="s">
        <v>2887</v>
      </c>
      <c r="H780" t="s">
        <v>2888</v>
      </c>
      <c r="I780" t="s">
        <v>34</v>
      </c>
      <c r="J780" t="s">
        <v>1435</v>
      </c>
      <c r="K780" t="s">
        <v>24</v>
      </c>
      <c r="L780" t="s">
        <v>82</v>
      </c>
      <c r="M780" t="s">
        <v>2889</v>
      </c>
      <c r="N780" t="s">
        <v>46</v>
      </c>
      <c r="P780" t="s">
        <v>11108</v>
      </c>
      <c r="Q780" t="s">
        <v>10165</v>
      </c>
      <c r="R780">
        <v>1</v>
      </c>
      <c r="S780" t="s">
        <v>11098</v>
      </c>
      <c r="Y780" s="4" t="s">
        <v>12453</v>
      </c>
      <c r="Z780" s="9">
        <v>1</v>
      </c>
    </row>
    <row r="781" spans="1:26" x14ac:dyDescent="0.25">
      <c r="A781" t="s">
        <v>2884</v>
      </c>
      <c r="B781" t="s">
        <v>2885</v>
      </c>
      <c r="C781" t="s">
        <v>16</v>
      </c>
      <c r="D781" t="s">
        <v>102</v>
      </c>
      <c r="E781" t="s">
        <v>695</v>
      </c>
      <c r="F781" t="s">
        <v>2886</v>
      </c>
      <c r="G781" t="s">
        <v>2887</v>
      </c>
      <c r="H781" t="s">
        <v>2888</v>
      </c>
      <c r="I781" t="s">
        <v>34</v>
      </c>
      <c r="J781" t="s">
        <v>1435</v>
      </c>
      <c r="K781" t="s">
        <v>24</v>
      </c>
      <c r="L781" t="s">
        <v>82</v>
      </c>
      <c r="M781" t="s">
        <v>2889</v>
      </c>
      <c r="N781" t="s">
        <v>46</v>
      </c>
      <c r="P781" t="s">
        <v>11002</v>
      </c>
      <c r="Q781" t="s">
        <v>11109</v>
      </c>
      <c r="R781">
        <v>4</v>
      </c>
      <c r="S781" t="s">
        <v>11098</v>
      </c>
      <c r="Y781" s="4" t="s">
        <v>10761</v>
      </c>
      <c r="Z781" s="9">
        <v>1</v>
      </c>
    </row>
    <row r="782" spans="1:26" x14ac:dyDescent="0.25">
      <c r="A782" t="s">
        <v>2884</v>
      </c>
      <c r="B782" t="s">
        <v>2885</v>
      </c>
      <c r="C782" t="s">
        <v>16</v>
      </c>
      <c r="D782" t="s">
        <v>102</v>
      </c>
      <c r="E782" t="s">
        <v>695</v>
      </c>
      <c r="F782" t="s">
        <v>2886</v>
      </c>
      <c r="G782" t="s">
        <v>2887</v>
      </c>
      <c r="H782" t="s">
        <v>2888</v>
      </c>
      <c r="I782" t="s">
        <v>34</v>
      </c>
      <c r="J782" t="s">
        <v>1435</v>
      </c>
      <c r="K782" t="s">
        <v>24</v>
      </c>
      <c r="L782" t="s">
        <v>82</v>
      </c>
      <c r="M782" t="s">
        <v>2889</v>
      </c>
      <c r="N782" t="s">
        <v>46</v>
      </c>
      <c r="P782" t="s">
        <v>11110</v>
      </c>
      <c r="Q782" t="s">
        <v>10676</v>
      </c>
      <c r="R782">
        <v>1</v>
      </c>
      <c r="S782" t="s">
        <v>11098</v>
      </c>
      <c r="Y782" s="4" t="s">
        <v>11866</v>
      </c>
      <c r="Z782" s="9">
        <v>1</v>
      </c>
    </row>
    <row r="783" spans="1:26" x14ac:dyDescent="0.25">
      <c r="A783" t="s">
        <v>2884</v>
      </c>
      <c r="B783" t="s">
        <v>2885</v>
      </c>
      <c r="C783" t="s">
        <v>16</v>
      </c>
      <c r="D783" t="s">
        <v>102</v>
      </c>
      <c r="E783" t="s">
        <v>695</v>
      </c>
      <c r="F783" t="s">
        <v>2886</v>
      </c>
      <c r="G783" t="s">
        <v>2887</v>
      </c>
      <c r="H783" t="s">
        <v>2888</v>
      </c>
      <c r="I783" t="s">
        <v>34</v>
      </c>
      <c r="J783" t="s">
        <v>1435</v>
      </c>
      <c r="K783" t="s">
        <v>24</v>
      </c>
      <c r="L783" t="s">
        <v>82</v>
      </c>
      <c r="M783" t="s">
        <v>2889</v>
      </c>
      <c r="N783" t="s">
        <v>46</v>
      </c>
      <c r="P783" t="s">
        <v>10252</v>
      </c>
      <c r="Q783" t="s">
        <v>11111</v>
      </c>
      <c r="R783">
        <v>2</v>
      </c>
      <c r="S783" t="s">
        <v>11098</v>
      </c>
      <c r="Y783" s="4" t="s">
        <v>11705</v>
      </c>
      <c r="Z783" s="9">
        <v>1</v>
      </c>
    </row>
    <row r="784" spans="1:26" x14ac:dyDescent="0.25">
      <c r="A784" t="s">
        <v>2884</v>
      </c>
      <c r="B784" t="s">
        <v>2885</v>
      </c>
      <c r="C784" t="s">
        <v>16</v>
      </c>
      <c r="D784" t="s">
        <v>102</v>
      </c>
      <c r="E784" t="s">
        <v>695</v>
      </c>
      <c r="F784" t="s">
        <v>2886</v>
      </c>
      <c r="G784" t="s">
        <v>2887</v>
      </c>
      <c r="H784" t="s">
        <v>2888</v>
      </c>
      <c r="I784" t="s">
        <v>34</v>
      </c>
      <c r="J784" t="s">
        <v>1435</v>
      </c>
      <c r="K784" t="s">
        <v>24</v>
      </c>
      <c r="L784" t="s">
        <v>82</v>
      </c>
      <c r="M784" t="s">
        <v>2889</v>
      </c>
      <c r="N784" t="s">
        <v>46</v>
      </c>
      <c r="P784" t="s">
        <v>11112</v>
      </c>
      <c r="Q784" t="s">
        <v>10392</v>
      </c>
      <c r="R784">
        <v>1</v>
      </c>
      <c r="S784" t="s">
        <v>11098</v>
      </c>
      <c r="Y784" s="4" t="s">
        <v>10748</v>
      </c>
      <c r="Z784" s="9">
        <v>1</v>
      </c>
    </row>
    <row r="785" spans="1:26" x14ac:dyDescent="0.25">
      <c r="A785" t="s">
        <v>2884</v>
      </c>
      <c r="B785" t="s">
        <v>2885</v>
      </c>
      <c r="C785" t="s">
        <v>16</v>
      </c>
      <c r="D785" t="s">
        <v>102</v>
      </c>
      <c r="E785" t="s">
        <v>695</v>
      </c>
      <c r="F785" t="s">
        <v>2886</v>
      </c>
      <c r="G785" t="s">
        <v>2887</v>
      </c>
      <c r="H785" t="s">
        <v>2888</v>
      </c>
      <c r="I785" t="s">
        <v>34</v>
      </c>
      <c r="J785" t="s">
        <v>1435</v>
      </c>
      <c r="K785" t="s">
        <v>24</v>
      </c>
      <c r="L785" t="s">
        <v>82</v>
      </c>
      <c r="M785" t="s">
        <v>2889</v>
      </c>
      <c r="N785" t="s">
        <v>46</v>
      </c>
      <c r="P785" t="s">
        <v>10317</v>
      </c>
      <c r="Q785" t="s">
        <v>10392</v>
      </c>
      <c r="R785">
        <v>1</v>
      </c>
      <c r="S785" t="s">
        <v>11098</v>
      </c>
      <c r="Y785" s="4" t="s">
        <v>13040</v>
      </c>
      <c r="Z785" s="9">
        <v>1</v>
      </c>
    </row>
    <row r="786" spans="1:26" x14ac:dyDescent="0.25">
      <c r="A786" t="s">
        <v>2884</v>
      </c>
      <c r="B786" t="s">
        <v>2885</v>
      </c>
      <c r="C786" t="s">
        <v>16</v>
      </c>
      <c r="D786" t="s">
        <v>102</v>
      </c>
      <c r="E786" t="s">
        <v>695</v>
      </c>
      <c r="F786" t="s">
        <v>2886</v>
      </c>
      <c r="G786" t="s">
        <v>2887</v>
      </c>
      <c r="H786" t="s">
        <v>2888</v>
      </c>
      <c r="I786" t="s">
        <v>34</v>
      </c>
      <c r="J786" t="s">
        <v>1435</v>
      </c>
      <c r="K786" t="s">
        <v>24</v>
      </c>
      <c r="L786" t="s">
        <v>82</v>
      </c>
      <c r="M786" t="s">
        <v>2889</v>
      </c>
      <c r="N786" t="s">
        <v>46</v>
      </c>
      <c r="P786" t="s">
        <v>11113</v>
      </c>
      <c r="Q786" t="s">
        <v>11114</v>
      </c>
      <c r="R786">
        <v>1</v>
      </c>
      <c r="S786" t="s">
        <v>11098</v>
      </c>
      <c r="Y786" s="4" t="s">
        <v>10762</v>
      </c>
      <c r="Z786" s="9">
        <v>1</v>
      </c>
    </row>
    <row r="787" spans="1:26" x14ac:dyDescent="0.25">
      <c r="A787" t="s">
        <v>2884</v>
      </c>
      <c r="B787" t="s">
        <v>2885</v>
      </c>
      <c r="C787" t="s">
        <v>16</v>
      </c>
      <c r="D787" t="s">
        <v>102</v>
      </c>
      <c r="E787" t="s">
        <v>695</v>
      </c>
      <c r="F787" t="s">
        <v>2886</v>
      </c>
      <c r="G787" t="s">
        <v>2887</v>
      </c>
      <c r="H787" t="s">
        <v>2888</v>
      </c>
      <c r="I787" t="s">
        <v>34</v>
      </c>
      <c r="J787" t="s">
        <v>1435</v>
      </c>
      <c r="K787" t="s">
        <v>24</v>
      </c>
      <c r="L787" t="s">
        <v>82</v>
      </c>
      <c r="M787" t="s">
        <v>2889</v>
      </c>
      <c r="N787" t="s">
        <v>46</v>
      </c>
      <c r="P787" t="s">
        <v>11115</v>
      </c>
      <c r="Q787" t="s">
        <v>10529</v>
      </c>
      <c r="R787">
        <v>1</v>
      </c>
      <c r="S787" t="s">
        <v>11098</v>
      </c>
      <c r="Y787" s="4" t="s">
        <v>13150</v>
      </c>
      <c r="Z787" s="9">
        <v>1</v>
      </c>
    </row>
    <row r="788" spans="1:26" x14ac:dyDescent="0.25">
      <c r="A788" t="s">
        <v>2884</v>
      </c>
      <c r="B788" t="s">
        <v>2885</v>
      </c>
      <c r="C788" t="s">
        <v>16</v>
      </c>
      <c r="D788" t="s">
        <v>102</v>
      </c>
      <c r="E788" t="s">
        <v>695</v>
      </c>
      <c r="F788" t="s">
        <v>2886</v>
      </c>
      <c r="G788" t="s">
        <v>2887</v>
      </c>
      <c r="H788" t="s">
        <v>2888</v>
      </c>
      <c r="I788" t="s">
        <v>34</v>
      </c>
      <c r="J788" t="s">
        <v>1435</v>
      </c>
      <c r="K788" t="s">
        <v>24</v>
      </c>
      <c r="L788" t="s">
        <v>82</v>
      </c>
      <c r="M788" t="s">
        <v>2889</v>
      </c>
      <c r="N788" t="s">
        <v>46</v>
      </c>
      <c r="P788" t="s">
        <v>11116</v>
      </c>
      <c r="Q788" t="s">
        <v>10529</v>
      </c>
      <c r="R788">
        <v>1</v>
      </c>
      <c r="S788" t="s">
        <v>11098</v>
      </c>
      <c r="Y788" s="4" t="s">
        <v>10942</v>
      </c>
      <c r="Z788" s="9">
        <v>1</v>
      </c>
    </row>
    <row r="789" spans="1:26" x14ac:dyDescent="0.25">
      <c r="A789" t="s">
        <v>2884</v>
      </c>
      <c r="B789" t="s">
        <v>2885</v>
      </c>
      <c r="C789" t="s">
        <v>16</v>
      </c>
      <c r="D789" t="s">
        <v>102</v>
      </c>
      <c r="E789" t="s">
        <v>695</v>
      </c>
      <c r="F789" t="s">
        <v>2886</v>
      </c>
      <c r="G789" t="s">
        <v>2887</v>
      </c>
      <c r="H789" t="s">
        <v>2888</v>
      </c>
      <c r="I789" t="s">
        <v>34</v>
      </c>
      <c r="J789" t="s">
        <v>1435</v>
      </c>
      <c r="K789" t="s">
        <v>24</v>
      </c>
      <c r="L789" t="s">
        <v>82</v>
      </c>
      <c r="M789" t="s">
        <v>2889</v>
      </c>
      <c r="N789" t="s">
        <v>46</v>
      </c>
      <c r="P789" t="s">
        <v>11004</v>
      </c>
      <c r="Q789" t="s">
        <v>11117</v>
      </c>
      <c r="R789">
        <v>2</v>
      </c>
      <c r="S789" t="s">
        <v>11098</v>
      </c>
      <c r="Y789" s="4" t="s">
        <v>10740</v>
      </c>
      <c r="Z789" s="9">
        <v>1</v>
      </c>
    </row>
    <row r="790" spans="1:26" x14ac:dyDescent="0.25">
      <c r="A790" t="s">
        <v>3404</v>
      </c>
      <c r="B790" t="s">
        <v>3059</v>
      </c>
      <c r="C790" t="s">
        <v>76</v>
      </c>
      <c r="D790" t="s">
        <v>3060</v>
      </c>
      <c r="E790" t="s">
        <v>695</v>
      </c>
      <c r="F790" t="s">
        <v>3405</v>
      </c>
      <c r="G790" t="s">
        <v>3406</v>
      </c>
      <c r="H790" t="s">
        <v>3407</v>
      </c>
      <c r="I790" t="s">
        <v>34</v>
      </c>
      <c r="J790" t="s">
        <v>2658</v>
      </c>
      <c r="K790" t="s">
        <v>24</v>
      </c>
      <c r="L790" t="s">
        <v>224</v>
      </c>
      <c r="M790" t="s">
        <v>3408</v>
      </c>
      <c r="N790" t="s">
        <v>46</v>
      </c>
      <c r="P790" t="s">
        <v>10902</v>
      </c>
      <c r="Q790" t="s">
        <v>10255</v>
      </c>
      <c r="R790">
        <v>1</v>
      </c>
      <c r="S790" t="s">
        <v>11118</v>
      </c>
      <c r="Y790" s="4" t="s">
        <v>11869</v>
      </c>
      <c r="Z790" s="9">
        <v>1</v>
      </c>
    </row>
    <row r="791" spans="1:26" x14ac:dyDescent="0.25">
      <c r="A791" t="s">
        <v>3404</v>
      </c>
      <c r="B791" t="s">
        <v>3059</v>
      </c>
      <c r="C791" t="s">
        <v>76</v>
      </c>
      <c r="D791" t="s">
        <v>3060</v>
      </c>
      <c r="E791" t="s">
        <v>695</v>
      </c>
      <c r="F791" t="s">
        <v>3405</v>
      </c>
      <c r="G791" t="s">
        <v>3406</v>
      </c>
      <c r="H791" t="s">
        <v>3407</v>
      </c>
      <c r="I791" t="s">
        <v>34</v>
      </c>
      <c r="J791" t="s">
        <v>2658</v>
      </c>
      <c r="K791" t="s">
        <v>24</v>
      </c>
      <c r="L791" t="s">
        <v>224</v>
      </c>
      <c r="M791" t="s">
        <v>3408</v>
      </c>
      <c r="N791" t="s">
        <v>46</v>
      </c>
      <c r="P791" t="s">
        <v>11119</v>
      </c>
      <c r="Q791" t="s">
        <v>10255</v>
      </c>
      <c r="R791">
        <v>1</v>
      </c>
      <c r="S791" t="s">
        <v>11118</v>
      </c>
      <c r="Y791" s="4" t="s">
        <v>10977</v>
      </c>
      <c r="Z791" s="9">
        <v>1</v>
      </c>
    </row>
    <row r="792" spans="1:26" x14ac:dyDescent="0.25">
      <c r="A792" t="s">
        <v>3404</v>
      </c>
      <c r="B792" t="s">
        <v>3059</v>
      </c>
      <c r="C792" t="s">
        <v>76</v>
      </c>
      <c r="D792" t="s">
        <v>3060</v>
      </c>
      <c r="E792" t="s">
        <v>695</v>
      </c>
      <c r="F792" t="s">
        <v>3405</v>
      </c>
      <c r="G792" t="s">
        <v>3406</v>
      </c>
      <c r="H792" t="s">
        <v>3407</v>
      </c>
      <c r="I792" t="s">
        <v>34</v>
      </c>
      <c r="J792" t="s">
        <v>2658</v>
      </c>
      <c r="K792" t="s">
        <v>24</v>
      </c>
      <c r="L792" t="s">
        <v>224</v>
      </c>
      <c r="M792" t="s">
        <v>3408</v>
      </c>
      <c r="N792" t="s">
        <v>46</v>
      </c>
      <c r="P792" t="s">
        <v>11120</v>
      </c>
      <c r="Q792" t="s">
        <v>10255</v>
      </c>
      <c r="R792">
        <v>1</v>
      </c>
      <c r="S792" t="s">
        <v>11118</v>
      </c>
      <c r="Y792" s="4" t="s">
        <v>13145</v>
      </c>
      <c r="Z792" s="9">
        <v>1</v>
      </c>
    </row>
    <row r="793" spans="1:26" x14ac:dyDescent="0.25">
      <c r="A793" t="s">
        <v>3404</v>
      </c>
      <c r="B793" t="s">
        <v>3059</v>
      </c>
      <c r="C793" t="s">
        <v>76</v>
      </c>
      <c r="D793" t="s">
        <v>3060</v>
      </c>
      <c r="E793" t="s">
        <v>695</v>
      </c>
      <c r="F793" t="s">
        <v>3405</v>
      </c>
      <c r="G793" t="s">
        <v>3406</v>
      </c>
      <c r="H793" t="s">
        <v>3407</v>
      </c>
      <c r="I793" t="s">
        <v>34</v>
      </c>
      <c r="J793" t="s">
        <v>2658</v>
      </c>
      <c r="K793" t="s">
        <v>24</v>
      </c>
      <c r="L793" t="s">
        <v>224</v>
      </c>
      <c r="M793" t="s">
        <v>3408</v>
      </c>
      <c r="N793" t="s">
        <v>46</v>
      </c>
      <c r="P793" t="s">
        <v>11121</v>
      </c>
      <c r="Q793" t="s">
        <v>10255</v>
      </c>
      <c r="R793">
        <v>1</v>
      </c>
      <c r="S793" t="s">
        <v>11118</v>
      </c>
      <c r="Y793" s="4" t="s">
        <v>11650</v>
      </c>
      <c r="Z793" s="9">
        <v>1</v>
      </c>
    </row>
    <row r="794" spans="1:26" x14ac:dyDescent="0.25">
      <c r="A794" t="s">
        <v>3404</v>
      </c>
      <c r="B794" t="s">
        <v>3059</v>
      </c>
      <c r="C794" t="s">
        <v>76</v>
      </c>
      <c r="D794" t="s">
        <v>3060</v>
      </c>
      <c r="E794" t="s">
        <v>695</v>
      </c>
      <c r="F794" t="s">
        <v>3405</v>
      </c>
      <c r="G794" t="s">
        <v>3406</v>
      </c>
      <c r="H794" t="s">
        <v>3407</v>
      </c>
      <c r="I794" t="s">
        <v>34</v>
      </c>
      <c r="J794" t="s">
        <v>2658</v>
      </c>
      <c r="K794" t="s">
        <v>24</v>
      </c>
      <c r="L794" t="s">
        <v>224</v>
      </c>
      <c r="M794" t="s">
        <v>3408</v>
      </c>
      <c r="N794" t="s">
        <v>46</v>
      </c>
      <c r="P794" t="s">
        <v>11122</v>
      </c>
      <c r="Q794" t="s">
        <v>10255</v>
      </c>
      <c r="R794">
        <v>1</v>
      </c>
      <c r="S794" t="s">
        <v>11118</v>
      </c>
      <c r="Y794" s="4" t="s">
        <v>12041</v>
      </c>
      <c r="Z794" s="9">
        <v>1</v>
      </c>
    </row>
    <row r="795" spans="1:26" x14ac:dyDescent="0.25">
      <c r="A795" t="s">
        <v>3404</v>
      </c>
      <c r="B795" t="s">
        <v>3059</v>
      </c>
      <c r="C795" t="s">
        <v>76</v>
      </c>
      <c r="D795" t="s">
        <v>3060</v>
      </c>
      <c r="E795" t="s">
        <v>695</v>
      </c>
      <c r="F795" t="s">
        <v>3405</v>
      </c>
      <c r="G795" t="s">
        <v>3406</v>
      </c>
      <c r="H795" t="s">
        <v>3407</v>
      </c>
      <c r="I795" t="s">
        <v>34</v>
      </c>
      <c r="J795" t="s">
        <v>2658</v>
      </c>
      <c r="K795" t="s">
        <v>24</v>
      </c>
      <c r="L795" t="s">
        <v>224</v>
      </c>
      <c r="M795" t="s">
        <v>3408</v>
      </c>
      <c r="N795" t="s">
        <v>46</v>
      </c>
      <c r="P795" t="s">
        <v>11123</v>
      </c>
      <c r="Q795" t="s">
        <v>10255</v>
      </c>
      <c r="R795">
        <v>1</v>
      </c>
      <c r="S795" t="s">
        <v>11118</v>
      </c>
      <c r="Y795" s="4" t="s">
        <v>10639</v>
      </c>
      <c r="Z795" s="9">
        <v>1</v>
      </c>
    </row>
    <row r="796" spans="1:26" x14ac:dyDescent="0.25">
      <c r="A796" t="s">
        <v>3404</v>
      </c>
      <c r="B796" t="s">
        <v>3059</v>
      </c>
      <c r="C796" t="s">
        <v>76</v>
      </c>
      <c r="D796" t="s">
        <v>3060</v>
      </c>
      <c r="E796" t="s">
        <v>695</v>
      </c>
      <c r="F796" t="s">
        <v>3405</v>
      </c>
      <c r="G796" t="s">
        <v>3406</v>
      </c>
      <c r="H796" t="s">
        <v>3407</v>
      </c>
      <c r="I796" t="s">
        <v>34</v>
      </c>
      <c r="J796" t="s">
        <v>2658</v>
      </c>
      <c r="K796" t="s">
        <v>24</v>
      </c>
      <c r="L796" t="s">
        <v>224</v>
      </c>
      <c r="M796" t="s">
        <v>3408</v>
      </c>
      <c r="N796" t="s">
        <v>46</v>
      </c>
      <c r="P796" t="s">
        <v>11124</v>
      </c>
      <c r="Q796" t="s">
        <v>10255</v>
      </c>
      <c r="R796">
        <v>1</v>
      </c>
      <c r="S796" t="s">
        <v>11118</v>
      </c>
      <c r="Y796" s="4" t="s">
        <v>10182</v>
      </c>
      <c r="Z796" s="9">
        <v>1</v>
      </c>
    </row>
    <row r="797" spans="1:26" x14ac:dyDescent="0.25">
      <c r="A797" t="s">
        <v>3404</v>
      </c>
      <c r="B797" t="s">
        <v>3059</v>
      </c>
      <c r="C797" t="s">
        <v>76</v>
      </c>
      <c r="D797" t="s">
        <v>3060</v>
      </c>
      <c r="E797" t="s">
        <v>695</v>
      </c>
      <c r="F797" t="s">
        <v>3405</v>
      </c>
      <c r="G797" t="s">
        <v>3406</v>
      </c>
      <c r="H797" t="s">
        <v>3407</v>
      </c>
      <c r="I797" t="s">
        <v>34</v>
      </c>
      <c r="J797" t="s">
        <v>2658</v>
      </c>
      <c r="K797" t="s">
        <v>24</v>
      </c>
      <c r="L797" t="s">
        <v>224</v>
      </c>
      <c r="M797" t="s">
        <v>3408</v>
      </c>
      <c r="N797" t="s">
        <v>46</v>
      </c>
      <c r="P797" t="s">
        <v>11125</v>
      </c>
      <c r="Q797" t="s">
        <v>10255</v>
      </c>
      <c r="R797">
        <v>1</v>
      </c>
      <c r="S797" t="s">
        <v>11118</v>
      </c>
      <c r="Y797" s="4" t="s">
        <v>11540</v>
      </c>
      <c r="Z797" s="9">
        <v>1</v>
      </c>
    </row>
    <row r="798" spans="1:26" x14ac:dyDescent="0.25">
      <c r="A798" t="s">
        <v>3404</v>
      </c>
      <c r="B798" t="s">
        <v>3059</v>
      </c>
      <c r="C798" t="s">
        <v>76</v>
      </c>
      <c r="D798" t="s">
        <v>3060</v>
      </c>
      <c r="E798" t="s">
        <v>695</v>
      </c>
      <c r="F798" t="s">
        <v>3405</v>
      </c>
      <c r="G798" t="s">
        <v>3406</v>
      </c>
      <c r="H798" t="s">
        <v>3407</v>
      </c>
      <c r="I798" t="s">
        <v>34</v>
      </c>
      <c r="J798" t="s">
        <v>2658</v>
      </c>
      <c r="K798" t="s">
        <v>24</v>
      </c>
      <c r="L798" t="s">
        <v>224</v>
      </c>
      <c r="M798" t="s">
        <v>3408</v>
      </c>
      <c r="N798" t="s">
        <v>46</v>
      </c>
      <c r="P798" t="s">
        <v>11126</v>
      </c>
      <c r="Q798" t="s">
        <v>10255</v>
      </c>
      <c r="R798">
        <v>1</v>
      </c>
      <c r="S798" t="s">
        <v>11118</v>
      </c>
      <c r="Y798" s="4" t="s">
        <v>11229</v>
      </c>
      <c r="Z798" s="9">
        <v>1</v>
      </c>
    </row>
    <row r="799" spans="1:26" x14ac:dyDescent="0.25">
      <c r="A799" t="s">
        <v>3404</v>
      </c>
      <c r="B799" t="s">
        <v>3059</v>
      </c>
      <c r="C799" t="s">
        <v>76</v>
      </c>
      <c r="D799" t="s">
        <v>3060</v>
      </c>
      <c r="E799" t="s">
        <v>695</v>
      </c>
      <c r="F799" t="s">
        <v>3405</v>
      </c>
      <c r="G799" t="s">
        <v>3406</v>
      </c>
      <c r="H799" t="s">
        <v>3407</v>
      </c>
      <c r="I799" t="s">
        <v>34</v>
      </c>
      <c r="J799" t="s">
        <v>2658</v>
      </c>
      <c r="K799" t="s">
        <v>24</v>
      </c>
      <c r="L799" t="s">
        <v>224</v>
      </c>
      <c r="M799" t="s">
        <v>3408</v>
      </c>
      <c r="N799" t="s">
        <v>46</v>
      </c>
      <c r="P799" t="s">
        <v>11127</v>
      </c>
      <c r="Q799" t="s">
        <v>10255</v>
      </c>
      <c r="R799">
        <v>1</v>
      </c>
      <c r="S799" t="s">
        <v>11118</v>
      </c>
      <c r="Y799" s="4" t="s">
        <v>10616</v>
      </c>
      <c r="Z799" s="9">
        <v>1</v>
      </c>
    </row>
    <row r="800" spans="1:26" x14ac:dyDescent="0.25">
      <c r="A800" t="s">
        <v>2884</v>
      </c>
      <c r="B800" t="s">
        <v>6784</v>
      </c>
      <c r="C800" t="s">
        <v>16</v>
      </c>
      <c r="D800" t="s">
        <v>102</v>
      </c>
      <c r="E800" t="s">
        <v>695</v>
      </c>
      <c r="F800" t="s">
        <v>6785</v>
      </c>
      <c r="G800" t="s">
        <v>6786</v>
      </c>
      <c r="H800" t="s">
        <v>6787</v>
      </c>
      <c r="I800" t="s">
        <v>34</v>
      </c>
      <c r="J800" t="s">
        <v>1372</v>
      </c>
      <c r="K800" t="s">
        <v>24</v>
      </c>
      <c r="L800" t="s">
        <v>82</v>
      </c>
      <c r="M800" t="s">
        <v>6788</v>
      </c>
      <c r="N800" t="s">
        <v>46</v>
      </c>
      <c r="P800" t="s">
        <v>11104</v>
      </c>
      <c r="Q800" t="s">
        <v>11128</v>
      </c>
      <c r="R800">
        <v>2</v>
      </c>
      <c r="S800" t="s">
        <v>10374</v>
      </c>
      <c r="Y800" s="4" t="s">
        <v>12168</v>
      </c>
      <c r="Z800" s="9">
        <v>1</v>
      </c>
    </row>
    <row r="801" spans="1:26" x14ac:dyDescent="0.25">
      <c r="A801" t="s">
        <v>2884</v>
      </c>
      <c r="B801" t="s">
        <v>6784</v>
      </c>
      <c r="C801" t="s">
        <v>16</v>
      </c>
      <c r="D801" t="s">
        <v>102</v>
      </c>
      <c r="E801" t="s">
        <v>695</v>
      </c>
      <c r="F801" t="s">
        <v>6785</v>
      </c>
      <c r="G801" t="s">
        <v>6786</v>
      </c>
      <c r="H801" t="s">
        <v>6787</v>
      </c>
      <c r="I801" t="s">
        <v>34</v>
      </c>
      <c r="J801" t="s">
        <v>1372</v>
      </c>
      <c r="K801" t="s">
        <v>24</v>
      </c>
      <c r="L801" t="s">
        <v>82</v>
      </c>
      <c r="M801" t="s">
        <v>6788</v>
      </c>
      <c r="N801" t="s">
        <v>46</v>
      </c>
      <c r="P801" t="s">
        <v>11007</v>
      </c>
      <c r="Q801" t="s">
        <v>10508</v>
      </c>
      <c r="R801">
        <v>1</v>
      </c>
      <c r="S801" t="s">
        <v>10374</v>
      </c>
      <c r="Y801" s="4" t="s">
        <v>12141</v>
      </c>
      <c r="Z801" s="9">
        <v>1</v>
      </c>
    </row>
    <row r="802" spans="1:26" x14ac:dyDescent="0.25">
      <c r="A802" t="s">
        <v>2884</v>
      </c>
      <c r="B802" t="s">
        <v>2885</v>
      </c>
      <c r="C802" t="s">
        <v>16</v>
      </c>
      <c r="D802" t="s">
        <v>102</v>
      </c>
      <c r="E802" t="s">
        <v>695</v>
      </c>
      <c r="F802" t="s">
        <v>3558</v>
      </c>
      <c r="G802" t="s">
        <v>3559</v>
      </c>
      <c r="H802" t="s">
        <v>3560</v>
      </c>
      <c r="I802" t="s">
        <v>34</v>
      </c>
      <c r="J802" t="s">
        <v>1435</v>
      </c>
      <c r="K802" t="s">
        <v>24</v>
      </c>
      <c r="L802" t="s">
        <v>82</v>
      </c>
      <c r="M802" t="s">
        <v>3561</v>
      </c>
      <c r="N802" t="s">
        <v>46</v>
      </c>
      <c r="P802" t="s">
        <v>11099</v>
      </c>
      <c r="Q802" t="s">
        <v>10138</v>
      </c>
      <c r="R802">
        <v>1</v>
      </c>
      <c r="S802" t="s">
        <v>11129</v>
      </c>
      <c r="Y802" s="4" t="s">
        <v>12079</v>
      </c>
      <c r="Z802" s="9">
        <v>1</v>
      </c>
    </row>
    <row r="803" spans="1:26" x14ac:dyDescent="0.25">
      <c r="A803" t="s">
        <v>2884</v>
      </c>
      <c r="B803" t="s">
        <v>2885</v>
      </c>
      <c r="C803" t="s">
        <v>16</v>
      </c>
      <c r="D803" t="s">
        <v>102</v>
      </c>
      <c r="E803" t="s">
        <v>695</v>
      </c>
      <c r="F803" t="s">
        <v>3558</v>
      </c>
      <c r="G803" t="s">
        <v>3559</v>
      </c>
      <c r="H803" t="s">
        <v>3560</v>
      </c>
      <c r="I803" t="s">
        <v>34</v>
      </c>
      <c r="J803" t="s">
        <v>1435</v>
      </c>
      <c r="K803" t="s">
        <v>24</v>
      </c>
      <c r="L803" t="s">
        <v>82</v>
      </c>
      <c r="M803" t="s">
        <v>3561</v>
      </c>
      <c r="N803" t="s">
        <v>46</v>
      </c>
      <c r="P803" t="s">
        <v>11130</v>
      </c>
      <c r="Q803" t="s">
        <v>10138</v>
      </c>
      <c r="R803">
        <v>1</v>
      </c>
      <c r="S803" t="s">
        <v>11129</v>
      </c>
      <c r="Y803" s="4" t="s">
        <v>13204</v>
      </c>
      <c r="Z803" s="9">
        <v>1</v>
      </c>
    </row>
    <row r="804" spans="1:26" x14ac:dyDescent="0.25">
      <c r="A804" t="s">
        <v>2884</v>
      </c>
      <c r="B804" t="s">
        <v>2885</v>
      </c>
      <c r="C804" t="s">
        <v>16</v>
      </c>
      <c r="D804" t="s">
        <v>102</v>
      </c>
      <c r="E804" t="s">
        <v>695</v>
      </c>
      <c r="F804" t="s">
        <v>3558</v>
      </c>
      <c r="G804" t="s">
        <v>3559</v>
      </c>
      <c r="H804" t="s">
        <v>3560</v>
      </c>
      <c r="I804" t="s">
        <v>34</v>
      </c>
      <c r="J804" t="s">
        <v>1435</v>
      </c>
      <c r="K804" t="s">
        <v>24</v>
      </c>
      <c r="L804" t="s">
        <v>82</v>
      </c>
      <c r="M804" t="s">
        <v>3561</v>
      </c>
      <c r="N804" t="s">
        <v>46</v>
      </c>
      <c r="P804" t="s">
        <v>11104</v>
      </c>
      <c r="Q804" t="s">
        <v>11131</v>
      </c>
      <c r="R804">
        <v>5</v>
      </c>
      <c r="S804" t="s">
        <v>11129</v>
      </c>
      <c r="Y804" s="4" t="s">
        <v>12364</v>
      </c>
      <c r="Z804" s="9">
        <v>1</v>
      </c>
    </row>
    <row r="805" spans="1:26" x14ac:dyDescent="0.25">
      <c r="A805" t="s">
        <v>2884</v>
      </c>
      <c r="B805" t="s">
        <v>2885</v>
      </c>
      <c r="C805" t="s">
        <v>16</v>
      </c>
      <c r="D805" t="s">
        <v>102</v>
      </c>
      <c r="E805" t="s">
        <v>695</v>
      </c>
      <c r="F805" t="s">
        <v>3558</v>
      </c>
      <c r="G805" t="s">
        <v>3559</v>
      </c>
      <c r="H805" t="s">
        <v>3560</v>
      </c>
      <c r="I805" t="s">
        <v>34</v>
      </c>
      <c r="J805" t="s">
        <v>1435</v>
      </c>
      <c r="K805" t="s">
        <v>24</v>
      </c>
      <c r="L805" t="s">
        <v>82</v>
      </c>
      <c r="M805" t="s">
        <v>3561</v>
      </c>
      <c r="N805" t="s">
        <v>46</v>
      </c>
      <c r="P805" t="s">
        <v>11108</v>
      </c>
      <c r="Q805" t="s">
        <v>11132</v>
      </c>
      <c r="R805">
        <v>5</v>
      </c>
      <c r="S805" t="s">
        <v>11129</v>
      </c>
      <c r="Y805" s="4" t="s">
        <v>11994</v>
      </c>
      <c r="Z805" s="9">
        <v>1</v>
      </c>
    </row>
    <row r="806" spans="1:26" x14ac:dyDescent="0.25">
      <c r="A806" t="s">
        <v>2884</v>
      </c>
      <c r="B806" t="s">
        <v>2885</v>
      </c>
      <c r="C806" t="s">
        <v>16</v>
      </c>
      <c r="D806" t="s">
        <v>102</v>
      </c>
      <c r="E806" t="s">
        <v>695</v>
      </c>
      <c r="F806" t="s">
        <v>3558</v>
      </c>
      <c r="G806" t="s">
        <v>3559</v>
      </c>
      <c r="H806" t="s">
        <v>3560</v>
      </c>
      <c r="I806" t="s">
        <v>34</v>
      </c>
      <c r="J806" t="s">
        <v>1435</v>
      </c>
      <c r="K806" t="s">
        <v>24</v>
      </c>
      <c r="L806" t="s">
        <v>82</v>
      </c>
      <c r="M806" t="s">
        <v>3561</v>
      </c>
      <c r="N806" t="s">
        <v>46</v>
      </c>
      <c r="P806" t="s">
        <v>11002</v>
      </c>
      <c r="Q806" t="s">
        <v>11133</v>
      </c>
      <c r="R806">
        <v>5</v>
      </c>
      <c r="S806" t="s">
        <v>11129</v>
      </c>
      <c r="Y806" s="4" t="s">
        <v>12249</v>
      </c>
      <c r="Z806" s="9">
        <v>1</v>
      </c>
    </row>
    <row r="807" spans="1:26" x14ac:dyDescent="0.25">
      <c r="A807" t="s">
        <v>2884</v>
      </c>
      <c r="B807" t="s">
        <v>2885</v>
      </c>
      <c r="C807" t="s">
        <v>16</v>
      </c>
      <c r="D807" t="s">
        <v>102</v>
      </c>
      <c r="E807" t="s">
        <v>695</v>
      </c>
      <c r="F807" t="s">
        <v>3558</v>
      </c>
      <c r="G807" t="s">
        <v>3559</v>
      </c>
      <c r="H807" t="s">
        <v>3560</v>
      </c>
      <c r="I807" t="s">
        <v>34</v>
      </c>
      <c r="J807" t="s">
        <v>1435</v>
      </c>
      <c r="K807" t="s">
        <v>24</v>
      </c>
      <c r="L807" t="s">
        <v>82</v>
      </c>
      <c r="M807" t="s">
        <v>3561</v>
      </c>
      <c r="N807" t="s">
        <v>46</v>
      </c>
      <c r="P807" t="s">
        <v>10317</v>
      </c>
      <c r="Q807" t="s">
        <v>11134</v>
      </c>
      <c r="R807">
        <v>4</v>
      </c>
      <c r="S807" t="s">
        <v>11129</v>
      </c>
      <c r="Y807" s="4" t="s">
        <v>10397</v>
      </c>
      <c r="Z807" s="9">
        <v>1</v>
      </c>
    </row>
    <row r="808" spans="1:26" x14ac:dyDescent="0.25">
      <c r="A808" t="s">
        <v>2884</v>
      </c>
      <c r="B808" t="s">
        <v>2885</v>
      </c>
      <c r="C808" t="s">
        <v>16</v>
      </c>
      <c r="D808" t="s">
        <v>102</v>
      </c>
      <c r="E808" t="s">
        <v>695</v>
      </c>
      <c r="F808" t="s">
        <v>3558</v>
      </c>
      <c r="G808" t="s">
        <v>3559</v>
      </c>
      <c r="H808" t="s">
        <v>3560</v>
      </c>
      <c r="I808" t="s">
        <v>34</v>
      </c>
      <c r="J808" t="s">
        <v>1435</v>
      </c>
      <c r="K808" t="s">
        <v>24</v>
      </c>
      <c r="L808" t="s">
        <v>82</v>
      </c>
      <c r="M808" t="s">
        <v>3561</v>
      </c>
      <c r="N808" t="s">
        <v>46</v>
      </c>
      <c r="P808" t="s">
        <v>10733</v>
      </c>
      <c r="Q808" t="s">
        <v>11135</v>
      </c>
      <c r="R808">
        <v>3</v>
      </c>
      <c r="S808" t="s">
        <v>11129</v>
      </c>
      <c r="Y808" s="4" t="s">
        <v>10351</v>
      </c>
      <c r="Z808" s="9">
        <v>1</v>
      </c>
    </row>
    <row r="809" spans="1:26" x14ac:dyDescent="0.25">
      <c r="A809" t="s">
        <v>2884</v>
      </c>
      <c r="B809" t="s">
        <v>2885</v>
      </c>
      <c r="C809" t="s">
        <v>16</v>
      </c>
      <c r="D809" t="s">
        <v>102</v>
      </c>
      <c r="E809" t="s">
        <v>695</v>
      </c>
      <c r="F809" t="s">
        <v>3558</v>
      </c>
      <c r="G809" t="s">
        <v>3559</v>
      </c>
      <c r="H809" t="s">
        <v>3560</v>
      </c>
      <c r="I809" t="s">
        <v>34</v>
      </c>
      <c r="J809" t="s">
        <v>1435</v>
      </c>
      <c r="K809" t="s">
        <v>24</v>
      </c>
      <c r="L809" t="s">
        <v>82</v>
      </c>
      <c r="M809" t="s">
        <v>3561</v>
      </c>
      <c r="N809" t="s">
        <v>46</v>
      </c>
      <c r="P809" t="s">
        <v>4450</v>
      </c>
      <c r="Q809" t="s">
        <v>11136</v>
      </c>
      <c r="R809">
        <v>1</v>
      </c>
      <c r="S809" t="s">
        <v>11129</v>
      </c>
      <c r="Y809" s="4" t="s">
        <v>11715</v>
      </c>
      <c r="Z809" s="9">
        <v>1</v>
      </c>
    </row>
    <row r="810" spans="1:26" x14ac:dyDescent="0.25">
      <c r="A810" t="s">
        <v>2884</v>
      </c>
      <c r="B810" t="s">
        <v>2885</v>
      </c>
      <c r="C810" t="s">
        <v>16</v>
      </c>
      <c r="D810" t="s">
        <v>102</v>
      </c>
      <c r="E810" t="s">
        <v>695</v>
      </c>
      <c r="F810" t="s">
        <v>3558</v>
      </c>
      <c r="G810" t="s">
        <v>3559</v>
      </c>
      <c r="H810" t="s">
        <v>3560</v>
      </c>
      <c r="I810" t="s">
        <v>34</v>
      </c>
      <c r="J810" t="s">
        <v>1435</v>
      </c>
      <c r="K810" t="s">
        <v>24</v>
      </c>
      <c r="L810" t="s">
        <v>82</v>
      </c>
      <c r="M810" t="s">
        <v>3561</v>
      </c>
      <c r="N810" t="s">
        <v>46</v>
      </c>
      <c r="P810" t="s">
        <v>11137</v>
      </c>
      <c r="Q810" t="s">
        <v>10676</v>
      </c>
      <c r="R810">
        <v>1</v>
      </c>
      <c r="S810" t="s">
        <v>11129</v>
      </c>
      <c r="Y810" s="4" t="s">
        <v>10625</v>
      </c>
      <c r="Z810" s="9">
        <v>1</v>
      </c>
    </row>
    <row r="811" spans="1:26" x14ac:dyDescent="0.25">
      <c r="A811" t="s">
        <v>2884</v>
      </c>
      <c r="B811" t="s">
        <v>2885</v>
      </c>
      <c r="C811" t="s">
        <v>16</v>
      </c>
      <c r="D811" t="s">
        <v>102</v>
      </c>
      <c r="E811" t="s">
        <v>695</v>
      </c>
      <c r="F811" t="s">
        <v>3558</v>
      </c>
      <c r="G811" t="s">
        <v>3559</v>
      </c>
      <c r="H811" t="s">
        <v>3560</v>
      </c>
      <c r="I811" t="s">
        <v>34</v>
      </c>
      <c r="J811" t="s">
        <v>1435</v>
      </c>
      <c r="K811" t="s">
        <v>24</v>
      </c>
      <c r="L811" t="s">
        <v>82</v>
      </c>
      <c r="M811" t="s">
        <v>3561</v>
      </c>
      <c r="N811" t="s">
        <v>46</v>
      </c>
      <c r="P811" t="s">
        <v>10252</v>
      </c>
      <c r="Q811" t="s">
        <v>10676</v>
      </c>
      <c r="R811">
        <v>1</v>
      </c>
      <c r="S811" t="s">
        <v>11129</v>
      </c>
      <c r="Y811" s="4" t="s">
        <v>11506</v>
      </c>
      <c r="Z811" s="9">
        <v>1</v>
      </c>
    </row>
    <row r="812" spans="1:26" x14ac:dyDescent="0.25">
      <c r="A812" t="s">
        <v>2884</v>
      </c>
      <c r="B812" t="s">
        <v>2885</v>
      </c>
      <c r="C812" t="s">
        <v>16</v>
      </c>
      <c r="D812" t="s">
        <v>102</v>
      </c>
      <c r="E812" t="s">
        <v>695</v>
      </c>
      <c r="F812" t="s">
        <v>3558</v>
      </c>
      <c r="G812" t="s">
        <v>3559</v>
      </c>
      <c r="H812" t="s">
        <v>3560</v>
      </c>
      <c r="I812" t="s">
        <v>34</v>
      </c>
      <c r="J812" t="s">
        <v>1435</v>
      </c>
      <c r="K812" t="s">
        <v>24</v>
      </c>
      <c r="L812" t="s">
        <v>82</v>
      </c>
      <c r="M812" t="s">
        <v>3561</v>
      </c>
      <c r="N812" t="s">
        <v>46</v>
      </c>
      <c r="P812" t="s">
        <v>11007</v>
      </c>
      <c r="Q812" t="s">
        <v>11138</v>
      </c>
      <c r="R812">
        <v>4</v>
      </c>
      <c r="S812" t="s">
        <v>11129</v>
      </c>
      <c r="Y812" s="4" t="s">
        <v>11628</v>
      </c>
      <c r="Z812" s="9">
        <v>1</v>
      </c>
    </row>
    <row r="813" spans="1:26" x14ac:dyDescent="0.25">
      <c r="A813" t="s">
        <v>2884</v>
      </c>
      <c r="B813" t="s">
        <v>2885</v>
      </c>
      <c r="C813" t="s">
        <v>16</v>
      </c>
      <c r="D813" t="s">
        <v>102</v>
      </c>
      <c r="E813" t="s">
        <v>695</v>
      </c>
      <c r="F813" t="s">
        <v>3558</v>
      </c>
      <c r="G813" t="s">
        <v>3559</v>
      </c>
      <c r="H813" t="s">
        <v>3560</v>
      </c>
      <c r="I813" t="s">
        <v>34</v>
      </c>
      <c r="J813" t="s">
        <v>1435</v>
      </c>
      <c r="K813" t="s">
        <v>24</v>
      </c>
      <c r="L813" t="s">
        <v>82</v>
      </c>
      <c r="M813" t="s">
        <v>3561</v>
      </c>
      <c r="N813" t="s">
        <v>46</v>
      </c>
      <c r="P813" t="s">
        <v>11139</v>
      </c>
      <c r="Q813" t="s">
        <v>10154</v>
      </c>
      <c r="R813">
        <v>1</v>
      </c>
      <c r="S813" t="s">
        <v>11129</v>
      </c>
      <c r="Y813" s="4" t="s">
        <v>12206</v>
      </c>
      <c r="Z813" s="9">
        <v>1</v>
      </c>
    </row>
    <row r="814" spans="1:26" x14ac:dyDescent="0.25">
      <c r="A814" t="s">
        <v>2884</v>
      </c>
      <c r="B814" t="s">
        <v>2885</v>
      </c>
      <c r="C814" t="s">
        <v>16</v>
      </c>
      <c r="D814" t="s">
        <v>102</v>
      </c>
      <c r="E814" t="s">
        <v>695</v>
      </c>
      <c r="F814" t="s">
        <v>3558</v>
      </c>
      <c r="G814" t="s">
        <v>3559</v>
      </c>
      <c r="H814" t="s">
        <v>3560</v>
      </c>
      <c r="I814" t="s">
        <v>34</v>
      </c>
      <c r="J814" t="s">
        <v>1435</v>
      </c>
      <c r="K814" t="s">
        <v>24</v>
      </c>
      <c r="L814" t="s">
        <v>82</v>
      </c>
      <c r="M814" t="s">
        <v>3561</v>
      </c>
      <c r="N814" t="s">
        <v>46</v>
      </c>
      <c r="P814" t="s">
        <v>11004</v>
      </c>
      <c r="Q814" t="s">
        <v>11140</v>
      </c>
      <c r="R814">
        <v>1</v>
      </c>
      <c r="S814" t="s">
        <v>11129</v>
      </c>
      <c r="Y814" s="4" t="s">
        <v>11447</v>
      </c>
      <c r="Z814" s="9">
        <v>1</v>
      </c>
    </row>
    <row r="815" spans="1:26" x14ac:dyDescent="0.25">
      <c r="A815" t="s">
        <v>2884</v>
      </c>
      <c r="B815" t="s">
        <v>2885</v>
      </c>
      <c r="C815" t="s">
        <v>16</v>
      </c>
      <c r="D815" t="s">
        <v>102</v>
      </c>
      <c r="E815" t="s">
        <v>695</v>
      </c>
      <c r="F815" t="s">
        <v>3558</v>
      </c>
      <c r="G815" t="s">
        <v>3559</v>
      </c>
      <c r="H815" t="s">
        <v>3560</v>
      </c>
      <c r="I815" t="s">
        <v>34</v>
      </c>
      <c r="J815" t="s">
        <v>1435</v>
      </c>
      <c r="K815" t="s">
        <v>24</v>
      </c>
      <c r="L815" t="s">
        <v>82</v>
      </c>
      <c r="M815" t="s">
        <v>3561</v>
      </c>
      <c r="N815" t="s">
        <v>46</v>
      </c>
      <c r="P815" t="s">
        <v>11141</v>
      </c>
      <c r="Q815" t="s">
        <v>11142</v>
      </c>
      <c r="R815">
        <v>1</v>
      </c>
      <c r="S815" t="s">
        <v>11129</v>
      </c>
      <c r="Y815" s="4" t="s">
        <v>12163</v>
      </c>
      <c r="Z815" s="9">
        <v>1</v>
      </c>
    </row>
    <row r="816" spans="1:26" x14ac:dyDescent="0.25">
      <c r="A816" t="s">
        <v>2884</v>
      </c>
      <c r="B816" t="s">
        <v>2885</v>
      </c>
      <c r="C816" t="s">
        <v>16</v>
      </c>
      <c r="D816" t="s">
        <v>102</v>
      </c>
      <c r="E816" t="s">
        <v>695</v>
      </c>
      <c r="F816" t="s">
        <v>3558</v>
      </c>
      <c r="G816" t="s">
        <v>3559</v>
      </c>
      <c r="H816" t="s">
        <v>3560</v>
      </c>
      <c r="I816" t="s">
        <v>34</v>
      </c>
      <c r="J816" t="s">
        <v>1435</v>
      </c>
      <c r="K816" t="s">
        <v>24</v>
      </c>
      <c r="L816" t="s">
        <v>82</v>
      </c>
      <c r="M816" t="s">
        <v>3561</v>
      </c>
      <c r="N816" t="s">
        <v>46</v>
      </c>
      <c r="P816" t="s">
        <v>11143</v>
      </c>
      <c r="Q816" t="s">
        <v>11144</v>
      </c>
      <c r="R816">
        <v>1</v>
      </c>
      <c r="S816" t="s">
        <v>11129</v>
      </c>
      <c r="Y816" s="4" t="s">
        <v>11531</v>
      </c>
      <c r="Z816" s="9">
        <v>1</v>
      </c>
    </row>
    <row r="817" spans="1:26" x14ac:dyDescent="0.25">
      <c r="A817" t="s">
        <v>2884</v>
      </c>
      <c r="B817" t="s">
        <v>2885</v>
      </c>
      <c r="C817" t="s">
        <v>16</v>
      </c>
      <c r="D817" t="s">
        <v>102</v>
      </c>
      <c r="E817" t="s">
        <v>695</v>
      </c>
      <c r="F817" t="s">
        <v>3558</v>
      </c>
      <c r="G817" t="s">
        <v>3559</v>
      </c>
      <c r="H817" t="s">
        <v>3560</v>
      </c>
      <c r="I817" t="s">
        <v>34</v>
      </c>
      <c r="J817" t="s">
        <v>1435</v>
      </c>
      <c r="K817" t="s">
        <v>24</v>
      </c>
      <c r="L817" t="s">
        <v>82</v>
      </c>
      <c r="M817" t="s">
        <v>3561</v>
      </c>
      <c r="N817" t="s">
        <v>46</v>
      </c>
      <c r="P817" t="s">
        <v>11145</v>
      </c>
      <c r="Q817" t="s">
        <v>10405</v>
      </c>
      <c r="R817">
        <v>1</v>
      </c>
      <c r="S817" t="s">
        <v>11129</v>
      </c>
      <c r="Y817" s="4" t="s">
        <v>12825</v>
      </c>
      <c r="Z817" s="9">
        <v>1</v>
      </c>
    </row>
    <row r="818" spans="1:26" x14ac:dyDescent="0.25">
      <c r="A818" t="s">
        <v>2884</v>
      </c>
      <c r="B818" t="s">
        <v>6784</v>
      </c>
      <c r="C818" t="s">
        <v>16</v>
      </c>
      <c r="D818" t="s">
        <v>102</v>
      </c>
      <c r="E818" t="s">
        <v>695</v>
      </c>
      <c r="F818" t="s">
        <v>7652</v>
      </c>
      <c r="G818" t="s">
        <v>7653</v>
      </c>
      <c r="H818" t="s">
        <v>7654</v>
      </c>
      <c r="I818" t="s">
        <v>34</v>
      </c>
      <c r="J818" t="s">
        <v>1372</v>
      </c>
      <c r="K818" t="s">
        <v>24</v>
      </c>
      <c r="L818" t="s">
        <v>82</v>
      </c>
      <c r="M818" t="s">
        <v>7655</v>
      </c>
      <c r="N818" t="s">
        <v>46</v>
      </c>
      <c r="P818" t="s">
        <v>11004</v>
      </c>
      <c r="Q818" t="s">
        <v>11146</v>
      </c>
      <c r="R818">
        <v>2</v>
      </c>
      <c r="S818" t="s">
        <v>11147</v>
      </c>
      <c r="Y818" s="4" t="s">
        <v>12345</v>
      </c>
      <c r="Z818" s="9">
        <v>1</v>
      </c>
    </row>
    <row r="819" spans="1:26" x14ac:dyDescent="0.25">
      <c r="A819" t="s">
        <v>2884</v>
      </c>
      <c r="B819" t="s">
        <v>6784</v>
      </c>
      <c r="C819" t="s">
        <v>16</v>
      </c>
      <c r="D819" t="s">
        <v>102</v>
      </c>
      <c r="E819" t="s">
        <v>695</v>
      </c>
      <c r="F819" t="s">
        <v>7652</v>
      </c>
      <c r="G819" t="s">
        <v>7653</v>
      </c>
      <c r="H819" t="s">
        <v>7654</v>
      </c>
      <c r="I819" t="s">
        <v>34</v>
      </c>
      <c r="J819" t="s">
        <v>1372</v>
      </c>
      <c r="K819" t="s">
        <v>24</v>
      </c>
      <c r="L819" t="s">
        <v>82</v>
      </c>
      <c r="M819" t="s">
        <v>7655</v>
      </c>
      <c r="N819" t="s">
        <v>46</v>
      </c>
      <c r="P819" t="s">
        <v>11104</v>
      </c>
      <c r="Q819" t="s">
        <v>10156</v>
      </c>
      <c r="R819">
        <v>1</v>
      </c>
      <c r="S819" t="s">
        <v>11147</v>
      </c>
      <c r="Y819" s="4" t="s">
        <v>10367</v>
      </c>
      <c r="Z819" s="9">
        <v>1</v>
      </c>
    </row>
    <row r="820" spans="1:26" x14ac:dyDescent="0.25">
      <c r="A820" t="s">
        <v>2884</v>
      </c>
      <c r="B820" t="s">
        <v>6784</v>
      </c>
      <c r="C820" t="s">
        <v>16</v>
      </c>
      <c r="D820" t="s">
        <v>102</v>
      </c>
      <c r="E820" t="s">
        <v>695</v>
      </c>
      <c r="F820" t="s">
        <v>7652</v>
      </c>
      <c r="G820" t="s">
        <v>7653</v>
      </c>
      <c r="H820" t="s">
        <v>7654</v>
      </c>
      <c r="I820" t="s">
        <v>34</v>
      </c>
      <c r="J820" t="s">
        <v>1372</v>
      </c>
      <c r="K820" t="s">
        <v>24</v>
      </c>
      <c r="L820" t="s">
        <v>82</v>
      </c>
      <c r="M820" t="s">
        <v>7655</v>
      </c>
      <c r="N820" t="s">
        <v>46</v>
      </c>
      <c r="P820" t="s">
        <v>11108</v>
      </c>
      <c r="Q820" t="s">
        <v>10156</v>
      </c>
      <c r="R820">
        <v>1</v>
      </c>
      <c r="S820" t="s">
        <v>11147</v>
      </c>
      <c r="Y820" s="4" t="s">
        <v>12248</v>
      </c>
      <c r="Z820" s="9">
        <v>1</v>
      </c>
    </row>
    <row r="821" spans="1:26" x14ac:dyDescent="0.25">
      <c r="A821" t="s">
        <v>2884</v>
      </c>
      <c r="B821" t="s">
        <v>6784</v>
      </c>
      <c r="C821" t="s">
        <v>16</v>
      </c>
      <c r="D821" t="s">
        <v>102</v>
      </c>
      <c r="E821" t="s">
        <v>695</v>
      </c>
      <c r="F821" t="s">
        <v>7652</v>
      </c>
      <c r="G821" t="s">
        <v>7653</v>
      </c>
      <c r="H821" t="s">
        <v>7654</v>
      </c>
      <c r="I821" t="s">
        <v>34</v>
      </c>
      <c r="J821" t="s">
        <v>1372</v>
      </c>
      <c r="K821" t="s">
        <v>24</v>
      </c>
      <c r="L821" t="s">
        <v>82</v>
      </c>
      <c r="M821" t="s">
        <v>7655</v>
      </c>
      <c r="N821" t="s">
        <v>46</v>
      </c>
      <c r="P821" t="s">
        <v>10317</v>
      </c>
      <c r="Q821" t="s">
        <v>11006</v>
      </c>
      <c r="R821">
        <v>1</v>
      </c>
      <c r="S821" t="s">
        <v>11147</v>
      </c>
      <c r="Y821" s="4" t="s">
        <v>11762</v>
      </c>
      <c r="Z821" s="9">
        <v>1</v>
      </c>
    </row>
    <row r="822" spans="1:26" x14ac:dyDescent="0.25">
      <c r="A822" t="s">
        <v>2884</v>
      </c>
      <c r="B822" t="s">
        <v>6784</v>
      </c>
      <c r="C822" t="s">
        <v>16</v>
      </c>
      <c r="D822" t="s">
        <v>102</v>
      </c>
      <c r="E822" t="s">
        <v>695</v>
      </c>
      <c r="F822" t="s">
        <v>7652</v>
      </c>
      <c r="G822" t="s">
        <v>7653</v>
      </c>
      <c r="H822" t="s">
        <v>7654</v>
      </c>
      <c r="I822" t="s">
        <v>34</v>
      </c>
      <c r="J822" t="s">
        <v>1372</v>
      </c>
      <c r="K822" t="s">
        <v>24</v>
      </c>
      <c r="L822" t="s">
        <v>82</v>
      </c>
      <c r="M822" t="s">
        <v>7655</v>
      </c>
      <c r="N822" t="s">
        <v>46</v>
      </c>
      <c r="P822" t="s">
        <v>11007</v>
      </c>
      <c r="Q822" t="s">
        <v>11006</v>
      </c>
      <c r="R822">
        <v>1</v>
      </c>
      <c r="S822" t="s">
        <v>11147</v>
      </c>
      <c r="Y822" s="4" t="s">
        <v>12609</v>
      </c>
      <c r="Z822" s="9">
        <v>1</v>
      </c>
    </row>
    <row r="823" spans="1:26" x14ac:dyDescent="0.25">
      <c r="A823" t="s">
        <v>2884</v>
      </c>
      <c r="B823" t="s">
        <v>6784</v>
      </c>
      <c r="C823" t="s">
        <v>16</v>
      </c>
      <c r="D823" t="s">
        <v>102</v>
      </c>
      <c r="E823" t="s">
        <v>695</v>
      </c>
      <c r="F823" t="s">
        <v>7652</v>
      </c>
      <c r="G823" t="s">
        <v>7653</v>
      </c>
      <c r="H823" t="s">
        <v>7654</v>
      </c>
      <c r="I823" t="s">
        <v>34</v>
      </c>
      <c r="J823" t="s">
        <v>1372</v>
      </c>
      <c r="K823" t="s">
        <v>24</v>
      </c>
      <c r="L823" t="s">
        <v>82</v>
      </c>
      <c r="M823" t="s">
        <v>7655</v>
      </c>
      <c r="N823" t="s">
        <v>46</v>
      </c>
      <c r="P823" t="s">
        <v>11008</v>
      </c>
      <c r="Q823" t="s">
        <v>11006</v>
      </c>
      <c r="R823">
        <v>1</v>
      </c>
      <c r="S823" t="s">
        <v>11147</v>
      </c>
      <c r="Y823" s="4" t="s">
        <v>11535</v>
      </c>
      <c r="Z823" s="9">
        <v>1</v>
      </c>
    </row>
    <row r="824" spans="1:26" x14ac:dyDescent="0.25">
      <c r="A824" t="s">
        <v>2884</v>
      </c>
      <c r="B824" t="s">
        <v>6784</v>
      </c>
      <c r="C824" t="s">
        <v>16</v>
      </c>
      <c r="D824" t="s">
        <v>102</v>
      </c>
      <c r="E824" t="s">
        <v>695</v>
      </c>
      <c r="F824" t="s">
        <v>7652</v>
      </c>
      <c r="G824" t="s">
        <v>7653</v>
      </c>
      <c r="H824" t="s">
        <v>7654</v>
      </c>
      <c r="I824" t="s">
        <v>34</v>
      </c>
      <c r="J824" t="s">
        <v>1372</v>
      </c>
      <c r="K824" t="s">
        <v>24</v>
      </c>
      <c r="L824" t="s">
        <v>82</v>
      </c>
      <c r="M824" t="s">
        <v>7655</v>
      </c>
      <c r="N824" t="s">
        <v>46</v>
      </c>
      <c r="P824" t="s">
        <v>11148</v>
      </c>
      <c r="Q824" t="s">
        <v>10547</v>
      </c>
      <c r="R824">
        <v>1</v>
      </c>
      <c r="S824" t="s">
        <v>11147</v>
      </c>
      <c r="Y824" s="4" t="s">
        <v>10874</v>
      </c>
      <c r="Z824" s="9">
        <v>1</v>
      </c>
    </row>
    <row r="825" spans="1:26" x14ac:dyDescent="0.25">
      <c r="A825" t="s">
        <v>2884</v>
      </c>
      <c r="B825" t="s">
        <v>6784</v>
      </c>
      <c r="C825" t="s">
        <v>16</v>
      </c>
      <c r="D825" t="s">
        <v>102</v>
      </c>
      <c r="E825" t="s">
        <v>695</v>
      </c>
      <c r="F825" t="s">
        <v>7652</v>
      </c>
      <c r="G825" t="s">
        <v>7653</v>
      </c>
      <c r="H825" t="s">
        <v>7654</v>
      </c>
      <c r="I825" t="s">
        <v>34</v>
      </c>
      <c r="J825" t="s">
        <v>1372</v>
      </c>
      <c r="K825" t="s">
        <v>24</v>
      </c>
      <c r="L825" t="s">
        <v>82</v>
      </c>
      <c r="M825" t="s">
        <v>7655</v>
      </c>
      <c r="N825" t="s">
        <v>46</v>
      </c>
      <c r="P825" t="s">
        <v>10311</v>
      </c>
      <c r="Q825" t="s">
        <v>10547</v>
      </c>
      <c r="R825">
        <v>1</v>
      </c>
      <c r="S825" t="s">
        <v>11147</v>
      </c>
      <c r="Y825" s="4" t="s">
        <v>11125</v>
      </c>
      <c r="Z825" s="9">
        <v>1</v>
      </c>
    </row>
    <row r="826" spans="1:26" x14ac:dyDescent="0.25">
      <c r="A826" t="s">
        <v>8600</v>
      </c>
      <c r="C826" t="s">
        <v>16</v>
      </c>
      <c r="E826" t="s">
        <v>18</v>
      </c>
      <c r="F826" t="s">
        <v>8601</v>
      </c>
      <c r="G826" t="s">
        <v>8602</v>
      </c>
      <c r="H826" t="s">
        <v>8603</v>
      </c>
      <c r="I826" t="s">
        <v>34</v>
      </c>
      <c r="J826" t="s">
        <v>635</v>
      </c>
      <c r="K826" t="s">
        <v>24</v>
      </c>
      <c r="L826" t="s">
        <v>8604</v>
      </c>
      <c r="M826" t="s">
        <v>8605</v>
      </c>
      <c r="N826" t="s">
        <v>46</v>
      </c>
      <c r="P826" t="s">
        <v>11149</v>
      </c>
      <c r="Q826" t="s">
        <v>11083</v>
      </c>
      <c r="R826">
        <v>1</v>
      </c>
      <c r="S826" t="s">
        <v>11150</v>
      </c>
      <c r="Y826" s="4" t="s">
        <v>11465</v>
      </c>
      <c r="Z826" s="9">
        <v>1</v>
      </c>
    </row>
    <row r="827" spans="1:26" x14ac:dyDescent="0.25">
      <c r="A827" t="s">
        <v>8600</v>
      </c>
      <c r="C827" t="s">
        <v>16</v>
      </c>
      <c r="E827" t="s">
        <v>18</v>
      </c>
      <c r="F827" t="s">
        <v>8601</v>
      </c>
      <c r="G827" t="s">
        <v>8602</v>
      </c>
      <c r="H827" t="s">
        <v>8603</v>
      </c>
      <c r="I827" t="s">
        <v>34</v>
      </c>
      <c r="J827" t="s">
        <v>635</v>
      </c>
      <c r="K827" t="s">
        <v>24</v>
      </c>
      <c r="L827" t="s">
        <v>8604</v>
      </c>
      <c r="M827" t="s">
        <v>8605</v>
      </c>
      <c r="N827" t="s">
        <v>46</v>
      </c>
      <c r="P827" t="s">
        <v>11151</v>
      </c>
      <c r="Q827" t="s">
        <v>11152</v>
      </c>
      <c r="R827">
        <v>2</v>
      </c>
      <c r="S827" t="s">
        <v>11150</v>
      </c>
      <c r="Y827" s="4" t="s">
        <v>10622</v>
      </c>
      <c r="Z827" s="9">
        <v>1</v>
      </c>
    </row>
    <row r="828" spans="1:26" x14ac:dyDescent="0.25">
      <c r="A828" t="s">
        <v>4349</v>
      </c>
      <c r="C828" t="s">
        <v>16</v>
      </c>
      <c r="D828" t="s">
        <v>3060</v>
      </c>
      <c r="E828" t="s">
        <v>18</v>
      </c>
      <c r="F828" t="s">
        <v>4350</v>
      </c>
      <c r="G828" t="s">
        <v>4351</v>
      </c>
      <c r="H828" t="s">
        <v>4352</v>
      </c>
      <c r="I828" t="s">
        <v>34</v>
      </c>
      <c r="J828" t="s">
        <v>298</v>
      </c>
      <c r="K828" t="s">
        <v>24</v>
      </c>
      <c r="L828" t="s">
        <v>224</v>
      </c>
      <c r="M828" t="s">
        <v>4353</v>
      </c>
      <c r="N828" t="s">
        <v>46</v>
      </c>
      <c r="P828" t="s">
        <v>11153</v>
      </c>
      <c r="Q828" t="s">
        <v>11083</v>
      </c>
      <c r="R828">
        <v>1</v>
      </c>
      <c r="S828" t="s">
        <v>11154</v>
      </c>
      <c r="Y828" s="4" t="s">
        <v>12434</v>
      </c>
      <c r="Z828" s="9">
        <v>1</v>
      </c>
    </row>
    <row r="829" spans="1:26" x14ac:dyDescent="0.25">
      <c r="A829" t="s">
        <v>4349</v>
      </c>
      <c r="C829" t="s">
        <v>16</v>
      </c>
      <c r="D829" t="s">
        <v>3060</v>
      </c>
      <c r="E829" t="s">
        <v>18</v>
      </c>
      <c r="F829" t="s">
        <v>4350</v>
      </c>
      <c r="G829" t="s">
        <v>4351</v>
      </c>
      <c r="H829" t="s">
        <v>4352</v>
      </c>
      <c r="I829" t="s">
        <v>34</v>
      </c>
      <c r="J829" t="s">
        <v>298</v>
      </c>
      <c r="K829" t="s">
        <v>24</v>
      </c>
      <c r="L829" t="s">
        <v>224</v>
      </c>
      <c r="M829" t="s">
        <v>4353</v>
      </c>
      <c r="N829" t="s">
        <v>46</v>
      </c>
      <c r="P829" t="s">
        <v>11155</v>
      </c>
      <c r="Q829" t="s">
        <v>11083</v>
      </c>
      <c r="R829">
        <v>1</v>
      </c>
      <c r="S829" t="s">
        <v>11154</v>
      </c>
      <c r="Y829" s="4" t="s">
        <v>10626</v>
      </c>
      <c r="Z829" s="9">
        <v>1</v>
      </c>
    </row>
    <row r="830" spans="1:26" x14ac:dyDescent="0.25">
      <c r="A830" t="s">
        <v>4349</v>
      </c>
      <c r="C830" t="s">
        <v>16</v>
      </c>
      <c r="D830" t="s">
        <v>3060</v>
      </c>
      <c r="E830" t="s">
        <v>18</v>
      </c>
      <c r="F830" t="s">
        <v>4350</v>
      </c>
      <c r="G830" t="s">
        <v>4351</v>
      </c>
      <c r="H830" t="s">
        <v>4352</v>
      </c>
      <c r="I830" t="s">
        <v>34</v>
      </c>
      <c r="J830" t="s">
        <v>298</v>
      </c>
      <c r="K830" t="s">
        <v>24</v>
      </c>
      <c r="L830" t="s">
        <v>224</v>
      </c>
      <c r="M830" t="s">
        <v>4353</v>
      </c>
      <c r="N830" t="s">
        <v>46</v>
      </c>
      <c r="P830" t="s">
        <v>11156</v>
      </c>
      <c r="Q830" t="s">
        <v>11083</v>
      </c>
      <c r="R830">
        <v>1</v>
      </c>
      <c r="S830" t="s">
        <v>11154</v>
      </c>
      <c r="Y830" s="4" t="s">
        <v>11267</v>
      </c>
      <c r="Z830" s="9">
        <v>1</v>
      </c>
    </row>
    <row r="831" spans="1:26" x14ac:dyDescent="0.25">
      <c r="A831" t="s">
        <v>4349</v>
      </c>
      <c r="C831" t="s">
        <v>16</v>
      </c>
      <c r="D831" t="s">
        <v>3060</v>
      </c>
      <c r="E831" t="s">
        <v>18</v>
      </c>
      <c r="F831" t="s">
        <v>4350</v>
      </c>
      <c r="G831" t="s">
        <v>4351</v>
      </c>
      <c r="H831" t="s">
        <v>4352</v>
      </c>
      <c r="I831" t="s">
        <v>34</v>
      </c>
      <c r="J831" t="s">
        <v>298</v>
      </c>
      <c r="K831" t="s">
        <v>24</v>
      </c>
      <c r="L831" t="s">
        <v>224</v>
      </c>
      <c r="M831" t="s">
        <v>4353</v>
      </c>
      <c r="N831" t="s">
        <v>46</v>
      </c>
      <c r="P831" t="s">
        <v>11157</v>
      </c>
      <c r="Q831" t="s">
        <v>11083</v>
      </c>
      <c r="R831">
        <v>1</v>
      </c>
      <c r="S831" t="s">
        <v>11154</v>
      </c>
      <c r="Y831" s="4" t="s">
        <v>11256</v>
      </c>
      <c r="Z831" s="9">
        <v>1</v>
      </c>
    </row>
    <row r="832" spans="1:26" x14ac:dyDescent="0.25">
      <c r="A832" t="s">
        <v>4349</v>
      </c>
      <c r="C832" t="s">
        <v>16</v>
      </c>
      <c r="D832" t="s">
        <v>3060</v>
      </c>
      <c r="E832" t="s">
        <v>18</v>
      </c>
      <c r="F832" t="s">
        <v>4350</v>
      </c>
      <c r="G832" t="s">
        <v>4351</v>
      </c>
      <c r="H832" t="s">
        <v>4352</v>
      </c>
      <c r="I832" t="s">
        <v>34</v>
      </c>
      <c r="J832" t="s">
        <v>298</v>
      </c>
      <c r="K832" t="s">
        <v>24</v>
      </c>
      <c r="L832" t="s">
        <v>224</v>
      </c>
      <c r="M832" t="s">
        <v>4353</v>
      </c>
      <c r="N832" t="s">
        <v>46</v>
      </c>
      <c r="P832" t="s">
        <v>11158</v>
      </c>
      <c r="Q832" t="s">
        <v>11083</v>
      </c>
      <c r="R832">
        <v>1</v>
      </c>
      <c r="S832" t="s">
        <v>11154</v>
      </c>
      <c r="Y832" s="4" t="s">
        <v>10421</v>
      </c>
      <c r="Z832" s="9">
        <v>1</v>
      </c>
    </row>
    <row r="833" spans="1:26" x14ac:dyDescent="0.25">
      <c r="A833" t="s">
        <v>4349</v>
      </c>
      <c r="C833" t="s">
        <v>16</v>
      </c>
      <c r="D833" t="s">
        <v>3060</v>
      </c>
      <c r="E833" t="s">
        <v>18</v>
      </c>
      <c r="F833" t="s">
        <v>4350</v>
      </c>
      <c r="G833" t="s">
        <v>4351</v>
      </c>
      <c r="H833" t="s">
        <v>4352</v>
      </c>
      <c r="I833" t="s">
        <v>34</v>
      </c>
      <c r="J833" t="s">
        <v>298</v>
      </c>
      <c r="K833" t="s">
        <v>24</v>
      </c>
      <c r="L833" t="s">
        <v>224</v>
      </c>
      <c r="M833" t="s">
        <v>4353</v>
      </c>
      <c r="N833" t="s">
        <v>46</v>
      </c>
      <c r="P833" t="s">
        <v>11159</v>
      </c>
      <c r="Q833" t="s">
        <v>11083</v>
      </c>
      <c r="R833">
        <v>1</v>
      </c>
      <c r="S833" t="s">
        <v>11154</v>
      </c>
      <c r="Y833" s="4" t="s">
        <v>12199</v>
      </c>
      <c r="Z833" s="9">
        <v>1</v>
      </c>
    </row>
    <row r="834" spans="1:26" x14ac:dyDescent="0.25">
      <c r="A834" t="s">
        <v>4349</v>
      </c>
      <c r="C834" t="s">
        <v>16</v>
      </c>
      <c r="D834" t="s">
        <v>3060</v>
      </c>
      <c r="E834" t="s">
        <v>18</v>
      </c>
      <c r="F834" t="s">
        <v>4350</v>
      </c>
      <c r="G834" t="s">
        <v>4351</v>
      </c>
      <c r="H834" t="s">
        <v>4352</v>
      </c>
      <c r="I834" t="s">
        <v>34</v>
      </c>
      <c r="J834" t="s">
        <v>298</v>
      </c>
      <c r="K834" t="s">
        <v>24</v>
      </c>
      <c r="L834" t="s">
        <v>224</v>
      </c>
      <c r="M834" t="s">
        <v>4353</v>
      </c>
      <c r="N834" t="s">
        <v>46</v>
      </c>
      <c r="P834" t="s">
        <v>11160</v>
      </c>
      <c r="Q834" t="s">
        <v>11083</v>
      </c>
      <c r="R834">
        <v>1</v>
      </c>
      <c r="S834" t="s">
        <v>11154</v>
      </c>
      <c r="Y834" s="4" t="s">
        <v>12897</v>
      </c>
      <c r="Z834" s="9">
        <v>1</v>
      </c>
    </row>
    <row r="835" spans="1:26" x14ac:dyDescent="0.25">
      <c r="A835" t="s">
        <v>4349</v>
      </c>
      <c r="C835" t="s">
        <v>16</v>
      </c>
      <c r="D835" t="s">
        <v>3060</v>
      </c>
      <c r="E835" t="s">
        <v>18</v>
      </c>
      <c r="F835" t="s">
        <v>4350</v>
      </c>
      <c r="G835" t="s">
        <v>4351</v>
      </c>
      <c r="H835" t="s">
        <v>4352</v>
      </c>
      <c r="I835" t="s">
        <v>34</v>
      </c>
      <c r="J835" t="s">
        <v>298</v>
      </c>
      <c r="K835" t="s">
        <v>24</v>
      </c>
      <c r="L835" t="s">
        <v>224</v>
      </c>
      <c r="M835" t="s">
        <v>4353</v>
      </c>
      <c r="N835" t="s">
        <v>46</v>
      </c>
      <c r="P835" t="s">
        <v>11161</v>
      </c>
      <c r="Q835" t="s">
        <v>11083</v>
      </c>
      <c r="R835">
        <v>1</v>
      </c>
      <c r="S835" t="s">
        <v>11154</v>
      </c>
      <c r="Y835" s="4" t="s">
        <v>12445</v>
      </c>
      <c r="Z835" s="9">
        <v>1</v>
      </c>
    </row>
    <row r="836" spans="1:26" x14ac:dyDescent="0.25">
      <c r="A836" t="s">
        <v>4349</v>
      </c>
      <c r="C836" t="s">
        <v>16</v>
      </c>
      <c r="D836" t="s">
        <v>3060</v>
      </c>
      <c r="E836" t="s">
        <v>18</v>
      </c>
      <c r="F836" t="s">
        <v>4350</v>
      </c>
      <c r="G836" t="s">
        <v>4351</v>
      </c>
      <c r="H836" t="s">
        <v>4352</v>
      </c>
      <c r="I836" t="s">
        <v>34</v>
      </c>
      <c r="J836" t="s">
        <v>298</v>
      </c>
      <c r="K836" t="s">
        <v>24</v>
      </c>
      <c r="L836" t="s">
        <v>224</v>
      </c>
      <c r="M836" t="s">
        <v>4353</v>
      </c>
      <c r="N836" t="s">
        <v>46</v>
      </c>
      <c r="P836" t="s">
        <v>11162</v>
      </c>
      <c r="Q836" t="s">
        <v>11083</v>
      </c>
      <c r="R836">
        <v>1</v>
      </c>
      <c r="S836" t="s">
        <v>11154</v>
      </c>
      <c r="Y836" s="4" t="s">
        <v>11873</v>
      </c>
      <c r="Z836" s="9">
        <v>1</v>
      </c>
    </row>
    <row r="837" spans="1:26" x14ac:dyDescent="0.25">
      <c r="A837" t="s">
        <v>4349</v>
      </c>
      <c r="C837" t="s">
        <v>16</v>
      </c>
      <c r="D837" t="s">
        <v>3060</v>
      </c>
      <c r="E837" t="s">
        <v>18</v>
      </c>
      <c r="F837" t="s">
        <v>4350</v>
      </c>
      <c r="G837" t="s">
        <v>4351</v>
      </c>
      <c r="H837" t="s">
        <v>4352</v>
      </c>
      <c r="I837" t="s">
        <v>34</v>
      </c>
      <c r="J837" t="s">
        <v>298</v>
      </c>
      <c r="K837" t="s">
        <v>24</v>
      </c>
      <c r="L837" t="s">
        <v>224</v>
      </c>
      <c r="M837" t="s">
        <v>4353</v>
      </c>
      <c r="N837" t="s">
        <v>46</v>
      </c>
      <c r="P837" t="s">
        <v>11163</v>
      </c>
      <c r="Q837" t="s">
        <v>11083</v>
      </c>
      <c r="R837">
        <v>1</v>
      </c>
      <c r="S837" t="s">
        <v>11154</v>
      </c>
      <c r="Y837" s="4" t="s">
        <v>11311</v>
      </c>
      <c r="Z837" s="9">
        <v>1</v>
      </c>
    </row>
    <row r="838" spans="1:26" x14ac:dyDescent="0.25">
      <c r="A838" t="s">
        <v>4349</v>
      </c>
      <c r="C838" t="s">
        <v>16</v>
      </c>
      <c r="D838" t="s">
        <v>3060</v>
      </c>
      <c r="E838" t="s">
        <v>18</v>
      </c>
      <c r="F838" t="s">
        <v>4350</v>
      </c>
      <c r="G838" t="s">
        <v>4351</v>
      </c>
      <c r="H838" t="s">
        <v>4352</v>
      </c>
      <c r="I838" t="s">
        <v>34</v>
      </c>
      <c r="J838" t="s">
        <v>298</v>
      </c>
      <c r="K838" t="s">
        <v>24</v>
      </c>
      <c r="L838" t="s">
        <v>224</v>
      </c>
      <c r="M838" t="s">
        <v>4353</v>
      </c>
      <c r="N838" t="s">
        <v>46</v>
      </c>
      <c r="P838" t="s">
        <v>11120</v>
      </c>
      <c r="Q838" t="s">
        <v>11083</v>
      </c>
      <c r="R838">
        <v>1</v>
      </c>
      <c r="S838" t="s">
        <v>11154</v>
      </c>
      <c r="Y838" s="4" t="s">
        <v>11527</v>
      </c>
      <c r="Z838" s="9">
        <v>1</v>
      </c>
    </row>
    <row r="839" spans="1:26" x14ac:dyDescent="0.25">
      <c r="A839" t="s">
        <v>4349</v>
      </c>
      <c r="C839" t="s">
        <v>16</v>
      </c>
      <c r="D839" t="s">
        <v>3060</v>
      </c>
      <c r="E839" t="s">
        <v>18</v>
      </c>
      <c r="F839" t="s">
        <v>4350</v>
      </c>
      <c r="G839" t="s">
        <v>4351</v>
      </c>
      <c r="H839" t="s">
        <v>4352</v>
      </c>
      <c r="I839" t="s">
        <v>34</v>
      </c>
      <c r="J839" t="s">
        <v>298</v>
      </c>
      <c r="K839" t="s">
        <v>24</v>
      </c>
      <c r="L839" t="s">
        <v>224</v>
      </c>
      <c r="M839" t="s">
        <v>4353</v>
      </c>
      <c r="N839" t="s">
        <v>46</v>
      </c>
      <c r="P839" t="s">
        <v>8350</v>
      </c>
      <c r="Q839" t="s">
        <v>11083</v>
      </c>
      <c r="R839">
        <v>1</v>
      </c>
      <c r="S839" t="s">
        <v>11154</v>
      </c>
      <c r="Y839" s="4" t="s">
        <v>11711</v>
      </c>
      <c r="Z839" s="9">
        <v>1</v>
      </c>
    </row>
    <row r="840" spans="1:26" x14ac:dyDescent="0.25">
      <c r="A840" t="s">
        <v>4349</v>
      </c>
      <c r="C840" t="s">
        <v>16</v>
      </c>
      <c r="D840" t="s">
        <v>3060</v>
      </c>
      <c r="E840" t="s">
        <v>18</v>
      </c>
      <c r="F840" t="s">
        <v>4350</v>
      </c>
      <c r="G840" t="s">
        <v>4351</v>
      </c>
      <c r="H840" t="s">
        <v>4352</v>
      </c>
      <c r="I840" t="s">
        <v>34</v>
      </c>
      <c r="J840" t="s">
        <v>298</v>
      </c>
      <c r="K840" t="s">
        <v>24</v>
      </c>
      <c r="L840" t="s">
        <v>224</v>
      </c>
      <c r="M840" t="s">
        <v>4353</v>
      </c>
      <c r="N840" t="s">
        <v>46</v>
      </c>
      <c r="P840" t="s">
        <v>4652</v>
      </c>
      <c r="Q840" t="s">
        <v>11083</v>
      </c>
      <c r="R840">
        <v>1</v>
      </c>
      <c r="S840" t="s">
        <v>11154</v>
      </c>
      <c r="Y840" s="4" t="s">
        <v>10939</v>
      </c>
      <c r="Z840" s="9">
        <v>1</v>
      </c>
    </row>
    <row r="841" spans="1:26" x14ac:dyDescent="0.25">
      <c r="A841" t="s">
        <v>4349</v>
      </c>
      <c r="C841" t="s">
        <v>16</v>
      </c>
      <c r="D841" t="s">
        <v>3060</v>
      </c>
      <c r="E841" t="s">
        <v>18</v>
      </c>
      <c r="F841" t="s">
        <v>4350</v>
      </c>
      <c r="G841" t="s">
        <v>4351</v>
      </c>
      <c r="H841" t="s">
        <v>4352</v>
      </c>
      <c r="I841" t="s">
        <v>34</v>
      </c>
      <c r="J841" t="s">
        <v>298</v>
      </c>
      <c r="K841" t="s">
        <v>24</v>
      </c>
      <c r="L841" t="s">
        <v>224</v>
      </c>
      <c r="M841" t="s">
        <v>4353</v>
      </c>
      <c r="N841" t="s">
        <v>46</v>
      </c>
      <c r="P841" t="s">
        <v>4944</v>
      </c>
      <c r="Q841" t="s">
        <v>11083</v>
      </c>
      <c r="R841">
        <v>1</v>
      </c>
      <c r="S841" t="s">
        <v>11154</v>
      </c>
      <c r="Y841" s="4" t="s">
        <v>12535</v>
      </c>
      <c r="Z841" s="9">
        <v>1</v>
      </c>
    </row>
    <row r="842" spans="1:26" x14ac:dyDescent="0.25">
      <c r="A842" t="s">
        <v>4349</v>
      </c>
      <c r="C842" t="s">
        <v>16</v>
      </c>
      <c r="D842" t="s">
        <v>3060</v>
      </c>
      <c r="E842" t="s">
        <v>18</v>
      </c>
      <c r="F842" t="s">
        <v>4350</v>
      </c>
      <c r="G842" t="s">
        <v>4351</v>
      </c>
      <c r="H842" t="s">
        <v>4352</v>
      </c>
      <c r="I842" t="s">
        <v>34</v>
      </c>
      <c r="J842" t="s">
        <v>298</v>
      </c>
      <c r="K842" t="s">
        <v>24</v>
      </c>
      <c r="L842" t="s">
        <v>224</v>
      </c>
      <c r="M842" t="s">
        <v>4353</v>
      </c>
      <c r="N842" t="s">
        <v>46</v>
      </c>
      <c r="P842" t="s">
        <v>11164</v>
      </c>
      <c r="Q842" t="s">
        <v>11083</v>
      </c>
      <c r="R842">
        <v>1</v>
      </c>
      <c r="S842" t="s">
        <v>11154</v>
      </c>
      <c r="Y842" s="4" t="s">
        <v>10288</v>
      </c>
      <c r="Z842" s="9">
        <v>1</v>
      </c>
    </row>
    <row r="843" spans="1:26" x14ac:dyDescent="0.25">
      <c r="A843" t="s">
        <v>4349</v>
      </c>
      <c r="C843" t="s">
        <v>16</v>
      </c>
      <c r="D843" t="s">
        <v>3060</v>
      </c>
      <c r="E843" t="s">
        <v>18</v>
      </c>
      <c r="F843" t="s">
        <v>4350</v>
      </c>
      <c r="G843" t="s">
        <v>4351</v>
      </c>
      <c r="H843" t="s">
        <v>4352</v>
      </c>
      <c r="I843" t="s">
        <v>34</v>
      </c>
      <c r="J843" t="s">
        <v>298</v>
      </c>
      <c r="K843" t="s">
        <v>24</v>
      </c>
      <c r="L843" t="s">
        <v>224</v>
      </c>
      <c r="M843" t="s">
        <v>4353</v>
      </c>
      <c r="N843" t="s">
        <v>46</v>
      </c>
      <c r="P843" t="s">
        <v>10296</v>
      </c>
      <c r="Q843" t="s">
        <v>11083</v>
      </c>
      <c r="R843">
        <v>1</v>
      </c>
      <c r="S843" t="s">
        <v>11154</v>
      </c>
      <c r="Y843" s="4" t="s">
        <v>10994</v>
      </c>
      <c r="Z843" s="9">
        <v>1</v>
      </c>
    </row>
    <row r="844" spans="1:26" x14ac:dyDescent="0.25">
      <c r="A844" t="s">
        <v>4349</v>
      </c>
      <c r="C844" t="s">
        <v>16</v>
      </c>
      <c r="D844" t="s">
        <v>3060</v>
      </c>
      <c r="E844" t="s">
        <v>18</v>
      </c>
      <c r="F844" t="s">
        <v>4350</v>
      </c>
      <c r="G844" t="s">
        <v>4351</v>
      </c>
      <c r="H844" t="s">
        <v>4352</v>
      </c>
      <c r="I844" t="s">
        <v>34</v>
      </c>
      <c r="J844" t="s">
        <v>298</v>
      </c>
      <c r="K844" t="s">
        <v>24</v>
      </c>
      <c r="L844" t="s">
        <v>224</v>
      </c>
      <c r="M844" t="s">
        <v>4353</v>
      </c>
      <c r="N844" t="s">
        <v>46</v>
      </c>
      <c r="P844" t="s">
        <v>11165</v>
      </c>
      <c r="Q844" t="s">
        <v>10156</v>
      </c>
      <c r="R844">
        <v>1</v>
      </c>
      <c r="S844" t="s">
        <v>11154</v>
      </c>
      <c r="Y844" s="4" t="s">
        <v>12425</v>
      </c>
      <c r="Z844" s="9">
        <v>1</v>
      </c>
    </row>
    <row r="845" spans="1:26" x14ac:dyDescent="0.25">
      <c r="A845" t="s">
        <v>4349</v>
      </c>
      <c r="C845" t="s">
        <v>16</v>
      </c>
      <c r="D845" t="s">
        <v>3060</v>
      </c>
      <c r="E845" t="s">
        <v>18</v>
      </c>
      <c r="F845" t="s">
        <v>4350</v>
      </c>
      <c r="G845" t="s">
        <v>4351</v>
      </c>
      <c r="H845" t="s">
        <v>4352</v>
      </c>
      <c r="I845" t="s">
        <v>34</v>
      </c>
      <c r="J845" t="s">
        <v>298</v>
      </c>
      <c r="K845" t="s">
        <v>24</v>
      </c>
      <c r="L845" t="s">
        <v>224</v>
      </c>
      <c r="M845" t="s">
        <v>4353</v>
      </c>
      <c r="N845" t="s">
        <v>46</v>
      </c>
      <c r="P845" t="s">
        <v>11166</v>
      </c>
      <c r="Q845" t="s">
        <v>10156</v>
      </c>
      <c r="R845">
        <v>1</v>
      </c>
      <c r="S845" t="s">
        <v>11154</v>
      </c>
      <c r="Y845" s="4" t="s">
        <v>11883</v>
      </c>
      <c r="Z845" s="9">
        <v>1</v>
      </c>
    </row>
    <row r="846" spans="1:26" x14ac:dyDescent="0.25">
      <c r="A846" t="s">
        <v>4349</v>
      </c>
      <c r="C846" t="s">
        <v>16</v>
      </c>
      <c r="D846" t="s">
        <v>3060</v>
      </c>
      <c r="E846" t="s">
        <v>18</v>
      </c>
      <c r="F846" t="s">
        <v>4350</v>
      </c>
      <c r="G846" t="s">
        <v>4351</v>
      </c>
      <c r="H846" t="s">
        <v>4352</v>
      </c>
      <c r="I846" t="s">
        <v>34</v>
      </c>
      <c r="J846" t="s">
        <v>298</v>
      </c>
      <c r="K846" t="s">
        <v>24</v>
      </c>
      <c r="L846" t="s">
        <v>224</v>
      </c>
      <c r="M846" t="s">
        <v>4353</v>
      </c>
      <c r="N846" t="s">
        <v>46</v>
      </c>
      <c r="P846" t="s">
        <v>11167</v>
      </c>
      <c r="Q846" t="s">
        <v>10156</v>
      </c>
      <c r="R846">
        <v>1</v>
      </c>
      <c r="S846" t="s">
        <v>11154</v>
      </c>
      <c r="Y846" s="4" t="s">
        <v>11856</v>
      </c>
      <c r="Z846" s="9">
        <v>1</v>
      </c>
    </row>
    <row r="847" spans="1:26" x14ac:dyDescent="0.25">
      <c r="A847" t="s">
        <v>4349</v>
      </c>
      <c r="C847" t="s">
        <v>16</v>
      </c>
      <c r="D847" t="s">
        <v>3060</v>
      </c>
      <c r="E847" t="s">
        <v>18</v>
      </c>
      <c r="F847" t="s">
        <v>4350</v>
      </c>
      <c r="G847" t="s">
        <v>4351</v>
      </c>
      <c r="H847" t="s">
        <v>4352</v>
      </c>
      <c r="I847" t="s">
        <v>34</v>
      </c>
      <c r="J847" t="s">
        <v>298</v>
      </c>
      <c r="K847" t="s">
        <v>24</v>
      </c>
      <c r="L847" t="s">
        <v>224</v>
      </c>
      <c r="M847" t="s">
        <v>4353</v>
      </c>
      <c r="N847" t="s">
        <v>46</v>
      </c>
      <c r="P847" t="s">
        <v>11168</v>
      </c>
      <c r="Q847" t="s">
        <v>10329</v>
      </c>
      <c r="R847">
        <v>1</v>
      </c>
      <c r="S847" t="s">
        <v>11154</v>
      </c>
      <c r="Y847" s="4" t="s">
        <v>10310</v>
      </c>
      <c r="Z847" s="9">
        <v>1</v>
      </c>
    </row>
    <row r="848" spans="1:26" x14ac:dyDescent="0.25">
      <c r="A848" t="s">
        <v>4349</v>
      </c>
      <c r="C848" t="s">
        <v>16</v>
      </c>
      <c r="D848" t="s">
        <v>3060</v>
      </c>
      <c r="E848" t="s">
        <v>18</v>
      </c>
      <c r="F848" t="s">
        <v>4350</v>
      </c>
      <c r="G848" t="s">
        <v>4351</v>
      </c>
      <c r="H848" t="s">
        <v>4352</v>
      </c>
      <c r="I848" t="s">
        <v>34</v>
      </c>
      <c r="J848" t="s">
        <v>298</v>
      </c>
      <c r="K848" t="s">
        <v>24</v>
      </c>
      <c r="L848" t="s">
        <v>224</v>
      </c>
      <c r="M848" t="s">
        <v>4353</v>
      </c>
      <c r="N848" t="s">
        <v>46</v>
      </c>
      <c r="P848" t="s">
        <v>11169</v>
      </c>
      <c r="Q848" t="s">
        <v>10329</v>
      </c>
      <c r="R848">
        <v>1</v>
      </c>
      <c r="S848" t="s">
        <v>11154</v>
      </c>
      <c r="Y848" s="4" t="s">
        <v>10162</v>
      </c>
      <c r="Z848" s="9">
        <v>1</v>
      </c>
    </row>
    <row r="849" spans="1:26" x14ac:dyDescent="0.25">
      <c r="A849" t="s">
        <v>4349</v>
      </c>
      <c r="C849" t="s">
        <v>16</v>
      </c>
      <c r="D849" t="s">
        <v>3060</v>
      </c>
      <c r="E849" t="s">
        <v>18</v>
      </c>
      <c r="F849" t="s">
        <v>4350</v>
      </c>
      <c r="G849" t="s">
        <v>4351</v>
      </c>
      <c r="H849" t="s">
        <v>4352</v>
      </c>
      <c r="I849" t="s">
        <v>34</v>
      </c>
      <c r="J849" t="s">
        <v>298</v>
      </c>
      <c r="K849" t="s">
        <v>24</v>
      </c>
      <c r="L849" t="s">
        <v>224</v>
      </c>
      <c r="M849" t="s">
        <v>4353</v>
      </c>
      <c r="N849" t="s">
        <v>46</v>
      </c>
      <c r="P849" t="s">
        <v>11170</v>
      </c>
      <c r="Q849" t="s">
        <v>10203</v>
      </c>
      <c r="R849">
        <v>1</v>
      </c>
      <c r="S849" t="s">
        <v>11154</v>
      </c>
      <c r="Y849" s="4" t="s">
        <v>11723</v>
      </c>
      <c r="Z849" s="9">
        <v>1</v>
      </c>
    </row>
    <row r="850" spans="1:26" x14ac:dyDescent="0.25">
      <c r="A850" t="s">
        <v>1616</v>
      </c>
      <c r="B850" t="s">
        <v>1617</v>
      </c>
      <c r="C850" t="s">
        <v>16</v>
      </c>
      <c r="D850" t="s">
        <v>631</v>
      </c>
      <c r="E850" t="s">
        <v>18</v>
      </c>
      <c r="F850" t="s">
        <v>1618</v>
      </c>
      <c r="G850" t="s">
        <v>1619</v>
      </c>
      <c r="H850" t="s">
        <v>1620</v>
      </c>
      <c r="I850" t="s">
        <v>34</v>
      </c>
      <c r="J850" t="s">
        <v>298</v>
      </c>
      <c r="K850" t="s">
        <v>24</v>
      </c>
      <c r="L850" t="s">
        <v>63</v>
      </c>
      <c r="M850" t="s">
        <v>1621</v>
      </c>
      <c r="N850" t="s">
        <v>46</v>
      </c>
      <c r="P850" t="s">
        <v>11171</v>
      </c>
      <c r="Q850" t="s">
        <v>10487</v>
      </c>
      <c r="R850">
        <v>1</v>
      </c>
      <c r="S850" t="s">
        <v>11172</v>
      </c>
      <c r="Y850" s="4" t="s">
        <v>11260</v>
      </c>
      <c r="Z850" s="9">
        <v>1</v>
      </c>
    </row>
    <row r="851" spans="1:26" x14ac:dyDescent="0.25">
      <c r="A851" t="s">
        <v>1616</v>
      </c>
      <c r="B851" t="s">
        <v>1617</v>
      </c>
      <c r="C851" t="s">
        <v>16</v>
      </c>
      <c r="D851" t="s">
        <v>631</v>
      </c>
      <c r="E851" t="s">
        <v>18</v>
      </c>
      <c r="F851" t="s">
        <v>1618</v>
      </c>
      <c r="G851" t="s">
        <v>1619</v>
      </c>
      <c r="H851" t="s">
        <v>1620</v>
      </c>
      <c r="I851" t="s">
        <v>34</v>
      </c>
      <c r="J851" t="s">
        <v>298</v>
      </c>
      <c r="K851" t="s">
        <v>24</v>
      </c>
      <c r="L851" t="s">
        <v>63</v>
      </c>
      <c r="M851" t="s">
        <v>1621</v>
      </c>
      <c r="N851" t="s">
        <v>46</v>
      </c>
      <c r="P851" t="s">
        <v>11173</v>
      </c>
      <c r="Q851" t="s">
        <v>10487</v>
      </c>
      <c r="R851">
        <v>1</v>
      </c>
      <c r="S851" t="s">
        <v>11172</v>
      </c>
      <c r="Y851" s="4" t="s">
        <v>10611</v>
      </c>
      <c r="Z851" s="9">
        <v>1</v>
      </c>
    </row>
    <row r="852" spans="1:26" x14ac:dyDescent="0.25">
      <c r="A852" t="s">
        <v>1616</v>
      </c>
      <c r="B852" t="s">
        <v>1617</v>
      </c>
      <c r="C852" t="s">
        <v>16</v>
      </c>
      <c r="D852" t="s">
        <v>631</v>
      </c>
      <c r="E852" t="s">
        <v>18</v>
      </c>
      <c r="F852" t="s">
        <v>1618</v>
      </c>
      <c r="G852" t="s">
        <v>1619</v>
      </c>
      <c r="H852" t="s">
        <v>1620</v>
      </c>
      <c r="I852" t="s">
        <v>34</v>
      </c>
      <c r="J852" t="s">
        <v>298</v>
      </c>
      <c r="K852" t="s">
        <v>24</v>
      </c>
      <c r="L852" t="s">
        <v>63</v>
      </c>
      <c r="M852" t="s">
        <v>1621</v>
      </c>
      <c r="N852" t="s">
        <v>46</v>
      </c>
      <c r="P852" t="s">
        <v>11174</v>
      </c>
      <c r="Q852" t="s">
        <v>10487</v>
      </c>
      <c r="R852">
        <v>1</v>
      </c>
      <c r="S852" t="s">
        <v>11172</v>
      </c>
      <c r="Y852" s="4" t="s">
        <v>12734</v>
      </c>
      <c r="Z852" s="9">
        <v>1</v>
      </c>
    </row>
    <row r="853" spans="1:26" x14ac:dyDescent="0.25">
      <c r="A853" t="s">
        <v>1616</v>
      </c>
      <c r="B853" t="s">
        <v>1617</v>
      </c>
      <c r="C853" t="s">
        <v>16</v>
      </c>
      <c r="D853" t="s">
        <v>631</v>
      </c>
      <c r="E853" t="s">
        <v>18</v>
      </c>
      <c r="F853" t="s">
        <v>1618</v>
      </c>
      <c r="G853" t="s">
        <v>1619</v>
      </c>
      <c r="H853" t="s">
        <v>1620</v>
      </c>
      <c r="I853" t="s">
        <v>34</v>
      </c>
      <c r="J853" t="s">
        <v>298</v>
      </c>
      <c r="K853" t="s">
        <v>24</v>
      </c>
      <c r="L853" t="s">
        <v>63</v>
      </c>
      <c r="M853" t="s">
        <v>1621</v>
      </c>
      <c r="N853" t="s">
        <v>46</v>
      </c>
      <c r="P853" t="s">
        <v>11175</v>
      </c>
      <c r="Q853" t="s">
        <v>10487</v>
      </c>
      <c r="R853">
        <v>1</v>
      </c>
      <c r="S853" t="s">
        <v>11172</v>
      </c>
      <c r="Y853" s="4" t="s">
        <v>12645</v>
      </c>
      <c r="Z853" s="9">
        <v>1</v>
      </c>
    </row>
    <row r="854" spans="1:26" x14ac:dyDescent="0.25">
      <c r="A854" t="s">
        <v>1616</v>
      </c>
      <c r="B854" t="s">
        <v>1617</v>
      </c>
      <c r="C854" t="s">
        <v>16</v>
      </c>
      <c r="D854" t="s">
        <v>631</v>
      </c>
      <c r="E854" t="s">
        <v>18</v>
      </c>
      <c r="F854" t="s">
        <v>1618</v>
      </c>
      <c r="G854" t="s">
        <v>1619</v>
      </c>
      <c r="H854" t="s">
        <v>1620</v>
      </c>
      <c r="I854" t="s">
        <v>34</v>
      </c>
      <c r="J854" t="s">
        <v>298</v>
      </c>
      <c r="K854" t="s">
        <v>24</v>
      </c>
      <c r="L854" t="s">
        <v>63</v>
      </c>
      <c r="M854" t="s">
        <v>1621</v>
      </c>
      <c r="N854" t="s">
        <v>46</v>
      </c>
      <c r="P854" t="s">
        <v>11176</v>
      </c>
      <c r="Q854" t="s">
        <v>10492</v>
      </c>
      <c r="R854">
        <v>1</v>
      </c>
      <c r="S854" t="s">
        <v>11172</v>
      </c>
      <c r="Y854" s="4" t="s">
        <v>12898</v>
      </c>
      <c r="Z854" s="9">
        <v>1</v>
      </c>
    </row>
    <row r="855" spans="1:26" x14ac:dyDescent="0.25">
      <c r="A855" t="s">
        <v>1616</v>
      </c>
      <c r="B855" t="s">
        <v>1617</v>
      </c>
      <c r="C855" t="s">
        <v>16</v>
      </c>
      <c r="D855" t="s">
        <v>631</v>
      </c>
      <c r="E855" t="s">
        <v>18</v>
      </c>
      <c r="F855" t="s">
        <v>1618</v>
      </c>
      <c r="G855" t="s">
        <v>1619</v>
      </c>
      <c r="H855" t="s">
        <v>1620</v>
      </c>
      <c r="I855" t="s">
        <v>34</v>
      </c>
      <c r="J855" t="s">
        <v>298</v>
      </c>
      <c r="K855" t="s">
        <v>24</v>
      </c>
      <c r="L855" t="s">
        <v>63</v>
      </c>
      <c r="M855" t="s">
        <v>1621</v>
      </c>
      <c r="N855" t="s">
        <v>46</v>
      </c>
      <c r="P855" t="s">
        <v>11177</v>
      </c>
      <c r="Q855" t="s">
        <v>10492</v>
      </c>
      <c r="R855">
        <v>1</v>
      </c>
      <c r="S855" t="s">
        <v>11172</v>
      </c>
      <c r="Y855" s="4" t="s">
        <v>11392</v>
      </c>
      <c r="Z855" s="9">
        <v>1</v>
      </c>
    </row>
    <row r="856" spans="1:26" x14ac:dyDescent="0.25">
      <c r="A856" t="s">
        <v>8683</v>
      </c>
      <c r="B856" t="s">
        <v>8684</v>
      </c>
      <c r="C856" t="s">
        <v>16</v>
      </c>
      <c r="D856" t="s">
        <v>8685</v>
      </c>
      <c r="E856" t="s">
        <v>18</v>
      </c>
      <c r="F856" t="s">
        <v>8686</v>
      </c>
      <c r="G856" t="s">
        <v>8687</v>
      </c>
      <c r="H856" t="s">
        <v>8688</v>
      </c>
      <c r="I856" t="s">
        <v>34</v>
      </c>
      <c r="J856" t="s">
        <v>635</v>
      </c>
      <c r="K856" t="s">
        <v>24</v>
      </c>
      <c r="L856" t="s">
        <v>63</v>
      </c>
      <c r="M856" t="s">
        <v>8689</v>
      </c>
      <c r="N856" t="s">
        <v>46</v>
      </c>
      <c r="P856" t="s">
        <v>11178</v>
      </c>
      <c r="Q856" t="s">
        <v>11179</v>
      </c>
      <c r="R856">
        <v>1</v>
      </c>
      <c r="S856" t="s">
        <v>11180</v>
      </c>
      <c r="Y856" s="4" t="s">
        <v>10771</v>
      </c>
      <c r="Z856" s="9">
        <v>1</v>
      </c>
    </row>
    <row r="857" spans="1:26" x14ac:dyDescent="0.25">
      <c r="A857" t="s">
        <v>8683</v>
      </c>
      <c r="B857" t="s">
        <v>8684</v>
      </c>
      <c r="C857" t="s">
        <v>16</v>
      </c>
      <c r="D857" t="s">
        <v>8685</v>
      </c>
      <c r="E857" t="s">
        <v>18</v>
      </c>
      <c r="F857" t="s">
        <v>8686</v>
      </c>
      <c r="G857" t="s">
        <v>8687</v>
      </c>
      <c r="H857" t="s">
        <v>8688</v>
      </c>
      <c r="I857" t="s">
        <v>34</v>
      </c>
      <c r="J857" t="s">
        <v>635</v>
      </c>
      <c r="K857" t="s">
        <v>24</v>
      </c>
      <c r="L857" t="s">
        <v>63</v>
      </c>
      <c r="M857" t="s">
        <v>8689</v>
      </c>
      <c r="N857" t="s">
        <v>46</v>
      </c>
      <c r="P857" t="s">
        <v>11002</v>
      </c>
      <c r="Q857" t="s">
        <v>11179</v>
      </c>
      <c r="R857">
        <v>1</v>
      </c>
      <c r="S857" t="s">
        <v>11180</v>
      </c>
      <c r="Y857" s="4" t="s">
        <v>11201</v>
      </c>
      <c r="Z857" s="9">
        <v>1</v>
      </c>
    </row>
    <row r="858" spans="1:26" x14ac:dyDescent="0.25">
      <c r="A858" t="s">
        <v>2285</v>
      </c>
      <c r="C858" t="s">
        <v>16</v>
      </c>
      <c r="D858" t="s">
        <v>2286</v>
      </c>
      <c r="E858" t="s">
        <v>18</v>
      </c>
      <c r="F858" t="s">
        <v>2287</v>
      </c>
      <c r="G858" t="s">
        <v>2288</v>
      </c>
      <c r="H858" t="s">
        <v>2289</v>
      </c>
      <c r="I858" t="s">
        <v>34</v>
      </c>
      <c r="J858" t="s">
        <v>1557</v>
      </c>
      <c r="K858" t="s">
        <v>24</v>
      </c>
      <c r="L858" t="s">
        <v>63</v>
      </c>
      <c r="M858" t="s">
        <v>2290</v>
      </c>
      <c r="N858" t="s">
        <v>46</v>
      </c>
      <c r="P858" t="s">
        <v>11181</v>
      </c>
      <c r="Q858" t="s">
        <v>11083</v>
      </c>
      <c r="R858">
        <v>1</v>
      </c>
      <c r="S858" t="s">
        <v>11182</v>
      </c>
      <c r="Y858" s="4" t="s">
        <v>10770</v>
      </c>
      <c r="Z858" s="9">
        <v>1</v>
      </c>
    </row>
    <row r="859" spans="1:26" x14ac:dyDescent="0.25">
      <c r="A859" t="s">
        <v>2285</v>
      </c>
      <c r="C859" t="s">
        <v>16</v>
      </c>
      <c r="D859" t="s">
        <v>2286</v>
      </c>
      <c r="E859" t="s">
        <v>18</v>
      </c>
      <c r="F859" t="s">
        <v>2287</v>
      </c>
      <c r="G859" t="s">
        <v>2288</v>
      </c>
      <c r="H859" t="s">
        <v>2289</v>
      </c>
      <c r="I859" t="s">
        <v>34</v>
      </c>
      <c r="J859" t="s">
        <v>1557</v>
      </c>
      <c r="K859" t="s">
        <v>24</v>
      </c>
      <c r="L859" t="s">
        <v>63</v>
      </c>
      <c r="M859" t="s">
        <v>2290</v>
      </c>
      <c r="N859" t="s">
        <v>46</v>
      </c>
      <c r="P859" t="s">
        <v>11183</v>
      </c>
      <c r="Q859" t="s">
        <v>11184</v>
      </c>
      <c r="R859">
        <v>1</v>
      </c>
      <c r="S859" t="s">
        <v>11182</v>
      </c>
      <c r="Y859" s="4" t="s">
        <v>11075</v>
      </c>
      <c r="Z859" s="9">
        <v>1</v>
      </c>
    </row>
    <row r="860" spans="1:26" x14ac:dyDescent="0.25">
      <c r="A860" t="s">
        <v>2285</v>
      </c>
      <c r="C860" t="s">
        <v>16</v>
      </c>
      <c r="D860" t="s">
        <v>2286</v>
      </c>
      <c r="E860" t="s">
        <v>18</v>
      </c>
      <c r="F860" t="s">
        <v>2287</v>
      </c>
      <c r="G860" t="s">
        <v>2288</v>
      </c>
      <c r="H860" t="s">
        <v>2289</v>
      </c>
      <c r="I860" t="s">
        <v>34</v>
      </c>
      <c r="J860" t="s">
        <v>1557</v>
      </c>
      <c r="K860" t="s">
        <v>24</v>
      </c>
      <c r="L860" t="s">
        <v>63</v>
      </c>
      <c r="M860" t="s">
        <v>2290</v>
      </c>
      <c r="N860" t="s">
        <v>46</v>
      </c>
      <c r="P860" t="s">
        <v>11185</v>
      </c>
      <c r="Q860" t="s">
        <v>10337</v>
      </c>
      <c r="R860">
        <v>1</v>
      </c>
      <c r="S860" t="s">
        <v>11182</v>
      </c>
      <c r="Y860" s="4" t="s">
        <v>12845</v>
      </c>
      <c r="Z860" s="9">
        <v>1</v>
      </c>
    </row>
    <row r="861" spans="1:26" x14ac:dyDescent="0.25">
      <c r="A861" t="s">
        <v>2285</v>
      </c>
      <c r="C861" t="s">
        <v>16</v>
      </c>
      <c r="D861" t="s">
        <v>2286</v>
      </c>
      <c r="E861" t="s">
        <v>18</v>
      </c>
      <c r="F861" t="s">
        <v>2287</v>
      </c>
      <c r="G861" t="s">
        <v>2288</v>
      </c>
      <c r="H861" t="s">
        <v>2289</v>
      </c>
      <c r="I861" t="s">
        <v>34</v>
      </c>
      <c r="J861" t="s">
        <v>1557</v>
      </c>
      <c r="K861" t="s">
        <v>24</v>
      </c>
      <c r="L861" t="s">
        <v>63</v>
      </c>
      <c r="M861" t="s">
        <v>2290</v>
      </c>
      <c r="N861" t="s">
        <v>46</v>
      </c>
      <c r="P861" t="s">
        <v>11186</v>
      </c>
      <c r="Q861" t="s">
        <v>10337</v>
      </c>
      <c r="R861">
        <v>1</v>
      </c>
      <c r="S861" t="s">
        <v>11182</v>
      </c>
      <c r="Y861" s="4" t="s">
        <v>12887</v>
      </c>
      <c r="Z861" s="9">
        <v>1</v>
      </c>
    </row>
    <row r="862" spans="1:26" x14ac:dyDescent="0.25">
      <c r="A862" t="s">
        <v>2285</v>
      </c>
      <c r="C862" t="s">
        <v>16</v>
      </c>
      <c r="D862" t="s">
        <v>2286</v>
      </c>
      <c r="E862" t="s">
        <v>18</v>
      </c>
      <c r="F862" t="s">
        <v>2287</v>
      </c>
      <c r="G862" t="s">
        <v>2288</v>
      </c>
      <c r="H862" t="s">
        <v>2289</v>
      </c>
      <c r="I862" t="s">
        <v>34</v>
      </c>
      <c r="J862" t="s">
        <v>1557</v>
      </c>
      <c r="K862" t="s">
        <v>24</v>
      </c>
      <c r="L862" t="s">
        <v>63</v>
      </c>
      <c r="M862" t="s">
        <v>2290</v>
      </c>
      <c r="N862" t="s">
        <v>46</v>
      </c>
      <c r="P862" t="s">
        <v>11187</v>
      </c>
      <c r="Q862" t="s">
        <v>10337</v>
      </c>
      <c r="R862">
        <v>1</v>
      </c>
      <c r="S862" t="s">
        <v>11182</v>
      </c>
      <c r="Y862" s="4" t="s">
        <v>12985</v>
      </c>
      <c r="Z862" s="9">
        <v>1</v>
      </c>
    </row>
    <row r="863" spans="1:26" x14ac:dyDescent="0.25">
      <c r="A863" t="s">
        <v>2285</v>
      </c>
      <c r="C863" t="s">
        <v>16</v>
      </c>
      <c r="D863" t="s">
        <v>2286</v>
      </c>
      <c r="E863" t="s">
        <v>18</v>
      </c>
      <c r="F863" t="s">
        <v>2287</v>
      </c>
      <c r="G863" t="s">
        <v>2288</v>
      </c>
      <c r="H863" t="s">
        <v>2289</v>
      </c>
      <c r="I863" t="s">
        <v>34</v>
      </c>
      <c r="J863" t="s">
        <v>1557</v>
      </c>
      <c r="K863" t="s">
        <v>24</v>
      </c>
      <c r="L863" t="s">
        <v>63</v>
      </c>
      <c r="M863" t="s">
        <v>2290</v>
      </c>
      <c r="N863" t="s">
        <v>46</v>
      </c>
      <c r="P863" t="s">
        <v>11188</v>
      </c>
      <c r="Q863" t="s">
        <v>10337</v>
      </c>
      <c r="R863">
        <v>1</v>
      </c>
      <c r="S863" t="s">
        <v>11182</v>
      </c>
      <c r="Y863" s="4" t="s">
        <v>10763</v>
      </c>
      <c r="Z863" s="9">
        <v>1</v>
      </c>
    </row>
    <row r="864" spans="1:26" x14ac:dyDescent="0.25">
      <c r="A864" t="s">
        <v>2285</v>
      </c>
      <c r="C864" t="s">
        <v>16</v>
      </c>
      <c r="D864" t="s">
        <v>2286</v>
      </c>
      <c r="E864" t="s">
        <v>18</v>
      </c>
      <c r="F864" t="s">
        <v>2287</v>
      </c>
      <c r="G864" t="s">
        <v>2288</v>
      </c>
      <c r="H864" t="s">
        <v>2289</v>
      </c>
      <c r="I864" t="s">
        <v>34</v>
      </c>
      <c r="J864" t="s">
        <v>1557</v>
      </c>
      <c r="K864" t="s">
        <v>24</v>
      </c>
      <c r="L864" t="s">
        <v>63</v>
      </c>
      <c r="M864" t="s">
        <v>2290</v>
      </c>
      <c r="N864" t="s">
        <v>46</v>
      </c>
      <c r="P864" t="s">
        <v>11189</v>
      </c>
      <c r="Q864" t="s">
        <v>11190</v>
      </c>
      <c r="R864">
        <v>1</v>
      </c>
      <c r="S864" t="s">
        <v>11182</v>
      </c>
      <c r="Y864" s="4" t="s">
        <v>11471</v>
      </c>
      <c r="Z864" s="9">
        <v>1</v>
      </c>
    </row>
    <row r="865" spans="1:26" x14ac:dyDescent="0.25">
      <c r="A865" t="s">
        <v>2285</v>
      </c>
      <c r="C865" t="s">
        <v>16</v>
      </c>
      <c r="D865" t="s">
        <v>2286</v>
      </c>
      <c r="E865" t="s">
        <v>18</v>
      </c>
      <c r="F865" t="s">
        <v>2287</v>
      </c>
      <c r="G865" t="s">
        <v>2288</v>
      </c>
      <c r="H865" t="s">
        <v>2289</v>
      </c>
      <c r="I865" t="s">
        <v>34</v>
      </c>
      <c r="J865" t="s">
        <v>1557</v>
      </c>
      <c r="K865" t="s">
        <v>24</v>
      </c>
      <c r="L865" t="s">
        <v>63</v>
      </c>
      <c r="M865" t="s">
        <v>2290</v>
      </c>
      <c r="N865" t="s">
        <v>46</v>
      </c>
      <c r="P865" t="s">
        <v>11191</v>
      </c>
      <c r="Q865" t="s">
        <v>11192</v>
      </c>
      <c r="R865">
        <v>1</v>
      </c>
      <c r="S865" t="s">
        <v>11182</v>
      </c>
      <c r="Y865" s="4" t="s">
        <v>10764</v>
      </c>
      <c r="Z865" s="9">
        <v>1</v>
      </c>
    </row>
    <row r="866" spans="1:26" x14ac:dyDescent="0.25">
      <c r="A866" t="s">
        <v>2285</v>
      </c>
      <c r="C866" t="s">
        <v>16</v>
      </c>
      <c r="D866" t="s">
        <v>2286</v>
      </c>
      <c r="E866" t="s">
        <v>18</v>
      </c>
      <c r="F866" t="s">
        <v>2287</v>
      </c>
      <c r="G866" t="s">
        <v>2288</v>
      </c>
      <c r="H866" t="s">
        <v>2289</v>
      </c>
      <c r="I866" t="s">
        <v>34</v>
      </c>
      <c r="J866" t="s">
        <v>1557</v>
      </c>
      <c r="K866" t="s">
        <v>24</v>
      </c>
      <c r="L866" t="s">
        <v>63</v>
      </c>
      <c r="M866" t="s">
        <v>2290</v>
      </c>
      <c r="N866" t="s">
        <v>46</v>
      </c>
      <c r="P866" t="s">
        <v>11193</v>
      </c>
      <c r="Q866" t="s">
        <v>11192</v>
      </c>
      <c r="R866">
        <v>1</v>
      </c>
      <c r="S866" t="s">
        <v>11182</v>
      </c>
      <c r="Y866" s="4" t="s">
        <v>12640</v>
      </c>
      <c r="Z866" s="9">
        <v>1</v>
      </c>
    </row>
    <row r="867" spans="1:26" x14ac:dyDescent="0.25">
      <c r="A867" t="s">
        <v>2285</v>
      </c>
      <c r="C867" t="s">
        <v>16</v>
      </c>
      <c r="D867" t="s">
        <v>2286</v>
      </c>
      <c r="E867" t="s">
        <v>18</v>
      </c>
      <c r="F867" t="s">
        <v>2287</v>
      </c>
      <c r="G867" t="s">
        <v>2288</v>
      </c>
      <c r="H867" t="s">
        <v>2289</v>
      </c>
      <c r="I867" t="s">
        <v>34</v>
      </c>
      <c r="J867" t="s">
        <v>1557</v>
      </c>
      <c r="K867" t="s">
        <v>24</v>
      </c>
      <c r="L867" t="s">
        <v>63</v>
      </c>
      <c r="M867" t="s">
        <v>2290</v>
      </c>
      <c r="N867" t="s">
        <v>46</v>
      </c>
      <c r="P867" t="s">
        <v>11194</v>
      </c>
      <c r="Q867" t="s">
        <v>11192</v>
      </c>
      <c r="R867">
        <v>1</v>
      </c>
      <c r="S867" t="s">
        <v>11182</v>
      </c>
      <c r="Y867" s="4" t="s">
        <v>13073</v>
      </c>
      <c r="Z867" s="9">
        <v>1</v>
      </c>
    </row>
    <row r="868" spans="1:26" x14ac:dyDescent="0.25">
      <c r="A868" t="s">
        <v>8206</v>
      </c>
      <c r="B868" t="s">
        <v>8207</v>
      </c>
      <c r="C868" t="s">
        <v>16</v>
      </c>
      <c r="D868" t="s">
        <v>4535</v>
      </c>
      <c r="E868" t="s">
        <v>18</v>
      </c>
      <c r="F868" t="s">
        <v>8208</v>
      </c>
      <c r="G868" t="s">
        <v>8209</v>
      </c>
      <c r="H868" t="s">
        <v>8210</v>
      </c>
      <c r="I868" t="s">
        <v>34</v>
      </c>
      <c r="J868" t="s">
        <v>315</v>
      </c>
      <c r="K868" t="s">
        <v>24</v>
      </c>
      <c r="L868" t="s">
        <v>193</v>
      </c>
      <c r="M868" t="s">
        <v>8211</v>
      </c>
      <c r="N868" t="s">
        <v>46</v>
      </c>
      <c r="P868" t="s">
        <v>11195</v>
      </c>
      <c r="Q868" t="s">
        <v>11196</v>
      </c>
      <c r="R868">
        <v>1</v>
      </c>
      <c r="S868" t="s">
        <v>11197</v>
      </c>
      <c r="Y868" s="4" t="s">
        <v>11191</v>
      </c>
      <c r="Z868" s="9">
        <v>1</v>
      </c>
    </row>
    <row r="869" spans="1:26" x14ac:dyDescent="0.25">
      <c r="A869" t="s">
        <v>8206</v>
      </c>
      <c r="B869" t="s">
        <v>8207</v>
      </c>
      <c r="C869" t="s">
        <v>16</v>
      </c>
      <c r="D869" t="s">
        <v>4535</v>
      </c>
      <c r="E869" t="s">
        <v>18</v>
      </c>
      <c r="F869" t="s">
        <v>8208</v>
      </c>
      <c r="G869" t="s">
        <v>8209</v>
      </c>
      <c r="H869" t="s">
        <v>8210</v>
      </c>
      <c r="I869" t="s">
        <v>34</v>
      </c>
      <c r="J869" t="s">
        <v>315</v>
      </c>
      <c r="K869" t="s">
        <v>24</v>
      </c>
      <c r="L869" t="s">
        <v>193</v>
      </c>
      <c r="M869" t="s">
        <v>8211</v>
      </c>
      <c r="N869" t="s">
        <v>46</v>
      </c>
      <c r="P869" t="s">
        <v>11198</v>
      </c>
      <c r="Q869" t="s">
        <v>11196</v>
      </c>
      <c r="R869">
        <v>1</v>
      </c>
      <c r="S869" t="s">
        <v>11197</v>
      </c>
      <c r="Y869" s="4" t="s">
        <v>10299</v>
      </c>
      <c r="Z869" s="9">
        <v>1</v>
      </c>
    </row>
    <row r="870" spans="1:26" x14ac:dyDescent="0.25">
      <c r="A870" t="s">
        <v>8206</v>
      </c>
      <c r="B870" t="s">
        <v>8207</v>
      </c>
      <c r="C870" t="s">
        <v>16</v>
      </c>
      <c r="D870" t="s">
        <v>4535</v>
      </c>
      <c r="E870" t="s">
        <v>18</v>
      </c>
      <c r="F870" t="s">
        <v>8208</v>
      </c>
      <c r="G870" t="s">
        <v>8209</v>
      </c>
      <c r="H870" t="s">
        <v>8210</v>
      </c>
      <c r="I870" t="s">
        <v>34</v>
      </c>
      <c r="J870" t="s">
        <v>315</v>
      </c>
      <c r="K870" t="s">
        <v>24</v>
      </c>
      <c r="L870" t="s">
        <v>193</v>
      </c>
      <c r="M870" t="s">
        <v>8211</v>
      </c>
      <c r="N870" t="s">
        <v>46</v>
      </c>
      <c r="P870" t="s">
        <v>11199</v>
      </c>
      <c r="Q870" t="s">
        <v>11196</v>
      </c>
      <c r="R870">
        <v>1</v>
      </c>
      <c r="S870" t="s">
        <v>11197</v>
      </c>
      <c r="Y870" s="4" t="s">
        <v>12184</v>
      </c>
      <c r="Z870" s="9">
        <v>1</v>
      </c>
    </row>
    <row r="871" spans="1:26" x14ac:dyDescent="0.25">
      <c r="A871" t="s">
        <v>8206</v>
      </c>
      <c r="B871" t="s">
        <v>8207</v>
      </c>
      <c r="C871" t="s">
        <v>16</v>
      </c>
      <c r="D871" t="s">
        <v>4535</v>
      </c>
      <c r="E871" t="s">
        <v>18</v>
      </c>
      <c r="F871" t="s">
        <v>8208</v>
      </c>
      <c r="G871" t="s">
        <v>8209</v>
      </c>
      <c r="H871" t="s">
        <v>8210</v>
      </c>
      <c r="I871" t="s">
        <v>34</v>
      </c>
      <c r="J871" t="s">
        <v>315</v>
      </c>
      <c r="K871" t="s">
        <v>24</v>
      </c>
      <c r="L871" t="s">
        <v>193</v>
      </c>
      <c r="M871" t="s">
        <v>8211</v>
      </c>
      <c r="N871" t="s">
        <v>46</v>
      </c>
      <c r="P871" t="s">
        <v>11200</v>
      </c>
      <c r="Q871" t="s">
        <v>11136</v>
      </c>
      <c r="R871">
        <v>1</v>
      </c>
      <c r="S871" t="s">
        <v>11197</v>
      </c>
      <c r="Y871" s="4" t="s">
        <v>10766</v>
      </c>
      <c r="Z871" s="9">
        <v>1</v>
      </c>
    </row>
    <row r="872" spans="1:26" x14ac:dyDescent="0.25">
      <c r="A872" t="s">
        <v>8206</v>
      </c>
      <c r="B872" t="s">
        <v>8207</v>
      </c>
      <c r="C872" t="s">
        <v>16</v>
      </c>
      <c r="D872" t="s">
        <v>4535</v>
      </c>
      <c r="E872" t="s">
        <v>18</v>
      </c>
      <c r="F872" t="s">
        <v>8208</v>
      </c>
      <c r="G872" t="s">
        <v>8209</v>
      </c>
      <c r="H872" t="s">
        <v>8210</v>
      </c>
      <c r="I872" t="s">
        <v>34</v>
      </c>
      <c r="J872" t="s">
        <v>315</v>
      </c>
      <c r="K872" t="s">
        <v>24</v>
      </c>
      <c r="L872" t="s">
        <v>193</v>
      </c>
      <c r="M872" t="s">
        <v>8211</v>
      </c>
      <c r="N872" t="s">
        <v>46</v>
      </c>
      <c r="P872" t="s">
        <v>11201</v>
      </c>
      <c r="Q872" t="s">
        <v>10860</v>
      </c>
      <c r="R872">
        <v>1</v>
      </c>
      <c r="S872" t="s">
        <v>11197</v>
      </c>
      <c r="Y872" s="4" t="s">
        <v>12051</v>
      </c>
      <c r="Z872" s="9">
        <v>1</v>
      </c>
    </row>
    <row r="873" spans="1:26" x14ac:dyDescent="0.25">
      <c r="A873" t="s">
        <v>8206</v>
      </c>
      <c r="B873" t="s">
        <v>8207</v>
      </c>
      <c r="C873" t="s">
        <v>16</v>
      </c>
      <c r="D873" t="s">
        <v>4535</v>
      </c>
      <c r="E873" t="s">
        <v>18</v>
      </c>
      <c r="F873" t="s">
        <v>8208</v>
      </c>
      <c r="G873" t="s">
        <v>8209</v>
      </c>
      <c r="H873" t="s">
        <v>8210</v>
      </c>
      <c r="I873" t="s">
        <v>34</v>
      </c>
      <c r="J873" t="s">
        <v>315</v>
      </c>
      <c r="K873" t="s">
        <v>24</v>
      </c>
      <c r="L873" t="s">
        <v>193</v>
      </c>
      <c r="M873" t="s">
        <v>8211</v>
      </c>
      <c r="N873" t="s">
        <v>46</v>
      </c>
      <c r="P873" t="s">
        <v>11057</v>
      </c>
      <c r="Q873" t="s">
        <v>11202</v>
      </c>
      <c r="R873">
        <v>1</v>
      </c>
      <c r="S873" t="s">
        <v>11197</v>
      </c>
      <c r="Y873" s="4" t="s">
        <v>10549</v>
      </c>
      <c r="Z873" s="9">
        <v>1</v>
      </c>
    </row>
    <row r="874" spans="1:26" x14ac:dyDescent="0.25">
      <c r="A874" t="s">
        <v>8206</v>
      </c>
      <c r="B874" t="s">
        <v>8207</v>
      </c>
      <c r="C874" t="s">
        <v>16</v>
      </c>
      <c r="D874" t="s">
        <v>4535</v>
      </c>
      <c r="E874" t="s">
        <v>18</v>
      </c>
      <c r="F874" t="s">
        <v>8208</v>
      </c>
      <c r="G874" t="s">
        <v>8209</v>
      </c>
      <c r="H874" t="s">
        <v>8210</v>
      </c>
      <c r="I874" t="s">
        <v>34</v>
      </c>
      <c r="J874" t="s">
        <v>315</v>
      </c>
      <c r="K874" t="s">
        <v>24</v>
      </c>
      <c r="L874" t="s">
        <v>193</v>
      </c>
      <c r="M874" t="s">
        <v>8211</v>
      </c>
      <c r="N874" t="s">
        <v>46</v>
      </c>
      <c r="P874" t="s">
        <v>11203</v>
      </c>
      <c r="Q874" t="s">
        <v>10352</v>
      </c>
      <c r="R874">
        <v>1</v>
      </c>
      <c r="S874" t="s">
        <v>11197</v>
      </c>
      <c r="Y874" s="4" t="s">
        <v>12052</v>
      </c>
      <c r="Z874" s="9">
        <v>1</v>
      </c>
    </row>
    <row r="875" spans="1:26" x14ac:dyDescent="0.25">
      <c r="A875" t="s">
        <v>8206</v>
      </c>
      <c r="B875" t="s">
        <v>8207</v>
      </c>
      <c r="C875" t="s">
        <v>16</v>
      </c>
      <c r="D875" t="s">
        <v>4535</v>
      </c>
      <c r="E875" t="s">
        <v>18</v>
      </c>
      <c r="F875" t="s">
        <v>8208</v>
      </c>
      <c r="G875" t="s">
        <v>8209</v>
      </c>
      <c r="H875" t="s">
        <v>8210</v>
      </c>
      <c r="I875" t="s">
        <v>34</v>
      </c>
      <c r="J875" t="s">
        <v>315</v>
      </c>
      <c r="K875" t="s">
        <v>24</v>
      </c>
      <c r="L875" t="s">
        <v>193</v>
      </c>
      <c r="M875" t="s">
        <v>8211</v>
      </c>
      <c r="N875" t="s">
        <v>46</v>
      </c>
      <c r="P875" t="s">
        <v>11204</v>
      </c>
      <c r="Q875" t="s">
        <v>10352</v>
      </c>
      <c r="R875">
        <v>1</v>
      </c>
      <c r="S875" t="s">
        <v>11197</v>
      </c>
      <c r="Y875" s="4" t="s">
        <v>11708</v>
      </c>
      <c r="Z875" s="9">
        <v>1</v>
      </c>
    </row>
    <row r="876" spans="1:26" x14ac:dyDescent="0.25">
      <c r="A876" t="s">
        <v>8206</v>
      </c>
      <c r="B876" t="s">
        <v>8207</v>
      </c>
      <c r="C876" t="s">
        <v>16</v>
      </c>
      <c r="D876" t="s">
        <v>4535</v>
      </c>
      <c r="E876" t="s">
        <v>18</v>
      </c>
      <c r="F876" t="s">
        <v>8208</v>
      </c>
      <c r="G876" t="s">
        <v>8209</v>
      </c>
      <c r="H876" t="s">
        <v>8210</v>
      </c>
      <c r="I876" t="s">
        <v>34</v>
      </c>
      <c r="J876" t="s">
        <v>315</v>
      </c>
      <c r="K876" t="s">
        <v>24</v>
      </c>
      <c r="L876" t="s">
        <v>193</v>
      </c>
      <c r="M876" t="s">
        <v>8211</v>
      </c>
      <c r="N876" t="s">
        <v>46</v>
      </c>
      <c r="P876" t="s">
        <v>11205</v>
      </c>
      <c r="Q876" t="s">
        <v>10154</v>
      </c>
      <c r="R876">
        <v>1</v>
      </c>
      <c r="S876" t="s">
        <v>11197</v>
      </c>
      <c r="Y876" s="4" t="s">
        <v>10829</v>
      </c>
      <c r="Z876" s="9">
        <v>1</v>
      </c>
    </row>
    <row r="877" spans="1:26" x14ac:dyDescent="0.25">
      <c r="A877" t="s">
        <v>8206</v>
      </c>
      <c r="B877" t="s">
        <v>8207</v>
      </c>
      <c r="C877" t="s">
        <v>16</v>
      </c>
      <c r="D877" t="s">
        <v>4535</v>
      </c>
      <c r="E877" t="s">
        <v>18</v>
      </c>
      <c r="F877" t="s">
        <v>8208</v>
      </c>
      <c r="G877" t="s">
        <v>8209</v>
      </c>
      <c r="H877" t="s">
        <v>8210</v>
      </c>
      <c r="I877" t="s">
        <v>34</v>
      </c>
      <c r="J877" t="s">
        <v>315</v>
      </c>
      <c r="K877" t="s">
        <v>24</v>
      </c>
      <c r="L877" t="s">
        <v>193</v>
      </c>
      <c r="M877" t="s">
        <v>8211</v>
      </c>
      <c r="N877" t="s">
        <v>46</v>
      </c>
      <c r="P877" t="s">
        <v>11206</v>
      </c>
      <c r="Q877" t="s">
        <v>10595</v>
      </c>
      <c r="R877">
        <v>1</v>
      </c>
      <c r="S877" t="s">
        <v>11197</v>
      </c>
      <c r="Y877" s="4" t="s">
        <v>9142</v>
      </c>
      <c r="Z877" s="9">
        <v>1</v>
      </c>
    </row>
    <row r="878" spans="1:26" x14ac:dyDescent="0.25">
      <c r="A878" t="s">
        <v>8206</v>
      </c>
      <c r="B878" t="s">
        <v>8207</v>
      </c>
      <c r="C878" t="s">
        <v>16</v>
      </c>
      <c r="D878" t="s">
        <v>4535</v>
      </c>
      <c r="E878" t="s">
        <v>18</v>
      </c>
      <c r="F878" t="s">
        <v>8208</v>
      </c>
      <c r="G878" t="s">
        <v>8209</v>
      </c>
      <c r="H878" t="s">
        <v>8210</v>
      </c>
      <c r="I878" t="s">
        <v>34</v>
      </c>
      <c r="J878" t="s">
        <v>315</v>
      </c>
      <c r="K878" t="s">
        <v>24</v>
      </c>
      <c r="L878" t="s">
        <v>193</v>
      </c>
      <c r="M878" t="s">
        <v>8211</v>
      </c>
      <c r="N878" t="s">
        <v>46</v>
      </c>
      <c r="P878" t="s">
        <v>11070</v>
      </c>
      <c r="Q878" t="s">
        <v>10595</v>
      </c>
      <c r="R878">
        <v>1</v>
      </c>
      <c r="S878" t="s">
        <v>11197</v>
      </c>
      <c r="Y878" s="4" t="s">
        <v>11047</v>
      </c>
      <c r="Z878" s="9">
        <v>1</v>
      </c>
    </row>
    <row r="879" spans="1:26" x14ac:dyDescent="0.25">
      <c r="A879" t="s">
        <v>8206</v>
      </c>
      <c r="B879" t="s">
        <v>8207</v>
      </c>
      <c r="C879" t="s">
        <v>16</v>
      </c>
      <c r="D879" t="s">
        <v>4535</v>
      </c>
      <c r="E879" t="s">
        <v>18</v>
      </c>
      <c r="F879" t="s">
        <v>8208</v>
      </c>
      <c r="G879" t="s">
        <v>8209</v>
      </c>
      <c r="H879" t="s">
        <v>8210</v>
      </c>
      <c r="I879" t="s">
        <v>34</v>
      </c>
      <c r="J879" t="s">
        <v>315</v>
      </c>
      <c r="K879" t="s">
        <v>24</v>
      </c>
      <c r="L879" t="s">
        <v>193</v>
      </c>
      <c r="M879" t="s">
        <v>8211</v>
      </c>
      <c r="N879" t="s">
        <v>46</v>
      </c>
      <c r="P879" t="s">
        <v>11207</v>
      </c>
      <c r="Q879" t="s">
        <v>10595</v>
      </c>
      <c r="R879">
        <v>1</v>
      </c>
      <c r="S879" t="s">
        <v>11197</v>
      </c>
      <c r="Y879" s="4" t="s">
        <v>10408</v>
      </c>
      <c r="Z879" s="9">
        <v>1</v>
      </c>
    </row>
    <row r="880" spans="1:26" x14ac:dyDescent="0.25">
      <c r="A880" t="s">
        <v>8206</v>
      </c>
      <c r="B880" t="s">
        <v>8207</v>
      </c>
      <c r="C880" t="s">
        <v>16</v>
      </c>
      <c r="D880" t="s">
        <v>4535</v>
      </c>
      <c r="E880" t="s">
        <v>18</v>
      </c>
      <c r="F880" t="s">
        <v>8208</v>
      </c>
      <c r="G880" t="s">
        <v>8209</v>
      </c>
      <c r="H880" t="s">
        <v>8210</v>
      </c>
      <c r="I880" t="s">
        <v>34</v>
      </c>
      <c r="J880" t="s">
        <v>315</v>
      </c>
      <c r="K880" t="s">
        <v>24</v>
      </c>
      <c r="L880" t="s">
        <v>193</v>
      </c>
      <c r="M880" t="s">
        <v>8211</v>
      </c>
      <c r="N880" t="s">
        <v>46</v>
      </c>
      <c r="P880" t="s">
        <v>11208</v>
      </c>
      <c r="Q880" t="s">
        <v>11209</v>
      </c>
      <c r="R880">
        <v>1</v>
      </c>
      <c r="S880" t="s">
        <v>11197</v>
      </c>
      <c r="Y880" s="4" t="s">
        <v>12195</v>
      </c>
      <c r="Z880" s="9">
        <v>1</v>
      </c>
    </row>
    <row r="881" spans="1:26" x14ac:dyDescent="0.25">
      <c r="A881" t="s">
        <v>6513</v>
      </c>
      <c r="B881" t="s">
        <v>1375</v>
      </c>
      <c r="C881" t="s">
        <v>76</v>
      </c>
      <c r="D881" t="s">
        <v>1376</v>
      </c>
      <c r="E881" t="s">
        <v>18</v>
      </c>
      <c r="F881" t="s">
        <v>6514</v>
      </c>
      <c r="G881" t="s">
        <v>6515</v>
      </c>
      <c r="H881" t="s">
        <v>6516</v>
      </c>
      <c r="I881" t="s">
        <v>34</v>
      </c>
      <c r="J881" t="s">
        <v>2283</v>
      </c>
      <c r="K881" t="s">
        <v>24</v>
      </c>
      <c r="L881" t="s">
        <v>477</v>
      </c>
      <c r="M881" t="s">
        <v>6517</v>
      </c>
      <c r="N881" t="s">
        <v>46</v>
      </c>
      <c r="P881" t="s">
        <v>10712</v>
      </c>
      <c r="Q881" t="s">
        <v>10242</v>
      </c>
      <c r="R881">
        <v>1</v>
      </c>
      <c r="S881" t="s">
        <v>10263</v>
      </c>
      <c r="Y881" s="4" t="s">
        <v>12677</v>
      </c>
      <c r="Z881" s="9">
        <v>1</v>
      </c>
    </row>
    <row r="882" spans="1:26" x14ac:dyDescent="0.25">
      <c r="A882" t="s">
        <v>6513</v>
      </c>
      <c r="B882" t="s">
        <v>1375</v>
      </c>
      <c r="C882" t="s">
        <v>76</v>
      </c>
      <c r="D882" t="s">
        <v>1376</v>
      </c>
      <c r="E882" t="s">
        <v>18</v>
      </c>
      <c r="F882" t="s">
        <v>6514</v>
      </c>
      <c r="G882" t="s">
        <v>6515</v>
      </c>
      <c r="H882" t="s">
        <v>6516</v>
      </c>
      <c r="I882" t="s">
        <v>34</v>
      </c>
      <c r="J882" t="s">
        <v>2283</v>
      </c>
      <c r="K882" t="s">
        <v>24</v>
      </c>
      <c r="L882" t="s">
        <v>477</v>
      </c>
      <c r="M882" t="s">
        <v>6517</v>
      </c>
      <c r="N882" t="s">
        <v>46</v>
      </c>
      <c r="P882" t="s">
        <v>11210</v>
      </c>
      <c r="Q882" t="s">
        <v>10242</v>
      </c>
      <c r="R882">
        <v>1</v>
      </c>
      <c r="S882" t="s">
        <v>10263</v>
      </c>
      <c r="Y882" s="4" t="s">
        <v>10354</v>
      </c>
      <c r="Z882" s="9">
        <v>1</v>
      </c>
    </row>
    <row r="883" spans="1:26" x14ac:dyDescent="0.25">
      <c r="A883" t="s">
        <v>6513</v>
      </c>
      <c r="B883" t="s">
        <v>1375</v>
      </c>
      <c r="C883" t="s">
        <v>76</v>
      </c>
      <c r="D883" t="s">
        <v>1376</v>
      </c>
      <c r="E883" t="s">
        <v>18</v>
      </c>
      <c r="F883" t="s">
        <v>6514</v>
      </c>
      <c r="G883" t="s">
        <v>6515</v>
      </c>
      <c r="H883" t="s">
        <v>6516</v>
      </c>
      <c r="I883" t="s">
        <v>34</v>
      </c>
      <c r="J883" t="s">
        <v>2283</v>
      </c>
      <c r="K883" t="s">
        <v>24</v>
      </c>
      <c r="L883" t="s">
        <v>477</v>
      </c>
      <c r="M883" t="s">
        <v>6517</v>
      </c>
      <c r="N883" t="s">
        <v>46</v>
      </c>
      <c r="P883" t="s">
        <v>10142</v>
      </c>
      <c r="Q883" t="s">
        <v>10242</v>
      </c>
      <c r="R883">
        <v>1</v>
      </c>
      <c r="S883" t="s">
        <v>10263</v>
      </c>
      <c r="Y883" s="4" t="s">
        <v>11530</v>
      </c>
      <c r="Z883" s="9">
        <v>1</v>
      </c>
    </row>
    <row r="884" spans="1:26" x14ac:dyDescent="0.25">
      <c r="A884" t="s">
        <v>4379</v>
      </c>
      <c r="B884" t="s">
        <v>4380</v>
      </c>
      <c r="C884" t="s">
        <v>76</v>
      </c>
      <c r="D884" t="s">
        <v>102</v>
      </c>
      <c r="E884" t="s">
        <v>18</v>
      </c>
      <c r="F884" t="s">
        <v>4381</v>
      </c>
      <c r="G884" t="s">
        <v>4382</v>
      </c>
      <c r="H884" t="s">
        <v>4383</v>
      </c>
      <c r="I884" t="s">
        <v>34</v>
      </c>
      <c r="J884" t="s">
        <v>769</v>
      </c>
      <c r="K884" t="s">
        <v>24</v>
      </c>
      <c r="L884" t="s">
        <v>82</v>
      </c>
      <c r="M884" t="s">
        <v>4384</v>
      </c>
      <c r="N884" t="s">
        <v>46</v>
      </c>
      <c r="P884" t="s">
        <v>9307</v>
      </c>
      <c r="Q884" t="s">
        <v>11211</v>
      </c>
      <c r="R884">
        <v>1</v>
      </c>
      <c r="S884" t="s">
        <v>11212</v>
      </c>
      <c r="Y884" s="4" t="s">
        <v>12335</v>
      </c>
      <c r="Z884" s="9">
        <v>1</v>
      </c>
    </row>
    <row r="885" spans="1:26" x14ac:dyDescent="0.25">
      <c r="A885" t="s">
        <v>4379</v>
      </c>
      <c r="B885" t="s">
        <v>4380</v>
      </c>
      <c r="C885" t="s">
        <v>76</v>
      </c>
      <c r="D885" t="s">
        <v>102</v>
      </c>
      <c r="E885" t="s">
        <v>18</v>
      </c>
      <c r="F885" t="s">
        <v>4381</v>
      </c>
      <c r="G885" t="s">
        <v>4382</v>
      </c>
      <c r="H885" t="s">
        <v>4383</v>
      </c>
      <c r="I885" t="s">
        <v>34</v>
      </c>
      <c r="J885" t="s">
        <v>769</v>
      </c>
      <c r="K885" t="s">
        <v>24</v>
      </c>
      <c r="L885" t="s">
        <v>82</v>
      </c>
      <c r="M885" t="s">
        <v>4384</v>
      </c>
      <c r="N885" t="s">
        <v>46</v>
      </c>
      <c r="P885" t="s">
        <v>11213</v>
      </c>
      <c r="Q885" t="s">
        <v>11211</v>
      </c>
      <c r="R885">
        <v>1</v>
      </c>
      <c r="S885" t="s">
        <v>11212</v>
      </c>
      <c r="Y885" s="4" t="s">
        <v>10705</v>
      </c>
      <c r="Z885" s="9">
        <v>1</v>
      </c>
    </row>
    <row r="886" spans="1:26" x14ac:dyDescent="0.25">
      <c r="A886" t="s">
        <v>4379</v>
      </c>
      <c r="B886" t="s">
        <v>4380</v>
      </c>
      <c r="C886" t="s">
        <v>76</v>
      </c>
      <c r="D886" t="s">
        <v>102</v>
      </c>
      <c r="E886" t="s">
        <v>18</v>
      </c>
      <c r="F886" t="s">
        <v>4381</v>
      </c>
      <c r="G886" t="s">
        <v>4382</v>
      </c>
      <c r="H886" t="s">
        <v>4383</v>
      </c>
      <c r="I886" t="s">
        <v>34</v>
      </c>
      <c r="J886" t="s">
        <v>769</v>
      </c>
      <c r="K886" t="s">
        <v>24</v>
      </c>
      <c r="L886" t="s">
        <v>82</v>
      </c>
      <c r="M886" t="s">
        <v>4384</v>
      </c>
      <c r="N886" t="s">
        <v>46</v>
      </c>
      <c r="P886" t="s">
        <v>11214</v>
      </c>
      <c r="Q886" t="s">
        <v>11215</v>
      </c>
      <c r="R886">
        <v>3</v>
      </c>
      <c r="S886" t="s">
        <v>11212</v>
      </c>
      <c r="Y886" s="4" t="s">
        <v>10499</v>
      </c>
      <c r="Z886" s="9">
        <v>1</v>
      </c>
    </row>
    <row r="887" spans="1:26" x14ac:dyDescent="0.25">
      <c r="A887" t="s">
        <v>4379</v>
      </c>
      <c r="B887" t="s">
        <v>4380</v>
      </c>
      <c r="C887" t="s">
        <v>76</v>
      </c>
      <c r="D887" t="s">
        <v>102</v>
      </c>
      <c r="E887" t="s">
        <v>18</v>
      </c>
      <c r="F887" t="s">
        <v>4381</v>
      </c>
      <c r="G887" t="s">
        <v>4382</v>
      </c>
      <c r="H887" t="s">
        <v>4383</v>
      </c>
      <c r="I887" t="s">
        <v>34</v>
      </c>
      <c r="J887" t="s">
        <v>769</v>
      </c>
      <c r="K887" t="s">
        <v>24</v>
      </c>
      <c r="L887" t="s">
        <v>82</v>
      </c>
      <c r="M887" t="s">
        <v>4384</v>
      </c>
      <c r="N887" t="s">
        <v>46</v>
      </c>
      <c r="P887" t="s">
        <v>11216</v>
      </c>
      <c r="Q887" t="s">
        <v>11215</v>
      </c>
      <c r="R887">
        <v>3</v>
      </c>
      <c r="S887" t="s">
        <v>11212</v>
      </c>
      <c r="Y887" s="4" t="s">
        <v>10513</v>
      </c>
      <c r="Z887" s="9">
        <v>1</v>
      </c>
    </row>
    <row r="888" spans="1:26" x14ac:dyDescent="0.25">
      <c r="A888" t="s">
        <v>4379</v>
      </c>
      <c r="B888" t="s">
        <v>4380</v>
      </c>
      <c r="C888" t="s">
        <v>76</v>
      </c>
      <c r="D888" t="s">
        <v>102</v>
      </c>
      <c r="E888" t="s">
        <v>18</v>
      </c>
      <c r="F888" t="s">
        <v>4381</v>
      </c>
      <c r="G888" t="s">
        <v>4382</v>
      </c>
      <c r="H888" t="s">
        <v>4383</v>
      </c>
      <c r="I888" t="s">
        <v>34</v>
      </c>
      <c r="J888" t="s">
        <v>769</v>
      </c>
      <c r="K888" t="s">
        <v>24</v>
      </c>
      <c r="L888" t="s">
        <v>82</v>
      </c>
      <c r="M888" t="s">
        <v>4384</v>
      </c>
      <c r="N888" t="s">
        <v>46</v>
      </c>
      <c r="P888" t="s">
        <v>1409</v>
      </c>
      <c r="Q888" t="s">
        <v>11217</v>
      </c>
      <c r="R888">
        <v>2</v>
      </c>
      <c r="S888" t="s">
        <v>11212</v>
      </c>
      <c r="Y888" s="4" t="s">
        <v>12782</v>
      </c>
      <c r="Z888" s="9">
        <v>1</v>
      </c>
    </row>
    <row r="889" spans="1:26" x14ac:dyDescent="0.25">
      <c r="A889" t="s">
        <v>4379</v>
      </c>
      <c r="B889" t="s">
        <v>4380</v>
      </c>
      <c r="C889" t="s">
        <v>76</v>
      </c>
      <c r="D889" t="s">
        <v>102</v>
      </c>
      <c r="E889" t="s">
        <v>18</v>
      </c>
      <c r="F889" t="s">
        <v>4381</v>
      </c>
      <c r="G889" t="s">
        <v>4382</v>
      </c>
      <c r="H889" t="s">
        <v>4383</v>
      </c>
      <c r="I889" t="s">
        <v>34</v>
      </c>
      <c r="J889" t="s">
        <v>769</v>
      </c>
      <c r="K889" t="s">
        <v>24</v>
      </c>
      <c r="L889" t="s">
        <v>82</v>
      </c>
      <c r="M889" t="s">
        <v>4384</v>
      </c>
      <c r="N889" t="s">
        <v>46</v>
      </c>
      <c r="P889" t="s">
        <v>11218</v>
      </c>
      <c r="Q889" t="s">
        <v>11219</v>
      </c>
      <c r="R889">
        <v>2</v>
      </c>
      <c r="S889" t="s">
        <v>11212</v>
      </c>
      <c r="Y889" s="4" t="s">
        <v>12676</v>
      </c>
      <c r="Z889" s="9">
        <v>1</v>
      </c>
    </row>
    <row r="890" spans="1:26" x14ac:dyDescent="0.25">
      <c r="A890" t="s">
        <v>4379</v>
      </c>
      <c r="B890" t="s">
        <v>4380</v>
      </c>
      <c r="C890" t="s">
        <v>76</v>
      </c>
      <c r="D890" t="s">
        <v>102</v>
      </c>
      <c r="E890" t="s">
        <v>18</v>
      </c>
      <c r="F890" t="s">
        <v>4381</v>
      </c>
      <c r="G890" t="s">
        <v>4382</v>
      </c>
      <c r="H890" t="s">
        <v>4383</v>
      </c>
      <c r="I890" t="s">
        <v>34</v>
      </c>
      <c r="J890" t="s">
        <v>769</v>
      </c>
      <c r="K890" t="s">
        <v>24</v>
      </c>
      <c r="L890" t="s">
        <v>82</v>
      </c>
      <c r="M890" t="s">
        <v>4384</v>
      </c>
      <c r="N890" t="s">
        <v>46</v>
      </c>
      <c r="P890" t="s">
        <v>11220</v>
      </c>
      <c r="Q890" t="s">
        <v>10445</v>
      </c>
      <c r="R890">
        <v>1</v>
      </c>
      <c r="S890" t="s">
        <v>11212</v>
      </c>
      <c r="Y890" s="4" t="s">
        <v>11183</v>
      </c>
      <c r="Z890" s="9">
        <v>1</v>
      </c>
    </row>
    <row r="891" spans="1:26" x14ac:dyDescent="0.25">
      <c r="A891" t="s">
        <v>4379</v>
      </c>
      <c r="B891" t="s">
        <v>4380</v>
      </c>
      <c r="C891" t="s">
        <v>76</v>
      </c>
      <c r="D891" t="s">
        <v>102</v>
      </c>
      <c r="E891" t="s">
        <v>18</v>
      </c>
      <c r="F891" t="s">
        <v>4381</v>
      </c>
      <c r="G891" t="s">
        <v>4382</v>
      </c>
      <c r="H891" t="s">
        <v>4383</v>
      </c>
      <c r="I891" t="s">
        <v>34</v>
      </c>
      <c r="J891" t="s">
        <v>769</v>
      </c>
      <c r="K891" t="s">
        <v>24</v>
      </c>
      <c r="L891" t="s">
        <v>82</v>
      </c>
      <c r="M891" t="s">
        <v>4384</v>
      </c>
      <c r="N891" t="s">
        <v>46</v>
      </c>
      <c r="P891" t="s">
        <v>11221</v>
      </c>
      <c r="Q891" t="s">
        <v>10445</v>
      </c>
      <c r="R891">
        <v>1</v>
      </c>
      <c r="S891" t="s">
        <v>11212</v>
      </c>
      <c r="Y891" s="4" t="s">
        <v>11521</v>
      </c>
      <c r="Z891" s="9">
        <v>1</v>
      </c>
    </row>
    <row r="892" spans="1:26" x14ac:dyDescent="0.25">
      <c r="A892" t="s">
        <v>4379</v>
      </c>
      <c r="B892" t="s">
        <v>4380</v>
      </c>
      <c r="C892" t="s">
        <v>76</v>
      </c>
      <c r="D892" t="s">
        <v>102</v>
      </c>
      <c r="E892" t="s">
        <v>18</v>
      </c>
      <c r="F892" t="s">
        <v>4381</v>
      </c>
      <c r="G892" t="s">
        <v>4382</v>
      </c>
      <c r="H892" t="s">
        <v>4383</v>
      </c>
      <c r="I892" t="s">
        <v>34</v>
      </c>
      <c r="J892" t="s">
        <v>769</v>
      </c>
      <c r="K892" t="s">
        <v>24</v>
      </c>
      <c r="L892" t="s">
        <v>82</v>
      </c>
      <c r="M892" t="s">
        <v>4384</v>
      </c>
      <c r="N892" t="s">
        <v>46</v>
      </c>
      <c r="P892" t="s">
        <v>11222</v>
      </c>
      <c r="Q892" t="s">
        <v>10445</v>
      </c>
      <c r="R892">
        <v>1</v>
      </c>
      <c r="S892" t="s">
        <v>11212</v>
      </c>
      <c r="Y892" s="4" t="s">
        <v>13173</v>
      </c>
      <c r="Z892" s="9">
        <v>1</v>
      </c>
    </row>
    <row r="893" spans="1:26" x14ac:dyDescent="0.25">
      <c r="A893" t="s">
        <v>4379</v>
      </c>
      <c r="B893" t="s">
        <v>4380</v>
      </c>
      <c r="C893" t="s">
        <v>76</v>
      </c>
      <c r="D893" t="s">
        <v>102</v>
      </c>
      <c r="E893" t="s">
        <v>18</v>
      </c>
      <c r="F893" t="s">
        <v>4381</v>
      </c>
      <c r="G893" t="s">
        <v>4382</v>
      </c>
      <c r="H893" t="s">
        <v>4383</v>
      </c>
      <c r="I893" t="s">
        <v>34</v>
      </c>
      <c r="J893" t="s">
        <v>769</v>
      </c>
      <c r="K893" t="s">
        <v>24</v>
      </c>
      <c r="L893" t="s">
        <v>82</v>
      </c>
      <c r="M893" t="s">
        <v>4384</v>
      </c>
      <c r="N893" t="s">
        <v>46</v>
      </c>
      <c r="P893" t="s">
        <v>11223</v>
      </c>
      <c r="Q893" t="s">
        <v>10396</v>
      </c>
      <c r="R893">
        <v>1</v>
      </c>
      <c r="S893" t="s">
        <v>11212</v>
      </c>
      <c r="Y893" s="4" t="s">
        <v>12708</v>
      </c>
      <c r="Z893" s="9">
        <v>1</v>
      </c>
    </row>
    <row r="894" spans="1:26" x14ac:dyDescent="0.25">
      <c r="A894" t="s">
        <v>4379</v>
      </c>
      <c r="B894" t="s">
        <v>4380</v>
      </c>
      <c r="C894" t="s">
        <v>76</v>
      </c>
      <c r="D894" t="s">
        <v>102</v>
      </c>
      <c r="E894" t="s">
        <v>18</v>
      </c>
      <c r="F894" t="s">
        <v>4381</v>
      </c>
      <c r="G894" t="s">
        <v>4382</v>
      </c>
      <c r="H894" t="s">
        <v>4383</v>
      </c>
      <c r="I894" t="s">
        <v>34</v>
      </c>
      <c r="J894" t="s">
        <v>769</v>
      </c>
      <c r="K894" t="s">
        <v>24</v>
      </c>
      <c r="L894" t="s">
        <v>82</v>
      </c>
      <c r="M894" t="s">
        <v>4384</v>
      </c>
      <c r="N894" t="s">
        <v>46</v>
      </c>
      <c r="P894" t="s">
        <v>11224</v>
      </c>
      <c r="Q894" t="s">
        <v>10658</v>
      </c>
      <c r="R894">
        <v>1</v>
      </c>
      <c r="S894" t="s">
        <v>11212</v>
      </c>
      <c r="Y894" s="4" t="s">
        <v>12531</v>
      </c>
      <c r="Z894" s="9">
        <v>1</v>
      </c>
    </row>
    <row r="895" spans="1:26" x14ac:dyDescent="0.25">
      <c r="A895" t="s">
        <v>4379</v>
      </c>
      <c r="B895" t="s">
        <v>4380</v>
      </c>
      <c r="C895" t="s">
        <v>76</v>
      </c>
      <c r="D895" t="s">
        <v>102</v>
      </c>
      <c r="E895" t="s">
        <v>18</v>
      </c>
      <c r="F895" t="s">
        <v>4381</v>
      </c>
      <c r="G895" t="s">
        <v>4382</v>
      </c>
      <c r="H895" t="s">
        <v>4383</v>
      </c>
      <c r="I895" t="s">
        <v>34</v>
      </c>
      <c r="J895" t="s">
        <v>769</v>
      </c>
      <c r="K895" t="s">
        <v>24</v>
      </c>
      <c r="L895" t="s">
        <v>82</v>
      </c>
      <c r="M895" t="s">
        <v>4384</v>
      </c>
      <c r="N895" t="s">
        <v>46</v>
      </c>
      <c r="P895" t="s">
        <v>11225</v>
      </c>
      <c r="Q895" t="s">
        <v>11093</v>
      </c>
      <c r="R895">
        <v>1</v>
      </c>
      <c r="S895" t="s">
        <v>11212</v>
      </c>
      <c r="Y895" s="4" t="s">
        <v>11525</v>
      </c>
      <c r="Z895" s="9">
        <v>1</v>
      </c>
    </row>
    <row r="896" spans="1:26" x14ac:dyDescent="0.25">
      <c r="A896" t="s">
        <v>4379</v>
      </c>
      <c r="B896" t="s">
        <v>4380</v>
      </c>
      <c r="C896" t="s">
        <v>76</v>
      </c>
      <c r="D896" t="s">
        <v>102</v>
      </c>
      <c r="E896" t="s">
        <v>18</v>
      </c>
      <c r="F896" t="s">
        <v>4381</v>
      </c>
      <c r="G896" t="s">
        <v>4382</v>
      </c>
      <c r="H896" t="s">
        <v>4383</v>
      </c>
      <c r="I896" t="s">
        <v>34</v>
      </c>
      <c r="J896" t="s">
        <v>769</v>
      </c>
      <c r="K896" t="s">
        <v>24</v>
      </c>
      <c r="L896" t="s">
        <v>82</v>
      </c>
      <c r="M896" t="s">
        <v>4384</v>
      </c>
      <c r="N896" t="s">
        <v>46</v>
      </c>
      <c r="P896" t="s">
        <v>10137</v>
      </c>
      <c r="Q896" t="s">
        <v>11226</v>
      </c>
      <c r="R896">
        <v>2</v>
      </c>
      <c r="S896" t="s">
        <v>11212</v>
      </c>
      <c r="Y896" s="4" t="s">
        <v>13117</v>
      </c>
      <c r="Z896" s="9">
        <v>1</v>
      </c>
    </row>
    <row r="897" spans="1:26" x14ac:dyDescent="0.25">
      <c r="A897" t="s">
        <v>4379</v>
      </c>
      <c r="B897" t="s">
        <v>4380</v>
      </c>
      <c r="C897" t="s">
        <v>76</v>
      </c>
      <c r="D897" t="s">
        <v>102</v>
      </c>
      <c r="E897" t="s">
        <v>18</v>
      </c>
      <c r="F897" t="s">
        <v>4381</v>
      </c>
      <c r="G897" t="s">
        <v>4382</v>
      </c>
      <c r="H897" t="s">
        <v>4383</v>
      </c>
      <c r="I897" t="s">
        <v>34</v>
      </c>
      <c r="J897" t="s">
        <v>769</v>
      </c>
      <c r="K897" t="s">
        <v>24</v>
      </c>
      <c r="L897" t="s">
        <v>82</v>
      </c>
      <c r="M897" t="s">
        <v>4384</v>
      </c>
      <c r="N897" t="s">
        <v>46</v>
      </c>
      <c r="P897" t="s">
        <v>11227</v>
      </c>
      <c r="Q897" t="s">
        <v>11093</v>
      </c>
      <c r="R897">
        <v>1</v>
      </c>
      <c r="S897" t="s">
        <v>11212</v>
      </c>
      <c r="Y897" s="4" t="s">
        <v>10975</v>
      </c>
      <c r="Z897" s="9">
        <v>1</v>
      </c>
    </row>
    <row r="898" spans="1:26" x14ac:dyDescent="0.25">
      <c r="A898" t="s">
        <v>4379</v>
      </c>
      <c r="B898" t="s">
        <v>4380</v>
      </c>
      <c r="C898" t="s">
        <v>76</v>
      </c>
      <c r="D898" t="s">
        <v>102</v>
      </c>
      <c r="E898" t="s">
        <v>18</v>
      </c>
      <c r="F898" t="s">
        <v>4381</v>
      </c>
      <c r="G898" t="s">
        <v>4382</v>
      </c>
      <c r="H898" t="s">
        <v>4383</v>
      </c>
      <c r="I898" t="s">
        <v>34</v>
      </c>
      <c r="J898" t="s">
        <v>769</v>
      </c>
      <c r="K898" t="s">
        <v>24</v>
      </c>
      <c r="L898" t="s">
        <v>82</v>
      </c>
      <c r="M898" t="s">
        <v>4384</v>
      </c>
      <c r="N898" t="s">
        <v>46</v>
      </c>
      <c r="P898" t="s">
        <v>11228</v>
      </c>
      <c r="Q898" t="s">
        <v>10352</v>
      </c>
      <c r="R898">
        <v>1</v>
      </c>
      <c r="S898" t="s">
        <v>11212</v>
      </c>
      <c r="Y898" s="4" t="s">
        <v>13227</v>
      </c>
      <c r="Z898" s="9">
        <v>1</v>
      </c>
    </row>
    <row r="899" spans="1:26" x14ac:dyDescent="0.25">
      <c r="A899" t="s">
        <v>4379</v>
      </c>
      <c r="B899" t="s">
        <v>4380</v>
      </c>
      <c r="C899" t="s">
        <v>76</v>
      </c>
      <c r="D899" t="s">
        <v>102</v>
      </c>
      <c r="E899" t="s">
        <v>18</v>
      </c>
      <c r="F899" t="s">
        <v>4381</v>
      </c>
      <c r="G899" t="s">
        <v>4382</v>
      </c>
      <c r="H899" t="s">
        <v>4383</v>
      </c>
      <c r="I899" t="s">
        <v>34</v>
      </c>
      <c r="J899" t="s">
        <v>769</v>
      </c>
      <c r="K899" t="s">
        <v>24</v>
      </c>
      <c r="L899" t="s">
        <v>82</v>
      </c>
      <c r="M899" t="s">
        <v>4384</v>
      </c>
      <c r="N899" t="s">
        <v>46</v>
      </c>
      <c r="P899" t="s">
        <v>11229</v>
      </c>
      <c r="Q899" t="s">
        <v>10429</v>
      </c>
      <c r="R899">
        <v>1</v>
      </c>
      <c r="S899" t="s">
        <v>11212</v>
      </c>
      <c r="Y899" s="4" t="s">
        <v>10732</v>
      </c>
      <c r="Z899" s="9">
        <v>1</v>
      </c>
    </row>
    <row r="900" spans="1:26" x14ac:dyDescent="0.25">
      <c r="A900" t="s">
        <v>4379</v>
      </c>
      <c r="B900" t="s">
        <v>4380</v>
      </c>
      <c r="C900" t="s">
        <v>76</v>
      </c>
      <c r="D900" t="s">
        <v>102</v>
      </c>
      <c r="E900" t="s">
        <v>18</v>
      </c>
      <c r="F900" t="s">
        <v>4381</v>
      </c>
      <c r="G900" t="s">
        <v>4382</v>
      </c>
      <c r="H900" t="s">
        <v>4383</v>
      </c>
      <c r="I900" t="s">
        <v>34</v>
      </c>
      <c r="J900" t="s">
        <v>769</v>
      </c>
      <c r="K900" t="s">
        <v>24</v>
      </c>
      <c r="L900" t="s">
        <v>82</v>
      </c>
      <c r="M900" t="s">
        <v>4384</v>
      </c>
      <c r="N900" t="s">
        <v>46</v>
      </c>
      <c r="P900" t="s">
        <v>11230</v>
      </c>
      <c r="Q900" t="s">
        <v>10429</v>
      </c>
      <c r="R900">
        <v>1</v>
      </c>
      <c r="S900" t="s">
        <v>11212</v>
      </c>
      <c r="Y900" s="4" t="s">
        <v>10336</v>
      </c>
      <c r="Z900" s="9">
        <v>1</v>
      </c>
    </row>
    <row r="901" spans="1:26" x14ac:dyDescent="0.25">
      <c r="A901" t="s">
        <v>4573</v>
      </c>
      <c r="B901" t="s">
        <v>4380</v>
      </c>
      <c r="C901" t="s">
        <v>76</v>
      </c>
      <c r="D901" t="s">
        <v>102</v>
      </c>
      <c r="E901" t="s">
        <v>18</v>
      </c>
      <c r="F901" t="s">
        <v>4574</v>
      </c>
      <c r="G901" t="s">
        <v>4575</v>
      </c>
      <c r="H901" t="s">
        <v>4576</v>
      </c>
      <c r="I901" t="s">
        <v>34</v>
      </c>
      <c r="J901" t="s">
        <v>155</v>
      </c>
      <c r="K901" t="s">
        <v>24</v>
      </c>
      <c r="L901" t="s">
        <v>82</v>
      </c>
      <c r="M901" t="s">
        <v>4577</v>
      </c>
      <c r="N901" t="s">
        <v>46</v>
      </c>
      <c r="P901" t="s">
        <v>11216</v>
      </c>
      <c r="Q901" t="s">
        <v>11231</v>
      </c>
      <c r="R901">
        <v>4</v>
      </c>
      <c r="S901" t="s">
        <v>11232</v>
      </c>
      <c r="Y901" s="4" t="s">
        <v>11097</v>
      </c>
      <c r="Z901" s="9">
        <v>1</v>
      </c>
    </row>
    <row r="902" spans="1:26" x14ac:dyDescent="0.25">
      <c r="A902" t="s">
        <v>4573</v>
      </c>
      <c r="B902" t="s">
        <v>4380</v>
      </c>
      <c r="C902" t="s">
        <v>76</v>
      </c>
      <c r="D902" t="s">
        <v>102</v>
      </c>
      <c r="E902" t="s">
        <v>18</v>
      </c>
      <c r="F902" t="s">
        <v>4574</v>
      </c>
      <c r="G902" t="s">
        <v>4575</v>
      </c>
      <c r="H902" t="s">
        <v>4576</v>
      </c>
      <c r="I902" t="s">
        <v>34</v>
      </c>
      <c r="J902" t="s">
        <v>155</v>
      </c>
      <c r="K902" t="s">
        <v>24</v>
      </c>
      <c r="L902" t="s">
        <v>82</v>
      </c>
      <c r="M902" t="s">
        <v>4577</v>
      </c>
      <c r="N902" t="s">
        <v>46</v>
      </c>
      <c r="P902" t="s">
        <v>11214</v>
      </c>
      <c r="Q902" t="s">
        <v>11233</v>
      </c>
      <c r="R902">
        <v>7</v>
      </c>
      <c r="S902" t="s">
        <v>11232</v>
      </c>
      <c r="Y902" s="4" t="s">
        <v>10873</v>
      </c>
      <c r="Z902" s="9">
        <v>1</v>
      </c>
    </row>
    <row r="903" spans="1:26" x14ac:dyDescent="0.25">
      <c r="A903" t="s">
        <v>4573</v>
      </c>
      <c r="B903" t="s">
        <v>4380</v>
      </c>
      <c r="C903" t="s">
        <v>76</v>
      </c>
      <c r="D903" t="s">
        <v>102</v>
      </c>
      <c r="E903" t="s">
        <v>18</v>
      </c>
      <c r="F903" t="s">
        <v>4574</v>
      </c>
      <c r="G903" t="s">
        <v>4575</v>
      </c>
      <c r="H903" t="s">
        <v>4576</v>
      </c>
      <c r="I903" t="s">
        <v>34</v>
      </c>
      <c r="J903" t="s">
        <v>155</v>
      </c>
      <c r="K903" t="s">
        <v>24</v>
      </c>
      <c r="L903" t="s">
        <v>82</v>
      </c>
      <c r="M903" t="s">
        <v>4577</v>
      </c>
      <c r="N903" t="s">
        <v>46</v>
      </c>
      <c r="P903" t="s">
        <v>1409</v>
      </c>
      <c r="Q903" t="s">
        <v>11234</v>
      </c>
      <c r="R903">
        <v>4</v>
      </c>
      <c r="S903" t="s">
        <v>11232</v>
      </c>
      <c r="Y903" s="4" t="s">
        <v>12381</v>
      </c>
      <c r="Z903" s="9">
        <v>1</v>
      </c>
    </row>
    <row r="904" spans="1:26" x14ac:dyDescent="0.25">
      <c r="A904" t="s">
        <v>4573</v>
      </c>
      <c r="B904" t="s">
        <v>4380</v>
      </c>
      <c r="C904" t="s">
        <v>76</v>
      </c>
      <c r="D904" t="s">
        <v>102</v>
      </c>
      <c r="E904" t="s">
        <v>18</v>
      </c>
      <c r="F904" t="s">
        <v>4574</v>
      </c>
      <c r="G904" t="s">
        <v>4575</v>
      </c>
      <c r="H904" t="s">
        <v>4576</v>
      </c>
      <c r="I904" t="s">
        <v>34</v>
      </c>
      <c r="J904" t="s">
        <v>155</v>
      </c>
      <c r="K904" t="s">
        <v>24</v>
      </c>
      <c r="L904" t="s">
        <v>82</v>
      </c>
      <c r="M904" t="s">
        <v>4577</v>
      </c>
      <c r="N904" t="s">
        <v>46</v>
      </c>
      <c r="P904" t="s">
        <v>11235</v>
      </c>
      <c r="Q904" t="s">
        <v>10227</v>
      </c>
      <c r="R904">
        <v>1</v>
      </c>
      <c r="S904" t="s">
        <v>11232</v>
      </c>
      <c r="Y904" s="4" t="s">
        <v>13154</v>
      </c>
      <c r="Z904" s="9">
        <v>1</v>
      </c>
    </row>
    <row r="905" spans="1:26" x14ac:dyDescent="0.25">
      <c r="A905" t="s">
        <v>4573</v>
      </c>
      <c r="B905" t="s">
        <v>4380</v>
      </c>
      <c r="C905" t="s">
        <v>76</v>
      </c>
      <c r="D905" t="s">
        <v>102</v>
      </c>
      <c r="E905" t="s">
        <v>18</v>
      </c>
      <c r="F905" t="s">
        <v>4574</v>
      </c>
      <c r="G905" t="s">
        <v>4575</v>
      </c>
      <c r="H905" t="s">
        <v>4576</v>
      </c>
      <c r="I905" t="s">
        <v>34</v>
      </c>
      <c r="J905" t="s">
        <v>155</v>
      </c>
      <c r="K905" t="s">
        <v>24</v>
      </c>
      <c r="L905" t="s">
        <v>82</v>
      </c>
      <c r="M905" t="s">
        <v>4577</v>
      </c>
      <c r="N905" t="s">
        <v>46</v>
      </c>
      <c r="P905" t="s">
        <v>11236</v>
      </c>
      <c r="Q905" t="s">
        <v>10227</v>
      </c>
      <c r="R905">
        <v>1</v>
      </c>
      <c r="S905" t="s">
        <v>11232</v>
      </c>
      <c r="Y905" s="4" t="s">
        <v>13004</v>
      </c>
      <c r="Z905" s="9">
        <v>1</v>
      </c>
    </row>
    <row r="906" spans="1:26" x14ac:dyDescent="0.25">
      <c r="A906" t="s">
        <v>4573</v>
      </c>
      <c r="B906" t="s">
        <v>4380</v>
      </c>
      <c r="C906" t="s">
        <v>76</v>
      </c>
      <c r="D906" t="s">
        <v>102</v>
      </c>
      <c r="E906" t="s">
        <v>18</v>
      </c>
      <c r="F906" t="s">
        <v>4574</v>
      </c>
      <c r="G906" t="s">
        <v>4575</v>
      </c>
      <c r="H906" t="s">
        <v>4576</v>
      </c>
      <c r="I906" t="s">
        <v>34</v>
      </c>
      <c r="J906" t="s">
        <v>155</v>
      </c>
      <c r="K906" t="s">
        <v>24</v>
      </c>
      <c r="L906" t="s">
        <v>82</v>
      </c>
      <c r="M906" t="s">
        <v>4577</v>
      </c>
      <c r="N906" t="s">
        <v>46</v>
      </c>
      <c r="P906" t="s">
        <v>11237</v>
      </c>
      <c r="Q906" t="s">
        <v>10227</v>
      </c>
      <c r="R906">
        <v>1</v>
      </c>
      <c r="S906" t="s">
        <v>11232</v>
      </c>
      <c r="Y906" s="4" t="s">
        <v>10146</v>
      </c>
      <c r="Z906" s="9">
        <v>1</v>
      </c>
    </row>
    <row r="907" spans="1:26" x14ac:dyDescent="0.25">
      <c r="A907" t="s">
        <v>4573</v>
      </c>
      <c r="B907" t="s">
        <v>4380</v>
      </c>
      <c r="C907" t="s">
        <v>76</v>
      </c>
      <c r="D907" t="s">
        <v>102</v>
      </c>
      <c r="E907" t="s">
        <v>18</v>
      </c>
      <c r="F907" t="s">
        <v>4574</v>
      </c>
      <c r="G907" t="s">
        <v>4575</v>
      </c>
      <c r="H907" t="s">
        <v>4576</v>
      </c>
      <c r="I907" t="s">
        <v>34</v>
      </c>
      <c r="J907" t="s">
        <v>155</v>
      </c>
      <c r="K907" t="s">
        <v>24</v>
      </c>
      <c r="L907" t="s">
        <v>82</v>
      </c>
      <c r="M907" t="s">
        <v>4577</v>
      </c>
      <c r="N907" t="s">
        <v>46</v>
      </c>
      <c r="P907" t="s">
        <v>11238</v>
      </c>
      <c r="Q907" t="s">
        <v>10843</v>
      </c>
      <c r="R907">
        <v>1</v>
      </c>
      <c r="S907" t="s">
        <v>11232</v>
      </c>
      <c r="Y907" s="4" t="s">
        <v>10966</v>
      </c>
      <c r="Z907" s="9">
        <v>1</v>
      </c>
    </row>
    <row r="908" spans="1:26" x14ac:dyDescent="0.25">
      <c r="A908" t="s">
        <v>4573</v>
      </c>
      <c r="B908" t="s">
        <v>4380</v>
      </c>
      <c r="C908" t="s">
        <v>76</v>
      </c>
      <c r="D908" t="s">
        <v>102</v>
      </c>
      <c r="E908" t="s">
        <v>18</v>
      </c>
      <c r="F908" t="s">
        <v>4574</v>
      </c>
      <c r="G908" t="s">
        <v>4575</v>
      </c>
      <c r="H908" t="s">
        <v>4576</v>
      </c>
      <c r="I908" t="s">
        <v>34</v>
      </c>
      <c r="J908" t="s">
        <v>155</v>
      </c>
      <c r="K908" t="s">
        <v>24</v>
      </c>
      <c r="L908" t="s">
        <v>82</v>
      </c>
      <c r="M908" t="s">
        <v>4577</v>
      </c>
      <c r="N908" t="s">
        <v>46</v>
      </c>
      <c r="P908" t="s">
        <v>11239</v>
      </c>
      <c r="Q908" t="s">
        <v>10843</v>
      </c>
      <c r="R908">
        <v>1</v>
      </c>
      <c r="S908" t="s">
        <v>11232</v>
      </c>
      <c r="Y908" s="4" t="s">
        <v>13029</v>
      </c>
      <c r="Z908" s="9">
        <v>1</v>
      </c>
    </row>
    <row r="909" spans="1:26" x14ac:dyDescent="0.25">
      <c r="A909" t="s">
        <v>4573</v>
      </c>
      <c r="B909" t="s">
        <v>4380</v>
      </c>
      <c r="C909" t="s">
        <v>76</v>
      </c>
      <c r="D909" t="s">
        <v>102</v>
      </c>
      <c r="E909" t="s">
        <v>18</v>
      </c>
      <c r="F909" t="s">
        <v>4574</v>
      </c>
      <c r="G909" t="s">
        <v>4575</v>
      </c>
      <c r="H909" t="s">
        <v>4576</v>
      </c>
      <c r="I909" t="s">
        <v>34</v>
      </c>
      <c r="J909" t="s">
        <v>155</v>
      </c>
      <c r="K909" t="s">
        <v>24</v>
      </c>
      <c r="L909" t="s">
        <v>82</v>
      </c>
      <c r="M909" t="s">
        <v>4577</v>
      </c>
      <c r="N909" t="s">
        <v>46</v>
      </c>
      <c r="P909" t="s">
        <v>11218</v>
      </c>
      <c r="Q909" t="s">
        <v>11240</v>
      </c>
      <c r="R909">
        <v>3</v>
      </c>
      <c r="S909" t="s">
        <v>11232</v>
      </c>
      <c r="Y909" s="4" t="s">
        <v>10767</v>
      </c>
      <c r="Z909" s="9">
        <v>1</v>
      </c>
    </row>
    <row r="910" spans="1:26" x14ac:dyDescent="0.25">
      <c r="A910" t="s">
        <v>4573</v>
      </c>
      <c r="B910" t="s">
        <v>4380</v>
      </c>
      <c r="C910" t="s">
        <v>76</v>
      </c>
      <c r="D910" t="s">
        <v>102</v>
      </c>
      <c r="E910" t="s">
        <v>18</v>
      </c>
      <c r="F910" t="s">
        <v>4574</v>
      </c>
      <c r="G910" t="s">
        <v>4575</v>
      </c>
      <c r="H910" t="s">
        <v>4576</v>
      </c>
      <c r="I910" t="s">
        <v>34</v>
      </c>
      <c r="J910" t="s">
        <v>155</v>
      </c>
      <c r="K910" t="s">
        <v>24</v>
      </c>
      <c r="L910" t="s">
        <v>82</v>
      </c>
      <c r="M910" t="s">
        <v>4577</v>
      </c>
      <c r="N910" t="s">
        <v>46</v>
      </c>
      <c r="P910" t="s">
        <v>11241</v>
      </c>
      <c r="Q910" t="s">
        <v>11242</v>
      </c>
      <c r="R910">
        <v>1</v>
      </c>
      <c r="S910" t="s">
        <v>11232</v>
      </c>
      <c r="Y910" s="4" t="s">
        <v>12912</v>
      </c>
      <c r="Z910" s="9">
        <v>1</v>
      </c>
    </row>
    <row r="911" spans="1:26" x14ac:dyDescent="0.25">
      <c r="A911" t="s">
        <v>4573</v>
      </c>
      <c r="B911" t="s">
        <v>4380</v>
      </c>
      <c r="C911" t="s">
        <v>76</v>
      </c>
      <c r="D911" t="s">
        <v>102</v>
      </c>
      <c r="E911" t="s">
        <v>18</v>
      </c>
      <c r="F911" t="s">
        <v>4574</v>
      </c>
      <c r="G911" t="s">
        <v>4575</v>
      </c>
      <c r="H911" t="s">
        <v>4576</v>
      </c>
      <c r="I911" t="s">
        <v>34</v>
      </c>
      <c r="J911" t="s">
        <v>155</v>
      </c>
      <c r="K911" t="s">
        <v>24</v>
      </c>
      <c r="L911" t="s">
        <v>82</v>
      </c>
      <c r="M911" t="s">
        <v>4577</v>
      </c>
      <c r="N911" t="s">
        <v>46</v>
      </c>
      <c r="P911" t="s">
        <v>11243</v>
      </c>
      <c r="Q911" t="s">
        <v>10396</v>
      </c>
      <c r="R911">
        <v>1</v>
      </c>
      <c r="S911" t="s">
        <v>11232</v>
      </c>
      <c r="Y911" s="4" t="s">
        <v>10981</v>
      </c>
      <c r="Z911" s="9">
        <v>1</v>
      </c>
    </row>
    <row r="912" spans="1:26" x14ac:dyDescent="0.25">
      <c r="A912" t="s">
        <v>4573</v>
      </c>
      <c r="B912" t="s">
        <v>4380</v>
      </c>
      <c r="C912" t="s">
        <v>76</v>
      </c>
      <c r="D912" t="s">
        <v>102</v>
      </c>
      <c r="E912" t="s">
        <v>18</v>
      </c>
      <c r="F912" t="s">
        <v>4574</v>
      </c>
      <c r="G912" t="s">
        <v>4575</v>
      </c>
      <c r="H912" t="s">
        <v>4576</v>
      </c>
      <c r="I912" t="s">
        <v>34</v>
      </c>
      <c r="J912" t="s">
        <v>155</v>
      </c>
      <c r="K912" t="s">
        <v>24</v>
      </c>
      <c r="L912" t="s">
        <v>82</v>
      </c>
      <c r="M912" t="s">
        <v>4577</v>
      </c>
      <c r="N912" t="s">
        <v>46</v>
      </c>
      <c r="P912" t="s">
        <v>10246</v>
      </c>
      <c r="Q912" t="s">
        <v>11244</v>
      </c>
      <c r="R912">
        <v>1</v>
      </c>
      <c r="S912" t="s">
        <v>11232</v>
      </c>
      <c r="Y912" s="4" t="s">
        <v>12412</v>
      </c>
      <c r="Z912" s="9">
        <v>1</v>
      </c>
    </row>
    <row r="913" spans="1:26" x14ac:dyDescent="0.25">
      <c r="A913" t="s">
        <v>4573</v>
      </c>
      <c r="B913" t="s">
        <v>4380</v>
      </c>
      <c r="C913" t="s">
        <v>76</v>
      </c>
      <c r="D913" t="s">
        <v>102</v>
      </c>
      <c r="E913" t="s">
        <v>18</v>
      </c>
      <c r="F913" t="s">
        <v>4574</v>
      </c>
      <c r="G913" t="s">
        <v>4575</v>
      </c>
      <c r="H913" t="s">
        <v>4576</v>
      </c>
      <c r="I913" t="s">
        <v>34</v>
      </c>
      <c r="J913" t="s">
        <v>155</v>
      </c>
      <c r="K913" t="s">
        <v>24</v>
      </c>
      <c r="L913" t="s">
        <v>82</v>
      </c>
      <c r="M913" t="s">
        <v>4577</v>
      </c>
      <c r="N913" t="s">
        <v>46</v>
      </c>
      <c r="P913" t="s">
        <v>11245</v>
      </c>
      <c r="Q913" t="s">
        <v>11246</v>
      </c>
      <c r="R913">
        <v>2</v>
      </c>
      <c r="S913" t="s">
        <v>11232</v>
      </c>
      <c r="Y913" s="4" t="s">
        <v>11800</v>
      </c>
      <c r="Z913" s="9">
        <v>1</v>
      </c>
    </row>
    <row r="914" spans="1:26" x14ac:dyDescent="0.25">
      <c r="A914" t="s">
        <v>4573</v>
      </c>
      <c r="B914" t="s">
        <v>4380</v>
      </c>
      <c r="C914" t="s">
        <v>76</v>
      </c>
      <c r="D914" t="s">
        <v>102</v>
      </c>
      <c r="E914" t="s">
        <v>18</v>
      </c>
      <c r="F914" t="s">
        <v>4574</v>
      </c>
      <c r="G914" t="s">
        <v>4575</v>
      </c>
      <c r="H914" t="s">
        <v>4576</v>
      </c>
      <c r="I914" t="s">
        <v>34</v>
      </c>
      <c r="J914" t="s">
        <v>155</v>
      </c>
      <c r="K914" t="s">
        <v>24</v>
      </c>
      <c r="L914" t="s">
        <v>82</v>
      </c>
      <c r="M914" t="s">
        <v>4577</v>
      </c>
      <c r="N914" t="s">
        <v>46</v>
      </c>
      <c r="P914" t="s">
        <v>11247</v>
      </c>
      <c r="Q914" t="s">
        <v>11248</v>
      </c>
      <c r="R914">
        <v>1</v>
      </c>
      <c r="S914" t="s">
        <v>11232</v>
      </c>
      <c r="Y914" s="4" t="s">
        <v>12147</v>
      </c>
      <c r="Z914" s="9">
        <v>1</v>
      </c>
    </row>
    <row r="915" spans="1:26" x14ac:dyDescent="0.25">
      <c r="A915" t="s">
        <v>4573</v>
      </c>
      <c r="B915" t="s">
        <v>4380</v>
      </c>
      <c r="C915" t="s">
        <v>76</v>
      </c>
      <c r="D915" t="s">
        <v>102</v>
      </c>
      <c r="E915" t="s">
        <v>18</v>
      </c>
      <c r="F915" t="s">
        <v>4574</v>
      </c>
      <c r="G915" t="s">
        <v>4575</v>
      </c>
      <c r="H915" t="s">
        <v>4576</v>
      </c>
      <c r="I915" t="s">
        <v>34</v>
      </c>
      <c r="J915" t="s">
        <v>155</v>
      </c>
      <c r="K915" t="s">
        <v>24</v>
      </c>
      <c r="L915" t="s">
        <v>82</v>
      </c>
      <c r="M915" t="s">
        <v>4577</v>
      </c>
      <c r="N915" t="s">
        <v>46</v>
      </c>
      <c r="P915" t="s">
        <v>11249</v>
      </c>
      <c r="Q915" t="s">
        <v>10842</v>
      </c>
      <c r="R915">
        <v>1</v>
      </c>
      <c r="S915" t="s">
        <v>11232</v>
      </c>
      <c r="Y915" s="4" t="s">
        <v>11737</v>
      </c>
      <c r="Z915" s="9">
        <v>1</v>
      </c>
    </row>
    <row r="916" spans="1:26" x14ac:dyDescent="0.25">
      <c r="A916" t="s">
        <v>4573</v>
      </c>
      <c r="B916" t="s">
        <v>4380</v>
      </c>
      <c r="C916" t="s">
        <v>76</v>
      </c>
      <c r="D916" t="s">
        <v>102</v>
      </c>
      <c r="E916" t="s">
        <v>18</v>
      </c>
      <c r="F916" t="s">
        <v>4574</v>
      </c>
      <c r="G916" t="s">
        <v>4575</v>
      </c>
      <c r="H916" t="s">
        <v>4576</v>
      </c>
      <c r="I916" t="s">
        <v>34</v>
      </c>
      <c r="J916" t="s">
        <v>155</v>
      </c>
      <c r="K916" t="s">
        <v>24</v>
      </c>
      <c r="L916" t="s">
        <v>82</v>
      </c>
      <c r="M916" t="s">
        <v>4577</v>
      </c>
      <c r="N916" t="s">
        <v>46</v>
      </c>
      <c r="P916" t="s">
        <v>11250</v>
      </c>
      <c r="Q916" t="s">
        <v>11251</v>
      </c>
      <c r="R916">
        <v>2</v>
      </c>
      <c r="S916" t="s">
        <v>11232</v>
      </c>
      <c r="Y916" s="4" t="s">
        <v>10423</v>
      </c>
      <c r="Z916" s="9">
        <v>1</v>
      </c>
    </row>
    <row r="917" spans="1:26" x14ac:dyDescent="0.25">
      <c r="A917" t="s">
        <v>4573</v>
      </c>
      <c r="B917" t="s">
        <v>4380</v>
      </c>
      <c r="C917" t="s">
        <v>76</v>
      </c>
      <c r="D917" t="s">
        <v>102</v>
      </c>
      <c r="E917" t="s">
        <v>18</v>
      </c>
      <c r="F917" t="s">
        <v>4574</v>
      </c>
      <c r="G917" t="s">
        <v>4575</v>
      </c>
      <c r="H917" t="s">
        <v>4576</v>
      </c>
      <c r="I917" t="s">
        <v>34</v>
      </c>
      <c r="J917" t="s">
        <v>155</v>
      </c>
      <c r="K917" t="s">
        <v>24</v>
      </c>
      <c r="L917" t="s">
        <v>82</v>
      </c>
      <c r="M917" t="s">
        <v>4577</v>
      </c>
      <c r="N917" t="s">
        <v>46</v>
      </c>
      <c r="P917" t="s">
        <v>11252</v>
      </c>
      <c r="Q917" t="s">
        <v>11253</v>
      </c>
      <c r="R917">
        <v>1</v>
      </c>
      <c r="S917" t="s">
        <v>11232</v>
      </c>
      <c r="Y917" s="4" t="s">
        <v>12822</v>
      </c>
      <c r="Z917" s="9">
        <v>1</v>
      </c>
    </row>
    <row r="918" spans="1:26" x14ac:dyDescent="0.25">
      <c r="A918" t="s">
        <v>4573</v>
      </c>
      <c r="B918" t="s">
        <v>4380</v>
      </c>
      <c r="C918" t="s">
        <v>76</v>
      </c>
      <c r="D918" t="s">
        <v>102</v>
      </c>
      <c r="E918" t="s">
        <v>18</v>
      </c>
      <c r="F918" t="s">
        <v>4574</v>
      </c>
      <c r="G918" t="s">
        <v>4575</v>
      </c>
      <c r="H918" t="s">
        <v>4576</v>
      </c>
      <c r="I918" t="s">
        <v>34</v>
      </c>
      <c r="J918" t="s">
        <v>155</v>
      </c>
      <c r="K918" t="s">
        <v>24</v>
      </c>
      <c r="L918" t="s">
        <v>82</v>
      </c>
      <c r="M918" t="s">
        <v>4577</v>
      </c>
      <c r="N918" t="s">
        <v>46</v>
      </c>
      <c r="P918" t="s">
        <v>10432</v>
      </c>
      <c r="Q918" t="s">
        <v>11254</v>
      </c>
      <c r="R918">
        <v>1</v>
      </c>
      <c r="S918" t="s">
        <v>11232</v>
      </c>
      <c r="Y918" s="4" t="s">
        <v>12620</v>
      </c>
      <c r="Z918" s="9">
        <v>1</v>
      </c>
    </row>
    <row r="919" spans="1:26" x14ac:dyDescent="0.25">
      <c r="A919" t="s">
        <v>4573</v>
      </c>
      <c r="B919" t="s">
        <v>4380</v>
      </c>
      <c r="C919" t="s">
        <v>76</v>
      </c>
      <c r="D919" t="s">
        <v>102</v>
      </c>
      <c r="E919" t="s">
        <v>18</v>
      </c>
      <c r="F919" t="s">
        <v>4574</v>
      </c>
      <c r="G919" t="s">
        <v>4575</v>
      </c>
      <c r="H919" t="s">
        <v>4576</v>
      </c>
      <c r="I919" t="s">
        <v>34</v>
      </c>
      <c r="J919" t="s">
        <v>155</v>
      </c>
      <c r="K919" t="s">
        <v>24</v>
      </c>
      <c r="L919" t="s">
        <v>82</v>
      </c>
      <c r="M919" t="s">
        <v>4577</v>
      </c>
      <c r="N919" t="s">
        <v>46</v>
      </c>
      <c r="P919" t="s">
        <v>11255</v>
      </c>
      <c r="Q919" t="s">
        <v>11254</v>
      </c>
      <c r="R919">
        <v>1</v>
      </c>
      <c r="S919" t="s">
        <v>11232</v>
      </c>
      <c r="Y919" s="4" t="s">
        <v>10398</v>
      </c>
      <c r="Z919" s="9">
        <v>1</v>
      </c>
    </row>
    <row r="920" spans="1:26" x14ac:dyDescent="0.25">
      <c r="A920" t="s">
        <v>4573</v>
      </c>
      <c r="B920" t="s">
        <v>4380</v>
      </c>
      <c r="C920" t="s">
        <v>76</v>
      </c>
      <c r="D920" t="s">
        <v>102</v>
      </c>
      <c r="E920" t="s">
        <v>18</v>
      </c>
      <c r="F920" t="s">
        <v>4574</v>
      </c>
      <c r="G920" t="s">
        <v>4575</v>
      </c>
      <c r="H920" t="s">
        <v>4576</v>
      </c>
      <c r="I920" t="s">
        <v>34</v>
      </c>
      <c r="J920" t="s">
        <v>155</v>
      </c>
      <c r="K920" t="s">
        <v>24</v>
      </c>
      <c r="L920" t="s">
        <v>82</v>
      </c>
      <c r="M920" t="s">
        <v>4577</v>
      </c>
      <c r="N920" t="s">
        <v>46</v>
      </c>
      <c r="P920" t="s">
        <v>11256</v>
      </c>
      <c r="Q920" t="s">
        <v>11254</v>
      </c>
      <c r="R920">
        <v>1</v>
      </c>
      <c r="S920" t="s">
        <v>11232</v>
      </c>
      <c r="Y920" s="4" t="s">
        <v>10213</v>
      </c>
      <c r="Z920" s="9">
        <v>1</v>
      </c>
    </row>
    <row r="921" spans="1:26" x14ac:dyDescent="0.25">
      <c r="A921" t="s">
        <v>5422</v>
      </c>
      <c r="C921" t="s">
        <v>76</v>
      </c>
      <c r="D921" t="s">
        <v>5423</v>
      </c>
      <c r="E921" t="s">
        <v>18</v>
      </c>
      <c r="F921" t="s">
        <v>5424</v>
      </c>
      <c r="G921" t="s">
        <v>5425</v>
      </c>
      <c r="H921" t="s">
        <v>5426</v>
      </c>
      <c r="I921" t="s">
        <v>34</v>
      </c>
      <c r="J921" t="s">
        <v>170</v>
      </c>
      <c r="K921" t="s">
        <v>24</v>
      </c>
      <c r="L921" t="s">
        <v>44</v>
      </c>
      <c r="M921" t="s">
        <v>5427</v>
      </c>
      <c r="N921" t="s">
        <v>46</v>
      </c>
      <c r="P921" t="s">
        <v>11257</v>
      </c>
      <c r="Q921" t="s">
        <v>10274</v>
      </c>
      <c r="R921">
        <v>1</v>
      </c>
      <c r="S921" t="s">
        <v>11258</v>
      </c>
      <c r="Y921" s="4" t="s">
        <v>11578</v>
      </c>
      <c r="Z921" s="9">
        <v>1</v>
      </c>
    </row>
    <row r="922" spans="1:26" x14ac:dyDescent="0.25">
      <c r="A922" t="s">
        <v>5422</v>
      </c>
      <c r="C922" t="s">
        <v>76</v>
      </c>
      <c r="D922" t="s">
        <v>5423</v>
      </c>
      <c r="E922" t="s">
        <v>18</v>
      </c>
      <c r="F922" t="s">
        <v>5424</v>
      </c>
      <c r="G922" t="s">
        <v>5425</v>
      </c>
      <c r="H922" t="s">
        <v>5426</v>
      </c>
      <c r="I922" t="s">
        <v>34</v>
      </c>
      <c r="J922" t="s">
        <v>170</v>
      </c>
      <c r="K922" t="s">
        <v>24</v>
      </c>
      <c r="L922" t="s">
        <v>44</v>
      </c>
      <c r="M922" t="s">
        <v>5427</v>
      </c>
      <c r="N922" t="s">
        <v>46</v>
      </c>
      <c r="P922" t="s">
        <v>11259</v>
      </c>
      <c r="Q922" t="s">
        <v>10274</v>
      </c>
      <c r="R922">
        <v>1</v>
      </c>
      <c r="S922" t="s">
        <v>11258</v>
      </c>
      <c r="Y922" s="4" t="s">
        <v>11081</v>
      </c>
      <c r="Z922" s="9">
        <v>1</v>
      </c>
    </row>
    <row r="923" spans="1:26" x14ac:dyDescent="0.25">
      <c r="A923" t="s">
        <v>5422</v>
      </c>
      <c r="C923" t="s">
        <v>76</v>
      </c>
      <c r="D923" t="s">
        <v>5423</v>
      </c>
      <c r="E923" t="s">
        <v>18</v>
      </c>
      <c r="F923" t="s">
        <v>5424</v>
      </c>
      <c r="G923" t="s">
        <v>5425</v>
      </c>
      <c r="H923" t="s">
        <v>5426</v>
      </c>
      <c r="I923" t="s">
        <v>34</v>
      </c>
      <c r="J923" t="s">
        <v>170</v>
      </c>
      <c r="K923" t="s">
        <v>24</v>
      </c>
      <c r="L923" t="s">
        <v>44</v>
      </c>
      <c r="M923" t="s">
        <v>5427</v>
      </c>
      <c r="N923" t="s">
        <v>46</v>
      </c>
      <c r="P923" t="s">
        <v>10412</v>
      </c>
      <c r="Q923" t="s">
        <v>10274</v>
      </c>
      <c r="R923">
        <v>1</v>
      </c>
      <c r="S923" t="s">
        <v>11258</v>
      </c>
      <c r="Y923" s="4" t="s">
        <v>11602</v>
      </c>
      <c r="Z923" s="9">
        <v>1</v>
      </c>
    </row>
    <row r="924" spans="1:26" x14ac:dyDescent="0.25">
      <c r="A924" t="s">
        <v>5422</v>
      </c>
      <c r="C924" t="s">
        <v>76</v>
      </c>
      <c r="D924" t="s">
        <v>5423</v>
      </c>
      <c r="E924" t="s">
        <v>18</v>
      </c>
      <c r="F924" t="s">
        <v>5424</v>
      </c>
      <c r="G924" t="s">
        <v>5425</v>
      </c>
      <c r="H924" t="s">
        <v>5426</v>
      </c>
      <c r="I924" t="s">
        <v>34</v>
      </c>
      <c r="J924" t="s">
        <v>170</v>
      </c>
      <c r="K924" t="s">
        <v>24</v>
      </c>
      <c r="L924" t="s">
        <v>44</v>
      </c>
      <c r="M924" t="s">
        <v>5427</v>
      </c>
      <c r="N924" t="s">
        <v>46</v>
      </c>
      <c r="P924" t="s">
        <v>11260</v>
      </c>
      <c r="Q924" t="s">
        <v>11136</v>
      </c>
      <c r="R924">
        <v>1</v>
      </c>
      <c r="S924" t="s">
        <v>11258</v>
      </c>
      <c r="Y924" s="4" t="s">
        <v>10180</v>
      </c>
      <c r="Z924" s="9">
        <v>1</v>
      </c>
    </row>
    <row r="925" spans="1:26" x14ac:dyDescent="0.25">
      <c r="A925" t="s">
        <v>5422</v>
      </c>
      <c r="C925" t="s">
        <v>76</v>
      </c>
      <c r="D925" t="s">
        <v>5423</v>
      </c>
      <c r="E925" t="s">
        <v>18</v>
      </c>
      <c r="F925" t="s">
        <v>5424</v>
      </c>
      <c r="G925" t="s">
        <v>5425</v>
      </c>
      <c r="H925" t="s">
        <v>5426</v>
      </c>
      <c r="I925" t="s">
        <v>34</v>
      </c>
      <c r="J925" t="s">
        <v>170</v>
      </c>
      <c r="K925" t="s">
        <v>24</v>
      </c>
      <c r="L925" t="s">
        <v>44</v>
      </c>
      <c r="M925" t="s">
        <v>5427</v>
      </c>
      <c r="N925" t="s">
        <v>46</v>
      </c>
      <c r="P925" t="s">
        <v>10330</v>
      </c>
      <c r="Q925" t="s">
        <v>10150</v>
      </c>
      <c r="R925">
        <v>1</v>
      </c>
      <c r="S925" t="s">
        <v>11258</v>
      </c>
      <c r="Y925" s="4" t="s">
        <v>12877</v>
      </c>
      <c r="Z925" s="9">
        <v>1</v>
      </c>
    </row>
    <row r="926" spans="1:26" x14ac:dyDescent="0.25">
      <c r="A926" t="s">
        <v>3822</v>
      </c>
      <c r="B926" t="s">
        <v>3823</v>
      </c>
      <c r="C926" t="s">
        <v>16</v>
      </c>
      <c r="D926" t="s">
        <v>3824</v>
      </c>
      <c r="E926" t="s">
        <v>18</v>
      </c>
      <c r="F926" t="s">
        <v>3825</v>
      </c>
      <c r="G926" t="s">
        <v>3826</v>
      </c>
      <c r="H926" t="s">
        <v>3827</v>
      </c>
      <c r="I926" t="s">
        <v>34</v>
      </c>
      <c r="J926" t="s">
        <v>536</v>
      </c>
      <c r="K926" t="s">
        <v>24</v>
      </c>
      <c r="L926" t="s">
        <v>3828</v>
      </c>
      <c r="M926" t="s">
        <v>3829</v>
      </c>
      <c r="N926" t="s">
        <v>46</v>
      </c>
      <c r="P926" t="s">
        <v>11261</v>
      </c>
      <c r="Q926" t="s">
        <v>10352</v>
      </c>
      <c r="R926">
        <v>1</v>
      </c>
      <c r="S926" t="s">
        <v>10363</v>
      </c>
      <c r="Y926" s="4" t="s">
        <v>13022</v>
      </c>
      <c r="Z926" s="9">
        <v>1</v>
      </c>
    </row>
    <row r="927" spans="1:26" x14ac:dyDescent="0.25">
      <c r="A927" t="s">
        <v>4578</v>
      </c>
      <c r="C927" t="s">
        <v>16</v>
      </c>
      <c r="D927" t="s">
        <v>2703</v>
      </c>
      <c r="E927" t="s">
        <v>18</v>
      </c>
      <c r="F927" t="s">
        <v>4579</v>
      </c>
      <c r="G927" t="s">
        <v>4580</v>
      </c>
      <c r="H927" t="s">
        <v>4581</v>
      </c>
      <c r="I927" t="s">
        <v>34</v>
      </c>
      <c r="J927" t="s">
        <v>2283</v>
      </c>
      <c r="K927" t="s">
        <v>24</v>
      </c>
      <c r="L927" t="s">
        <v>2467</v>
      </c>
      <c r="M927" t="s">
        <v>4582</v>
      </c>
      <c r="N927" t="s">
        <v>46</v>
      </c>
      <c r="P927" t="s">
        <v>11262</v>
      </c>
      <c r="Q927" t="s">
        <v>11263</v>
      </c>
      <c r="R927">
        <v>1</v>
      </c>
      <c r="S927" t="s">
        <v>11264</v>
      </c>
      <c r="Y927" s="4" t="s">
        <v>12968</v>
      </c>
      <c r="Z927" s="9">
        <v>1</v>
      </c>
    </row>
    <row r="928" spans="1:26" x14ac:dyDescent="0.25">
      <c r="A928" t="s">
        <v>4578</v>
      </c>
      <c r="C928" t="s">
        <v>16</v>
      </c>
      <c r="D928" t="s">
        <v>2703</v>
      </c>
      <c r="E928" t="s">
        <v>18</v>
      </c>
      <c r="F928" t="s">
        <v>4579</v>
      </c>
      <c r="G928" t="s">
        <v>4580</v>
      </c>
      <c r="H928" t="s">
        <v>4581</v>
      </c>
      <c r="I928" t="s">
        <v>34</v>
      </c>
      <c r="J928" t="s">
        <v>2283</v>
      </c>
      <c r="K928" t="s">
        <v>24</v>
      </c>
      <c r="L928" t="s">
        <v>2467</v>
      </c>
      <c r="M928" t="s">
        <v>4582</v>
      </c>
      <c r="N928" t="s">
        <v>46</v>
      </c>
      <c r="P928" t="s">
        <v>11265</v>
      </c>
      <c r="Q928" t="s">
        <v>11266</v>
      </c>
      <c r="R928">
        <v>1</v>
      </c>
      <c r="S928" t="s">
        <v>11264</v>
      </c>
      <c r="Y928" s="4" t="s">
        <v>5359</v>
      </c>
      <c r="Z928" s="9">
        <v>1</v>
      </c>
    </row>
    <row r="929" spans="1:26" x14ac:dyDescent="0.25">
      <c r="A929" t="s">
        <v>4578</v>
      </c>
      <c r="C929" t="s">
        <v>16</v>
      </c>
      <c r="D929" t="s">
        <v>2703</v>
      </c>
      <c r="E929" t="s">
        <v>18</v>
      </c>
      <c r="F929" t="s">
        <v>4579</v>
      </c>
      <c r="G929" t="s">
        <v>4580</v>
      </c>
      <c r="H929" t="s">
        <v>4581</v>
      </c>
      <c r="I929" t="s">
        <v>34</v>
      </c>
      <c r="J929" t="s">
        <v>2283</v>
      </c>
      <c r="K929" t="s">
        <v>24</v>
      </c>
      <c r="L929" t="s">
        <v>2467</v>
      </c>
      <c r="M929" t="s">
        <v>4582</v>
      </c>
      <c r="N929" t="s">
        <v>46</v>
      </c>
      <c r="P929" t="s">
        <v>11267</v>
      </c>
      <c r="Q929" t="s">
        <v>11266</v>
      </c>
      <c r="R929">
        <v>1</v>
      </c>
      <c r="S929" t="s">
        <v>11264</v>
      </c>
      <c r="Y929" s="4" t="s">
        <v>11656</v>
      </c>
      <c r="Z929" s="9">
        <v>1</v>
      </c>
    </row>
    <row r="930" spans="1:26" x14ac:dyDescent="0.25">
      <c r="A930" t="s">
        <v>4578</v>
      </c>
      <c r="C930" t="s">
        <v>16</v>
      </c>
      <c r="D930" t="s">
        <v>2703</v>
      </c>
      <c r="E930" t="s">
        <v>18</v>
      </c>
      <c r="F930" t="s">
        <v>4579</v>
      </c>
      <c r="G930" t="s">
        <v>4580</v>
      </c>
      <c r="H930" t="s">
        <v>4581</v>
      </c>
      <c r="I930" t="s">
        <v>34</v>
      </c>
      <c r="J930" t="s">
        <v>2283</v>
      </c>
      <c r="K930" t="s">
        <v>24</v>
      </c>
      <c r="L930" t="s">
        <v>2467</v>
      </c>
      <c r="M930" t="s">
        <v>4582</v>
      </c>
      <c r="N930" t="s">
        <v>46</v>
      </c>
      <c r="P930" t="s">
        <v>11268</v>
      </c>
      <c r="Q930" t="s">
        <v>10377</v>
      </c>
      <c r="R930">
        <v>1</v>
      </c>
      <c r="S930" t="s">
        <v>11264</v>
      </c>
      <c r="Y930" s="4" t="s">
        <v>11980</v>
      </c>
      <c r="Z930" s="9">
        <v>1</v>
      </c>
    </row>
    <row r="931" spans="1:26" x14ac:dyDescent="0.25">
      <c r="A931" t="s">
        <v>4578</v>
      </c>
      <c r="C931" t="s">
        <v>16</v>
      </c>
      <c r="D931" t="s">
        <v>2703</v>
      </c>
      <c r="E931" t="s">
        <v>18</v>
      </c>
      <c r="F931" t="s">
        <v>4579</v>
      </c>
      <c r="G931" t="s">
        <v>4580</v>
      </c>
      <c r="H931" t="s">
        <v>4581</v>
      </c>
      <c r="I931" t="s">
        <v>34</v>
      </c>
      <c r="J931" t="s">
        <v>2283</v>
      </c>
      <c r="K931" t="s">
        <v>24</v>
      </c>
      <c r="L931" t="s">
        <v>2467</v>
      </c>
      <c r="M931" t="s">
        <v>4582</v>
      </c>
      <c r="N931" t="s">
        <v>46</v>
      </c>
      <c r="P931" t="s">
        <v>11269</v>
      </c>
      <c r="Q931" t="s">
        <v>11270</v>
      </c>
      <c r="R931">
        <v>3</v>
      </c>
      <c r="S931" t="s">
        <v>11264</v>
      </c>
      <c r="Y931" s="4" t="s">
        <v>11490</v>
      </c>
      <c r="Z931" s="9">
        <v>1</v>
      </c>
    </row>
    <row r="932" spans="1:26" x14ac:dyDescent="0.25">
      <c r="A932" t="s">
        <v>4578</v>
      </c>
      <c r="C932" t="s">
        <v>16</v>
      </c>
      <c r="D932" t="s">
        <v>2703</v>
      </c>
      <c r="E932" t="s">
        <v>18</v>
      </c>
      <c r="F932" t="s">
        <v>4579</v>
      </c>
      <c r="G932" t="s">
        <v>4580</v>
      </c>
      <c r="H932" t="s">
        <v>4581</v>
      </c>
      <c r="I932" t="s">
        <v>34</v>
      </c>
      <c r="J932" t="s">
        <v>2283</v>
      </c>
      <c r="K932" t="s">
        <v>24</v>
      </c>
      <c r="L932" t="s">
        <v>2467</v>
      </c>
      <c r="M932" t="s">
        <v>4582</v>
      </c>
      <c r="N932" t="s">
        <v>46</v>
      </c>
      <c r="P932" t="s">
        <v>11271</v>
      </c>
      <c r="Q932" t="s">
        <v>10242</v>
      </c>
      <c r="R932">
        <v>1</v>
      </c>
      <c r="S932" t="s">
        <v>11264</v>
      </c>
      <c r="Y932" s="4" t="s">
        <v>10927</v>
      </c>
      <c r="Z932" s="9">
        <v>1</v>
      </c>
    </row>
    <row r="933" spans="1:26" x14ac:dyDescent="0.25">
      <c r="A933" t="s">
        <v>4578</v>
      </c>
      <c r="C933" t="s">
        <v>16</v>
      </c>
      <c r="D933" t="s">
        <v>2703</v>
      </c>
      <c r="E933" t="s">
        <v>18</v>
      </c>
      <c r="F933" t="s">
        <v>4579</v>
      </c>
      <c r="G933" t="s">
        <v>4580</v>
      </c>
      <c r="H933" t="s">
        <v>4581</v>
      </c>
      <c r="I933" t="s">
        <v>34</v>
      </c>
      <c r="J933" t="s">
        <v>2283</v>
      </c>
      <c r="K933" t="s">
        <v>24</v>
      </c>
      <c r="L933" t="s">
        <v>2467</v>
      </c>
      <c r="M933" t="s">
        <v>4582</v>
      </c>
      <c r="N933" t="s">
        <v>46</v>
      </c>
      <c r="P933" t="s">
        <v>11272</v>
      </c>
      <c r="Q933" t="s">
        <v>10650</v>
      </c>
      <c r="R933">
        <v>1</v>
      </c>
      <c r="S933" t="s">
        <v>11264</v>
      </c>
      <c r="Y933" s="4" t="s">
        <v>10765</v>
      </c>
      <c r="Z933" s="9">
        <v>1</v>
      </c>
    </row>
    <row r="934" spans="1:26" x14ac:dyDescent="0.25">
      <c r="A934" t="s">
        <v>4578</v>
      </c>
      <c r="C934" t="s">
        <v>16</v>
      </c>
      <c r="D934" t="s">
        <v>2703</v>
      </c>
      <c r="E934" t="s">
        <v>18</v>
      </c>
      <c r="F934" t="s">
        <v>4579</v>
      </c>
      <c r="G934" t="s">
        <v>4580</v>
      </c>
      <c r="H934" t="s">
        <v>4581</v>
      </c>
      <c r="I934" t="s">
        <v>34</v>
      </c>
      <c r="J934" t="s">
        <v>2283</v>
      </c>
      <c r="K934" t="s">
        <v>24</v>
      </c>
      <c r="L934" t="s">
        <v>2467</v>
      </c>
      <c r="M934" t="s">
        <v>4582</v>
      </c>
      <c r="N934" t="s">
        <v>46</v>
      </c>
      <c r="P934" t="s">
        <v>11273</v>
      </c>
      <c r="Q934" t="s">
        <v>11190</v>
      </c>
      <c r="R934">
        <v>1</v>
      </c>
      <c r="S934" t="s">
        <v>11264</v>
      </c>
      <c r="Y934" s="4" t="s">
        <v>12005</v>
      </c>
      <c r="Z934" s="9">
        <v>1</v>
      </c>
    </row>
    <row r="935" spans="1:26" x14ac:dyDescent="0.25">
      <c r="A935" t="s">
        <v>4578</v>
      </c>
      <c r="C935" t="s">
        <v>16</v>
      </c>
      <c r="D935" t="s">
        <v>2703</v>
      </c>
      <c r="E935" t="s">
        <v>18</v>
      </c>
      <c r="F935" t="s">
        <v>4579</v>
      </c>
      <c r="G935" t="s">
        <v>4580</v>
      </c>
      <c r="H935" t="s">
        <v>4581</v>
      </c>
      <c r="I935" t="s">
        <v>34</v>
      </c>
      <c r="J935" t="s">
        <v>2283</v>
      </c>
      <c r="K935" t="s">
        <v>24</v>
      </c>
      <c r="L935" t="s">
        <v>2467</v>
      </c>
      <c r="M935" t="s">
        <v>4582</v>
      </c>
      <c r="N935" t="s">
        <v>46</v>
      </c>
      <c r="P935" t="s">
        <v>11274</v>
      </c>
      <c r="Q935" t="s">
        <v>11190</v>
      </c>
      <c r="R935">
        <v>1</v>
      </c>
      <c r="S935" t="s">
        <v>11264</v>
      </c>
      <c r="Y935" s="4" t="s">
        <v>10725</v>
      </c>
      <c r="Z935" s="9">
        <v>1</v>
      </c>
    </row>
    <row r="936" spans="1:26" x14ac:dyDescent="0.25">
      <c r="A936" t="s">
        <v>4578</v>
      </c>
      <c r="C936" t="s">
        <v>16</v>
      </c>
      <c r="D936" t="s">
        <v>2703</v>
      </c>
      <c r="E936" t="s">
        <v>18</v>
      </c>
      <c r="F936" t="s">
        <v>4579</v>
      </c>
      <c r="G936" t="s">
        <v>4580</v>
      </c>
      <c r="H936" t="s">
        <v>4581</v>
      </c>
      <c r="I936" t="s">
        <v>34</v>
      </c>
      <c r="J936" t="s">
        <v>2283</v>
      </c>
      <c r="K936" t="s">
        <v>24</v>
      </c>
      <c r="L936" t="s">
        <v>2467</v>
      </c>
      <c r="M936" t="s">
        <v>4582</v>
      </c>
      <c r="N936" t="s">
        <v>46</v>
      </c>
      <c r="P936" t="s">
        <v>11275</v>
      </c>
      <c r="Q936" t="s">
        <v>10668</v>
      </c>
      <c r="R936">
        <v>1</v>
      </c>
      <c r="S936" t="s">
        <v>11264</v>
      </c>
      <c r="Y936" s="4" t="s">
        <v>11692</v>
      </c>
      <c r="Z936" s="9">
        <v>1</v>
      </c>
    </row>
    <row r="937" spans="1:26" x14ac:dyDescent="0.25">
      <c r="A937" t="s">
        <v>4578</v>
      </c>
      <c r="C937" t="s">
        <v>16</v>
      </c>
      <c r="D937" t="s">
        <v>2703</v>
      </c>
      <c r="E937" t="s">
        <v>18</v>
      </c>
      <c r="F937" t="s">
        <v>4579</v>
      </c>
      <c r="G937" t="s">
        <v>4580</v>
      </c>
      <c r="H937" t="s">
        <v>4581</v>
      </c>
      <c r="I937" t="s">
        <v>34</v>
      </c>
      <c r="J937" t="s">
        <v>2283</v>
      </c>
      <c r="K937" t="s">
        <v>24</v>
      </c>
      <c r="L937" t="s">
        <v>2467</v>
      </c>
      <c r="M937" t="s">
        <v>4582</v>
      </c>
      <c r="N937" t="s">
        <v>46</v>
      </c>
      <c r="P937" t="s">
        <v>11276</v>
      </c>
      <c r="Q937" t="s">
        <v>10668</v>
      </c>
      <c r="R937">
        <v>1</v>
      </c>
      <c r="S937" t="s">
        <v>11264</v>
      </c>
      <c r="Y937" s="4" t="s">
        <v>12924</v>
      </c>
      <c r="Z937" s="9">
        <v>1</v>
      </c>
    </row>
    <row r="938" spans="1:26" x14ac:dyDescent="0.25">
      <c r="A938" t="s">
        <v>4578</v>
      </c>
      <c r="C938" t="s">
        <v>16</v>
      </c>
      <c r="D938" t="s">
        <v>2703</v>
      </c>
      <c r="E938" t="s">
        <v>18</v>
      </c>
      <c r="F938" t="s">
        <v>4579</v>
      </c>
      <c r="G938" t="s">
        <v>4580</v>
      </c>
      <c r="H938" t="s">
        <v>4581</v>
      </c>
      <c r="I938" t="s">
        <v>34</v>
      </c>
      <c r="J938" t="s">
        <v>2283</v>
      </c>
      <c r="K938" t="s">
        <v>24</v>
      </c>
      <c r="L938" t="s">
        <v>2467</v>
      </c>
      <c r="M938" t="s">
        <v>4582</v>
      </c>
      <c r="N938" t="s">
        <v>46</v>
      </c>
      <c r="P938" t="s">
        <v>11277</v>
      </c>
      <c r="Q938" t="s">
        <v>10586</v>
      </c>
      <c r="R938">
        <v>1</v>
      </c>
      <c r="S938" t="s">
        <v>11264</v>
      </c>
      <c r="Y938" s="4" t="s">
        <v>11605</v>
      </c>
      <c r="Z938" s="9">
        <v>1</v>
      </c>
    </row>
    <row r="939" spans="1:26" x14ac:dyDescent="0.25">
      <c r="A939" t="s">
        <v>4578</v>
      </c>
      <c r="C939" t="s">
        <v>16</v>
      </c>
      <c r="D939" t="s">
        <v>2703</v>
      </c>
      <c r="E939" t="s">
        <v>18</v>
      </c>
      <c r="F939" t="s">
        <v>4579</v>
      </c>
      <c r="G939" t="s">
        <v>4580</v>
      </c>
      <c r="H939" t="s">
        <v>4581</v>
      </c>
      <c r="I939" t="s">
        <v>34</v>
      </c>
      <c r="J939" t="s">
        <v>2283</v>
      </c>
      <c r="K939" t="s">
        <v>24</v>
      </c>
      <c r="L939" t="s">
        <v>2467</v>
      </c>
      <c r="M939" t="s">
        <v>4582</v>
      </c>
      <c r="N939" t="s">
        <v>46</v>
      </c>
      <c r="P939" t="s">
        <v>11278</v>
      </c>
      <c r="Q939" t="s">
        <v>10586</v>
      </c>
      <c r="R939">
        <v>1</v>
      </c>
      <c r="S939" t="s">
        <v>11264</v>
      </c>
      <c r="Y939" s="4" t="s">
        <v>11174</v>
      </c>
      <c r="Z939" s="9">
        <v>1</v>
      </c>
    </row>
    <row r="940" spans="1:26" x14ac:dyDescent="0.25">
      <c r="A940" t="s">
        <v>4578</v>
      </c>
      <c r="C940" t="s">
        <v>16</v>
      </c>
      <c r="D940" t="s">
        <v>2703</v>
      </c>
      <c r="E940" t="s">
        <v>18</v>
      </c>
      <c r="F940" t="s">
        <v>4579</v>
      </c>
      <c r="G940" t="s">
        <v>4580</v>
      </c>
      <c r="H940" t="s">
        <v>4581</v>
      </c>
      <c r="I940" t="s">
        <v>34</v>
      </c>
      <c r="J940" t="s">
        <v>2283</v>
      </c>
      <c r="K940" t="s">
        <v>24</v>
      </c>
      <c r="L940" t="s">
        <v>2467</v>
      </c>
      <c r="M940" t="s">
        <v>4582</v>
      </c>
      <c r="N940" t="s">
        <v>46</v>
      </c>
      <c r="P940" t="s">
        <v>11279</v>
      </c>
      <c r="Q940" t="s">
        <v>11280</v>
      </c>
      <c r="R940">
        <v>2</v>
      </c>
      <c r="S940" t="s">
        <v>11264</v>
      </c>
      <c r="Y940" s="4" t="s">
        <v>11528</v>
      </c>
      <c r="Z940" s="9">
        <v>1</v>
      </c>
    </row>
    <row r="941" spans="1:26" x14ac:dyDescent="0.25">
      <c r="A941" t="s">
        <v>4578</v>
      </c>
      <c r="C941" t="s">
        <v>16</v>
      </c>
      <c r="D941" t="s">
        <v>2703</v>
      </c>
      <c r="E941" t="s">
        <v>18</v>
      </c>
      <c r="F941" t="s">
        <v>4579</v>
      </c>
      <c r="G941" t="s">
        <v>4580</v>
      </c>
      <c r="H941" t="s">
        <v>4581</v>
      </c>
      <c r="I941" t="s">
        <v>34</v>
      </c>
      <c r="J941" t="s">
        <v>2283</v>
      </c>
      <c r="K941" t="s">
        <v>24</v>
      </c>
      <c r="L941" t="s">
        <v>2467</v>
      </c>
      <c r="M941" t="s">
        <v>4582</v>
      </c>
      <c r="N941" t="s">
        <v>46</v>
      </c>
      <c r="P941" t="s">
        <v>11281</v>
      </c>
      <c r="Q941" t="s">
        <v>10145</v>
      </c>
      <c r="R941">
        <v>1</v>
      </c>
      <c r="S941" t="s">
        <v>11264</v>
      </c>
      <c r="Y941" s="4" t="s">
        <v>12588</v>
      </c>
      <c r="Z941" s="9">
        <v>1</v>
      </c>
    </row>
    <row r="942" spans="1:26" x14ac:dyDescent="0.25">
      <c r="A942" t="s">
        <v>4578</v>
      </c>
      <c r="C942" t="s">
        <v>16</v>
      </c>
      <c r="D942" t="s">
        <v>2703</v>
      </c>
      <c r="E942" t="s">
        <v>18</v>
      </c>
      <c r="F942" t="s">
        <v>4579</v>
      </c>
      <c r="G942" t="s">
        <v>4580</v>
      </c>
      <c r="H942" t="s">
        <v>4581</v>
      </c>
      <c r="I942" t="s">
        <v>34</v>
      </c>
      <c r="J942" t="s">
        <v>2283</v>
      </c>
      <c r="K942" t="s">
        <v>24</v>
      </c>
      <c r="L942" t="s">
        <v>2467</v>
      </c>
      <c r="M942" t="s">
        <v>4582</v>
      </c>
      <c r="N942" t="s">
        <v>46</v>
      </c>
      <c r="P942" t="s">
        <v>11282</v>
      </c>
      <c r="Q942" t="s">
        <v>10145</v>
      </c>
      <c r="R942">
        <v>1</v>
      </c>
      <c r="S942" t="s">
        <v>11264</v>
      </c>
      <c r="Y942" s="4" t="s">
        <v>11473</v>
      </c>
      <c r="Z942" s="9">
        <v>1</v>
      </c>
    </row>
    <row r="943" spans="1:26" x14ac:dyDescent="0.25">
      <c r="A943" t="s">
        <v>4578</v>
      </c>
      <c r="C943" t="s">
        <v>16</v>
      </c>
      <c r="D943" t="s">
        <v>2703</v>
      </c>
      <c r="E943" t="s">
        <v>18</v>
      </c>
      <c r="F943" t="s">
        <v>4579</v>
      </c>
      <c r="G943" t="s">
        <v>4580</v>
      </c>
      <c r="H943" t="s">
        <v>4581</v>
      </c>
      <c r="I943" t="s">
        <v>34</v>
      </c>
      <c r="J943" t="s">
        <v>2283</v>
      </c>
      <c r="K943" t="s">
        <v>24</v>
      </c>
      <c r="L943" t="s">
        <v>2467</v>
      </c>
      <c r="M943" t="s">
        <v>4582</v>
      </c>
      <c r="N943" t="s">
        <v>46</v>
      </c>
      <c r="P943" t="s">
        <v>11283</v>
      </c>
      <c r="Q943" t="s">
        <v>11284</v>
      </c>
      <c r="R943">
        <v>4</v>
      </c>
      <c r="S943" t="s">
        <v>11264</v>
      </c>
      <c r="Y943" s="4" t="s">
        <v>13210</v>
      </c>
      <c r="Z943" s="9">
        <v>1</v>
      </c>
    </row>
    <row r="944" spans="1:26" x14ac:dyDescent="0.25">
      <c r="A944" t="s">
        <v>4578</v>
      </c>
      <c r="C944" t="s">
        <v>16</v>
      </c>
      <c r="D944" t="s">
        <v>2703</v>
      </c>
      <c r="E944" t="s">
        <v>18</v>
      </c>
      <c r="F944" t="s">
        <v>4579</v>
      </c>
      <c r="G944" t="s">
        <v>4580</v>
      </c>
      <c r="H944" t="s">
        <v>4581</v>
      </c>
      <c r="I944" t="s">
        <v>34</v>
      </c>
      <c r="J944" t="s">
        <v>2283</v>
      </c>
      <c r="K944" t="s">
        <v>24</v>
      </c>
      <c r="L944" t="s">
        <v>2467</v>
      </c>
      <c r="M944" t="s">
        <v>4582</v>
      </c>
      <c r="N944" t="s">
        <v>46</v>
      </c>
      <c r="P944" t="s">
        <v>11285</v>
      </c>
      <c r="Q944" t="s">
        <v>10230</v>
      </c>
      <c r="R944">
        <v>1</v>
      </c>
      <c r="S944" t="s">
        <v>11264</v>
      </c>
      <c r="Y944" s="4" t="s">
        <v>11497</v>
      </c>
      <c r="Z944" s="9">
        <v>1</v>
      </c>
    </row>
    <row r="945" spans="1:26" x14ac:dyDescent="0.25">
      <c r="A945" t="s">
        <v>4578</v>
      </c>
      <c r="C945" t="s">
        <v>16</v>
      </c>
      <c r="D945" t="s">
        <v>2703</v>
      </c>
      <c r="E945" t="s">
        <v>18</v>
      </c>
      <c r="F945" t="s">
        <v>4579</v>
      </c>
      <c r="G945" t="s">
        <v>4580</v>
      </c>
      <c r="H945" t="s">
        <v>4581</v>
      </c>
      <c r="I945" t="s">
        <v>34</v>
      </c>
      <c r="J945" t="s">
        <v>2283</v>
      </c>
      <c r="K945" t="s">
        <v>24</v>
      </c>
      <c r="L945" t="s">
        <v>2467</v>
      </c>
      <c r="M945" t="s">
        <v>4582</v>
      </c>
      <c r="N945" t="s">
        <v>46</v>
      </c>
      <c r="P945" t="s">
        <v>11286</v>
      </c>
      <c r="Q945" t="s">
        <v>11287</v>
      </c>
      <c r="R945">
        <v>1</v>
      </c>
      <c r="S945" t="s">
        <v>11264</v>
      </c>
      <c r="Y945" s="4" t="s">
        <v>12568</v>
      </c>
      <c r="Z945" s="9">
        <v>1</v>
      </c>
    </row>
    <row r="946" spans="1:26" x14ac:dyDescent="0.25">
      <c r="A946" t="s">
        <v>4578</v>
      </c>
      <c r="C946" t="s">
        <v>16</v>
      </c>
      <c r="D946" t="s">
        <v>2703</v>
      </c>
      <c r="E946" t="s">
        <v>18</v>
      </c>
      <c r="F946" t="s">
        <v>4579</v>
      </c>
      <c r="G946" t="s">
        <v>4580</v>
      </c>
      <c r="H946" t="s">
        <v>4581</v>
      </c>
      <c r="I946" t="s">
        <v>34</v>
      </c>
      <c r="J946" t="s">
        <v>2283</v>
      </c>
      <c r="K946" t="s">
        <v>24</v>
      </c>
      <c r="L946" t="s">
        <v>2467</v>
      </c>
      <c r="M946" t="s">
        <v>4582</v>
      </c>
      <c r="N946" t="s">
        <v>46</v>
      </c>
      <c r="P946" t="s">
        <v>11288</v>
      </c>
      <c r="Q946" t="s">
        <v>11287</v>
      </c>
      <c r="R946">
        <v>1</v>
      </c>
      <c r="S946" t="s">
        <v>11264</v>
      </c>
      <c r="Y946" s="4" t="s">
        <v>11446</v>
      </c>
      <c r="Z946" s="9">
        <v>1</v>
      </c>
    </row>
    <row r="947" spans="1:26" x14ac:dyDescent="0.25">
      <c r="A947" t="s">
        <v>4578</v>
      </c>
      <c r="C947" t="s">
        <v>16</v>
      </c>
      <c r="D947" t="s">
        <v>2703</v>
      </c>
      <c r="E947" t="s">
        <v>18</v>
      </c>
      <c r="F947" t="s">
        <v>4579</v>
      </c>
      <c r="G947" t="s">
        <v>4580</v>
      </c>
      <c r="H947" t="s">
        <v>4581</v>
      </c>
      <c r="I947" t="s">
        <v>34</v>
      </c>
      <c r="J947" t="s">
        <v>2283</v>
      </c>
      <c r="K947" t="s">
        <v>24</v>
      </c>
      <c r="L947" t="s">
        <v>2467</v>
      </c>
      <c r="M947" t="s">
        <v>4582</v>
      </c>
      <c r="N947" t="s">
        <v>46</v>
      </c>
      <c r="P947" t="s">
        <v>11289</v>
      </c>
      <c r="Q947" t="s">
        <v>11287</v>
      </c>
      <c r="R947">
        <v>1</v>
      </c>
      <c r="S947" t="s">
        <v>11264</v>
      </c>
      <c r="Y947" s="4" t="s">
        <v>10964</v>
      </c>
      <c r="Z947" s="9">
        <v>1</v>
      </c>
    </row>
    <row r="948" spans="1:26" x14ac:dyDescent="0.25">
      <c r="A948" t="s">
        <v>4578</v>
      </c>
      <c r="C948" t="s">
        <v>16</v>
      </c>
      <c r="D948" t="s">
        <v>2703</v>
      </c>
      <c r="E948" t="s">
        <v>18</v>
      </c>
      <c r="F948" t="s">
        <v>4579</v>
      </c>
      <c r="G948" t="s">
        <v>4580</v>
      </c>
      <c r="H948" t="s">
        <v>4581</v>
      </c>
      <c r="I948" t="s">
        <v>34</v>
      </c>
      <c r="J948" t="s">
        <v>2283</v>
      </c>
      <c r="K948" t="s">
        <v>24</v>
      </c>
      <c r="L948" t="s">
        <v>2467</v>
      </c>
      <c r="M948" t="s">
        <v>4582</v>
      </c>
      <c r="N948" t="s">
        <v>46</v>
      </c>
      <c r="P948" t="s">
        <v>11290</v>
      </c>
      <c r="Q948" t="s">
        <v>11291</v>
      </c>
      <c r="R948">
        <v>1</v>
      </c>
      <c r="S948" t="s">
        <v>11264</v>
      </c>
      <c r="Y948" s="4" t="s">
        <v>11432</v>
      </c>
      <c r="Z948" s="9">
        <v>1</v>
      </c>
    </row>
    <row r="949" spans="1:26" x14ac:dyDescent="0.25">
      <c r="A949" t="s">
        <v>4578</v>
      </c>
      <c r="C949" t="s">
        <v>16</v>
      </c>
      <c r="D949" t="s">
        <v>2703</v>
      </c>
      <c r="E949" t="s">
        <v>18</v>
      </c>
      <c r="F949" t="s">
        <v>4579</v>
      </c>
      <c r="G949" t="s">
        <v>4580</v>
      </c>
      <c r="H949" t="s">
        <v>4581</v>
      </c>
      <c r="I949" t="s">
        <v>34</v>
      </c>
      <c r="J949" t="s">
        <v>2283</v>
      </c>
      <c r="K949" t="s">
        <v>24</v>
      </c>
      <c r="L949" t="s">
        <v>2467</v>
      </c>
      <c r="M949" t="s">
        <v>4582</v>
      </c>
      <c r="N949" t="s">
        <v>46</v>
      </c>
      <c r="P949" t="s">
        <v>11292</v>
      </c>
      <c r="Q949" t="s">
        <v>11293</v>
      </c>
      <c r="R949">
        <v>2</v>
      </c>
      <c r="S949" t="s">
        <v>11264</v>
      </c>
      <c r="Y949" s="4" t="s">
        <v>12923</v>
      </c>
      <c r="Z949" s="9">
        <v>1</v>
      </c>
    </row>
    <row r="950" spans="1:26" x14ac:dyDescent="0.25">
      <c r="A950" t="s">
        <v>4578</v>
      </c>
      <c r="C950" t="s">
        <v>16</v>
      </c>
      <c r="D950" t="s">
        <v>2703</v>
      </c>
      <c r="E950" t="s">
        <v>18</v>
      </c>
      <c r="F950" t="s">
        <v>4579</v>
      </c>
      <c r="G950" t="s">
        <v>4580</v>
      </c>
      <c r="H950" t="s">
        <v>4581</v>
      </c>
      <c r="I950" t="s">
        <v>34</v>
      </c>
      <c r="J950" t="s">
        <v>2283</v>
      </c>
      <c r="K950" t="s">
        <v>24</v>
      </c>
      <c r="L950" t="s">
        <v>2467</v>
      </c>
      <c r="M950" t="s">
        <v>4582</v>
      </c>
      <c r="N950" t="s">
        <v>46</v>
      </c>
      <c r="P950" t="s">
        <v>11294</v>
      </c>
      <c r="Q950" t="s">
        <v>11295</v>
      </c>
      <c r="R950">
        <v>2</v>
      </c>
      <c r="S950" t="s">
        <v>11264</v>
      </c>
      <c r="Y950" s="4" t="s">
        <v>13047</v>
      </c>
      <c r="Z950" s="9">
        <v>1</v>
      </c>
    </row>
    <row r="951" spans="1:26" x14ac:dyDescent="0.25">
      <c r="A951" t="s">
        <v>4578</v>
      </c>
      <c r="C951" t="s">
        <v>16</v>
      </c>
      <c r="D951" t="s">
        <v>2703</v>
      </c>
      <c r="E951" t="s">
        <v>18</v>
      </c>
      <c r="F951" t="s">
        <v>4579</v>
      </c>
      <c r="G951" t="s">
        <v>4580</v>
      </c>
      <c r="H951" t="s">
        <v>4581</v>
      </c>
      <c r="I951" t="s">
        <v>34</v>
      </c>
      <c r="J951" t="s">
        <v>2283</v>
      </c>
      <c r="K951" t="s">
        <v>24</v>
      </c>
      <c r="L951" t="s">
        <v>2467</v>
      </c>
      <c r="M951" t="s">
        <v>4582</v>
      </c>
      <c r="N951" t="s">
        <v>46</v>
      </c>
      <c r="P951" t="s">
        <v>11296</v>
      </c>
      <c r="Q951" t="s">
        <v>11295</v>
      </c>
      <c r="R951">
        <v>2</v>
      </c>
      <c r="S951" t="s">
        <v>11264</v>
      </c>
      <c r="Y951" s="4" t="s">
        <v>12847</v>
      </c>
      <c r="Z951" s="9">
        <v>1</v>
      </c>
    </row>
    <row r="952" spans="1:26" x14ac:dyDescent="0.25">
      <c r="A952" t="s">
        <v>4578</v>
      </c>
      <c r="C952" t="s">
        <v>16</v>
      </c>
      <c r="D952" t="s">
        <v>2703</v>
      </c>
      <c r="E952" t="s">
        <v>18</v>
      </c>
      <c r="F952" t="s">
        <v>4579</v>
      </c>
      <c r="G952" t="s">
        <v>4580</v>
      </c>
      <c r="H952" t="s">
        <v>4581</v>
      </c>
      <c r="I952" t="s">
        <v>34</v>
      </c>
      <c r="J952" t="s">
        <v>2283</v>
      </c>
      <c r="K952" t="s">
        <v>24</v>
      </c>
      <c r="L952" t="s">
        <v>2467</v>
      </c>
      <c r="M952" t="s">
        <v>4582</v>
      </c>
      <c r="N952" t="s">
        <v>46</v>
      </c>
      <c r="P952" t="s">
        <v>11297</v>
      </c>
      <c r="Q952" t="s">
        <v>10352</v>
      </c>
      <c r="R952">
        <v>1</v>
      </c>
      <c r="S952" t="s">
        <v>11264</v>
      </c>
      <c r="Y952" s="4" t="s">
        <v>10376</v>
      </c>
      <c r="Z952" s="9">
        <v>1</v>
      </c>
    </row>
    <row r="953" spans="1:26" x14ac:dyDescent="0.25">
      <c r="A953" t="s">
        <v>4578</v>
      </c>
      <c r="C953" t="s">
        <v>16</v>
      </c>
      <c r="D953" t="s">
        <v>2703</v>
      </c>
      <c r="E953" t="s">
        <v>18</v>
      </c>
      <c r="F953" t="s">
        <v>4579</v>
      </c>
      <c r="G953" t="s">
        <v>4580</v>
      </c>
      <c r="H953" t="s">
        <v>4581</v>
      </c>
      <c r="I953" t="s">
        <v>34</v>
      </c>
      <c r="J953" t="s">
        <v>2283</v>
      </c>
      <c r="K953" t="s">
        <v>24</v>
      </c>
      <c r="L953" t="s">
        <v>2467</v>
      </c>
      <c r="M953" t="s">
        <v>4582</v>
      </c>
      <c r="N953" t="s">
        <v>46</v>
      </c>
      <c r="P953" t="s">
        <v>11298</v>
      </c>
      <c r="Q953" t="s">
        <v>10352</v>
      </c>
      <c r="R953">
        <v>1</v>
      </c>
      <c r="S953" t="s">
        <v>11264</v>
      </c>
      <c r="Y953" s="4" t="s">
        <v>13050</v>
      </c>
      <c r="Z953" s="9">
        <v>1</v>
      </c>
    </row>
    <row r="954" spans="1:26" x14ac:dyDescent="0.25">
      <c r="A954" t="s">
        <v>4578</v>
      </c>
      <c r="C954" t="s">
        <v>16</v>
      </c>
      <c r="D954" t="s">
        <v>2703</v>
      </c>
      <c r="E954" t="s">
        <v>18</v>
      </c>
      <c r="F954" t="s">
        <v>4579</v>
      </c>
      <c r="G954" t="s">
        <v>4580</v>
      </c>
      <c r="H954" t="s">
        <v>4581</v>
      </c>
      <c r="I954" t="s">
        <v>34</v>
      </c>
      <c r="J954" t="s">
        <v>2283</v>
      </c>
      <c r="K954" t="s">
        <v>24</v>
      </c>
      <c r="L954" t="s">
        <v>2467</v>
      </c>
      <c r="M954" t="s">
        <v>4582</v>
      </c>
      <c r="N954" t="s">
        <v>46</v>
      </c>
      <c r="P954" t="s">
        <v>11299</v>
      </c>
      <c r="Q954" t="s">
        <v>11052</v>
      </c>
      <c r="R954">
        <v>1</v>
      </c>
      <c r="S954" t="s">
        <v>11264</v>
      </c>
      <c r="Y954" s="4" t="s">
        <v>11499</v>
      </c>
      <c r="Z954" s="9">
        <v>1</v>
      </c>
    </row>
    <row r="955" spans="1:26" x14ac:dyDescent="0.25">
      <c r="A955" t="s">
        <v>4578</v>
      </c>
      <c r="C955" t="s">
        <v>16</v>
      </c>
      <c r="D955" t="s">
        <v>2703</v>
      </c>
      <c r="E955" t="s">
        <v>18</v>
      </c>
      <c r="F955" t="s">
        <v>4579</v>
      </c>
      <c r="G955" t="s">
        <v>4580</v>
      </c>
      <c r="H955" t="s">
        <v>4581</v>
      </c>
      <c r="I955" t="s">
        <v>34</v>
      </c>
      <c r="J955" t="s">
        <v>2283</v>
      </c>
      <c r="K955" t="s">
        <v>24</v>
      </c>
      <c r="L955" t="s">
        <v>2467</v>
      </c>
      <c r="M955" t="s">
        <v>4582</v>
      </c>
      <c r="N955" t="s">
        <v>46</v>
      </c>
      <c r="P955" t="s">
        <v>11300</v>
      </c>
      <c r="Q955" t="s">
        <v>11052</v>
      </c>
      <c r="R955">
        <v>1</v>
      </c>
      <c r="S955" t="s">
        <v>11264</v>
      </c>
      <c r="Y955" s="4" t="s">
        <v>12356</v>
      </c>
      <c r="Z955" s="9">
        <v>1</v>
      </c>
    </row>
    <row r="956" spans="1:26" x14ac:dyDescent="0.25">
      <c r="A956" t="s">
        <v>4578</v>
      </c>
      <c r="C956" t="s">
        <v>16</v>
      </c>
      <c r="D956" t="s">
        <v>2703</v>
      </c>
      <c r="E956" t="s">
        <v>18</v>
      </c>
      <c r="F956" t="s">
        <v>4579</v>
      </c>
      <c r="G956" t="s">
        <v>4580</v>
      </c>
      <c r="H956" t="s">
        <v>4581</v>
      </c>
      <c r="I956" t="s">
        <v>34</v>
      </c>
      <c r="J956" t="s">
        <v>2283</v>
      </c>
      <c r="K956" t="s">
        <v>24</v>
      </c>
      <c r="L956" t="s">
        <v>2467</v>
      </c>
      <c r="M956" t="s">
        <v>4582</v>
      </c>
      <c r="N956" t="s">
        <v>46</v>
      </c>
      <c r="P956" t="s">
        <v>11301</v>
      </c>
      <c r="Q956" t="s">
        <v>11052</v>
      </c>
      <c r="R956">
        <v>1</v>
      </c>
      <c r="S956" t="s">
        <v>11264</v>
      </c>
      <c r="Y956" s="4" t="s">
        <v>12398</v>
      </c>
      <c r="Z956" s="9">
        <v>1</v>
      </c>
    </row>
    <row r="957" spans="1:26" x14ac:dyDescent="0.25">
      <c r="A957" t="s">
        <v>4578</v>
      </c>
      <c r="C957" t="s">
        <v>16</v>
      </c>
      <c r="D957" t="s">
        <v>2703</v>
      </c>
      <c r="E957" t="s">
        <v>18</v>
      </c>
      <c r="F957" t="s">
        <v>4579</v>
      </c>
      <c r="G957" t="s">
        <v>4580</v>
      </c>
      <c r="H957" t="s">
        <v>4581</v>
      </c>
      <c r="I957" t="s">
        <v>34</v>
      </c>
      <c r="J957" t="s">
        <v>2283</v>
      </c>
      <c r="K957" t="s">
        <v>24</v>
      </c>
      <c r="L957" t="s">
        <v>2467</v>
      </c>
      <c r="M957" t="s">
        <v>4582</v>
      </c>
      <c r="N957" t="s">
        <v>46</v>
      </c>
      <c r="P957" t="s">
        <v>11302</v>
      </c>
      <c r="Q957" t="s">
        <v>11052</v>
      </c>
      <c r="R957">
        <v>1</v>
      </c>
      <c r="S957" t="s">
        <v>11264</v>
      </c>
      <c r="Y957" s="4" t="s">
        <v>11386</v>
      </c>
      <c r="Z957" s="9">
        <v>1</v>
      </c>
    </row>
    <row r="958" spans="1:26" x14ac:dyDescent="0.25">
      <c r="A958" t="s">
        <v>4578</v>
      </c>
      <c r="C958" t="s">
        <v>16</v>
      </c>
      <c r="D958" t="s">
        <v>2703</v>
      </c>
      <c r="E958" t="s">
        <v>18</v>
      </c>
      <c r="F958" t="s">
        <v>4579</v>
      </c>
      <c r="G958" t="s">
        <v>4580</v>
      </c>
      <c r="H958" t="s">
        <v>4581</v>
      </c>
      <c r="I958" t="s">
        <v>34</v>
      </c>
      <c r="J958" t="s">
        <v>2283</v>
      </c>
      <c r="K958" t="s">
        <v>24</v>
      </c>
      <c r="L958" t="s">
        <v>2467</v>
      </c>
      <c r="M958" t="s">
        <v>4582</v>
      </c>
      <c r="N958" t="s">
        <v>46</v>
      </c>
      <c r="P958" t="s">
        <v>11303</v>
      </c>
      <c r="Q958" t="s">
        <v>11052</v>
      </c>
      <c r="R958">
        <v>1</v>
      </c>
      <c r="S958" t="s">
        <v>11264</v>
      </c>
      <c r="Y958" s="4" t="s">
        <v>12687</v>
      </c>
      <c r="Z958" s="9">
        <v>1</v>
      </c>
    </row>
    <row r="959" spans="1:26" x14ac:dyDescent="0.25">
      <c r="A959" t="s">
        <v>4578</v>
      </c>
      <c r="C959" t="s">
        <v>16</v>
      </c>
      <c r="D959" t="s">
        <v>2703</v>
      </c>
      <c r="E959" t="s">
        <v>18</v>
      </c>
      <c r="F959" t="s">
        <v>4579</v>
      </c>
      <c r="G959" t="s">
        <v>4580</v>
      </c>
      <c r="H959" t="s">
        <v>4581</v>
      </c>
      <c r="I959" t="s">
        <v>34</v>
      </c>
      <c r="J959" t="s">
        <v>2283</v>
      </c>
      <c r="K959" t="s">
        <v>24</v>
      </c>
      <c r="L959" t="s">
        <v>2467</v>
      </c>
      <c r="M959" t="s">
        <v>4582</v>
      </c>
      <c r="N959" t="s">
        <v>46</v>
      </c>
      <c r="P959" t="s">
        <v>11304</v>
      </c>
      <c r="Q959" t="s">
        <v>11305</v>
      </c>
      <c r="R959">
        <v>1</v>
      </c>
      <c r="S959" t="s">
        <v>11264</v>
      </c>
      <c r="Y959" s="4" t="s">
        <v>10250</v>
      </c>
      <c r="Z959" s="9">
        <v>1</v>
      </c>
    </row>
    <row r="960" spans="1:26" x14ac:dyDescent="0.25">
      <c r="A960" t="s">
        <v>4578</v>
      </c>
      <c r="C960" t="s">
        <v>16</v>
      </c>
      <c r="D960" t="s">
        <v>2703</v>
      </c>
      <c r="E960" t="s">
        <v>18</v>
      </c>
      <c r="F960" t="s">
        <v>4579</v>
      </c>
      <c r="G960" t="s">
        <v>4580</v>
      </c>
      <c r="H960" t="s">
        <v>4581</v>
      </c>
      <c r="I960" t="s">
        <v>34</v>
      </c>
      <c r="J960" t="s">
        <v>2283</v>
      </c>
      <c r="K960" t="s">
        <v>24</v>
      </c>
      <c r="L960" t="s">
        <v>2467</v>
      </c>
      <c r="M960" t="s">
        <v>4582</v>
      </c>
      <c r="N960" t="s">
        <v>46</v>
      </c>
      <c r="P960" t="s">
        <v>11306</v>
      </c>
      <c r="Q960" t="s">
        <v>10425</v>
      </c>
      <c r="R960">
        <v>1</v>
      </c>
      <c r="S960" t="s">
        <v>11264</v>
      </c>
      <c r="Y960" s="4" t="s">
        <v>11742</v>
      </c>
      <c r="Z960" s="9">
        <v>1</v>
      </c>
    </row>
    <row r="961" spans="1:26" x14ac:dyDescent="0.25">
      <c r="A961" t="s">
        <v>4578</v>
      </c>
      <c r="C961" t="s">
        <v>16</v>
      </c>
      <c r="D961" t="s">
        <v>2703</v>
      </c>
      <c r="E961" t="s">
        <v>18</v>
      </c>
      <c r="F961" t="s">
        <v>4579</v>
      </c>
      <c r="G961" t="s">
        <v>4580</v>
      </c>
      <c r="H961" t="s">
        <v>4581</v>
      </c>
      <c r="I961" t="s">
        <v>34</v>
      </c>
      <c r="J961" t="s">
        <v>2283</v>
      </c>
      <c r="K961" t="s">
        <v>24</v>
      </c>
      <c r="L961" t="s">
        <v>2467</v>
      </c>
      <c r="M961" t="s">
        <v>4582</v>
      </c>
      <c r="N961" t="s">
        <v>46</v>
      </c>
      <c r="P961" t="s">
        <v>11307</v>
      </c>
      <c r="Q961" t="s">
        <v>10425</v>
      </c>
      <c r="R961">
        <v>1</v>
      </c>
      <c r="S961" t="s">
        <v>11264</v>
      </c>
      <c r="Y961" s="4" t="s">
        <v>12231</v>
      </c>
      <c r="Z961" s="9">
        <v>1</v>
      </c>
    </row>
    <row r="962" spans="1:26" x14ac:dyDescent="0.25">
      <c r="A962" t="s">
        <v>4578</v>
      </c>
      <c r="C962" t="s">
        <v>16</v>
      </c>
      <c r="D962" t="s">
        <v>2703</v>
      </c>
      <c r="E962" t="s">
        <v>18</v>
      </c>
      <c r="F962" t="s">
        <v>4579</v>
      </c>
      <c r="G962" t="s">
        <v>4580</v>
      </c>
      <c r="H962" t="s">
        <v>4581</v>
      </c>
      <c r="I962" t="s">
        <v>34</v>
      </c>
      <c r="J962" t="s">
        <v>2283</v>
      </c>
      <c r="K962" t="s">
        <v>24</v>
      </c>
      <c r="L962" t="s">
        <v>2467</v>
      </c>
      <c r="M962" t="s">
        <v>4582</v>
      </c>
      <c r="N962" t="s">
        <v>46</v>
      </c>
      <c r="P962" t="s">
        <v>11308</v>
      </c>
      <c r="Q962" t="s">
        <v>10425</v>
      </c>
      <c r="R962">
        <v>1</v>
      </c>
      <c r="S962" t="s">
        <v>11264</v>
      </c>
      <c r="Y962" s="4" t="s">
        <v>11904</v>
      </c>
      <c r="Z962" s="9">
        <v>1</v>
      </c>
    </row>
    <row r="963" spans="1:26" x14ac:dyDescent="0.25">
      <c r="A963" t="s">
        <v>4578</v>
      </c>
      <c r="C963" t="s">
        <v>16</v>
      </c>
      <c r="D963" t="s">
        <v>2703</v>
      </c>
      <c r="E963" t="s">
        <v>18</v>
      </c>
      <c r="F963" t="s">
        <v>4579</v>
      </c>
      <c r="G963" t="s">
        <v>4580</v>
      </c>
      <c r="H963" t="s">
        <v>4581</v>
      </c>
      <c r="I963" t="s">
        <v>34</v>
      </c>
      <c r="J963" t="s">
        <v>2283</v>
      </c>
      <c r="K963" t="s">
        <v>24</v>
      </c>
      <c r="L963" t="s">
        <v>2467</v>
      </c>
      <c r="M963" t="s">
        <v>4582</v>
      </c>
      <c r="N963" t="s">
        <v>46</v>
      </c>
      <c r="P963" t="s">
        <v>11309</v>
      </c>
      <c r="Q963" t="s">
        <v>11310</v>
      </c>
      <c r="R963">
        <v>1</v>
      </c>
      <c r="S963" t="s">
        <v>11264</v>
      </c>
      <c r="Y963" s="4" t="s">
        <v>11463</v>
      </c>
      <c r="Z963" s="9">
        <v>1</v>
      </c>
    </row>
    <row r="964" spans="1:26" x14ac:dyDescent="0.25">
      <c r="A964" t="s">
        <v>4578</v>
      </c>
      <c r="C964" t="s">
        <v>16</v>
      </c>
      <c r="D964" t="s">
        <v>2703</v>
      </c>
      <c r="E964" t="s">
        <v>18</v>
      </c>
      <c r="F964" t="s">
        <v>4579</v>
      </c>
      <c r="G964" t="s">
        <v>4580</v>
      </c>
      <c r="H964" t="s">
        <v>4581</v>
      </c>
      <c r="I964" t="s">
        <v>34</v>
      </c>
      <c r="J964" t="s">
        <v>2283</v>
      </c>
      <c r="K964" t="s">
        <v>24</v>
      </c>
      <c r="L964" t="s">
        <v>2467</v>
      </c>
      <c r="M964" t="s">
        <v>4582</v>
      </c>
      <c r="N964" t="s">
        <v>46</v>
      </c>
      <c r="P964" t="s">
        <v>11311</v>
      </c>
      <c r="Q964" t="s">
        <v>11254</v>
      </c>
      <c r="R964">
        <v>1</v>
      </c>
      <c r="S964" t="s">
        <v>11264</v>
      </c>
      <c r="Y964" s="4" t="s">
        <v>13052</v>
      </c>
      <c r="Z964" s="9">
        <v>1</v>
      </c>
    </row>
    <row r="965" spans="1:26" x14ac:dyDescent="0.25">
      <c r="A965" t="s">
        <v>4578</v>
      </c>
      <c r="C965" t="s">
        <v>16</v>
      </c>
      <c r="D965" t="s">
        <v>2703</v>
      </c>
      <c r="E965" t="s">
        <v>18</v>
      </c>
      <c r="F965" t="s">
        <v>4579</v>
      </c>
      <c r="G965" t="s">
        <v>4580</v>
      </c>
      <c r="H965" t="s">
        <v>4581</v>
      </c>
      <c r="I965" t="s">
        <v>34</v>
      </c>
      <c r="J965" t="s">
        <v>2283</v>
      </c>
      <c r="K965" t="s">
        <v>24</v>
      </c>
      <c r="L965" t="s">
        <v>2467</v>
      </c>
      <c r="M965" t="s">
        <v>4582</v>
      </c>
      <c r="N965" t="s">
        <v>46</v>
      </c>
      <c r="P965" t="s">
        <v>11312</v>
      </c>
      <c r="Q965" t="s">
        <v>11313</v>
      </c>
      <c r="R965">
        <v>1</v>
      </c>
      <c r="S965" t="s">
        <v>11264</v>
      </c>
      <c r="Y965" s="4" t="s">
        <v>12489</v>
      </c>
      <c r="Z965" s="9">
        <v>1</v>
      </c>
    </row>
    <row r="966" spans="1:26" x14ac:dyDescent="0.25">
      <c r="A966" t="s">
        <v>4578</v>
      </c>
      <c r="C966" t="s">
        <v>16</v>
      </c>
      <c r="D966" t="s">
        <v>2703</v>
      </c>
      <c r="E966" t="s">
        <v>18</v>
      </c>
      <c r="F966" t="s">
        <v>4579</v>
      </c>
      <c r="G966" t="s">
        <v>4580</v>
      </c>
      <c r="H966" t="s">
        <v>4581</v>
      </c>
      <c r="I966" t="s">
        <v>34</v>
      </c>
      <c r="J966" t="s">
        <v>2283</v>
      </c>
      <c r="K966" t="s">
        <v>24</v>
      </c>
      <c r="L966" t="s">
        <v>2467</v>
      </c>
      <c r="M966" t="s">
        <v>4582</v>
      </c>
      <c r="N966" t="s">
        <v>46</v>
      </c>
      <c r="P966" t="s">
        <v>11314</v>
      </c>
      <c r="Q966" t="s">
        <v>11315</v>
      </c>
      <c r="R966">
        <v>2</v>
      </c>
      <c r="S966" t="s">
        <v>11264</v>
      </c>
      <c r="Y966" s="4" t="s">
        <v>11817</v>
      </c>
      <c r="Z966" s="9">
        <v>1</v>
      </c>
    </row>
    <row r="967" spans="1:26" x14ac:dyDescent="0.25">
      <c r="A967" t="s">
        <v>4578</v>
      </c>
      <c r="C967" t="s">
        <v>16</v>
      </c>
      <c r="D967" t="s">
        <v>2703</v>
      </c>
      <c r="E967" t="s">
        <v>18</v>
      </c>
      <c r="F967" t="s">
        <v>4579</v>
      </c>
      <c r="G967" t="s">
        <v>4580</v>
      </c>
      <c r="H967" t="s">
        <v>4581</v>
      </c>
      <c r="I967" t="s">
        <v>34</v>
      </c>
      <c r="J967" t="s">
        <v>2283</v>
      </c>
      <c r="K967" t="s">
        <v>24</v>
      </c>
      <c r="L967" t="s">
        <v>2467</v>
      </c>
      <c r="M967" t="s">
        <v>4582</v>
      </c>
      <c r="N967" t="s">
        <v>46</v>
      </c>
      <c r="P967" t="s">
        <v>11316</v>
      </c>
      <c r="Q967" t="s">
        <v>11315</v>
      </c>
      <c r="R967">
        <v>2</v>
      </c>
      <c r="S967" t="s">
        <v>11264</v>
      </c>
      <c r="Y967" s="4" t="s">
        <v>12572</v>
      </c>
      <c r="Z967" s="9">
        <v>1</v>
      </c>
    </row>
    <row r="968" spans="1:26" x14ac:dyDescent="0.25">
      <c r="A968" t="s">
        <v>4578</v>
      </c>
      <c r="C968" t="s">
        <v>16</v>
      </c>
      <c r="D968" t="s">
        <v>2703</v>
      </c>
      <c r="E968" t="s">
        <v>18</v>
      </c>
      <c r="F968" t="s">
        <v>4579</v>
      </c>
      <c r="G968" t="s">
        <v>4580</v>
      </c>
      <c r="H968" t="s">
        <v>4581</v>
      </c>
      <c r="I968" t="s">
        <v>34</v>
      </c>
      <c r="J968" t="s">
        <v>2283</v>
      </c>
      <c r="K968" t="s">
        <v>24</v>
      </c>
      <c r="L968" t="s">
        <v>2467</v>
      </c>
      <c r="M968" t="s">
        <v>4582</v>
      </c>
      <c r="N968" t="s">
        <v>46</v>
      </c>
      <c r="P968" t="s">
        <v>11317</v>
      </c>
      <c r="Q968" t="s">
        <v>11318</v>
      </c>
      <c r="R968">
        <v>1</v>
      </c>
      <c r="S968" t="s">
        <v>11264</v>
      </c>
      <c r="Y968" s="4" t="s">
        <v>12072</v>
      </c>
      <c r="Z968" s="9">
        <v>1</v>
      </c>
    </row>
    <row r="969" spans="1:26" x14ac:dyDescent="0.25">
      <c r="A969" t="s">
        <v>4578</v>
      </c>
      <c r="C969" t="s">
        <v>16</v>
      </c>
      <c r="D969" t="s">
        <v>2703</v>
      </c>
      <c r="E969" t="s">
        <v>18</v>
      </c>
      <c r="F969" t="s">
        <v>4579</v>
      </c>
      <c r="G969" t="s">
        <v>4580</v>
      </c>
      <c r="H969" t="s">
        <v>4581</v>
      </c>
      <c r="I969" t="s">
        <v>34</v>
      </c>
      <c r="J969" t="s">
        <v>2283</v>
      </c>
      <c r="K969" t="s">
        <v>24</v>
      </c>
      <c r="L969" t="s">
        <v>2467</v>
      </c>
      <c r="M969" t="s">
        <v>4582</v>
      </c>
      <c r="N969" t="s">
        <v>46</v>
      </c>
      <c r="P969" t="s">
        <v>11319</v>
      </c>
      <c r="Q969" t="s">
        <v>11320</v>
      </c>
      <c r="R969">
        <v>1</v>
      </c>
      <c r="S969" t="s">
        <v>11264</v>
      </c>
      <c r="Y969" s="4" t="s">
        <v>12372</v>
      </c>
      <c r="Z969" s="9">
        <v>1</v>
      </c>
    </row>
    <row r="970" spans="1:26" x14ac:dyDescent="0.25">
      <c r="A970" t="s">
        <v>4578</v>
      </c>
      <c r="C970" t="s">
        <v>16</v>
      </c>
      <c r="D970" t="s">
        <v>2703</v>
      </c>
      <c r="E970" t="s">
        <v>18</v>
      </c>
      <c r="F970" t="s">
        <v>4579</v>
      </c>
      <c r="G970" t="s">
        <v>4580</v>
      </c>
      <c r="H970" t="s">
        <v>4581</v>
      </c>
      <c r="I970" t="s">
        <v>34</v>
      </c>
      <c r="J970" t="s">
        <v>2283</v>
      </c>
      <c r="K970" t="s">
        <v>24</v>
      </c>
      <c r="L970" t="s">
        <v>2467</v>
      </c>
      <c r="M970" t="s">
        <v>4582</v>
      </c>
      <c r="N970" t="s">
        <v>46</v>
      </c>
      <c r="P970" t="s">
        <v>11321</v>
      </c>
      <c r="Q970" t="s">
        <v>11322</v>
      </c>
      <c r="R970">
        <v>3</v>
      </c>
      <c r="S970" t="s">
        <v>11264</v>
      </c>
      <c r="Y970" s="4" t="s">
        <v>10773</v>
      </c>
      <c r="Z970" s="9">
        <v>1</v>
      </c>
    </row>
    <row r="971" spans="1:26" x14ac:dyDescent="0.25">
      <c r="A971" t="s">
        <v>4578</v>
      </c>
      <c r="C971" t="s">
        <v>16</v>
      </c>
      <c r="D971" t="s">
        <v>2703</v>
      </c>
      <c r="E971" t="s">
        <v>18</v>
      </c>
      <c r="F971" t="s">
        <v>4579</v>
      </c>
      <c r="G971" t="s">
        <v>4580</v>
      </c>
      <c r="H971" t="s">
        <v>4581</v>
      </c>
      <c r="I971" t="s">
        <v>34</v>
      </c>
      <c r="J971" t="s">
        <v>2283</v>
      </c>
      <c r="K971" t="s">
        <v>24</v>
      </c>
      <c r="L971" t="s">
        <v>2467</v>
      </c>
      <c r="M971" t="s">
        <v>4582</v>
      </c>
      <c r="N971" t="s">
        <v>46</v>
      </c>
      <c r="P971" t="s">
        <v>11323</v>
      </c>
      <c r="Q971" t="s">
        <v>11324</v>
      </c>
      <c r="R971">
        <v>1</v>
      </c>
      <c r="S971" t="s">
        <v>11264</v>
      </c>
      <c r="Y971" s="4" t="s">
        <v>10781</v>
      </c>
      <c r="Z971" s="9">
        <v>1</v>
      </c>
    </row>
    <row r="972" spans="1:26" x14ac:dyDescent="0.25">
      <c r="A972" t="s">
        <v>4578</v>
      </c>
      <c r="C972" t="s">
        <v>16</v>
      </c>
      <c r="D972" t="s">
        <v>2703</v>
      </c>
      <c r="E972" t="s">
        <v>18</v>
      </c>
      <c r="F972" t="s">
        <v>4579</v>
      </c>
      <c r="G972" t="s">
        <v>4580</v>
      </c>
      <c r="H972" t="s">
        <v>4581</v>
      </c>
      <c r="I972" t="s">
        <v>34</v>
      </c>
      <c r="J972" t="s">
        <v>2283</v>
      </c>
      <c r="K972" t="s">
        <v>24</v>
      </c>
      <c r="L972" t="s">
        <v>2467</v>
      </c>
      <c r="M972" t="s">
        <v>4582</v>
      </c>
      <c r="N972" t="s">
        <v>46</v>
      </c>
      <c r="P972" t="s">
        <v>11325</v>
      </c>
      <c r="Q972" t="s">
        <v>11326</v>
      </c>
      <c r="R972">
        <v>2</v>
      </c>
      <c r="S972" t="s">
        <v>11264</v>
      </c>
      <c r="Y972" s="4" t="s">
        <v>10614</v>
      </c>
      <c r="Z972" s="9">
        <v>1</v>
      </c>
    </row>
    <row r="973" spans="1:26" x14ac:dyDescent="0.25">
      <c r="A973" t="s">
        <v>4578</v>
      </c>
      <c r="C973" t="s">
        <v>16</v>
      </c>
      <c r="D973" t="s">
        <v>2703</v>
      </c>
      <c r="E973" t="s">
        <v>18</v>
      </c>
      <c r="F973" t="s">
        <v>4579</v>
      </c>
      <c r="G973" t="s">
        <v>4580</v>
      </c>
      <c r="H973" t="s">
        <v>4581</v>
      </c>
      <c r="I973" t="s">
        <v>34</v>
      </c>
      <c r="J973" t="s">
        <v>2283</v>
      </c>
      <c r="K973" t="s">
        <v>24</v>
      </c>
      <c r="L973" t="s">
        <v>2467</v>
      </c>
      <c r="M973" t="s">
        <v>4582</v>
      </c>
      <c r="N973" t="s">
        <v>46</v>
      </c>
      <c r="P973" t="s">
        <v>11327</v>
      </c>
      <c r="Q973" t="s">
        <v>11328</v>
      </c>
      <c r="R973">
        <v>1</v>
      </c>
      <c r="S973" t="s">
        <v>11264</v>
      </c>
      <c r="Y973" s="4" t="s">
        <v>12162</v>
      </c>
      <c r="Z973" s="9">
        <v>1</v>
      </c>
    </row>
    <row r="974" spans="1:26" x14ac:dyDescent="0.25">
      <c r="A974" t="s">
        <v>4578</v>
      </c>
      <c r="C974" t="s">
        <v>16</v>
      </c>
      <c r="D974" t="s">
        <v>2703</v>
      </c>
      <c r="E974" t="s">
        <v>18</v>
      </c>
      <c r="F974" t="s">
        <v>4579</v>
      </c>
      <c r="G974" t="s">
        <v>4580</v>
      </c>
      <c r="H974" t="s">
        <v>4581</v>
      </c>
      <c r="I974" t="s">
        <v>34</v>
      </c>
      <c r="J974" t="s">
        <v>2283</v>
      </c>
      <c r="K974" t="s">
        <v>24</v>
      </c>
      <c r="L974" t="s">
        <v>2467</v>
      </c>
      <c r="M974" t="s">
        <v>4582</v>
      </c>
      <c r="N974" t="s">
        <v>46</v>
      </c>
      <c r="P974" t="s">
        <v>11329</v>
      </c>
      <c r="Q974" t="s">
        <v>11330</v>
      </c>
      <c r="R974">
        <v>2</v>
      </c>
      <c r="S974" t="s">
        <v>11264</v>
      </c>
      <c r="Y974" s="4" t="s">
        <v>12746</v>
      </c>
      <c r="Z974" s="9">
        <v>1</v>
      </c>
    </row>
    <row r="975" spans="1:26" x14ac:dyDescent="0.25">
      <c r="A975" t="s">
        <v>4578</v>
      </c>
      <c r="C975" t="s">
        <v>16</v>
      </c>
      <c r="D975" t="s">
        <v>2703</v>
      </c>
      <c r="E975" t="s">
        <v>18</v>
      </c>
      <c r="F975" t="s">
        <v>4579</v>
      </c>
      <c r="G975" t="s">
        <v>4580</v>
      </c>
      <c r="H975" t="s">
        <v>4581</v>
      </c>
      <c r="I975" t="s">
        <v>34</v>
      </c>
      <c r="J975" t="s">
        <v>2283</v>
      </c>
      <c r="K975" t="s">
        <v>24</v>
      </c>
      <c r="L975" t="s">
        <v>2467</v>
      </c>
      <c r="M975" t="s">
        <v>4582</v>
      </c>
      <c r="N975" t="s">
        <v>46</v>
      </c>
      <c r="P975" t="s">
        <v>11331</v>
      </c>
      <c r="Q975" t="s">
        <v>11328</v>
      </c>
      <c r="R975">
        <v>1</v>
      </c>
      <c r="S975" t="s">
        <v>11264</v>
      </c>
      <c r="Y975" s="4" t="s">
        <v>11844</v>
      </c>
      <c r="Z975" s="9">
        <v>1</v>
      </c>
    </row>
    <row r="976" spans="1:26" x14ac:dyDescent="0.25">
      <c r="A976" t="s">
        <v>4578</v>
      </c>
      <c r="C976" t="s">
        <v>16</v>
      </c>
      <c r="D976" t="s">
        <v>2703</v>
      </c>
      <c r="E976" t="s">
        <v>18</v>
      </c>
      <c r="F976" t="s">
        <v>4579</v>
      </c>
      <c r="G976" t="s">
        <v>4580</v>
      </c>
      <c r="H976" t="s">
        <v>4581</v>
      </c>
      <c r="I976" t="s">
        <v>34</v>
      </c>
      <c r="J976" t="s">
        <v>2283</v>
      </c>
      <c r="K976" t="s">
        <v>24</v>
      </c>
      <c r="L976" t="s">
        <v>2467</v>
      </c>
      <c r="M976" t="s">
        <v>4582</v>
      </c>
      <c r="N976" t="s">
        <v>46</v>
      </c>
      <c r="P976" t="s">
        <v>11332</v>
      </c>
      <c r="Q976" t="s">
        <v>11328</v>
      </c>
      <c r="R976">
        <v>1</v>
      </c>
      <c r="S976" t="s">
        <v>11264</v>
      </c>
      <c r="Y976" s="4" t="s">
        <v>10264</v>
      </c>
      <c r="Z976" s="9">
        <v>1</v>
      </c>
    </row>
    <row r="977" spans="1:26" x14ac:dyDescent="0.25">
      <c r="A977" t="s">
        <v>4578</v>
      </c>
      <c r="C977" t="s">
        <v>16</v>
      </c>
      <c r="D977" t="s">
        <v>2703</v>
      </c>
      <c r="E977" t="s">
        <v>18</v>
      </c>
      <c r="F977" t="s">
        <v>4579</v>
      </c>
      <c r="G977" t="s">
        <v>4580</v>
      </c>
      <c r="H977" t="s">
        <v>4581</v>
      </c>
      <c r="I977" t="s">
        <v>34</v>
      </c>
      <c r="J977" t="s">
        <v>2283</v>
      </c>
      <c r="K977" t="s">
        <v>24</v>
      </c>
      <c r="L977" t="s">
        <v>2467</v>
      </c>
      <c r="M977" t="s">
        <v>4582</v>
      </c>
      <c r="N977" t="s">
        <v>46</v>
      </c>
      <c r="P977" t="s">
        <v>11333</v>
      </c>
      <c r="Q977" t="s">
        <v>11334</v>
      </c>
      <c r="R977">
        <v>1</v>
      </c>
      <c r="S977" t="s">
        <v>11264</v>
      </c>
      <c r="Y977" s="4" t="s">
        <v>12360</v>
      </c>
      <c r="Z977" s="9">
        <v>1</v>
      </c>
    </row>
    <row r="978" spans="1:26" x14ac:dyDescent="0.25">
      <c r="A978" t="s">
        <v>4578</v>
      </c>
      <c r="C978" t="s">
        <v>16</v>
      </c>
      <c r="D978" t="s">
        <v>2703</v>
      </c>
      <c r="E978" t="s">
        <v>18</v>
      </c>
      <c r="F978" t="s">
        <v>4579</v>
      </c>
      <c r="G978" t="s">
        <v>4580</v>
      </c>
      <c r="H978" t="s">
        <v>4581</v>
      </c>
      <c r="I978" t="s">
        <v>34</v>
      </c>
      <c r="J978" t="s">
        <v>2283</v>
      </c>
      <c r="K978" t="s">
        <v>24</v>
      </c>
      <c r="L978" t="s">
        <v>2467</v>
      </c>
      <c r="M978" t="s">
        <v>4582</v>
      </c>
      <c r="N978" t="s">
        <v>46</v>
      </c>
      <c r="P978" t="s">
        <v>11335</v>
      </c>
      <c r="Q978" t="s">
        <v>11334</v>
      </c>
      <c r="R978">
        <v>1</v>
      </c>
      <c r="S978" t="s">
        <v>11264</v>
      </c>
      <c r="Y978" s="4" t="s">
        <v>13005</v>
      </c>
      <c r="Z978" s="9">
        <v>1</v>
      </c>
    </row>
    <row r="979" spans="1:26" x14ac:dyDescent="0.25">
      <c r="A979" t="s">
        <v>4578</v>
      </c>
      <c r="C979" t="s">
        <v>16</v>
      </c>
      <c r="D979" t="s">
        <v>2703</v>
      </c>
      <c r="E979" t="s">
        <v>18</v>
      </c>
      <c r="F979" t="s">
        <v>4579</v>
      </c>
      <c r="G979" t="s">
        <v>4580</v>
      </c>
      <c r="H979" t="s">
        <v>4581</v>
      </c>
      <c r="I979" t="s">
        <v>34</v>
      </c>
      <c r="J979" t="s">
        <v>2283</v>
      </c>
      <c r="K979" t="s">
        <v>24</v>
      </c>
      <c r="L979" t="s">
        <v>2467</v>
      </c>
      <c r="M979" t="s">
        <v>4582</v>
      </c>
      <c r="N979" t="s">
        <v>46</v>
      </c>
      <c r="P979" t="s">
        <v>11336</v>
      </c>
      <c r="Q979" t="s">
        <v>11334</v>
      </c>
      <c r="R979">
        <v>1</v>
      </c>
      <c r="S979" t="s">
        <v>11264</v>
      </c>
      <c r="Y979" s="4" t="s">
        <v>11918</v>
      </c>
      <c r="Z979" s="9">
        <v>1</v>
      </c>
    </row>
    <row r="980" spans="1:26" x14ac:dyDescent="0.25">
      <c r="A980" t="s">
        <v>4578</v>
      </c>
      <c r="C980" t="s">
        <v>16</v>
      </c>
      <c r="D980" t="s">
        <v>2703</v>
      </c>
      <c r="E980" t="s">
        <v>18</v>
      </c>
      <c r="F980" t="s">
        <v>4579</v>
      </c>
      <c r="G980" t="s">
        <v>4580</v>
      </c>
      <c r="H980" t="s">
        <v>4581</v>
      </c>
      <c r="I980" t="s">
        <v>34</v>
      </c>
      <c r="J980" t="s">
        <v>2283</v>
      </c>
      <c r="K980" t="s">
        <v>24</v>
      </c>
      <c r="L980" t="s">
        <v>2467</v>
      </c>
      <c r="M980" t="s">
        <v>4582</v>
      </c>
      <c r="N980" t="s">
        <v>46</v>
      </c>
      <c r="P980" t="s">
        <v>11337</v>
      </c>
      <c r="Q980" t="s">
        <v>11334</v>
      </c>
      <c r="R980">
        <v>1</v>
      </c>
      <c r="S980" t="s">
        <v>11264</v>
      </c>
      <c r="Y980" s="4" t="s">
        <v>12000</v>
      </c>
      <c r="Z980" s="9">
        <v>1</v>
      </c>
    </row>
    <row r="981" spans="1:26" x14ac:dyDescent="0.25">
      <c r="A981" t="s">
        <v>4578</v>
      </c>
      <c r="C981" t="s">
        <v>16</v>
      </c>
      <c r="D981" t="s">
        <v>2703</v>
      </c>
      <c r="E981" t="s">
        <v>18</v>
      </c>
      <c r="F981" t="s">
        <v>4579</v>
      </c>
      <c r="G981" t="s">
        <v>4580</v>
      </c>
      <c r="H981" t="s">
        <v>4581</v>
      </c>
      <c r="I981" t="s">
        <v>34</v>
      </c>
      <c r="J981" t="s">
        <v>2283</v>
      </c>
      <c r="K981" t="s">
        <v>24</v>
      </c>
      <c r="L981" t="s">
        <v>2467</v>
      </c>
      <c r="M981" t="s">
        <v>4582</v>
      </c>
      <c r="N981" t="s">
        <v>46</v>
      </c>
      <c r="P981" t="s">
        <v>11338</v>
      </c>
      <c r="Q981" t="s">
        <v>11334</v>
      </c>
      <c r="R981">
        <v>1</v>
      </c>
      <c r="S981" t="s">
        <v>11264</v>
      </c>
      <c r="Y981" s="4" t="s">
        <v>12114</v>
      </c>
      <c r="Z981" s="9">
        <v>1</v>
      </c>
    </row>
    <row r="982" spans="1:26" x14ac:dyDescent="0.25">
      <c r="A982" t="s">
        <v>4578</v>
      </c>
      <c r="C982" t="s">
        <v>16</v>
      </c>
      <c r="D982" t="s">
        <v>2703</v>
      </c>
      <c r="E982" t="s">
        <v>18</v>
      </c>
      <c r="F982" t="s">
        <v>4579</v>
      </c>
      <c r="G982" t="s">
        <v>4580</v>
      </c>
      <c r="H982" t="s">
        <v>4581</v>
      </c>
      <c r="I982" t="s">
        <v>34</v>
      </c>
      <c r="J982" t="s">
        <v>2283</v>
      </c>
      <c r="K982" t="s">
        <v>24</v>
      </c>
      <c r="L982" t="s">
        <v>2467</v>
      </c>
      <c r="M982" t="s">
        <v>4582</v>
      </c>
      <c r="N982" t="s">
        <v>46</v>
      </c>
      <c r="P982" t="s">
        <v>11339</v>
      </c>
      <c r="Q982" t="s">
        <v>11334</v>
      </c>
      <c r="R982">
        <v>1</v>
      </c>
      <c r="S982" t="s">
        <v>11264</v>
      </c>
      <c r="Y982" s="4" t="s">
        <v>10628</v>
      </c>
      <c r="Z982" s="9">
        <v>1</v>
      </c>
    </row>
    <row r="983" spans="1:26" x14ac:dyDescent="0.25">
      <c r="A983" t="s">
        <v>4578</v>
      </c>
      <c r="C983" t="s">
        <v>16</v>
      </c>
      <c r="D983" t="s">
        <v>2703</v>
      </c>
      <c r="E983" t="s">
        <v>18</v>
      </c>
      <c r="F983" t="s">
        <v>4579</v>
      </c>
      <c r="G983" t="s">
        <v>4580</v>
      </c>
      <c r="H983" t="s">
        <v>4581</v>
      </c>
      <c r="I983" t="s">
        <v>34</v>
      </c>
      <c r="J983" t="s">
        <v>2283</v>
      </c>
      <c r="K983" t="s">
        <v>24</v>
      </c>
      <c r="L983" t="s">
        <v>2467</v>
      </c>
      <c r="M983" t="s">
        <v>4582</v>
      </c>
      <c r="N983" t="s">
        <v>46</v>
      </c>
      <c r="P983" t="s">
        <v>11340</v>
      </c>
      <c r="Q983" t="s">
        <v>11341</v>
      </c>
      <c r="R983">
        <v>1</v>
      </c>
      <c r="S983" t="s">
        <v>11264</v>
      </c>
      <c r="Y983" s="4" t="s">
        <v>12241</v>
      </c>
      <c r="Z983" s="9">
        <v>1</v>
      </c>
    </row>
    <row r="984" spans="1:26" x14ac:dyDescent="0.25">
      <c r="A984" t="s">
        <v>4578</v>
      </c>
      <c r="C984" t="s">
        <v>16</v>
      </c>
      <c r="D984" t="s">
        <v>2703</v>
      </c>
      <c r="E984" t="s">
        <v>18</v>
      </c>
      <c r="F984" t="s">
        <v>4579</v>
      </c>
      <c r="G984" t="s">
        <v>4580</v>
      </c>
      <c r="H984" t="s">
        <v>4581</v>
      </c>
      <c r="I984" t="s">
        <v>34</v>
      </c>
      <c r="J984" t="s">
        <v>2283</v>
      </c>
      <c r="K984" t="s">
        <v>24</v>
      </c>
      <c r="L984" t="s">
        <v>2467</v>
      </c>
      <c r="M984" t="s">
        <v>4582</v>
      </c>
      <c r="N984" t="s">
        <v>46</v>
      </c>
      <c r="P984" t="s">
        <v>11342</v>
      </c>
      <c r="Q984" t="s">
        <v>10722</v>
      </c>
      <c r="R984">
        <v>1</v>
      </c>
      <c r="S984" t="s">
        <v>11264</v>
      </c>
      <c r="Y984" s="4" t="s">
        <v>13120</v>
      </c>
      <c r="Z984" s="9">
        <v>1</v>
      </c>
    </row>
    <row r="985" spans="1:26" x14ac:dyDescent="0.25">
      <c r="A985" t="s">
        <v>4578</v>
      </c>
      <c r="C985" t="s">
        <v>16</v>
      </c>
      <c r="D985" t="s">
        <v>2703</v>
      </c>
      <c r="E985" t="s">
        <v>18</v>
      </c>
      <c r="F985" t="s">
        <v>4579</v>
      </c>
      <c r="G985" t="s">
        <v>4580</v>
      </c>
      <c r="H985" t="s">
        <v>4581</v>
      </c>
      <c r="I985" t="s">
        <v>34</v>
      </c>
      <c r="J985" t="s">
        <v>2283</v>
      </c>
      <c r="K985" t="s">
        <v>24</v>
      </c>
      <c r="L985" t="s">
        <v>2467</v>
      </c>
      <c r="M985" t="s">
        <v>4582</v>
      </c>
      <c r="N985" t="s">
        <v>46</v>
      </c>
      <c r="P985" t="s">
        <v>11343</v>
      </c>
      <c r="Q985" t="s">
        <v>11344</v>
      </c>
      <c r="R985">
        <v>2</v>
      </c>
      <c r="S985" t="s">
        <v>11264</v>
      </c>
      <c r="Y985" s="4" t="s">
        <v>12810</v>
      </c>
      <c r="Z985" s="9">
        <v>1</v>
      </c>
    </row>
    <row r="986" spans="1:26" x14ac:dyDescent="0.25">
      <c r="A986" t="s">
        <v>4578</v>
      </c>
      <c r="C986" t="s">
        <v>16</v>
      </c>
      <c r="D986" t="s">
        <v>2703</v>
      </c>
      <c r="E986" t="s">
        <v>18</v>
      </c>
      <c r="F986" t="s">
        <v>4579</v>
      </c>
      <c r="G986" t="s">
        <v>4580</v>
      </c>
      <c r="H986" t="s">
        <v>4581</v>
      </c>
      <c r="I986" t="s">
        <v>34</v>
      </c>
      <c r="J986" t="s">
        <v>2283</v>
      </c>
      <c r="K986" t="s">
        <v>24</v>
      </c>
      <c r="L986" t="s">
        <v>2467</v>
      </c>
      <c r="M986" t="s">
        <v>4582</v>
      </c>
      <c r="N986" t="s">
        <v>46</v>
      </c>
      <c r="P986" t="s">
        <v>11345</v>
      </c>
      <c r="Q986" t="s">
        <v>11058</v>
      </c>
      <c r="R986">
        <v>1</v>
      </c>
      <c r="S986" t="s">
        <v>11264</v>
      </c>
      <c r="Y986" s="4" t="s">
        <v>11547</v>
      </c>
      <c r="Z986" s="9">
        <v>1</v>
      </c>
    </row>
    <row r="987" spans="1:26" x14ac:dyDescent="0.25">
      <c r="A987" t="s">
        <v>4578</v>
      </c>
      <c r="C987" t="s">
        <v>16</v>
      </c>
      <c r="D987" t="s">
        <v>2703</v>
      </c>
      <c r="E987" t="s">
        <v>18</v>
      </c>
      <c r="F987" t="s">
        <v>4579</v>
      </c>
      <c r="G987" t="s">
        <v>4580</v>
      </c>
      <c r="H987" t="s">
        <v>4581</v>
      </c>
      <c r="I987" t="s">
        <v>34</v>
      </c>
      <c r="J987" t="s">
        <v>2283</v>
      </c>
      <c r="K987" t="s">
        <v>24</v>
      </c>
      <c r="L987" t="s">
        <v>2467</v>
      </c>
      <c r="M987" t="s">
        <v>4582</v>
      </c>
      <c r="N987" t="s">
        <v>46</v>
      </c>
      <c r="P987" t="s">
        <v>11346</v>
      </c>
      <c r="Q987" t="s">
        <v>11347</v>
      </c>
      <c r="R987">
        <v>3</v>
      </c>
      <c r="S987" t="s">
        <v>11264</v>
      </c>
      <c r="Y987" s="4" t="s">
        <v>11735</v>
      </c>
      <c r="Z987" s="9">
        <v>1</v>
      </c>
    </row>
    <row r="988" spans="1:26" x14ac:dyDescent="0.25">
      <c r="A988" t="s">
        <v>4578</v>
      </c>
      <c r="C988" t="s">
        <v>16</v>
      </c>
      <c r="D988" t="s">
        <v>2703</v>
      </c>
      <c r="E988" t="s">
        <v>18</v>
      </c>
      <c r="F988" t="s">
        <v>4579</v>
      </c>
      <c r="G988" t="s">
        <v>4580</v>
      </c>
      <c r="H988" t="s">
        <v>4581</v>
      </c>
      <c r="I988" t="s">
        <v>34</v>
      </c>
      <c r="J988" t="s">
        <v>2283</v>
      </c>
      <c r="K988" t="s">
        <v>24</v>
      </c>
      <c r="L988" t="s">
        <v>2467</v>
      </c>
      <c r="M988" t="s">
        <v>4582</v>
      </c>
      <c r="N988" t="s">
        <v>46</v>
      </c>
      <c r="P988" t="s">
        <v>11348</v>
      </c>
      <c r="Q988" t="s">
        <v>11349</v>
      </c>
      <c r="R988">
        <v>1</v>
      </c>
      <c r="S988" t="s">
        <v>11264</v>
      </c>
      <c r="Y988" s="4" t="s">
        <v>12597</v>
      </c>
      <c r="Z988" s="9">
        <v>1</v>
      </c>
    </row>
    <row r="989" spans="1:26" x14ac:dyDescent="0.25">
      <c r="A989" t="s">
        <v>4578</v>
      </c>
      <c r="C989" t="s">
        <v>16</v>
      </c>
      <c r="D989" t="s">
        <v>2703</v>
      </c>
      <c r="E989" t="s">
        <v>18</v>
      </c>
      <c r="F989" t="s">
        <v>4579</v>
      </c>
      <c r="G989" t="s">
        <v>4580</v>
      </c>
      <c r="H989" t="s">
        <v>4581</v>
      </c>
      <c r="I989" t="s">
        <v>34</v>
      </c>
      <c r="J989" t="s">
        <v>2283</v>
      </c>
      <c r="K989" t="s">
        <v>24</v>
      </c>
      <c r="L989" t="s">
        <v>2467</v>
      </c>
      <c r="M989" t="s">
        <v>4582</v>
      </c>
      <c r="N989" t="s">
        <v>46</v>
      </c>
      <c r="P989" t="s">
        <v>11350</v>
      </c>
      <c r="Q989" t="s">
        <v>11351</v>
      </c>
      <c r="R989">
        <v>3</v>
      </c>
      <c r="S989" t="s">
        <v>11264</v>
      </c>
      <c r="Y989" s="4" t="s">
        <v>12129</v>
      </c>
      <c r="Z989" s="9">
        <v>1</v>
      </c>
    </row>
    <row r="990" spans="1:26" x14ac:dyDescent="0.25">
      <c r="A990" t="s">
        <v>4578</v>
      </c>
      <c r="C990" t="s">
        <v>16</v>
      </c>
      <c r="D990" t="s">
        <v>2703</v>
      </c>
      <c r="E990" t="s">
        <v>18</v>
      </c>
      <c r="F990" t="s">
        <v>4579</v>
      </c>
      <c r="G990" t="s">
        <v>4580</v>
      </c>
      <c r="H990" t="s">
        <v>4581</v>
      </c>
      <c r="I990" t="s">
        <v>34</v>
      </c>
      <c r="J990" t="s">
        <v>2283</v>
      </c>
      <c r="K990" t="s">
        <v>24</v>
      </c>
      <c r="L990" t="s">
        <v>2467</v>
      </c>
      <c r="M990" t="s">
        <v>4582</v>
      </c>
      <c r="N990" t="s">
        <v>46</v>
      </c>
      <c r="P990" t="s">
        <v>11352</v>
      </c>
      <c r="Q990" t="s">
        <v>11353</v>
      </c>
      <c r="R990">
        <v>3</v>
      </c>
      <c r="S990" t="s">
        <v>11264</v>
      </c>
      <c r="Y990" s="4" t="s">
        <v>10768</v>
      </c>
      <c r="Z990" s="9">
        <v>1</v>
      </c>
    </row>
    <row r="991" spans="1:26" x14ac:dyDescent="0.25">
      <c r="A991" t="s">
        <v>4578</v>
      </c>
      <c r="C991" t="s">
        <v>16</v>
      </c>
      <c r="D991" t="s">
        <v>2703</v>
      </c>
      <c r="E991" t="s">
        <v>18</v>
      </c>
      <c r="F991" t="s">
        <v>4579</v>
      </c>
      <c r="G991" t="s">
        <v>4580</v>
      </c>
      <c r="H991" t="s">
        <v>4581</v>
      </c>
      <c r="I991" t="s">
        <v>34</v>
      </c>
      <c r="J991" t="s">
        <v>2283</v>
      </c>
      <c r="K991" t="s">
        <v>24</v>
      </c>
      <c r="L991" t="s">
        <v>2467</v>
      </c>
      <c r="M991" t="s">
        <v>4582</v>
      </c>
      <c r="N991" t="s">
        <v>46</v>
      </c>
      <c r="P991" t="s">
        <v>11354</v>
      </c>
      <c r="Q991" t="s">
        <v>11355</v>
      </c>
      <c r="R991">
        <v>1</v>
      </c>
      <c r="S991" t="s">
        <v>11264</v>
      </c>
      <c r="Y991" s="4" t="s">
        <v>10348</v>
      </c>
      <c r="Z991" s="9">
        <v>1</v>
      </c>
    </row>
    <row r="992" spans="1:26" x14ac:dyDescent="0.25">
      <c r="A992" t="s">
        <v>4578</v>
      </c>
      <c r="C992" t="s">
        <v>16</v>
      </c>
      <c r="D992" t="s">
        <v>2703</v>
      </c>
      <c r="E992" t="s">
        <v>18</v>
      </c>
      <c r="F992" t="s">
        <v>4579</v>
      </c>
      <c r="G992" t="s">
        <v>4580</v>
      </c>
      <c r="H992" t="s">
        <v>4581</v>
      </c>
      <c r="I992" t="s">
        <v>34</v>
      </c>
      <c r="J992" t="s">
        <v>2283</v>
      </c>
      <c r="K992" t="s">
        <v>24</v>
      </c>
      <c r="L992" t="s">
        <v>2467</v>
      </c>
      <c r="M992" t="s">
        <v>4582</v>
      </c>
      <c r="N992" t="s">
        <v>46</v>
      </c>
      <c r="P992" t="s">
        <v>11356</v>
      </c>
      <c r="Q992" t="s">
        <v>11355</v>
      </c>
      <c r="R992">
        <v>1</v>
      </c>
      <c r="S992" t="s">
        <v>11264</v>
      </c>
      <c r="Y992" s="4" t="s">
        <v>11751</v>
      </c>
      <c r="Z992" s="9">
        <v>1</v>
      </c>
    </row>
    <row r="993" spans="1:26" x14ac:dyDescent="0.25">
      <c r="A993" t="s">
        <v>4578</v>
      </c>
      <c r="C993" t="s">
        <v>16</v>
      </c>
      <c r="D993" t="s">
        <v>2703</v>
      </c>
      <c r="E993" t="s">
        <v>18</v>
      </c>
      <c r="F993" t="s">
        <v>4579</v>
      </c>
      <c r="G993" t="s">
        <v>4580</v>
      </c>
      <c r="H993" t="s">
        <v>4581</v>
      </c>
      <c r="I993" t="s">
        <v>34</v>
      </c>
      <c r="J993" t="s">
        <v>2283</v>
      </c>
      <c r="K993" t="s">
        <v>24</v>
      </c>
      <c r="L993" t="s">
        <v>2467</v>
      </c>
      <c r="M993" t="s">
        <v>4582</v>
      </c>
      <c r="N993" t="s">
        <v>46</v>
      </c>
      <c r="P993" t="s">
        <v>11357</v>
      </c>
      <c r="Q993" t="s">
        <v>11355</v>
      </c>
      <c r="R993">
        <v>1</v>
      </c>
      <c r="S993" t="s">
        <v>11264</v>
      </c>
      <c r="Y993" s="4" t="s">
        <v>12224</v>
      </c>
      <c r="Z993" s="9">
        <v>1</v>
      </c>
    </row>
    <row r="994" spans="1:26" x14ac:dyDescent="0.25">
      <c r="A994" t="s">
        <v>4578</v>
      </c>
      <c r="C994" t="s">
        <v>16</v>
      </c>
      <c r="D994" t="s">
        <v>2703</v>
      </c>
      <c r="E994" t="s">
        <v>18</v>
      </c>
      <c r="F994" t="s">
        <v>4579</v>
      </c>
      <c r="G994" t="s">
        <v>4580</v>
      </c>
      <c r="H994" t="s">
        <v>4581</v>
      </c>
      <c r="I994" t="s">
        <v>34</v>
      </c>
      <c r="J994" t="s">
        <v>2283</v>
      </c>
      <c r="K994" t="s">
        <v>24</v>
      </c>
      <c r="L994" t="s">
        <v>2467</v>
      </c>
      <c r="M994" t="s">
        <v>4582</v>
      </c>
      <c r="N994" t="s">
        <v>46</v>
      </c>
      <c r="P994" t="s">
        <v>11358</v>
      </c>
      <c r="Q994" t="s">
        <v>11359</v>
      </c>
      <c r="R994">
        <v>1</v>
      </c>
      <c r="S994" t="s">
        <v>11264</v>
      </c>
      <c r="Y994" s="4" t="s">
        <v>12663</v>
      </c>
      <c r="Z994" s="9">
        <v>1</v>
      </c>
    </row>
    <row r="995" spans="1:26" x14ac:dyDescent="0.25">
      <c r="A995" t="s">
        <v>4578</v>
      </c>
      <c r="C995" t="s">
        <v>16</v>
      </c>
      <c r="D995" t="s">
        <v>2703</v>
      </c>
      <c r="E995" t="s">
        <v>18</v>
      </c>
      <c r="F995" t="s">
        <v>4579</v>
      </c>
      <c r="G995" t="s">
        <v>4580</v>
      </c>
      <c r="H995" t="s">
        <v>4581</v>
      </c>
      <c r="I995" t="s">
        <v>34</v>
      </c>
      <c r="J995" t="s">
        <v>2283</v>
      </c>
      <c r="K995" t="s">
        <v>24</v>
      </c>
      <c r="L995" t="s">
        <v>2467</v>
      </c>
      <c r="M995" t="s">
        <v>4582</v>
      </c>
      <c r="N995" t="s">
        <v>46</v>
      </c>
      <c r="P995" t="s">
        <v>11360</v>
      </c>
      <c r="Q995" t="s">
        <v>11359</v>
      </c>
      <c r="R995">
        <v>1</v>
      </c>
      <c r="S995" t="s">
        <v>11264</v>
      </c>
      <c r="Y995" s="4" t="s">
        <v>10683</v>
      </c>
      <c r="Z995" s="9">
        <v>1</v>
      </c>
    </row>
    <row r="996" spans="1:26" x14ac:dyDescent="0.25">
      <c r="A996" t="s">
        <v>4578</v>
      </c>
      <c r="C996" t="s">
        <v>16</v>
      </c>
      <c r="D996" t="s">
        <v>2703</v>
      </c>
      <c r="E996" t="s">
        <v>18</v>
      </c>
      <c r="F996" t="s">
        <v>4579</v>
      </c>
      <c r="G996" t="s">
        <v>4580</v>
      </c>
      <c r="H996" t="s">
        <v>4581</v>
      </c>
      <c r="I996" t="s">
        <v>34</v>
      </c>
      <c r="J996" t="s">
        <v>2283</v>
      </c>
      <c r="K996" t="s">
        <v>24</v>
      </c>
      <c r="L996" t="s">
        <v>2467</v>
      </c>
      <c r="M996" t="s">
        <v>4582</v>
      </c>
      <c r="N996" t="s">
        <v>46</v>
      </c>
      <c r="P996" t="s">
        <v>11361</v>
      </c>
      <c r="Q996" t="s">
        <v>11362</v>
      </c>
      <c r="R996">
        <v>2</v>
      </c>
      <c r="S996" t="s">
        <v>11264</v>
      </c>
      <c r="Y996" s="4" t="s">
        <v>11449</v>
      </c>
      <c r="Z996" s="9">
        <v>1</v>
      </c>
    </row>
    <row r="997" spans="1:26" x14ac:dyDescent="0.25">
      <c r="A997" t="s">
        <v>4578</v>
      </c>
      <c r="C997" t="s">
        <v>16</v>
      </c>
      <c r="D997" t="s">
        <v>2703</v>
      </c>
      <c r="E997" t="s">
        <v>18</v>
      </c>
      <c r="F997" t="s">
        <v>4579</v>
      </c>
      <c r="G997" t="s">
        <v>4580</v>
      </c>
      <c r="H997" t="s">
        <v>4581</v>
      </c>
      <c r="I997" t="s">
        <v>34</v>
      </c>
      <c r="J997" t="s">
        <v>2283</v>
      </c>
      <c r="K997" t="s">
        <v>24</v>
      </c>
      <c r="L997" t="s">
        <v>2467</v>
      </c>
      <c r="M997" t="s">
        <v>4582</v>
      </c>
      <c r="N997" t="s">
        <v>46</v>
      </c>
      <c r="P997" t="s">
        <v>11363</v>
      </c>
      <c r="Q997" t="s">
        <v>11364</v>
      </c>
      <c r="R997">
        <v>1</v>
      </c>
      <c r="S997" t="s">
        <v>11264</v>
      </c>
      <c r="Y997" s="4" t="s">
        <v>10782</v>
      </c>
      <c r="Z997" s="9">
        <v>1</v>
      </c>
    </row>
    <row r="998" spans="1:26" x14ac:dyDescent="0.25">
      <c r="A998" t="s">
        <v>4578</v>
      </c>
      <c r="C998" t="s">
        <v>16</v>
      </c>
      <c r="D998" t="s">
        <v>2703</v>
      </c>
      <c r="E998" t="s">
        <v>18</v>
      </c>
      <c r="F998" t="s">
        <v>4579</v>
      </c>
      <c r="G998" t="s">
        <v>4580</v>
      </c>
      <c r="H998" t="s">
        <v>4581</v>
      </c>
      <c r="I998" t="s">
        <v>34</v>
      </c>
      <c r="J998" t="s">
        <v>2283</v>
      </c>
      <c r="K998" t="s">
        <v>24</v>
      </c>
      <c r="L998" t="s">
        <v>2467</v>
      </c>
      <c r="M998" t="s">
        <v>4582</v>
      </c>
      <c r="N998" t="s">
        <v>46</v>
      </c>
      <c r="P998" t="s">
        <v>11365</v>
      </c>
      <c r="Q998" t="s">
        <v>11366</v>
      </c>
      <c r="R998">
        <v>1</v>
      </c>
      <c r="S998" t="s">
        <v>11264</v>
      </c>
      <c r="Y998" s="4" t="s">
        <v>13214</v>
      </c>
      <c r="Z998" s="9">
        <v>1</v>
      </c>
    </row>
    <row r="999" spans="1:26" x14ac:dyDescent="0.25">
      <c r="A999" t="s">
        <v>4578</v>
      </c>
      <c r="C999" t="s">
        <v>16</v>
      </c>
      <c r="D999" t="s">
        <v>2703</v>
      </c>
      <c r="E999" t="s">
        <v>18</v>
      </c>
      <c r="F999" t="s">
        <v>4579</v>
      </c>
      <c r="G999" t="s">
        <v>4580</v>
      </c>
      <c r="H999" t="s">
        <v>4581</v>
      </c>
      <c r="I999" t="s">
        <v>34</v>
      </c>
      <c r="J999" t="s">
        <v>2283</v>
      </c>
      <c r="K999" t="s">
        <v>24</v>
      </c>
      <c r="L999" t="s">
        <v>2467</v>
      </c>
      <c r="M999" t="s">
        <v>4582</v>
      </c>
      <c r="N999" t="s">
        <v>46</v>
      </c>
      <c r="P999" t="s">
        <v>11367</v>
      </c>
      <c r="Q999" t="s">
        <v>11366</v>
      </c>
      <c r="R999">
        <v>1</v>
      </c>
      <c r="S999" t="s">
        <v>11264</v>
      </c>
      <c r="Y999" s="4" t="s">
        <v>12152</v>
      </c>
      <c r="Z999" s="9">
        <v>1</v>
      </c>
    </row>
    <row r="1000" spans="1:26" x14ac:dyDescent="0.25">
      <c r="A1000" t="s">
        <v>4578</v>
      </c>
      <c r="C1000" t="s">
        <v>16</v>
      </c>
      <c r="D1000" t="s">
        <v>2703</v>
      </c>
      <c r="E1000" t="s">
        <v>18</v>
      </c>
      <c r="F1000" t="s">
        <v>4579</v>
      </c>
      <c r="G1000" t="s">
        <v>4580</v>
      </c>
      <c r="H1000" t="s">
        <v>4581</v>
      </c>
      <c r="I1000" t="s">
        <v>34</v>
      </c>
      <c r="J1000" t="s">
        <v>2283</v>
      </c>
      <c r="K1000" t="s">
        <v>24</v>
      </c>
      <c r="L1000" t="s">
        <v>2467</v>
      </c>
      <c r="M1000" t="s">
        <v>4582</v>
      </c>
      <c r="N1000" t="s">
        <v>46</v>
      </c>
      <c r="P1000" t="s">
        <v>11368</v>
      </c>
      <c r="Q1000" t="s">
        <v>11369</v>
      </c>
      <c r="R1000">
        <v>1</v>
      </c>
      <c r="S1000" t="s">
        <v>11264</v>
      </c>
      <c r="Y1000" s="4" t="s">
        <v>12033</v>
      </c>
      <c r="Z1000" s="9">
        <v>1</v>
      </c>
    </row>
    <row r="1001" spans="1:26" x14ac:dyDescent="0.25">
      <c r="A1001" t="s">
        <v>4578</v>
      </c>
      <c r="C1001" t="s">
        <v>16</v>
      </c>
      <c r="D1001" t="s">
        <v>2703</v>
      </c>
      <c r="E1001" t="s">
        <v>18</v>
      </c>
      <c r="F1001" t="s">
        <v>4579</v>
      </c>
      <c r="G1001" t="s">
        <v>4580</v>
      </c>
      <c r="H1001" t="s">
        <v>4581</v>
      </c>
      <c r="I1001" t="s">
        <v>34</v>
      </c>
      <c r="J1001" t="s">
        <v>2283</v>
      </c>
      <c r="K1001" t="s">
        <v>24</v>
      </c>
      <c r="L1001" t="s">
        <v>2467</v>
      </c>
      <c r="M1001" t="s">
        <v>4582</v>
      </c>
      <c r="N1001" t="s">
        <v>46</v>
      </c>
      <c r="P1001" t="s">
        <v>11370</v>
      </c>
      <c r="Q1001" t="s">
        <v>11369</v>
      </c>
      <c r="R1001">
        <v>1</v>
      </c>
      <c r="S1001" t="s">
        <v>11264</v>
      </c>
      <c r="Y1001" s="4" t="s">
        <v>12526</v>
      </c>
      <c r="Z1001" s="9">
        <v>1</v>
      </c>
    </row>
    <row r="1002" spans="1:26" x14ac:dyDescent="0.25">
      <c r="A1002" t="s">
        <v>4578</v>
      </c>
      <c r="C1002" t="s">
        <v>16</v>
      </c>
      <c r="D1002" t="s">
        <v>2703</v>
      </c>
      <c r="E1002" t="s">
        <v>18</v>
      </c>
      <c r="F1002" t="s">
        <v>4579</v>
      </c>
      <c r="G1002" t="s">
        <v>4580</v>
      </c>
      <c r="H1002" t="s">
        <v>4581</v>
      </c>
      <c r="I1002" t="s">
        <v>34</v>
      </c>
      <c r="J1002" t="s">
        <v>2283</v>
      </c>
      <c r="K1002" t="s">
        <v>24</v>
      </c>
      <c r="L1002" t="s">
        <v>2467</v>
      </c>
      <c r="M1002" t="s">
        <v>4582</v>
      </c>
      <c r="N1002" t="s">
        <v>46</v>
      </c>
      <c r="P1002" t="s">
        <v>11371</v>
      </c>
      <c r="Q1002" t="s">
        <v>11369</v>
      </c>
      <c r="R1002">
        <v>1</v>
      </c>
      <c r="S1002" t="s">
        <v>11264</v>
      </c>
      <c r="Y1002" s="4" t="s">
        <v>11141</v>
      </c>
      <c r="Z1002" s="9">
        <v>1</v>
      </c>
    </row>
    <row r="1003" spans="1:26" x14ac:dyDescent="0.25">
      <c r="A1003" t="s">
        <v>4578</v>
      </c>
      <c r="C1003" t="s">
        <v>16</v>
      </c>
      <c r="D1003" t="s">
        <v>2703</v>
      </c>
      <c r="E1003" t="s">
        <v>18</v>
      </c>
      <c r="F1003" t="s">
        <v>4579</v>
      </c>
      <c r="G1003" t="s">
        <v>4580</v>
      </c>
      <c r="H1003" t="s">
        <v>4581</v>
      </c>
      <c r="I1003" t="s">
        <v>34</v>
      </c>
      <c r="J1003" t="s">
        <v>2283</v>
      </c>
      <c r="K1003" t="s">
        <v>24</v>
      </c>
      <c r="L1003" t="s">
        <v>2467</v>
      </c>
      <c r="M1003" t="s">
        <v>4582</v>
      </c>
      <c r="N1003" t="s">
        <v>46</v>
      </c>
      <c r="P1003" t="s">
        <v>11372</v>
      </c>
      <c r="Q1003" t="s">
        <v>11369</v>
      </c>
      <c r="R1003">
        <v>1</v>
      </c>
      <c r="S1003" t="s">
        <v>11264</v>
      </c>
      <c r="Y1003" s="4" t="s">
        <v>13159</v>
      </c>
      <c r="Z1003" s="9">
        <v>1</v>
      </c>
    </row>
    <row r="1004" spans="1:26" x14ac:dyDescent="0.25">
      <c r="A1004" t="s">
        <v>4578</v>
      </c>
      <c r="C1004" t="s">
        <v>16</v>
      </c>
      <c r="D1004" t="s">
        <v>2703</v>
      </c>
      <c r="E1004" t="s">
        <v>18</v>
      </c>
      <c r="F1004" t="s">
        <v>4579</v>
      </c>
      <c r="G1004" t="s">
        <v>4580</v>
      </c>
      <c r="H1004" t="s">
        <v>4581</v>
      </c>
      <c r="I1004" t="s">
        <v>34</v>
      </c>
      <c r="J1004" t="s">
        <v>2283</v>
      </c>
      <c r="K1004" t="s">
        <v>24</v>
      </c>
      <c r="L1004" t="s">
        <v>2467</v>
      </c>
      <c r="M1004" t="s">
        <v>4582</v>
      </c>
      <c r="N1004" t="s">
        <v>46</v>
      </c>
      <c r="P1004" t="s">
        <v>11373</v>
      </c>
      <c r="Q1004" t="s">
        <v>11374</v>
      </c>
      <c r="R1004">
        <v>1</v>
      </c>
      <c r="S1004" t="s">
        <v>11264</v>
      </c>
      <c r="Y1004" s="4" t="s">
        <v>13167</v>
      </c>
      <c r="Z1004" s="9">
        <v>1</v>
      </c>
    </row>
    <row r="1005" spans="1:26" x14ac:dyDescent="0.25">
      <c r="A1005" t="s">
        <v>4578</v>
      </c>
      <c r="C1005" t="s">
        <v>16</v>
      </c>
      <c r="D1005" t="s">
        <v>2703</v>
      </c>
      <c r="E1005" t="s">
        <v>18</v>
      </c>
      <c r="F1005" t="s">
        <v>4579</v>
      </c>
      <c r="G1005" t="s">
        <v>4580</v>
      </c>
      <c r="H1005" t="s">
        <v>4581</v>
      </c>
      <c r="I1005" t="s">
        <v>34</v>
      </c>
      <c r="J1005" t="s">
        <v>2283</v>
      </c>
      <c r="K1005" t="s">
        <v>24</v>
      </c>
      <c r="L1005" t="s">
        <v>2467</v>
      </c>
      <c r="M1005" t="s">
        <v>4582</v>
      </c>
      <c r="N1005" t="s">
        <v>46</v>
      </c>
      <c r="P1005" t="s">
        <v>11375</v>
      </c>
      <c r="Q1005" t="s">
        <v>11376</v>
      </c>
      <c r="R1005">
        <v>1</v>
      </c>
      <c r="S1005" t="s">
        <v>11264</v>
      </c>
      <c r="Y1005" s="4" t="s">
        <v>12736</v>
      </c>
      <c r="Z1005" s="9">
        <v>1</v>
      </c>
    </row>
    <row r="1006" spans="1:26" x14ac:dyDescent="0.25">
      <c r="A1006" t="s">
        <v>4578</v>
      </c>
      <c r="C1006" t="s">
        <v>16</v>
      </c>
      <c r="D1006" t="s">
        <v>2703</v>
      </c>
      <c r="E1006" t="s">
        <v>18</v>
      </c>
      <c r="F1006" t="s">
        <v>4579</v>
      </c>
      <c r="G1006" t="s">
        <v>4580</v>
      </c>
      <c r="H1006" t="s">
        <v>4581</v>
      </c>
      <c r="I1006" t="s">
        <v>34</v>
      </c>
      <c r="J1006" t="s">
        <v>2283</v>
      </c>
      <c r="K1006" t="s">
        <v>24</v>
      </c>
      <c r="L1006" t="s">
        <v>2467</v>
      </c>
      <c r="M1006" t="s">
        <v>4582</v>
      </c>
      <c r="N1006" t="s">
        <v>46</v>
      </c>
      <c r="P1006" t="s">
        <v>11377</v>
      </c>
      <c r="Q1006" t="s">
        <v>11376</v>
      </c>
      <c r="R1006">
        <v>1</v>
      </c>
      <c r="S1006" t="s">
        <v>11264</v>
      </c>
      <c r="Y1006" s="4" t="s">
        <v>13196</v>
      </c>
      <c r="Z1006" s="9">
        <v>1</v>
      </c>
    </row>
    <row r="1007" spans="1:26" x14ac:dyDescent="0.25">
      <c r="A1007" t="s">
        <v>4578</v>
      </c>
      <c r="C1007" t="s">
        <v>16</v>
      </c>
      <c r="D1007" t="s">
        <v>2703</v>
      </c>
      <c r="E1007" t="s">
        <v>18</v>
      </c>
      <c r="F1007" t="s">
        <v>4579</v>
      </c>
      <c r="G1007" t="s">
        <v>4580</v>
      </c>
      <c r="H1007" t="s">
        <v>4581</v>
      </c>
      <c r="I1007" t="s">
        <v>34</v>
      </c>
      <c r="J1007" t="s">
        <v>2283</v>
      </c>
      <c r="K1007" t="s">
        <v>24</v>
      </c>
      <c r="L1007" t="s">
        <v>2467</v>
      </c>
      <c r="M1007" t="s">
        <v>4582</v>
      </c>
      <c r="N1007" t="s">
        <v>46</v>
      </c>
      <c r="P1007" t="s">
        <v>11378</v>
      </c>
      <c r="Q1007" t="s">
        <v>11376</v>
      </c>
      <c r="R1007">
        <v>1</v>
      </c>
      <c r="S1007" t="s">
        <v>11264</v>
      </c>
      <c r="Y1007" s="4" t="s">
        <v>12321</v>
      </c>
      <c r="Z1007" s="9">
        <v>1</v>
      </c>
    </row>
    <row r="1008" spans="1:26" x14ac:dyDescent="0.25">
      <c r="A1008" t="s">
        <v>4578</v>
      </c>
      <c r="C1008" t="s">
        <v>16</v>
      </c>
      <c r="D1008" t="s">
        <v>2703</v>
      </c>
      <c r="E1008" t="s">
        <v>18</v>
      </c>
      <c r="F1008" t="s">
        <v>4579</v>
      </c>
      <c r="G1008" t="s">
        <v>4580</v>
      </c>
      <c r="H1008" t="s">
        <v>4581</v>
      </c>
      <c r="I1008" t="s">
        <v>34</v>
      </c>
      <c r="J1008" t="s">
        <v>2283</v>
      </c>
      <c r="K1008" t="s">
        <v>24</v>
      </c>
      <c r="L1008" t="s">
        <v>2467</v>
      </c>
      <c r="M1008" t="s">
        <v>4582</v>
      </c>
      <c r="N1008" t="s">
        <v>46</v>
      </c>
      <c r="P1008" t="s">
        <v>11379</v>
      </c>
      <c r="Q1008" t="s">
        <v>11376</v>
      </c>
      <c r="R1008">
        <v>1</v>
      </c>
      <c r="S1008" t="s">
        <v>11264</v>
      </c>
      <c r="Y1008" s="4" t="s">
        <v>12496</v>
      </c>
      <c r="Z1008" s="9">
        <v>1</v>
      </c>
    </row>
    <row r="1009" spans="1:26" x14ac:dyDescent="0.25">
      <c r="A1009" t="s">
        <v>4578</v>
      </c>
      <c r="C1009" t="s">
        <v>16</v>
      </c>
      <c r="D1009" t="s">
        <v>2703</v>
      </c>
      <c r="E1009" t="s">
        <v>18</v>
      </c>
      <c r="F1009" t="s">
        <v>4579</v>
      </c>
      <c r="G1009" t="s">
        <v>4580</v>
      </c>
      <c r="H1009" t="s">
        <v>4581</v>
      </c>
      <c r="I1009" t="s">
        <v>34</v>
      </c>
      <c r="J1009" t="s">
        <v>2283</v>
      </c>
      <c r="K1009" t="s">
        <v>24</v>
      </c>
      <c r="L1009" t="s">
        <v>2467</v>
      </c>
      <c r="M1009" t="s">
        <v>4582</v>
      </c>
      <c r="N1009" t="s">
        <v>46</v>
      </c>
      <c r="P1009" t="s">
        <v>11380</v>
      </c>
      <c r="Q1009" t="s">
        <v>11381</v>
      </c>
      <c r="R1009">
        <v>1</v>
      </c>
      <c r="S1009" t="s">
        <v>11264</v>
      </c>
      <c r="Y1009" s="4" t="s">
        <v>12016</v>
      </c>
      <c r="Z1009" s="9">
        <v>1</v>
      </c>
    </row>
    <row r="1010" spans="1:26" x14ac:dyDescent="0.25">
      <c r="A1010" t="s">
        <v>4578</v>
      </c>
      <c r="C1010" t="s">
        <v>16</v>
      </c>
      <c r="D1010" t="s">
        <v>2703</v>
      </c>
      <c r="E1010" t="s">
        <v>18</v>
      </c>
      <c r="F1010" t="s">
        <v>4579</v>
      </c>
      <c r="G1010" t="s">
        <v>4580</v>
      </c>
      <c r="H1010" t="s">
        <v>4581</v>
      </c>
      <c r="I1010" t="s">
        <v>34</v>
      </c>
      <c r="J1010" t="s">
        <v>2283</v>
      </c>
      <c r="K1010" t="s">
        <v>24</v>
      </c>
      <c r="L1010" t="s">
        <v>2467</v>
      </c>
      <c r="M1010" t="s">
        <v>4582</v>
      </c>
      <c r="N1010" t="s">
        <v>46</v>
      </c>
      <c r="P1010" t="s">
        <v>3809</v>
      </c>
      <c r="Q1010" t="s">
        <v>11381</v>
      </c>
      <c r="R1010">
        <v>1</v>
      </c>
      <c r="S1010" t="s">
        <v>11264</v>
      </c>
      <c r="Y1010" s="4" t="s">
        <v>13001</v>
      </c>
      <c r="Z1010" s="9">
        <v>1</v>
      </c>
    </row>
    <row r="1011" spans="1:26" x14ac:dyDescent="0.25">
      <c r="A1011" t="s">
        <v>4578</v>
      </c>
      <c r="C1011" t="s">
        <v>16</v>
      </c>
      <c r="D1011" t="s">
        <v>2703</v>
      </c>
      <c r="E1011" t="s">
        <v>18</v>
      </c>
      <c r="F1011" t="s">
        <v>4579</v>
      </c>
      <c r="G1011" t="s">
        <v>4580</v>
      </c>
      <c r="H1011" t="s">
        <v>4581</v>
      </c>
      <c r="I1011" t="s">
        <v>34</v>
      </c>
      <c r="J1011" t="s">
        <v>2283</v>
      </c>
      <c r="K1011" t="s">
        <v>24</v>
      </c>
      <c r="L1011" t="s">
        <v>2467</v>
      </c>
      <c r="M1011" t="s">
        <v>4582</v>
      </c>
      <c r="N1011" t="s">
        <v>46</v>
      </c>
      <c r="P1011" t="s">
        <v>11382</v>
      </c>
      <c r="Q1011" t="s">
        <v>11381</v>
      </c>
      <c r="R1011">
        <v>1</v>
      </c>
      <c r="S1011" t="s">
        <v>11264</v>
      </c>
      <c r="Y1011" s="4" t="s">
        <v>10538</v>
      </c>
      <c r="Z1011" s="9">
        <v>1</v>
      </c>
    </row>
    <row r="1012" spans="1:26" x14ac:dyDescent="0.25">
      <c r="A1012" t="s">
        <v>4578</v>
      </c>
      <c r="C1012" t="s">
        <v>16</v>
      </c>
      <c r="D1012" t="s">
        <v>2703</v>
      </c>
      <c r="E1012" t="s">
        <v>18</v>
      </c>
      <c r="F1012" t="s">
        <v>4579</v>
      </c>
      <c r="G1012" t="s">
        <v>4580</v>
      </c>
      <c r="H1012" t="s">
        <v>4581</v>
      </c>
      <c r="I1012" t="s">
        <v>34</v>
      </c>
      <c r="J1012" t="s">
        <v>2283</v>
      </c>
      <c r="K1012" t="s">
        <v>24</v>
      </c>
      <c r="L1012" t="s">
        <v>2467</v>
      </c>
      <c r="M1012" t="s">
        <v>4582</v>
      </c>
      <c r="N1012" t="s">
        <v>46</v>
      </c>
      <c r="P1012" t="s">
        <v>11383</v>
      </c>
      <c r="Q1012" t="s">
        <v>11384</v>
      </c>
      <c r="R1012">
        <v>1</v>
      </c>
      <c r="S1012" t="s">
        <v>11264</v>
      </c>
      <c r="Y1012" s="4" t="s">
        <v>13118</v>
      </c>
      <c r="Z1012" s="9">
        <v>1</v>
      </c>
    </row>
    <row r="1013" spans="1:26" x14ac:dyDescent="0.25">
      <c r="A1013" t="s">
        <v>4578</v>
      </c>
      <c r="C1013" t="s">
        <v>16</v>
      </c>
      <c r="D1013" t="s">
        <v>2703</v>
      </c>
      <c r="E1013" t="s">
        <v>18</v>
      </c>
      <c r="F1013" t="s">
        <v>4579</v>
      </c>
      <c r="G1013" t="s">
        <v>4580</v>
      </c>
      <c r="H1013" t="s">
        <v>4581</v>
      </c>
      <c r="I1013" t="s">
        <v>34</v>
      </c>
      <c r="J1013" t="s">
        <v>2283</v>
      </c>
      <c r="K1013" t="s">
        <v>24</v>
      </c>
      <c r="L1013" t="s">
        <v>2467</v>
      </c>
      <c r="M1013" t="s">
        <v>4582</v>
      </c>
      <c r="N1013" t="s">
        <v>46</v>
      </c>
      <c r="P1013" t="s">
        <v>11385</v>
      </c>
      <c r="Q1013" t="s">
        <v>11384</v>
      </c>
      <c r="R1013">
        <v>1</v>
      </c>
      <c r="S1013" t="s">
        <v>11264</v>
      </c>
      <c r="Y1013" s="4" t="s">
        <v>10268</v>
      </c>
      <c r="Z1013" s="9">
        <v>1</v>
      </c>
    </row>
    <row r="1014" spans="1:26" x14ac:dyDescent="0.25">
      <c r="A1014" t="s">
        <v>4578</v>
      </c>
      <c r="C1014" t="s">
        <v>16</v>
      </c>
      <c r="D1014" t="s">
        <v>2703</v>
      </c>
      <c r="E1014" t="s">
        <v>18</v>
      </c>
      <c r="F1014" t="s">
        <v>4579</v>
      </c>
      <c r="G1014" t="s">
        <v>4580</v>
      </c>
      <c r="H1014" t="s">
        <v>4581</v>
      </c>
      <c r="I1014" t="s">
        <v>34</v>
      </c>
      <c r="J1014" t="s">
        <v>2283</v>
      </c>
      <c r="K1014" t="s">
        <v>24</v>
      </c>
      <c r="L1014" t="s">
        <v>2467</v>
      </c>
      <c r="M1014" t="s">
        <v>4582</v>
      </c>
      <c r="N1014" t="s">
        <v>46</v>
      </c>
      <c r="P1014" t="s">
        <v>11386</v>
      </c>
      <c r="Q1014" t="s">
        <v>11384</v>
      </c>
      <c r="R1014">
        <v>1</v>
      </c>
      <c r="S1014" t="s">
        <v>11264</v>
      </c>
      <c r="Y1014" s="4" t="s">
        <v>11741</v>
      </c>
      <c r="Z1014" s="9">
        <v>1</v>
      </c>
    </row>
    <row r="1015" spans="1:26" x14ac:dyDescent="0.25">
      <c r="A1015" t="s">
        <v>4578</v>
      </c>
      <c r="C1015" t="s">
        <v>16</v>
      </c>
      <c r="D1015" t="s">
        <v>2703</v>
      </c>
      <c r="E1015" t="s">
        <v>18</v>
      </c>
      <c r="F1015" t="s">
        <v>4579</v>
      </c>
      <c r="G1015" t="s">
        <v>4580</v>
      </c>
      <c r="H1015" t="s">
        <v>4581</v>
      </c>
      <c r="I1015" t="s">
        <v>34</v>
      </c>
      <c r="J1015" t="s">
        <v>2283</v>
      </c>
      <c r="K1015" t="s">
        <v>24</v>
      </c>
      <c r="L1015" t="s">
        <v>2467</v>
      </c>
      <c r="M1015" t="s">
        <v>4582</v>
      </c>
      <c r="N1015" t="s">
        <v>46</v>
      </c>
      <c r="P1015" t="s">
        <v>11387</v>
      </c>
      <c r="Q1015" t="s">
        <v>11388</v>
      </c>
      <c r="R1015">
        <v>1</v>
      </c>
      <c r="S1015" t="s">
        <v>11264</v>
      </c>
      <c r="Y1015" s="4" t="s">
        <v>11633</v>
      </c>
      <c r="Z1015" s="9">
        <v>1</v>
      </c>
    </row>
    <row r="1016" spans="1:26" x14ac:dyDescent="0.25">
      <c r="A1016" t="s">
        <v>4578</v>
      </c>
      <c r="C1016" t="s">
        <v>16</v>
      </c>
      <c r="D1016" t="s">
        <v>2703</v>
      </c>
      <c r="E1016" t="s">
        <v>18</v>
      </c>
      <c r="F1016" t="s">
        <v>4579</v>
      </c>
      <c r="G1016" t="s">
        <v>4580</v>
      </c>
      <c r="H1016" t="s">
        <v>4581</v>
      </c>
      <c r="I1016" t="s">
        <v>34</v>
      </c>
      <c r="J1016" t="s">
        <v>2283</v>
      </c>
      <c r="K1016" t="s">
        <v>24</v>
      </c>
      <c r="L1016" t="s">
        <v>2467</v>
      </c>
      <c r="M1016" t="s">
        <v>4582</v>
      </c>
      <c r="N1016" t="s">
        <v>46</v>
      </c>
      <c r="P1016" t="s">
        <v>11389</v>
      </c>
      <c r="Q1016" t="s">
        <v>11388</v>
      </c>
      <c r="R1016">
        <v>1</v>
      </c>
      <c r="S1016" t="s">
        <v>11264</v>
      </c>
      <c r="Y1016" s="4" t="s">
        <v>11702</v>
      </c>
      <c r="Z1016" s="9">
        <v>1</v>
      </c>
    </row>
    <row r="1017" spans="1:26" x14ac:dyDescent="0.25">
      <c r="A1017" t="s">
        <v>4578</v>
      </c>
      <c r="C1017" t="s">
        <v>16</v>
      </c>
      <c r="D1017" t="s">
        <v>2703</v>
      </c>
      <c r="E1017" t="s">
        <v>18</v>
      </c>
      <c r="F1017" t="s">
        <v>4579</v>
      </c>
      <c r="G1017" t="s">
        <v>4580</v>
      </c>
      <c r="H1017" t="s">
        <v>4581</v>
      </c>
      <c r="I1017" t="s">
        <v>34</v>
      </c>
      <c r="J1017" t="s">
        <v>2283</v>
      </c>
      <c r="K1017" t="s">
        <v>24</v>
      </c>
      <c r="L1017" t="s">
        <v>2467</v>
      </c>
      <c r="M1017" t="s">
        <v>4582</v>
      </c>
      <c r="N1017" t="s">
        <v>46</v>
      </c>
      <c r="P1017" t="s">
        <v>11390</v>
      </c>
      <c r="Q1017" t="s">
        <v>11388</v>
      </c>
      <c r="R1017">
        <v>1</v>
      </c>
      <c r="S1017" t="s">
        <v>11264</v>
      </c>
      <c r="Y1017" s="4" t="s">
        <v>11387</v>
      </c>
      <c r="Z1017" s="9">
        <v>1</v>
      </c>
    </row>
    <row r="1018" spans="1:26" x14ac:dyDescent="0.25">
      <c r="A1018" t="s">
        <v>4578</v>
      </c>
      <c r="C1018" t="s">
        <v>16</v>
      </c>
      <c r="D1018" t="s">
        <v>2703</v>
      </c>
      <c r="E1018" t="s">
        <v>18</v>
      </c>
      <c r="F1018" t="s">
        <v>4579</v>
      </c>
      <c r="G1018" t="s">
        <v>4580</v>
      </c>
      <c r="H1018" t="s">
        <v>4581</v>
      </c>
      <c r="I1018" t="s">
        <v>34</v>
      </c>
      <c r="J1018" t="s">
        <v>2283</v>
      </c>
      <c r="K1018" t="s">
        <v>24</v>
      </c>
      <c r="L1018" t="s">
        <v>2467</v>
      </c>
      <c r="M1018" t="s">
        <v>4582</v>
      </c>
      <c r="N1018" t="s">
        <v>46</v>
      </c>
      <c r="P1018" t="s">
        <v>11391</v>
      </c>
      <c r="Q1018" t="s">
        <v>11388</v>
      </c>
      <c r="R1018">
        <v>1</v>
      </c>
      <c r="S1018" t="s">
        <v>11264</v>
      </c>
      <c r="Y1018" s="4" t="s">
        <v>12310</v>
      </c>
      <c r="Z1018" s="9">
        <v>1</v>
      </c>
    </row>
    <row r="1019" spans="1:26" x14ac:dyDescent="0.25">
      <c r="A1019" t="s">
        <v>4578</v>
      </c>
      <c r="C1019" t="s">
        <v>16</v>
      </c>
      <c r="D1019" t="s">
        <v>2703</v>
      </c>
      <c r="E1019" t="s">
        <v>18</v>
      </c>
      <c r="F1019" t="s">
        <v>4579</v>
      </c>
      <c r="G1019" t="s">
        <v>4580</v>
      </c>
      <c r="H1019" t="s">
        <v>4581</v>
      </c>
      <c r="I1019" t="s">
        <v>34</v>
      </c>
      <c r="J1019" t="s">
        <v>2283</v>
      </c>
      <c r="K1019" t="s">
        <v>24</v>
      </c>
      <c r="L1019" t="s">
        <v>2467</v>
      </c>
      <c r="M1019" t="s">
        <v>4582</v>
      </c>
      <c r="N1019" t="s">
        <v>46</v>
      </c>
      <c r="P1019" t="s">
        <v>11392</v>
      </c>
      <c r="Q1019" t="s">
        <v>11388</v>
      </c>
      <c r="R1019">
        <v>1</v>
      </c>
      <c r="S1019" t="s">
        <v>11264</v>
      </c>
      <c r="Y1019" s="4" t="s">
        <v>11983</v>
      </c>
      <c r="Z1019" s="9">
        <v>1</v>
      </c>
    </row>
    <row r="1020" spans="1:26" x14ac:dyDescent="0.25">
      <c r="A1020" t="s">
        <v>4578</v>
      </c>
      <c r="C1020" t="s">
        <v>16</v>
      </c>
      <c r="D1020" t="s">
        <v>2703</v>
      </c>
      <c r="E1020" t="s">
        <v>18</v>
      </c>
      <c r="F1020" t="s">
        <v>4579</v>
      </c>
      <c r="G1020" t="s">
        <v>4580</v>
      </c>
      <c r="H1020" t="s">
        <v>4581</v>
      </c>
      <c r="I1020" t="s">
        <v>34</v>
      </c>
      <c r="J1020" t="s">
        <v>2283</v>
      </c>
      <c r="K1020" t="s">
        <v>24</v>
      </c>
      <c r="L1020" t="s">
        <v>2467</v>
      </c>
      <c r="M1020" t="s">
        <v>4582</v>
      </c>
      <c r="N1020" t="s">
        <v>46</v>
      </c>
      <c r="P1020" t="s">
        <v>11393</v>
      </c>
      <c r="Q1020" t="s">
        <v>11394</v>
      </c>
      <c r="R1020">
        <v>1</v>
      </c>
      <c r="S1020" t="s">
        <v>11264</v>
      </c>
      <c r="Y1020" s="4" t="s">
        <v>12890</v>
      </c>
      <c r="Z1020" s="9">
        <v>1</v>
      </c>
    </row>
    <row r="1021" spans="1:26" x14ac:dyDescent="0.25">
      <c r="A1021" t="s">
        <v>4578</v>
      </c>
      <c r="C1021" t="s">
        <v>16</v>
      </c>
      <c r="D1021" t="s">
        <v>2703</v>
      </c>
      <c r="E1021" t="s">
        <v>18</v>
      </c>
      <c r="F1021" t="s">
        <v>4579</v>
      </c>
      <c r="G1021" t="s">
        <v>4580</v>
      </c>
      <c r="H1021" t="s">
        <v>4581</v>
      </c>
      <c r="I1021" t="s">
        <v>34</v>
      </c>
      <c r="J1021" t="s">
        <v>2283</v>
      </c>
      <c r="K1021" t="s">
        <v>24</v>
      </c>
      <c r="L1021" t="s">
        <v>2467</v>
      </c>
      <c r="M1021" t="s">
        <v>4582</v>
      </c>
      <c r="N1021" t="s">
        <v>46</v>
      </c>
      <c r="P1021" t="s">
        <v>11395</v>
      </c>
      <c r="Q1021" t="s">
        <v>11396</v>
      </c>
      <c r="R1021">
        <v>1</v>
      </c>
      <c r="S1021" t="s">
        <v>11264</v>
      </c>
      <c r="Y1021" s="4" t="s">
        <v>11308</v>
      </c>
      <c r="Z1021" s="9">
        <v>1</v>
      </c>
    </row>
    <row r="1022" spans="1:26" x14ac:dyDescent="0.25">
      <c r="A1022" t="s">
        <v>4578</v>
      </c>
      <c r="C1022" t="s">
        <v>16</v>
      </c>
      <c r="D1022" t="s">
        <v>2703</v>
      </c>
      <c r="E1022" t="s">
        <v>18</v>
      </c>
      <c r="F1022" t="s">
        <v>4579</v>
      </c>
      <c r="G1022" t="s">
        <v>4580</v>
      </c>
      <c r="H1022" t="s">
        <v>4581</v>
      </c>
      <c r="I1022" t="s">
        <v>34</v>
      </c>
      <c r="J1022" t="s">
        <v>2283</v>
      </c>
      <c r="K1022" t="s">
        <v>24</v>
      </c>
      <c r="L1022" t="s">
        <v>2467</v>
      </c>
      <c r="M1022" t="s">
        <v>4582</v>
      </c>
      <c r="N1022" t="s">
        <v>46</v>
      </c>
      <c r="P1022" t="s">
        <v>11397</v>
      </c>
      <c r="Q1022" t="s">
        <v>11396</v>
      </c>
      <c r="R1022">
        <v>1</v>
      </c>
      <c r="S1022" t="s">
        <v>11264</v>
      </c>
      <c r="Y1022" s="4" t="s">
        <v>12705</v>
      </c>
      <c r="Z1022" s="9">
        <v>1</v>
      </c>
    </row>
    <row r="1023" spans="1:26" x14ac:dyDescent="0.25">
      <c r="A1023" t="s">
        <v>4578</v>
      </c>
      <c r="C1023" t="s">
        <v>16</v>
      </c>
      <c r="D1023" t="s">
        <v>2703</v>
      </c>
      <c r="E1023" t="s">
        <v>18</v>
      </c>
      <c r="F1023" t="s">
        <v>4579</v>
      </c>
      <c r="G1023" t="s">
        <v>4580</v>
      </c>
      <c r="H1023" t="s">
        <v>4581</v>
      </c>
      <c r="I1023" t="s">
        <v>34</v>
      </c>
      <c r="J1023" t="s">
        <v>2283</v>
      </c>
      <c r="K1023" t="s">
        <v>24</v>
      </c>
      <c r="L1023" t="s">
        <v>2467</v>
      </c>
      <c r="M1023" t="s">
        <v>4582</v>
      </c>
      <c r="N1023" t="s">
        <v>46</v>
      </c>
      <c r="P1023" t="s">
        <v>11398</v>
      </c>
      <c r="Q1023" t="s">
        <v>11399</v>
      </c>
      <c r="R1023">
        <v>1</v>
      </c>
      <c r="S1023" t="s">
        <v>11264</v>
      </c>
      <c r="Y1023" s="4" t="s">
        <v>11685</v>
      </c>
      <c r="Z1023" s="9">
        <v>1</v>
      </c>
    </row>
    <row r="1024" spans="1:26" x14ac:dyDescent="0.25">
      <c r="A1024" t="s">
        <v>4578</v>
      </c>
      <c r="C1024" t="s">
        <v>16</v>
      </c>
      <c r="D1024" t="s">
        <v>2703</v>
      </c>
      <c r="E1024" t="s">
        <v>18</v>
      </c>
      <c r="F1024" t="s">
        <v>4579</v>
      </c>
      <c r="G1024" t="s">
        <v>4580</v>
      </c>
      <c r="H1024" t="s">
        <v>4581</v>
      </c>
      <c r="I1024" t="s">
        <v>34</v>
      </c>
      <c r="J1024" t="s">
        <v>2283</v>
      </c>
      <c r="K1024" t="s">
        <v>24</v>
      </c>
      <c r="L1024" t="s">
        <v>2467</v>
      </c>
      <c r="M1024" t="s">
        <v>4582</v>
      </c>
      <c r="N1024" t="s">
        <v>46</v>
      </c>
      <c r="P1024" t="s">
        <v>11400</v>
      </c>
      <c r="Q1024" t="s">
        <v>11399</v>
      </c>
      <c r="R1024">
        <v>1</v>
      </c>
      <c r="S1024" t="s">
        <v>11264</v>
      </c>
      <c r="Y1024" s="4" t="s">
        <v>11863</v>
      </c>
      <c r="Z1024" s="9">
        <v>1</v>
      </c>
    </row>
    <row r="1025" spans="1:26" x14ac:dyDescent="0.25">
      <c r="A1025" t="s">
        <v>4578</v>
      </c>
      <c r="C1025" t="s">
        <v>16</v>
      </c>
      <c r="D1025" t="s">
        <v>2703</v>
      </c>
      <c r="E1025" t="s">
        <v>18</v>
      </c>
      <c r="F1025" t="s">
        <v>4579</v>
      </c>
      <c r="G1025" t="s">
        <v>4580</v>
      </c>
      <c r="H1025" t="s">
        <v>4581</v>
      </c>
      <c r="I1025" t="s">
        <v>34</v>
      </c>
      <c r="J1025" t="s">
        <v>2283</v>
      </c>
      <c r="K1025" t="s">
        <v>24</v>
      </c>
      <c r="L1025" t="s">
        <v>2467</v>
      </c>
      <c r="M1025" t="s">
        <v>4582</v>
      </c>
      <c r="N1025" t="s">
        <v>46</v>
      </c>
      <c r="P1025" t="s">
        <v>11243</v>
      </c>
      <c r="Q1025" t="s">
        <v>11401</v>
      </c>
      <c r="R1025">
        <v>2</v>
      </c>
      <c r="S1025" t="s">
        <v>11264</v>
      </c>
      <c r="Y1025" s="4" t="s">
        <v>13174</v>
      </c>
      <c r="Z1025" s="9">
        <v>1</v>
      </c>
    </row>
    <row r="1026" spans="1:26" x14ac:dyDescent="0.25">
      <c r="A1026" t="s">
        <v>4578</v>
      </c>
      <c r="C1026" t="s">
        <v>16</v>
      </c>
      <c r="D1026" t="s">
        <v>2703</v>
      </c>
      <c r="E1026" t="s">
        <v>18</v>
      </c>
      <c r="F1026" t="s">
        <v>4579</v>
      </c>
      <c r="G1026" t="s">
        <v>4580</v>
      </c>
      <c r="H1026" t="s">
        <v>4581</v>
      </c>
      <c r="I1026" t="s">
        <v>34</v>
      </c>
      <c r="J1026" t="s">
        <v>2283</v>
      </c>
      <c r="K1026" t="s">
        <v>24</v>
      </c>
      <c r="L1026" t="s">
        <v>2467</v>
      </c>
      <c r="M1026" t="s">
        <v>4582</v>
      </c>
      <c r="N1026" t="s">
        <v>46</v>
      </c>
      <c r="P1026" t="s">
        <v>11402</v>
      </c>
      <c r="Q1026" t="s">
        <v>11401</v>
      </c>
      <c r="R1026">
        <v>2</v>
      </c>
      <c r="S1026" t="s">
        <v>11264</v>
      </c>
      <c r="Y1026" s="4" t="s">
        <v>11539</v>
      </c>
      <c r="Z1026" s="9">
        <v>1</v>
      </c>
    </row>
    <row r="1027" spans="1:26" x14ac:dyDescent="0.25">
      <c r="A1027" t="s">
        <v>4578</v>
      </c>
      <c r="C1027" t="s">
        <v>16</v>
      </c>
      <c r="D1027" t="s">
        <v>2703</v>
      </c>
      <c r="E1027" t="s">
        <v>18</v>
      </c>
      <c r="F1027" t="s">
        <v>4579</v>
      </c>
      <c r="G1027" t="s">
        <v>4580</v>
      </c>
      <c r="H1027" t="s">
        <v>4581</v>
      </c>
      <c r="I1027" t="s">
        <v>34</v>
      </c>
      <c r="J1027" t="s">
        <v>2283</v>
      </c>
      <c r="K1027" t="s">
        <v>24</v>
      </c>
      <c r="L1027" t="s">
        <v>2467</v>
      </c>
      <c r="M1027" t="s">
        <v>4582</v>
      </c>
      <c r="N1027" t="s">
        <v>46</v>
      </c>
      <c r="P1027" t="s">
        <v>11403</v>
      </c>
      <c r="Q1027" t="s">
        <v>11404</v>
      </c>
      <c r="R1027">
        <v>1</v>
      </c>
      <c r="S1027" t="s">
        <v>11264</v>
      </c>
      <c r="Y1027" s="4" t="s">
        <v>10731</v>
      </c>
      <c r="Z1027" s="9">
        <v>1</v>
      </c>
    </row>
    <row r="1028" spans="1:26" x14ac:dyDescent="0.25">
      <c r="A1028" t="s">
        <v>4578</v>
      </c>
      <c r="C1028" t="s">
        <v>16</v>
      </c>
      <c r="D1028" t="s">
        <v>2703</v>
      </c>
      <c r="E1028" t="s">
        <v>18</v>
      </c>
      <c r="F1028" t="s">
        <v>4579</v>
      </c>
      <c r="G1028" t="s">
        <v>4580</v>
      </c>
      <c r="H1028" t="s">
        <v>4581</v>
      </c>
      <c r="I1028" t="s">
        <v>34</v>
      </c>
      <c r="J1028" t="s">
        <v>2283</v>
      </c>
      <c r="K1028" t="s">
        <v>24</v>
      </c>
      <c r="L1028" t="s">
        <v>2467</v>
      </c>
      <c r="M1028" t="s">
        <v>4582</v>
      </c>
      <c r="N1028" t="s">
        <v>46</v>
      </c>
      <c r="P1028" t="s">
        <v>11405</v>
      </c>
      <c r="Q1028" t="s">
        <v>11406</v>
      </c>
      <c r="R1028">
        <v>2</v>
      </c>
      <c r="S1028" t="s">
        <v>11264</v>
      </c>
      <c r="Y1028" s="4" t="s">
        <v>12284</v>
      </c>
      <c r="Z1028" s="9">
        <v>1</v>
      </c>
    </row>
    <row r="1029" spans="1:26" x14ac:dyDescent="0.25">
      <c r="A1029" t="s">
        <v>4578</v>
      </c>
      <c r="C1029" t="s">
        <v>16</v>
      </c>
      <c r="D1029" t="s">
        <v>2703</v>
      </c>
      <c r="E1029" t="s">
        <v>18</v>
      </c>
      <c r="F1029" t="s">
        <v>4579</v>
      </c>
      <c r="G1029" t="s">
        <v>4580</v>
      </c>
      <c r="H1029" t="s">
        <v>4581</v>
      </c>
      <c r="I1029" t="s">
        <v>34</v>
      </c>
      <c r="J1029" t="s">
        <v>2283</v>
      </c>
      <c r="K1029" t="s">
        <v>24</v>
      </c>
      <c r="L1029" t="s">
        <v>2467</v>
      </c>
      <c r="M1029" t="s">
        <v>4582</v>
      </c>
      <c r="N1029" t="s">
        <v>46</v>
      </c>
      <c r="P1029" t="s">
        <v>11407</v>
      </c>
      <c r="Q1029" t="s">
        <v>11408</v>
      </c>
      <c r="R1029">
        <v>1</v>
      </c>
      <c r="S1029" t="s">
        <v>11264</v>
      </c>
      <c r="Y1029" s="4" t="s">
        <v>11259</v>
      </c>
      <c r="Z1029" s="9">
        <v>1</v>
      </c>
    </row>
    <row r="1030" spans="1:26" x14ac:dyDescent="0.25">
      <c r="A1030" t="s">
        <v>4578</v>
      </c>
      <c r="C1030" t="s">
        <v>16</v>
      </c>
      <c r="D1030" t="s">
        <v>2703</v>
      </c>
      <c r="E1030" t="s">
        <v>18</v>
      </c>
      <c r="F1030" t="s">
        <v>4579</v>
      </c>
      <c r="G1030" t="s">
        <v>4580</v>
      </c>
      <c r="H1030" t="s">
        <v>4581</v>
      </c>
      <c r="I1030" t="s">
        <v>34</v>
      </c>
      <c r="J1030" t="s">
        <v>2283</v>
      </c>
      <c r="K1030" t="s">
        <v>24</v>
      </c>
      <c r="L1030" t="s">
        <v>2467</v>
      </c>
      <c r="M1030" t="s">
        <v>4582</v>
      </c>
      <c r="N1030" t="s">
        <v>46</v>
      </c>
      <c r="P1030" t="s">
        <v>11409</v>
      </c>
      <c r="Q1030" t="s">
        <v>11410</v>
      </c>
      <c r="R1030">
        <v>1</v>
      </c>
      <c r="S1030" t="s">
        <v>11264</v>
      </c>
      <c r="Y1030" s="4" t="s">
        <v>10174</v>
      </c>
      <c r="Z1030" s="9">
        <v>1</v>
      </c>
    </row>
    <row r="1031" spans="1:26" x14ac:dyDescent="0.25">
      <c r="A1031" t="s">
        <v>4578</v>
      </c>
      <c r="C1031" t="s">
        <v>16</v>
      </c>
      <c r="D1031" t="s">
        <v>2703</v>
      </c>
      <c r="E1031" t="s">
        <v>18</v>
      </c>
      <c r="F1031" t="s">
        <v>4579</v>
      </c>
      <c r="G1031" t="s">
        <v>4580</v>
      </c>
      <c r="H1031" t="s">
        <v>4581</v>
      </c>
      <c r="I1031" t="s">
        <v>34</v>
      </c>
      <c r="J1031" t="s">
        <v>2283</v>
      </c>
      <c r="K1031" t="s">
        <v>24</v>
      </c>
      <c r="L1031" t="s">
        <v>2467</v>
      </c>
      <c r="M1031" t="s">
        <v>4582</v>
      </c>
      <c r="N1031" t="s">
        <v>46</v>
      </c>
      <c r="P1031" t="s">
        <v>11411</v>
      </c>
      <c r="Q1031" t="s">
        <v>11410</v>
      </c>
      <c r="R1031">
        <v>1</v>
      </c>
      <c r="S1031" t="s">
        <v>11264</v>
      </c>
      <c r="Y1031" s="4" t="s">
        <v>13181</v>
      </c>
      <c r="Z1031" s="9">
        <v>1</v>
      </c>
    </row>
    <row r="1032" spans="1:26" x14ac:dyDescent="0.25">
      <c r="A1032" t="s">
        <v>4578</v>
      </c>
      <c r="C1032" t="s">
        <v>16</v>
      </c>
      <c r="D1032" t="s">
        <v>2703</v>
      </c>
      <c r="E1032" t="s">
        <v>18</v>
      </c>
      <c r="F1032" t="s">
        <v>4579</v>
      </c>
      <c r="G1032" t="s">
        <v>4580</v>
      </c>
      <c r="H1032" t="s">
        <v>4581</v>
      </c>
      <c r="I1032" t="s">
        <v>34</v>
      </c>
      <c r="J1032" t="s">
        <v>2283</v>
      </c>
      <c r="K1032" t="s">
        <v>24</v>
      </c>
      <c r="L1032" t="s">
        <v>2467</v>
      </c>
      <c r="M1032" t="s">
        <v>4582</v>
      </c>
      <c r="N1032" t="s">
        <v>46</v>
      </c>
      <c r="P1032" t="s">
        <v>11412</v>
      </c>
      <c r="Q1032" t="s">
        <v>11410</v>
      </c>
      <c r="R1032">
        <v>1</v>
      </c>
      <c r="S1032" t="s">
        <v>11264</v>
      </c>
      <c r="Y1032" s="4" t="s">
        <v>11822</v>
      </c>
      <c r="Z1032" s="9">
        <v>1</v>
      </c>
    </row>
    <row r="1033" spans="1:26" x14ac:dyDescent="0.25">
      <c r="A1033" t="s">
        <v>4578</v>
      </c>
      <c r="C1033" t="s">
        <v>16</v>
      </c>
      <c r="D1033" t="s">
        <v>2703</v>
      </c>
      <c r="E1033" t="s">
        <v>18</v>
      </c>
      <c r="F1033" t="s">
        <v>4579</v>
      </c>
      <c r="G1033" t="s">
        <v>4580</v>
      </c>
      <c r="H1033" t="s">
        <v>4581</v>
      </c>
      <c r="I1033" t="s">
        <v>34</v>
      </c>
      <c r="J1033" t="s">
        <v>2283</v>
      </c>
      <c r="K1033" t="s">
        <v>24</v>
      </c>
      <c r="L1033" t="s">
        <v>2467</v>
      </c>
      <c r="M1033" t="s">
        <v>4582</v>
      </c>
      <c r="N1033" t="s">
        <v>46</v>
      </c>
      <c r="P1033" t="s">
        <v>10330</v>
      </c>
      <c r="Q1033" t="s">
        <v>11410</v>
      </c>
      <c r="R1033">
        <v>1</v>
      </c>
      <c r="S1033" t="s">
        <v>11264</v>
      </c>
      <c r="Y1033" s="4" t="s">
        <v>12680</v>
      </c>
      <c r="Z1033" s="9">
        <v>1</v>
      </c>
    </row>
    <row r="1034" spans="1:26" x14ac:dyDescent="0.25">
      <c r="A1034" t="s">
        <v>4578</v>
      </c>
      <c r="C1034" t="s">
        <v>16</v>
      </c>
      <c r="D1034" t="s">
        <v>2703</v>
      </c>
      <c r="E1034" t="s">
        <v>18</v>
      </c>
      <c r="F1034" t="s">
        <v>4579</v>
      </c>
      <c r="G1034" t="s">
        <v>4580</v>
      </c>
      <c r="H1034" t="s">
        <v>4581</v>
      </c>
      <c r="I1034" t="s">
        <v>34</v>
      </c>
      <c r="J1034" t="s">
        <v>2283</v>
      </c>
      <c r="K1034" t="s">
        <v>24</v>
      </c>
      <c r="L1034" t="s">
        <v>2467</v>
      </c>
      <c r="M1034" t="s">
        <v>4582</v>
      </c>
      <c r="N1034" t="s">
        <v>46</v>
      </c>
      <c r="P1034" t="s">
        <v>11413</v>
      </c>
      <c r="Q1034" t="s">
        <v>11414</v>
      </c>
      <c r="R1034">
        <v>1</v>
      </c>
      <c r="S1034" t="s">
        <v>11264</v>
      </c>
      <c r="Y1034" s="4" t="s">
        <v>12244</v>
      </c>
      <c r="Z1034" s="9">
        <v>1</v>
      </c>
    </row>
    <row r="1035" spans="1:26" x14ac:dyDescent="0.25">
      <c r="A1035" t="s">
        <v>4578</v>
      </c>
      <c r="C1035" t="s">
        <v>16</v>
      </c>
      <c r="D1035" t="s">
        <v>2703</v>
      </c>
      <c r="E1035" t="s">
        <v>18</v>
      </c>
      <c r="F1035" t="s">
        <v>4579</v>
      </c>
      <c r="G1035" t="s">
        <v>4580</v>
      </c>
      <c r="H1035" t="s">
        <v>4581</v>
      </c>
      <c r="I1035" t="s">
        <v>34</v>
      </c>
      <c r="J1035" t="s">
        <v>2283</v>
      </c>
      <c r="K1035" t="s">
        <v>24</v>
      </c>
      <c r="L1035" t="s">
        <v>2467</v>
      </c>
      <c r="M1035" t="s">
        <v>4582</v>
      </c>
      <c r="N1035" t="s">
        <v>46</v>
      </c>
      <c r="P1035" t="s">
        <v>11415</v>
      </c>
      <c r="Q1035" t="s">
        <v>11414</v>
      </c>
      <c r="R1035">
        <v>1</v>
      </c>
      <c r="S1035" t="s">
        <v>11264</v>
      </c>
      <c r="Y1035" s="4" t="s">
        <v>11793</v>
      </c>
      <c r="Z1035" s="9">
        <v>1</v>
      </c>
    </row>
    <row r="1036" spans="1:26" x14ac:dyDescent="0.25">
      <c r="A1036" t="s">
        <v>4578</v>
      </c>
      <c r="C1036" t="s">
        <v>16</v>
      </c>
      <c r="D1036" t="s">
        <v>2703</v>
      </c>
      <c r="E1036" t="s">
        <v>18</v>
      </c>
      <c r="F1036" t="s">
        <v>4579</v>
      </c>
      <c r="G1036" t="s">
        <v>4580</v>
      </c>
      <c r="H1036" t="s">
        <v>4581</v>
      </c>
      <c r="I1036" t="s">
        <v>34</v>
      </c>
      <c r="J1036" t="s">
        <v>2283</v>
      </c>
      <c r="K1036" t="s">
        <v>24</v>
      </c>
      <c r="L1036" t="s">
        <v>2467</v>
      </c>
      <c r="M1036" t="s">
        <v>4582</v>
      </c>
      <c r="N1036" t="s">
        <v>46</v>
      </c>
      <c r="P1036" t="s">
        <v>11416</v>
      </c>
      <c r="Q1036" t="s">
        <v>11414</v>
      </c>
      <c r="R1036">
        <v>1</v>
      </c>
      <c r="S1036" t="s">
        <v>11264</v>
      </c>
      <c r="Y1036" s="4" t="s">
        <v>11304</v>
      </c>
      <c r="Z1036" s="9">
        <v>1</v>
      </c>
    </row>
    <row r="1037" spans="1:26" x14ac:dyDescent="0.25">
      <c r="A1037" t="s">
        <v>4578</v>
      </c>
      <c r="C1037" t="s">
        <v>16</v>
      </c>
      <c r="D1037" t="s">
        <v>2703</v>
      </c>
      <c r="E1037" t="s">
        <v>18</v>
      </c>
      <c r="F1037" t="s">
        <v>4579</v>
      </c>
      <c r="G1037" t="s">
        <v>4580</v>
      </c>
      <c r="H1037" t="s">
        <v>4581</v>
      </c>
      <c r="I1037" t="s">
        <v>34</v>
      </c>
      <c r="J1037" t="s">
        <v>2283</v>
      </c>
      <c r="K1037" t="s">
        <v>24</v>
      </c>
      <c r="L1037" t="s">
        <v>2467</v>
      </c>
      <c r="M1037" t="s">
        <v>4582</v>
      </c>
      <c r="N1037" t="s">
        <v>46</v>
      </c>
      <c r="P1037" t="s">
        <v>11417</v>
      </c>
      <c r="Q1037" t="s">
        <v>11414</v>
      </c>
      <c r="R1037">
        <v>1</v>
      </c>
      <c r="S1037" t="s">
        <v>11264</v>
      </c>
      <c r="Y1037" s="4" t="s">
        <v>10235</v>
      </c>
      <c r="Z1037" s="9">
        <v>1</v>
      </c>
    </row>
    <row r="1038" spans="1:26" x14ac:dyDescent="0.25">
      <c r="A1038" t="s">
        <v>4578</v>
      </c>
      <c r="C1038" t="s">
        <v>16</v>
      </c>
      <c r="D1038" t="s">
        <v>2703</v>
      </c>
      <c r="E1038" t="s">
        <v>18</v>
      </c>
      <c r="F1038" t="s">
        <v>4579</v>
      </c>
      <c r="G1038" t="s">
        <v>4580</v>
      </c>
      <c r="H1038" t="s">
        <v>4581</v>
      </c>
      <c r="I1038" t="s">
        <v>34</v>
      </c>
      <c r="J1038" t="s">
        <v>2283</v>
      </c>
      <c r="K1038" t="s">
        <v>24</v>
      </c>
      <c r="L1038" t="s">
        <v>2467</v>
      </c>
      <c r="M1038" t="s">
        <v>4582</v>
      </c>
      <c r="N1038" t="s">
        <v>46</v>
      </c>
      <c r="P1038" t="s">
        <v>11418</v>
      </c>
      <c r="Q1038" t="s">
        <v>11414</v>
      </c>
      <c r="R1038">
        <v>1</v>
      </c>
      <c r="S1038" t="s">
        <v>11264</v>
      </c>
      <c r="Y1038" s="4" t="s">
        <v>12175</v>
      </c>
      <c r="Z1038" s="9">
        <v>1</v>
      </c>
    </row>
    <row r="1039" spans="1:26" x14ac:dyDescent="0.25">
      <c r="A1039" t="s">
        <v>4578</v>
      </c>
      <c r="C1039" t="s">
        <v>16</v>
      </c>
      <c r="D1039" t="s">
        <v>2703</v>
      </c>
      <c r="E1039" t="s">
        <v>18</v>
      </c>
      <c r="F1039" t="s">
        <v>4579</v>
      </c>
      <c r="G1039" t="s">
        <v>4580</v>
      </c>
      <c r="H1039" t="s">
        <v>4581</v>
      </c>
      <c r="I1039" t="s">
        <v>34</v>
      </c>
      <c r="J1039" t="s">
        <v>2283</v>
      </c>
      <c r="K1039" t="s">
        <v>24</v>
      </c>
      <c r="L1039" t="s">
        <v>2467</v>
      </c>
      <c r="M1039" t="s">
        <v>4582</v>
      </c>
      <c r="N1039" t="s">
        <v>46</v>
      </c>
      <c r="P1039" t="s">
        <v>11419</v>
      </c>
      <c r="Q1039" t="s">
        <v>11414</v>
      </c>
      <c r="R1039">
        <v>1</v>
      </c>
      <c r="S1039" t="s">
        <v>11264</v>
      </c>
      <c r="Y1039" s="4" t="s">
        <v>13180</v>
      </c>
      <c r="Z1039" s="9">
        <v>1</v>
      </c>
    </row>
    <row r="1040" spans="1:26" x14ac:dyDescent="0.25">
      <c r="A1040" t="s">
        <v>4578</v>
      </c>
      <c r="C1040" t="s">
        <v>16</v>
      </c>
      <c r="D1040" t="s">
        <v>2703</v>
      </c>
      <c r="E1040" t="s">
        <v>18</v>
      </c>
      <c r="F1040" t="s">
        <v>4579</v>
      </c>
      <c r="G1040" t="s">
        <v>4580</v>
      </c>
      <c r="H1040" t="s">
        <v>4581</v>
      </c>
      <c r="I1040" t="s">
        <v>34</v>
      </c>
      <c r="J1040" t="s">
        <v>2283</v>
      </c>
      <c r="K1040" t="s">
        <v>24</v>
      </c>
      <c r="L1040" t="s">
        <v>2467</v>
      </c>
      <c r="M1040" t="s">
        <v>4582</v>
      </c>
      <c r="N1040" t="s">
        <v>46</v>
      </c>
      <c r="P1040" t="s">
        <v>11420</v>
      </c>
      <c r="Q1040" t="s">
        <v>11414</v>
      </c>
      <c r="R1040">
        <v>1</v>
      </c>
      <c r="S1040" t="s">
        <v>11264</v>
      </c>
      <c r="Y1040" s="4" t="s">
        <v>12958</v>
      </c>
      <c r="Z1040" s="9">
        <v>1</v>
      </c>
    </row>
    <row r="1041" spans="1:26" x14ac:dyDescent="0.25">
      <c r="A1041" t="s">
        <v>4578</v>
      </c>
      <c r="C1041" t="s">
        <v>16</v>
      </c>
      <c r="D1041" t="s">
        <v>2703</v>
      </c>
      <c r="E1041" t="s">
        <v>18</v>
      </c>
      <c r="F1041" t="s">
        <v>4579</v>
      </c>
      <c r="G1041" t="s">
        <v>4580</v>
      </c>
      <c r="H1041" t="s">
        <v>4581</v>
      </c>
      <c r="I1041" t="s">
        <v>34</v>
      </c>
      <c r="J1041" t="s">
        <v>2283</v>
      </c>
      <c r="K1041" t="s">
        <v>24</v>
      </c>
      <c r="L1041" t="s">
        <v>2467</v>
      </c>
      <c r="M1041" t="s">
        <v>4582</v>
      </c>
      <c r="N1041" t="s">
        <v>46</v>
      </c>
      <c r="P1041" t="s">
        <v>11421</v>
      </c>
      <c r="Q1041" t="s">
        <v>11414</v>
      </c>
      <c r="R1041">
        <v>1</v>
      </c>
      <c r="S1041" t="s">
        <v>11264</v>
      </c>
      <c r="Y1041" s="4" t="s">
        <v>12964</v>
      </c>
      <c r="Z1041" s="9">
        <v>1</v>
      </c>
    </row>
    <row r="1042" spans="1:26" x14ac:dyDescent="0.25">
      <c r="A1042" t="s">
        <v>4578</v>
      </c>
      <c r="C1042" t="s">
        <v>16</v>
      </c>
      <c r="D1042" t="s">
        <v>2703</v>
      </c>
      <c r="E1042" t="s">
        <v>18</v>
      </c>
      <c r="F1042" t="s">
        <v>4579</v>
      </c>
      <c r="G1042" t="s">
        <v>4580</v>
      </c>
      <c r="H1042" t="s">
        <v>4581</v>
      </c>
      <c r="I1042" t="s">
        <v>34</v>
      </c>
      <c r="J1042" t="s">
        <v>2283</v>
      </c>
      <c r="K1042" t="s">
        <v>24</v>
      </c>
      <c r="L1042" t="s">
        <v>2467</v>
      </c>
      <c r="M1042" t="s">
        <v>4582</v>
      </c>
      <c r="N1042" t="s">
        <v>46</v>
      </c>
      <c r="P1042" t="s">
        <v>11422</v>
      </c>
      <c r="Q1042" t="s">
        <v>11414</v>
      </c>
      <c r="R1042">
        <v>1</v>
      </c>
      <c r="S1042" t="s">
        <v>11264</v>
      </c>
      <c r="Y1042" s="4" t="s">
        <v>11815</v>
      </c>
      <c r="Z1042" s="9">
        <v>1</v>
      </c>
    </row>
    <row r="1043" spans="1:26" x14ac:dyDescent="0.25">
      <c r="A1043" t="s">
        <v>4578</v>
      </c>
      <c r="C1043" t="s">
        <v>16</v>
      </c>
      <c r="D1043" t="s">
        <v>2703</v>
      </c>
      <c r="E1043" t="s">
        <v>18</v>
      </c>
      <c r="F1043" t="s">
        <v>4579</v>
      </c>
      <c r="G1043" t="s">
        <v>4580</v>
      </c>
      <c r="H1043" t="s">
        <v>4581</v>
      </c>
      <c r="I1043" t="s">
        <v>34</v>
      </c>
      <c r="J1043" t="s">
        <v>2283</v>
      </c>
      <c r="K1043" t="s">
        <v>24</v>
      </c>
      <c r="L1043" t="s">
        <v>2467</v>
      </c>
      <c r="M1043" t="s">
        <v>4582</v>
      </c>
      <c r="N1043" t="s">
        <v>46</v>
      </c>
      <c r="P1043" t="s">
        <v>11423</v>
      </c>
      <c r="Q1043" t="s">
        <v>11414</v>
      </c>
      <c r="R1043">
        <v>1</v>
      </c>
      <c r="S1043" t="s">
        <v>11264</v>
      </c>
      <c r="Y1043" s="4" t="s">
        <v>10774</v>
      </c>
      <c r="Z1043" s="9">
        <v>1</v>
      </c>
    </row>
    <row r="1044" spans="1:26" x14ac:dyDescent="0.25">
      <c r="A1044" t="s">
        <v>2785</v>
      </c>
      <c r="B1044" t="s">
        <v>2786</v>
      </c>
      <c r="C1044" t="s">
        <v>16</v>
      </c>
      <c r="D1044" t="s">
        <v>2787</v>
      </c>
      <c r="E1044" t="s">
        <v>18</v>
      </c>
      <c r="F1044" t="s">
        <v>2788</v>
      </c>
      <c r="G1044" t="s">
        <v>2789</v>
      </c>
      <c r="H1044" t="s">
        <v>2790</v>
      </c>
      <c r="I1044" t="s">
        <v>34</v>
      </c>
      <c r="J1044" t="s">
        <v>2283</v>
      </c>
      <c r="K1044" t="s">
        <v>24</v>
      </c>
      <c r="L1044" t="s">
        <v>44</v>
      </c>
      <c r="M1044" t="s">
        <v>2791</v>
      </c>
      <c r="N1044" t="s">
        <v>46</v>
      </c>
      <c r="P1044" t="s">
        <v>11350</v>
      </c>
      <c r="Q1044" t="s">
        <v>11190</v>
      </c>
      <c r="R1044">
        <v>1</v>
      </c>
      <c r="S1044" t="s">
        <v>11424</v>
      </c>
      <c r="Y1044" s="4" t="s">
        <v>12047</v>
      </c>
      <c r="Z1044" s="9">
        <v>1</v>
      </c>
    </row>
    <row r="1045" spans="1:26" x14ac:dyDescent="0.25">
      <c r="A1045" t="s">
        <v>2785</v>
      </c>
      <c r="B1045" t="s">
        <v>2786</v>
      </c>
      <c r="C1045" t="s">
        <v>16</v>
      </c>
      <c r="D1045" t="s">
        <v>2787</v>
      </c>
      <c r="E1045" t="s">
        <v>18</v>
      </c>
      <c r="F1045" t="s">
        <v>2788</v>
      </c>
      <c r="G1045" t="s">
        <v>2789</v>
      </c>
      <c r="H1045" t="s">
        <v>2790</v>
      </c>
      <c r="I1045" t="s">
        <v>34</v>
      </c>
      <c r="J1045" t="s">
        <v>2283</v>
      </c>
      <c r="K1045" t="s">
        <v>24</v>
      </c>
      <c r="L1045" t="s">
        <v>44</v>
      </c>
      <c r="M1045" t="s">
        <v>2791</v>
      </c>
      <c r="N1045" t="s">
        <v>46</v>
      </c>
      <c r="P1045" t="s">
        <v>11365</v>
      </c>
      <c r="Q1045" t="s">
        <v>11190</v>
      </c>
      <c r="R1045">
        <v>1</v>
      </c>
      <c r="S1045" t="s">
        <v>11424</v>
      </c>
      <c r="Y1045" s="4" t="s">
        <v>10880</v>
      </c>
      <c r="Z1045" s="9">
        <v>1</v>
      </c>
    </row>
    <row r="1046" spans="1:26" x14ac:dyDescent="0.25">
      <c r="A1046" t="s">
        <v>2785</v>
      </c>
      <c r="B1046" t="s">
        <v>2786</v>
      </c>
      <c r="C1046" t="s">
        <v>16</v>
      </c>
      <c r="D1046" t="s">
        <v>2787</v>
      </c>
      <c r="E1046" t="s">
        <v>18</v>
      </c>
      <c r="F1046" t="s">
        <v>2788</v>
      </c>
      <c r="G1046" t="s">
        <v>2789</v>
      </c>
      <c r="H1046" t="s">
        <v>2790</v>
      </c>
      <c r="I1046" t="s">
        <v>34</v>
      </c>
      <c r="J1046" t="s">
        <v>2283</v>
      </c>
      <c r="K1046" t="s">
        <v>24</v>
      </c>
      <c r="L1046" t="s">
        <v>44</v>
      </c>
      <c r="M1046" t="s">
        <v>2791</v>
      </c>
      <c r="N1046" t="s">
        <v>46</v>
      </c>
      <c r="P1046" t="s">
        <v>11425</v>
      </c>
      <c r="Q1046" t="s">
        <v>11190</v>
      </c>
      <c r="R1046">
        <v>1</v>
      </c>
      <c r="S1046" t="s">
        <v>11424</v>
      </c>
      <c r="Y1046" s="4" t="s">
        <v>12044</v>
      </c>
      <c r="Z1046" s="9">
        <v>1</v>
      </c>
    </row>
    <row r="1047" spans="1:26" x14ac:dyDescent="0.25">
      <c r="A1047" t="s">
        <v>2785</v>
      </c>
      <c r="B1047" t="s">
        <v>2786</v>
      </c>
      <c r="C1047" t="s">
        <v>16</v>
      </c>
      <c r="D1047" t="s">
        <v>2787</v>
      </c>
      <c r="E1047" t="s">
        <v>18</v>
      </c>
      <c r="F1047" t="s">
        <v>2788</v>
      </c>
      <c r="G1047" t="s">
        <v>2789</v>
      </c>
      <c r="H1047" t="s">
        <v>2790</v>
      </c>
      <c r="I1047" t="s">
        <v>34</v>
      </c>
      <c r="J1047" t="s">
        <v>2283</v>
      </c>
      <c r="K1047" t="s">
        <v>24</v>
      </c>
      <c r="L1047" t="s">
        <v>44</v>
      </c>
      <c r="M1047" t="s">
        <v>2791</v>
      </c>
      <c r="N1047" t="s">
        <v>46</v>
      </c>
      <c r="P1047" t="s">
        <v>11370</v>
      </c>
      <c r="Q1047" t="s">
        <v>11190</v>
      </c>
      <c r="R1047">
        <v>1</v>
      </c>
      <c r="S1047" t="s">
        <v>11424</v>
      </c>
      <c r="Y1047" s="4" t="s">
        <v>10258</v>
      </c>
      <c r="Z1047" s="9">
        <v>1</v>
      </c>
    </row>
    <row r="1048" spans="1:26" x14ac:dyDescent="0.25">
      <c r="A1048" t="s">
        <v>2785</v>
      </c>
      <c r="B1048" t="s">
        <v>2786</v>
      </c>
      <c r="C1048" t="s">
        <v>16</v>
      </c>
      <c r="D1048" t="s">
        <v>2787</v>
      </c>
      <c r="E1048" t="s">
        <v>18</v>
      </c>
      <c r="F1048" t="s">
        <v>2788</v>
      </c>
      <c r="G1048" t="s">
        <v>2789</v>
      </c>
      <c r="H1048" t="s">
        <v>2790</v>
      </c>
      <c r="I1048" t="s">
        <v>34</v>
      </c>
      <c r="J1048" t="s">
        <v>2283</v>
      </c>
      <c r="K1048" t="s">
        <v>24</v>
      </c>
      <c r="L1048" t="s">
        <v>44</v>
      </c>
      <c r="M1048" t="s">
        <v>2791</v>
      </c>
      <c r="N1048" t="s">
        <v>46</v>
      </c>
      <c r="P1048" t="s">
        <v>11371</v>
      </c>
      <c r="Q1048" t="s">
        <v>11426</v>
      </c>
      <c r="R1048">
        <v>2</v>
      </c>
      <c r="S1048" t="s">
        <v>11424</v>
      </c>
      <c r="Y1048" s="4" t="s">
        <v>12019</v>
      </c>
      <c r="Z1048" s="9">
        <v>1</v>
      </c>
    </row>
    <row r="1049" spans="1:26" x14ac:dyDescent="0.25">
      <c r="A1049" t="s">
        <v>2785</v>
      </c>
      <c r="B1049" t="s">
        <v>2786</v>
      </c>
      <c r="C1049" t="s">
        <v>16</v>
      </c>
      <c r="D1049" t="s">
        <v>2787</v>
      </c>
      <c r="E1049" t="s">
        <v>18</v>
      </c>
      <c r="F1049" t="s">
        <v>2788</v>
      </c>
      <c r="G1049" t="s">
        <v>2789</v>
      </c>
      <c r="H1049" t="s">
        <v>2790</v>
      </c>
      <c r="I1049" t="s">
        <v>34</v>
      </c>
      <c r="J1049" t="s">
        <v>2283</v>
      </c>
      <c r="K1049" t="s">
        <v>24</v>
      </c>
      <c r="L1049" t="s">
        <v>44</v>
      </c>
      <c r="M1049" t="s">
        <v>2791</v>
      </c>
      <c r="N1049" t="s">
        <v>46</v>
      </c>
      <c r="P1049" t="s">
        <v>11382</v>
      </c>
      <c r="Q1049" t="s">
        <v>11190</v>
      </c>
      <c r="R1049">
        <v>1</v>
      </c>
      <c r="S1049" t="s">
        <v>11424</v>
      </c>
      <c r="Y1049" s="4" t="s">
        <v>11586</v>
      </c>
      <c r="Z1049" s="9">
        <v>1</v>
      </c>
    </row>
    <row r="1050" spans="1:26" x14ac:dyDescent="0.25">
      <c r="A1050" t="s">
        <v>2785</v>
      </c>
      <c r="B1050" t="s">
        <v>2786</v>
      </c>
      <c r="C1050" t="s">
        <v>16</v>
      </c>
      <c r="D1050" t="s">
        <v>2787</v>
      </c>
      <c r="E1050" t="s">
        <v>18</v>
      </c>
      <c r="F1050" t="s">
        <v>2788</v>
      </c>
      <c r="G1050" t="s">
        <v>2789</v>
      </c>
      <c r="H1050" t="s">
        <v>2790</v>
      </c>
      <c r="I1050" t="s">
        <v>34</v>
      </c>
      <c r="J1050" t="s">
        <v>2283</v>
      </c>
      <c r="K1050" t="s">
        <v>24</v>
      </c>
      <c r="L1050" t="s">
        <v>44</v>
      </c>
      <c r="M1050" t="s">
        <v>2791</v>
      </c>
      <c r="N1050" t="s">
        <v>46</v>
      </c>
      <c r="P1050" t="s">
        <v>11427</v>
      </c>
      <c r="Q1050" t="s">
        <v>11190</v>
      </c>
      <c r="R1050">
        <v>1</v>
      </c>
      <c r="S1050" t="s">
        <v>11424</v>
      </c>
      <c r="Y1050" s="4" t="s">
        <v>11026</v>
      </c>
      <c r="Z1050" s="9">
        <v>1</v>
      </c>
    </row>
    <row r="1051" spans="1:26" x14ac:dyDescent="0.25">
      <c r="A1051" t="s">
        <v>2785</v>
      </c>
      <c r="B1051" t="s">
        <v>2786</v>
      </c>
      <c r="C1051" t="s">
        <v>16</v>
      </c>
      <c r="D1051" t="s">
        <v>2787</v>
      </c>
      <c r="E1051" t="s">
        <v>18</v>
      </c>
      <c r="F1051" t="s">
        <v>2788</v>
      </c>
      <c r="G1051" t="s">
        <v>2789</v>
      </c>
      <c r="H1051" t="s">
        <v>2790</v>
      </c>
      <c r="I1051" t="s">
        <v>34</v>
      </c>
      <c r="J1051" t="s">
        <v>2283</v>
      </c>
      <c r="K1051" t="s">
        <v>24</v>
      </c>
      <c r="L1051" t="s">
        <v>44</v>
      </c>
      <c r="M1051" t="s">
        <v>2791</v>
      </c>
      <c r="N1051" t="s">
        <v>46</v>
      </c>
      <c r="P1051" t="s">
        <v>11428</v>
      </c>
      <c r="Q1051" t="s">
        <v>11190</v>
      </c>
      <c r="R1051">
        <v>1</v>
      </c>
      <c r="S1051" t="s">
        <v>11424</v>
      </c>
      <c r="Y1051" s="4" t="s">
        <v>12053</v>
      </c>
      <c r="Z1051" s="9">
        <v>1</v>
      </c>
    </row>
    <row r="1052" spans="1:26" x14ac:dyDescent="0.25">
      <c r="A1052" t="s">
        <v>2785</v>
      </c>
      <c r="B1052" t="s">
        <v>2786</v>
      </c>
      <c r="C1052" t="s">
        <v>16</v>
      </c>
      <c r="D1052" t="s">
        <v>2787</v>
      </c>
      <c r="E1052" t="s">
        <v>18</v>
      </c>
      <c r="F1052" t="s">
        <v>2788</v>
      </c>
      <c r="G1052" t="s">
        <v>2789</v>
      </c>
      <c r="H1052" t="s">
        <v>2790</v>
      </c>
      <c r="I1052" t="s">
        <v>34</v>
      </c>
      <c r="J1052" t="s">
        <v>2283</v>
      </c>
      <c r="K1052" t="s">
        <v>24</v>
      </c>
      <c r="L1052" t="s">
        <v>44</v>
      </c>
      <c r="M1052" t="s">
        <v>2791</v>
      </c>
      <c r="N1052" t="s">
        <v>46</v>
      </c>
      <c r="P1052" t="s">
        <v>11429</v>
      </c>
      <c r="Q1052" t="s">
        <v>10145</v>
      </c>
      <c r="R1052">
        <v>1</v>
      </c>
      <c r="S1052" t="s">
        <v>11424</v>
      </c>
      <c r="Y1052" s="4" t="s">
        <v>10460</v>
      </c>
      <c r="Z1052" s="9">
        <v>1</v>
      </c>
    </row>
    <row r="1053" spans="1:26" x14ac:dyDescent="0.25">
      <c r="A1053" t="s">
        <v>2785</v>
      </c>
      <c r="B1053" t="s">
        <v>2786</v>
      </c>
      <c r="C1053" t="s">
        <v>16</v>
      </c>
      <c r="D1053" t="s">
        <v>2787</v>
      </c>
      <c r="E1053" t="s">
        <v>18</v>
      </c>
      <c r="F1053" t="s">
        <v>2788</v>
      </c>
      <c r="G1053" t="s">
        <v>2789</v>
      </c>
      <c r="H1053" t="s">
        <v>2790</v>
      </c>
      <c r="I1053" t="s">
        <v>34</v>
      </c>
      <c r="J1053" t="s">
        <v>2283</v>
      </c>
      <c r="K1053" t="s">
        <v>24</v>
      </c>
      <c r="L1053" t="s">
        <v>44</v>
      </c>
      <c r="M1053" t="s">
        <v>2791</v>
      </c>
      <c r="N1053" t="s">
        <v>46</v>
      </c>
      <c r="P1053" t="s">
        <v>11430</v>
      </c>
      <c r="Q1053" t="s">
        <v>10491</v>
      </c>
      <c r="R1053">
        <v>1</v>
      </c>
      <c r="S1053" t="s">
        <v>11424</v>
      </c>
      <c r="Y1053" s="4" t="s">
        <v>12965</v>
      </c>
      <c r="Z1053" s="9">
        <v>1</v>
      </c>
    </row>
    <row r="1054" spans="1:26" x14ac:dyDescent="0.25">
      <c r="A1054" t="s">
        <v>2785</v>
      </c>
      <c r="B1054" t="s">
        <v>2786</v>
      </c>
      <c r="C1054" t="s">
        <v>16</v>
      </c>
      <c r="D1054" t="s">
        <v>2787</v>
      </c>
      <c r="E1054" t="s">
        <v>18</v>
      </c>
      <c r="F1054" t="s">
        <v>2788</v>
      </c>
      <c r="G1054" t="s">
        <v>2789</v>
      </c>
      <c r="H1054" t="s">
        <v>2790</v>
      </c>
      <c r="I1054" t="s">
        <v>34</v>
      </c>
      <c r="J1054" t="s">
        <v>2283</v>
      </c>
      <c r="K1054" t="s">
        <v>24</v>
      </c>
      <c r="L1054" t="s">
        <v>44</v>
      </c>
      <c r="M1054" t="s">
        <v>2791</v>
      </c>
      <c r="N1054" t="s">
        <v>46</v>
      </c>
      <c r="P1054" t="s">
        <v>11431</v>
      </c>
      <c r="Q1054" t="s">
        <v>10491</v>
      </c>
      <c r="R1054">
        <v>1</v>
      </c>
      <c r="S1054" t="s">
        <v>11424</v>
      </c>
      <c r="Y1054" s="4" t="s">
        <v>11594</v>
      </c>
      <c r="Z1054" s="9">
        <v>1</v>
      </c>
    </row>
    <row r="1055" spans="1:26" x14ac:dyDescent="0.25">
      <c r="A1055" t="s">
        <v>1374</v>
      </c>
      <c r="B1055" t="s">
        <v>1375</v>
      </c>
      <c r="C1055" t="s">
        <v>76</v>
      </c>
      <c r="D1055" t="s">
        <v>1376</v>
      </c>
      <c r="E1055" t="s">
        <v>18</v>
      </c>
      <c r="F1055" t="s">
        <v>1377</v>
      </c>
      <c r="G1055" t="s">
        <v>1378</v>
      </c>
      <c r="H1055" t="s">
        <v>1379</v>
      </c>
      <c r="I1055" t="s">
        <v>34</v>
      </c>
      <c r="J1055" t="s">
        <v>81</v>
      </c>
      <c r="K1055" t="s">
        <v>24</v>
      </c>
      <c r="L1055" t="s">
        <v>477</v>
      </c>
      <c r="M1055" t="s">
        <v>1380</v>
      </c>
      <c r="N1055" t="s">
        <v>46</v>
      </c>
      <c r="P1055" t="s">
        <v>11432</v>
      </c>
      <c r="Q1055" t="s">
        <v>10373</v>
      </c>
      <c r="R1055">
        <v>1</v>
      </c>
      <c r="S1055" t="s">
        <v>10263</v>
      </c>
      <c r="Y1055" s="4" t="s">
        <v>12709</v>
      </c>
      <c r="Z1055" s="9">
        <v>1</v>
      </c>
    </row>
    <row r="1056" spans="1:26" x14ac:dyDescent="0.25">
      <c r="A1056" t="s">
        <v>1374</v>
      </c>
      <c r="B1056" t="s">
        <v>1375</v>
      </c>
      <c r="C1056" t="s">
        <v>76</v>
      </c>
      <c r="D1056" t="s">
        <v>1376</v>
      </c>
      <c r="E1056" t="s">
        <v>18</v>
      </c>
      <c r="F1056" t="s">
        <v>1377</v>
      </c>
      <c r="G1056" t="s">
        <v>1378</v>
      </c>
      <c r="H1056" t="s">
        <v>1379</v>
      </c>
      <c r="I1056" t="s">
        <v>34</v>
      </c>
      <c r="J1056" t="s">
        <v>81</v>
      </c>
      <c r="K1056" t="s">
        <v>24</v>
      </c>
      <c r="L1056" t="s">
        <v>477</v>
      </c>
      <c r="M1056" t="s">
        <v>1380</v>
      </c>
      <c r="N1056" t="s">
        <v>46</v>
      </c>
      <c r="P1056" t="s">
        <v>11433</v>
      </c>
      <c r="Q1056" t="s">
        <v>10373</v>
      </c>
      <c r="R1056">
        <v>1</v>
      </c>
      <c r="S1056" t="s">
        <v>10263</v>
      </c>
      <c r="Y1056" s="4" t="s">
        <v>13211</v>
      </c>
      <c r="Z1056" s="9">
        <v>1</v>
      </c>
    </row>
    <row r="1057" spans="1:26" x14ac:dyDescent="0.25">
      <c r="A1057" t="s">
        <v>2689</v>
      </c>
      <c r="B1057" t="s">
        <v>2690</v>
      </c>
      <c r="C1057" t="s">
        <v>16</v>
      </c>
      <c r="D1057" t="s">
        <v>2691</v>
      </c>
      <c r="E1057" t="s">
        <v>18</v>
      </c>
      <c r="F1057" t="s">
        <v>2692</v>
      </c>
      <c r="G1057" t="s">
        <v>2693</v>
      </c>
      <c r="H1057" t="s">
        <v>2694</v>
      </c>
      <c r="I1057" t="s">
        <v>34</v>
      </c>
      <c r="J1057" t="s">
        <v>201</v>
      </c>
      <c r="K1057" t="s">
        <v>24</v>
      </c>
      <c r="L1057" t="s">
        <v>224</v>
      </c>
      <c r="M1057" t="s">
        <v>2695</v>
      </c>
      <c r="N1057" t="s">
        <v>46</v>
      </c>
      <c r="P1057" t="s">
        <v>11434</v>
      </c>
      <c r="Q1057" t="s">
        <v>10255</v>
      </c>
      <c r="R1057">
        <v>1</v>
      </c>
      <c r="S1057" t="s">
        <v>11435</v>
      </c>
      <c r="Y1057" s="4" t="s">
        <v>11881</v>
      </c>
      <c r="Z1057" s="9">
        <v>1</v>
      </c>
    </row>
    <row r="1058" spans="1:26" x14ac:dyDescent="0.25">
      <c r="A1058" t="s">
        <v>2689</v>
      </c>
      <c r="B1058" t="s">
        <v>2690</v>
      </c>
      <c r="C1058" t="s">
        <v>16</v>
      </c>
      <c r="D1058" t="s">
        <v>2691</v>
      </c>
      <c r="E1058" t="s">
        <v>18</v>
      </c>
      <c r="F1058" t="s">
        <v>2692</v>
      </c>
      <c r="G1058" t="s">
        <v>2693</v>
      </c>
      <c r="H1058" t="s">
        <v>2694</v>
      </c>
      <c r="I1058" t="s">
        <v>34</v>
      </c>
      <c r="J1058" t="s">
        <v>201</v>
      </c>
      <c r="K1058" t="s">
        <v>24</v>
      </c>
      <c r="L1058" t="s">
        <v>224</v>
      </c>
      <c r="M1058" t="s">
        <v>2695</v>
      </c>
      <c r="N1058" t="s">
        <v>46</v>
      </c>
      <c r="P1058" t="s">
        <v>11436</v>
      </c>
      <c r="Q1058" t="s">
        <v>10255</v>
      </c>
      <c r="R1058">
        <v>1</v>
      </c>
      <c r="S1058" t="s">
        <v>11435</v>
      </c>
      <c r="Y1058" s="4" t="s">
        <v>12791</v>
      </c>
      <c r="Z1058" s="9">
        <v>1</v>
      </c>
    </row>
    <row r="1059" spans="1:26" x14ac:dyDescent="0.25">
      <c r="A1059" t="s">
        <v>2689</v>
      </c>
      <c r="B1059" t="s">
        <v>2690</v>
      </c>
      <c r="C1059" t="s">
        <v>16</v>
      </c>
      <c r="D1059" t="s">
        <v>2691</v>
      </c>
      <c r="E1059" t="s">
        <v>18</v>
      </c>
      <c r="F1059" t="s">
        <v>2692</v>
      </c>
      <c r="G1059" t="s">
        <v>2693</v>
      </c>
      <c r="H1059" t="s">
        <v>2694</v>
      </c>
      <c r="I1059" t="s">
        <v>34</v>
      </c>
      <c r="J1059" t="s">
        <v>201</v>
      </c>
      <c r="K1059" t="s">
        <v>24</v>
      </c>
      <c r="L1059" t="s">
        <v>224</v>
      </c>
      <c r="M1059" t="s">
        <v>2695</v>
      </c>
      <c r="N1059" t="s">
        <v>46</v>
      </c>
      <c r="P1059" t="s">
        <v>11437</v>
      </c>
      <c r="Q1059" t="s">
        <v>10255</v>
      </c>
      <c r="R1059">
        <v>1</v>
      </c>
      <c r="S1059" t="s">
        <v>11435</v>
      </c>
      <c r="Y1059" s="4" t="s">
        <v>11312</v>
      </c>
      <c r="Z1059" s="9">
        <v>1</v>
      </c>
    </row>
    <row r="1060" spans="1:26" x14ac:dyDescent="0.25">
      <c r="A1060" t="s">
        <v>2689</v>
      </c>
      <c r="B1060" t="s">
        <v>2690</v>
      </c>
      <c r="C1060" t="s">
        <v>16</v>
      </c>
      <c r="D1060" t="s">
        <v>2691</v>
      </c>
      <c r="E1060" t="s">
        <v>18</v>
      </c>
      <c r="F1060" t="s">
        <v>2692</v>
      </c>
      <c r="G1060" t="s">
        <v>2693</v>
      </c>
      <c r="H1060" t="s">
        <v>2694</v>
      </c>
      <c r="I1060" t="s">
        <v>34</v>
      </c>
      <c r="J1060" t="s">
        <v>201</v>
      </c>
      <c r="K1060" t="s">
        <v>24</v>
      </c>
      <c r="L1060" t="s">
        <v>224</v>
      </c>
      <c r="M1060" t="s">
        <v>2695</v>
      </c>
      <c r="N1060" t="s">
        <v>46</v>
      </c>
      <c r="P1060" t="s">
        <v>11438</v>
      </c>
      <c r="Q1060" t="s">
        <v>10255</v>
      </c>
      <c r="R1060">
        <v>1</v>
      </c>
      <c r="S1060" t="s">
        <v>11435</v>
      </c>
      <c r="Y1060" s="4" t="s">
        <v>10576</v>
      </c>
      <c r="Z1060" s="9">
        <v>1</v>
      </c>
    </row>
    <row r="1061" spans="1:26" x14ac:dyDescent="0.25">
      <c r="A1061" t="s">
        <v>2689</v>
      </c>
      <c r="B1061" t="s">
        <v>2690</v>
      </c>
      <c r="C1061" t="s">
        <v>16</v>
      </c>
      <c r="D1061" t="s">
        <v>2691</v>
      </c>
      <c r="E1061" t="s">
        <v>18</v>
      </c>
      <c r="F1061" t="s">
        <v>2692</v>
      </c>
      <c r="G1061" t="s">
        <v>2693</v>
      </c>
      <c r="H1061" t="s">
        <v>2694</v>
      </c>
      <c r="I1061" t="s">
        <v>34</v>
      </c>
      <c r="J1061" t="s">
        <v>201</v>
      </c>
      <c r="K1061" t="s">
        <v>24</v>
      </c>
      <c r="L1061" t="s">
        <v>224</v>
      </c>
      <c r="M1061" t="s">
        <v>2695</v>
      </c>
      <c r="N1061" t="s">
        <v>46</v>
      </c>
      <c r="P1061" t="s">
        <v>11439</v>
      </c>
      <c r="Q1061" t="s">
        <v>10850</v>
      </c>
      <c r="R1061">
        <v>1</v>
      </c>
      <c r="S1061" t="s">
        <v>11435</v>
      </c>
      <c r="Y1061" s="4" t="s">
        <v>12539</v>
      </c>
      <c r="Z1061" s="9">
        <v>1</v>
      </c>
    </row>
    <row r="1062" spans="1:26" x14ac:dyDescent="0.25">
      <c r="A1062" t="s">
        <v>2689</v>
      </c>
      <c r="B1062" t="s">
        <v>2690</v>
      </c>
      <c r="C1062" t="s">
        <v>16</v>
      </c>
      <c r="D1062" t="s">
        <v>2691</v>
      </c>
      <c r="E1062" t="s">
        <v>18</v>
      </c>
      <c r="F1062" t="s">
        <v>2692</v>
      </c>
      <c r="G1062" t="s">
        <v>2693</v>
      </c>
      <c r="H1062" t="s">
        <v>2694</v>
      </c>
      <c r="I1062" t="s">
        <v>34</v>
      </c>
      <c r="J1062" t="s">
        <v>201</v>
      </c>
      <c r="K1062" t="s">
        <v>24</v>
      </c>
      <c r="L1062" t="s">
        <v>224</v>
      </c>
      <c r="M1062" t="s">
        <v>2695</v>
      </c>
      <c r="N1062" t="s">
        <v>46</v>
      </c>
      <c r="P1062" t="s">
        <v>11440</v>
      </c>
      <c r="Q1062" t="s">
        <v>10850</v>
      </c>
      <c r="R1062">
        <v>1</v>
      </c>
      <c r="S1062" t="s">
        <v>11435</v>
      </c>
      <c r="Y1062" s="4" t="s">
        <v>12269</v>
      </c>
      <c r="Z1062" s="9">
        <v>1</v>
      </c>
    </row>
    <row r="1063" spans="1:26" x14ac:dyDescent="0.25">
      <c r="A1063" t="s">
        <v>2689</v>
      </c>
      <c r="B1063" t="s">
        <v>2690</v>
      </c>
      <c r="C1063" t="s">
        <v>16</v>
      </c>
      <c r="D1063" t="s">
        <v>2691</v>
      </c>
      <c r="E1063" t="s">
        <v>18</v>
      </c>
      <c r="F1063" t="s">
        <v>2692</v>
      </c>
      <c r="G1063" t="s">
        <v>2693</v>
      </c>
      <c r="H1063" t="s">
        <v>2694</v>
      </c>
      <c r="I1063" t="s">
        <v>34</v>
      </c>
      <c r="J1063" t="s">
        <v>201</v>
      </c>
      <c r="K1063" t="s">
        <v>24</v>
      </c>
      <c r="L1063" t="s">
        <v>224</v>
      </c>
      <c r="M1063" t="s">
        <v>2695</v>
      </c>
      <c r="N1063" t="s">
        <v>46</v>
      </c>
      <c r="P1063" t="s">
        <v>11441</v>
      </c>
      <c r="Q1063" t="s">
        <v>10850</v>
      </c>
      <c r="R1063">
        <v>1</v>
      </c>
      <c r="S1063" t="s">
        <v>11435</v>
      </c>
      <c r="Y1063" s="4" t="s">
        <v>10277</v>
      </c>
      <c r="Z1063" s="9">
        <v>1</v>
      </c>
    </row>
    <row r="1064" spans="1:26" x14ac:dyDescent="0.25">
      <c r="A1064" t="s">
        <v>2689</v>
      </c>
      <c r="B1064" t="s">
        <v>2690</v>
      </c>
      <c r="C1064" t="s">
        <v>16</v>
      </c>
      <c r="D1064" t="s">
        <v>2691</v>
      </c>
      <c r="E1064" t="s">
        <v>18</v>
      </c>
      <c r="F1064" t="s">
        <v>2692</v>
      </c>
      <c r="G1064" t="s">
        <v>2693</v>
      </c>
      <c r="H1064" t="s">
        <v>2694</v>
      </c>
      <c r="I1064" t="s">
        <v>34</v>
      </c>
      <c r="J1064" t="s">
        <v>201</v>
      </c>
      <c r="K1064" t="s">
        <v>24</v>
      </c>
      <c r="L1064" t="s">
        <v>224</v>
      </c>
      <c r="M1064" t="s">
        <v>2695</v>
      </c>
      <c r="N1064" t="s">
        <v>46</v>
      </c>
      <c r="P1064" t="s">
        <v>11442</v>
      </c>
      <c r="Q1064" t="s">
        <v>10850</v>
      </c>
      <c r="R1064">
        <v>1</v>
      </c>
      <c r="S1064" t="s">
        <v>11435</v>
      </c>
      <c r="Y1064" s="4" t="s">
        <v>11673</v>
      </c>
      <c r="Z1064" s="9">
        <v>1</v>
      </c>
    </row>
    <row r="1065" spans="1:26" x14ac:dyDescent="0.25">
      <c r="A1065" t="s">
        <v>2689</v>
      </c>
      <c r="B1065" t="s">
        <v>2690</v>
      </c>
      <c r="C1065" t="s">
        <v>16</v>
      </c>
      <c r="D1065" t="s">
        <v>2691</v>
      </c>
      <c r="E1065" t="s">
        <v>18</v>
      </c>
      <c r="F1065" t="s">
        <v>2692</v>
      </c>
      <c r="G1065" t="s">
        <v>2693</v>
      </c>
      <c r="H1065" t="s">
        <v>2694</v>
      </c>
      <c r="I1065" t="s">
        <v>34</v>
      </c>
      <c r="J1065" t="s">
        <v>201</v>
      </c>
      <c r="K1065" t="s">
        <v>24</v>
      </c>
      <c r="L1065" t="s">
        <v>224</v>
      </c>
      <c r="M1065" t="s">
        <v>2695</v>
      </c>
      <c r="N1065" t="s">
        <v>46</v>
      </c>
      <c r="P1065" t="s">
        <v>11443</v>
      </c>
      <c r="Q1065" t="s">
        <v>11263</v>
      </c>
      <c r="R1065">
        <v>1</v>
      </c>
      <c r="S1065" t="s">
        <v>11435</v>
      </c>
      <c r="Y1065" s="4" t="s">
        <v>10226</v>
      </c>
      <c r="Z1065" s="9">
        <v>1</v>
      </c>
    </row>
    <row r="1066" spans="1:26" x14ac:dyDescent="0.25">
      <c r="A1066" t="s">
        <v>2689</v>
      </c>
      <c r="B1066" t="s">
        <v>2690</v>
      </c>
      <c r="C1066" t="s">
        <v>16</v>
      </c>
      <c r="D1066" t="s">
        <v>2691</v>
      </c>
      <c r="E1066" t="s">
        <v>18</v>
      </c>
      <c r="F1066" t="s">
        <v>2692</v>
      </c>
      <c r="G1066" t="s">
        <v>2693</v>
      </c>
      <c r="H1066" t="s">
        <v>2694</v>
      </c>
      <c r="I1066" t="s">
        <v>34</v>
      </c>
      <c r="J1066" t="s">
        <v>201</v>
      </c>
      <c r="K1066" t="s">
        <v>24</v>
      </c>
      <c r="L1066" t="s">
        <v>224</v>
      </c>
      <c r="M1066" t="s">
        <v>2695</v>
      </c>
      <c r="N1066" t="s">
        <v>46</v>
      </c>
      <c r="P1066" t="s">
        <v>11444</v>
      </c>
      <c r="Q1066" t="s">
        <v>10198</v>
      </c>
      <c r="R1066">
        <v>1</v>
      </c>
      <c r="S1066" t="s">
        <v>11435</v>
      </c>
      <c r="Y1066" s="4" t="s">
        <v>11798</v>
      </c>
      <c r="Z1066" s="9">
        <v>1</v>
      </c>
    </row>
    <row r="1067" spans="1:26" x14ac:dyDescent="0.25">
      <c r="A1067" t="s">
        <v>2689</v>
      </c>
      <c r="B1067" t="s">
        <v>2690</v>
      </c>
      <c r="C1067" t="s">
        <v>16</v>
      </c>
      <c r="D1067" t="s">
        <v>2691</v>
      </c>
      <c r="E1067" t="s">
        <v>18</v>
      </c>
      <c r="F1067" t="s">
        <v>2692</v>
      </c>
      <c r="G1067" t="s">
        <v>2693</v>
      </c>
      <c r="H1067" t="s">
        <v>2694</v>
      </c>
      <c r="I1067" t="s">
        <v>34</v>
      </c>
      <c r="J1067" t="s">
        <v>201</v>
      </c>
      <c r="K1067" t="s">
        <v>24</v>
      </c>
      <c r="L1067" t="s">
        <v>224</v>
      </c>
      <c r="M1067" t="s">
        <v>2695</v>
      </c>
      <c r="N1067" t="s">
        <v>46</v>
      </c>
      <c r="P1067" t="s">
        <v>11445</v>
      </c>
      <c r="Q1067" t="s">
        <v>10621</v>
      </c>
      <c r="R1067">
        <v>1</v>
      </c>
      <c r="S1067" t="s">
        <v>11435</v>
      </c>
      <c r="Y1067" s="4" t="s">
        <v>12316</v>
      </c>
      <c r="Z1067" s="9">
        <v>1</v>
      </c>
    </row>
    <row r="1068" spans="1:26" x14ac:dyDescent="0.25">
      <c r="A1068" t="s">
        <v>2689</v>
      </c>
      <c r="B1068" t="s">
        <v>2690</v>
      </c>
      <c r="C1068" t="s">
        <v>16</v>
      </c>
      <c r="D1068" t="s">
        <v>2691</v>
      </c>
      <c r="E1068" t="s">
        <v>18</v>
      </c>
      <c r="F1068" t="s">
        <v>2692</v>
      </c>
      <c r="G1068" t="s">
        <v>2693</v>
      </c>
      <c r="H1068" t="s">
        <v>2694</v>
      </c>
      <c r="I1068" t="s">
        <v>34</v>
      </c>
      <c r="J1068" t="s">
        <v>201</v>
      </c>
      <c r="K1068" t="s">
        <v>24</v>
      </c>
      <c r="L1068" t="s">
        <v>224</v>
      </c>
      <c r="M1068" t="s">
        <v>2695</v>
      </c>
      <c r="N1068" t="s">
        <v>46</v>
      </c>
      <c r="P1068" t="s">
        <v>11446</v>
      </c>
      <c r="Q1068" t="s">
        <v>10365</v>
      </c>
      <c r="R1068">
        <v>1</v>
      </c>
      <c r="S1068" t="s">
        <v>11435</v>
      </c>
      <c r="Y1068" s="4" t="s">
        <v>12291</v>
      </c>
      <c r="Z1068" s="9">
        <v>1</v>
      </c>
    </row>
    <row r="1069" spans="1:26" x14ac:dyDescent="0.25">
      <c r="A1069" t="s">
        <v>2689</v>
      </c>
      <c r="B1069" t="s">
        <v>2690</v>
      </c>
      <c r="C1069" t="s">
        <v>16</v>
      </c>
      <c r="D1069" t="s">
        <v>2691</v>
      </c>
      <c r="E1069" t="s">
        <v>18</v>
      </c>
      <c r="F1069" t="s">
        <v>2692</v>
      </c>
      <c r="G1069" t="s">
        <v>2693</v>
      </c>
      <c r="H1069" t="s">
        <v>2694</v>
      </c>
      <c r="I1069" t="s">
        <v>34</v>
      </c>
      <c r="J1069" t="s">
        <v>201</v>
      </c>
      <c r="K1069" t="s">
        <v>24</v>
      </c>
      <c r="L1069" t="s">
        <v>224</v>
      </c>
      <c r="M1069" t="s">
        <v>2695</v>
      </c>
      <c r="N1069" t="s">
        <v>46</v>
      </c>
      <c r="P1069" t="s">
        <v>11447</v>
      </c>
      <c r="Q1069" t="s">
        <v>10517</v>
      </c>
      <c r="R1069">
        <v>1</v>
      </c>
      <c r="S1069" t="s">
        <v>11435</v>
      </c>
      <c r="Y1069" s="4" t="s">
        <v>12046</v>
      </c>
      <c r="Z1069" s="9">
        <v>1</v>
      </c>
    </row>
    <row r="1070" spans="1:26" x14ac:dyDescent="0.25">
      <c r="A1070" t="s">
        <v>2689</v>
      </c>
      <c r="B1070" t="s">
        <v>2690</v>
      </c>
      <c r="C1070" t="s">
        <v>16</v>
      </c>
      <c r="D1070" t="s">
        <v>2691</v>
      </c>
      <c r="E1070" t="s">
        <v>18</v>
      </c>
      <c r="F1070" t="s">
        <v>2692</v>
      </c>
      <c r="G1070" t="s">
        <v>2693</v>
      </c>
      <c r="H1070" t="s">
        <v>2694</v>
      </c>
      <c r="I1070" t="s">
        <v>34</v>
      </c>
      <c r="J1070" t="s">
        <v>201</v>
      </c>
      <c r="K1070" t="s">
        <v>24</v>
      </c>
      <c r="L1070" t="s">
        <v>224</v>
      </c>
      <c r="M1070" t="s">
        <v>2695</v>
      </c>
      <c r="N1070" t="s">
        <v>46</v>
      </c>
      <c r="P1070" t="s">
        <v>11448</v>
      </c>
      <c r="Q1070" t="s">
        <v>10517</v>
      </c>
      <c r="R1070">
        <v>1</v>
      </c>
      <c r="S1070" t="s">
        <v>11435</v>
      </c>
      <c r="Y1070" s="4" t="s">
        <v>13158</v>
      </c>
      <c r="Z1070" s="9">
        <v>1</v>
      </c>
    </row>
    <row r="1071" spans="1:26" x14ac:dyDescent="0.25">
      <c r="A1071" t="s">
        <v>2689</v>
      </c>
      <c r="B1071" t="s">
        <v>2690</v>
      </c>
      <c r="C1071" t="s">
        <v>16</v>
      </c>
      <c r="D1071" t="s">
        <v>2691</v>
      </c>
      <c r="E1071" t="s">
        <v>18</v>
      </c>
      <c r="F1071" t="s">
        <v>2692</v>
      </c>
      <c r="G1071" t="s">
        <v>2693</v>
      </c>
      <c r="H1071" t="s">
        <v>2694</v>
      </c>
      <c r="I1071" t="s">
        <v>34</v>
      </c>
      <c r="J1071" t="s">
        <v>201</v>
      </c>
      <c r="K1071" t="s">
        <v>24</v>
      </c>
      <c r="L1071" t="s">
        <v>224</v>
      </c>
      <c r="M1071" t="s">
        <v>2695</v>
      </c>
      <c r="N1071" t="s">
        <v>46</v>
      </c>
      <c r="P1071" t="s">
        <v>11090</v>
      </c>
      <c r="Q1071" t="s">
        <v>10517</v>
      </c>
      <c r="R1071">
        <v>1</v>
      </c>
      <c r="S1071" t="s">
        <v>11435</v>
      </c>
      <c r="Y1071" s="4" t="s">
        <v>10716</v>
      </c>
      <c r="Z1071" s="9">
        <v>1</v>
      </c>
    </row>
    <row r="1072" spans="1:26" x14ac:dyDescent="0.25">
      <c r="A1072" t="s">
        <v>2689</v>
      </c>
      <c r="B1072" t="s">
        <v>2690</v>
      </c>
      <c r="C1072" t="s">
        <v>16</v>
      </c>
      <c r="D1072" t="s">
        <v>2691</v>
      </c>
      <c r="E1072" t="s">
        <v>18</v>
      </c>
      <c r="F1072" t="s">
        <v>2692</v>
      </c>
      <c r="G1072" t="s">
        <v>2693</v>
      </c>
      <c r="H1072" t="s">
        <v>2694</v>
      </c>
      <c r="I1072" t="s">
        <v>34</v>
      </c>
      <c r="J1072" t="s">
        <v>201</v>
      </c>
      <c r="K1072" t="s">
        <v>24</v>
      </c>
      <c r="L1072" t="s">
        <v>224</v>
      </c>
      <c r="M1072" t="s">
        <v>2695</v>
      </c>
      <c r="N1072" t="s">
        <v>46</v>
      </c>
      <c r="P1072" t="s">
        <v>11449</v>
      </c>
      <c r="Q1072" t="s">
        <v>10517</v>
      </c>
      <c r="R1072">
        <v>1</v>
      </c>
      <c r="S1072" t="s">
        <v>11435</v>
      </c>
      <c r="Y1072" s="4" t="s">
        <v>11684</v>
      </c>
      <c r="Z1072" s="9">
        <v>1</v>
      </c>
    </row>
    <row r="1073" spans="1:26" x14ac:dyDescent="0.25">
      <c r="A1073" t="s">
        <v>2689</v>
      </c>
      <c r="B1073" t="s">
        <v>2690</v>
      </c>
      <c r="C1073" t="s">
        <v>16</v>
      </c>
      <c r="D1073" t="s">
        <v>2691</v>
      </c>
      <c r="E1073" t="s">
        <v>18</v>
      </c>
      <c r="F1073" t="s">
        <v>2692</v>
      </c>
      <c r="G1073" t="s">
        <v>2693</v>
      </c>
      <c r="H1073" t="s">
        <v>2694</v>
      </c>
      <c r="I1073" t="s">
        <v>34</v>
      </c>
      <c r="J1073" t="s">
        <v>201</v>
      </c>
      <c r="K1073" t="s">
        <v>24</v>
      </c>
      <c r="L1073" t="s">
        <v>224</v>
      </c>
      <c r="M1073" t="s">
        <v>2695</v>
      </c>
      <c r="N1073" t="s">
        <v>46</v>
      </c>
      <c r="P1073" t="s">
        <v>11450</v>
      </c>
      <c r="Q1073" t="s">
        <v>11287</v>
      </c>
      <c r="R1073">
        <v>1</v>
      </c>
      <c r="S1073" t="s">
        <v>11435</v>
      </c>
      <c r="Y1073" s="4" t="s">
        <v>11126</v>
      </c>
      <c r="Z1073" s="9">
        <v>1</v>
      </c>
    </row>
    <row r="1074" spans="1:26" x14ac:dyDescent="0.25">
      <c r="A1074" t="s">
        <v>2689</v>
      </c>
      <c r="B1074" t="s">
        <v>2690</v>
      </c>
      <c r="C1074" t="s">
        <v>16</v>
      </c>
      <c r="D1074" t="s">
        <v>2691</v>
      </c>
      <c r="E1074" t="s">
        <v>18</v>
      </c>
      <c r="F1074" t="s">
        <v>2692</v>
      </c>
      <c r="G1074" t="s">
        <v>2693</v>
      </c>
      <c r="H1074" t="s">
        <v>2694</v>
      </c>
      <c r="I1074" t="s">
        <v>34</v>
      </c>
      <c r="J1074" t="s">
        <v>201</v>
      </c>
      <c r="K1074" t="s">
        <v>24</v>
      </c>
      <c r="L1074" t="s">
        <v>224</v>
      </c>
      <c r="M1074" t="s">
        <v>2695</v>
      </c>
      <c r="N1074" t="s">
        <v>46</v>
      </c>
      <c r="P1074" t="s">
        <v>11451</v>
      </c>
      <c r="Q1074" t="s">
        <v>11142</v>
      </c>
      <c r="R1074">
        <v>1</v>
      </c>
      <c r="S1074" t="s">
        <v>11435</v>
      </c>
      <c r="Y1074" s="4" t="s">
        <v>11063</v>
      </c>
      <c r="Z1074" s="9">
        <v>1</v>
      </c>
    </row>
    <row r="1075" spans="1:26" x14ac:dyDescent="0.25">
      <c r="A1075" t="s">
        <v>2689</v>
      </c>
      <c r="B1075" t="s">
        <v>2690</v>
      </c>
      <c r="C1075" t="s">
        <v>16</v>
      </c>
      <c r="D1075" t="s">
        <v>2691</v>
      </c>
      <c r="E1075" t="s">
        <v>18</v>
      </c>
      <c r="F1075" t="s">
        <v>2692</v>
      </c>
      <c r="G1075" t="s">
        <v>2693</v>
      </c>
      <c r="H1075" t="s">
        <v>2694</v>
      </c>
      <c r="I1075" t="s">
        <v>34</v>
      </c>
      <c r="J1075" t="s">
        <v>201</v>
      </c>
      <c r="K1075" t="s">
        <v>24</v>
      </c>
      <c r="L1075" t="s">
        <v>224</v>
      </c>
      <c r="M1075" t="s">
        <v>2695</v>
      </c>
      <c r="N1075" t="s">
        <v>46</v>
      </c>
      <c r="P1075" t="s">
        <v>11452</v>
      </c>
      <c r="Q1075" t="s">
        <v>11006</v>
      </c>
      <c r="R1075">
        <v>1</v>
      </c>
      <c r="S1075" t="s">
        <v>11435</v>
      </c>
      <c r="Y1075" s="4" t="s">
        <v>10338</v>
      </c>
      <c r="Z1075" s="9">
        <v>1</v>
      </c>
    </row>
    <row r="1076" spans="1:26" x14ac:dyDescent="0.25">
      <c r="A1076" t="s">
        <v>2689</v>
      </c>
      <c r="B1076" t="s">
        <v>2690</v>
      </c>
      <c r="C1076" t="s">
        <v>16</v>
      </c>
      <c r="D1076" t="s">
        <v>2691</v>
      </c>
      <c r="E1076" t="s">
        <v>18</v>
      </c>
      <c r="F1076" t="s">
        <v>2692</v>
      </c>
      <c r="G1076" t="s">
        <v>2693</v>
      </c>
      <c r="H1076" t="s">
        <v>2694</v>
      </c>
      <c r="I1076" t="s">
        <v>34</v>
      </c>
      <c r="J1076" t="s">
        <v>201</v>
      </c>
      <c r="K1076" t="s">
        <v>24</v>
      </c>
      <c r="L1076" t="s">
        <v>224</v>
      </c>
      <c r="M1076" t="s">
        <v>2695</v>
      </c>
      <c r="N1076" t="s">
        <v>46</v>
      </c>
      <c r="P1076" t="s">
        <v>11453</v>
      </c>
      <c r="Q1076" t="s">
        <v>10425</v>
      </c>
      <c r="R1076">
        <v>1</v>
      </c>
      <c r="S1076" t="s">
        <v>11435</v>
      </c>
      <c r="Y1076" s="4" t="s">
        <v>10918</v>
      </c>
      <c r="Z1076" s="9">
        <v>1</v>
      </c>
    </row>
    <row r="1077" spans="1:26" x14ac:dyDescent="0.25">
      <c r="A1077" t="s">
        <v>2689</v>
      </c>
      <c r="B1077" t="s">
        <v>2690</v>
      </c>
      <c r="C1077" t="s">
        <v>16</v>
      </c>
      <c r="D1077" t="s">
        <v>2691</v>
      </c>
      <c r="E1077" t="s">
        <v>18</v>
      </c>
      <c r="F1077" t="s">
        <v>2692</v>
      </c>
      <c r="G1077" t="s">
        <v>2693</v>
      </c>
      <c r="H1077" t="s">
        <v>2694</v>
      </c>
      <c r="I1077" t="s">
        <v>34</v>
      </c>
      <c r="J1077" t="s">
        <v>201</v>
      </c>
      <c r="K1077" t="s">
        <v>24</v>
      </c>
      <c r="L1077" t="s">
        <v>224</v>
      </c>
      <c r="M1077" t="s">
        <v>2695</v>
      </c>
      <c r="N1077" t="s">
        <v>46</v>
      </c>
      <c r="P1077" t="s">
        <v>11454</v>
      </c>
      <c r="Q1077" t="s">
        <v>10425</v>
      </c>
      <c r="R1077">
        <v>1</v>
      </c>
      <c r="S1077" t="s">
        <v>11435</v>
      </c>
      <c r="Y1077" s="4" t="s">
        <v>10287</v>
      </c>
      <c r="Z1077" s="9">
        <v>1</v>
      </c>
    </row>
    <row r="1078" spans="1:26" x14ac:dyDescent="0.25">
      <c r="A1078" t="s">
        <v>8274</v>
      </c>
      <c r="B1078" t="s">
        <v>8275</v>
      </c>
      <c r="C1078" t="s">
        <v>16</v>
      </c>
      <c r="D1078" t="s">
        <v>102</v>
      </c>
      <c r="E1078" t="s">
        <v>18</v>
      </c>
      <c r="F1078" t="s">
        <v>8276</v>
      </c>
      <c r="G1078" t="s">
        <v>8277</v>
      </c>
      <c r="H1078" t="s">
        <v>8278</v>
      </c>
      <c r="I1078" t="s">
        <v>34</v>
      </c>
      <c r="J1078" t="s">
        <v>349</v>
      </c>
      <c r="K1078" t="s">
        <v>24</v>
      </c>
      <c r="L1078" t="s">
        <v>82</v>
      </c>
      <c r="M1078" t="s">
        <v>8279</v>
      </c>
      <c r="N1078" t="s">
        <v>46</v>
      </c>
      <c r="P1078" t="s">
        <v>10137</v>
      </c>
      <c r="Q1078" t="s">
        <v>10373</v>
      </c>
      <c r="R1078">
        <v>1</v>
      </c>
      <c r="S1078" t="s">
        <v>11455</v>
      </c>
      <c r="Y1078" s="4" t="s">
        <v>12213</v>
      </c>
      <c r="Z1078" s="9">
        <v>1</v>
      </c>
    </row>
    <row r="1079" spans="1:26" x14ac:dyDescent="0.25">
      <c r="A1079" t="s">
        <v>8274</v>
      </c>
      <c r="B1079" t="s">
        <v>8275</v>
      </c>
      <c r="C1079" t="s">
        <v>16</v>
      </c>
      <c r="D1079" t="s">
        <v>102</v>
      </c>
      <c r="E1079" t="s">
        <v>18</v>
      </c>
      <c r="F1079" t="s">
        <v>8276</v>
      </c>
      <c r="G1079" t="s">
        <v>8277</v>
      </c>
      <c r="H1079" t="s">
        <v>8278</v>
      </c>
      <c r="I1079" t="s">
        <v>34</v>
      </c>
      <c r="J1079" t="s">
        <v>349</v>
      </c>
      <c r="K1079" t="s">
        <v>24</v>
      </c>
      <c r="L1079" t="s">
        <v>82</v>
      </c>
      <c r="M1079" t="s">
        <v>8279</v>
      </c>
      <c r="N1079" t="s">
        <v>46</v>
      </c>
      <c r="P1079" t="s">
        <v>11456</v>
      </c>
      <c r="Q1079" t="s">
        <v>10373</v>
      </c>
      <c r="R1079">
        <v>1</v>
      </c>
      <c r="S1079" t="s">
        <v>11455</v>
      </c>
      <c r="Y1079" s="4" t="s">
        <v>10707</v>
      </c>
      <c r="Z1079" s="9">
        <v>1</v>
      </c>
    </row>
    <row r="1080" spans="1:26" x14ac:dyDescent="0.25">
      <c r="A1080" t="s">
        <v>8274</v>
      </c>
      <c r="B1080" t="s">
        <v>8275</v>
      </c>
      <c r="C1080" t="s">
        <v>16</v>
      </c>
      <c r="D1080" t="s">
        <v>102</v>
      </c>
      <c r="E1080" t="s">
        <v>18</v>
      </c>
      <c r="F1080" t="s">
        <v>8276</v>
      </c>
      <c r="G1080" t="s">
        <v>8277</v>
      </c>
      <c r="H1080" t="s">
        <v>8278</v>
      </c>
      <c r="I1080" t="s">
        <v>34</v>
      </c>
      <c r="J1080" t="s">
        <v>349</v>
      </c>
      <c r="K1080" t="s">
        <v>24</v>
      </c>
      <c r="L1080" t="s">
        <v>82</v>
      </c>
      <c r="M1080" t="s">
        <v>8279</v>
      </c>
      <c r="N1080" t="s">
        <v>46</v>
      </c>
      <c r="P1080" t="s">
        <v>11457</v>
      </c>
      <c r="Q1080" t="s">
        <v>10416</v>
      </c>
      <c r="R1080">
        <v>1</v>
      </c>
      <c r="S1080" t="s">
        <v>11455</v>
      </c>
      <c r="Y1080" s="4" t="s">
        <v>12479</v>
      </c>
      <c r="Z1080" s="9">
        <v>1</v>
      </c>
    </row>
    <row r="1081" spans="1:26" x14ac:dyDescent="0.25">
      <c r="A1081" t="s">
        <v>8274</v>
      </c>
      <c r="B1081" t="s">
        <v>8275</v>
      </c>
      <c r="C1081" t="s">
        <v>16</v>
      </c>
      <c r="D1081" t="s">
        <v>102</v>
      </c>
      <c r="E1081" t="s">
        <v>18</v>
      </c>
      <c r="F1081" t="s">
        <v>8276</v>
      </c>
      <c r="G1081" t="s">
        <v>8277</v>
      </c>
      <c r="H1081" t="s">
        <v>8278</v>
      </c>
      <c r="I1081" t="s">
        <v>34</v>
      </c>
      <c r="J1081" t="s">
        <v>349</v>
      </c>
      <c r="K1081" t="s">
        <v>24</v>
      </c>
      <c r="L1081" t="s">
        <v>82</v>
      </c>
      <c r="M1081" t="s">
        <v>8279</v>
      </c>
      <c r="N1081" t="s">
        <v>46</v>
      </c>
      <c r="P1081" t="s">
        <v>11458</v>
      </c>
      <c r="Q1081" t="s">
        <v>10198</v>
      </c>
      <c r="R1081">
        <v>1</v>
      </c>
      <c r="S1081" t="s">
        <v>11455</v>
      </c>
      <c r="Y1081" s="4" t="s">
        <v>11750</v>
      </c>
      <c r="Z1081" s="9">
        <v>1</v>
      </c>
    </row>
    <row r="1082" spans="1:26" x14ac:dyDescent="0.25">
      <c r="A1082" t="s">
        <v>8274</v>
      </c>
      <c r="B1082" t="s">
        <v>8275</v>
      </c>
      <c r="C1082" t="s">
        <v>16</v>
      </c>
      <c r="D1082" t="s">
        <v>102</v>
      </c>
      <c r="E1082" t="s">
        <v>18</v>
      </c>
      <c r="F1082" t="s">
        <v>8276</v>
      </c>
      <c r="G1082" t="s">
        <v>8277</v>
      </c>
      <c r="H1082" t="s">
        <v>8278</v>
      </c>
      <c r="I1082" t="s">
        <v>34</v>
      </c>
      <c r="J1082" t="s">
        <v>349</v>
      </c>
      <c r="K1082" t="s">
        <v>24</v>
      </c>
      <c r="L1082" t="s">
        <v>82</v>
      </c>
      <c r="M1082" t="s">
        <v>8279</v>
      </c>
      <c r="N1082" t="s">
        <v>46</v>
      </c>
      <c r="P1082" t="s">
        <v>11459</v>
      </c>
      <c r="Q1082" t="s">
        <v>10198</v>
      </c>
      <c r="R1082">
        <v>1</v>
      </c>
      <c r="S1082" t="s">
        <v>11455</v>
      </c>
      <c r="Y1082" s="4" t="s">
        <v>11469</v>
      </c>
      <c r="Z1082" s="9">
        <v>1</v>
      </c>
    </row>
    <row r="1083" spans="1:26" x14ac:dyDescent="0.25">
      <c r="A1083" t="s">
        <v>8274</v>
      </c>
      <c r="B1083" t="s">
        <v>8275</v>
      </c>
      <c r="C1083" t="s">
        <v>16</v>
      </c>
      <c r="D1083" t="s">
        <v>102</v>
      </c>
      <c r="E1083" t="s">
        <v>18</v>
      </c>
      <c r="F1083" t="s">
        <v>8276</v>
      </c>
      <c r="G1083" t="s">
        <v>8277</v>
      </c>
      <c r="H1083" t="s">
        <v>8278</v>
      </c>
      <c r="I1083" t="s">
        <v>34</v>
      </c>
      <c r="J1083" t="s">
        <v>349</v>
      </c>
      <c r="K1083" t="s">
        <v>24</v>
      </c>
      <c r="L1083" t="s">
        <v>82</v>
      </c>
      <c r="M1083" t="s">
        <v>8279</v>
      </c>
      <c r="N1083" t="s">
        <v>46</v>
      </c>
      <c r="P1083" t="s">
        <v>11460</v>
      </c>
      <c r="Q1083" t="s">
        <v>11461</v>
      </c>
      <c r="R1083">
        <v>1</v>
      </c>
      <c r="S1083" t="s">
        <v>11455</v>
      </c>
      <c r="Y1083" s="4" t="s">
        <v>12289</v>
      </c>
      <c r="Z1083" s="9">
        <v>1</v>
      </c>
    </row>
    <row r="1084" spans="1:26" x14ac:dyDescent="0.25">
      <c r="A1084" t="s">
        <v>8274</v>
      </c>
      <c r="B1084" t="s">
        <v>8275</v>
      </c>
      <c r="C1084" t="s">
        <v>16</v>
      </c>
      <c r="D1084" t="s">
        <v>102</v>
      </c>
      <c r="E1084" t="s">
        <v>18</v>
      </c>
      <c r="F1084" t="s">
        <v>8276</v>
      </c>
      <c r="G1084" t="s">
        <v>8277</v>
      </c>
      <c r="H1084" t="s">
        <v>8278</v>
      </c>
      <c r="I1084" t="s">
        <v>34</v>
      </c>
      <c r="J1084" t="s">
        <v>349</v>
      </c>
      <c r="K1084" t="s">
        <v>24</v>
      </c>
      <c r="L1084" t="s">
        <v>82</v>
      </c>
      <c r="M1084" t="s">
        <v>8279</v>
      </c>
      <c r="N1084" t="s">
        <v>46</v>
      </c>
      <c r="P1084" t="s">
        <v>11462</v>
      </c>
      <c r="Q1084" t="s">
        <v>11461</v>
      </c>
      <c r="R1084">
        <v>1</v>
      </c>
      <c r="S1084" t="s">
        <v>11455</v>
      </c>
      <c r="Y1084" s="4" t="s">
        <v>12301</v>
      </c>
      <c r="Z1084" s="9">
        <v>1</v>
      </c>
    </row>
    <row r="1085" spans="1:26" x14ac:dyDescent="0.25">
      <c r="A1085" t="s">
        <v>8274</v>
      </c>
      <c r="B1085" t="s">
        <v>8275</v>
      </c>
      <c r="C1085" t="s">
        <v>16</v>
      </c>
      <c r="D1085" t="s">
        <v>102</v>
      </c>
      <c r="E1085" t="s">
        <v>18</v>
      </c>
      <c r="F1085" t="s">
        <v>8276</v>
      </c>
      <c r="G1085" t="s">
        <v>8277</v>
      </c>
      <c r="H1085" t="s">
        <v>8278</v>
      </c>
      <c r="I1085" t="s">
        <v>34</v>
      </c>
      <c r="J1085" t="s">
        <v>349</v>
      </c>
      <c r="K1085" t="s">
        <v>24</v>
      </c>
      <c r="L1085" t="s">
        <v>82</v>
      </c>
      <c r="M1085" t="s">
        <v>8279</v>
      </c>
      <c r="N1085" t="s">
        <v>46</v>
      </c>
      <c r="P1085" t="s">
        <v>11463</v>
      </c>
      <c r="Q1085" t="s">
        <v>11461</v>
      </c>
      <c r="R1085">
        <v>1</v>
      </c>
      <c r="S1085" t="s">
        <v>11455</v>
      </c>
      <c r="Y1085" s="4" t="s">
        <v>10510</v>
      </c>
      <c r="Z1085" s="9">
        <v>1</v>
      </c>
    </row>
    <row r="1086" spans="1:26" x14ac:dyDescent="0.25">
      <c r="A1086" t="s">
        <v>8274</v>
      </c>
      <c r="B1086" t="s">
        <v>8275</v>
      </c>
      <c r="C1086" t="s">
        <v>16</v>
      </c>
      <c r="D1086" t="s">
        <v>102</v>
      </c>
      <c r="E1086" t="s">
        <v>18</v>
      </c>
      <c r="F1086" t="s">
        <v>8276</v>
      </c>
      <c r="G1086" t="s">
        <v>8277</v>
      </c>
      <c r="H1086" t="s">
        <v>8278</v>
      </c>
      <c r="I1086" t="s">
        <v>34</v>
      </c>
      <c r="J1086" t="s">
        <v>349</v>
      </c>
      <c r="K1086" t="s">
        <v>24</v>
      </c>
      <c r="L1086" t="s">
        <v>82</v>
      </c>
      <c r="M1086" t="s">
        <v>8279</v>
      </c>
      <c r="N1086" t="s">
        <v>46</v>
      </c>
      <c r="P1086" t="s">
        <v>11464</v>
      </c>
      <c r="Q1086" t="s">
        <v>11461</v>
      </c>
      <c r="R1086">
        <v>1</v>
      </c>
      <c r="S1086" t="s">
        <v>11455</v>
      </c>
      <c r="Y1086" s="4" t="s">
        <v>11316</v>
      </c>
      <c r="Z1086" s="9">
        <v>1</v>
      </c>
    </row>
    <row r="1087" spans="1:26" x14ac:dyDescent="0.25">
      <c r="A1087" t="s">
        <v>8274</v>
      </c>
      <c r="B1087" t="s">
        <v>8275</v>
      </c>
      <c r="C1087" t="s">
        <v>16</v>
      </c>
      <c r="D1087" t="s">
        <v>102</v>
      </c>
      <c r="E1087" t="s">
        <v>18</v>
      </c>
      <c r="F1087" t="s">
        <v>8276</v>
      </c>
      <c r="G1087" t="s">
        <v>8277</v>
      </c>
      <c r="H1087" t="s">
        <v>8278</v>
      </c>
      <c r="I1087" t="s">
        <v>34</v>
      </c>
      <c r="J1087" t="s">
        <v>349</v>
      </c>
      <c r="K1087" t="s">
        <v>24</v>
      </c>
      <c r="L1087" t="s">
        <v>82</v>
      </c>
      <c r="M1087" t="s">
        <v>8279</v>
      </c>
      <c r="N1087" t="s">
        <v>46</v>
      </c>
      <c r="P1087" t="s">
        <v>11465</v>
      </c>
      <c r="Q1087" t="s">
        <v>11461</v>
      </c>
      <c r="R1087">
        <v>1</v>
      </c>
      <c r="S1087" t="s">
        <v>11455</v>
      </c>
      <c r="Y1087" s="4" t="s">
        <v>13000</v>
      </c>
      <c r="Z1087" s="9">
        <v>1</v>
      </c>
    </row>
    <row r="1088" spans="1:26" x14ac:dyDescent="0.25">
      <c r="A1088" t="s">
        <v>8274</v>
      </c>
      <c r="B1088" t="s">
        <v>8275</v>
      </c>
      <c r="C1088" t="s">
        <v>16</v>
      </c>
      <c r="D1088" t="s">
        <v>102</v>
      </c>
      <c r="E1088" t="s">
        <v>18</v>
      </c>
      <c r="F1088" t="s">
        <v>8276</v>
      </c>
      <c r="G1088" t="s">
        <v>8277</v>
      </c>
      <c r="H1088" t="s">
        <v>8278</v>
      </c>
      <c r="I1088" t="s">
        <v>34</v>
      </c>
      <c r="J1088" t="s">
        <v>349</v>
      </c>
      <c r="K1088" t="s">
        <v>24</v>
      </c>
      <c r="L1088" t="s">
        <v>82</v>
      </c>
      <c r="M1088" t="s">
        <v>8279</v>
      </c>
      <c r="N1088" t="s">
        <v>46</v>
      </c>
      <c r="P1088" t="s">
        <v>11466</v>
      </c>
      <c r="Q1088" t="s">
        <v>10489</v>
      </c>
      <c r="R1088">
        <v>1</v>
      </c>
      <c r="S1088" t="s">
        <v>11455</v>
      </c>
      <c r="Y1088" s="4" t="s">
        <v>11799</v>
      </c>
      <c r="Z1088" s="9">
        <v>1</v>
      </c>
    </row>
    <row r="1089" spans="1:26" x14ac:dyDescent="0.25">
      <c r="A1089" t="s">
        <v>8274</v>
      </c>
      <c r="B1089" t="s">
        <v>8275</v>
      </c>
      <c r="C1089" t="s">
        <v>16</v>
      </c>
      <c r="D1089" t="s">
        <v>102</v>
      </c>
      <c r="E1089" t="s">
        <v>18</v>
      </c>
      <c r="F1089" t="s">
        <v>8276</v>
      </c>
      <c r="G1089" t="s">
        <v>8277</v>
      </c>
      <c r="H1089" t="s">
        <v>8278</v>
      </c>
      <c r="I1089" t="s">
        <v>34</v>
      </c>
      <c r="J1089" t="s">
        <v>349</v>
      </c>
      <c r="K1089" t="s">
        <v>24</v>
      </c>
      <c r="L1089" t="s">
        <v>82</v>
      </c>
      <c r="M1089" t="s">
        <v>8279</v>
      </c>
      <c r="N1089" t="s">
        <v>46</v>
      </c>
      <c r="P1089" t="s">
        <v>11467</v>
      </c>
      <c r="Q1089" t="s">
        <v>11006</v>
      </c>
      <c r="R1089">
        <v>1</v>
      </c>
      <c r="S1089" t="s">
        <v>11455</v>
      </c>
      <c r="Y1089" s="4" t="s">
        <v>13168</v>
      </c>
      <c r="Z1089" s="9">
        <v>1</v>
      </c>
    </row>
    <row r="1090" spans="1:26" x14ac:dyDescent="0.25">
      <c r="A1090" t="s">
        <v>8274</v>
      </c>
      <c r="B1090" t="s">
        <v>8275</v>
      </c>
      <c r="C1090" t="s">
        <v>16</v>
      </c>
      <c r="D1090" t="s">
        <v>102</v>
      </c>
      <c r="E1090" t="s">
        <v>18</v>
      </c>
      <c r="F1090" t="s">
        <v>8276</v>
      </c>
      <c r="G1090" t="s">
        <v>8277</v>
      </c>
      <c r="H1090" t="s">
        <v>8278</v>
      </c>
      <c r="I1090" t="s">
        <v>34</v>
      </c>
      <c r="J1090" t="s">
        <v>349</v>
      </c>
      <c r="K1090" t="s">
        <v>24</v>
      </c>
      <c r="L1090" t="s">
        <v>82</v>
      </c>
      <c r="M1090" t="s">
        <v>8279</v>
      </c>
      <c r="N1090" t="s">
        <v>46</v>
      </c>
      <c r="P1090" t="s">
        <v>11468</v>
      </c>
      <c r="Q1090" t="s">
        <v>11006</v>
      </c>
      <c r="R1090">
        <v>1</v>
      </c>
      <c r="S1090" t="s">
        <v>11455</v>
      </c>
      <c r="Y1090" s="4" t="s">
        <v>12343</v>
      </c>
      <c r="Z1090" s="9">
        <v>1</v>
      </c>
    </row>
    <row r="1091" spans="1:26" x14ac:dyDescent="0.25">
      <c r="A1091" t="s">
        <v>8274</v>
      </c>
      <c r="B1091" t="s">
        <v>8275</v>
      </c>
      <c r="C1091" t="s">
        <v>16</v>
      </c>
      <c r="D1091" t="s">
        <v>102</v>
      </c>
      <c r="E1091" t="s">
        <v>18</v>
      </c>
      <c r="F1091" t="s">
        <v>8276</v>
      </c>
      <c r="G1091" t="s">
        <v>8277</v>
      </c>
      <c r="H1091" t="s">
        <v>8278</v>
      </c>
      <c r="I1091" t="s">
        <v>34</v>
      </c>
      <c r="J1091" t="s">
        <v>349</v>
      </c>
      <c r="K1091" t="s">
        <v>24</v>
      </c>
      <c r="L1091" t="s">
        <v>82</v>
      </c>
      <c r="M1091" t="s">
        <v>8279</v>
      </c>
      <c r="N1091" t="s">
        <v>46</v>
      </c>
      <c r="P1091" t="s">
        <v>11469</v>
      </c>
      <c r="Q1091" t="s">
        <v>11006</v>
      </c>
      <c r="R1091">
        <v>1</v>
      </c>
      <c r="S1091" t="s">
        <v>11455</v>
      </c>
      <c r="Y1091" s="4" t="s">
        <v>10867</v>
      </c>
      <c r="Z1091" s="9">
        <v>1</v>
      </c>
    </row>
    <row r="1092" spans="1:26" x14ac:dyDescent="0.25">
      <c r="A1092" t="s">
        <v>8274</v>
      </c>
      <c r="B1092" t="s">
        <v>8275</v>
      </c>
      <c r="C1092" t="s">
        <v>16</v>
      </c>
      <c r="D1092" t="s">
        <v>102</v>
      </c>
      <c r="E1092" t="s">
        <v>18</v>
      </c>
      <c r="F1092" t="s">
        <v>8276</v>
      </c>
      <c r="G1092" t="s">
        <v>8277</v>
      </c>
      <c r="H1092" t="s">
        <v>8278</v>
      </c>
      <c r="I1092" t="s">
        <v>34</v>
      </c>
      <c r="J1092" t="s">
        <v>349</v>
      </c>
      <c r="K1092" t="s">
        <v>24</v>
      </c>
      <c r="L1092" t="s">
        <v>82</v>
      </c>
      <c r="M1092" t="s">
        <v>8279</v>
      </c>
      <c r="N1092" t="s">
        <v>46</v>
      </c>
      <c r="P1092" t="s">
        <v>11470</v>
      </c>
      <c r="Q1092" t="s">
        <v>11006</v>
      </c>
      <c r="R1092">
        <v>1</v>
      </c>
      <c r="S1092" t="s">
        <v>11455</v>
      </c>
      <c r="Y1092" s="4" t="s">
        <v>12143</v>
      </c>
      <c r="Z1092" s="9">
        <v>1</v>
      </c>
    </row>
    <row r="1093" spans="1:26" x14ac:dyDescent="0.25">
      <c r="A1093" t="s">
        <v>8274</v>
      </c>
      <c r="B1093" t="s">
        <v>8275</v>
      </c>
      <c r="C1093" t="s">
        <v>16</v>
      </c>
      <c r="D1093" t="s">
        <v>102</v>
      </c>
      <c r="E1093" t="s">
        <v>18</v>
      </c>
      <c r="F1093" t="s">
        <v>8276</v>
      </c>
      <c r="G1093" t="s">
        <v>8277</v>
      </c>
      <c r="H1093" t="s">
        <v>8278</v>
      </c>
      <c r="I1093" t="s">
        <v>34</v>
      </c>
      <c r="J1093" t="s">
        <v>349</v>
      </c>
      <c r="K1093" t="s">
        <v>24</v>
      </c>
      <c r="L1093" t="s">
        <v>82</v>
      </c>
      <c r="M1093" t="s">
        <v>8279</v>
      </c>
      <c r="N1093" t="s">
        <v>46</v>
      </c>
      <c r="P1093" t="s">
        <v>11471</v>
      </c>
      <c r="Q1093" t="s">
        <v>11006</v>
      </c>
      <c r="R1093">
        <v>1</v>
      </c>
      <c r="S1093" t="s">
        <v>11455</v>
      </c>
      <c r="Y1093" s="4" t="s">
        <v>10777</v>
      </c>
      <c r="Z1093" s="9">
        <v>1</v>
      </c>
    </row>
    <row r="1094" spans="1:26" x14ac:dyDescent="0.25">
      <c r="A1094" t="s">
        <v>8274</v>
      </c>
      <c r="B1094" t="s">
        <v>8275</v>
      </c>
      <c r="C1094" t="s">
        <v>16</v>
      </c>
      <c r="D1094" t="s">
        <v>102</v>
      </c>
      <c r="E1094" t="s">
        <v>18</v>
      </c>
      <c r="F1094" t="s">
        <v>8276</v>
      </c>
      <c r="G1094" t="s">
        <v>8277</v>
      </c>
      <c r="H1094" t="s">
        <v>8278</v>
      </c>
      <c r="I1094" t="s">
        <v>34</v>
      </c>
      <c r="J1094" t="s">
        <v>349</v>
      </c>
      <c r="K1094" t="s">
        <v>24</v>
      </c>
      <c r="L1094" t="s">
        <v>82</v>
      </c>
      <c r="M1094" t="s">
        <v>8279</v>
      </c>
      <c r="N1094" t="s">
        <v>46</v>
      </c>
      <c r="P1094" t="s">
        <v>11472</v>
      </c>
      <c r="Q1094" t="s">
        <v>10747</v>
      </c>
      <c r="R1094">
        <v>1</v>
      </c>
      <c r="S1094" t="s">
        <v>11455</v>
      </c>
      <c r="Y1094" s="4" t="s">
        <v>13155</v>
      </c>
      <c r="Z1094" s="9">
        <v>1</v>
      </c>
    </row>
    <row r="1095" spans="1:26" x14ac:dyDescent="0.25">
      <c r="A1095" t="s">
        <v>8274</v>
      </c>
      <c r="B1095" t="s">
        <v>8275</v>
      </c>
      <c r="C1095" t="s">
        <v>16</v>
      </c>
      <c r="D1095" t="s">
        <v>102</v>
      </c>
      <c r="E1095" t="s">
        <v>18</v>
      </c>
      <c r="F1095" t="s">
        <v>8276</v>
      </c>
      <c r="G1095" t="s">
        <v>8277</v>
      </c>
      <c r="H1095" t="s">
        <v>8278</v>
      </c>
      <c r="I1095" t="s">
        <v>34</v>
      </c>
      <c r="J1095" t="s">
        <v>349</v>
      </c>
      <c r="K1095" t="s">
        <v>24</v>
      </c>
      <c r="L1095" t="s">
        <v>82</v>
      </c>
      <c r="M1095" t="s">
        <v>8279</v>
      </c>
      <c r="N1095" t="s">
        <v>46</v>
      </c>
      <c r="P1095" t="s">
        <v>11473</v>
      </c>
      <c r="Q1095" t="s">
        <v>10747</v>
      </c>
      <c r="R1095">
        <v>1</v>
      </c>
      <c r="S1095" t="s">
        <v>11455</v>
      </c>
      <c r="Y1095" s="4" t="s">
        <v>10627</v>
      </c>
      <c r="Z1095" s="9">
        <v>1</v>
      </c>
    </row>
    <row r="1096" spans="1:26" x14ac:dyDescent="0.25">
      <c r="A1096" t="s">
        <v>8274</v>
      </c>
      <c r="B1096" t="s">
        <v>8275</v>
      </c>
      <c r="C1096" t="s">
        <v>16</v>
      </c>
      <c r="D1096" t="s">
        <v>102</v>
      </c>
      <c r="E1096" t="s">
        <v>18</v>
      </c>
      <c r="F1096" t="s">
        <v>8276</v>
      </c>
      <c r="G1096" t="s">
        <v>8277</v>
      </c>
      <c r="H1096" t="s">
        <v>8278</v>
      </c>
      <c r="I1096" t="s">
        <v>34</v>
      </c>
      <c r="J1096" t="s">
        <v>349</v>
      </c>
      <c r="K1096" t="s">
        <v>24</v>
      </c>
      <c r="L1096" t="s">
        <v>82</v>
      </c>
      <c r="M1096" t="s">
        <v>8279</v>
      </c>
      <c r="N1096" t="s">
        <v>46</v>
      </c>
      <c r="P1096" t="s">
        <v>11474</v>
      </c>
      <c r="Q1096" t="s">
        <v>10747</v>
      </c>
      <c r="R1096">
        <v>1</v>
      </c>
      <c r="S1096" t="s">
        <v>11455</v>
      </c>
      <c r="Y1096" s="4" t="s">
        <v>10835</v>
      </c>
      <c r="Z1096" s="9">
        <v>1</v>
      </c>
    </row>
    <row r="1097" spans="1:26" x14ac:dyDescent="0.25">
      <c r="A1097" t="s">
        <v>8274</v>
      </c>
      <c r="B1097" t="s">
        <v>8275</v>
      </c>
      <c r="C1097" t="s">
        <v>16</v>
      </c>
      <c r="D1097" t="s">
        <v>102</v>
      </c>
      <c r="E1097" t="s">
        <v>18</v>
      </c>
      <c r="F1097" t="s">
        <v>8276</v>
      </c>
      <c r="G1097" t="s">
        <v>8277</v>
      </c>
      <c r="H1097" t="s">
        <v>8278</v>
      </c>
      <c r="I1097" t="s">
        <v>34</v>
      </c>
      <c r="J1097" t="s">
        <v>349</v>
      </c>
      <c r="K1097" t="s">
        <v>24</v>
      </c>
      <c r="L1097" t="s">
        <v>82</v>
      </c>
      <c r="M1097" t="s">
        <v>8279</v>
      </c>
      <c r="N1097" t="s">
        <v>46</v>
      </c>
      <c r="P1097" t="s">
        <v>11475</v>
      </c>
      <c r="Q1097" t="s">
        <v>10747</v>
      </c>
      <c r="R1097">
        <v>1</v>
      </c>
      <c r="S1097" t="s">
        <v>11455</v>
      </c>
      <c r="Y1097" s="4" t="s">
        <v>11489</v>
      </c>
      <c r="Z1097" s="9">
        <v>1</v>
      </c>
    </row>
    <row r="1098" spans="1:26" x14ac:dyDescent="0.25">
      <c r="A1098" t="s">
        <v>8274</v>
      </c>
      <c r="B1098" t="s">
        <v>8275</v>
      </c>
      <c r="C1098" t="s">
        <v>16</v>
      </c>
      <c r="D1098" t="s">
        <v>102</v>
      </c>
      <c r="E1098" t="s">
        <v>18</v>
      </c>
      <c r="F1098" t="s">
        <v>8276</v>
      </c>
      <c r="G1098" t="s">
        <v>8277</v>
      </c>
      <c r="H1098" t="s">
        <v>8278</v>
      </c>
      <c r="I1098" t="s">
        <v>34</v>
      </c>
      <c r="J1098" t="s">
        <v>349</v>
      </c>
      <c r="K1098" t="s">
        <v>24</v>
      </c>
      <c r="L1098" t="s">
        <v>82</v>
      </c>
      <c r="M1098" t="s">
        <v>8279</v>
      </c>
      <c r="N1098" t="s">
        <v>46</v>
      </c>
      <c r="P1098" t="s">
        <v>11476</v>
      </c>
      <c r="Q1098" t="s">
        <v>10747</v>
      </c>
      <c r="R1098">
        <v>1</v>
      </c>
      <c r="S1098" t="s">
        <v>11455</v>
      </c>
      <c r="Y1098" s="4" t="s">
        <v>10346</v>
      </c>
      <c r="Z1098" s="9">
        <v>1</v>
      </c>
    </row>
    <row r="1099" spans="1:26" x14ac:dyDescent="0.25">
      <c r="A1099" t="s">
        <v>830</v>
      </c>
      <c r="B1099" t="s">
        <v>831</v>
      </c>
      <c r="C1099" t="s">
        <v>16</v>
      </c>
      <c r="D1099" t="s">
        <v>102</v>
      </c>
      <c r="E1099" t="s">
        <v>695</v>
      </c>
      <c r="F1099" t="s">
        <v>832</v>
      </c>
      <c r="G1099" t="s">
        <v>833</v>
      </c>
      <c r="H1099" t="s">
        <v>834</v>
      </c>
      <c r="I1099" t="s">
        <v>34</v>
      </c>
      <c r="J1099" t="s">
        <v>43</v>
      </c>
      <c r="K1099" t="s">
        <v>24</v>
      </c>
      <c r="L1099" t="s">
        <v>82</v>
      </c>
      <c r="M1099" t="s">
        <v>835</v>
      </c>
      <c r="N1099" t="s">
        <v>46</v>
      </c>
      <c r="P1099" t="s">
        <v>11477</v>
      </c>
      <c r="Q1099" t="s">
        <v>11018</v>
      </c>
      <c r="R1099">
        <v>1</v>
      </c>
      <c r="S1099" t="s">
        <v>11478</v>
      </c>
      <c r="Y1099" s="4" t="s">
        <v>11788</v>
      </c>
      <c r="Z1099" s="9">
        <v>1</v>
      </c>
    </row>
    <row r="1100" spans="1:26" x14ac:dyDescent="0.25">
      <c r="A1100" t="s">
        <v>830</v>
      </c>
      <c r="B1100" t="s">
        <v>831</v>
      </c>
      <c r="C1100" t="s">
        <v>16</v>
      </c>
      <c r="D1100" t="s">
        <v>102</v>
      </c>
      <c r="E1100" t="s">
        <v>695</v>
      </c>
      <c r="F1100" t="s">
        <v>832</v>
      </c>
      <c r="G1100" t="s">
        <v>833</v>
      </c>
      <c r="H1100" t="s">
        <v>834</v>
      </c>
      <c r="I1100" t="s">
        <v>34</v>
      </c>
      <c r="J1100" t="s">
        <v>43</v>
      </c>
      <c r="K1100" t="s">
        <v>24</v>
      </c>
      <c r="L1100" t="s">
        <v>82</v>
      </c>
      <c r="M1100" t="s">
        <v>835</v>
      </c>
      <c r="N1100" t="s">
        <v>46</v>
      </c>
      <c r="P1100" t="s">
        <v>11479</v>
      </c>
      <c r="Q1100" t="s">
        <v>11018</v>
      </c>
      <c r="R1100">
        <v>1</v>
      </c>
      <c r="S1100" t="s">
        <v>11478</v>
      </c>
      <c r="Y1100" s="4" t="s">
        <v>12506</v>
      </c>
      <c r="Z1100" s="9">
        <v>1</v>
      </c>
    </row>
    <row r="1101" spans="1:26" x14ac:dyDescent="0.25">
      <c r="A1101" t="s">
        <v>830</v>
      </c>
      <c r="B1101" t="s">
        <v>831</v>
      </c>
      <c r="C1101" t="s">
        <v>16</v>
      </c>
      <c r="D1101" t="s">
        <v>102</v>
      </c>
      <c r="E1101" t="s">
        <v>695</v>
      </c>
      <c r="F1101" t="s">
        <v>832</v>
      </c>
      <c r="G1101" t="s">
        <v>833</v>
      </c>
      <c r="H1101" t="s">
        <v>834</v>
      </c>
      <c r="I1101" t="s">
        <v>34</v>
      </c>
      <c r="J1101" t="s">
        <v>43</v>
      </c>
      <c r="K1101" t="s">
        <v>24</v>
      </c>
      <c r="L1101" t="s">
        <v>82</v>
      </c>
      <c r="M1101" t="s">
        <v>835</v>
      </c>
      <c r="N1101" t="s">
        <v>46</v>
      </c>
      <c r="P1101" t="s">
        <v>11480</v>
      </c>
      <c r="Q1101" t="s">
        <v>11018</v>
      </c>
      <c r="R1101">
        <v>1</v>
      </c>
      <c r="S1101" t="s">
        <v>11478</v>
      </c>
      <c r="Y1101" s="4" t="s">
        <v>10624</v>
      </c>
      <c r="Z1101" s="9">
        <v>1</v>
      </c>
    </row>
    <row r="1102" spans="1:26" x14ac:dyDescent="0.25">
      <c r="A1102" t="s">
        <v>830</v>
      </c>
      <c r="B1102" t="s">
        <v>831</v>
      </c>
      <c r="C1102" t="s">
        <v>16</v>
      </c>
      <c r="D1102" t="s">
        <v>102</v>
      </c>
      <c r="E1102" t="s">
        <v>695</v>
      </c>
      <c r="F1102" t="s">
        <v>832</v>
      </c>
      <c r="G1102" t="s">
        <v>833</v>
      </c>
      <c r="H1102" t="s">
        <v>834</v>
      </c>
      <c r="I1102" t="s">
        <v>34</v>
      </c>
      <c r="J1102" t="s">
        <v>43</v>
      </c>
      <c r="K1102" t="s">
        <v>24</v>
      </c>
      <c r="L1102" t="s">
        <v>82</v>
      </c>
      <c r="M1102" t="s">
        <v>835</v>
      </c>
      <c r="N1102" t="s">
        <v>46</v>
      </c>
      <c r="P1102" t="s">
        <v>11481</v>
      </c>
      <c r="Q1102" t="s">
        <v>10531</v>
      </c>
      <c r="R1102">
        <v>1</v>
      </c>
      <c r="S1102" t="s">
        <v>11478</v>
      </c>
      <c r="Y1102" s="4" t="s">
        <v>12177</v>
      </c>
      <c r="Z1102" s="9">
        <v>1</v>
      </c>
    </row>
    <row r="1103" spans="1:26" x14ac:dyDescent="0.25">
      <c r="A1103" t="s">
        <v>830</v>
      </c>
      <c r="B1103" t="s">
        <v>831</v>
      </c>
      <c r="C1103" t="s">
        <v>16</v>
      </c>
      <c r="D1103" t="s">
        <v>102</v>
      </c>
      <c r="E1103" t="s">
        <v>695</v>
      </c>
      <c r="F1103" t="s">
        <v>832</v>
      </c>
      <c r="G1103" t="s">
        <v>833</v>
      </c>
      <c r="H1103" t="s">
        <v>834</v>
      </c>
      <c r="I1103" t="s">
        <v>34</v>
      </c>
      <c r="J1103" t="s">
        <v>43</v>
      </c>
      <c r="K1103" t="s">
        <v>24</v>
      </c>
      <c r="L1103" t="s">
        <v>82</v>
      </c>
      <c r="M1103" t="s">
        <v>835</v>
      </c>
      <c r="N1103" t="s">
        <v>46</v>
      </c>
      <c r="P1103" t="s">
        <v>11482</v>
      </c>
      <c r="Q1103" t="s">
        <v>10531</v>
      </c>
      <c r="R1103">
        <v>1</v>
      </c>
      <c r="S1103" t="s">
        <v>11478</v>
      </c>
      <c r="Y1103" s="4" t="s">
        <v>11127</v>
      </c>
      <c r="Z1103" s="9">
        <v>1</v>
      </c>
    </row>
    <row r="1104" spans="1:26" x14ac:dyDescent="0.25">
      <c r="A1104" t="s">
        <v>830</v>
      </c>
      <c r="B1104" t="s">
        <v>831</v>
      </c>
      <c r="C1104" t="s">
        <v>16</v>
      </c>
      <c r="D1104" t="s">
        <v>102</v>
      </c>
      <c r="E1104" t="s">
        <v>695</v>
      </c>
      <c r="F1104" t="s">
        <v>832</v>
      </c>
      <c r="G1104" t="s">
        <v>833</v>
      </c>
      <c r="H1104" t="s">
        <v>834</v>
      </c>
      <c r="I1104" t="s">
        <v>34</v>
      </c>
      <c r="J1104" t="s">
        <v>43</v>
      </c>
      <c r="K1104" t="s">
        <v>24</v>
      </c>
      <c r="L1104" t="s">
        <v>82</v>
      </c>
      <c r="M1104" t="s">
        <v>835</v>
      </c>
      <c r="N1104" t="s">
        <v>46</v>
      </c>
      <c r="P1104" t="s">
        <v>11483</v>
      </c>
      <c r="Q1104" t="s">
        <v>10531</v>
      </c>
      <c r="R1104">
        <v>1</v>
      </c>
      <c r="S1104" t="s">
        <v>11478</v>
      </c>
      <c r="Y1104" s="4" t="s">
        <v>11981</v>
      </c>
      <c r="Z1104" s="9">
        <v>1</v>
      </c>
    </row>
    <row r="1105" spans="1:26" x14ac:dyDescent="0.25">
      <c r="A1105" t="s">
        <v>830</v>
      </c>
      <c r="B1105" t="s">
        <v>831</v>
      </c>
      <c r="C1105" t="s">
        <v>16</v>
      </c>
      <c r="D1105" t="s">
        <v>102</v>
      </c>
      <c r="E1105" t="s">
        <v>695</v>
      </c>
      <c r="F1105" t="s">
        <v>832</v>
      </c>
      <c r="G1105" t="s">
        <v>833</v>
      </c>
      <c r="H1105" t="s">
        <v>834</v>
      </c>
      <c r="I1105" t="s">
        <v>34</v>
      </c>
      <c r="J1105" t="s">
        <v>43</v>
      </c>
      <c r="K1105" t="s">
        <v>24</v>
      </c>
      <c r="L1105" t="s">
        <v>82</v>
      </c>
      <c r="M1105" t="s">
        <v>835</v>
      </c>
      <c r="N1105" t="s">
        <v>46</v>
      </c>
      <c r="P1105" t="s">
        <v>11484</v>
      </c>
      <c r="Q1105" t="s">
        <v>10650</v>
      </c>
      <c r="R1105">
        <v>1</v>
      </c>
      <c r="S1105" t="s">
        <v>11478</v>
      </c>
      <c r="Y1105" s="4" t="s">
        <v>11727</v>
      </c>
      <c r="Z1105" s="9">
        <v>1</v>
      </c>
    </row>
    <row r="1106" spans="1:26" x14ac:dyDescent="0.25">
      <c r="A1106" t="s">
        <v>830</v>
      </c>
      <c r="B1106" t="s">
        <v>831</v>
      </c>
      <c r="C1106" t="s">
        <v>16</v>
      </c>
      <c r="D1106" t="s">
        <v>102</v>
      </c>
      <c r="E1106" t="s">
        <v>695</v>
      </c>
      <c r="F1106" t="s">
        <v>832</v>
      </c>
      <c r="G1106" t="s">
        <v>833</v>
      </c>
      <c r="H1106" t="s">
        <v>834</v>
      </c>
      <c r="I1106" t="s">
        <v>34</v>
      </c>
      <c r="J1106" t="s">
        <v>43</v>
      </c>
      <c r="K1106" t="s">
        <v>24</v>
      </c>
      <c r="L1106" t="s">
        <v>82</v>
      </c>
      <c r="M1106" t="s">
        <v>835</v>
      </c>
      <c r="N1106" t="s">
        <v>46</v>
      </c>
      <c r="P1106" t="s">
        <v>11485</v>
      </c>
      <c r="Q1106" t="s">
        <v>10650</v>
      </c>
      <c r="R1106">
        <v>1</v>
      </c>
      <c r="S1106" t="s">
        <v>11478</v>
      </c>
      <c r="Y1106" s="4" t="s">
        <v>11693</v>
      </c>
      <c r="Z1106" s="9">
        <v>1</v>
      </c>
    </row>
    <row r="1107" spans="1:26" x14ac:dyDescent="0.25">
      <c r="A1107" t="s">
        <v>830</v>
      </c>
      <c r="B1107" t="s">
        <v>831</v>
      </c>
      <c r="C1107" t="s">
        <v>16</v>
      </c>
      <c r="D1107" t="s">
        <v>102</v>
      </c>
      <c r="E1107" t="s">
        <v>695</v>
      </c>
      <c r="F1107" t="s">
        <v>832</v>
      </c>
      <c r="G1107" t="s">
        <v>833</v>
      </c>
      <c r="H1107" t="s">
        <v>834</v>
      </c>
      <c r="I1107" t="s">
        <v>34</v>
      </c>
      <c r="J1107" t="s">
        <v>43</v>
      </c>
      <c r="K1107" t="s">
        <v>24</v>
      </c>
      <c r="L1107" t="s">
        <v>82</v>
      </c>
      <c r="M1107" t="s">
        <v>835</v>
      </c>
      <c r="N1107" t="s">
        <v>46</v>
      </c>
      <c r="P1107" t="s">
        <v>11486</v>
      </c>
      <c r="Q1107" t="s">
        <v>10650</v>
      </c>
      <c r="R1107">
        <v>1</v>
      </c>
      <c r="S1107" t="s">
        <v>11478</v>
      </c>
      <c r="Y1107" s="4" t="s">
        <v>12558</v>
      </c>
      <c r="Z1107" s="9">
        <v>1</v>
      </c>
    </row>
    <row r="1108" spans="1:26" x14ac:dyDescent="0.25">
      <c r="A1108" t="s">
        <v>830</v>
      </c>
      <c r="B1108" t="s">
        <v>831</v>
      </c>
      <c r="C1108" t="s">
        <v>16</v>
      </c>
      <c r="D1108" t="s">
        <v>102</v>
      </c>
      <c r="E1108" t="s">
        <v>695</v>
      </c>
      <c r="F1108" t="s">
        <v>832</v>
      </c>
      <c r="G1108" t="s">
        <v>833</v>
      </c>
      <c r="H1108" t="s">
        <v>834</v>
      </c>
      <c r="I1108" t="s">
        <v>34</v>
      </c>
      <c r="J1108" t="s">
        <v>43</v>
      </c>
      <c r="K1108" t="s">
        <v>24</v>
      </c>
      <c r="L1108" t="s">
        <v>82</v>
      </c>
      <c r="M1108" t="s">
        <v>835</v>
      </c>
      <c r="N1108" t="s">
        <v>46</v>
      </c>
      <c r="P1108" t="s">
        <v>11487</v>
      </c>
      <c r="Q1108" t="s">
        <v>10650</v>
      </c>
      <c r="R1108">
        <v>1</v>
      </c>
      <c r="S1108" t="s">
        <v>11478</v>
      </c>
      <c r="Y1108" s="4" t="s">
        <v>12385</v>
      </c>
      <c r="Z1108" s="9">
        <v>1</v>
      </c>
    </row>
    <row r="1109" spans="1:26" x14ac:dyDescent="0.25">
      <c r="A1109" t="s">
        <v>830</v>
      </c>
      <c r="B1109" t="s">
        <v>831</v>
      </c>
      <c r="C1109" t="s">
        <v>16</v>
      </c>
      <c r="D1109" t="s">
        <v>102</v>
      </c>
      <c r="E1109" t="s">
        <v>695</v>
      </c>
      <c r="F1109" t="s">
        <v>832</v>
      </c>
      <c r="G1109" t="s">
        <v>833</v>
      </c>
      <c r="H1109" t="s">
        <v>834</v>
      </c>
      <c r="I1109" t="s">
        <v>34</v>
      </c>
      <c r="J1109" t="s">
        <v>43</v>
      </c>
      <c r="K1109" t="s">
        <v>24</v>
      </c>
      <c r="L1109" t="s">
        <v>82</v>
      </c>
      <c r="M1109" t="s">
        <v>835</v>
      </c>
      <c r="N1109" t="s">
        <v>46</v>
      </c>
      <c r="P1109" t="s">
        <v>11488</v>
      </c>
      <c r="Q1109" t="s">
        <v>10390</v>
      </c>
      <c r="R1109">
        <v>1</v>
      </c>
      <c r="S1109" t="s">
        <v>11478</v>
      </c>
      <c r="Y1109" s="4" t="s">
        <v>13069</v>
      </c>
      <c r="Z1109" s="9">
        <v>1</v>
      </c>
    </row>
    <row r="1110" spans="1:26" x14ac:dyDescent="0.25">
      <c r="A1110" t="s">
        <v>830</v>
      </c>
      <c r="B1110" t="s">
        <v>831</v>
      </c>
      <c r="C1110" t="s">
        <v>16</v>
      </c>
      <c r="D1110" t="s">
        <v>102</v>
      </c>
      <c r="E1110" t="s">
        <v>695</v>
      </c>
      <c r="F1110" t="s">
        <v>832</v>
      </c>
      <c r="G1110" t="s">
        <v>833</v>
      </c>
      <c r="H1110" t="s">
        <v>834</v>
      </c>
      <c r="I1110" t="s">
        <v>34</v>
      </c>
      <c r="J1110" t="s">
        <v>43</v>
      </c>
      <c r="K1110" t="s">
        <v>24</v>
      </c>
      <c r="L1110" t="s">
        <v>82</v>
      </c>
      <c r="M1110" t="s">
        <v>835</v>
      </c>
      <c r="N1110" t="s">
        <v>46</v>
      </c>
      <c r="P1110" t="s">
        <v>11489</v>
      </c>
      <c r="Q1110" t="s">
        <v>10390</v>
      </c>
      <c r="R1110">
        <v>1</v>
      </c>
      <c r="S1110" t="s">
        <v>11478</v>
      </c>
      <c r="Y1110" s="4" t="s">
        <v>12738</v>
      </c>
      <c r="Z1110" s="9">
        <v>1</v>
      </c>
    </row>
    <row r="1111" spans="1:26" x14ac:dyDescent="0.25">
      <c r="A1111" t="s">
        <v>830</v>
      </c>
      <c r="B1111" t="s">
        <v>831</v>
      </c>
      <c r="C1111" t="s">
        <v>16</v>
      </c>
      <c r="D1111" t="s">
        <v>102</v>
      </c>
      <c r="E1111" t="s">
        <v>695</v>
      </c>
      <c r="F1111" t="s">
        <v>832</v>
      </c>
      <c r="G1111" t="s">
        <v>833</v>
      </c>
      <c r="H1111" t="s">
        <v>834</v>
      </c>
      <c r="I1111" t="s">
        <v>34</v>
      </c>
      <c r="J1111" t="s">
        <v>43</v>
      </c>
      <c r="K1111" t="s">
        <v>24</v>
      </c>
      <c r="L1111" t="s">
        <v>82</v>
      </c>
      <c r="M1111" t="s">
        <v>835</v>
      </c>
      <c r="N1111" t="s">
        <v>46</v>
      </c>
      <c r="P1111" t="s">
        <v>11490</v>
      </c>
      <c r="Q1111" t="s">
        <v>11491</v>
      </c>
      <c r="R1111">
        <v>2</v>
      </c>
      <c r="S1111" t="s">
        <v>11478</v>
      </c>
      <c r="Y1111" s="4" t="s">
        <v>12644</v>
      </c>
      <c r="Z1111" s="9">
        <v>1</v>
      </c>
    </row>
    <row r="1112" spans="1:26" x14ac:dyDescent="0.25">
      <c r="A1112" t="s">
        <v>830</v>
      </c>
      <c r="B1112" t="s">
        <v>831</v>
      </c>
      <c r="C1112" t="s">
        <v>16</v>
      </c>
      <c r="D1112" t="s">
        <v>102</v>
      </c>
      <c r="E1112" t="s">
        <v>695</v>
      </c>
      <c r="F1112" t="s">
        <v>832</v>
      </c>
      <c r="G1112" t="s">
        <v>833</v>
      </c>
      <c r="H1112" t="s">
        <v>834</v>
      </c>
      <c r="I1112" t="s">
        <v>34</v>
      </c>
      <c r="J1112" t="s">
        <v>43</v>
      </c>
      <c r="K1112" t="s">
        <v>24</v>
      </c>
      <c r="L1112" t="s">
        <v>82</v>
      </c>
      <c r="M1112" t="s">
        <v>835</v>
      </c>
      <c r="N1112" t="s">
        <v>46</v>
      </c>
      <c r="P1112" t="s">
        <v>11492</v>
      </c>
      <c r="Q1112" t="s">
        <v>10148</v>
      </c>
      <c r="R1112">
        <v>1</v>
      </c>
      <c r="S1112" t="s">
        <v>11478</v>
      </c>
      <c r="Y1112" s="4" t="s">
        <v>12399</v>
      </c>
      <c r="Z1112" s="9">
        <v>1</v>
      </c>
    </row>
    <row r="1113" spans="1:26" x14ac:dyDescent="0.25">
      <c r="A1113" t="s">
        <v>830</v>
      </c>
      <c r="B1113" t="s">
        <v>831</v>
      </c>
      <c r="C1113" t="s">
        <v>16</v>
      </c>
      <c r="D1113" t="s">
        <v>102</v>
      </c>
      <c r="E1113" t="s">
        <v>695</v>
      </c>
      <c r="F1113" t="s">
        <v>832</v>
      </c>
      <c r="G1113" t="s">
        <v>833</v>
      </c>
      <c r="H1113" t="s">
        <v>834</v>
      </c>
      <c r="I1113" t="s">
        <v>34</v>
      </c>
      <c r="J1113" t="s">
        <v>43</v>
      </c>
      <c r="K1113" t="s">
        <v>24</v>
      </c>
      <c r="L1113" t="s">
        <v>82</v>
      </c>
      <c r="M1113" t="s">
        <v>835</v>
      </c>
      <c r="N1113" t="s">
        <v>46</v>
      </c>
      <c r="P1113" t="s">
        <v>11493</v>
      </c>
      <c r="Q1113" t="s">
        <v>11491</v>
      </c>
      <c r="R1113">
        <v>2</v>
      </c>
      <c r="S1113" t="s">
        <v>11478</v>
      </c>
      <c r="Y1113" s="4" t="s">
        <v>12103</v>
      </c>
      <c r="Z1113" s="9">
        <v>1</v>
      </c>
    </row>
    <row r="1114" spans="1:26" x14ac:dyDescent="0.25">
      <c r="A1114" t="s">
        <v>830</v>
      </c>
      <c r="B1114" t="s">
        <v>831</v>
      </c>
      <c r="C1114" t="s">
        <v>16</v>
      </c>
      <c r="D1114" t="s">
        <v>102</v>
      </c>
      <c r="E1114" t="s">
        <v>695</v>
      </c>
      <c r="F1114" t="s">
        <v>832</v>
      </c>
      <c r="G1114" t="s">
        <v>833</v>
      </c>
      <c r="H1114" t="s">
        <v>834</v>
      </c>
      <c r="I1114" t="s">
        <v>34</v>
      </c>
      <c r="J1114" t="s">
        <v>43</v>
      </c>
      <c r="K1114" t="s">
        <v>24</v>
      </c>
      <c r="L1114" t="s">
        <v>82</v>
      </c>
      <c r="M1114" t="s">
        <v>835</v>
      </c>
      <c r="N1114" t="s">
        <v>46</v>
      </c>
      <c r="P1114" t="s">
        <v>11494</v>
      </c>
      <c r="Q1114" t="s">
        <v>10148</v>
      </c>
      <c r="R1114">
        <v>1</v>
      </c>
      <c r="S1114" t="s">
        <v>11478</v>
      </c>
      <c r="Y1114" s="4" t="s">
        <v>10955</v>
      </c>
      <c r="Z1114" s="9">
        <v>1</v>
      </c>
    </row>
    <row r="1115" spans="1:26" x14ac:dyDescent="0.25">
      <c r="A1115" t="s">
        <v>830</v>
      </c>
      <c r="B1115" t="s">
        <v>831</v>
      </c>
      <c r="C1115" t="s">
        <v>16</v>
      </c>
      <c r="D1115" t="s">
        <v>102</v>
      </c>
      <c r="E1115" t="s">
        <v>695</v>
      </c>
      <c r="F1115" t="s">
        <v>832</v>
      </c>
      <c r="G1115" t="s">
        <v>833</v>
      </c>
      <c r="H1115" t="s">
        <v>834</v>
      </c>
      <c r="I1115" t="s">
        <v>34</v>
      </c>
      <c r="J1115" t="s">
        <v>43</v>
      </c>
      <c r="K1115" t="s">
        <v>24</v>
      </c>
      <c r="L1115" t="s">
        <v>82</v>
      </c>
      <c r="M1115" t="s">
        <v>835</v>
      </c>
      <c r="N1115" t="s">
        <v>46</v>
      </c>
      <c r="P1115" t="s">
        <v>11495</v>
      </c>
      <c r="Q1115" t="s">
        <v>10148</v>
      </c>
      <c r="R1115">
        <v>1</v>
      </c>
      <c r="S1115" t="s">
        <v>11478</v>
      </c>
      <c r="Y1115" s="4" t="s">
        <v>12785</v>
      </c>
      <c r="Z1115" s="9">
        <v>1</v>
      </c>
    </row>
    <row r="1116" spans="1:26" x14ac:dyDescent="0.25">
      <c r="A1116" t="s">
        <v>830</v>
      </c>
      <c r="B1116" t="s">
        <v>831</v>
      </c>
      <c r="C1116" t="s">
        <v>16</v>
      </c>
      <c r="D1116" t="s">
        <v>102</v>
      </c>
      <c r="E1116" t="s">
        <v>695</v>
      </c>
      <c r="F1116" t="s">
        <v>832</v>
      </c>
      <c r="G1116" t="s">
        <v>833</v>
      </c>
      <c r="H1116" t="s">
        <v>834</v>
      </c>
      <c r="I1116" t="s">
        <v>34</v>
      </c>
      <c r="J1116" t="s">
        <v>43</v>
      </c>
      <c r="K1116" t="s">
        <v>24</v>
      </c>
      <c r="L1116" t="s">
        <v>82</v>
      </c>
      <c r="M1116" t="s">
        <v>835</v>
      </c>
      <c r="N1116" t="s">
        <v>46</v>
      </c>
      <c r="P1116" t="s">
        <v>11496</v>
      </c>
      <c r="Q1116" t="s">
        <v>10148</v>
      </c>
      <c r="R1116">
        <v>1</v>
      </c>
      <c r="S1116" t="s">
        <v>11478</v>
      </c>
      <c r="Y1116" s="4" t="s">
        <v>13090</v>
      </c>
      <c r="Z1116" s="9">
        <v>1</v>
      </c>
    </row>
    <row r="1117" spans="1:26" x14ac:dyDescent="0.25">
      <c r="A1117" t="s">
        <v>830</v>
      </c>
      <c r="B1117" t="s">
        <v>831</v>
      </c>
      <c r="C1117" t="s">
        <v>16</v>
      </c>
      <c r="D1117" t="s">
        <v>102</v>
      </c>
      <c r="E1117" t="s">
        <v>695</v>
      </c>
      <c r="F1117" t="s">
        <v>832</v>
      </c>
      <c r="G1117" t="s">
        <v>833</v>
      </c>
      <c r="H1117" t="s">
        <v>834</v>
      </c>
      <c r="I1117" t="s">
        <v>34</v>
      </c>
      <c r="J1117" t="s">
        <v>43</v>
      </c>
      <c r="K1117" t="s">
        <v>24</v>
      </c>
      <c r="L1117" t="s">
        <v>82</v>
      </c>
      <c r="M1117" t="s">
        <v>835</v>
      </c>
      <c r="N1117" t="s">
        <v>46</v>
      </c>
      <c r="P1117" t="s">
        <v>11497</v>
      </c>
      <c r="Q1117" t="s">
        <v>11491</v>
      </c>
      <c r="R1117">
        <v>2</v>
      </c>
      <c r="S1117" t="s">
        <v>11478</v>
      </c>
      <c r="Y1117" s="4" t="s">
        <v>11210</v>
      </c>
      <c r="Z1117" s="9">
        <v>1</v>
      </c>
    </row>
    <row r="1118" spans="1:26" x14ac:dyDescent="0.25">
      <c r="A1118" t="s">
        <v>830</v>
      </c>
      <c r="B1118" t="s">
        <v>831</v>
      </c>
      <c r="C1118" t="s">
        <v>16</v>
      </c>
      <c r="D1118" t="s">
        <v>102</v>
      </c>
      <c r="E1118" t="s">
        <v>695</v>
      </c>
      <c r="F1118" t="s">
        <v>832</v>
      </c>
      <c r="G1118" t="s">
        <v>833</v>
      </c>
      <c r="H1118" t="s">
        <v>834</v>
      </c>
      <c r="I1118" t="s">
        <v>34</v>
      </c>
      <c r="J1118" t="s">
        <v>43</v>
      </c>
      <c r="K1118" t="s">
        <v>24</v>
      </c>
      <c r="L1118" t="s">
        <v>82</v>
      </c>
      <c r="M1118" t="s">
        <v>835</v>
      </c>
      <c r="N1118" t="s">
        <v>46</v>
      </c>
      <c r="P1118" t="s">
        <v>11498</v>
      </c>
      <c r="Q1118" t="s">
        <v>11491</v>
      </c>
      <c r="R1118">
        <v>2</v>
      </c>
      <c r="S1118" t="s">
        <v>11478</v>
      </c>
      <c r="Y1118" s="4" t="s">
        <v>11695</v>
      </c>
      <c r="Z1118" s="9">
        <v>1</v>
      </c>
    </row>
    <row r="1119" spans="1:26" x14ac:dyDescent="0.25">
      <c r="A1119" t="s">
        <v>830</v>
      </c>
      <c r="B1119" t="s">
        <v>831</v>
      </c>
      <c r="C1119" t="s">
        <v>16</v>
      </c>
      <c r="D1119" t="s">
        <v>102</v>
      </c>
      <c r="E1119" t="s">
        <v>695</v>
      </c>
      <c r="F1119" t="s">
        <v>832</v>
      </c>
      <c r="G1119" t="s">
        <v>833</v>
      </c>
      <c r="H1119" t="s">
        <v>834</v>
      </c>
      <c r="I1119" t="s">
        <v>34</v>
      </c>
      <c r="J1119" t="s">
        <v>43</v>
      </c>
      <c r="K1119" t="s">
        <v>24</v>
      </c>
      <c r="L1119" t="s">
        <v>82</v>
      </c>
      <c r="M1119" t="s">
        <v>835</v>
      </c>
      <c r="N1119" t="s">
        <v>46</v>
      </c>
      <c r="P1119" t="s">
        <v>11499</v>
      </c>
      <c r="Q1119" t="s">
        <v>11500</v>
      </c>
      <c r="R1119">
        <v>1</v>
      </c>
      <c r="S1119" t="s">
        <v>11478</v>
      </c>
      <c r="Y1119" s="4" t="s">
        <v>12153</v>
      </c>
      <c r="Z1119" s="9">
        <v>1</v>
      </c>
    </row>
    <row r="1120" spans="1:26" x14ac:dyDescent="0.25">
      <c r="A1120" t="s">
        <v>830</v>
      </c>
      <c r="B1120" t="s">
        <v>831</v>
      </c>
      <c r="C1120" t="s">
        <v>16</v>
      </c>
      <c r="D1120" t="s">
        <v>102</v>
      </c>
      <c r="E1120" t="s">
        <v>695</v>
      </c>
      <c r="F1120" t="s">
        <v>832</v>
      </c>
      <c r="G1120" t="s">
        <v>833</v>
      </c>
      <c r="H1120" t="s">
        <v>834</v>
      </c>
      <c r="I1120" t="s">
        <v>34</v>
      </c>
      <c r="J1120" t="s">
        <v>43</v>
      </c>
      <c r="K1120" t="s">
        <v>24</v>
      </c>
      <c r="L1120" t="s">
        <v>82</v>
      </c>
      <c r="M1120" t="s">
        <v>835</v>
      </c>
      <c r="N1120" t="s">
        <v>46</v>
      </c>
      <c r="P1120" t="s">
        <v>11501</v>
      </c>
      <c r="Q1120" t="s">
        <v>11114</v>
      </c>
      <c r="R1120">
        <v>1</v>
      </c>
      <c r="S1120" t="s">
        <v>11478</v>
      </c>
      <c r="Y1120" s="4" t="s">
        <v>11565</v>
      </c>
      <c r="Z1120" s="9">
        <v>1</v>
      </c>
    </row>
    <row r="1121" spans="1:26" x14ac:dyDescent="0.25">
      <c r="A1121" t="s">
        <v>830</v>
      </c>
      <c r="B1121" t="s">
        <v>831</v>
      </c>
      <c r="C1121" t="s">
        <v>16</v>
      </c>
      <c r="D1121" t="s">
        <v>102</v>
      </c>
      <c r="E1121" t="s">
        <v>695</v>
      </c>
      <c r="F1121" t="s">
        <v>832</v>
      </c>
      <c r="G1121" t="s">
        <v>833</v>
      </c>
      <c r="H1121" t="s">
        <v>834</v>
      </c>
      <c r="I1121" t="s">
        <v>34</v>
      </c>
      <c r="J1121" t="s">
        <v>43</v>
      </c>
      <c r="K1121" t="s">
        <v>24</v>
      </c>
      <c r="L1121" t="s">
        <v>82</v>
      </c>
      <c r="M1121" t="s">
        <v>835</v>
      </c>
      <c r="N1121" t="s">
        <v>46</v>
      </c>
      <c r="P1121" t="s">
        <v>11502</v>
      </c>
      <c r="Q1121" t="s">
        <v>11114</v>
      </c>
      <c r="R1121">
        <v>1</v>
      </c>
      <c r="S1121" t="s">
        <v>11478</v>
      </c>
      <c r="Y1121" s="4" t="s">
        <v>12119</v>
      </c>
      <c r="Z1121" s="9">
        <v>1</v>
      </c>
    </row>
    <row r="1122" spans="1:26" x14ac:dyDescent="0.25">
      <c r="A1122" t="s">
        <v>830</v>
      </c>
      <c r="B1122" t="s">
        <v>831</v>
      </c>
      <c r="C1122" t="s">
        <v>16</v>
      </c>
      <c r="D1122" t="s">
        <v>102</v>
      </c>
      <c r="E1122" t="s">
        <v>695</v>
      </c>
      <c r="F1122" t="s">
        <v>832</v>
      </c>
      <c r="G1122" t="s">
        <v>833</v>
      </c>
      <c r="H1122" t="s">
        <v>834</v>
      </c>
      <c r="I1122" t="s">
        <v>34</v>
      </c>
      <c r="J1122" t="s">
        <v>43</v>
      </c>
      <c r="K1122" t="s">
        <v>24</v>
      </c>
      <c r="L1122" t="s">
        <v>82</v>
      </c>
      <c r="M1122" t="s">
        <v>835</v>
      </c>
      <c r="N1122" t="s">
        <v>46</v>
      </c>
      <c r="P1122" t="s">
        <v>4450</v>
      </c>
      <c r="Q1122" t="s">
        <v>11503</v>
      </c>
      <c r="R1122">
        <v>2</v>
      </c>
      <c r="S1122" t="s">
        <v>11478</v>
      </c>
      <c r="Y1122" s="4" t="s">
        <v>10672</v>
      </c>
      <c r="Z1122" s="9">
        <v>1</v>
      </c>
    </row>
    <row r="1123" spans="1:26" x14ac:dyDescent="0.25">
      <c r="A1123" t="s">
        <v>830</v>
      </c>
      <c r="B1123" t="s">
        <v>831</v>
      </c>
      <c r="C1123" t="s">
        <v>16</v>
      </c>
      <c r="D1123" t="s">
        <v>102</v>
      </c>
      <c r="E1123" t="s">
        <v>695</v>
      </c>
      <c r="F1123" t="s">
        <v>832</v>
      </c>
      <c r="G1123" t="s">
        <v>833</v>
      </c>
      <c r="H1123" t="s">
        <v>834</v>
      </c>
      <c r="I1123" t="s">
        <v>34</v>
      </c>
      <c r="J1123" t="s">
        <v>43</v>
      </c>
      <c r="K1123" t="s">
        <v>24</v>
      </c>
      <c r="L1123" t="s">
        <v>82</v>
      </c>
      <c r="M1123" t="s">
        <v>835</v>
      </c>
      <c r="N1123" t="s">
        <v>46</v>
      </c>
      <c r="P1123" t="s">
        <v>11504</v>
      </c>
      <c r="Q1123" t="s">
        <v>10152</v>
      </c>
      <c r="R1123">
        <v>1</v>
      </c>
      <c r="S1123" t="s">
        <v>11478</v>
      </c>
      <c r="Y1123" s="4" t="s">
        <v>12118</v>
      </c>
      <c r="Z1123" s="9">
        <v>1</v>
      </c>
    </row>
    <row r="1124" spans="1:26" x14ac:dyDescent="0.25">
      <c r="A1124" t="s">
        <v>830</v>
      </c>
      <c r="B1124" t="s">
        <v>831</v>
      </c>
      <c r="C1124" t="s">
        <v>16</v>
      </c>
      <c r="D1124" t="s">
        <v>102</v>
      </c>
      <c r="E1124" t="s">
        <v>695</v>
      </c>
      <c r="F1124" t="s">
        <v>832</v>
      </c>
      <c r="G1124" t="s">
        <v>833</v>
      </c>
      <c r="H1124" t="s">
        <v>834</v>
      </c>
      <c r="I1124" t="s">
        <v>34</v>
      </c>
      <c r="J1124" t="s">
        <v>43</v>
      </c>
      <c r="K1124" t="s">
        <v>24</v>
      </c>
      <c r="L1124" t="s">
        <v>82</v>
      </c>
      <c r="M1124" t="s">
        <v>835</v>
      </c>
      <c r="N1124" t="s">
        <v>46</v>
      </c>
      <c r="P1124" t="s">
        <v>11505</v>
      </c>
      <c r="Q1124" t="s">
        <v>10152</v>
      </c>
      <c r="R1124">
        <v>1</v>
      </c>
      <c r="S1124" t="s">
        <v>11478</v>
      </c>
      <c r="Y1124" s="4" t="s">
        <v>12280</v>
      </c>
      <c r="Z1124" s="9">
        <v>1</v>
      </c>
    </row>
    <row r="1125" spans="1:26" x14ac:dyDescent="0.25">
      <c r="A1125" t="s">
        <v>830</v>
      </c>
      <c r="B1125" t="s">
        <v>831</v>
      </c>
      <c r="C1125" t="s">
        <v>16</v>
      </c>
      <c r="D1125" t="s">
        <v>102</v>
      </c>
      <c r="E1125" t="s">
        <v>695</v>
      </c>
      <c r="F1125" t="s">
        <v>832</v>
      </c>
      <c r="G1125" t="s">
        <v>833</v>
      </c>
      <c r="H1125" t="s">
        <v>834</v>
      </c>
      <c r="I1125" t="s">
        <v>34</v>
      </c>
      <c r="J1125" t="s">
        <v>43</v>
      </c>
      <c r="K1125" t="s">
        <v>24</v>
      </c>
      <c r="L1125" t="s">
        <v>82</v>
      </c>
      <c r="M1125" t="s">
        <v>835</v>
      </c>
      <c r="N1125" t="s">
        <v>46</v>
      </c>
      <c r="P1125" t="s">
        <v>11506</v>
      </c>
      <c r="Q1125" t="s">
        <v>10529</v>
      </c>
      <c r="R1125">
        <v>1</v>
      </c>
      <c r="S1125" t="s">
        <v>11478</v>
      </c>
      <c r="Y1125" s="4" t="s">
        <v>12759</v>
      </c>
      <c r="Z1125" s="9">
        <v>1</v>
      </c>
    </row>
    <row r="1126" spans="1:26" x14ac:dyDescent="0.25">
      <c r="A1126" t="s">
        <v>830</v>
      </c>
      <c r="B1126" t="s">
        <v>831</v>
      </c>
      <c r="C1126" t="s">
        <v>16</v>
      </c>
      <c r="D1126" t="s">
        <v>102</v>
      </c>
      <c r="E1126" t="s">
        <v>695</v>
      </c>
      <c r="F1126" t="s">
        <v>832</v>
      </c>
      <c r="G1126" t="s">
        <v>833</v>
      </c>
      <c r="H1126" t="s">
        <v>834</v>
      </c>
      <c r="I1126" t="s">
        <v>34</v>
      </c>
      <c r="J1126" t="s">
        <v>43</v>
      </c>
      <c r="K1126" t="s">
        <v>24</v>
      </c>
      <c r="L1126" t="s">
        <v>82</v>
      </c>
      <c r="M1126" t="s">
        <v>835</v>
      </c>
      <c r="N1126" t="s">
        <v>46</v>
      </c>
      <c r="P1126" t="s">
        <v>2109</v>
      </c>
      <c r="Q1126" t="s">
        <v>10529</v>
      </c>
      <c r="R1126">
        <v>1</v>
      </c>
      <c r="S1126" t="s">
        <v>11478</v>
      </c>
      <c r="Y1126" s="4" t="s">
        <v>10454</v>
      </c>
      <c r="Z1126" s="9">
        <v>1</v>
      </c>
    </row>
    <row r="1127" spans="1:26" x14ac:dyDescent="0.25">
      <c r="A1127" t="s">
        <v>830</v>
      </c>
      <c r="B1127" t="s">
        <v>831</v>
      </c>
      <c r="C1127" t="s">
        <v>16</v>
      </c>
      <c r="D1127" t="s">
        <v>102</v>
      </c>
      <c r="E1127" t="s">
        <v>695</v>
      </c>
      <c r="F1127" t="s">
        <v>832</v>
      </c>
      <c r="G1127" t="s">
        <v>833</v>
      </c>
      <c r="H1127" t="s">
        <v>834</v>
      </c>
      <c r="I1127" t="s">
        <v>34</v>
      </c>
      <c r="J1127" t="s">
        <v>43</v>
      </c>
      <c r="K1127" t="s">
        <v>24</v>
      </c>
      <c r="L1127" t="s">
        <v>82</v>
      </c>
      <c r="M1127" t="s">
        <v>835</v>
      </c>
      <c r="N1127" t="s">
        <v>46</v>
      </c>
      <c r="P1127" t="s">
        <v>11507</v>
      </c>
      <c r="Q1127" t="s">
        <v>11508</v>
      </c>
      <c r="R1127">
        <v>1</v>
      </c>
      <c r="S1127" t="s">
        <v>11478</v>
      </c>
      <c r="Y1127" s="4" t="s">
        <v>12918</v>
      </c>
      <c r="Z1127" s="9">
        <v>1</v>
      </c>
    </row>
    <row r="1128" spans="1:26" x14ac:dyDescent="0.25">
      <c r="A1128" t="s">
        <v>830</v>
      </c>
      <c r="B1128" t="s">
        <v>831</v>
      </c>
      <c r="C1128" t="s">
        <v>16</v>
      </c>
      <c r="D1128" t="s">
        <v>102</v>
      </c>
      <c r="E1128" t="s">
        <v>695</v>
      </c>
      <c r="F1128" t="s">
        <v>832</v>
      </c>
      <c r="G1128" t="s">
        <v>833</v>
      </c>
      <c r="H1128" t="s">
        <v>834</v>
      </c>
      <c r="I1128" t="s">
        <v>34</v>
      </c>
      <c r="J1128" t="s">
        <v>43</v>
      </c>
      <c r="K1128" t="s">
        <v>24</v>
      </c>
      <c r="L1128" t="s">
        <v>82</v>
      </c>
      <c r="M1128" t="s">
        <v>835</v>
      </c>
      <c r="N1128" t="s">
        <v>46</v>
      </c>
      <c r="P1128" t="s">
        <v>11509</v>
      </c>
      <c r="Q1128" t="s">
        <v>11508</v>
      </c>
      <c r="R1128">
        <v>1</v>
      </c>
      <c r="S1128" t="s">
        <v>11478</v>
      </c>
      <c r="Y1128" s="4" t="s">
        <v>11623</v>
      </c>
      <c r="Z1128" s="9">
        <v>1</v>
      </c>
    </row>
    <row r="1129" spans="1:26" x14ac:dyDescent="0.25">
      <c r="A1129" t="s">
        <v>830</v>
      </c>
      <c r="B1129" t="s">
        <v>831</v>
      </c>
      <c r="C1129" t="s">
        <v>16</v>
      </c>
      <c r="D1129" t="s">
        <v>102</v>
      </c>
      <c r="E1129" t="s">
        <v>695</v>
      </c>
      <c r="F1129" t="s">
        <v>832</v>
      </c>
      <c r="G1129" t="s">
        <v>833</v>
      </c>
      <c r="H1129" t="s">
        <v>834</v>
      </c>
      <c r="I1129" t="s">
        <v>34</v>
      </c>
      <c r="J1129" t="s">
        <v>43</v>
      </c>
      <c r="K1129" t="s">
        <v>24</v>
      </c>
      <c r="L1129" t="s">
        <v>82</v>
      </c>
      <c r="M1129" t="s">
        <v>835</v>
      </c>
      <c r="N1129" t="s">
        <v>46</v>
      </c>
      <c r="P1129" t="s">
        <v>11510</v>
      </c>
      <c r="Q1129" t="s">
        <v>11508</v>
      </c>
      <c r="R1129">
        <v>1</v>
      </c>
      <c r="S1129" t="s">
        <v>11478</v>
      </c>
      <c r="Y1129" s="4" t="s">
        <v>10776</v>
      </c>
      <c r="Z1129" s="9">
        <v>1</v>
      </c>
    </row>
    <row r="1130" spans="1:26" x14ac:dyDescent="0.25">
      <c r="A1130" t="s">
        <v>830</v>
      </c>
      <c r="B1130" t="s">
        <v>831</v>
      </c>
      <c r="C1130" t="s">
        <v>16</v>
      </c>
      <c r="D1130" t="s">
        <v>102</v>
      </c>
      <c r="E1130" t="s">
        <v>695</v>
      </c>
      <c r="F1130" t="s">
        <v>832</v>
      </c>
      <c r="G1130" t="s">
        <v>833</v>
      </c>
      <c r="H1130" t="s">
        <v>834</v>
      </c>
      <c r="I1130" t="s">
        <v>34</v>
      </c>
      <c r="J1130" t="s">
        <v>43</v>
      </c>
      <c r="K1130" t="s">
        <v>24</v>
      </c>
      <c r="L1130" t="s">
        <v>82</v>
      </c>
      <c r="M1130" t="s">
        <v>835</v>
      </c>
      <c r="N1130" t="s">
        <v>46</v>
      </c>
      <c r="P1130" t="s">
        <v>11511</v>
      </c>
      <c r="Q1130" t="s">
        <v>10211</v>
      </c>
      <c r="R1130">
        <v>1</v>
      </c>
      <c r="S1130" t="s">
        <v>11478</v>
      </c>
      <c r="Y1130" s="4" t="s">
        <v>11794</v>
      </c>
      <c r="Z1130" s="9">
        <v>1</v>
      </c>
    </row>
    <row r="1131" spans="1:26" x14ac:dyDescent="0.25">
      <c r="A1131" t="s">
        <v>830</v>
      </c>
      <c r="B1131" t="s">
        <v>831</v>
      </c>
      <c r="C1131" t="s">
        <v>16</v>
      </c>
      <c r="D1131" t="s">
        <v>102</v>
      </c>
      <c r="E1131" t="s">
        <v>695</v>
      </c>
      <c r="F1131" t="s">
        <v>832</v>
      </c>
      <c r="G1131" t="s">
        <v>833</v>
      </c>
      <c r="H1131" t="s">
        <v>834</v>
      </c>
      <c r="I1131" t="s">
        <v>34</v>
      </c>
      <c r="J1131" t="s">
        <v>43</v>
      </c>
      <c r="K1131" t="s">
        <v>24</v>
      </c>
      <c r="L1131" t="s">
        <v>82</v>
      </c>
      <c r="M1131" t="s">
        <v>835</v>
      </c>
      <c r="N1131" t="s">
        <v>46</v>
      </c>
      <c r="P1131" t="s">
        <v>11512</v>
      </c>
      <c r="Q1131" t="s">
        <v>10211</v>
      </c>
      <c r="R1131">
        <v>1</v>
      </c>
      <c r="S1131" t="s">
        <v>11478</v>
      </c>
      <c r="Y1131" s="4" t="s">
        <v>10630</v>
      </c>
      <c r="Z1131" s="9">
        <v>1</v>
      </c>
    </row>
    <row r="1132" spans="1:26" x14ac:dyDescent="0.25">
      <c r="A1132" t="s">
        <v>830</v>
      </c>
      <c r="B1132" t="s">
        <v>831</v>
      </c>
      <c r="C1132" t="s">
        <v>16</v>
      </c>
      <c r="D1132" t="s">
        <v>102</v>
      </c>
      <c r="E1132" t="s">
        <v>695</v>
      </c>
      <c r="F1132" t="s">
        <v>832</v>
      </c>
      <c r="G1132" t="s">
        <v>833</v>
      </c>
      <c r="H1132" t="s">
        <v>834</v>
      </c>
      <c r="I1132" t="s">
        <v>34</v>
      </c>
      <c r="J1132" t="s">
        <v>43</v>
      </c>
      <c r="K1132" t="s">
        <v>24</v>
      </c>
      <c r="L1132" t="s">
        <v>82</v>
      </c>
      <c r="M1132" t="s">
        <v>835</v>
      </c>
      <c r="N1132" t="s">
        <v>46</v>
      </c>
      <c r="P1132" t="s">
        <v>11442</v>
      </c>
      <c r="Q1132" t="s">
        <v>10211</v>
      </c>
      <c r="R1132">
        <v>1</v>
      </c>
      <c r="S1132" t="s">
        <v>11478</v>
      </c>
      <c r="Y1132" s="4" t="s">
        <v>11638</v>
      </c>
      <c r="Z1132" s="9">
        <v>1</v>
      </c>
    </row>
    <row r="1133" spans="1:26" x14ac:dyDescent="0.25">
      <c r="A1133" t="s">
        <v>830</v>
      </c>
      <c r="B1133" t="s">
        <v>831</v>
      </c>
      <c r="C1133" t="s">
        <v>16</v>
      </c>
      <c r="D1133" t="s">
        <v>102</v>
      </c>
      <c r="E1133" t="s">
        <v>695</v>
      </c>
      <c r="F1133" t="s">
        <v>832</v>
      </c>
      <c r="G1133" t="s">
        <v>833</v>
      </c>
      <c r="H1133" t="s">
        <v>834</v>
      </c>
      <c r="I1133" t="s">
        <v>34</v>
      </c>
      <c r="J1133" t="s">
        <v>43</v>
      </c>
      <c r="K1133" t="s">
        <v>24</v>
      </c>
      <c r="L1133" t="s">
        <v>82</v>
      </c>
      <c r="M1133" t="s">
        <v>835</v>
      </c>
      <c r="N1133" t="s">
        <v>46</v>
      </c>
      <c r="P1133" t="s">
        <v>11513</v>
      </c>
      <c r="Q1133" t="s">
        <v>10211</v>
      </c>
      <c r="R1133">
        <v>1</v>
      </c>
      <c r="S1133" t="s">
        <v>11478</v>
      </c>
      <c r="Y1133" s="4" t="s">
        <v>12706</v>
      </c>
      <c r="Z1133" s="9">
        <v>1</v>
      </c>
    </row>
    <row r="1134" spans="1:26" x14ac:dyDescent="0.25">
      <c r="A1134" t="s">
        <v>830</v>
      </c>
      <c r="B1134" t="s">
        <v>831</v>
      </c>
      <c r="C1134" t="s">
        <v>16</v>
      </c>
      <c r="D1134" t="s">
        <v>102</v>
      </c>
      <c r="E1134" t="s">
        <v>695</v>
      </c>
      <c r="F1134" t="s">
        <v>832</v>
      </c>
      <c r="G1134" t="s">
        <v>833</v>
      </c>
      <c r="H1134" t="s">
        <v>834</v>
      </c>
      <c r="I1134" t="s">
        <v>34</v>
      </c>
      <c r="J1134" t="s">
        <v>43</v>
      </c>
      <c r="K1134" t="s">
        <v>24</v>
      </c>
      <c r="L1134" t="s">
        <v>82</v>
      </c>
      <c r="M1134" t="s">
        <v>835</v>
      </c>
      <c r="N1134" t="s">
        <v>46</v>
      </c>
      <c r="P1134" t="s">
        <v>11514</v>
      </c>
      <c r="Q1134" t="s">
        <v>11515</v>
      </c>
      <c r="R1134">
        <v>1</v>
      </c>
      <c r="S1134" t="s">
        <v>11478</v>
      </c>
      <c r="Y1134" s="4" t="s">
        <v>11116</v>
      </c>
      <c r="Z1134" s="9">
        <v>1</v>
      </c>
    </row>
    <row r="1135" spans="1:26" x14ac:dyDescent="0.25">
      <c r="A1135" t="s">
        <v>830</v>
      </c>
      <c r="B1135" t="s">
        <v>831</v>
      </c>
      <c r="C1135" t="s">
        <v>16</v>
      </c>
      <c r="D1135" t="s">
        <v>102</v>
      </c>
      <c r="E1135" t="s">
        <v>695</v>
      </c>
      <c r="F1135" t="s">
        <v>832</v>
      </c>
      <c r="G1135" t="s">
        <v>833</v>
      </c>
      <c r="H1135" t="s">
        <v>834</v>
      </c>
      <c r="I1135" t="s">
        <v>34</v>
      </c>
      <c r="J1135" t="s">
        <v>43</v>
      </c>
      <c r="K1135" t="s">
        <v>24</v>
      </c>
      <c r="L1135" t="s">
        <v>82</v>
      </c>
      <c r="M1135" t="s">
        <v>835</v>
      </c>
      <c r="N1135" t="s">
        <v>46</v>
      </c>
      <c r="P1135" t="s">
        <v>10137</v>
      </c>
      <c r="Q1135" t="s">
        <v>11515</v>
      </c>
      <c r="R1135">
        <v>1</v>
      </c>
      <c r="S1135" t="s">
        <v>11478</v>
      </c>
      <c r="Y1135" s="4" t="s">
        <v>13228</v>
      </c>
      <c r="Z1135" s="9">
        <v>1</v>
      </c>
    </row>
    <row r="1136" spans="1:26" x14ac:dyDescent="0.25">
      <c r="A1136" t="s">
        <v>830</v>
      </c>
      <c r="B1136" t="s">
        <v>831</v>
      </c>
      <c r="C1136" t="s">
        <v>16</v>
      </c>
      <c r="D1136" t="s">
        <v>102</v>
      </c>
      <c r="E1136" t="s">
        <v>695</v>
      </c>
      <c r="F1136" t="s">
        <v>832</v>
      </c>
      <c r="G1136" t="s">
        <v>833</v>
      </c>
      <c r="H1136" t="s">
        <v>834</v>
      </c>
      <c r="I1136" t="s">
        <v>34</v>
      </c>
      <c r="J1136" t="s">
        <v>43</v>
      </c>
      <c r="K1136" t="s">
        <v>24</v>
      </c>
      <c r="L1136" t="s">
        <v>82</v>
      </c>
      <c r="M1136" t="s">
        <v>835</v>
      </c>
      <c r="N1136" t="s">
        <v>46</v>
      </c>
      <c r="P1136" t="s">
        <v>11516</v>
      </c>
      <c r="Q1136" t="s">
        <v>11517</v>
      </c>
      <c r="R1136">
        <v>1</v>
      </c>
      <c r="S1136" t="s">
        <v>11478</v>
      </c>
      <c r="Y1136" s="4" t="s">
        <v>12294</v>
      </c>
      <c r="Z1136" s="9">
        <v>1</v>
      </c>
    </row>
    <row r="1137" spans="1:26" x14ac:dyDescent="0.25">
      <c r="A1137" t="s">
        <v>830</v>
      </c>
      <c r="B1137" t="s">
        <v>831</v>
      </c>
      <c r="C1137" t="s">
        <v>16</v>
      </c>
      <c r="D1137" t="s">
        <v>102</v>
      </c>
      <c r="E1137" t="s">
        <v>695</v>
      </c>
      <c r="F1137" t="s">
        <v>832</v>
      </c>
      <c r="G1137" t="s">
        <v>833</v>
      </c>
      <c r="H1137" t="s">
        <v>834</v>
      </c>
      <c r="I1137" t="s">
        <v>34</v>
      </c>
      <c r="J1137" t="s">
        <v>43</v>
      </c>
      <c r="K1137" t="s">
        <v>24</v>
      </c>
      <c r="L1137" t="s">
        <v>82</v>
      </c>
      <c r="M1137" t="s">
        <v>835</v>
      </c>
      <c r="N1137" t="s">
        <v>46</v>
      </c>
      <c r="P1137" t="s">
        <v>11518</v>
      </c>
      <c r="Q1137" t="s">
        <v>11517</v>
      </c>
      <c r="R1137">
        <v>1</v>
      </c>
      <c r="S1137" t="s">
        <v>11478</v>
      </c>
      <c r="Y1137" s="4" t="s">
        <v>10931</v>
      </c>
      <c r="Z1137" s="9">
        <v>1</v>
      </c>
    </row>
    <row r="1138" spans="1:26" x14ac:dyDescent="0.25">
      <c r="A1138" t="s">
        <v>830</v>
      </c>
      <c r="B1138" t="s">
        <v>831</v>
      </c>
      <c r="C1138" t="s">
        <v>16</v>
      </c>
      <c r="D1138" t="s">
        <v>102</v>
      </c>
      <c r="E1138" t="s">
        <v>695</v>
      </c>
      <c r="F1138" t="s">
        <v>832</v>
      </c>
      <c r="G1138" t="s">
        <v>833</v>
      </c>
      <c r="H1138" t="s">
        <v>834</v>
      </c>
      <c r="I1138" t="s">
        <v>34</v>
      </c>
      <c r="J1138" t="s">
        <v>43</v>
      </c>
      <c r="K1138" t="s">
        <v>24</v>
      </c>
      <c r="L1138" t="s">
        <v>82</v>
      </c>
      <c r="M1138" t="s">
        <v>835</v>
      </c>
      <c r="N1138" t="s">
        <v>46</v>
      </c>
      <c r="P1138" t="s">
        <v>11519</v>
      </c>
      <c r="Q1138" t="s">
        <v>11517</v>
      </c>
      <c r="R1138">
        <v>1</v>
      </c>
      <c r="S1138" t="s">
        <v>11478</v>
      </c>
      <c r="Y1138" s="4" t="s">
        <v>12545</v>
      </c>
      <c r="Z1138" s="9">
        <v>1</v>
      </c>
    </row>
    <row r="1139" spans="1:26" x14ac:dyDescent="0.25">
      <c r="A1139" t="s">
        <v>830</v>
      </c>
      <c r="B1139" t="s">
        <v>831</v>
      </c>
      <c r="C1139" t="s">
        <v>16</v>
      </c>
      <c r="D1139" t="s">
        <v>102</v>
      </c>
      <c r="E1139" t="s">
        <v>695</v>
      </c>
      <c r="F1139" t="s">
        <v>832</v>
      </c>
      <c r="G1139" t="s">
        <v>833</v>
      </c>
      <c r="H1139" t="s">
        <v>834</v>
      </c>
      <c r="I1139" t="s">
        <v>34</v>
      </c>
      <c r="J1139" t="s">
        <v>43</v>
      </c>
      <c r="K1139" t="s">
        <v>24</v>
      </c>
      <c r="L1139" t="s">
        <v>82</v>
      </c>
      <c r="M1139" t="s">
        <v>835</v>
      </c>
      <c r="N1139" t="s">
        <v>46</v>
      </c>
      <c r="P1139" t="s">
        <v>11520</v>
      </c>
      <c r="Q1139" t="s">
        <v>11517</v>
      </c>
      <c r="R1139">
        <v>1</v>
      </c>
      <c r="S1139" t="s">
        <v>11478</v>
      </c>
      <c r="Y1139" s="4" t="s">
        <v>11102</v>
      </c>
      <c r="Z1139" s="9">
        <v>1</v>
      </c>
    </row>
    <row r="1140" spans="1:26" x14ac:dyDescent="0.25">
      <c r="A1140" t="s">
        <v>830</v>
      </c>
      <c r="B1140" t="s">
        <v>831</v>
      </c>
      <c r="C1140" t="s">
        <v>16</v>
      </c>
      <c r="D1140" t="s">
        <v>102</v>
      </c>
      <c r="E1140" t="s">
        <v>695</v>
      </c>
      <c r="F1140" t="s">
        <v>832</v>
      </c>
      <c r="G1140" t="s">
        <v>833</v>
      </c>
      <c r="H1140" t="s">
        <v>834</v>
      </c>
      <c r="I1140" t="s">
        <v>34</v>
      </c>
      <c r="J1140" t="s">
        <v>43</v>
      </c>
      <c r="K1140" t="s">
        <v>24</v>
      </c>
      <c r="L1140" t="s">
        <v>82</v>
      </c>
      <c r="M1140" t="s">
        <v>835</v>
      </c>
      <c r="N1140" t="s">
        <v>46</v>
      </c>
      <c r="P1140" t="s">
        <v>11521</v>
      </c>
      <c r="Q1140" t="s">
        <v>11517</v>
      </c>
      <c r="R1140">
        <v>1</v>
      </c>
      <c r="S1140" t="s">
        <v>11478</v>
      </c>
      <c r="Y1140" s="4" t="s">
        <v>10602</v>
      </c>
      <c r="Z1140" s="9">
        <v>1</v>
      </c>
    </row>
    <row r="1141" spans="1:26" x14ac:dyDescent="0.25">
      <c r="A1141" t="s">
        <v>830</v>
      </c>
      <c r="B1141" t="s">
        <v>831</v>
      </c>
      <c r="C1141" t="s">
        <v>16</v>
      </c>
      <c r="D1141" t="s">
        <v>102</v>
      </c>
      <c r="E1141" t="s">
        <v>695</v>
      </c>
      <c r="F1141" t="s">
        <v>832</v>
      </c>
      <c r="G1141" t="s">
        <v>833</v>
      </c>
      <c r="H1141" t="s">
        <v>834</v>
      </c>
      <c r="I1141" t="s">
        <v>34</v>
      </c>
      <c r="J1141" t="s">
        <v>43</v>
      </c>
      <c r="K1141" t="s">
        <v>24</v>
      </c>
      <c r="L1141" t="s">
        <v>82</v>
      </c>
      <c r="M1141" t="s">
        <v>835</v>
      </c>
      <c r="N1141" t="s">
        <v>46</v>
      </c>
      <c r="P1141" t="s">
        <v>11522</v>
      </c>
      <c r="Q1141" t="s">
        <v>11523</v>
      </c>
      <c r="R1141">
        <v>2</v>
      </c>
      <c r="S1141" t="s">
        <v>11478</v>
      </c>
      <c r="Y1141" s="4" t="s">
        <v>11713</v>
      </c>
      <c r="Z1141" s="9">
        <v>1</v>
      </c>
    </row>
    <row r="1142" spans="1:26" x14ac:dyDescent="0.25">
      <c r="A1142" t="s">
        <v>830</v>
      </c>
      <c r="B1142" t="s">
        <v>831</v>
      </c>
      <c r="C1142" t="s">
        <v>16</v>
      </c>
      <c r="D1142" t="s">
        <v>102</v>
      </c>
      <c r="E1142" t="s">
        <v>695</v>
      </c>
      <c r="F1142" t="s">
        <v>832</v>
      </c>
      <c r="G1142" t="s">
        <v>833</v>
      </c>
      <c r="H1142" t="s">
        <v>834</v>
      </c>
      <c r="I1142" t="s">
        <v>34</v>
      </c>
      <c r="J1142" t="s">
        <v>43</v>
      </c>
      <c r="K1142" t="s">
        <v>24</v>
      </c>
      <c r="L1142" t="s">
        <v>82</v>
      </c>
      <c r="M1142" t="s">
        <v>835</v>
      </c>
      <c r="N1142" t="s">
        <v>46</v>
      </c>
      <c r="P1142" t="s">
        <v>11524</v>
      </c>
      <c r="Q1142" t="s">
        <v>11517</v>
      </c>
      <c r="R1142">
        <v>1</v>
      </c>
      <c r="S1142" t="s">
        <v>11478</v>
      </c>
      <c r="Y1142" s="4" t="s">
        <v>12525</v>
      </c>
      <c r="Z1142" s="9">
        <v>1</v>
      </c>
    </row>
    <row r="1143" spans="1:26" x14ac:dyDescent="0.25">
      <c r="A1143" t="s">
        <v>830</v>
      </c>
      <c r="B1143" t="s">
        <v>831</v>
      </c>
      <c r="C1143" t="s">
        <v>16</v>
      </c>
      <c r="D1143" t="s">
        <v>102</v>
      </c>
      <c r="E1143" t="s">
        <v>695</v>
      </c>
      <c r="F1143" t="s">
        <v>832</v>
      </c>
      <c r="G1143" t="s">
        <v>833</v>
      </c>
      <c r="H1143" t="s">
        <v>834</v>
      </c>
      <c r="I1143" t="s">
        <v>34</v>
      </c>
      <c r="J1143" t="s">
        <v>43</v>
      </c>
      <c r="K1143" t="s">
        <v>24</v>
      </c>
      <c r="L1143" t="s">
        <v>82</v>
      </c>
      <c r="M1143" t="s">
        <v>835</v>
      </c>
      <c r="N1143" t="s">
        <v>46</v>
      </c>
      <c r="P1143" t="s">
        <v>10240</v>
      </c>
      <c r="Q1143" t="s">
        <v>11523</v>
      </c>
      <c r="R1143">
        <v>2</v>
      </c>
      <c r="S1143" t="s">
        <v>11478</v>
      </c>
      <c r="Y1143" s="4" t="s">
        <v>12790</v>
      </c>
      <c r="Z1143" s="9">
        <v>1</v>
      </c>
    </row>
    <row r="1144" spans="1:26" x14ac:dyDescent="0.25">
      <c r="A1144" t="s">
        <v>830</v>
      </c>
      <c r="B1144" t="s">
        <v>831</v>
      </c>
      <c r="C1144" t="s">
        <v>16</v>
      </c>
      <c r="D1144" t="s">
        <v>102</v>
      </c>
      <c r="E1144" t="s">
        <v>695</v>
      </c>
      <c r="F1144" t="s">
        <v>832</v>
      </c>
      <c r="G1144" t="s">
        <v>833</v>
      </c>
      <c r="H1144" t="s">
        <v>834</v>
      </c>
      <c r="I1144" t="s">
        <v>34</v>
      </c>
      <c r="J1144" t="s">
        <v>43</v>
      </c>
      <c r="K1144" t="s">
        <v>24</v>
      </c>
      <c r="L1144" t="s">
        <v>82</v>
      </c>
      <c r="M1144" t="s">
        <v>835</v>
      </c>
      <c r="N1144" t="s">
        <v>46</v>
      </c>
      <c r="P1144" t="s">
        <v>11525</v>
      </c>
      <c r="Q1144" t="s">
        <v>10747</v>
      </c>
      <c r="R1144">
        <v>1</v>
      </c>
      <c r="S1144" t="s">
        <v>11478</v>
      </c>
      <c r="Y1144" s="4" t="s">
        <v>11468</v>
      </c>
      <c r="Z1144" s="9">
        <v>1</v>
      </c>
    </row>
    <row r="1145" spans="1:26" x14ac:dyDescent="0.25">
      <c r="A1145" t="s">
        <v>830</v>
      </c>
      <c r="B1145" t="s">
        <v>831</v>
      </c>
      <c r="C1145" t="s">
        <v>16</v>
      </c>
      <c r="D1145" t="s">
        <v>102</v>
      </c>
      <c r="E1145" t="s">
        <v>695</v>
      </c>
      <c r="F1145" t="s">
        <v>832</v>
      </c>
      <c r="G1145" t="s">
        <v>833</v>
      </c>
      <c r="H1145" t="s">
        <v>834</v>
      </c>
      <c r="I1145" t="s">
        <v>34</v>
      </c>
      <c r="J1145" t="s">
        <v>43</v>
      </c>
      <c r="K1145" t="s">
        <v>24</v>
      </c>
      <c r="L1145" t="s">
        <v>82</v>
      </c>
      <c r="M1145" t="s">
        <v>835</v>
      </c>
      <c r="N1145" t="s">
        <v>46</v>
      </c>
      <c r="P1145" t="s">
        <v>11526</v>
      </c>
      <c r="Q1145" t="s">
        <v>10747</v>
      </c>
      <c r="R1145">
        <v>1</v>
      </c>
      <c r="S1145" t="s">
        <v>11478</v>
      </c>
      <c r="Y1145" s="4" t="s">
        <v>11770</v>
      </c>
      <c r="Z1145" s="9">
        <v>1</v>
      </c>
    </row>
    <row r="1146" spans="1:26" x14ac:dyDescent="0.25">
      <c r="A1146" t="s">
        <v>830</v>
      </c>
      <c r="B1146" t="s">
        <v>831</v>
      </c>
      <c r="C1146" t="s">
        <v>16</v>
      </c>
      <c r="D1146" t="s">
        <v>102</v>
      </c>
      <c r="E1146" t="s">
        <v>695</v>
      </c>
      <c r="F1146" t="s">
        <v>832</v>
      </c>
      <c r="G1146" t="s">
        <v>833</v>
      </c>
      <c r="H1146" t="s">
        <v>834</v>
      </c>
      <c r="I1146" t="s">
        <v>34</v>
      </c>
      <c r="J1146" t="s">
        <v>43</v>
      </c>
      <c r="K1146" t="s">
        <v>24</v>
      </c>
      <c r="L1146" t="s">
        <v>82</v>
      </c>
      <c r="M1146" t="s">
        <v>835</v>
      </c>
      <c r="N1146" t="s">
        <v>46</v>
      </c>
      <c r="P1146" t="s">
        <v>11527</v>
      </c>
      <c r="Q1146" t="s">
        <v>10747</v>
      </c>
      <c r="R1146">
        <v>1</v>
      </c>
      <c r="S1146" t="s">
        <v>11478</v>
      </c>
      <c r="Y1146" s="4" t="s">
        <v>10992</v>
      </c>
      <c r="Z1146" s="9">
        <v>1</v>
      </c>
    </row>
    <row r="1147" spans="1:26" x14ac:dyDescent="0.25">
      <c r="A1147" t="s">
        <v>830</v>
      </c>
      <c r="B1147" t="s">
        <v>831</v>
      </c>
      <c r="C1147" t="s">
        <v>16</v>
      </c>
      <c r="D1147" t="s">
        <v>102</v>
      </c>
      <c r="E1147" t="s">
        <v>695</v>
      </c>
      <c r="F1147" t="s">
        <v>832</v>
      </c>
      <c r="G1147" t="s">
        <v>833</v>
      </c>
      <c r="H1147" t="s">
        <v>834</v>
      </c>
      <c r="I1147" t="s">
        <v>34</v>
      </c>
      <c r="J1147" t="s">
        <v>43</v>
      </c>
      <c r="K1147" t="s">
        <v>24</v>
      </c>
      <c r="L1147" t="s">
        <v>82</v>
      </c>
      <c r="M1147" t="s">
        <v>835</v>
      </c>
      <c r="N1147" t="s">
        <v>46</v>
      </c>
      <c r="P1147" t="s">
        <v>11528</v>
      </c>
      <c r="Q1147" t="s">
        <v>10747</v>
      </c>
      <c r="R1147">
        <v>1</v>
      </c>
      <c r="S1147" t="s">
        <v>11478</v>
      </c>
      <c r="Y1147" s="4" t="s">
        <v>13096</v>
      </c>
      <c r="Z1147" s="9">
        <v>1</v>
      </c>
    </row>
    <row r="1148" spans="1:26" x14ac:dyDescent="0.25">
      <c r="A1148" t="s">
        <v>830</v>
      </c>
      <c r="B1148" t="s">
        <v>831</v>
      </c>
      <c r="C1148" t="s">
        <v>16</v>
      </c>
      <c r="D1148" t="s">
        <v>102</v>
      </c>
      <c r="E1148" t="s">
        <v>695</v>
      </c>
      <c r="F1148" t="s">
        <v>832</v>
      </c>
      <c r="G1148" t="s">
        <v>833</v>
      </c>
      <c r="H1148" t="s">
        <v>834</v>
      </c>
      <c r="I1148" t="s">
        <v>34</v>
      </c>
      <c r="J1148" t="s">
        <v>43</v>
      </c>
      <c r="K1148" t="s">
        <v>24</v>
      </c>
      <c r="L1148" t="s">
        <v>82</v>
      </c>
      <c r="M1148" t="s">
        <v>835</v>
      </c>
      <c r="N1148" t="s">
        <v>46</v>
      </c>
      <c r="P1148" t="s">
        <v>11529</v>
      </c>
      <c r="Q1148" t="s">
        <v>10747</v>
      </c>
      <c r="R1148">
        <v>1</v>
      </c>
      <c r="S1148" t="s">
        <v>11478</v>
      </c>
      <c r="Y1148" s="4" t="s">
        <v>10961</v>
      </c>
      <c r="Z1148" s="9">
        <v>1</v>
      </c>
    </row>
    <row r="1149" spans="1:26" x14ac:dyDescent="0.25">
      <c r="A1149" t="s">
        <v>830</v>
      </c>
      <c r="B1149" t="s">
        <v>831</v>
      </c>
      <c r="C1149" t="s">
        <v>16</v>
      </c>
      <c r="D1149" t="s">
        <v>102</v>
      </c>
      <c r="E1149" t="s">
        <v>695</v>
      </c>
      <c r="F1149" t="s">
        <v>832</v>
      </c>
      <c r="G1149" t="s">
        <v>833</v>
      </c>
      <c r="H1149" t="s">
        <v>834</v>
      </c>
      <c r="I1149" t="s">
        <v>34</v>
      </c>
      <c r="J1149" t="s">
        <v>43</v>
      </c>
      <c r="K1149" t="s">
        <v>24</v>
      </c>
      <c r="L1149" t="s">
        <v>82</v>
      </c>
      <c r="M1149" t="s">
        <v>835</v>
      </c>
      <c r="N1149" t="s">
        <v>46</v>
      </c>
      <c r="P1149" t="s">
        <v>11530</v>
      </c>
      <c r="Q1149" t="s">
        <v>10747</v>
      </c>
      <c r="R1149">
        <v>1</v>
      </c>
      <c r="S1149" t="s">
        <v>11478</v>
      </c>
      <c r="Y1149" s="4" t="s">
        <v>12578</v>
      </c>
      <c r="Z1149" s="9">
        <v>1</v>
      </c>
    </row>
    <row r="1150" spans="1:26" x14ac:dyDescent="0.25">
      <c r="A1150" t="s">
        <v>830</v>
      </c>
      <c r="B1150" t="s">
        <v>831</v>
      </c>
      <c r="C1150" t="s">
        <v>16</v>
      </c>
      <c r="D1150" t="s">
        <v>102</v>
      </c>
      <c r="E1150" t="s">
        <v>695</v>
      </c>
      <c r="F1150" t="s">
        <v>832</v>
      </c>
      <c r="G1150" t="s">
        <v>833</v>
      </c>
      <c r="H1150" t="s">
        <v>834</v>
      </c>
      <c r="I1150" t="s">
        <v>34</v>
      </c>
      <c r="J1150" t="s">
        <v>43</v>
      </c>
      <c r="K1150" t="s">
        <v>24</v>
      </c>
      <c r="L1150" t="s">
        <v>82</v>
      </c>
      <c r="M1150" t="s">
        <v>835</v>
      </c>
      <c r="N1150" t="s">
        <v>46</v>
      </c>
      <c r="P1150" t="s">
        <v>11531</v>
      </c>
      <c r="Q1150" t="s">
        <v>10747</v>
      </c>
      <c r="R1150">
        <v>1</v>
      </c>
      <c r="S1150" t="s">
        <v>11478</v>
      </c>
      <c r="Y1150" s="4" t="s">
        <v>12116</v>
      </c>
      <c r="Z1150" s="9">
        <v>1</v>
      </c>
    </row>
    <row r="1151" spans="1:26" x14ac:dyDescent="0.25">
      <c r="A1151" t="s">
        <v>830</v>
      </c>
      <c r="B1151" t="s">
        <v>831</v>
      </c>
      <c r="C1151" t="s">
        <v>16</v>
      </c>
      <c r="D1151" t="s">
        <v>102</v>
      </c>
      <c r="E1151" t="s">
        <v>695</v>
      </c>
      <c r="F1151" t="s">
        <v>832</v>
      </c>
      <c r="G1151" t="s">
        <v>833</v>
      </c>
      <c r="H1151" t="s">
        <v>834</v>
      </c>
      <c r="I1151" t="s">
        <v>34</v>
      </c>
      <c r="J1151" t="s">
        <v>43</v>
      </c>
      <c r="K1151" t="s">
        <v>24</v>
      </c>
      <c r="L1151" t="s">
        <v>82</v>
      </c>
      <c r="M1151" t="s">
        <v>835</v>
      </c>
      <c r="N1151" t="s">
        <v>46</v>
      </c>
      <c r="P1151" t="s">
        <v>10708</v>
      </c>
      <c r="Q1151" t="s">
        <v>10747</v>
      </c>
      <c r="R1151">
        <v>1</v>
      </c>
      <c r="S1151" t="s">
        <v>11478</v>
      </c>
      <c r="Y1151" s="4" t="s">
        <v>12299</v>
      </c>
      <c r="Z1151" s="9">
        <v>1</v>
      </c>
    </row>
    <row r="1152" spans="1:26" x14ac:dyDescent="0.25">
      <c r="A1152" t="s">
        <v>830</v>
      </c>
      <c r="B1152" t="s">
        <v>831</v>
      </c>
      <c r="C1152" t="s">
        <v>16</v>
      </c>
      <c r="D1152" t="s">
        <v>102</v>
      </c>
      <c r="E1152" t="s">
        <v>695</v>
      </c>
      <c r="F1152" t="s">
        <v>832</v>
      </c>
      <c r="G1152" t="s">
        <v>833</v>
      </c>
      <c r="H1152" t="s">
        <v>834</v>
      </c>
      <c r="I1152" t="s">
        <v>34</v>
      </c>
      <c r="J1152" t="s">
        <v>43</v>
      </c>
      <c r="K1152" t="s">
        <v>24</v>
      </c>
      <c r="L1152" t="s">
        <v>82</v>
      </c>
      <c r="M1152" t="s">
        <v>835</v>
      </c>
      <c r="N1152" t="s">
        <v>46</v>
      </c>
      <c r="P1152" t="s">
        <v>11532</v>
      </c>
      <c r="Q1152" t="s">
        <v>10163</v>
      </c>
      <c r="R1152">
        <v>1</v>
      </c>
      <c r="S1152" t="s">
        <v>11478</v>
      </c>
      <c r="Y1152" s="4" t="s">
        <v>12802</v>
      </c>
      <c r="Z1152" s="9">
        <v>1</v>
      </c>
    </row>
    <row r="1153" spans="1:26" x14ac:dyDescent="0.25">
      <c r="A1153" t="s">
        <v>1175</v>
      </c>
      <c r="B1153" t="s">
        <v>158</v>
      </c>
      <c r="C1153" t="s">
        <v>16</v>
      </c>
      <c r="D1153" t="s">
        <v>102</v>
      </c>
      <c r="E1153" t="s">
        <v>695</v>
      </c>
      <c r="F1153" t="s">
        <v>1176</v>
      </c>
      <c r="G1153" t="s">
        <v>1177</v>
      </c>
      <c r="H1153" t="s">
        <v>1178</v>
      </c>
      <c r="I1153" t="s">
        <v>34</v>
      </c>
      <c r="J1153" t="s">
        <v>976</v>
      </c>
      <c r="K1153" t="s">
        <v>24</v>
      </c>
      <c r="L1153" t="s">
        <v>82</v>
      </c>
      <c r="M1153" t="s">
        <v>1179</v>
      </c>
      <c r="N1153" t="s">
        <v>46</v>
      </c>
      <c r="P1153" t="s">
        <v>11533</v>
      </c>
      <c r="Q1153" t="s">
        <v>10329</v>
      </c>
      <c r="R1153">
        <v>1</v>
      </c>
      <c r="S1153" t="s">
        <v>11534</v>
      </c>
      <c r="Y1153" s="4" t="s">
        <v>12305</v>
      </c>
      <c r="Z1153" s="9">
        <v>1</v>
      </c>
    </row>
    <row r="1154" spans="1:26" x14ac:dyDescent="0.25">
      <c r="A1154" t="s">
        <v>1175</v>
      </c>
      <c r="B1154" t="s">
        <v>158</v>
      </c>
      <c r="C1154" t="s">
        <v>16</v>
      </c>
      <c r="D1154" t="s">
        <v>102</v>
      </c>
      <c r="E1154" t="s">
        <v>695</v>
      </c>
      <c r="F1154" t="s">
        <v>1176</v>
      </c>
      <c r="G1154" t="s">
        <v>1177</v>
      </c>
      <c r="H1154" t="s">
        <v>1178</v>
      </c>
      <c r="I1154" t="s">
        <v>34</v>
      </c>
      <c r="J1154" t="s">
        <v>976</v>
      </c>
      <c r="K1154" t="s">
        <v>24</v>
      </c>
      <c r="L1154" t="s">
        <v>82</v>
      </c>
      <c r="M1154" t="s">
        <v>1179</v>
      </c>
      <c r="N1154" t="s">
        <v>46</v>
      </c>
      <c r="P1154" t="s">
        <v>11535</v>
      </c>
      <c r="Q1154" t="s">
        <v>10329</v>
      </c>
      <c r="R1154">
        <v>1</v>
      </c>
      <c r="S1154" t="s">
        <v>11534</v>
      </c>
      <c r="Y1154" s="4" t="s">
        <v>11119</v>
      </c>
      <c r="Z1154" s="9">
        <v>1</v>
      </c>
    </row>
    <row r="1155" spans="1:26" x14ac:dyDescent="0.25">
      <c r="A1155" t="s">
        <v>1175</v>
      </c>
      <c r="B1155" t="s">
        <v>158</v>
      </c>
      <c r="C1155" t="s">
        <v>16</v>
      </c>
      <c r="D1155" t="s">
        <v>102</v>
      </c>
      <c r="E1155" t="s">
        <v>695</v>
      </c>
      <c r="F1155" t="s">
        <v>1176</v>
      </c>
      <c r="G1155" t="s">
        <v>1177</v>
      </c>
      <c r="H1155" t="s">
        <v>1178</v>
      </c>
      <c r="I1155" t="s">
        <v>34</v>
      </c>
      <c r="J1155" t="s">
        <v>976</v>
      </c>
      <c r="K1155" t="s">
        <v>24</v>
      </c>
      <c r="L1155" t="s">
        <v>82</v>
      </c>
      <c r="M1155" t="s">
        <v>1179</v>
      </c>
      <c r="N1155" t="s">
        <v>46</v>
      </c>
      <c r="P1155" t="s">
        <v>11536</v>
      </c>
      <c r="Q1155" t="s">
        <v>10329</v>
      </c>
      <c r="R1155">
        <v>1</v>
      </c>
      <c r="S1155" t="s">
        <v>11534</v>
      </c>
      <c r="Y1155" s="4" t="s">
        <v>12298</v>
      </c>
      <c r="Z1155" s="9">
        <v>1</v>
      </c>
    </row>
    <row r="1156" spans="1:26" x14ac:dyDescent="0.25">
      <c r="A1156" t="s">
        <v>1175</v>
      </c>
      <c r="B1156" t="s">
        <v>158</v>
      </c>
      <c r="C1156" t="s">
        <v>16</v>
      </c>
      <c r="D1156" t="s">
        <v>102</v>
      </c>
      <c r="E1156" t="s">
        <v>695</v>
      </c>
      <c r="F1156" t="s">
        <v>1176</v>
      </c>
      <c r="G1156" t="s">
        <v>1177</v>
      </c>
      <c r="H1156" t="s">
        <v>1178</v>
      </c>
      <c r="I1156" t="s">
        <v>34</v>
      </c>
      <c r="J1156" t="s">
        <v>976</v>
      </c>
      <c r="K1156" t="s">
        <v>24</v>
      </c>
      <c r="L1156" t="s">
        <v>82</v>
      </c>
      <c r="M1156" t="s">
        <v>1179</v>
      </c>
      <c r="N1156" t="s">
        <v>46</v>
      </c>
      <c r="P1156" t="s">
        <v>11024</v>
      </c>
      <c r="Q1156" t="s">
        <v>10329</v>
      </c>
      <c r="R1156">
        <v>1</v>
      </c>
      <c r="S1156" t="s">
        <v>11534</v>
      </c>
      <c r="Y1156" s="4" t="s">
        <v>11494</v>
      </c>
      <c r="Z1156" s="9">
        <v>1</v>
      </c>
    </row>
    <row r="1157" spans="1:26" x14ac:dyDescent="0.25">
      <c r="A1157" t="s">
        <v>1175</v>
      </c>
      <c r="B1157" t="s">
        <v>158</v>
      </c>
      <c r="C1157" t="s">
        <v>16</v>
      </c>
      <c r="D1157" t="s">
        <v>102</v>
      </c>
      <c r="E1157" t="s">
        <v>695</v>
      </c>
      <c r="F1157" t="s">
        <v>1176</v>
      </c>
      <c r="G1157" t="s">
        <v>1177</v>
      </c>
      <c r="H1157" t="s">
        <v>1178</v>
      </c>
      <c r="I1157" t="s">
        <v>34</v>
      </c>
      <c r="J1157" t="s">
        <v>976</v>
      </c>
      <c r="K1157" t="s">
        <v>24</v>
      </c>
      <c r="L1157" t="s">
        <v>82</v>
      </c>
      <c r="M1157" t="s">
        <v>1179</v>
      </c>
      <c r="N1157" t="s">
        <v>46</v>
      </c>
      <c r="P1157" t="s">
        <v>11537</v>
      </c>
      <c r="Q1157" t="s">
        <v>10329</v>
      </c>
      <c r="R1157">
        <v>1</v>
      </c>
      <c r="S1157" t="s">
        <v>11534</v>
      </c>
      <c r="Y1157" s="4" t="s">
        <v>10717</v>
      </c>
      <c r="Z1157" s="9">
        <v>1</v>
      </c>
    </row>
    <row r="1158" spans="1:26" x14ac:dyDescent="0.25">
      <c r="A1158" t="s">
        <v>1175</v>
      </c>
      <c r="B1158" t="s">
        <v>158</v>
      </c>
      <c r="C1158" t="s">
        <v>16</v>
      </c>
      <c r="D1158" t="s">
        <v>102</v>
      </c>
      <c r="E1158" t="s">
        <v>695</v>
      </c>
      <c r="F1158" t="s">
        <v>1176</v>
      </c>
      <c r="G1158" t="s">
        <v>1177</v>
      </c>
      <c r="H1158" t="s">
        <v>1178</v>
      </c>
      <c r="I1158" t="s">
        <v>34</v>
      </c>
      <c r="J1158" t="s">
        <v>976</v>
      </c>
      <c r="K1158" t="s">
        <v>24</v>
      </c>
      <c r="L1158" t="s">
        <v>82</v>
      </c>
      <c r="M1158" t="s">
        <v>1179</v>
      </c>
      <c r="N1158" t="s">
        <v>46</v>
      </c>
      <c r="P1158" t="s">
        <v>11538</v>
      </c>
      <c r="Q1158" t="s">
        <v>10329</v>
      </c>
      <c r="R1158">
        <v>1</v>
      </c>
      <c r="S1158" t="s">
        <v>11534</v>
      </c>
      <c r="Y1158" s="4" t="s">
        <v>12849</v>
      </c>
      <c r="Z1158" s="9">
        <v>1</v>
      </c>
    </row>
    <row r="1159" spans="1:26" x14ac:dyDescent="0.25">
      <c r="A1159" t="s">
        <v>1175</v>
      </c>
      <c r="B1159" t="s">
        <v>158</v>
      </c>
      <c r="C1159" t="s">
        <v>16</v>
      </c>
      <c r="D1159" t="s">
        <v>102</v>
      </c>
      <c r="E1159" t="s">
        <v>695</v>
      </c>
      <c r="F1159" t="s">
        <v>1176</v>
      </c>
      <c r="G1159" t="s">
        <v>1177</v>
      </c>
      <c r="H1159" t="s">
        <v>1178</v>
      </c>
      <c r="I1159" t="s">
        <v>34</v>
      </c>
      <c r="J1159" t="s">
        <v>976</v>
      </c>
      <c r="K1159" t="s">
        <v>24</v>
      </c>
      <c r="L1159" t="s">
        <v>82</v>
      </c>
      <c r="M1159" t="s">
        <v>1179</v>
      </c>
      <c r="N1159" t="s">
        <v>46</v>
      </c>
      <c r="P1159" t="s">
        <v>11539</v>
      </c>
      <c r="Q1159" t="s">
        <v>10749</v>
      </c>
      <c r="R1159">
        <v>1</v>
      </c>
      <c r="S1159" t="s">
        <v>11534</v>
      </c>
      <c r="Y1159" s="4" t="s">
        <v>10161</v>
      </c>
      <c r="Z1159" s="9">
        <v>1</v>
      </c>
    </row>
    <row r="1160" spans="1:26" x14ac:dyDescent="0.25">
      <c r="A1160" t="s">
        <v>1175</v>
      </c>
      <c r="B1160" t="s">
        <v>158</v>
      </c>
      <c r="C1160" t="s">
        <v>16</v>
      </c>
      <c r="D1160" t="s">
        <v>102</v>
      </c>
      <c r="E1160" t="s">
        <v>695</v>
      </c>
      <c r="F1160" t="s">
        <v>1176</v>
      </c>
      <c r="G1160" t="s">
        <v>1177</v>
      </c>
      <c r="H1160" t="s">
        <v>1178</v>
      </c>
      <c r="I1160" t="s">
        <v>34</v>
      </c>
      <c r="J1160" t="s">
        <v>976</v>
      </c>
      <c r="K1160" t="s">
        <v>24</v>
      </c>
      <c r="L1160" t="s">
        <v>82</v>
      </c>
      <c r="M1160" t="s">
        <v>1179</v>
      </c>
      <c r="N1160" t="s">
        <v>46</v>
      </c>
      <c r="P1160" t="s">
        <v>11033</v>
      </c>
      <c r="Q1160" t="s">
        <v>10749</v>
      </c>
      <c r="R1160">
        <v>1</v>
      </c>
      <c r="S1160" t="s">
        <v>11534</v>
      </c>
      <c r="Y1160" s="4" t="s">
        <v>12313</v>
      </c>
      <c r="Z1160" s="9">
        <v>1</v>
      </c>
    </row>
    <row r="1161" spans="1:26" x14ac:dyDescent="0.25">
      <c r="A1161" t="s">
        <v>1175</v>
      </c>
      <c r="B1161" t="s">
        <v>158</v>
      </c>
      <c r="C1161" t="s">
        <v>16</v>
      </c>
      <c r="D1161" t="s">
        <v>102</v>
      </c>
      <c r="E1161" t="s">
        <v>695</v>
      </c>
      <c r="F1161" t="s">
        <v>1176</v>
      </c>
      <c r="G1161" t="s">
        <v>1177</v>
      </c>
      <c r="H1161" t="s">
        <v>1178</v>
      </c>
      <c r="I1161" t="s">
        <v>34</v>
      </c>
      <c r="J1161" t="s">
        <v>976</v>
      </c>
      <c r="K1161" t="s">
        <v>24</v>
      </c>
      <c r="L1161" t="s">
        <v>82</v>
      </c>
      <c r="M1161" t="s">
        <v>1179</v>
      </c>
      <c r="N1161" t="s">
        <v>46</v>
      </c>
      <c r="P1161" t="s">
        <v>11540</v>
      </c>
      <c r="Q1161" t="s">
        <v>10441</v>
      </c>
      <c r="R1161">
        <v>1</v>
      </c>
      <c r="S1161" t="s">
        <v>11534</v>
      </c>
      <c r="Y1161" s="4" t="s">
        <v>10775</v>
      </c>
      <c r="Z1161" s="9">
        <v>1</v>
      </c>
    </row>
    <row r="1162" spans="1:26" x14ac:dyDescent="0.25">
      <c r="A1162" t="s">
        <v>1175</v>
      </c>
      <c r="B1162" t="s">
        <v>158</v>
      </c>
      <c r="C1162" t="s">
        <v>16</v>
      </c>
      <c r="D1162" t="s">
        <v>102</v>
      </c>
      <c r="E1162" t="s">
        <v>695</v>
      </c>
      <c r="F1162" t="s">
        <v>1176</v>
      </c>
      <c r="G1162" t="s">
        <v>1177</v>
      </c>
      <c r="H1162" t="s">
        <v>1178</v>
      </c>
      <c r="I1162" t="s">
        <v>34</v>
      </c>
      <c r="J1162" t="s">
        <v>976</v>
      </c>
      <c r="K1162" t="s">
        <v>24</v>
      </c>
      <c r="L1162" t="s">
        <v>82</v>
      </c>
      <c r="M1162" t="s">
        <v>1179</v>
      </c>
      <c r="N1162" t="s">
        <v>46</v>
      </c>
      <c r="P1162" t="s">
        <v>11541</v>
      </c>
      <c r="Q1162" t="s">
        <v>10489</v>
      </c>
      <c r="R1162">
        <v>1</v>
      </c>
      <c r="S1162" t="s">
        <v>11534</v>
      </c>
      <c r="Y1162" s="4" t="s">
        <v>10780</v>
      </c>
      <c r="Z1162" s="9">
        <v>1</v>
      </c>
    </row>
    <row r="1163" spans="1:26" x14ac:dyDescent="0.25">
      <c r="A1163" t="s">
        <v>1175</v>
      </c>
      <c r="B1163" t="s">
        <v>158</v>
      </c>
      <c r="C1163" t="s">
        <v>16</v>
      </c>
      <c r="D1163" t="s">
        <v>102</v>
      </c>
      <c r="E1163" t="s">
        <v>695</v>
      </c>
      <c r="F1163" t="s">
        <v>1176</v>
      </c>
      <c r="G1163" t="s">
        <v>1177</v>
      </c>
      <c r="H1163" t="s">
        <v>1178</v>
      </c>
      <c r="I1163" t="s">
        <v>34</v>
      </c>
      <c r="J1163" t="s">
        <v>976</v>
      </c>
      <c r="K1163" t="s">
        <v>24</v>
      </c>
      <c r="L1163" t="s">
        <v>82</v>
      </c>
      <c r="M1163" t="s">
        <v>1179</v>
      </c>
      <c r="N1163" t="s">
        <v>46</v>
      </c>
      <c r="P1163" t="s">
        <v>11542</v>
      </c>
      <c r="Q1163" t="s">
        <v>11543</v>
      </c>
      <c r="R1163">
        <v>1</v>
      </c>
      <c r="S1163" t="s">
        <v>11534</v>
      </c>
      <c r="Y1163" s="4" t="s">
        <v>13119</v>
      </c>
      <c r="Z1163" s="9">
        <v>1</v>
      </c>
    </row>
    <row r="1164" spans="1:26" x14ac:dyDescent="0.25">
      <c r="A1164" t="s">
        <v>1175</v>
      </c>
      <c r="B1164" t="s">
        <v>158</v>
      </c>
      <c r="C1164" t="s">
        <v>16</v>
      </c>
      <c r="D1164" t="s">
        <v>102</v>
      </c>
      <c r="E1164" t="s">
        <v>695</v>
      </c>
      <c r="F1164" t="s">
        <v>1176</v>
      </c>
      <c r="G1164" t="s">
        <v>1177</v>
      </c>
      <c r="H1164" t="s">
        <v>1178</v>
      </c>
      <c r="I1164" t="s">
        <v>34</v>
      </c>
      <c r="J1164" t="s">
        <v>976</v>
      </c>
      <c r="K1164" t="s">
        <v>24</v>
      </c>
      <c r="L1164" t="s">
        <v>82</v>
      </c>
      <c r="M1164" t="s">
        <v>1179</v>
      </c>
      <c r="N1164" t="s">
        <v>46</v>
      </c>
      <c r="P1164" t="s">
        <v>11544</v>
      </c>
      <c r="Q1164" t="s">
        <v>11052</v>
      </c>
      <c r="R1164">
        <v>1</v>
      </c>
      <c r="S1164" t="s">
        <v>11534</v>
      </c>
      <c r="Y1164" s="4" t="s">
        <v>12838</v>
      </c>
      <c r="Z1164" s="9">
        <v>1</v>
      </c>
    </row>
    <row r="1165" spans="1:26" x14ac:dyDescent="0.25">
      <c r="A1165" t="s">
        <v>1175</v>
      </c>
      <c r="B1165" t="s">
        <v>158</v>
      </c>
      <c r="C1165" t="s">
        <v>16</v>
      </c>
      <c r="D1165" t="s">
        <v>102</v>
      </c>
      <c r="E1165" t="s">
        <v>695</v>
      </c>
      <c r="F1165" t="s">
        <v>1176</v>
      </c>
      <c r="G1165" t="s">
        <v>1177</v>
      </c>
      <c r="H1165" t="s">
        <v>1178</v>
      </c>
      <c r="I1165" t="s">
        <v>34</v>
      </c>
      <c r="J1165" t="s">
        <v>976</v>
      </c>
      <c r="K1165" t="s">
        <v>24</v>
      </c>
      <c r="L1165" t="s">
        <v>82</v>
      </c>
      <c r="M1165" t="s">
        <v>1179</v>
      </c>
      <c r="N1165" t="s">
        <v>46</v>
      </c>
      <c r="P1165" t="s">
        <v>11545</v>
      </c>
      <c r="Q1165" t="s">
        <v>11052</v>
      </c>
      <c r="R1165">
        <v>1</v>
      </c>
      <c r="S1165" t="s">
        <v>11534</v>
      </c>
      <c r="Y1165" s="4" t="s">
        <v>12722</v>
      </c>
      <c r="Z1165" s="9">
        <v>1</v>
      </c>
    </row>
    <row r="1166" spans="1:26" x14ac:dyDescent="0.25">
      <c r="A1166" t="s">
        <v>1175</v>
      </c>
      <c r="B1166" t="s">
        <v>158</v>
      </c>
      <c r="C1166" t="s">
        <v>16</v>
      </c>
      <c r="D1166" t="s">
        <v>102</v>
      </c>
      <c r="E1166" t="s">
        <v>695</v>
      </c>
      <c r="F1166" t="s">
        <v>1176</v>
      </c>
      <c r="G1166" t="s">
        <v>1177</v>
      </c>
      <c r="H1166" t="s">
        <v>1178</v>
      </c>
      <c r="I1166" t="s">
        <v>34</v>
      </c>
      <c r="J1166" t="s">
        <v>976</v>
      </c>
      <c r="K1166" t="s">
        <v>24</v>
      </c>
      <c r="L1166" t="s">
        <v>82</v>
      </c>
      <c r="M1166" t="s">
        <v>1179</v>
      </c>
      <c r="N1166" t="s">
        <v>46</v>
      </c>
      <c r="P1166" t="s">
        <v>11546</v>
      </c>
      <c r="Q1166" t="s">
        <v>11305</v>
      </c>
      <c r="R1166">
        <v>1</v>
      </c>
      <c r="S1166" t="s">
        <v>11534</v>
      </c>
      <c r="Y1166" s="4" t="s">
        <v>11601</v>
      </c>
      <c r="Z1166" s="9">
        <v>1</v>
      </c>
    </row>
    <row r="1167" spans="1:26" x14ac:dyDescent="0.25">
      <c r="A1167" t="s">
        <v>1175</v>
      </c>
      <c r="B1167" t="s">
        <v>158</v>
      </c>
      <c r="C1167" t="s">
        <v>16</v>
      </c>
      <c r="D1167" t="s">
        <v>102</v>
      </c>
      <c r="E1167" t="s">
        <v>695</v>
      </c>
      <c r="F1167" t="s">
        <v>1176</v>
      </c>
      <c r="G1167" t="s">
        <v>1177</v>
      </c>
      <c r="H1167" t="s">
        <v>1178</v>
      </c>
      <c r="I1167" t="s">
        <v>34</v>
      </c>
      <c r="J1167" t="s">
        <v>976</v>
      </c>
      <c r="K1167" t="s">
        <v>24</v>
      </c>
      <c r="L1167" t="s">
        <v>82</v>
      </c>
      <c r="M1167" t="s">
        <v>1179</v>
      </c>
      <c r="N1167" t="s">
        <v>46</v>
      </c>
      <c r="P1167" t="s">
        <v>10507</v>
      </c>
      <c r="Q1167" t="s">
        <v>11305</v>
      </c>
      <c r="R1167">
        <v>1</v>
      </c>
      <c r="S1167" t="s">
        <v>11534</v>
      </c>
      <c r="Y1167" s="4" t="s">
        <v>12760</v>
      </c>
      <c r="Z1167" s="9">
        <v>1</v>
      </c>
    </row>
    <row r="1168" spans="1:26" x14ac:dyDescent="0.25">
      <c r="A1168" t="s">
        <v>1175</v>
      </c>
      <c r="B1168" t="s">
        <v>158</v>
      </c>
      <c r="C1168" t="s">
        <v>16</v>
      </c>
      <c r="D1168" t="s">
        <v>102</v>
      </c>
      <c r="E1168" t="s">
        <v>695</v>
      </c>
      <c r="F1168" t="s">
        <v>1176</v>
      </c>
      <c r="G1168" t="s">
        <v>1177</v>
      </c>
      <c r="H1168" t="s">
        <v>1178</v>
      </c>
      <c r="I1168" t="s">
        <v>34</v>
      </c>
      <c r="J1168" t="s">
        <v>976</v>
      </c>
      <c r="K1168" t="s">
        <v>24</v>
      </c>
      <c r="L1168" t="s">
        <v>82</v>
      </c>
      <c r="M1168" t="s">
        <v>1179</v>
      </c>
      <c r="N1168" t="s">
        <v>46</v>
      </c>
      <c r="P1168" t="s">
        <v>10473</v>
      </c>
      <c r="Q1168" t="s">
        <v>11305</v>
      </c>
      <c r="R1168">
        <v>1</v>
      </c>
      <c r="S1168" t="s">
        <v>11534</v>
      </c>
      <c r="Y1168" s="4" t="s">
        <v>12306</v>
      </c>
      <c r="Z1168" s="9">
        <v>1</v>
      </c>
    </row>
    <row r="1169" spans="1:26" x14ac:dyDescent="0.25">
      <c r="A1169" t="s">
        <v>1175</v>
      </c>
      <c r="B1169" t="s">
        <v>158</v>
      </c>
      <c r="C1169" t="s">
        <v>16</v>
      </c>
      <c r="D1169" t="s">
        <v>102</v>
      </c>
      <c r="E1169" t="s">
        <v>695</v>
      </c>
      <c r="F1169" t="s">
        <v>1176</v>
      </c>
      <c r="G1169" t="s">
        <v>1177</v>
      </c>
      <c r="H1169" t="s">
        <v>1178</v>
      </c>
      <c r="I1169" t="s">
        <v>34</v>
      </c>
      <c r="J1169" t="s">
        <v>976</v>
      </c>
      <c r="K1169" t="s">
        <v>24</v>
      </c>
      <c r="L1169" t="s">
        <v>82</v>
      </c>
      <c r="M1169" t="s">
        <v>1179</v>
      </c>
      <c r="N1169" t="s">
        <v>46</v>
      </c>
      <c r="P1169" t="s">
        <v>11547</v>
      </c>
      <c r="Q1169" t="s">
        <v>11305</v>
      </c>
      <c r="R1169">
        <v>1</v>
      </c>
      <c r="S1169" t="s">
        <v>11534</v>
      </c>
      <c r="Y1169" s="4" t="s">
        <v>12765</v>
      </c>
      <c r="Z1169" s="9">
        <v>1</v>
      </c>
    </row>
    <row r="1170" spans="1:26" x14ac:dyDescent="0.25">
      <c r="A1170" t="s">
        <v>1175</v>
      </c>
      <c r="B1170" t="s">
        <v>158</v>
      </c>
      <c r="C1170" t="s">
        <v>16</v>
      </c>
      <c r="D1170" t="s">
        <v>102</v>
      </c>
      <c r="E1170" t="s">
        <v>695</v>
      </c>
      <c r="F1170" t="s">
        <v>1176</v>
      </c>
      <c r="G1170" t="s">
        <v>1177</v>
      </c>
      <c r="H1170" t="s">
        <v>1178</v>
      </c>
      <c r="I1170" t="s">
        <v>34</v>
      </c>
      <c r="J1170" t="s">
        <v>976</v>
      </c>
      <c r="K1170" t="s">
        <v>24</v>
      </c>
      <c r="L1170" t="s">
        <v>82</v>
      </c>
      <c r="M1170" t="s">
        <v>1179</v>
      </c>
      <c r="N1170" t="s">
        <v>46</v>
      </c>
      <c r="P1170" t="s">
        <v>11548</v>
      </c>
      <c r="Q1170" t="s">
        <v>11549</v>
      </c>
      <c r="R1170">
        <v>1</v>
      </c>
      <c r="S1170" t="s">
        <v>11534</v>
      </c>
      <c r="Y1170" s="4" t="s">
        <v>11106</v>
      </c>
      <c r="Z1170" s="9">
        <v>1</v>
      </c>
    </row>
    <row r="1171" spans="1:26" x14ac:dyDescent="0.25">
      <c r="A1171" t="s">
        <v>1175</v>
      </c>
      <c r="B1171" t="s">
        <v>158</v>
      </c>
      <c r="C1171" t="s">
        <v>16</v>
      </c>
      <c r="D1171" t="s">
        <v>102</v>
      </c>
      <c r="E1171" t="s">
        <v>695</v>
      </c>
      <c r="F1171" t="s">
        <v>1176</v>
      </c>
      <c r="G1171" t="s">
        <v>1177</v>
      </c>
      <c r="H1171" t="s">
        <v>1178</v>
      </c>
      <c r="I1171" t="s">
        <v>34</v>
      </c>
      <c r="J1171" t="s">
        <v>976</v>
      </c>
      <c r="K1171" t="s">
        <v>24</v>
      </c>
      <c r="L1171" t="s">
        <v>82</v>
      </c>
      <c r="M1171" t="s">
        <v>1179</v>
      </c>
      <c r="N1171" t="s">
        <v>46</v>
      </c>
      <c r="P1171" t="s">
        <v>11550</v>
      </c>
      <c r="Q1171" t="s">
        <v>11549</v>
      </c>
      <c r="R1171">
        <v>1</v>
      </c>
      <c r="S1171" t="s">
        <v>11534</v>
      </c>
      <c r="Y1171" s="4" t="s">
        <v>13116</v>
      </c>
      <c r="Z1171" s="9">
        <v>1</v>
      </c>
    </row>
    <row r="1172" spans="1:26" x14ac:dyDescent="0.25">
      <c r="A1172" t="s">
        <v>1175</v>
      </c>
      <c r="B1172" t="s">
        <v>158</v>
      </c>
      <c r="C1172" t="s">
        <v>16</v>
      </c>
      <c r="D1172" t="s">
        <v>102</v>
      </c>
      <c r="E1172" t="s">
        <v>695</v>
      </c>
      <c r="F1172" t="s">
        <v>1176</v>
      </c>
      <c r="G1172" t="s">
        <v>1177</v>
      </c>
      <c r="H1172" t="s">
        <v>1178</v>
      </c>
      <c r="I1172" t="s">
        <v>34</v>
      </c>
      <c r="J1172" t="s">
        <v>976</v>
      </c>
      <c r="K1172" t="s">
        <v>24</v>
      </c>
      <c r="L1172" t="s">
        <v>82</v>
      </c>
      <c r="M1172" t="s">
        <v>1179</v>
      </c>
      <c r="N1172" t="s">
        <v>46</v>
      </c>
      <c r="P1172" t="s">
        <v>11551</v>
      </c>
      <c r="Q1172" t="s">
        <v>11549</v>
      </c>
      <c r="R1172">
        <v>1</v>
      </c>
      <c r="S1172" t="s">
        <v>11534</v>
      </c>
      <c r="Y1172" s="4" t="s">
        <v>13147</v>
      </c>
      <c r="Z1172" s="9">
        <v>1</v>
      </c>
    </row>
    <row r="1173" spans="1:26" x14ac:dyDescent="0.25">
      <c r="A1173" t="s">
        <v>7304</v>
      </c>
      <c r="B1173" t="s">
        <v>7305</v>
      </c>
      <c r="C1173" t="s">
        <v>76</v>
      </c>
      <c r="D1173" t="s">
        <v>49</v>
      </c>
      <c r="E1173" t="s">
        <v>18</v>
      </c>
      <c r="F1173" t="s">
        <v>7306</v>
      </c>
      <c r="G1173" t="s">
        <v>7307</v>
      </c>
      <c r="H1173" t="s">
        <v>7308</v>
      </c>
      <c r="I1173" t="s">
        <v>34</v>
      </c>
      <c r="J1173" t="s">
        <v>4634</v>
      </c>
      <c r="K1173" t="s">
        <v>24</v>
      </c>
      <c r="L1173" t="s">
        <v>54</v>
      </c>
      <c r="M1173" t="s">
        <v>7309</v>
      </c>
      <c r="N1173" t="s">
        <v>46</v>
      </c>
      <c r="P1173" t="s">
        <v>759</v>
      </c>
      <c r="Q1173" t="s">
        <v>11552</v>
      </c>
      <c r="R1173">
        <v>4</v>
      </c>
      <c r="S1173" t="s">
        <v>11553</v>
      </c>
      <c r="Y1173" s="4" t="s">
        <v>13178</v>
      </c>
      <c r="Z1173" s="9">
        <v>1</v>
      </c>
    </row>
    <row r="1174" spans="1:26" x14ac:dyDescent="0.25">
      <c r="A1174" t="s">
        <v>7304</v>
      </c>
      <c r="B1174" t="s">
        <v>7305</v>
      </c>
      <c r="C1174" t="s">
        <v>76</v>
      </c>
      <c r="D1174" t="s">
        <v>49</v>
      </c>
      <c r="E1174" t="s">
        <v>18</v>
      </c>
      <c r="F1174" t="s">
        <v>7306</v>
      </c>
      <c r="G1174" t="s">
        <v>7307</v>
      </c>
      <c r="H1174" t="s">
        <v>7308</v>
      </c>
      <c r="I1174" t="s">
        <v>34</v>
      </c>
      <c r="J1174" t="s">
        <v>4634</v>
      </c>
      <c r="K1174" t="s">
        <v>24</v>
      </c>
      <c r="L1174" t="s">
        <v>54</v>
      </c>
      <c r="M1174" t="s">
        <v>7309</v>
      </c>
      <c r="N1174" t="s">
        <v>46</v>
      </c>
      <c r="P1174" t="s">
        <v>11554</v>
      </c>
      <c r="Q1174" t="s">
        <v>10621</v>
      </c>
      <c r="R1174">
        <v>1</v>
      </c>
      <c r="S1174" t="s">
        <v>11553</v>
      </c>
      <c r="Y1174" s="4" t="s">
        <v>10557</v>
      </c>
      <c r="Z1174" s="9">
        <v>1</v>
      </c>
    </row>
    <row r="1175" spans="1:26" x14ac:dyDescent="0.25">
      <c r="A1175" t="s">
        <v>7304</v>
      </c>
      <c r="B1175" t="s">
        <v>7305</v>
      </c>
      <c r="C1175" t="s">
        <v>76</v>
      </c>
      <c r="D1175" t="s">
        <v>49</v>
      </c>
      <c r="E1175" t="s">
        <v>18</v>
      </c>
      <c r="F1175" t="s">
        <v>7306</v>
      </c>
      <c r="G1175" t="s">
        <v>7307</v>
      </c>
      <c r="H1175" t="s">
        <v>7308</v>
      </c>
      <c r="I1175" t="s">
        <v>34</v>
      </c>
      <c r="J1175" t="s">
        <v>4634</v>
      </c>
      <c r="K1175" t="s">
        <v>24</v>
      </c>
      <c r="L1175" t="s">
        <v>54</v>
      </c>
      <c r="M1175" t="s">
        <v>7309</v>
      </c>
      <c r="N1175" t="s">
        <v>46</v>
      </c>
      <c r="P1175" t="s">
        <v>11555</v>
      </c>
      <c r="Q1175" t="s">
        <v>10621</v>
      </c>
      <c r="R1175">
        <v>1</v>
      </c>
      <c r="S1175" t="s">
        <v>11553</v>
      </c>
      <c r="Y1175" s="4" t="s">
        <v>12967</v>
      </c>
      <c r="Z1175" s="9">
        <v>1</v>
      </c>
    </row>
    <row r="1176" spans="1:26" x14ac:dyDescent="0.25">
      <c r="A1176" t="s">
        <v>7304</v>
      </c>
      <c r="B1176" t="s">
        <v>7305</v>
      </c>
      <c r="C1176" t="s">
        <v>76</v>
      </c>
      <c r="D1176" t="s">
        <v>49</v>
      </c>
      <c r="E1176" t="s">
        <v>18</v>
      </c>
      <c r="F1176" t="s">
        <v>7306</v>
      </c>
      <c r="G1176" t="s">
        <v>7307</v>
      </c>
      <c r="H1176" t="s">
        <v>7308</v>
      </c>
      <c r="I1176" t="s">
        <v>34</v>
      </c>
      <c r="J1176" t="s">
        <v>4634</v>
      </c>
      <c r="K1176" t="s">
        <v>24</v>
      </c>
      <c r="L1176" t="s">
        <v>54</v>
      </c>
      <c r="M1176" t="s">
        <v>7309</v>
      </c>
      <c r="N1176" t="s">
        <v>46</v>
      </c>
      <c r="P1176" t="s">
        <v>11556</v>
      </c>
      <c r="Q1176" t="s">
        <v>10621</v>
      </c>
      <c r="R1176">
        <v>1</v>
      </c>
      <c r="S1176" t="s">
        <v>11553</v>
      </c>
      <c r="Y1176" s="4" t="s">
        <v>12945</v>
      </c>
      <c r="Z1176" s="9">
        <v>1</v>
      </c>
    </row>
    <row r="1177" spans="1:26" x14ac:dyDescent="0.25">
      <c r="A1177" t="s">
        <v>7304</v>
      </c>
      <c r="B1177" t="s">
        <v>7305</v>
      </c>
      <c r="C1177" t="s">
        <v>76</v>
      </c>
      <c r="D1177" t="s">
        <v>49</v>
      </c>
      <c r="E1177" t="s">
        <v>18</v>
      </c>
      <c r="F1177" t="s">
        <v>7306</v>
      </c>
      <c r="G1177" t="s">
        <v>7307</v>
      </c>
      <c r="H1177" t="s">
        <v>7308</v>
      </c>
      <c r="I1177" t="s">
        <v>34</v>
      </c>
      <c r="J1177" t="s">
        <v>4634</v>
      </c>
      <c r="K1177" t="s">
        <v>24</v>
      </c>
      <c r="L1177" t="s">
        <v>54</v>
      </c>
      <c r="M1177" t="s">
        <v>7309</v>
      </c>
      <c r="N1177" t="s">
        <v>46</v>
      </c>
      <c r="P1177" t="s">
        <v>11557</v>
      </c>
      <c r="Q1177" t="s">
        <v>10668</v>
      </c>
      <c r="R1177">
        <v>1</v>
      </c>
      <c r="S1177" t="s">
        <v>11553</v>
      </c>
      <c r="Y1177" s="4" t="s">
        <v>12183</v>
      </c>
      <c r="Z1177" s="9">
        <v>1</v>
      </c>
    </row>
    <row r="1178" spans="1:26" x14ac:dyDescent="0.25">
      <c r="A1178" t="s">
        <v>7304</v>
      </c>
      <c r="B1178" t="s">
        <v>7305</v>
      </c>
      <c r="C1178" t="s">
        <v>76</v>
      </c>
      <c r="D1178" t="s">
        <v>49</v>
      </c>
      <c r="E1178" t="s">
        <v>18</v>
      </c>
      <c r="F1178" t="s">
        <v>7306</v>
      </c>
      <c r="G1178" t="s">
        <v>7307</v>
      </c>
      <c r="H1178" t="s">
        <v>7308</v>
      </c>
      <c r="I1178" t="s">
        <v>34</v>
      </c>
      <c r="J1178" t="s">
        <v>4634</v>
      </c>
      <c r="K1178" t="s">
        <v>24</v>
      </c>
      <c r="L1178" t="s">
        <v>54</v>
      </c>
      <c r="M1178" t="s">
        <v>7309</v>
      </c>
      <c r="N1178" t="s">
        <v>46</v>
      </c>
      <c r="P1178" t="s">
        <v>77</v>
      </c>
      <c r="Q1178" t="s">
        <v>10668</v>
      </c>
      <c r="R1178">
        <v>1</v>
      </c>
      <c r="S1178" t="s">
        <v>11553</v>
      </c>
      <c r="Y1178" s="4" t="s">
        <v>12685</v>
      </c>
      <c r="Z1178" s="9">
        <v>1</v>
      </c>
    </row>
    <row r="1179" spans="1:26" x14ac:dyDescent="0.25">
      <c r="A1179" t="s">
        <v>7304</v>
      </c>
      <c r="B1179" t="s">
        <v>7305</v>
      </c>
      <c r="C1179" t="s">
        <v>76</v>
      </c>
      <c r="D1179" t="s">
        <v>49</v>
      </c>
      <c r="E1179" t="s">
        <v>18</v>
      </c>
      <c r="F1179" t="s">
        <v>7306</v>
      </c>
      <c r="G1179" t="s">
        <v>7307</v>
      </c>
      <c r="H1179" t="s">
        <v>7308</v>
      </c>
      <c r="I1179" t="s">
        <v>34</v>
      </c>
      <c r="J1179" t="s">
        <v>4634</v>
      </c>
      <c r="K1179" t="s">
        <v>24</v>
      </c>
      <c r="L1179" t="s">
        <v>54</v>
      </c>
      <c r="M1179" t="s">
        <v>7309</v>
      </c>
      <c r="N1179" t="s">
        <v>46</v>
      </c>
      <c r="P1179" t="s">
        <v>11558</v>
      </c>
      <c r="Q1179" t="s">
        <v>11559</v>
      </c>
      <c r="R1179">
        <v>1</v>
      </c>
      <c r="S1179" t="s">
        <v>11553</v>
      </c>
      <c r="Y1179" s="4" t="s">
        <v>11389</v>
      </c>
      <c r="Z1179" s="9">
        <v>1</v>
      </c>
    </row>
    <row r="1180" spans="1:26" x14ac:dyDescent="0.25">
      <c r="A1180" t="s">
        <v>4675</v>
      </c>
      <c r="B1180" t="s">
        <v>2690</v>
      </c>
      <c r="C1180" t="s">
        <v>16</v>
      </c>
      <c r="D1180" t="s">
        <v>39</v>
      </c>
      <c r="E1180" t="s">
        <v>695</v>
      </c>
      <c r="F1180" t="s">
        <v>4676</v>
      </c>
      <c r="G1180" t="s">
        <v>4677</v>
      </c>
      <c r="H1180" t="s">
        <v>4678</v>
      </c>
      <c r="I1180" t="s">
        <v>34</v>
      </c>
      <c r="J1180" t="s">
        <v>315</v>
      </c>
      <c r="K1180" t="s">
        <v>24</v>
      </c>
      <c r="L1180" t="s">
        <v>4679</v>
      </c>
      <c r="M1180" t="s">
        <v>4680</v>
      </c>
      <c r="N1180" t="s">
        <v>46</v>
      </c>
      <c r="P1180" t="s">
        <v>11436</v>
      </c>
      <c r="Q1180" t="s">
        <v>10402</v>
      </c>
      <c r="R1180">
        <v>1</v>
      </c>
      <c r="S1180" t="s">
        <v>10831</v>
      </c>
      <c r="Y1180" s="4" t="s">
        <v>12497</v>
      </c>
      <c r="Z1180" s="9">
        <v>1</v>
      </c>
    </row>
    <row r="1181" spans="1:26" x14ac:dyDescent="0.25">
      <c r="A1181" t="s">
        <v>8781</v>
      </c>
      <c r="B1181" t="s">
        <v>8782</v>
      </c>
      <c r="C1181" t="s">
        <v>76</v>
      </c>
      <c r="D1181" t="s">
        <v>8783</v>
      </c>
      <c r="E1181" t="s">
        <v>18</v>
      </c>
      <c r="F1181" t="s">
        <v>8784</v>
      </c>
      <c r="G1181" t="s">
        <v>8785</v>
      </c>
      <c r="H1181" t="s">
        <v>8786</v>
      </c>
      <c r="I1181" t="s">
        <v>34</v>
      </c>
      <c r="J1181" t="s">
        <v>7669</v>
      </c>
      <c r="K1181" t="s">
        <v>24</v>
      </c>
      <c r="L1181" t="s">
        <v>224</v>
      </c>
      <c r="M1181" t="s">
        <v>8787</v>
      </c>
      <c r="N1181" t="s">
        <v>46</v>
      </c>
      <c r="P1181" t="s">
        <v>10856</v>
      </c>
      <c r="Q1181" t="s">
        <v>11263</v>
      </c>
      <c r="R1181">
        <v>1</v>
      </c>
      <c r="S1181" t="s">
        <v>10263</v>
      </c>
      <c r="Y1181" s="4" t="s">
        <v>12501</v>
      </c>
      <c r="Z1181" s="9">
        <v>1</v>
      </c>
    </row>
    <row r="1182" spans="1:26" x14ac:dyDescent="0.25">
      <c r="A1182" t="s">
        <v>7068</v>
      </c>
      <c r="B1182" t="s">
        <v>8201</v>
      </c>
      <c r="C1182" t="s">
        <v>76</v>
      </c>
      <c r="D1182" t="s">
        <v>102</v>
      </c>
      <c r="E1182" t="s">
        <v>18</v>
      </c>
      <c r="F1182" t="s">
        <v>8202</v>
      </c>
      <c r="G1182" t="s">
        <v>8203</v>
      </c>
      <c r="H1182" t="s">
        <v>8204</v>
      </c>
      <c r="I1182" t="s">
        <v>34</v>
      </c>
      <c r="J1182" t="s">
        <v>4634</v>
      </c>
      <c r="K1182" t="s">
        <v>24</v>
      </c>
      <c r="L1182" t="s">
        <v>82</v>
      </c>
      <c r="M1182" t="s">
        <v>8205</v>
      </c>
      <c r="N1182" t="s">
        <v>46</v>
      </c>
      <c r="P1182" t="s">
        <v>11560</v>
      </c>
      <c r="Q1182" t="s">
        <v>10329</v>
      </c>
      <c r="R1182">
        <v>1</v>
      </c>
      <c r="S1182" t="s">
        <v>11561</v>
      </c>
      <c r="Y1182" s="4" t="s">
        <v>12807</v>
      </c>
      <c r="Z1182" s="9">
        <v>1</v>
      </c>
    </row>
    <row r="1183" spans="1:26" x14ac:dyDescent="0.25">
      <c r="A1183" t="s">
        <v>7068</v>
      </c>
      <c r="B1183" t="s">
        <v>8201</v>
      </c>
      <c r="C1183" t="s">
        <v>76</v>
      </c>
      <c r="D1183" t="s">
        <v>102</v>
      </c>
      <c r="E1183" t="s">
        <v>18</v>
      </c>
      <c r="F1183" t="s">
        <v>8202</v>
      </c>
      <c r="G1183" t="s">
        <v>8203</v>
      </c>
      <c r="H1183" t="s">
        <v>8204</v>
      </c>
      <c r="I1183" t="s">
        <v>34</v>
      </c>
      <c r="J1183" t="s">
        <v>4634</v>
      </c>
      <c r="K1183" t="s">
        <v>24</v>
      </c>
      <c r="L1183" t="s">
        <v>82</v>
      </c>
      <c r="M1183" t="s">
        <v>8205</v>
      </c>
      <c r="N1183" t="s">
        <v>46</v>
      </c>
      <c r="P1183" t="s">
        <v>11562</v>
      </c>
      <c r="Q1183" t="s">
        <v>10329</v>
      </c>
      <c r="R1183">
        <v>1</v>
      </c>
      <c r="S1183" t="s">
        <v>11561</v>
      </c>
      <c r="Y1183" s="4" t="s">
        <v>11732</v>
      </c>
      <c r="Z1183" s="9">
        <v>1</v>
      </c>
    </row>
    <row r="1184" spans="1:26" x14ac:dyDescent="0.25">
      <c r="A1184" t="s">
        <v>7068</v>
      </c>
      <c r="B1184" t="s">
        <v>8201</v>
      </c>
      <c r="C1184" t="s">
        <v>76</v>
      </c>
      <c r="D1184" t="s">
        <v>102</v>
      </c>
      <c r="E1184" t="s">
        <v>18</v>
      </c>
      <c r="F1184" t="s">
        <v>8202</v>
      </c>
      <c r="G1184" t="s">
        <v>8203</v>
      </c>
      <c r="H1184" t="s">
        <v>8204</v>
      </c>
      <c r="I1184" t="s">
        <v>34</v>
      </c>
      <c r="J1184" t="s">
        <v>4634</v>
      </c>
      <c r="K1184" t="s">
        <v>24</v>
      </c>
      <c r="L1184" t="s">
        <v>82</v>
      </c>
      <c r="M1184" t="s">
        <v>8205</v>
      </c>
      <c r="N1184" t="s">
        <v>46</v>
      </c>
      <c r="P1184" t="s">
        <v>11563</v>
      </c>
      <c r="Q1184" t="s">
        <v>10329</v>
      </c>
      <c r="R1184">
        <v>1</v>
      </c>
      <c r="S1184" t="s">
        <v>11561</v>
      </c>
      <c r="Y1184" s="4" t="s">
        <v>12135</v>
      </c>
      <c r="Z1184" s="9">
        <v>1</v>
      </c>
    </row>
    <row r="1185" spans="1:26" x14ac:dyDescent="0.25">
      <c r="A1185" t="s">
        <v>7068</v>
      </c>
      <c r="B1185" t="s">
        <v>8201</v>
      </c>
      <c r="C1185" t="s">
        <v>76</v>
      </c>
      <c r="D1185" t="s">
        <v>102</v>
      </c>
      <c r="E1185" t="s">
        <v>18</v>
      </c>
      <c r="F1185" t="s">
        <v>8202</v>
      </c>
      <c r="G1185" t="s">
        <v>8203</v>
      </c>
      <c r="H1185" t="s">
        <v>8204</v>
      </c>
      <c r="I1185" t="s">
        <v>34</v>
      </c>
      <c r="J1185" t="s">
        <v>4634</v>
      </c>
      <c r="K1185" t="s">
        <v>24</v>
      </c>
      <c r="L1185" t="s">
        <v>82</v>
      </c>
      <c r="M1185" t="s">
        <v>8205</v>
      </c>
      <c r="N1185" t="s">
        <v>46</v>
      </c>
      <c r="P1185" t="s">
        <v>11564</v>
      </c>
      <c r="Q1185" t="s">
        <v>10329</v>
      </c>
      <c r="R1185">
        <v>1</v>
      </c>
      <c r="S1185" t="s">
        <v>11561</v>
      </c>
      <c r="Y1185" s="4" t="s">
        <v>11744</v>
      </c>
      <c r="Z1185" s="9">
        <v>1</v>
      </c>
    </row>
    <row r="1186" spans="1:26" x14ac:dyDescent="0.25">
      <c r="A1186" t="s">
        <v>7068</v>
      </c>
      <c r="B1186" t="s">
        <v>8201</v>
      </c>
      <c r="C1186" t="s">
        <v>76</v>
      </c>
      <c r="D1186" t="s">
        <v>102</v>
      </c>
      <c r="E1186" t="s">
        <v>18</v>
      </c>
      <c r="F1186" t="s">
        <v>8202</v>
      </c>
      <c r="G1186" t="s">
        <v>8203</v>
      </c>
      <c r="H1186" t="s">
        <v>8204</v>
      </c>
      <c r="I1186" t="s">
        <v>34</v>
      </c>
      <c r="J1186" t="s">
        <v>4634</v>
      </c>
      <c r="K1186" t="s">
        <v>24</v>
      </c>
      <c r="L1186" t="s">
        <v>82</v>
      </c>
      <c r="M1186" t="s">
        <v>8205</v>
      </c>
      <c r="N1186" t="s">
        <v>46</v>
      </c>
      <c r="P1186" t="s">
        <v>11565</v>
      </c>
      <c r="Q1186" t="s">
        <v>11263</v>
      </c>
      <c r="R1186">
        <v>1</v>
      </c>
      <c r="S1186" t="s">
        <v>11561</v>
      </c>
      <c r="Y1186" s="4" t="s">
        <v>12851</v>
      </c>
      <c r="Z1186" s="9">
        <v>1</v>
      </c>
    </row>
    <row r="1187" spans="1:26" x14ac:dyDescent="0.25">
      <c r="A1187" t="s">
        <v>7068</v>
      </c>
      <c r="B1187" t="s">
        <v>8201</v>
      </c>
      <c r="C1187" t="s">
        <v>76</v>
      </c>
      <c r="D1187" t="s">
        <v>102</v>
      </c>
      <c r="E1187" t="s">
        <v>18</v>
      </c>
      <c r="F1187" t="s">
        <v>8202</v>
      </c>
      <c r="G1187" t="s">
        <v>8203</v>
      </c>
      <c r="H1187" t="s">
        <v>8204</v>
      </c>
      <c r="I1187" t="s">
        <v>34</v>
      </c>
      <c r="J1187" t="s">
        <v>4634</v>
      </c>
      <c r="K1187" t="s">
        <v>24</v>
      </c>
      <c r="L1187" t="s">
        <v>82</v>
      </c>
      <c r="M1187" t="s">
        <v>8205</v>
      </c>
      <c r="N1187" t="s">
        <v>46</v>
      </c>
      <c r="P1187" t="s">
        <v>11566</v>
      </c>
      <c r="Q1187" t="s">
        <v>10170</v>
      </c>
      <c r="R1187">
        <v>1</v>
      </c>
      <c r="S1187" t="s">
        <v>11561</v>
      </c>
      <c r="Y1187" s="4" t="s">
        <v>12410</v>
      </c>
      <c r="Z1187" s="9">
        <v>1</v>
      </c>
    </row>
    <row r="1188" spans="1:26" x14ac:dyDescent="0.25">
      <c r="A1188" t="s">
        <v>7068</v>
      </c>
      <c r="B1188" t="s">
        <v>8201</v>
      </c>
      <c r="C1188" t="s">
        <v>76</v>
      </c>
      <c r="D1188" t="s">
        <v>102</v>
      </c>
      <c r="E1188" t="s">
        <v>18</v>
      </c>
      <c r="F1188" t="s">
        <v>8202</v>
      </c>
      <c r="G1188" t="s">
        <v>8203</v>
      </c>
      <c r="H1188" t="s">
        <v>8204</v>
      </c>
      <c r="I1188" t="s">
        <v>34</v>
      </c>
      <c r="J1188" t="s">
        <v>4634</v>
      </c>
      <c r="K1188" t="s">
        <v>24</v>
      </c>
      <c r="L1188" t="s">
        <v>82</v>
      </c>
      <c r="M1188" t="s">
        <v>8205</v>
      </c>
      <c r="N1188" t="s">
        <v>46</v>
      </c>
      <c r="P1188" t="s">
        <v>11567</v>
      </c>
      <c r="Q1188" t="s">
        <v>10170</v>
      </c>
      <c r="R1188">
        <v>1</v>
      </c>
      <c r="S1188" t="s">
        <v>11561</v>
      </c>
      <c r="Y1188" s="4" t="s">
        <v>11451</v>
      </c>
      <c r="Z1188" s="9">
        <v>1</v>
      </c>
    </row>
    <row r="1189" spans="1:26" x14ac:dyDescent="0.25">
      <c r="A1189" t="s">
        <v>6938</v>
      </c>
      <c r="B1189" t="s">
        <v>6939</v>
      </c>
      <c r="C1189" t="s">
        <v>76</v>
      </c>
      <c r="D1189" t="s">
        <v>6940</v>
      </c>
      <c r="E1189" t="s">
        <v>18</v>
      </c>
      <c r="F1189" t="s">
        <v>6941</v>
      </c>
      <c r="G1189" t="s">
        <v>6942</v>
      </c>
      <c r="H1189" t="s">
        <v>6943</v>
      </c>
      <c r="I1189" t="s">
        <v>34</v>
      </c>
      <c r="J1189" t="s">
        <v>192</v>
      </c>
      <c r="K1189" t="s">
        <v>24</v>
      </c>
      <c r="L1189" t="s">
        <v>2467</v>
      </c>
      <c r="M1189" t="s">
        <v>6944</v>
      </c>
      <c r="N1189" t="s">
        <v>46</v>
      </c>
      <c r="P1189" t="s">
        <v>10330</v>
      </c>
      <c r="Q1189" t="s">
        <v>10227</v>
      </c>
      <c r="R1189">
        <v>1</v>
      </c>
      <c r="S1189" t="s">
        <v>11568</v>
      </c>
      <c r="Y1189" s="4" t="s">
        <v>11875</v>
      </c>
      <c r="Z1189" s="9">
        <v>1</v>
      </c>
    </row>
    <row r="1190" spans="1:26" x14ac:dyDescent="0.25">
      <c r="A1190" t="s">
        <v>6938</v>
      </c>
      <c r="B1190" t="s">
        <v>6939</v>
      </c>
      <c r="C1190" t="s">
        <v>76</v>
      </c>
      <c r="D1190" t="s">
        <v>6940</v>
      </c>
      <c r="E1190" t="s">
        <v>18</v>
      </c>
      <c r="F1190" t="s">
        <v>6941</v>
      </c>
      <c r="G1190" t="s">
        <v>6942</v>
      </c>
      <c r="H1190" t="s">
        <v>6943</v>
      </c>
      <c r="I1190" t="s">
        <v>34</v>
      </c>
      <c r="J1190" t="s">
        <v>192</v>
      </c>
      <c r="K1190" t="s">
        <v>24</v>
      </c>
      <c r="L1190" t="s">
        <v>2467</v>
      </c>
      <c r="M1190" t="s">
        <v>6944</v>
      </c>
      <c r="N1190" t="s">
        <v>46</v>
      </c>
      <c r="P1190" t="s">
        <v>11569</v>
      </c>
      <c r="Q1190" t="s">
        <v>11570</v>
      </c>
      <c r="R1190">
        <v>1</v>
      </c>
      <c r="S1190" t="s">
        <v>11568</v>
      </c>
      <c r="Y1190" s="4" t="s">
        <v>12608</v>
      </c>
      <c r="Z1190" s="9">
        <v>1</v>
      </c>
    </row>
    <row r="1191" spans="1:26" x14ac:dyDescent="0.25">
      <c r="A1191" t="s">
        <v>6938</v>
      </c>
      <c r="B1191" t="s">
        <v>6939</v>
      </c>
      <c r="C1191" t="s">
        <v>76</v>
      </c>
      <c r="D1191" t="s">
        <v>6940</v>
      </c>
      <c r="E1191" t="s">
        <v>18</v>
      </c>
      <c r="F1191" t="s">
        <v>6941</v>
      </c>
      <c r="G1191" t="s">
        <v>6942</v>
      </c>
      <c r="H1191" t="s">
        <v>6943</v>
      </c>
      <c r="I1191" t="s">
        <v>34</v>
      </c>
      <c r="J1191" t="s">
        <v>192</v>
      </c>
      <c r="K1191" t="s">
        <v>24</v>
      </c>
      <c r="L1191" t="s">
        <v>2467</v>
      </c>
      <c r="M1191" t="s">
        <v>6944</v>
      </c>
      <c r="N1191" t="s">
        <v>46</v>
      </c>
      <c r="P1191" t="s">
        <v>11571</v>
      </c>
      <c r="Q1191" t="s">
        <v>11572</v>
      </c>
      <c r="R1191">
        <v>2</v>
      </c>
      <c r="S1191" t="s">
        <v>11568</v>
      </c>
      <c r="Y1191" s="4" t="s">
        <v>12186</v>
      </c>
      <c r="Z1191" s="9">
        <v>1</v>
      </c>
    </row>
    <row r="1192" spans="1:26" x14ac:dyDescent="0.25">
      <c r="A1192" t="s">
        <v>6938</v>
      </c>
      <c r="B1192" t="s">
        <v>6939</v>
      </c>
      <c r="C1192" t="s">
        <v>76</v>
      </c>
      <c r="D1192" t="s">
        <v>6940</v>
      </c>
      <c r="E1192" t="s">
        <v>18</v>
      </c>
      <c r="F1192" t="s">
        <v>6941</v>
      </c>
      <c r="G1192" t="s">
        <v>6942</v>
      </c>
      <c r="H1192" t="s">
        <v>6943</v>
      </c>
      <c r="I1192" t="s">
        <v>34</v>
      </c>
      <c r="J1192" t="s">
        <v>192</v>
      </c>
      <c r="K1192" t="s">
        <v>24</v>
      </c>
      <c r="L1192" t="s">
        <v>2467</v>
      </c>
      <c r="M1192" t="s">
        <v>6944</v>
      </c>
      <c r="N1192" t="s">
        <v>46</v>
      </c>
      <c r="P1192" t="s">
        <v>11573</v>
      </c>
      <c r="Q1192" t="s">
        <v>11574</v>
      </c>
      <c r="R1192">
        <v>2</v>
      </c>
      <c r="S1192" t="s">
        <v>11568</v>
      </c>
      <c r="Y1192" s="4" t="s">
        <v>12595</v>
      </c>
      <c r="Z1192" s="9">
        <v>1</v>
      </c>
    </row>
    <row r="1193" spans="1:26" x14ac:dyDescent="0.25">
      <c r="A1193" t="s">
        <v>8464</v>
      </c>
      <c r="B1193" t="s">
        <v>8465</v>
      </c>
      <c r="C1193" t="s">
        <v>76</v>
      </c>
      <c r="D1193" t="s">
        <v>197</v>
      </c>
      <c r="E1193" t="s">
        <v>18</v>
      </c>
      <c r="F1193" t="s">
        <v>8466</v>
      </c>
      <c r="G1193" t="s">
        <v>8467</v>
      </c>
      <c r="H1193" t="s">
        <v>8468</v>
      </c>
      <c r="I1193" t="s">
        <v>34</v>
      </c>
      <c r="J1193" t="s">
        <v>536</v>
      </c>
      <c r="K1193" t="s">
        <v>24</v>
      </c>
      <c r="L1193" t="s">
        <v>373</v>
      </c>
      <c r="M1193" t="s">
        <v>8469</v>
      </c>
      <c r="N1193" t="s">
        <v>46</v>
      </c>
      <c r="P1193" t="s">
        <v>11575</v>
      </c>
      <c r="Q1193" t="s">
        <v>10227</v>
      </c>
      <c r="R1193">
        <v>1</v>
      </c>
      <c r="S1193" t="s">
        <v>11576</v>
      </c>
      <c r="Y1193" s="4" t="s">
        <v>10871</v>
      </c>
      <c r="Z1193" s="9">
        <v>1</v>
      </c>
    </row>
    <row r="1194" spans="1:26" x14ac:dyDescent="0.25">
      <c r="A1194" t="s">
        <v>8464</v>
      </c>
      <c r="B1194" t="s">
        <v>8465</v>
      </c>
      <c r="C1194" t="s">
        <v>76</v>
      </c>
      <c r="D1194" t="s">
        <v>197</v>
      </c>
      <c r="E1194" t="s">
        <v>18</v>
      </c>
      <c r="F1194" t="s">
        <v>8466</v>
      </c>
      <c r="G1194" t="s">
        <v>8467</v>
      </c>
      <c r="H1194" t="s">
        <v>8468</v>
      </c>
      <c r="I1194" t="s">
        <v>34</v>
      </c>
      <c r="J1194" t="s">
        <v>536</v>
      </c>
      <c r="K1194" t="s">
        <v>24</v>
      </c>
      <c r="L1194" t="s">
        <v>373</v>
      </c>
      <c r="M1194" t="s">
        <v>8469</v>
      </c>
      <c r="N1194" t="s">
        <v>46</v>
      </c>
      <c r="P1194" t="s">
        <v>11577</v>
      </c>
      <c r="Q1194" t="s">
        <v>10333</v>
      </c>
      <c r="R1194">
        <v>1</v>
      </c>
      <c r="S1194" t="s">
        <v>11576</v>
      </c>
      <c r="Y1194" s="4" t="s">
        <v>11599</v>
      </c>
      <c r="Z1194" s="9">
        <v>1</v>
      </c>
    </row>
    <row r="1195" spans="1:26" x14ac:dyDescent="0.25">
      <c r="A1195" t="s">
        <v>8464</v>
      </c>
      <c r="B1195" t="s">
        <v>8465</v>
      </c>
      <c r="C1195" t="s">
        <v>76</v>
      </c>
      <c r="D1195" t="s">
        <v>197</v>
      </c>
      <c r="E1195" t="s">
        <v>18</v>
      </c>
      <c r="F1195" t="s">
        <v>8466</v>
      </c>
      <c r="G1195" t="s">
        <v>8467</v>
      </c>
      <c r="H1195" t="s">
        <v>8468</v>
      </c>
      <c r="I1195" t="s">
        <v>34</v>
      </c>
      <c r="J1195" t="s">
        <v>536</v>
      </c>
      <c r="K1195" t="s">
        <v>24</v>
      </c>
      <c r="L1195" t="s">
        <v>373</v>
      </c>
      <c r="M1195" t="s">
        <v>8469</v>
      </c>
      <c r="N1195" t="s">
        <v>46</v>
      </c>
      <c r="P1195" t="s">
        <v>11578</v>
      </c>
      <c r="Q1195" t="s">
        <v>11579</v>
      </c>
      <c r="R1195">
        <v>2</v>
      </c>
      <c r="S1195" t="s">
        <v>11576</v>
      </c>
      <c r="Y1195" s="4" t="s">
        <v>11935</v>
      </c>
      <c r="Z1195" s="9">
        <v>1</v>
      </c>
    </row>
    <row r="1196" spans="1:26" x14ac:dyDescent="0.25">
      <c r="A1196" t="s">
        <v>8464</v>
      </c>
      <c r="B1196" t="s">
        <v>8465</v>
      </c>
      <c r="C1196" t="s">
        <v>76</v>
      </c>
      <c r="D1196" t="s">
        <v>197</v>
      </c>
      <c r="E1196" t="s">
        <v>18</v>
      </c>
      <c r="F1196" t="s">
        <v>8466</v>
      </c>
      <c r="G1196" t="s">
        <v>8467</v>
      </c>
      <c r="H1196" t="s">
        <v>8468</v>
      </c>
      <c r="I1196" t="s">
        <v>34</v>
      </c>
      <c r="J1196" t="s">
        <v>536</v>
      </c>
      <c r="K1196" t="s">
        <v>24</v>
      </c>
      <c r="L1196" t="s">
        <v>373</v>
      </c>
      <c r="M1196" t="s">
        <v>8469</v>
      </c>
      <c r="N1196" t="s">
        <v>46</v>
      </c>
      <c r="P1196" t="s">
        <v>11580</v>
      </c>
      <c r="Q1196" t="s">
        <v>10333</v>
      </c>
      <c r="R1196">
        <v>1</v>
      </c>
      <c r="S1196" t="s">
        <v>11576</v>
      </c>
      <c r="Y1196" s="4" t="s">
        <v>12391</v>
      </c>
      <c r="Z1196" s="9">
        <v>1</v>
      </c>
    </row>
    <row r="1197" spans="1:26" x14ac:dyDescent="0.25">
      <c r="A1197" t="s">
        <v>8464</v>
      </c>
      <c r="B1197" t="s">
        <v>8465</v>
      </c>
      <c r="C1197" t="s">
        <v>76</v>
      </c>
      <c r="D1197" t="s">
        <v>197</v>
      </c>
      <c r="E1197" t="s">
        <v>18</v>
      </c>
      <c r="F1197" t="s">
        <v>8466</v>
      </c>
      <c r="G1197" t="s">
        <v>8467</v>
      </c>
      <c r="H1197" t="s">
        <v>8468</v>
      </c>
      <c r="I1197" t="s">
        <v>34</v>
      </c>
      <c r="J1197" t="s">
        <v>536</v>
      </c>
      <c r="K1197" t="s">
        <v>24</v>
      </c>
      <c r="L1197" t="s">
        <v>373</v>
      </c>
      <c r="M1197" t="s">
        <v>8469</v>
      </c>
      <c r="N1197" t="s">
        <v>46</v>
      </c>
      <c r="P1197" t="s">
        <v>11581</v>
      </c>
      <c r="Q1197" t="s">
        <v>11179</v>
      </c>
      <c r="R1197">
        <v>1</v>
      </c>
      <c r="S1197" t="s">
        <v>11576</v>
      </c>
      <c r="Y1197" s="4" t="s">
        <v>10372</v>
      </c>
      <c r="Z1197" s="9">
        <v>1</v>
      </c>
    </row>
    <row r="1198" spans="1:26" x14ac:dyDescent="0.25">
      <c r="A1198" t="s">
        <v>8464</v>
      </c>
      <c r="B1198" t="s">
        <v>8465</v>
      </c>
      <c r="C1198" t="s">
        <v>76</v>
      </c>
      <c r="D1198" t="s">
        <v>197</v>
      </c>
      <c r="E1198" t="s">
        <v>18</v>
      </c>
      <c r="F1198" t="s">
        <v>8466</v>
      </c>
      <c r="G1198" t="s">
        <v>8467</v>
      </c>
      <c r="H1198" t="s">
        <v>8468</v>
      </c>
      <c r="I1198" t="s">
        <v>34</v>
      </c>
      <c r="J1198" t="s">
        <v>536</v>
      </c>
      <c r="K1198" t="s">
        <v>24</v>
      </c>
      <c r="L1198" t="s">
        <v>373</v>
      </c>
      <c r="M1198" t="s">
        <v>8469</v>
      </c>
      <c r="N1198" t="s">
        <v>46</v>
      </c>
      <c r="P1198" t="s">
        <v>11582</v>
      </c>
      <c r="Q1198" t="s">
        <v>10377</v>
      </c>
      <c r="R1198">
        <v>1</v>
      </c>
      <c r="S1198" t="s">
        <v>11576</v>
      </c>
      <c r="Y1198" s="4" t="s">
        <v>11709</v>
      </c>
      <c r="Z1198" s="9">
        <v>1</v>
      </c>
    </row>
    <row r="1199" spans="1:26" x14ac:dyDescent="0.25">
      <c r="A1199" t="s">
        <v>8464</v>
      </c>
      <c r="B1199" t="s">
        <v>8465</v>
      </c>
      <c r="C1199" t="s">
        <v>76</v>
      </c>
      <c r="D1199" t="s">
        <v>197</v>
      </c>
      <c r="E1199" t="s">
        <v>18</v>
      </c>
      <c r="F1199" t="s">
        <v>8466</v>
      </c>
      <c r="G1199" t="s">
        <v>8467</v>
      </c>
      <c r="H1199" t="s">
        <v>8468</v>
      </c>
      <c r="I1199" t="s">
        <v>34</v>
      </c>
      <c r="J1199" t="s">
        <v>536</v>
      </c>
      <c r="K1199" t="s">
        <v>24</v>
      </c>
      <c r="L1199" t="s">
        <v>373</v>
      </c>
      <c r="M1199" t="s">
        <v>8469</v>
      </c>
      <c r="N1199" t="s">
        <v>46</v>
      </c>
      <c r="P1199" t="s">
        <v>11583</v>
      </c>
      <c r="Q1199" t="s">
        <v>10347</v>
      </c>
      <c r="R1199">
        <v>1</v>
      </c>
      <c r="S1199" t="s">
        <v>11576</v>
      </c>
      <c r="Y1199" s="4" t="s">
        <v>12537</v>
      </c>
      <c r="Z1199" s="9">
        <v>1</v>
      </c>
    </row>
    <row r="1200" spans="1:26" x14ac:dyDescent="0.25">
      <c r="A1200" t="s">
        <v>8464</v>
      </c>
      <c r="B1200" t="s">
        <v>8465</v>
      </c>
      <c r="C1200" t="s">
        <v>76</v>
      </c>
      <c r="D1200" t="s">
        <v>197</v>
      </c>
      <c r="E1200" t="s">
        <v>18</v>
      </c>
      <c r="F1200" t="s">
        <v>8466</v>
      </c>
      <c r="G1200" t="s">
        <v>8467</v>
      </c>
      <c r="H1200" t="s">
        <v>8468</v>
      </c>
      <c r="I1200" t="s">
        <v>34</v>
      </c>
      <c r="J1200" t="s">
        <v>536</v>
      </c>
      <c r="K1200" t="s">
        <v>24</v>
      </c>
      <c r="L1200" t="s">
        <v>373</v>
      </c>
      <c r="M1200" t="s">
        <v>8469</v>
      </c>
      <c r="N1200" t="s">
        <v>46</v>
      </c>
      <c r="P1200" t="s">
        <v>11584</v>
      </c>
      <c r="Q1200" t="s">
        <v>10347</v>
      </c>
      <c r="R1200">
        <v>1</v>
      </c>
      <c r="S1200" t="s">
        <v>11576</v>
      </c>
      <c r="Y1200" s="4" t="s">
        <v>11864</v>
      </c>
      <c r="Z1200" s="9">
        <v>1</v>
      </c>
    </row>
    <row r="1201" spans="1:26" x14ac:dyDescent="0.25">
      <c r="A1201" t="s">
        <v>8464</v>
      </c>
      <c r="B1201" t="s">
        <v>8465</v>
      </c>
      <c r="C1201" t="s">
        <v>76</v>
      </c>
      <c r="D1201" t="s">
        <v>197</v>
      </c>
      <c r="E1201" t="s">
        <v>18</v>
      </c>
      <c r="F1201" t="s">
        <v>8466</v>
      </c>
      <c r="G1201" t="s">
        <v>8467</v>
      </c>
      <c r="H1201" t="s">
        <v>8468</v>
      </c>
      <c r="I1201" t="s">
        <v>34</v>
      </c>
      <c r="J1201" t="s">
        <v>536</v>
      </c>
      <c r="K1201" t="s">
        <v>24</v>
      </c>
      <c r="L1201" t="s">
        <v>373</v>
      </c>
      <c r="M1201" t="s">
        <v>8469</v>
      </c>
      <c r="N1201" t="s">
        <v>46</v>
      </c>
      <c r="P1201" t="s">
        <v>11585</v>
      </c>
      <c r="Q1201" t="s">
        <v>10347</v>
      </c>
      <c r="R1201">
        <v>1</v>
      </c>
      <c r="S1201" t="s">
        <v>11576</v>
      </c>
      <c r="Y1201" s="4" t="s">
        <v>12538</v>
      </c>
      <c r="Z1201" s="9">
        <v>1</v>
      </c>
    </row>
    <row r="1202" spans="1:26" x14ac:dyDescent="0.25">
      <c r="A1202" t="s">
        <v>8464</v>
      </c>
      <c r="B1202" t="s">
        <v>8465</v>
      </c>
      <c r="C1202" t="s">
        <v>76</v>
      </c>
      <c r="D1202" t="s">
        <v>197</v>
      </c>
      <c r="E1202" t="s">
        <v>18</v>
      </c>
      <c r="F1202" t="s">
        <v>8466</v>
      </c>
      <c r="G1202" t="s">
        <v>8467</v>
      </c>
      <c r="H1202" t="s">
        <v>8468</v>
      </c>
      <c r="I1202" t="s">
        <v>34</v>
      </c>
      <c r="J1202" t="s">
        <v>536</v>
      </c>
      <c r="K1202" t="s">
        <v>24</v>
      </c>
      <c r="L1202" t="s">
        <v>373</v>
      </c>
      <c r="M1202" t="s">
        <v>8469</v>
      </c>
      <c r="N1202" t="s">
        <v>46</v>
      </c>
      <c r="P1202" t="s">
        <v>11586</v>
      </c>
      <c r="Q1202" t="s">
        <v>10347</v>
      </c>
      <c r="R1202">
        <v>1</v>
      </c>
      <c r="S1202" t="s">
        <v>11576</v>
      </c>
      <c r="Y1202" s="4" t="s">
        <v>11550</v>
      </c>
      <c r="Z1202" s="9">
        <v>1</v>
      </c>
    </row>
    <row r="1203" spans="1:26" x14ac:dyDescent="0.25">
      <c r="A1203" t="s">
        <v>8464</v>
      </c>
      <c r="B1203" t="s">
        <v>8465</v>
      </c>
      <c r="C1203" t="s">
        <v>76</v>
      </c>
      <c r="D1203" t="s">
        <v>197</v>
      </c>
      <c r="E1203" t="s">
        <v>18</v>
      </c>
      <c r="F1203" t="s">
        <v>8466</v>
      </c>
      <c r="G1203" t="s">
        <v>8467</v>
      </c>
      <c r="H1203" t="s">
        <v>8468</v>
      </c>
      <c r="I1203" t="s">
        <v>34</v>
      </c>
      <c r="J1203" t="s">
        <v>536</v>
      </c>
      <c r="K1203" t="s">
        <v>24</v>
      </c>
      <c r="L1203" t="s">
        <v>373</v>
      </c>
      <c r="M1203" t="s">
        <v>8469</v>
      </c>
      <c r="N1203" t="s">
        <v>46</v>
      </c>
      <c r="P1203" t="s">
        <v>11587</v>
      </c>
      <c r="Q1203" t="s">
        <v>10347</v>
      </c>
      <c r="R1203">
        <v>1</v>
      </c>
      <c r="S1203" t="s">
        <v>11576</v>
      </c>
      <c r="Y1203" s="4" t="s">
        <v>12779</v>
      </c>
      <c r="Z1203" s="9">
        <v>1</v>
      </c>
    </row>
    <row r="1204" spans="1:26" x14ac:dyDescent="0.25">
      <c r="A1204" t="s">
        <v>8464</v>
      </c>
      <c r="B1204" t="s">
        <v>8465</v>
      </c>
      <c r="C1204" t="s">
        <v>76</v>
      </c>
      <c r="D1204" t="s">
        <v>197</v>
      </c>
      <c r="E1204" t="s">
        <v>18</v>
      </c>
      <c r="F1204" t="s">
        <v>8466</v>
      </c>
      <c r="G1204" t="s">
        <v>8467</v>
      </c>
      <c r="H1204" t="s">
        <v>8468</v>
      </c>
      <c r="I1204" t="s">
        <v>34</v>
      </c>
      <c r="J1204" t="s">
        <v>536</v>
      </c>
      <c r="K1204" t="s">
        <v>24</v>
      </c>
      <c r="L1204" t="s">
        <v>373</v>
      </c>
      <c r="M1204" t="s">
        <v>8469</v>
      </c>
      <c r="N1204" t="s">
        <v>46</v>
      </c>
      <c r="P1204" t="s">
        <v>11588</v>
      </c>
      <c r="Q1204" t="s">
        <v>11242</v>
      </c>
      <c r="R1204">
        <v>1</v>
      </c>
      <c r="S1204" t="s">
        <v>11576</v>
      </c>
      <c r="Y1204" s="4" t="s">
        <v>12077</v>
      </c>
      <c r="Z1204" s="9">
        <v>1</v>
      </c>
    </row>
    <row r="1205" spans="1:26" x14ac:dyDescent="0.25">
      <c r="A1205" t="s">
        <v>8464</v>
      </c>
      <c r="B1205" t="s">
        <v>8465</v>
      </c>
      <c r="C1205" t="s">
        <v>76</v>
      </c>
      <c r="D1205" t="s">
        <v>197</v>
      </c>
      <c r="E1205" t="s">
        <v>18</v>
      </c>
      <c r="F1205" t="s">
        <v>8466</v>
      </c>
      <c r="G1205" t="s">
        <v>8467</v>
      </c>
      <c r="H1205" t="s">
        <v>8468</v>
      </c>
      <c r="I1205" t="s">
        <v>34</v>
      </c>
      <c r="J1205" t="s">
        <v>536</v>
      </c>
      <c r="K1205" t="s">
        <v>24</v>
      </c>
      <c r="L1205" t="s">
        <v>373</v>
      </c>
      <c r="M1205" t="s">
        <v>8469</v>
      </c>
      <c r="N1205" t="s">
        <v>46</v>
      </c>
      <c r="P1205" t="s">
        <v>11589</v>
      </c>
      <c r="Q1205" t="s">
        <v>11590</v>
      </c>
      <c r="R1205">
        <v>3</v>
      </c>
      <c r="S1205" t="s">
        <v>11576</v>
      </c>
      <c r="Y1205" s="4" t="s">
        <v>12123</v>
      </c>
      <c r="Z1205" s="9">
        <v>1</v>
      </c>
    </row>
    <row r="1206" spans="1:26" x14ac:dyDescent="0.25">
      <c r="A1206" t="s">
        <v>8464</v>
      </c>
      <c r="B1206" t="s">
        <v>8465</v>
      </c>
      <c r="C1206" t="s">
        <v>76</v>
      </c>
      <c r="D1206" t="s">
        <v>197</v>
      </c>
      <c r="E1206" t="s">
        <v>18</v>
      </c>
      <c r="F1206" t="s">
        <v>8466</v>
      </c>
      <c r="G1206" t="s">
        <v>8467</v>
      </c>
      <c r="H1206" t="s">
        <v>8468</v>
      </c>
      <c r="I1206" t="s">
        <v>34</v>
      </c>
      <c r="J1206" t="s">
        <v>536</v>
      </c>
      <c r="K1206" t="s">
        <v>24</v>
      </c>
      <c r="L1206" t="s">
        <v>373</v>
      </c>
      <c r="M1206" t="s">
        <v>8469</v>
      </c>
      <c r="N1206" t="s">
        <v>46</v>
      </c>
      <c r="P1206" t="s">
        <v>10215</v>
      </c>
      <c r="Q1206" t="s">
        <v>11591</v>
      </c>
      <c r="R1206">
        <v>3</v>
      </c>
      <c r="S1206" t="s">
        <v>11576</v>
      </c>
      <c r="Y1206" s="4" t="s">
        <v>12349</v>
      </c>
      <c r="Z1206" s="9">
        <v>1</v>
      </c>
    </row>
    <row r="1207" spans="1:26" x14ac:dyDescent="0.25">
      <c r="A1207" t="s">
        <v>8464</v>
      </c>
      <c r="B1207" t="s">
        <v>8465</v>
      </c>
      <c r="C1207" t="s">
        <v>76</v>
      </c>
      <c r="D1207" t="s">
        <v>197</v>
      </c>
      <c r="E1207" t="s">
        <v>18</v>
      </c>
      <c r="F1207" t="s">
        <v>8466</v>
      </c>
      <c r="G1207" t="s">
        <v>8467</v>
      </c>
      <c r="H1207" t="s">
        <v>8468</v>
      </c>
      <c r="I1207" t="s">
        <v>34</v>
      </c>
      <c r="J1207" t="s">
        <v>536</v>
      </c>
      <c r="K1207" t="s">
        <v>24</v>
      </c>
      <c r="L1207" t="s">
        <v>373</v>
      </c>
      <c r="M1207" t="s">
        <v>8469</v>
      </c>
      <c r="N1207" t="s">
        <v>46</v>
      </c>
      <c r="P1207" t="s">
        <v>10841</v>
      </c>
      <c r="Q1207" t="s">
        <v>10379</v>
      </c>
      <c r="R1207">
        <v>1</v>
      </c>
      <c r="S1207" t="s">
        <v>11576</v>
      </c>
      <c r="Y1207" s="4" t="s">
        <v>11610</v>
      </c>
      <c r="Z1207" s="9">
        <v>1</v>
      </c>
    </row>
    <row r="1208" spans="1:26" x14ac:dyDescent="0.25">
      <c r="A1208" t="s">
        <v>8464</v>
      </c>
      <c r="B1208" t="s">
        <v>8465</v>
      </c>
      <c r="C1208" t="s">
        <v>76</v>
      </c>
      <c r="D1208" t="s">
        <v>197</v>
      </c>
      <c r="E1208" t="s">
        <v>18</v>
      </c>
      <c r="F1208" t="s">
        <v>8466</v>
      </c>
      <c r="G1208" t="s">
        <v>8467</v>
      </c>
      <c r="H1208" t="s">
        <v>8468</v>
      </c>
      <c r="I1208" t="s">
        <v>34</v>
      </c>
      <c r="J1208" t="s">
        <v>536</v>
      </c>
      <c r="K1208" t="s">
        <v>24</v>
      </c>
      <c r="L1208" t="s">
        <v>373</v>
      </c>
      <c r="M1208" t="s">
        <v>8469</v>
      </c>
      <c r="N1208" t="s">
        <v>46</v>
      </c>
      <c r="P1208" t="s">
        <v>11592</v>
      </c>
      <c r="Q1208" t="s">
        <v>11593</v>
      </c>
      <c r="R1208">
        <v>1</v>
      </c>
      <c r="S1208" t="s">
        <v>11576</v>
      </c>
      <c r="Y1208" s="4" t="s">
        <v>11871</v>
      </c>
      <c r="Z1208" s="9">
        <v>1</v>
      </c>
    </row>
    <row r="1209" spans="1:26" x14ac:dyDescent="0.25">
      <c r="A1209" t="s">
        <v>8464</v>
      </c>
      <c r="B1209" t="s">
        <v>8465</v>
      </c>
      <c r="C1209" t="s">
        <v>76</v>
      </c>
      <c r="D1209" t="s">
        <v>197</v>
      </c>
      <c r="E1209" t="s">
        <v>18</v>
      </c>
      <c r="F1209" t="s">
        <v>8466</v>
      </c>
      <c r="G1209" t="s">
        <v>8467</v>
      </c>
      <c r="H1209" t="s">
        <v>8468</v>
      </c>
      <c r="I1209" t="s">
        <v>34</v>
      </c>
      <c r="J1209" t="s">
        <v>536</v>
      </c>
      <c r="K1209" t="s">
        <v>24</v>
      </c>
      <c r="L1209" t="s">
        <v>373</v>
      </c>
      <c r="M1209" t="s">
        <v>8469</v>
      </c>
      <c r="N1209" t="s">
        <v>46</v>
      </c>
      <c r="P1209" t="s">
        <v>11001</v>
      </c>
      <c r="Q1209" t="s">
        <v>10184</v>
      </c>
      <c r="R1209">
        <v>1</v>
      </c>
      <c r="S1209" t="s">
        <v>11576</v>
      </c>
      <c r="Y1209" s="4" t="s">
        <v>10739</v>
      </c>
      <c r="Z1209" s="9">
        <v>1</v>
      </c>
    </row>
    <row r="1210" spans="1:26" x14ac:dyDescent="0.25">
      <c r="A1210" t="s">
        <v>8464</v>
      </c>
      <c r="B1210" t="s">
        <v>8465</v>
      </c>
      <c r="C1210" t="s">
        <v>76</v>
      </c>
      <c r="D1210" t="s">
        <v>197</v>
      </c>
      <c r="E1210" t="s">
        <v>18</v>
      </c>
      <c r="F1210" t="s">
        <v>8466</v>
      </c>
      <c r="G1210" t="s">
        <v>8467</v>
      </c>
      <c r="H1210" t="s">
        <v>8468</v>
      </c>
      <c r="I1210" t="s">
        <v>34</v>
      </c>
      <c r="J1210" t="s">
        <v>536</v>
      </c>
      <c r="K1210" t="s">
        <v>24</v>
      </c>
      <c r="L1210" t="s">
        <v>373</v>
      </c>
      <c r="M1210" t="s">
        <v>8469</v>
      </c>
      <c r="N1210" t="s">
        <v>46</v>
      </c>
      <c r="P1210" t="s">
        <v>11594</v>
      </c>
      <c r="Q1210" t="s">
        <v>10184</v>
      </c>
      <c r="R1210">
        <v>1</v>
      </c>
      <c r="S1210" t="s">
        <v>11576</v>
      </c>
      <c r="Y1210" s="4" t="s">
        <v>10744</v>
      </c>
      <c r="Z1210" s="9">
        <v>1</v>
      </c>
    </row>
    <row r="1211" spans="1:26" x14ac:dyDescent="0.25">
      <c r="A1211" t="s">
        <v>8464</v>
      </c>
      <c r="B1211" t="s">
        <v>8465</v>
      </c>
      <c r="C1211" t="s">
        <v>76</v>
      </c>
      <c r="D1211" t="s">
        <v>197</v>
      </c>
      <c r="E1211" t="s">
        <v>18</v>
      </c>
      <c r="F1211" t="s">
        <v>8466</v>
      </c>
      <c r="G1211" t="s">
        <v>8467</v>
      </c>
      <c r="H1211" t="s">
        <v>8468</v>
      </c>
      <c r="I1211" t="s">
        <v>34</v>
      </c>
      <c r="J1211" t="s">
        <v>536</v>
      </c>
      <c r="K1211" t="s">
        <v>24</v>
      </c>
      <c r="L1211" t="s">
        <v>373</v>
      </c>
      <c r="M1211" t="s">
        <v>8469</v>
      </c>
      <c r="N1211" t="s">
        <v>46</v>
      </c>
      <c r="P1211" t="s">
        <v>11595</v>
      </c>
      <c r="Q1211" t="s">
        <v>10184</v>
      </c>
      <c r="R1211">
        <v>1</v>
      </c>
      <c r="S1211" t="s">
        <v>11576</v>
      </c>
      <c r="Y1211" s="4" t="s">
        <v>13169</v>
      </c>
      <c r="Z1211" s="9">
        <v>1</v>
      </c>
    </row>
    <row r="1212" spans="1:26" x14ac:dyDescent="0.25">
      <c r="A1212" t="s">
        <v>8464</v>
      </c>
      <c r="B1212" t="s">
        <v>8465</v>
      </c>
      <c r="C1212" t="s">
        <v>76</v>
      </c>
      <c r="D1212" t="s">
        <v>197</v>
      </c>
      <c r="E1212" t="s">
        <v>18</v>
      </c>
      <c r="F1212" t="s">
        <v>8466</v>
      </c>
      <c r="G1212" t="s">
        <v>8467</v>
      </c>
      <c r="H1212" t="s">
        <v>8468</v>
      </c>
      <c r="I1212" t="s">
        <v>34</v>
      </c>
      <c r="J1212" t="s">
        <v>536</v>
      </c>
      <c r="K1212" t="s">
        <v>24</v>
      </c>
      <c r="L1212" t="s">
        <v>373</v>
      </c>
      <c r="M1212" t="s">
        <v>8469</v>
      </c>
      <c r="N1212" t="s">
        <v>46</v>
      </c>
      <c r="P1212" t="s">
        <v>11596</v>
      </c>
      <c r="Q1212" t="s">
        <v>10713</v>
      </c>
      <c r="R1212">
        <v>1</v>
      </c>
      <c r="S1212" t="s">
        <v>11576</v>
      </c>
      <c r="Y1212" s="4" t="s">
        <v>10924</v>
      </c>
      <c r="Z1212" s="9">
        <v>1</v>
      </c>
    </row>
    <row r="1213" spans="1:26" x14ac:dyDescent="0.25">
      <c r="A1213" t="s">
        <v>8464</v>
      </c>
      <c r="B1213" t="s">
        <v>8465</v>
      </c>
      <c r="C1213" t="s">
        <v>76</v>
      </c>
      <c r="D1213" t="s">
        <v>197</v>
      </c>
      <c r="E1213" t="s">
        <v>18</v>
      </c>
      <c r="F1213" t="s">
        <v>8466</v>
      </c>
      <c r="G1213" t="s">
        <v>8467</v>
      </c>
      <c r="H1213" t="s">
        <v>8468</v>
      </c>
      <c r="I1213" t="s">
        <v>34</v>
      </c>
      <c r="J1213" t="s">
        <v>536</v>
      </c>
      <c r="K1213" t="s">
        <v>24</v>
      </c>
      <c r="L1213" t="s">
        <v>373</v>
      </c>
      <c r="M1213" t="s">
        <v>8469</v>
      </c>
      <c r="N1213" t="s">
        <v>46</v>
      </c>
      <c r="P1213" t="s">
        <v>11597</v>
      </c>
      <c r="Q1213" t="s">
        <v>10187</v>
      </c>
      <c r="R1213">
        <v>1</v>
      </c>
      <c r="S1213" t="s">
        <v>11576</v>
      </c>
      <c r="Y1213" s="4" t="s">
        <v>12628</v>
      </c>
      <c r="Z1213" s="9">
        <v>1</v>
      </c>
    </row>
    <row r="1214" spans="1:26" x14ac:dyDescent="0.25">
      <c r="A1214" t="s">
        <v>8464</v>
      </c>
      <c r="B1214" t="s">
        <v>8465</v>
      </c>
      <c r="C1214" t="s">
        <v>76</v>
      </c>
      <c r="D1214" t="s">
        <v>197</v>
      </c>
      <c r="E1214" t="s">
        <v>18</v>
      </c>
      <c r="F1214" t="s">
        <v>8466</v>
      </c>
      <c r="G1214" t="s">
        <v>8467</v>
      </c>
      <c r="H1214" t="s">
        <v>8468</v>
      </c>
      <c r="I1214" t="s">
        <v>34</v>
      </c>
      <c r="J1214" t="s">
        <v>536</v>
      </c>
      <c r="K1214" t="s">
        <v>24</v>
      </c>
      <c r="L1214" t="s">
        <v>373</v>
      </c>
      <c r="M1214" t="s">
        <v>8469</v>
      </c>
      <c r="N1214" t="s">
        <v>46</v>
      </c>
      <c r="P1214" t="s">
        <v>11598</v>
      </c>
      <c r="Q1214" t="s">
        <v>10187</v>
      </c>
      <c r="R1214">
        <v>1</v>
      </c>
      <c r="S1214" t="s">
        <v>11576</v>
      </c>
      <c r="Y1214" s="4" t="s">
        <v>10963</v>
      </c>
      <c r="Z1214" s="9">
        <v>1</v>
      </c>
    </row>
    <row r="1215" spans="1:26" x14ac:dyDescent="0.25">
      <c r="A1215" t="s">
        <v>8464</v>
      </c>
      <c r="B1215" t="s">
        <v>8465</v>
      </c>
      <c r="C1215" t="s">
        <v>76</v>
      </c>
      <c r="D1215" t="s">
        <v>197</v>
      </c>
      <c r="E1215" t="s">
        <v>18</v>
      </c>
      <c r="F1215" t="s">
        <v>8466</v>
      </c>
      <c r="G1215" t="s">
        <v>8467</v>
      </c>
      <c r="H1215" t="s">
        <v>8468</v>
      </c>
      <c r="I1215" t="s">
        <v>34</v>
      </c>
      <c r="J1215" t="s">
        <v>536</v>
      </c>
      <c r="K1215" t="s">
        <v>24</v>
      </c>
      <c r="L1215" t="s">
        <v>373</v>
      </c>
      <c r="M1215" t="s">
        <v>8469</v>
      </c>
      <c r="N1215" t="s">
        <v>46</v>
      </c>
      <c r="P1215" t="s">
        <v>11107</v>
      </c>
      <c r="Q1215" t="s">
        <v>10650</v>
      </c>
      <c r="R1215">
        <v>1</v>
      </c>
      <c r="S1215" t="s">
        <v>11576</v>
      </c>
      <c r="Y1215" s="4" t="s">
        <v>12689</v>
      </c>
      <c r="Z1215" s="9">
        <v>1</v>
      </c>
    </row>
    <row r="1216" spans="1:26" x14ac:dyDescent="0.25">
      <c r="A1216" t="s">
        <v>8464</v>
      </c>
      <c r="B1216" t="s">
        <v>8465</v>
      </c>
      <c r="C1216" t="s">
        <v>76</v>
      </c>
      <c r="D1216" t="s">
        <v>197</v>
      </c>
      <c r="E1216" t="s">
        <v>18</v>
      </c>
      <c r="F1216" t="s">
        <v>8466</v>
      </c>
      <c r="G1216" t="s">
        <v>8467</v>
      </c>
      <c r="H1216" t="s">
        <v>8468</v>
      </c>
      <c r="I1216" t="s">
        <v>34</v>
      </c>
      <c r="J1216" t="s">
        <v>536</v>
      </c>
      <c r="K1216" t="s">
        <v>24</v>
      </c>
      <c r="L1216" t="s">
        <v>373</v>
      </c>
      <c r="M1216" t="s">
        <v>8469</v>
      </c>
      <c r="N1216" t="s">
        <v>46</v>
      </c>
      <c r="P1216" t="s">
        <v>11599</v>
      </c>
      <c r="Q1216" t="s">
        <v>10650</v>
      </c>
      <c r="R1216">
        <v>1</v>
      </c>
      <c r="S1216" t="s">
        <v>11576</v>
      </c>
      <c r="Y1216" s="4" t="s">
        <v>11842</v>
      </c>
      <c r="Z1216" s="9">
        <v>1</v>
      </c>
    </row>
    <row r="1217" spans="1:26" x14ac:dyDescent="0.25">
      <c r="A1217" t="s">
        <v>8464</v>
      </c>
      <c r="B1217" t="s">
        <v>8465</v>
      </c>
      <c r="C1217" t="s">
        <v>76</v>
      </c>
      <c r="D1217" t="s">
        <v>197</v>
      </c>
      <c r="E1217" t="s">
        <v>18</v>
      </c>
      <c r="F1217" t="s">
        <v>8466</v>
      </c>
      <c r="G1217" t="s">
        <v>8467</v>
      </c>
      <c r="H1217" t="s">
        <v>8468</v>
      </c>
      <c r="I1217" t="s">
        <v>34</v>
      </c>
      <c r="J1217" t="s">
        <v>536</v>
      </c>
      <c r="K1217" t="s">
        <v>24</v>
      </c>
      <c r="L1217" t="s">
        <v>373</v>
      </c>
      <c r="M1217" t="s">
        <v>8469</v>
      </c>
      <c r="N1217" t="s">
        <v>46</v>
      </c>
      <c r="P1217" t="s">
        <v>11600</v>
      </c>
      <c r="Q1217" t="s">
        <v>10650</v>
      </c>
      <c r="R1217">
        <v>1</v>
      </c>
      <c r="S1217" t="s">
        <v>11576</v>
      </c>
      <c r="Y1217" s="4" t="s">
        <v>10965</v>
      </c>
      <c r="Z1217" s="9">
        <v>1</v>
      </c>
    </row>
    <row r="1218" spans="1:26" x14ac:dyDescent="0.25">
      <c r="A1218" t="s">
        <v>8464</v>
      </c>
      <c r="B1218" t="s">
        <v>8465</v>
      </c>
      <c r="C1218" t="s">
        <v>76</v>
      </c>
      <c r="D1218" t="s">
        <v>197</v>
      </c>
      <c r="E1218" t="s">
        <v>18</v>
      </c>
      <c r="F1218" t="s">
        <v>8466</v>
      </c>
      <c r="G1218" t="s">
        <v>8467</v>
      </c>
      <c r="H1218" t="s">
        <v>8468</v>
      </c>
      <c r="I1218" t="s">
        <v>34</v>
      </c>
      <c r="J1218" t="s">
        <v>536</v>
      </c>
      <c r="K1218" t="s">
        <v>24</v>
      </c>
      <c r="L1218" t="s">
        <v>373</v>
      </c>
      <c r="M1218" t="s">
        <v>8469</v>
      </c>
      <c r="N1218" t="s">
        <v>46</v>
      </c>
      <c r="P1218" t="s">
        <v>11601</v>
      </c>
      <c r="Q1218" t="s">
        <v>10650</v>
      </c>
      <c r="R1218">
        <v>1</v>
      </c>
      <c r="S1218" t="s">
        <v>11576</v>
      </c>
      <c r="Y1218" s="4" t="s">
        <v>10769</v>
      </c>
      <c r="Z1218" s="9">
        <v>1</v>
      </c>
    </row>
    <row r="1219" spans="1:26" x14ac:dyDescent="0.25">
      <c r="A1219" t="s">
        <v>8464</v>
      </c>
      <c r="B1219" t="s">
        <v>8465</v>
      </c>
      <c r="C1219" t="s">
        <v>76</v>
      </c>
      <c r="D1219" t="s">
        <v>197</v>
      </c>
      <c r="E1219" t="s">
        <v>18</v>
      </c>
      <c r="F1219" t="s">
        <v>8466</v>
      </c>
      <c r="G1219" t="s">
        <v>8467</v>
      </c>
      <c r="H1219" t="s">
        <v>8468</v>
      </c>
      <c r="I1219" t="s">
        <v>34</v>
      </c>
      <c r="J1219" t="s">
        <v>536</v>
      </c>
      <c r="K1219" t="s">
        <v>24</v>
      </c>
      <c r="L1219" t="s">
        <v>373</v>
      </c>
      <c r="M1219" t="s">
        <v>8469</v>
      </c>
      <c r="N1219" t="s">
        <v>46</v>
      </c>
      <c r="P1219" t="s">
        <v>11602</v>
      </c>
      <c r="Q1219" t="s">
        <v>11603</v>
      </c>
      <c r="R1219">
        <v>1</v>
      </c>
      <c r="S1219" t="s">
        <v>11576</v>
      </c>
      <c r="Y1219" s="4" t="s">
        <v>11604</v>
      </c>
      <c r="Z1219" s="9">
        <v>1</v>
      </c>
    </row>
    <row r="1220" spans="1:26" x14ac:dyDescent="0.25">
      <c r="A1220" t="s">
        <v>8464</v>
      </c>
      <c r="B1220" t="s">
        <v>8465</v>
      </c>
      <c r="C1220" t="s">
        <v>76</v>
      </c>
      <c r="D1220" t="s">
        <v>197</v>
      </c>
      <c r="E1220" t="s">
        <v>18</v>
      </c>
      <c r="F1220" t="s">
        <v>8466</v>
      </c>
      <c r="G1220" t="s">
        <v>8467</v>
      </c>
      <c r="H1220" t="s">
        <v>8468</v>
      </c>
      <c r="I1220" t="s">
        <v>34</v>
      </c>
      <c r="J1220" t="s">
        <v>536</v>
      </c>
      <c r="K1220" t="s">
        <v>24</v>
      </c>
      <c r="L1220" t="s">
        <v>373</v>
      </c>
      <c r="M1220" t="s">
        <v>8469</v>
      </c>
      <c r="N1220" t="s">
        <v>46</v>
      </c>
      <c r="P1220" t="s">
        <v>11604</v>
      </c>
      <c r="Q1220" t="s">
        <v>11603</v>
      </c>
      <c r="R1220">
        <v>1</v>
      </c>
      <c r="S1220" t="s">
        <v>11576</v>
      </c>
      <c r="Y1220" s="4" t="s">
        <v>11230</v>
      </c>
      <c r="Z1220" s="9">
        <v>1</v>
      </c>
    </row>
    <row r="1221" spans="1:26" x14ac:dyDescent="0.25">
      <c r="A1221" t="s">
        <v>8464</v>
      </c>
      <c r="B1221" t="s">
        <v>8465</v>
      </c>
      <c r="C1221" t="s">
        <v>76</v>
      </c>
      <c r="D1221" t="s">
        <v>197</v>
      </c>
      <c r="E1221" t="s">
        <v>18</v>
      </c>
      <c r="F1221" t="s">
        <v>8466</v>
      </c>
      <c r="G1221" t="s">
        <v>8467</v>
      </c>
      <c r="H1221" t="s">
        <v>8468</v>
      </c>
      <c r="I1221" t="s">
        <v>34</v>
      </c>
      <c r="J1221" t="s">
        <v>536</v>
      </c>
      <c r="K1221" t="s">
        <v>24</v>
      </c>
      <c r="L1221" t="s">
        <v>373</v>
      </c>
      <c r="M1221" t="s">
        <v>8469</v>
      </c>
      <c r="N1221" t="s">
        <v>46</v>
      </c>
      <c r="P1221" t="s">
        <v>11605</v>
      </c>
      <c r="Q1221" t="s">
        <v>10720</v>
      </c>
      <c r="R1221">
        <v>1</v>
      </c>
      <c r="S1221" t="s">
        <v>11576</v>
      </c>
      <c r="Y1221" s="4" t="s">
        <v>12297</v>
      </c>
      <c r="Z1221" s="9">
        <v>1</v>
      </c>
    </row>
    <row r="1222" spans="1:26" x14ac:dyDescent="0.25">
      <c r="A1222" t="s">
        <v>8464</v>
      </c>
      <c r="B1222" t="s">
        <v>8465</v>
      </c>
      <c r="C1222" t="s">
        <v>76</v>
      </c>
      <c r="D1222" t="s">
        <v>197</v>
      </c>
      <c r="E1222" t="s">
        <v>18</v>
      </c>
      <c r="F1222" t="s">
        <v>8466</v>
      </c>
      <c r="G1222" t="s">
        <v>8467</v>
      </c>
      <c r="H1222" t="s">
        <v>8468</v>
      </c>
      <c r="I1222" t="s">
        <v>34</v>
      </c>
      <c r="J1222" t="s">
        <v>536</v>
      </c>
      <c r="K1222" t="s">
        <v>24</v>
      </c>
      <c r="L1222" t="s">
        <v>373</v>
      </c>
      <c r="M1222" t="s">
        <v>8469</v>
      </c>
      <c r="N1222" t="s">
        <v>46</v>
      </c>
      <c r="P1222" t="s">
        <v>11606</v>
      </c>
      <c r="Q1222" t="s">
        <v>10720</v>
      </c>
      <c r="R1222">
        <v>1</v>
      </c>
      <c r="S1222" t="s">
        <v>11576</v>
      </c>
      <c r="Y1222" s="4" t="s">
        <v>12040</v>
      </c>
      <c r="Z1222" s="9">
        <v>1</v>
      </c>
    </row>
    <row r="1223" spans="1:26" x14ac:dyDescent="0.25">
      <c r="A1223" t="s">
        <v>8464</v>
      </c>
      <c r="B1223" t="s">
        <v>8465</v>
      </c>
      <c r="C1223" t="s">
        <v>76</v>
      </c>
      <c r="D1223" t="s">
        <v>197</v>
      </c>
      <c r="E1223" t="s">
        <v>18</v>
      </c>
      <c r="F1223" t="s">
        <v>8466</v>
      </c>
      <c r="G1223" t="s">
        <v>8467</v>
      </c>
      <c r="H1223" t="s">
        <v>8468</v>
      </c>
      <c r="I1223" t="s">
        <v>34</v>
      </c>
      <c r="J1223" t="s">
        <v>536</v>
      </c>
      <c r="K1223" t="s">
        <v>24</v>
      </c>
      <c r="L1223" t="s">
        <v>373</v>
      </c>
      <c r="M1223" t="s">
        <v>8469</v>
      </c>
      <c r="N1223" t="s">
        <v>46</v>
      </c>
      <c r="P1223" t="s">
        <v>11607</v>
      </c>
      <c r="Q1223" t="s">
        <v>11136</v>
      </c>
      <c r="R1223">
        <v>1</v>
      </c>
      <c r="S1223" t="s">
        <v>11576</v>
      </c>
      <c r="Y1223" s="4" t="s">
        <v>10284</v>
      </c>
      <c r="Z1223" s="9">
        <v>1</v>
      </c>
    </row>
    <row r="1224" spans="1:26" x14ac:dyDescent="0.25">
      <c r="A1224" t="s">
        <v>8464</v>
      </c>
      <c r="B1224" t="s">
        <v>8465</v>
      </c>
      <c r="C1224" t="s">
        <v>76</v>
      </c>
      <c r="D1224" t="s">
        <v>197</v>
      </c>
      <c r="E1224" t="s">
        <v>18</v>
      </c>
      <c r="F1224" t="s">
        <v>8466</v>
      </c>
      <c r="G1224" t="s">
        <v>8467</v>
      </c>
      <c r="H1224" t="s">
        <v>8468</v>
      </c>
      <c r="I1224" t="s">
        <v>34</v>
      </c>
      <c r="J1224" t="s">
        <v>536</v>
      </c>
      <c r="K1224" t="s">
        <v>24</v>
      </c>
      <c r="L1224" t="s">
        <v>373</v>
      </c>
      <c r="M1224" t="s">
        <v>8469</v>
      </c>
      <c r="N1224" t="s">
        <v>46</v>
      </c>
      <c r="P1224" t="s">
        <v>11608</v>
      </c>
      <c r="Q1224" t="s">
        <v>10491</v>
      </c>
      <c r="R1224">
        <v>1</v>
      </c>
      <c r="S1224" t="s">
        <v>11576</v>
      </c>
      <c r="Y1224" s="4" t="s">
        <v>2975</v>
      </c>
      <c r="Z1224" s="9">
        <v>1</v>
      </c>
    </row>
    <row r="1225" spans="1:26" x14ac:dyDescent="0.25">
      <c r="A1225" t="s">
        <v>8464</v>
      </c>
      <c r="B1225" t="s">
        <v>8465</v>
      </c>
      <c r="C1225" t="s">
        <v>76</v>
      </c>
      <c r="D1225" t="s">
        <v>197</v>
      </c>
      <c r="E1225" t="s">
        <v>18</v>
      </c>
      <c r="F1225" t="s">
        <v>8466</v>
      </c>
      <c r="G1225" t="s">
        <v>8467</v>
      </c>
      <c r="H1225" t="s">
        <v>8468</v>
      </c>
      <c r="I1225" t="s">
        <v>34</v>
      </c>
      <c r="J1225" t="s">
        <v>536</v>
      </c>
      <c r="K1225" t="s">
        <v>24</v>
      </c>
      <c r="L1225" t="s">
        <v>373</v>
      </c>
      <c r="M1225" t="s">
        <v>8469</v>
      </c>
      <c r="N1225" t="s">
        <v>46</v>
      </c>
      <c r="P1225" t="s">
        <v>11609</v>
      </c>
      <c r="Q1225" t="s">
        <v>10491</v>
      </c>
      <c r="R1225">
        <v>1</v>
      </c>
      <c r="S1225" t="s">
        <v>11576</v>
      </c>
      <c r="Y1225" s="4" t="s">
        <v>11082</v>
      </c>
      <c r="Z1225" s="9">
        <v>1</v>
      </c>
    </row>
    <row r="1226" spans="1:26" x14ac:dyDescent="0.25">
      <c r="A1226" t="s">
        <v>8464</v>
      </c>
      <c r="B1226" t="s">
        <v>8465</v>
      </c>
      <c r="C1226" t="s">
        <v>76</v>
      </c>
      <c r="D1226" t="s">
        <v>197</v>
      </c>
      <c r="E1226" t="s">
        <v>18</v>
      </c>
      <c r="F1226" t="s">
        <v>8466</v>
      </c>
      <c r="G1226" t="s">
        <v>8467</v>
      </c>
      <c r="H1226" t="s">
        <v>8468</v>
      </c>
      <c r="I1226" t="s">
        <v>34</v>
      </c>
      <c r="J1226" t="s">
        <v>536</v>
      </c>
      <c r="K1226" t="s">
        <v>24</v>
      </c>
      <c r="L1226" t="s">
        <v>373</v>
      </c>
      <c r="M1226" t="s">
        <v>8469</v>
      </c>
      <c r="N1226" t="s">
        <v>46</v>
      </c>
      <c r="P1226" t="s">
        <v>11610</v>
      </c>
      <c r="Q1226" t="s">
        <v>10148</v>
      </c>
      <c r="R1226">
        <v>1</v>
      </c>
      <c r="S1226" t="s">
        <v>11576</v>
      </c>
      <c r="Y1226" s="4" t="s">
        <v>10248</v>
      </c>
      <c r="Z1226" s="9">
        <v>1</v>
      </c>
    </row>
    <row r="1227" spans="1:26" x14ac:dyDescent="0.25">
      <c r="A1227" t="s">
        <v>8464</v>
      </c>
      <c r="B1227" t="s">
        <v>8465</v>
      </c>
      <c r="C1227" t="s">
        <v>76</v>
      </c>
      <c r="D1227" t="s">
        <v>197</v>
      </c>
      <c r="E1227" t="s">
        <v>18</v>
      </c>
      <c r="F1227" t="s">
        <v>8466</v>
      </c>
      <c r="G1227" t="s">
        <v>8467</v>
      </c>
      <c r="H1227" t="s">
        <v>8468</v>
      </c>
      <c r="I1227" t="s">
        <v>34</v>
      </c>
      <c r="J1227" t="s">
        <v>536</v>
      </c>
      <c r="K1227" t="s">
        <v>24</v>
      </c>
      <c r="L1227" t="s">
        <v>373</v>
      </c>
      <c r="M1227" t="s">
        <v>8469</v>
      </c>
      <c r="N1227" t="s">
        <v>46</v>
      </c>
      <c r="P1227" t="s">
        <v>11611</v>
      </c>
      <c r="Q1227" t="s">
        <v>10590</v>
      </c>
      <c r="R1227">
        <v>1</v>
      </c>
      <c r="S1227" t="s">
        <v>11576</v>
      </c>
      <c r="Y1227" s="4" t="s">
        <v>12377</v>
      </c>
      <c r="Z1227" s="9">
        <v>1</v>
      </c>
    </row>
    <row r="1228" spans="1:26" x14ac:dyDescent="0.25">
      <c r="A1228" t="s">
        <v>8464</v>
      </c>
      <c r="B1228" t="s">
        <v>8465</v>
      </c>
      <c r="C1228" t="s">
        <v>76</v>
      </c>
      <c r="D1228" t="s">
        <v>197</v>
      </c>
      <c r="E1228" t="s">
        <v>18</v>
      </c>
      <c r="F1228" t="s">
        <v>8466</v>
      </c>
      <c r="G1228" t="s">
        <v>8467</v>
      </c>
      <c r="H1228" t="s">
        <v>8468</v>
      </c>
      <c r="I1228" t="s">
        <v>34</v>
      </c>
      <c r="J1228" t="s">
        <v>536</v>
      </c>
      <c r="K1228" t="s">
        <v>24</v>
      </c>
      <c r="L1228" t="s">
        <v>373</v>
      </c>
      <c r="M1228" t="s">
        <v>8469</v>
      </c>
      <c r="N1228" t="s">
        <v>46</v>
      </c>
      <c r="P1228" t="s">
        <v>11612</v>
      </c>
      <c r="Q1228" t="s">
        <v>11613</v>
      </c>
      <c r="R1228">
        <v>1</v>
      </c>
      <c r="S1228" t="s">
        <v>11576</v>
      </c>
      <c r="Y1228" s="4" t="s">
        <v>11773</v>
      </c>
      <c r="Z1228" s="9">
        <v>1</v>
      </c>
    </row>
    <row r="1229" spans="1:26" x14ac:dyDescent="0.25">
      <c r="A1229" t="s">
        <v>8464</v>
      </c>
      <c r="B1229" t="s">
        <v>8465</v>
      </c>
      <c r="C1229" t="s">
        <v>76</v>
      </c>
      <c r="D1229" t="s">
        <v>197</v>
      </c>
      <c r="E1229" t="s">
        <v>18</v>
      </c>
      <c r="F1229" t="s">
        <v>8466</v>
      </c>
      <c r="G1229" t="s">
        <v>8467</v>
      </c>
      <c r="H1229" t="s">
        <v>8468</v>
      </c>
      <c r="I1229" t="s">
        <v>34</v>
      </c>
      <c r="J1229" t="s">
        <v>536</v>
      </c>
      <c r="K1229" t="s">
        <v>24</v>
      </c>
      <c r="L1229" t="s">
        <v>373</v>
      </c>
      <c r="M1229" t="s">
        <v>8469</v>
      </c>
      <c r="N1229" t="s">
        <v>46</v>
      </c>
      <c r="P1229" t="s">
        <v>11614</v>
      </c>
      <c r="Q1229" t="s">
        <v>11093</v>
      </c>
      <c r="R1229">
        <v>1</v>
      </c>
      <c r="S1229" t="s">
        <v>11576</v>
      </c>
      <c r="Y1229" s="4" t="s">
        <v>11039</v>
      </c>
      <c r="Z1229" s="9">
        <v>1</v>
      </c>
    </row>
    <row r="1230" spans="1:26" x14ac:dyDescent="0.25">
      <c r="A1230" t="s">
        <v>8464</v>
      </c>
      <c r="B1230" t="s">
        <v>8465</v>
      </c>
      <c r="C1230" t="s">
        <v>76</v>
      </c>
      <c r="D1230" t="s">
        <v>197</v>
      </c>
      <c r="E1230" t="s">
        <v>18</v>
      </c>
      <c r="F1230" t="s">
        <v>8466</v>
      </c>
      <c r="G1230" t="s">
        <v>8467</v>
      </c>
      <c r="H1230" t="s">
        <v>8468</v>
      </c>
      <c r="I1230" t="s">
        <v>34</v>
      </c>
      <c r="J1230" t="s">
        <v>536</v>
      </c>
      <c r="K1230" t="s">
        <v>24</v>
      </c>
      <c r="L1230" t="s">
        <v>373</v>
      </c>
      <c r="M1230" t="s">
        <v>8469</v>
      </c>
      <c r="N1230" t="s">
        <v>46</v>
      </c>
      <c r="P1230" t="s">
        <v>11615</v>
      </c>
      <c r="Q1230" t="s">
        <v>11616</v>
      </c>
      <c r="R1230">
        <v>1</v>
      </c>
      <c r="S1230" t="s">
        <v>11576</v>
      </c>
      <c r="Y1230" s="4" t="s">
        <v>10928</v>
      </c>
      <c r="Z1230" s="9">
        <v>1</v>
      </c>
    </row>
    <row r="1231" spans="1:26" x14ac:dyDescent="0.25">
      <c r="A1231" t="s">
        <v>8464</v>
      </c>
      <c r="B1231" t="s">
        <v>8465</v>
      </c>
      <c r="C1231" t="s">
        <v>76</v>
      </c>
      <c r="D1231" t="s">
        <v>197</v>
      </c>
      <c r="E1231" t="s">
        <v>18</v>
      </c>
      <c r="F1231" t="s">
        <v>8466</v>
      </c>
      <c r="G1231" t="s">
        <v>8467</v>
      </c>
      <c r="H1231" t="s">
        <v>8468</v>
      </c>
      <c r="I1231" t="s">
        <v>34</v>
      </c>
      <c r="J1231" t="s">
        <v>536</v>
      </c>
      <c r="K1231" t="s">
        <v>24</v>
      </c>
      <c r="L1231" t="s">
        <v>373</v>
      </c>
      <c r="M1231" t="s">
        <v>8469</v>
      </c>
      <c r="N1231" t="s">
        <v>46</v>
      </c>
      <c r="P1231" t="s">
        <v>10645</v>
      </c>
      <c r="Q1231" t="s">
        <v>10529</v>
      </c>
      <c r="R1231">
        <v>1</v>
      </c>
      <c r="S1231" t="s">
        <v>11576</v>
      </c>
      <c r="Y1231" s="4" t="s">
        <v>6374</v>
      </c>
      <c r="Z1231" s="9">
        <v>1</v>
      </c>
    </row>
    <row r="1232" spans="1:26" x14ac:dyDescent="0.25">
      <c r="A1232" t="s">
        <v>8464</v>
      </c>
      <c r="B1232" t="s">
        <v>8465</v>
      </c>
      <c r="C1232" t="s">
        <v>76</v>
      </c>
      <c r="D1232" t="s">
        <v>197</v>
      </c>
      <c r="E1232" t="s">
        <v>18</v>
      </c>
      <c r="F1232" t="s">
        <v>8466</v>
      </c>
      <c r="G1232" t="s">
        <v>8467</v>
      </c>
      <c r="H1232" t="s">
        <v>8468</v>
      </c>
      <c r="I1232" t="s">
        <v>34</v>
      </c>
      <c r="J1232" t="s">
        <v>536</v>
      </c>
      <c r="K1232" t="s">
        <v>24</v>
      </c>
      <c r="L1232" t="s">
        <v>373</v>
      </c>
      <c r="M1232" t="s">
        <v>8469</v>
      </c>
      <c r="N1232" t="s">
        <v>46</v>
      </c>
      <c r="P1232" t="s">
        <v>11617</v>
      </c>
      <c r="Q1232" t="s">
        <v>11618</v>
      </c>
      <c r="R1232">
        <v>1</v>
      </c>
      <c r="S1232" t="s">
        <v>11576</v>
      </c>
      <c r="Y1232" s="4" t="s">
        <v>13142</v>
      </c>
      <c r="Z1232" s="9">
        <v>1</v>
      </c>
    </row>
    <row r="1233" spans="1:26" x14ac:dyDescent="0.25">
      <c r="A1233" t="s">
        <v>8464</v>
      </c>
      <c r="B1233" t="s">
        <v>8465</v>
      </c>
      <c r="C1233" t="s">
        <v>76</v>
      </c>
      <c r="D1233" t="s">
        <v>197</v>
      </c>
      <c r="E1233" t="s">
        <v>18</v>
      </c>
      <c r="F1233" t="s">
        <v>8466</v>
      </c>
      <c r="G1233" t="s">
        <v>8467</v>
      </c>
      <c r="H1233" t="s">
        <v>8468</v>
      </c>
      <c r="I1233" t="s">
        <v>34</v>
      </c>
      <c r="J1233" t="s">
        <v>536</v>
      </c>
      <c r="K1233" t="s">
        <v>24</v>
      </c>
      <c r="L1233" t="s">
        <v>373</v>
      </c>
      <c r="M1233" t="s">
        <v>8469</v>
      </c>
      <c r="N1233" t="s">
        <v>46</v>
      </c>
      <c r="P1233" t="s">
        <v>11619</v>
      </c>
      <c r="Q1233" t="s">
        <v>11618</v>
      </c>
      <c r="R1233">
        <v>1</v>
      </c>
      <c r="S1233" t="s">
        <v>11576</v>
      </c>
      <c r="Y1233" s="4" t="s">
        <v>12977</v>
      </c>
      <c r="Z1233" s="9">
        <v>1</v>
      </c>
    </row>
    <row r="1234" spans="1:26" x14ac:dyDescent="0.25">
      <c r="A1234" t="s">
        <v>8464</v>
      </c>
      <c r="B1234" t="s">
        <v>8465</v>
      </c>
      <c r="C1234" t="s">
        <v>76</v>
      </c>
      <c r="D1234" t="s">
        <v>197</v>
      </c>
      <c r="E1234" t="s">
        <v>18</v>
      </c>
      <c r="F1234" t="s">
        <v>8466</v>
      </c>
      <c r="G1234" t="s">
        <v>8467</v>
      </c>
      <c r="H1234" t="s">
        <v>8468</v>
      </c>
      <c r="I1234" t="s">
        <v>34</v>
      </c>
      <c r="J1234" t="s">
        <v>536</v>
      </c>
      <c r="K1234" t="s">
        <v>24</v>
      </c>
      <c r="L1234" t="s">
        <v>373</v>
      </c>
      <c r="M1234" t="s">
        <v>8469</v>
      </c>
      <c r="N1234" t="s">
        <v>46</v>
      </c>
      <c r="P1234" t="s">
        <v>11620</v>
      </c>
      <c r="Q1234" t="s">
        <v>11618</v>
      </c>
      <c r="R1234">
        <v>1</v>
      </c>
      <c r="S1234" t="s">
        <v>11576</v>
      </c>
      <c r="Y1234" s="4" t="s">
        <v>12493</v>
      </c>
      <c r="Z1234" s="9">
        <v>1</v>
      </c>
    </row>
    <row r="1235" spans="1:26" x14ac:dyDescent="0.25">
      <c r="A1235" t="s">
        <v>8464</v>
      </c>
      <c r="B1235" t="s">
        <v>8465</v>
      </c>
      <c r="C1235" t="s">
        <v>76</v>
      </c>
      <c r="D1235" t="s">
        <v>197</v>
      </c>
      <c r="E1235" t="s">
        <v>18</v>
      </c>
      <c r="F1235" t="s">
        <v>8466</v>
      </c>
      <c r="G1235" t="s">
        <v>8467</v>
      </c>
      <c r="H1235" t="s">
        <v>8468</v>
      </c>
      <c r="I1235" t="s">
        <v>34</v>
      </c>
      <c r="J1235" t="s">
        <v>536</v>
      </c>
      <c r="K1235" t="s">
        <v>24</v>
      </c>
      <c r="L1235" t="s">
        <v>373</v>
      </c>
      <c r="M1235" t="s">
        <v>8469</v>
      </c>
      <c r="N1235" t="s">
        <v>46</v>
      </c>
      <c r="P1235" t="s">
        <v>1347</v>
      </c>
      <c r="Q1235" t="s">
        <v>11618</v>
      </c>
      <c r="R1235">
        <v>1</v>
      </c>
      <c r="S1235" t="s">
        <v>11576</v>
      </c>
      <c r="Y1235" s="4" t="s">
        <v>13202</v>
      </c>
      <c r="Z1235" s="9">
        <v>1</v>
      </c>
    </row>
    <row r="1236" spans="1:26" x14ac:dyDescent="0.25">
      <c r="A1236" t="s">
        <v>10037</v>
      </c>
      <c r="B1236" t="s">
        <v>1658</v>
      </c>
      <c r="C1236" t="s">
        <v>76</v>
      </c>
      <c r="D1236" t="s">
        <v>10038</v>
      </c>
      <c r="E1236" t="s">
        <v>18</v>
      </c>
      <c r="F1236" t="s">
        <v>10039</v>
      </c>
      <c r="G1236" t="s">
        <v>10040</v>
      </c>
      <c r="H1236" t="s">
        <v>10041</v>
      </c>
      <c r="I1236" t="s">
        <v>34</v>
      </c>
      <c r="J1236" t="s">
        <v>635</v>
      </c>
      <c r="K1236" t="s">
        <v>24</v>
      </c>
      <c r="L1236" t="s">
        <v>7450</v>
      </c>
      <c r="M1236" t="s">
        <v>10042</v>
      </c>
      <c r="N1236" t="s">
        <v>46</v>
      </c>
      <c r="P1236" t="s">
        <v>11621</v>
      </c>
      <c r="Q1236" t="s">
        <v>10255</v>
      </c>
      <c r="R1236">
        <v>1</v>
      </c>
      <c r="S1236" t="s">
        <v>11622</v>
      </c>
      <c r="Y1236" s="4" t="s">
        <v>10606</v>
      </c>
      <c r="Z1236" s="9">
        <v>1</v>
      </c>
    </row>
    <row r="1237" spans="1:26" x14ac:dyDescent="0.25">
      <c r="A1237" t="s">
        <v>10037</v>
      </c>
      <c r="B1237" t="s">
        <v>1658</v>
      </c>
      <c r="C1237" t="s">
        <v>76</v>
      </c>
      <c r="D1237" t="s">
        <v>10038</v>
      </c>
      <c r="E1237" t="s">
        <v>18</v>
      </c>
      <c r="F1237" t="s">
        <v>10039</v>
      </c>
      <c r="G1237" t="s">
        <v>10040</v>
      </c>
      <c r="H1237" t="s">
        <v>10041</v>
      </c>
      <c r="I1237" t="s">
        <v>34</v>
      </c>
      <c r="J1237" t="s">
        <v>635</v>
      </c>
      <c r="K1237" t="s">
        <v>24</v>
      </c>
      <c r="L1237" t="s">
        <v>7450</v>
      </c>
      <c r="M1237" t="s">
        <v>10042</v>
      </c>
      <c r="N1237" t="s">
        <v>46</v>
      </c>
      <c r="P1237" t="s">
        <v>11623</v>
      </c>
      <c r="Q1237" t="s">
        <v>10255</v>
      </c>
      <c r="R1237">
        <v>1</v>
      </c>
      <c r="S1237" t="s">
        <v>11622</v>
      </c>
      <c r="Y1237" s="4" t="s">
        <v>10153</v>
      </c>
      <c r="Z1237" s="9">
        <v>1</v>
      </c>
    </row>
    <row r="1238" spans="1:26" x14ac:dyDescent="0.25">
      <c r="A1238" t="s">
        <v>10037</v>
      </c>
      <c r="B1238" t="s">
        <v>1658</v>
      </c>
      <c r="C1238" t="s">
        <v>76</v>
      </c>
      <c r="D1238" t="s">
        <v>10038</v>
      </c>
      <c r="E1238" t="s">
        <v>18</v>
      </c>
      <c r="F1238" t="s">
        <v>10039</v>
      </c>
      <c r="G1238" t="s">
        <v>10040</v>
      </c>
      <c r="H1238" t="s">
        <v>10041</v>
      </c>
      <c r="I1238" t="s">
        <v>34</v>
      </c>
      <c r="J1238" t="s">
        <v>635</v>
      </c>
      <c r="K1238" t="s">
        <v>24</v>
      </c>
      <c r="L1238" t="s">
        <v>7450</v>
      </c>
      <c r="M1238" t="s">
        <v>10042</v>
      </c>
      <c r="N1238" t="s">
        <v>46</v>
      </c>
      <c r="P1238" t="s">
        <v>11624</v>
      </c>
      <c r="Q1238" t="s">
        <v>10255</v>
      </c>
      <c r="R1238">
        <v>1</v>
      </c>
      <c r="S1238" t="s">
        <v>11622</v>
      </c>
      <c r="Y1238" s="4" t="s">
        <v>12963</v>
      </c>
      <c r="Z1238" s="9">
        <v>1</v>
      </c>
    </row>
    <row r="1239" spans="1:26" x14ac:dyDescent="0.25">
      <c r="A1239" t="s">
        <v>10037</v>
      </c>
      <c r="B1239" t="s">
        <v>1658</v>
      </c>
      <c r="C1239" t="s">
        <v>76</v>
      </c>
      <c r="D1239" t="s">
        <v>10038</v>
      </c>
      <c r="E1239" t="s">
        <v>18</v>
      </c>
      <c r="F1239" t="s">
        <v>10039</v>
      </c>
      <c r="G1239" t="s">
        <v>10040</v>
      </c>
      <c r="H1239" t="s">
        <v>10041</v>
      </c>
      <c r="I1239" t="s">
        <v>34</v>
      </c>
      <c r="J1239" t="s">
        <v>635</v>
      </c>
      <c r="K1239" t="s">
        <v>24</v>
      </c>
      <c r="L1239" t="s">
        <v>7450</v>
      </c>
      <c r="M1239" t="s">
        <v>10042</v>
      </c>
      <c r="N1239" t="s">
        <v>46</v>
      </c>
      <c r="P1239" t="s">
        <v>11625</v>
      </c>
      <c r="Q1239" t="s">
        <v>10255</v>
      </c>
      <c r="R1239">
        <v>1</v>
      </c>
      <c r="S1239" t="s">
        <v>11622</v>
      </c>
      <c r="Y1239" s="4" t="s">
        <v>10295</v>
      </c>
      <c r="Z1239" s="9">
        <v>1</v>
      </c>
    </row>
    <row r="1240" spans="1:26" x14ac:dyDescent="0.25">
      <c r="A1240" t="s">
        <v>10037</v>
      </c>
      <c r="B1240" t="s">
        <v>1658</v>
      </c>
      <c r="C1240" t="s">
        <v>76</v>
      </c>
      <c r="D1240" t="s">
        <v>10038</v>
      </c>
      <c r="E1240" t="s">
        <v>18</v>
      </c>
      <c r="F1240" t="s">
        <v>10039</v>
      </c>
      <c r="G1240" t="s">
        <v>10040</v>
      </c>
      <c r="H1240" t="s">
        <v>10041</v>
      </c>
      <c r="I1240" t="s">
        <v>34</v>
      </c>
      <c r="J1240" t="s">
        <v>635</v>
      </c>
      <c r="K1240" t="s">
        <v>24</v>
      </c>
      <c r="L1240" t="s">
        <v>7450</v>
      </c>
      <c r="M1240" t="s">
        <v>10042</v>
      </c>
      <c r="N1240" t="s">
        <v>46</v>
      </c>
      <c r="P1240" t="s">
        <v>11626</v>
      </c>
      <c r="Q1240" t="s">
        <v>10255</v>
      </c>
      <c r="R1240">
        <v>1</v>
      </c>
      <c r="S1240" t="s">
        <v>11622</v>
      </c>
      <c r="Y1240" s="4" t="s">
        <v>10919</v>
      </c>
      <c r="Z1240" s="9">
        <v>1</v>
      </c>
    </row>
    <row r="1241" spans="1:26" x14ac:dyDescent="0.25">
      <c r="A1241" t="s">
        <v>10037</v>
      </c>
      <c r="B1241" t="s">
        <v>1658</v>
      </c>
      <c r="C1241" t="s">
        <v>76</v>
      </c>
      <c r="D1241" t="s">
        <v>10038</v>
      </c>
      <c r="E1241" t="s">
        <v>18</v>
      </c>
      <c r="F1241" t="s">
        <v>10039</v>
      </c>
      <c r="G1241" t="s">
        <v>10040</v>
      </c>
      <c r="H1241" t="s">
        <v>10041</v>
      </c>
      <c r="I1241" t="s">
        <v>34</v>
      </c>
      <c r="J1241" t="s">
        <v>635</v>
      </c>
      <c r="K1241" t="s">
        <v>24</v>
      </c>
      <c r="L1241" t="s">
        <v>7450</v>
      </c>
      <c r="M1241" t="s">
        <v>10042</v>
      </c>
      <c r="N1241" t="s">
        <v>46</v>
      </c>
      <c r="P1241" t="s">
        <v>11627</v>
      </c>
      <c r="Q1241" t="s">
        <v>10595</v>
      </c>
      <c r="R1241">
        <v>1</v>
      </c>
      <c r="S1241" t="s">
        <v>11622</v>
      </c>
      <c r="Y1241" s="4" t="s">
        <v>12312</v>
      </c>
      <c r="Z1241" s="9">
        <v>1</v>
      </c>
    </row>
    <row r="1242" spans="1:26" x14ac:dyDescent="0.25">
      <c r="A1242" t="s">
        <v>10037</v>
      </c>
      <c r="B1242" t="s">
        <v>1658</v>
      </c>
      <c r="C1242" t="s">
        <v>76</v>
      </c>
      <c r="D1242" t="s">
        <v>10038</v>
      </c>
      <c r="E1242" t="s">
        <v>18</v>
      </c>
      <c r="F1242" t="s">
        <v>10039</v>
      </c>
      <c r="G1242" t="s">
        <v>10040</v>
      </c>
      <c r="H1242" t="s">
        <v>10041</v>
      </c>
      <c r="I1242" t="s">
        <v>34</v>
      </c>
      <c r="J1242" t="s">
        <v>635</v>
      </c>
      <c r="K1242" t="s">
        <v>24</v>
      </c>
      <c r="L1242" t="s">
        <v>7450</v>
      </c>
      <c r="M1242" t="s">
        <v>10042</v>
      </c>
      <c r="N1242" t="s">
        <v>46</v>
      </c>
      <c r="P1242" t="s">
        <v>11628</v>
      </c>
      <c r="Q1242" t="s">
        <v>10550</v>
      </c>
      <c r="R1242">
        <v>1</v>
      </c>
      <c r="S1242" t="s">
        <v>11622</v>
      </c>
      <c r="Y1242" s="4" t="s">
        <v>12251</v>
      </c>
      <c r="Z1242" s="9">
        <v>1</v>
      </c>
    </row>
    <row r="1243" spans="1:26" x14ac:dyDescent="0.25">
      <c r="A1243" t="s">
        <v>1657</v>
      </c>
      <c r="B1243" t="s">
        <v>1658</v>
      </c>
      <c r="C1243" t="s">
        <v>76</v>
      </c>
      <c r="D1243" t="s">
        <v>1659</v>
      </c>
      <c r="E1243" t="s">
        <v>18</v>
      </c>
      <c r="F1243" t="s">
        <v>1660</v>
      </c>
      <c r="G1243" t="s">
        <v>1661</v>
      </c>
      <c r="H1243" t="s">
        <v>1662</v>
      </c>
      <c r="I1243" t="s">
        <v>34</v>
      </c>
      <c r="J1243" t="s">
        <v>463</v>
      </c>
      <c r="K1243" t="s">
        <v>24</v>
      </c>
      <c r="L1243" t="s">
        <v>44</v>
      </c>
      <c r="M1243" t="s">
        <v>1663</v>
      </c>
      <c r="N1243" t="s">
        <v>46</v>
      </c>
      <c r="P1243" t="s">
        <v>11629</v>
      </c>
      <c r="Q1243" t="s">
        <v>10138</v>
      </c>
      <c r="R1243">
        <v>1</v>
      </c>
      <c r="S1243" t="s">
        <v>11630</v>
      </c>
      <c r="Y1243" s="4" t="s">
        <v>11299</v>
      </c>
      <c r="Z1243" s="9">
        <v>1</v>
      </c>
    </row>
    <row r="1244" spans="1:26" x14ac:dyDescent="0.25">
      <c r="A1244" t="s">
        <v>1657</v>
      </c>
      <c r="B1244" t="s">
        <v>1658</v>
      </c>
      <c r="C1244" t="s">
        <v>76</v>
      </c>
      <c r="D1244" t="s">
        <v>1659</v>
      </c>
      <c r="E1244" t="s">
        <v>18</v>
      </c>
      <c r="F1244" t="s">
        <v>1660</v>
      </c>
      <c r="G1244" t="s">
        <v>1661</v>
      </c>
      <c r="H1244" t="s">
        <v>1662</v>
      </c>
      <c r="I1244" t="s">
        <v>34</v>
      </c>
      <c r="J1244" t="s">
        <v>463</v>
      </c>
      <c r="K1244" t="s">
        <v>24</v>
      </c>
      <c r="L1244" t="s">
        <v>44</v>
      </c>
      <c r="M1244" t="s">
        <v>1663</v>
      </c>
      <c r="N1244" t="s">
        <v>46</v>
      </c>
      <c r="P1244" t="s">
        <v>11631</v>
      </c>
      <c r="Q1244" t="s">
        <v>10138</v>
      </c>
      <c r="R1244">
        <v>1</v>
      </c>
      <c r="S1244" t="s">
        <v>11630</v>
      </c>
      <c r="Y1244" s="4" t="s">
        <v>12843</v>
      </c>
      <c r="Z1244" s="9">
        <v>1</v>
      </c>
    </row>
    <row r="1245" spans="1:26" x14ac:dyDescent="0.25">
      <c r="A1245" t="s">
        <v>1657</v>
      </c>
      <c r="B1245" t="s">
        <v>1658</v>
      </c>
      <c r="C1245" t="s">
        <v>76</v>
      </c>
      <c r="D1245" t="s">
        <v>1659</v>
      </c>
      <c r="E1245" t="s">
        <v>18</v>
      </c>
      <c r="F1245" t="s">
        <v>1660</v>
      </c>
      <c r="G1245" t="s">
        <v>1661</v>
      </c>
      <c r="H1245" t="s">
        <v>1662</v>
      </c>
      <c r="I1245" t="s">
        <v>34</v>
      </c>
      <c r="J1245" t="s">
        <v>463</v>
      </c>
      <c r="K1245" t="s">
        <v>24</v>
      </c>
      <c r="L1245" t="s">
        <v>44</v>
      </c>
      <c r="M1245" t="s">
        <v>1663</v>
      </c>
      <c r="N1245" t="s">
        <v>46</v>
      </c>
      <c r="P1245" t="s">
        <v>11632</v>
      </c>
      <c r="Q1245" t="s">
        <v>10138</v>
      </c>
      <c r="R1245">
        <v>1</v>
      </c>
      <c r="S1245" t="s">
        <v>11630</v>
      </c>
      <c r="Y1245" s="4" t="s">
        <v>12863</v>
      </c>
      <c r="Z1245" s="9">
        <v>1</v>
      </c>
    </row>
    <row r="1246" spans="1:26" x14ac:dyDescent="0.25">
      <c r="A1246" t="s">
        <v>1657</v>
      </c>
      <c r="B1246" t="s">
        <v>1658</v>
      </c>
      <c r="C1246" t="s">
        <v>76</v>
      </c>
      <c r="D1246" t="s">
        <v>1659</v>
      </c>
      <c r="E1246" t="s">
        <v>18</v>
      </c>
      <c r="F1246" t="s">
        <v>1660</v>
      </c>
      <c r="G1246" t="s">
        <v>1661</v>
      </c>
      <c r="H1246" t="s">
        <v>1662</v>
      </c>
      <c r="I1246" t="s">
        <v>34</v>
      </c>
      <c r="J1246" t="s">
        <v>463</v>
      </c>
      <c r="K1246" t="s">
        <v>24</v>
      </c>
      <c r="L1246" t="s">
        <v>44</v>
      </c>
      <c r="M1246" t="s">
        <v>1663</v>
      </c>
      <c r="N1246" t="s">
        <v>46</v>
      </c>
      <c r="P1246" t="s">
        <v>11633</v>
      </c>
      <c r="Q1246" t="s">
        <v>10138</v>
      </c>
      <c r="R1246">
        <v>1</v>
      </c>
      <c r="S1246" t="s">
        <v>11630</v>
      </c>
      <c r="Y1246" s="4" t="s">
        <v>12602</v>
      </c>
      <c r="Z1246" s="9">
        <v>1</v>
      </c>
    </row>
    <row r="1247" spans="1:26" x14ac:dyDescent="0.25">
      <c r="A1247" t="s">
        <v>1657</v>
      </c>
      <c r="B1247" t="s">
        <v>1658</v>
      </c>
      <c r="C1247" t="s">
        <v>76</v>
      </c>
      <c r="D1247" t="s">
        <v>1659</v>
      </c>
      <c r="E1247" t="s">
        <v>18</v>
      </c>
      <c r="F1247" t="s">
        <v>1660</v>
      </c>
      <c r="G1247" t="s">
        <v>1661</v>
      </c>
      <c r="H1247" t="s">
        <v>1662</v>
      </c>
      <c r="I1247" t="s">
        <v>34</v>
      </c>
      <c r="J1247" t="s">
        <v>463</v>
      </c>
      <c r="K1247" t="s">
        <v>24</v>
      </c>
      <c r="L1247" t="s">
        <v>44</v>
      </c>
      <c r="M1247" t="s">
        <v>1663</v>
      </c>
      <c r="N1247" t="s">
        <v>46</v>
      </c>
      <c r="P1247" t="s">
        <v>11634</v>
      </c>
      <c r="Q1247" t="s">
        <v>10603</v>
      </c>
      <c r="R1247">
        <v>1</v>
      </c>
      <c r="S1247" t="s">
        <v>11630</v>
      </c>
      <c r="Y1247" s="4" t="s">
        <v>10778</v>
      </c>
      <c r="Z1247" s="9">
        <v>1</v>
      </c>
    </row>
    <row r="1248" spans="1:26" x14ac:dyDescent="0.25">
      <c r="A1248" t="s">
        <v>1657</v>
      </c>
      <c r="B1248" t="s">
        <v>1658</v>
      </c>
      <c r="C1248" t="s">
        <v>76</v>
      </c>
      <c r="D1248" t="s">
        <v>1659</v>
      </c>
      <c r="E1248" t="s">
        <v>18</v>
      </c>
      <c r="F1248" t="s">
        <v>1660</v>
      </c>
      <c r="G1248" t="s">
        <v>1661</v>
      </c>
      <c r="H1248" t="s">
        <v>1662</v>
      </c>
      <c r="I1248" t="s">
        <v>34</v>
      </c>
      <c r="J1248" t="s">
        <v>463</v>
      </c>
      <c r="K1248" t="s">
        <v>24</v>
      </c>
      <c r="L1248" t="s">
        <v>44</v>
      </c>
      <c r="M1248" t="s">
        <v>1663</v>
      </c>
      <c r="N1248" t="s">
        <v>46</v>
      </c>
      <c r="P1248" t="s">
        <v>11635</v>
      </c>
      <c r="Q1248" t="s">
        <v>11636</v>
      </c>
      <c r="R1248">
        <v>1</v>
      </c>
      <c r="S1248" t="s">
        <v>11630</v>
      </c>
      <c r="Y1248" s="4" t="s">
        <v>12829</v>
      </c>
      <c r="Z1248" s="9">
        <v>1</v>
      </c>
    </row>
    <row r="1249" spans="1:26" x14ac:dyDescent="0.25">
      <c r="A1249" t="s">
        <v>1657</v>
      </c>
      <c r="B1249" t="s">
        <v>1658</v>
      </c>
      <c r="C1249" t="s">
        <v>76</v>
      </c>
      <c r="D1249" t="s">
        <v>1659</v>
      </c>
      <c r="E1249" t="s">
        <v>18</v>
      </c>
      <c r="F1249" t="s">
        <v>1660</v>
      </c>
      <c r="G1249" t="s">
        <v>1661</v>
      </c>
      <c r="H1249" t="s">
        <v>1662</v>
      </c>
      <c r="I1249" t="s">
        <v>34</v>
      </c>
      <c r="J1249" t="s">
        <v>463</v>
      </c>
      <c r="K1249" t="s">
        <v>24</v>
      </c>
      <c r="L1249" t="s">
        <v>44</v>
      </c>
      <c r="M1249" t="s">
        <v>1663</v>
      </c>
      <c r="N1249" t="s">
        <v>46</v>
      </c>
      <c r="P1249" t="s">
        <v>11637</v>
      </c>
      <c r="Q1249" t="s">
        <v>11636</v>
      </c>
      <c r="R1249">
        <v>1</v>
      </c>
      <c r="S1249" t="s">
        <v>11630</v>
      </c>
      <c r="Y1249" s="4" t="s">
        <v>10779</v>
      </c>
      <c r="Z1249" s="9">
        <v>1</v>
      </c>
    </row>
    <row r="1250" spans="1:26" x14ac:dyDescent="0.25">
      <c r="A1250" t="s">
        <v>1657</v>
      </c>
      <c r="B1250" t="s">
        <v>1658</v>
      </c>
      <c r="C1250" t="s">
        <v>76</v>
      </c>
      <c r="D1250" t="s">
        <v>1659</v>
      </c>
      <c r="E1250" t="s">
        <v>18</v>
      </c>
      <c r="F1250" t="s">
        <v>1660</v>
      </c>
      <c r="G1250" t="s">
        <v>1661</v>
      </c>
      <c r="H1250" t="s">
        <v>1662</v>
      </c>
      <c r="I1250" t="s">
        <v>34</v>
      </c>
      <c r="J1250" t="s">
        <v>463</v>
      </c>
      <c r="K1250" t="s">
        <v>24</v>
      </c>
      <c r="L1250" t="s">
        <v>44</v>
      </c>
      <c r="M1250" t="s">
        <v>1663</v>
      </c>
      <c r="N1250" t="s">
        <v>46</v>
      </c>
      <c r="P1250" t="s">
        <v>11638</v>
      </c>
      <c r="Q1250" t="s">
        <v>11636</v>
      </c>
      <c r="R1250">
        <v>1</v>
      </c>
      <c r="S1250" t="s">
        <v>11630</v>
      </c>
      <c r="Y1250" s="4" t="s">
        <v>11707</v>
      </c>
      <c r="Z1250" s="9">
        <v>1</v>
      </c>
    </row>
    <row r="1251" spans="1:26" x14ac:dyDescent="0.25">
      <c r="A1251" t="s">
        <v>1657</v>
      </c>
      <c r="B1251" t="s">
        <v>1658</v>
      </c>
      <c r="C1251" t="s">
        <v>76</v>
      </c>
      <c r="D1251" t="s">
        <v>1659</v>
      </c>
      <c r="E1251" t="s">
        <v>18</v>
      </c>
      <c r="F1251" t="s">
        <v>1660</v>
      </c>
      <c r="G1251" t="s">
        <v>1661</v>
      </c>
      <c r="H1251" t="s">
        <v>1662</v>
      </c>
      <c r="I1251" t="s">
        <v>34</v>
      </c>
      <c r="J1251" t="s">
        <v>463</v>
      </c>
      <c r="K1251" t="s">
        <v>24</v>
      </c>
      <c r="L1251" t="s">
        <v>44</v>
      </c>
      <c r="M1251" t="s">
        <v>1663</v>
      </c>
      <c r="N1251" t="s">
        <v>46</v>
      </c>
      <c r="P1251" t="s">
        <v>11639</v>
      </c>
      <c r="Q1251" t="s">
        <v>11636</v>
      </c>
      <c r="R1251">
        <v>1</v>
      </c>
      <c r="S1251" t="s">
        <v>11630</v>
      </c>
      <c r="Y1251" s="4" t="s">
        <v>12554</v>
      </c>
      <c r="Z1251" s="9">
        <v>1</v>
      </c>
    </row>
    <row r="1252" spans="1:26" x14ac:dyDescent="0.25">
      <c r="A1252" t="s">
        <v>1657</v>
      </c>
      <c r="B1252" t="s">
        <v>1658</v>
      </c>
      <c r="C1252" t="s">
        <v>76</v>
      </c>
      <c r="D1252" t="s">
        <v>1659</v>
      </c>
      <c r="E1252" t="s">
        <v>18</v>
      </c>
      <c r="F1252" t="s">
        <v>1660</v>
      </c>
      <c r="G1252" t="s">
        <v>1661</v>
      </c>
      <c r="H1252" t="s">
        <v>1662</v>
      </c>
      <c r="I1252" t="s">
        <v>34</v>
      </c>
      <c r="J1252" t="s">
        <v>463</v>
      </c>
      <c r="K1252" t="s">
        <v>24</v>
      </c>
      <c r="L1252" t="s">
        <v>44</v>
      </c>
      <c r="M1252" t="s">
        <v>1663</v>
      </c>
      <c r="N1252" t="s">
        <v>46</v>
      </c>
      <c r="P1252" t="s">
        <v>11640</v>
      </c>
      <c r="Q1252" t="s">
        <v>11636</v>
      </c>
      <c r="R1252">
        <v>1</v>
      </c>
      <c r="S1252" t="s">
        <v>11630</v>
      </c>
      <c r="Y1252" s="4" t="s">
        <v>11379</v>
      </c>
      <c r="Z1252" s="9">
        <v>1</v>
      </c>
    </row>
    <row r="1253" spans="1:26" x14ac:dyDescent="0.25">
      <c r="A1253" t="s">
        <v>1782</v>
      </c>
      <c r="B1253" t="s">
        <v>1783</v>
      </c>
      <c r="C1253" t="s">
        <v>76</v>
      </c>
      <c r="D1253" t="s">
        <v>102</v>
      </c>
      <c r="E1253" t="s">
        <v>695</v>
      </c>
      <c r="F1253" t="s">
        <v>1784</v>
      </c>
      <c r="G1253" t="s">
        <v>1785</v>
      </c>
      <c r="H1253" t="s">
        <v>1786</v>
      </c>
      <c r="I1253" t="s">
        <v>34</v>
      </c>
      <c r="J1253" t="s">
        <v>53</v>
      </c>
      <c r="K1253" t="s">
        <v>24</v>
      </c>
      <c r="L1253" t="s">
        <v>202</v>
      </c>
      <c r="M1253" t="s">
        <v>1787</v>
      </c>
      <c r="N1253" t="s">
        <v>46</v>
      </c>
      <c r="P1253" t="s">
        <v>11641</v>
      </c>
      <c r="Q1253" t="s">
        <v>10138</v>
      </c>
      <c r="R1253">
        <v>1</v>
      </c>
      <c r="S1253" t="s">
        <v>11642</v>
      </c>
      <c r="Y1253" s="4" t="s">
        <v>13162</v>
      </c>
      <c r="Z1253" s="9">
        <v>1</v>
      </c>
    </row>
    <row r="1254" spans="1:26" x14ac:dyDescent="0.25">
      <c r="A1254" t="s">
        <v>1782</v>
      </c>
      <c r="B1254" t="s">
        <v>1783</v>
      </c>
      <c r="C1254" t="s">
        <v>76</v>
      </c>
      <c r="D1254" t="s">
        <v>102</v>
      </c>
      <c r="E1254" t="s">
        <v>695</v>
      </c>
      <c r="F1254" t="s">
        <v>1784</v>
      </c>
      <c r="G1254" t="s">
        <v>1785</v>
      </c>
      <c r="H1254" t="s">
        <v>1786</v>
      </c>
      <c r="I1254" t="s">
        <v>34</v>
      </c>
      <c r="J1254" t="s">
        <v>53</v>
      </c>
      <c r="K1254" t="s">
        <v>24</v>
      </c>
      <c r="L1254" t="s">
        <v>202</v>
      </c>
      <c r="M1254" t="s">
        <v>1787</v>
      </c>
      <c r="N1254" t="s">
        <v>46</v>
      </c>
      <c r="P1254" t="s">
        <v>11643</v>
      </c>
      <c r="Q1254" t="s">
        <v>10138</v>
      </c>
      <c r="R1254">
        <v>1</v>
      </c>
      <c r="S1254" t="s">
        <v>11642</v>
      </c>
      <c r="Y1254" s="4" t="s">
        <v>12337</v>
      </c>
      <c r="Z1254" s="9">
        <v>1</v>
      </c>
    </row>
    <row r="1255" spans="1:26" x14ac:dyDescent="0.25">
      <c r="A1255" t="s">
        <v>1782</v>
      </c>
      <c r="B1255" t="s">
        <v>1783</v>
      </c>
      <c r="C1255" t="s">
        <v>76</v>
      </c>
      <c r="D1255" t="s">
        <v>102</v>
      </c>
      <c r="E1255" t="s">
        <v>695</v>
      </c>
      <c r="F1255" t="s">
        <v>1784</v>
      </c>
      <c r="G1255" t="s">
        <v>1785</v>
      </c>
      <c r="H1255" t="s">
        <v>1786</v>
      </c>
      <c r="I1255" t="s">
        <v>34</v>
      </c>
      <c r="J1255" t="s">
        <v>53</v>
      </c>
      <c r="K1255" t="s">
        <v>24</v>
      </c>
      <c r="L1255" t="s">
        <v>202</v>
      </c>
      <c r="M1255" t="s">
        <v>1787</v>
      </c>
      <c r="N1255" t="s">
        <v>46</v>
      </c>
      <c r="P1255" t="s">
        <v>11644</v>
      </c>
      <c r="Q1255" t="s">
        <v>10138</v>
      </c>
      <c r="R1255">
        <v>1</v>
      </c>
      <c r="S1255" t="s">
        <v>11642</v>
      </c>
      <c r="Y1255" s="4" t="s">
        <v>11607</v>
      </c>
      <c r="Z1255" s="9">
        <v>1</v>
      </c>
    </row>
    <row r="1256" spans="1:26" x14ac:dyDescent="0.25">
      <c r="A1256" t="s">
        <v>1782</v>
      </c>
      <c r="B1256" t="s">
        <v>1783</v>
      </c>
      <c r="C1256" t="s">
        <v>76</v>
      </c>
      <c r="D1256" t="s">
        <v>102</v>
      </c>
      <c r="E1256" t="s">
        <v>695</v>
      </c>
      <c r="F1256" t="s">
        <v>1784</v>
      </c>
      <c r="G1256" t="s">
        <v>1785</v>
      </c>
      <c r="H1256" t="s">
        <v>1786</v>
      </c>
      <c r="I1256" t="s">
        <v>34</v>
      </c>
      <c r="J1256" t="s">
        <v>53</v>
      </c>
      <c r="K1256" t="s">
        <v>24</v>
      </c>
      <c r="L1256" t="s">
        <v>202</v>
      </c>
      <c r="M1256" t="s">
        <v>1787</v>
      </c>
      <c r="N1256" t="s">
        <v>46</v>
      </c>
      <c r="P1256" t="s">
        <v>11645</v>
      </c>
      <c r="Q1256" t="s">
        <v>10138</v>
      </c>
      <c r="R1256">
        <v>1</v>
      </c>
      <c r="S1256" t="s">
        <v>11642</v>
      </c>
      <c r="Y1256" s="4" t="s">
        <v>12292</v>
      </c>
      <c r="Z1256" s="9">
        <v>1</v>
      </c>
    </row>
    <row r="1257" spans="1:26" x14ac:dyDescent="0.25">
      <c r="A1257" t="s">
        <v>1782</v>
      </c>
      <c r="B1257" t="s">
        <v>1783</v>
      </c>
      <c r="C1257" t="s">
        <v>76</v>
      </c>
      <c r="D1257" t="s">
        <v>102</v>
      </c>
      <c r="E1257" t="s">
        <v>695</v>
      </c>
      <c r="F1257" t="s">
        <v>1784</v>
      </c>
      <c r="G1257" t="s">
        <v>1785</v>
      </c>
      <c r="H1257" t="s">
        <v>1786</v>
      </c>
      <c r="I1257" t="s">
        <v>34</v>
      </c>
      <c r="J1257" t="s">
        <v>53</v>
      </c>
      <c r="K1257" t="s">
        <v>24</v>
      </c>
      <c r="L1257" t="s">
        <v>202</v>
      </c>
      <c r="M1257" t="s">
        <v>1787</v>
      </c>
      <c r="N1257" t="s">
        <v>46</v>
      </c>
      <c r="P1257" t="s">
        <v>11646</v>
      </c>
      <c r="Q1257" t="s">
        <v>10138</v>
      </c>
      <c r="R1257">
        <v>1</v>
      </c>
      <c r="S1257" t="s">
        <v>11642</v>
      </c>
      <c r="Y1257" s="4" t="s">
        <v>11645</v>
      </c>
      <c r="Z1257" s="9">
        <v>1</v>
      </c>
    </row>
    <row r="1258" spans="1:26" x14ac:dyDescent="0.25">
      <c r="A1258" t="s">
        <v>1782</v>
      </c>
      <c r="B1258" t="s">
        <v>1783</v>
      </c>
      <c r="C1258" t="s">
        <v>76</v>
      </c>
      <c r="D1258" t="s">
        <v>102</v>
      </c>
      <c r="E1258" t="s">
        <v>695</v>
      </c>
      <c r="F1258" t="s">
        <v>1784</v>
      </c>
      <c r="G1258" t="s">
        <v>1785</v>
      </c>
      <c r="H1258" t="s">
        <v>1786</v>
      </c>
      <c r="I1258" t="s">
        <v>34</v>
      </c>
      <c r="J1258" t="s">
        <v>53</v>
      </c>
      <c r="K1258" t="s">
        <v>24</v>
      </c>
      <c r="L1258" t="s">
        <v>202</v>
      </c>
      <c r="M1258" t="s">
        <v>1787</v>
      </c>
      <c r="N1258" t="s">
        <v>46</v>
      </c>
      <c r="P1258" t="s">
        <v>11557</v>
      </c>
      <c r="Q1258" t="s">
        <v>10138</v>
      </c>
      <c r="R1258">
        <v>1</v>
      </c>
      <c r="S1258" t="s">
        <v>11642</v>
      </c>
      <c r="Y1258" s="4" t="s">
        <v>12295</v>
      </c>
      <c r="Z1258" s="9">
        <v>1</v>
      </c>
    </row>
    <row r="1259" spans="1:26" x14ac:dyDescent="0.25">
      <c r="A1259" t="s">
        <v>1782</v>
      </c>
      <c r="B1259" t="s">
        <v>1783</v>
      </c>
      <c r="C1259" t="s">
        <v>76</v>
      </c>
      <c r="D1259" t="s">
        <v>102</v>
      </c>
      <c r="E1259" t="s">
        <v>695</v>
      </c>
      <c r="F1259" t="s">
        <v>1784</v>
      </c>
      <c r="G1259" t="s">
        <v>1785</v>
      </c>
      <c r="H1259" t="s">
        <v>1786</v>
      </c>
      <c r="I1259" t="s">
        <v>34</v>
      </c>
      <c r="J1259" t="s">
        <v>53</v>
      </c>
      <c r="K1259" t="s">
        <v>24</v>
      </c>
      <c r="L1259" t="s">
        <v>202</v>
      </c>
      <c r="M1259" t="s">
        <v>1787</v>
      </c>
      <c r="N1259" t="s">
        <v>46</v>
      </c>
      <c r="P1259" t="s">
        <v>808</v>
      </c>
      <c r="Q1259" t="s">
        <v>10138</v>
      </c>
      <c r="R1259">
        <v>1</v>
      </c>
      <c r="S1259" t="s">
        <v>11642</v>
      </c>
      <c r="Y1259" s="4" t="s">
        <v>12124</v>
      </c>
      <c r="Z1259" s="9">
        <v>1</v>
      </c>
    </row>
    <row r="1260" spans="1:26" x14ac:dyDescent="0.25">
      <c r="A1260" t="s">
        <v>1782</v>
      </c>
      <c r="B1260" t="s">
        <v>1783</v>
      </c>
      <c r="C1260" t="s">
        <v>76</v>
      </c>
      <c r="D1260" t="s">
        <v>102</v>
      </c>
      <c r="E1260" t="s">
        <v>695</v>
      </c>
      <c r="F1260" t="s">
        <v>1784</v>
      </c>
      <c r="G1260" t="s">
        <v>1785</v>
      </c>
      <c r="H1260" t="s">
        <v>1786</v>
      </c>
      <c r="I1260" t="s">
        <v>34</v>
      </c>
      <c r="J1260" t="s">
        <v>53</v>
      </c>
      <c r="K1260" t="s">
        <v>24</v>
      </c>
      <c r="L1260" t="s">
        <v>202</v>
      </c>
      <c r="M1260" t="s">
        <v>1787</v>
      </c>
      <c r="N1260" t="s">
        <v>46</v>
      </c>
      <c r="P1260" t="s">
        <v>11647</v>
      </c>
      <c r="Q1260" t="s">
        <v>10138</v>
      </c>
      <c r="R1260">
        <v>1</v>
      </c>
      <c r="S1260" t="s">
        <v>11642</v>
      </c>
      <c r="Y1260" s="4" t="s">
        <v>12293</v>
      </c>
      <c r="Z1260" s="9">
        <v>1</v>
      </c>
    </row>
    <row r="1261" spans="1:26" x14ac:dyDescent="0.25">
      <c r="A1261" t="s">
        <v>1782</v>
      </c>
      <c r="B1261" t="s">
        <v>1783</v>
      </c>
      <c r="C1261" t="s">
        <v>76</v>
      </c>
      <c r="D1261" t="s">
        <v>102</v>
      </c>
      <c r="E1261" t="s">
        <v>695</v>
      </c>
      <c r="F1261" t="s">
        <v>1784</v>
      </c>
      <c r="G1261" t="s">
        <v>1785</v>
      </c>
      <c r="H1261" t="s">
        <v>1786</v>
      </c>
      <c r="I1261" t="s">
        <v>34</v>
      </c>
      <c r="J1261" t="s">
        <v>53</v>
      </c>
      <c r="K1261" t="s">
        <v>24</v>
      </c>
      <c r="L1261" t="s">
        <v>202</v>
      </c>
      <c r="M1261" t="s">
        <v>1787</v>
      </c>
      <c r="N1261" t="s">
        <v>46</v>
      </c>
      <c r="P1261" t="s">
        <v>10137</v>
      </c>
      <c r="Q1261" t="s">
        <v>11648</v>
      </c>
      <c r="R1261">
        <v>2</v>
      </c>
      <c r="S1261" t="s">
        <v>11642</v>
      </c>
      <c r="Y1261" s="4" t="s">
        <v>13070</v>
      </c>
      <c r="Z1261" s="9">
        <v>1</v>
      </c>
    </row>
    <row r="1262" spans="1:26" x14ac:dyDescent="0.25">
      <c r="A1262" t="s">
        <v>1782</v>
      </c>
      <c r="B1262" t="s">
        <v>1783</v>
      </c>
      <c r="C1262" t="s">
        <v>76</v>
      </c>
      <c r="D1262" t="s">
        <v>102</v>
      </c>
      <c r="E1262" t="s">
        <v>695</v>
      </c>
      <c r="F1262" t="s">
        <v>1784</v>
      </c>
      <c r="G1262" t="s">
        <v>1785</v>
      </c>
      <c r="H1262" t="s">
        <v>1786</v>
      </c>
      <c r="I1262" t="s">
        <v>34</v>
      </c>
      <c r="J1262" t="s">
        <v>53</v>
      </c>
      <c r="K1262" t="s">
        <v>24</v>
      </c>
      <c r="L1262" t="s">
        <v>202</v>
      </c>
      <c r="M1262" t="s">
        <v>1787</v>
      </c>
      <c r="N1262" t="s">
        <v>46</v>
      </c>
      <c r="P1262" t="s">
        <v>11649</v>
      </c>
      <c r="Q1262" t="s">
        <v>11242</v>
      </c>
      <c r="R1262">
        <v>1</v>
      </c>
      <c r="S1262" t="s">
        <v>11642</v>
      </c>
      <c r="Y1262" s="4" t="s">
        <v>10833</v>
      </c>
      <c r="Z1262" s="9">
        <v>1</v>
      </c>
    </row>
    <row r="1263" spans="1:26" x14ac:dyDescent="0.25">
      <c r="A1263" t="s">
        <v>1782</v>
      </c>
      <c r="B1263" t="s">
        <v>1783</v>
      </c>
      <c r="C1263" t="s">
        <v>76</v>
      </c>
      <c r="D1263" t="s">
        <v>102</v>
      </c>
      <c r="E1263" t="s">
        <v>695</v>
      </c>
      <c r="F1263" t="s">
        <v>1784</v>
      </c>
      <c r="G1263" t="s">
        <v>1785</v>
      </c>
      <c r="H1263" t="s">
        <v>1786</v>
      </c>
      <c r="I1263" t="s">
        <v>34</v>
      </c>
      <c r="J1263" t="s">
        <v>53</v>
      </c>
      <c r="K1263" t="s">
        <v>24</v>
      </c>
      <c r="L1263" t="s">
        <v>202</v>
      </c>
      <c r="M1263" t="s">
        <v>1787</v>
      </c>
      <c r="N1263" t="s">
        <v>46</v>
      </c>
      <c r="P1263" t="s">
        <v>11650</v>
      </c>
      <c r="Q1263" t="s">
        <v>10441</v>
      </c>
      <c r="R1263">
        <v>1</v>
      </c>
      <c r="S1263" t="s">
        <v>11642</v>
      </c>
      <c r="Y1263" s="4" t="s">
        <v>10334</v>
      </c>
      <c r="Z1263" s="9">
        <v>1</v>
      </c>
    </row>
    <row r="1264" spans="1:26" x14ac:dyDescent="0.25">
      <c r="A1264" t="s">
        <v>1782</v>
      </c>
      <c r="B1264" t="s">
        <v>1783</v>
      </c>
      <c r="C1264" t="s">
        <v>76</v>
      </c>
      <c r="D1264" t="s">
        <v>102</v>
      </c>
      <c r="E1264" t="s">
        <v>695</v>
      </c>
      <c r="F1264" t="s">
        <v>1784</v>
      </c>
      <c r="G1264" t="s">
        <v>1785</v>
      </c>
      <c r="H1264" t="s">
        <v>1786</v>
      </c>
      <c r="I1264" t="s">
        <v>34</v>
      </c>
      <c r="J1264" t="s">
        <v>53</v>
      </c>
      <c r="K1264" t="s">
        <v>24</v>
      </c>
      <c r="L1264" t="s">
        <v>202</v>
      </c>
      <c r="M1264" t="s">
        <v>1787</v>
      </c>
      <c r="N1264" t="s">
        <v>46</v>
      </c>
      <c r="P1264" t="s">
        <v>11651</v>
      </c>
      <c r="Q1264" t="s">
        <v>10491</v>
      </c>
      <c r="R1264">
        <v>1</v>
      </c>
      <c r="S1264" t="s">
        <v>11642</v>
      </c>
      <c r="Y1264" s="4" t="s">
        <v>12317</v>
      </c>
      <c r="Z1264" s="9">
        <v>1</v>
      </c>
    </row>
    <row r="1265" spans="1:26" x14ac:dyDescent="0.25">
      <c r="A1265" t="s">
        <v>1782</v>
      </c>
      <c r="B1265" t="s">
        <v>1783</v>
      </c>
      <c r="C1265" t="s">
        <v>76</v>
      </c>
      <c r="D1265" t="s">
        <v>102</v>
      </c>
      <c r="E1265" t="s">
        <v>695</v>
      </c>
      <c r="F1265" t="s">
        <v>1784</v>
      </c>
      <c r="G1265" t="s">
        <v>1785</v>
      </c>
      <c r="H1265" t="s">
        <v>1786</v>
      </c>
      <c r="I1265" t="s">
        <v>34</v>
      </c>
      <c r="J1265" t="s">
        <v>53</v>
      </c>
      <c r="K1265" t="s">
        <v>24</v>
      </c>
      <c r="L1265" t="s">
        <v>202</v>
      </c>
      <c r="M1265" t="s">
        <v>1787</v>
      </c>
      <c r="N1265" t="s">
        <v>46</v>
      </c>
      <c r="P1265" t="s">
        <v>11652</v>
      </c>
      <c r="Q1265" t="s">
        <v>10491</v>
      </c>
      <c r="R1265">
        <v>1</v>
      </c>
      <c r="S1265" t="s">
        <v>11642</v>
      </c>
      <c r="Y1265" s="4" t="s">
        <v>11046</v>
      </c>
      <c r="Z1265" s="9">
        <v>1</v>
      </c>
    </row>
    <row r="1266" spans="1:26" x14ac:dyDescent="0.25">
      <c r="A1266" t="s">
        <v>1782</v>
      </c>
      <c r="B1266" t="s">
        <v>1783</v>
      </c>
      <c r="C1266" t="s">
        <v>76</v>
      </c>
      <c r="D1266" t="s">
        <v>102</v>
      </c>
      <c r="E1266" t="s">
        <v>695</v>
      </c>
      <c r="F1266" t="s">
        <v>1784</v>
      </c>
      <c r="G1266" t="s">
        <v>1785</v>
      </c>
      <c r="H1266" t="s">
        <v>1786</v>
      </c>
      <c r="I1266" t="s">
        <v>34</v>
      </c>
      <c r="J1266" t="s">
        <v>53</v>
      </c>
      <c r="K1266" t="s">
        <v>24</v>
      </c>
      <c r="L1266" t="s">
        <v>202</v>
      </c>
      <c r="M1266" t="s">
        <v>1787</v>
      </c>
      <c r="N1266" t="s">
        <v>46</v>
      </c>
      <c r="P1266" t="s">
        <v>11653</v>
      </c>
      <c r="Q1266" t="s">
        <v>10842</v>
      </c>
      <c r="R1266">
        <v>1</v>
      </c>
      <c r="S1266" t="s">
        <v>11642</v>
      </c>
      <c r="Y1266" s="4" t="s">
        <v>11619</v>
      </c>
      <c r="Z1266" s="9">
        <v>1</v>
      </c>
    </row>
    <row r="1267" spans="1:26" x14ac:dyDescent="0.25">
      <c r="A1267" t="s">
        <v>1782</v>
      </c>
      <c r="B1267" t="s">
        <v>1783</v>
      </c>
      <c r="C1267" t="s">
        <v>76</v>
      </c>
      <c r="D1267" t="s">
        <v>102</v>
      </c>
      <c r="E1267" t="s">
        <v>695</v>
      </c>
      <c r="F1267" t="s">
        <v>1784</v>
      </c>
      <c r="G1267" t="s">
        <v>1785</v>
      </c>
      <c r="H1267" t="s">
        <v>1786</v>
      </c>
      <c r="I1267" t="s">
        <v>34</v>
      </c>
      <c r="J1267" t="s">
        <v>53</v>
      </c>
      <c r="K1267" t="s">
        <v>24</v>
      </c>
      <c r="L1267" t="s">
        <v>202</v>
      </c>
      <c r="M1267" t="s">
        <v>1787</v>
      </c>
      <c r="N1267" t="s">
        <v>46</v>
      </c>
      <c r="P1267" t="s">
        <v>11654</v>
      </c>
      <c r="Q1267" t="s">
        <v>10842</v>
      </c>
      <c r="R1267">
        <v>1</v>
      </c>
      <c r="S1267" t="s">
        <v>11642</v>
      </c>
      <c r="Y1267" s="4" t="s">
        <v>12098</v>
      </c>
      <c r="Z1267" s="9">
        <v>1</v>
      </c>
    </row>
    <row r="1268" spans="1:26" x14ac:dyDescent="0.25">
      <c r="A1268" t="s">
        <v>1782</v>
      </c>
      <c r="B1268" t="s">
        <v>1783</v>
      </c>
      <c r="C1268" t="s">
        <v>76</v>
      </c>
      <c r="D1268" t="s">
        <v>102</v>
      </c>
      <c r="E1268" t="s">
        <v>695</v>
      </c>
      <c r="F1268" t="s">
        <v>1784</v>
      </c>
      <c r="G1268" t="s">
        <v>1785</v>
      </c>
      <c r="H1268" t="s">
        <v>1786</v>
      </c>
      <c r="I1268" t="s">
        <v>34</v>
      </c>
      <c r="J1268" t="s">
        <v>53</v>
      </c>
      <c r="K1268" t="s">
        <v>24</v>
      </c>
      <c r="L1268" t="s">
        <v>202</v>
      </c>
      <c r="M1268" t="s">
        <v>1787</v>
      </c>
      <c r="N1268" t="s">
        <v>46</v>
      </c>
      <c r="P1268" t="s">
        <v>11655</v>
      </c>
      <c r="Q1268" t="s">
        <v>10842</v>
      </c>
      <c r="R1268">
        <v>1</v>
      </c>
      <c r="S1268" t="s">
        <v>11642</v>
      </c>
      <c r="Y1268" s="4" t="s">
        <v>12189</v>
      </c>
      <c r="Z1268" s="9">
        <v>1</v>
      </c>
    </row>
    <row r="1269" spans="1:26" x14ac:dyDescent="0.25">
      <c r="A1269" t="s">
        <v>1782</v>
      </c>
      <c r="B1269" t="s">
        <v>1783</v>
      </c>
      <c r="C1269" t="s">
        <v>76</v>
      </c>
      <c r="D1269" t="s">
        <v>102</v>
      </c>
      <c r="E1269" t="s">
        <v>695</v>
      </c>
      <c r="F1269" t="s">
        <v>1784</v>
      </c>
      <c r="G1269" t="s">
        <v>1785</v>
      </c>
      <c r="H1269" t="s">
        <v>1786</v>
      </c>
      <c r="I1269" t="s">
        <v>34</v>
      </c>
      <c r="J1269" t="s">
        <v>53</v>
      </c>
      <c r="K1269" t="s">
        <v>24</v>
      </c>
      <c r="L1269" t="s">
        <v>202</v>
      </c>
      <c r="M1269" t="s">
        <v>1787</v>
      </c>
      <c r="N1269" t="s">
        <v>46</v>
      </c>
      <c r="P1269" t="s">
        <v>11656</v>
      </c>
      <c r="Q1269" t="s">
        <v>10842</v>
      </c>
      <c r="R1269">
        <v>1</v>
      </c>
      <c r="S1269" t="s">
        <v>11642</v>
      </c>
      <c r="Y1269" s="4" t="s">
        <v>13083</v>
      </c>
      <c r="Z1269" s="9">
        <v>1</v>
      </c>
    </row>
    <row r="1270" spans="1:26" x14ac:dyDescent="0.25">
      <c r="A1270" t="s">
        <v>1782</v>
      </c>
      <c r="B1270" t="s">
        <v>1783</v>
      </c>
      <c r="C1270" t="s">
        <v>76</v>
      </c>
      <c r="D1270" t="s">
        <v>102</v>
      </c>
      <c r="E1270" t="s">
        <v>695</v>
      </c>
      <c r="F1270" t="s">
        <v>1784</v>
      </c>
      <c r="G1270" t="s">
        <v>1785</v>
      </c>
      <c r="H1270" t="s">
        <v>1786</v>
      </c>
      <c r="I1270" t="s">
        <v>34</v>
      </c>
      <c r="J1270" t="s">
        <v>53</v>
      </c>
      <c r="K1270" t="s">
        <v>24</v>
      </c>
      <c r="L1270" t="s">
        <v>202</v>
      </c>
      <c r="M1270" t="s">
        <v>1787</v>
      </c>
      <c r="N1270" t="s">
        <v>46</v>
      </c>
      <c r="P1270" t="s">
        <v>11657</v>
      </c>
      <c r="Q1270" t="s">
        <v>10842</v>
      </c>
      <c r="R1270">
        <v>1</v>
      </c>
      <c r="S1270" t="s">
        <v>11642</v>
      </c>
      <c r="Y1270" s="4" t="s">
        <v>12171</v>
      </c>
      <c r="Z1270" s="9">
        <v>1</v>
      </c>
    </row>
    <row r="1271" spans="1:26" x14ac:dyDescent="0.25">
      <c r="A1271" t="s">
        <v>1782</v>
      </c>
      <c r="B1271" t="s">
        <v>1783</v>
      </c>
      <c r="C1271" t="s">
        <v>76</v>
      </c>
      <c r="D1271" t="s">
        <v>102</v>
      </c>
      <c r="E1271" t="s">
        <v>695</v>
      </c>
      <c r="F1271" t="s">
        <v>1784</v>
      </c>
      <c r="G1271" t="s">
        <v>1785</v>
      </c>
      <c r="H1271" t="s">
        <v>1786</v>
      </c>
      <c r="I1271" t="s">
        <v>34</v>
      </c>
      <c r="J1271" t="s">
        <v>53</v>
      </c>
      <c r="K1271" t="s">
        <v>24</v>
      </c>
      <c r="L1271" t="s">
        <v>202</v>
      </c>
      <c r="M1271" t="s">
        <v>1787</v>
      </c>
      <c r="N1271" t="s">
        <v>46</v>
      </c>
      <c r="P1271" t="s">
        <v>11658</v>
      </c>
      <c r="Q1271" t="s">
        <v>10468</v>
      </c>
      <c r="R1271">
        <v>1</v>
      </c>
      <c r="S1271" t="s">
        <v>11642</v>
      </c>
      <c r="Y1271" s="4" t="s">
        <v>11595</v>
      </c>
      <c r="Z1271" s="9">
        <v>1</v>
      </c>
    </row>
    <row r="1272" spans="1:26" x14ac:dyDescent="0.25">
      <c r="A1272" t="s">
        <v>1782</v>
      </c>
      <c r="B1272" t="s">
        <v>1783</v>
      </c>
      <c r="C1272" t="s">
        <v>76</v>
      </c>
      <c r="D1272" t="s">
        <v>102</v>
      </c>
      <c r="E1272" t="s">
        <v>695</v>
      </c>
      <c r="F1272" t="s">
        <v>1784</v>
      </c>
      <c r="G1272" t="s">
        <v>1785</v>
      </c>
      <c r="H1272" t="s">
        <v>1786</v>
      </c>
      <c r="I1272" t="s">
        <v>34</v>
      </c>
      <c r="J1272" t="s">
        <v>53</v>
      </c>
      <c r="K1272" t="s">
        <v>24</v>
      </c>
      <c r="L1272" t="s">
        <v>202</v>
      </c>
      <c r="M1272" t="s">
        <v>1787</v>
      </c>
      <c r="N1272" t="s">
        <v>46</v>
      </c>
      <c r="P1272" t="s">
        <v>11659</v>
      </c>
      <c r="Q1272" t="s">
        <v>10742</v>
      </c>
      <c r="R1272">
        <v>1</v>
      </c>
      <c r="S1272" t="s">
        <v>11642</v>
      </c>
      <c r="Y1272" s="4" t="s">
        <v>13011</v>
      </c>
      <c r="Z1272" s="9">
        <v>1</v>
      </c>
    </row>
    <row r="1273" spans="1:26" x14ac:dyDescent="0.25">
      <c r="A1273" t="s">
        <v>1782</v>
      </c>
      <c r="B1273" t="s">
        <v>1783</v>
      </c>
      <c r="C1273" t="s">
        <v>76</v>
      </c>
      <c r="D1273" t="s">
        <v>102</v>
      </c>
      <c r="E1273" t="s">
        <v>695</v>
      </c>
      <c r="F1273" t="s">
        <v>1784</v>
      </c>
      <c r="G1273" t="s">
        <v>1785</v>
      </c>
      <c r="H1273" t="s">
        <v>1786</v>
      </c>
      <c r="I1273" t="s">
        <v>34</v>
      </c>
      <c r="J1273" t="s">
        <v>53</v>
      </c>
      <c r="K1273" t="s">
        <v>24</v>
      </c>
      <c r="L1273" t="s">
        <v>202</v>
      </c>
      <c r="M1273" t="s">
        <v>1787</v>
      </c>
      <c r="N1273" t="s">
        <v>46</v>
      </c>
      <c r="P1273" t="s">
        <v>11660</v>
      </c>
      <c r="Q1273" t="s">
        <v>10511</v>
      </c>
      <c r="R1273">
        <v>1</v>
      </c>
      <c r="S1273" t="s">
        <v>11642</v>
      </c>
      <c r="Y1273" s="4" t="s">
        <v>10350</v>
      </c>
      <c r="Z1273" s="9">
        <v>1</v>
      </c>
    </row>
    <row r="1274" spans="1:26" x14ac:dyDescent="0.25">
      <c r="A1274" t="s">
        <v>1782</v>
      </c>
      <c r="B1274" t="s">
        <v>1783</v>
      </c>
      <c r="C1274" t="s">
        <v>76</v>
      </c>
      <c r="D1274" t="s">
        <v>102</v>
      </c>
      <c r="E1274" t="s">
        <v>695</v>
      </c>
      <c r="F1274" t="s">
        <v>1784</v>
      </c>
      <c r="G1274" t="s">
        <v>1785</v>
      </c>
      <c r="H1274" t="s">
        <v>1786</v>
      </c>
      <c r="I1274" t="s">
        <v>34</v>
      </c>
      <c r="J1274" t="s">
        <v>53</v>
      </c>
      <c r="K1274" t="s">
        <v>24</v>
      </c>
      <c r="L1274" t="s">
        <v>202</v>
      </c>
      <c r="M1274" t="s">
        <v>1787</v>
      </c>
      <c r="N1274" t="s">
        <v>46</v>
      </c>
      <c r="P1274" t="s">
        <v>11661</v>
      </c>
      <c r="Q1274" t="s">
        <v>11328</v>
      </c>
      <c r="R1274">
        <v>1</v>
      </c>
      <c r="S1274" t="s">
        <v>11642</v>
      </c>
      <c r="Y1274" s="4" t="s">
        <v>12146</v>
      </c>
      <c r="Z1274" s="9">
        <v>1</v>
      </c>
    </row>
    <row r="1275" spans="1:26" x14ac:dyDescent="0.25">
      <c r="A1275" t="s">
        <v>1782</v>
      </c>
      <c r="B1275" t="s">
        <v>1783</v>
      </c>
      <c r="C1275" t="s">
        <v>76</v>
      </c>
      <c r="D1275" t="s">
        <v>102</v>
      </c>
      <c r="E1275" t="s">
        <v>695</v>
      </c>
      <c r="F1275" t="s">
        <v>1784</v>
      </c>
      <c r="G1275" t="s">
        <v>1785</v>
      </c>
      <c r="H1275" t="s">
        <v>1786</v>
      </c>
      <c r="I1275" t="s">
        <v>34</v>
      </c>
      <c r="J1275" t="s">
        <v>53</v>
      </c>
      <c r="K1275" t="s">
        <v>24</v>
      </c>
      <c r="L1275" t="s">
        <v>202</v>
      </c>
      <c r="M1275" t="s">
        <v>1787</v>
      </c>
      <c r="N1275" t="s">
        <v>46</v>
      </c>
      <c r="P1275" t="s">
        <v>11662</v>
      </c>
      <c r="Q1275" t="s">
        <v>11328</v>
      </c>
      <c r="R1275">
        <v>1</v>
      </c>
      <c r="S1275" t="s">
        <v>11642</v>
      </c>
      <c r="Y1275" s="4" t="s">
        <v>12384</v>
      </c>
      <c r="Z1275" s="9">
        <v>1</v>
      </c>
    </row>
    <row r="1276" spans="1:26" x14ac:dyDescent="0.25">
      <c r="A1276" t="s">
        <v>1782</v>
      </c>
      <c r="B1276" t="s">
        <v>1783</v>
      </c>
      <c r="C1276" t="s">
        <v>76</v>
      </c>
      <c r="D1276" t="s">
        <v>102</v>
      </c>
      <c r="E1276" t="s">
        <v>695</v>
      </c>
      <c r="F1276" t="s">
        <v>1784</v>
      </c>
      <c r="G1276" t="s">
        <v>1785</v>
      </c>
      <c r="H1276" t="s">
        <v>1786</v>
      </c>
      <c r="I1276" t="s">
        <v>34</v>
      </c>
      <c r="J1276" t="s">
        <v>53</v>
      </c>
      <c r="K1276" t="s">
        <v>24</v>
      </c>
      <c r="L1276" t="s">
        <v>202</v>
      </c>
      <c r="M1276" t="s">
        <v>1787</v>
      </c>
      <c r="N1276" t="s">
        <v>46</v>
      </c>
      <c r="P1276" t="s">
        <v>11663</v>
      </c>
      <c r="Q1276" t="s">
        <v>11328</v>
      </c>
      <c r="R1276">
        <v>1</v>
      </c>
      <c r="S1276" t="s">
        <v>11642</v>
      </c>
      <c r="Y1276" s="4" t="s">
        <v>12804</v>
      </c>
      <c r="Z1276" s="9">
        <v>1</v>
      </c>
    </row>
    <row r="1277" spans="1:26" x14ac:dyDescent="0.25">
      <c r="A1277" t="s">
        <v>1782</v>
      </c>
      <c r="B1277" t="s">
        <v>1783</v>
      </c>
      <c r="C1277" t="s">
        <v>76</v>
      </c>
      <c r="D1277" t="s">
        <v>102</v>
      </c>
      <c r="E1277" t="s">
        <v>695</v>
      </c>
      <c r="F1277" t="s">
        <v>1784</v>
      </c>
      <c r="G1277" t="s">
        <v>1785</v>
      </c>
      <c r="H1277" t="s">
        <v>1786</v>
      </c>
      <c r="I1277" t="s">
        <v>34</v>
      </c>
      <c r="J1277" t="s">
        <v>53</v>
      </c>
      <c r="K1277" t="s">
        <v>24</v>
      </c>
      <c r="L1277" t="s">
        <v>202</v>
      </c>
      <c r="M1277" t="s">
        <v>1787</v>
      </c>
      <c r="N1277" t="s">
        <v>46</v>
      </c>
      <c r="P1277" t="s">
        <v>10330</v>
      </c>
      <c r="Q1277" t="s">
        <v>11664</v>
      </c>
      <c r="R1277">
        <v>2</v>
      </c>
      <c r="S1277" t="s">
        <v>11642</v>
      </c>
      <c r="Y1277" s="4" t="s">
        <v>12762</v>
      </c>
      <c r="Z1277" s="9">
        <v>1</v>
      </c>
    </row>
    <row r="1278" spans="1:26" x14ac:dyDescent="0.25">
      <c r="A1278" t="s">
        <v>1782</v>
      </c>
      <c r="B1278" t="s">
        <v>1783</v>
      </c>
      <c r="C1278" t="s">
        <v>76</v>
      </c>
      <c r="D1278" t="s">
        <v>102</v>
      </c>
      <c r="E1278" t="s">
        <v>695</v>
      </c>
      <c r="F1278" t="s">
        <v>1784</v>
      </c>
      <c r="G1278" t="s">
        <v>1785</v>
      </c>
      <c r="H1278" t="s">
        <v>1786</v>
      </c>
      <c r="I1278" t="s">
        <v>34</v>
      </c>
      <c r="J1278" t="s">
        <v>53</v>
      </c>
      <c r="K1278" t="s">
        <v>24</v>
      </c>
      <c r="L1278" t="s">
        <v>202</v>
      </c>
      <c r="M1278" t="s">
        <v>1787</v>
      </c>
      <c r="N1278" t="s">
        <v>46</v>
      </c>
      <c r="P1278" t="s">
        <v>11665</v>
      </c>
      <c r="Q1278" t="s">
        <v>11666</v>
      </c>
      <c r="R1278">
        <v>1</v>
      </c>
      <c r="S1278" t="s">
        <v>11642</v>
      </c>
      <c r="Y1278" s="4" t="s">
        <v>10617</v>
      </c>
      <c r="Z1278" s="9">
        <v>1</v>
      </c>
    </row>
    <row r="1279" spans="1:26" x14ac:dyDescent="0.25">
      <c r="A1279" t="s">
        <v>1782</v>
      </c>
      <c r="B1279" t="s">
        <v>1783</v>
      </c>
      <c r="C1279" t="s">
        <v>76</v>
      </c>
      <c r="D1279" t="s">
        <v>102</v>
      </c>
      <c r="E1279" t="s">
        <v>695</v>
      </c>
      <c r="F1279" t="s">
        <v>1784</v>
      </c>
      <c r="G1279" t="s">
        <v>1785</v>
      </c>
      <c r="H1279" t="s">
        <v>1786</v>
      </c>
      <c r="I1279" t="s">
        <v>34</v>
      </c>
      <c r="J1279" t="s">
        <v>53</v>
      </c>
      <c r="K1279" t="s">
        <v>24</v>
      </c>
      <c r="L1279" t="s">
        <v>202</v>
      </c>
      <c r="M1279" t="s">
        <v>1787</v>
      </c>
      <c r="N1279" t="s">
        <v>46</v>
      </c>
      <c r="P1279" t="s">
        <v>11667</v>
      </c>
      <c r="Q1279" t="s">
        <v>11668</v>
      </c>
      <c r="R1279">
        <v>1</v>
      </c>
      <c r="S1279" t="s">
        <v>11642</v>
      </c>
      <c r="Y1279" s="4" t="s">
        <v>11890</v>
      </c>
      <c r="Z1279" s="9">
        <v>1</v>
      </c>
    </row>
    <row r="1280" spans="1:26" x14ac:dyDescent="0.25">
      <c r="A1280" t="s">
        <v>1782</v>
      </c>
      <c r="B1280" t="s">
        <v>1783</v>
      </c>
      <c r="C1280" t="s">
        <v>76</v>
      </c>
      <c r="D1280" t="s">
        <v>102</v>
      </c>
      <c r="E1280" t="s">
        <v>695</v>
      </c>
      <c r="F1280" t="s">
        <v>1784</v>
      </c>
      <c r="G1280" t="s">
        <v>1785</v>
      </c>
      <c r="H1280" t="s">
        <v>1786</v>
      </c>
      <c r="I1280" t="s">
        <v>34</v>
      </c>
      <c r="J1280" t="s">
        <v>53</v>
      </c>
      <c r="K1280" t="s">
        <v>24</v>
      </c>
      <c r="L1280" t="s">
        <v>202</v>
      </c>
      <c r="M1280" t="s">
        <v>1787</v>
      </c>
      <c r="N1280" t="s">
        <v>46</v>
      </c>
      <c r="P1280" t="s">
        <v>11669</v>
      </c>
      <c r="Q1280" t="s">
        <v>11668</v>
      </c>
      <c r="R1280">
        <v>1</v>
      </c>
      <c r="S1280" t="s">
        <v>11642</v>
      </c>
      <c r="Y1280" s="4" t="s">
        <v>12803</v>
      </c>
      <c r="Z1280" s="9">
        <v>1</v>
      </c>
    </row>
    <row r="1281" spans="1:26" x14ac:dyDescent="0.25">
      <c r="A1281" t="s">
        <v>1782</v>
      </c>
      <c r="B1281" t="s">
        <v>1783</v>
      </c>
      <c r="C1281" t="s">
        <v>76</v>
      </c>
      <c r="D1281" t="s">
        <v>102</v>
      </c>
      <c r="E1281" t="s">
        <v>695</v>
      </c>
      <c r="F1281" t="s">
        <v>1784</v>
      </c>
      <c r="G1281" t="s">
        <v>1785</v>
      </c>
      <c r="H1281" t="s">
        <v>1786</v>
      </c>
      <c r="I1281" t="s">
        <v>34</v>
      </c>
      <c r="J1281" t="s">
        <v>53</v>
      </c>
      <c r="K1281" t="s">
        <v>24</v>
      </c>
      <c r="L1281" t="s">
        <v>202</v>
      </c>
      <c r="M1281" t="s">
        <v>1787</v>
      </c>
      <c r="N1281" t="s">
        <v>46</v>
      </c>
      <c r="P1281" t="s">
        <v>11670</v>
      </c>
      <c r="Q1281" t="s">
        <v>11668</v>
      </c>
      <c r="R1281">
        <v>1</v>
      </c>
      <c r="S1281" t="s">
        <v>11642</v>
      </c>
      <c r="Y1281" s="4" t="s">
        <v>12221</v>
      </c>
      <c r="Z1281" s="9">
        <v>1</v>
      </c>
    </row>
    <row r="1282" spans="1:26" x14ac:dyDescent="0.25">
      <c r="A1282" t="s">
        <v>1782</v>
      </c>
      <c r="B1282" t="s">
        <v>1783</v>
      </c>
      <c r="C1282" t="s">
        <v>76</v>
      </c>
      <c r="D1282" t="s">
        <v>102</v>
      </c>
      <c r="E1282" t="s">
        <v>695</v>
      </c>
      <c r="F1282" t="s">
        <v>1784</v>
      </c>
      <c r="G1282" t="s">
        <v>1785</v>
      </c>
      <c r="H1282" t="s">
        <v>1786</v>
      </c>
      <c r="I1282" t="s">
        <v>34</v>
      </c>
      <c r="J1282" t="s">
        <v>53</v>
      </c>
      <c r="K1282" t="s">
        <v>24</v>
      </c>
      <c r="L1282" t="s">
        <v>202</v>
      </c>
      <c r="M1282" t="s">
        <v>1787</v>
      </c>
      <c r="N1282" t="s">
        <v>46</v>
      </c>
      <c r="P1282" t="s">
        <v>11671</v>
      </c>
      <c r="Q1282" t="s">
        <v>11668</v>
      </c>
      <c r="R1282">
        <v>1</v>
      </c>
      <c r="S1282" t="s">
        <v>11642</v>
      </c>
      <c r="Y1282" s="4" t="s">
        <v>12311</v>
      </c>
      <c r="Z1282" s="9">
        <v>1</v>
      </c>
    </row>
    <row r="1283" spans="1:26" x14ac:dyDescent="0.25">
      <c r="A1283" t="s">
        <v>1782</v>
      </c>
      <c r="B1283" t="s">
        <v>1783</v>
      </c>
      <c r="C1283" t="s">
        <v>76</v>
      </c>
      <c r="D1283" t="s">
        <v>102</v>
      </c>
      <c r="E1283" t="s">
        <v>695</v>
      </c>
      <c r="F1283" t="s">
        <v>1784</v>
      </c>
      <c r="G1283" t="s">
        <v>1785</v>
      </c>
      <c r="H1283" t="s">
        <v>1786</v>
      </c>
      <c r="I1283" t="s">
        <v>34</v>
      </c>
      <c r="J1283" t="s">
        <v>53</v>
      </c>
      <c r="K1283" t="s">
        <v>24</v>
      </c>
      <c r="L1283" t="s">
        <v>202</v>
      </c>
      <c r="M1283" t="s">
        <v>1787</v>
      </c>
      <c r="N1283" t="s">
        <v>46</v>
      </c>
      <c r="P1283" t="s">
        <v>11672</v>
      </c>
      <c r="Q1283" t="s">
        <v>11668</v>
      </c>
      <c r="R1283">
        <v>1</v>
      </c>
      <c r="S1283" t="s">
        <v>11642</v>
      </c>
      <c r="Y1283" s="4" t="s">
        <v>10512</v>
      </c>
      <c r="Z1283" s="9">
        <v>1</v>
      </c>
    </row>
    <row r="1284" spans="1:26" x14ac:dyDescent="0.25">
      <c r="A1284" t="s">
        <v>1782</v>
      </c>
      <c r="B1284" t="s">
        <v>1783</v>
      </c>
      <c r="C1284" t="s">
        <v>76</v>
      </c>
      <c r="D1284" t="s">
        <v>102</v>
      </c>
      <c r="E1284" t="s">
        <v>695</v>
      </c>
      <c r="F1284" t="s">
        <v>1784</v>
      </c>
      <c r="G1284" t="s">
        <v>1785</v>
      </c>
      <c r="H1284" t="s">
        <v>1786</v>
      </c>
      <c r="I1284" t="s">
        <v>34</v>
      </c>
      <c r="J1284" t="s">
        <v>53</v>
      </c>
      <c r="K1284" t="s">
        <v>24</v>
      </c>
      <c r="L1284" t="s">
        <v>202</v>
      </c>
      <c r="M1284" t="s">
        <v>1787</v>
      </c>
      <c r="N1284" t="s">
        <v>46</v>
      </c>
      <c r="P1284" t="s">
        <v>11673</v>
      </c>
      <c r="Q1284" t="s">
        <v>11668</v>
      </c>
      <c r="R1284">
        <v>1</v>
      </c>
      <c r="S1284" t="s">
        <v>11642</v>
      </c>
      <c r="Y1284" s="4" t="s">
        <v>12058</v>
      </c>
      <c r="Z1284" s="9">
        <v>1</v>
      </c>
    </row>
    <row r="1285" spans="1:26" x14ac:dyDescent="0.25">
      <c r="A1285" t="s">
        <v>1782</v>
      </c>
      <c r="B1285" t="s">
        <v>1783</v>
      </c>
      <c r="C1285" t="s">
        <v>76</v>
      </c>
      <c r="D1285" t="s">
        <v>102</v>
      </c>
      <c r="E1285" t="s">
        <v>695</v>
      </c>
      <c r="F1285" t="s">
        <v>1784</v>
      </c>
      <c r="G1285" t="s">
        <v>1785</v>
      </c>
      <c r="H1285" t="s">
        <v>1786</v>
      </c>
      <c r="I1285" t="s">
        <v>34</v>
      </c>
      <c r="J1285" t="s">
        <v>53</v>
      </c>
      <c r="K1285" t="s">
        <v>24</v>
      </c>
      <c r="L1285" t="s">
        <v>202</v>
      </c>
      <c r="M1285" t="s">
        <v>1787</v>
      </c>
      <c r="N1285" t="s">
        <v>46</v>
      </c>
      <c r="P1285" t="s">
        <v>11674</v>
      </c>
      <c r="Q1285" t="s">
        <v>11675</v>
      </c>
      <c r="R1285">
        <v>1</v>
      </c>
      <c r="S1285" t="s">
        <v>11642</v>
      </c>
      <c r="Y1285" s="4" t="s">
        <v>10257</v>
      </c>
      <c r="Z1285" s="9">
        <v>1</v>
      </c>
    </row>
    <row r="1286" spans="1:26" x14ac:dyDescent="0.25">
      <c r="A1286" t="s">
        <v>1782</v>
      </c>
      <c r="B1286" t="s">
        <v>1783</v>
      </c>
      <c r="C1286" t="s">
        <v>76</v>
      </c>
      <c r="D1286" t="s">
        <v>102</v>
      </c>
      <c r="E1286" t="s">
        <v>695</v>
      </c>
      <c r="F1286" t="s">
        <v>1784</v>
      </c>
      <c r="G1286" t="s">
        <v>1785</v>
      </c>
      <c r="H1286" t="s">
        <v>1786</v>
      </c>
      <c r="I1286" t="s">
        <v>34</v>
      </c>
      <c r="J1286" t="s">
        <v>53</v>
      </c>
      <c r="K1286" t="s">
        <v>24</v>
      </c>
      <c r="L1286" t="s">
        <v>202</v>
      </c>
      <c r="M1286" t="s">
        <v>1787</v>
      </c>
      <c r="N1286" t="s">
        <v>46</v>
      </c>
      <c r="P1286" t="s">
        <v>11676</v>
      </c>
      <c r="Q1286" t="s">
        <v>11675</v>
      </c>
      <c r="R1286">
        <v>1</v>
      </c>
      <c r="S1286" t="s">
        <v>11642</v>
      </c>
      <c r="Y1286" s="4" t="s">
        <v>7475</v>
      </c>
      <c r="Z1286" s="9">
        <v>1</v>
      </c>
    </row>
    <row r="1287" spans="1:26" x14ac:dyDescent="0.25">
      <c r="A1287" t="s">
        <v>1782</v>
      </c>
      <c r="B1287" t="s">
        <v>1783</v>
      </c>
      <c r="C1287" t="s">
        <v>76</v>
      </c>
      <c r="D1287" t="s">
        <v>102</v>
      </c>
      <c r="E1287" t="s">
        <v>695</v>
      </c>
      <c r="F1287" t="s">
        <v>1784</v>
      </c>
      <c r="G1287" t="s">
        <v>1785</v>
      </c>
      <c r="H1287" t="s">
        <v>1786</v>
      </c>
      <c r="I1287" t="s">
        <v>34</v>
      </c>
      <c r="J1287" t="s">
        <v>53</v>
      </c>
      <c r="K1287" t="s">
        <v>24</v>
      </c>
      <c r="L1287" t="s">
        <v>202</v>
      </c>
      <c r="M1287" t="s">
        <v>1787</v>
      </c>
      <c r="N1287" t="s">
        <v>46</v>
      </c>
      <c r="P1287" t="s">
        <v>11677</v>
      </c>
      <c r="Q1287" t="s">
        <v>11675</v>
      </c>
      <c r="R1287">
        <v>1</v>
      </c>
      <c r="S1287" t="s">
        <v>11642</v>
      </c>
      <c r="Y1287" s="4" t="s">
        <v>10361</v>
      </c>
      <c r="Z1287" s="9">
        <v>1</v>
      </c>
    </row>
    <row r="1288" spans="1:26" x14ac:dyDescent="0.25">
      <c r="A1288" t="s">
        <v>1782</v>
      </c>
      <c r="B1288" t="s">
        <v>1783</v>
      </c>
      <c r="C1288" t="s">
        <v>76</v>
      </c>
      <c r="D1288" t="s">
        <v>102</v>
      </c>
      <c r="E1288" t="s">
        <v>695</v>
      </c>
      <c r="F1288" t="s">
        <v>1784</v>
      </c>
      <c r="G1288" t="s">
        <v>1785</v>
      </c>
      <c r="H1288" t="s">
        <v>1786</v>
      </c>
      <c r="I1288" t="s">
        <v>34</v>
      </c>
      <c r="J1288" t="s">
        <v>53</v>
      </c>
      <c r="K1288" t="s">
        <v>24</v>
      </c>
      <c r="L1288" t="s">
        <v>202</v>
      </c>
      <c r="M1288" t="s">
        <v>1787</v>
      </c>
      <c r="N1288" t="s">
        <v>46</v>
      </c>
      <c r="P1288" t="s">
        <v>11678</v>
      </c>
      <c r="Q1288" t="s">
        <v>11679</v>
      </c>
      <c r="R1288">
        <v>1</v>
      </c>
      <c r="S1288" t="s">
        <v>11642</v>
      </c>
      <c r="Y1288" s="4" t="s">
        <v>10275</v>
      </c>
      <c r="Z1288" s="9">
        <v>1</v>
      </c>
    </row>
    <row r="1289" spans="1:26" x14ac:dyDescent="0.25">
      <c r="A1289" t="s">
        <v>1782</v>
      </c>
      <c r="B1289" t="s">
        <v>1783</v>
      </c>
      <c r="C1289" t="s">
        <v>76</v>
      </c>
      <c r="D1289" t="s">
        <v>102</v>
      </c>
      <c r="E1289" t="s">
        <v>695</v>
      </c>
      <c r="F1289" t="s">
        <v>1784</v>
      </c>
      <c r="G1289" t="s">
        <v>1785</v>
      </c>
      <c r="H1289" t="s">
        <v>1786</v>
      </c>
      <c r="I1289" t="s">
        <v>34</v>
      </c>
      <c r="J1289" t="s">
        <v>53</v>
      </c>
      <c r="K1289" t="s">
        <v>24</v>
      </c>
      <c r="L1289" t="s">
        <v>202</v>
      </c>
      <c r="M1289" t="s">
        <v>1787</v>
      </c>
      <c r="N1289" t="s">
        <v>46</v>
      </c>
      <c r="P1289" t="s">
        <v>11680</v>
      </c>
      <c r="Q1289" t="s">
        <v>11679</v>
      </c>
      <c r="R1289">
        <v>1</v>
      </c>
      <c r="S1289" t="s">
        <v>11642</v>
      </c>
      <c r="Y1289" s="4" t="s">
        <v>12792</v>
      </c>
      <c r="Z1289" s="9">
        <v>1</v>
      </c>
    </row>
    <row r="1290" spans="1:26" x14ac:dyDescent="0.25">
      <c r="A1290" t="s">
        <v>1782</v>
      </c>
      <c r="B1290" t="s">
        <v>1783</v>
      </c>
      <c r="C1290" t="s">
        <v>76</v>
      </c>
      <c r="D1290" t="s">
        <v>102</v>
      </c>
      <c r="E1290" t="s">
        <v>695</v>
      </c>
      <c r="F1290" t="s">
        <v>1784</v>
      </c>
      <c r="G1290" t="s">
        <v>1785</v>
      </c>
      <c r="H1290" t="s">
        <v>1786</v>
      </c>
      <c r="I1290" t="s">
        <v>34</v>
      </c>
      <c r="J1290" t="s">
        <v>53</v>
      </c>
      <c r="K1290" t="s">
        <v>24</v>
      </c>
      <c r="L1290" t="s">
        <v>202</v>
      </c>
      <c r="M1290" t="s">
        <v>1787</v>
      </c>
      <c r="N1290" t="s">
        <v>46</v>
      </c>
      <c r="P1290" t="s">
        <v>11681</v>
      </c>
      <c r="Q1290" t="s">
        <v>11682</v>
      </c>
      <c r="R1290">
        <v>1</v>
      </c>
      <c r="S1290" t="s">
        <v>11642</v>
      </c>
      <c r="Y1290" s="4" t="s">
        <v>10469</v>
      </c>
      <c r="Z1290" s="9">
        <v>1</v>
      </c>
    </row>
    <row r="1291" spans="1:26" x14ac:dyDescent="0.25">
      <c r="A1291" t="s">
        <v>1782</v>
      </c>
      <c r="B1291" t="s">
        <v>1783</v>
      </c>
      <c r="C1291" t="s">
        <v>76</v>
      </c>
      <c r="D1291" t="s">
        <v>102</v>
      </c>
      <c r="E1291" t="s">
        <v>695</v>
      </c>
      <c r="F1291" t="s">
        <v>1784</v>
      </c>
      <c r="G1291" t="s">
        <v>1785</v>
      </c>
      <c r="H1291" t="s">
        <v>1786</v>
      </c>
      <c r="I1291" t="s">
        <v>34</v>
      </c>
      <c r="J1291" t="s">
        <v>53</v>
      </c>
      <c r="K1291" t="s">
        <v>24</v>
      </c>
      <c r="L1291" t="s">
        <v>202</v>
      </c>
      <c r="M1291" t="s">
        <v>1787</v>
      </c>
      <c r="N1291" t="s">
        <v>46</v>
      </c>
      <c r="P1291" t="s">
        <v>11683</v>
      </c>
      <c r="Q1291" t="s">
        <v>11682</v>
      </c>
      <c r="R1291">
        <v>1</v>
      </c>
      <c r="S1291" t="s">
        <v>11642</v>
      </c>
      <c r="Y1291" s="4" t="s">
        <v>10758</v>
      </c>
      <c r="Z1291" s="9">
        <v>1</v>
      </c>
    </row>
    <row r="1292" spans="1:26" x14ac:dyDescent="0.25">
      <c r="A1292" t="s">
        <v>1782</v>
      </c>
      <c r="B1292" t="s">
        <v>1783</v>
      </c>
      <c r="C1292" t="s">
        <v>76</v>
      </c>
      <c r="D1292" t="s">
        <v>102</v>
      </c>
      <c r="E1292" t="s">
        <v>695</v>
      </c>
      <c r="F1292" t="s">
        <v>1784</v>
      </c>
      <c r="G1292" t="s">
        <v>1785</v>
      </c>
      <c r="H1292" t="s">
        <v>1786</v>
      </c>
      <c r="I1292" t="s">
        <v>34</v>
      </c>
      <c r="J1292" t="s">
        <v>53</v>
      </c>
      <c r="K1292" t="s">
        <v>24</v>
      </c>
      <c r="L1292" t="s">
        <v>202</v>
      </c>
      <c r="M1292" t="s">
        <v>1787</v>
      </c>
      <c r="N1292" t="s">
        <v>46</v>
      </c>
      <c r="P1292" t="s">
        <v>11684</v>
      </c>
      <c r="Q1292" t="s">
        <v>11682</v>
      </c>
      <c r="R1292">
        <v>1</v>
      </c>
      <c r="S1292" t="s">
        <v>11642</v>
      </c>
      <c r="Y1292" s="4" t="s">
        <v>10560</v>
      </c>
      <c r="Z1292" s="9">
        <v>1</v>
      </c>
    </row>
    <row r="1293" spans="1:26" x14ac:dyDescent="0.25">
      <c r="A1293" t="s">
        <v>1782</v>
      </c>
      <c r="B1293" t="s">
        <v>1783</v>
      </c>
      <c r="C1293" t="s">
        <v>76</v>
      </c>
      <c r="D1293" t="s">
        <v>102</v>
      </c>
      <c r="E1293" t="s">
        <v>695</v>
      </c>
      <c r="F1293" t="s">
        <v>1784</v>
      </c>
      <c r="G1293" t="s">
        <v>1785</v>
      </c>
      <c r="H1293" t="s">
        <v>1786</v>
      </c>
      <c r="I1293" t="s">
        <v>34</v>
      </c>
      <c r="J1293" t="s">
        <v>53</v>
      </c>
      <c r="K1293" t="s">
        <v>24</v>
      </c>
      <c r="L1293" t="s">
        <v>202</v>
      </c>
      <c r="M1293" t="s">
        <v>1787</v>
      </c>
      <c r="N1293" t="s">
        <v>46</v>
      </c>
      <c r="P1293" t="s">
        <v>11685</v>
      </c>
      <c r="Q1293" t="s">
        <v>11682</v>
      </c>
      <c r="R1293">
        <v>1</v>
      </c>
      <c r="S1293" t="s">
        <v>11642</v>
      </c>
      <c r="Y1293" s="4" t="s">
        <v>11342</v>
      </c>
      <c r="Z1293" s="9">
        <v>1</v>
      </c>
    </row>
    <row r="1294" spans="1:26" x14ac:dyDescent="0.25">
      <c r="A1294" t="s">
        <v>1782</v>
      </c>
      <c r="B1294" t="s">
        <v>1783</v>
      </c>
      <c r="C1294" t="s">
        <v>76</v>
      </c>
      <c r="D1294" t="s">
        <v>102</v>
      </c>
      <c r="E1294" t="s">
        <v>695</v>
      </c>
      <c r="F1294" t="s">
        <v>1784</v>
      </c>
      <c r="G1294" t="s">
        <v>1785</v>
      </c>
      <c r="H1294" t="s">
        <v>1786</v>
      </c>
      <c r="I1294" t="s">
        <v>34</v>
      </c>
      <c r="J1294" t="s">
        <v>53</v>
      </c>
      <c r="K1294" t="s">
        <v>24</v>
      </c>
      <c r="L1294" t="s">
        <v>202</v>
      </c>
      <c r="M1294" t="s">
        <v>1787</v>
      </c>
      <c r="N1294" t="s">
        <v>46</v>
      </c>
      <c r="P1294" t="s">
        <v>11203</v>
      </c>
      <c r="Q1294" t="s">
        <v>11686</v>
      </c>
      <c r="R1294">
        <v>1</v>
      </c>
      <c r="S1294" t="s">
        <v>11642</v>
      </c>
      <c r="Y1294" s="4" t="s">
        <v>12319</v>
      </c>
      <c r="Z1294" s="9">
        <v>1</v>
      </c>
    </row>
    <row r="1295" spans="1:26" x14ac:dyDescent="0.25">
      <c r="A1295" t="s">
        <v>1782</v>
      </c>
      <c r="B1295" t="s">
        <v>1783</v>
      </c>
      <c r="C1295" t="s">
        <v>76</v>
      </c>
      <c r="D1295" t="s">
        <v>102</v>
      </c>
      <c r="E1295" t="s">
        <v>695</v>
      </c>
      <c r="F1295" t="s">
        <v>1784</v>
      </c>
      <c r="G1295" t="s">
        <v>1785</v>
      </c>
      <c r="H1295" t="s">
        <v>1786</v>
      </c>
      <c r="I1295" t="s">
        <v>34</v>
      </c>
      <c r="J1295" t="s">
        <v>53</v>
      </c>
      <c r="K1295" t="s">
        <v>24</v>
      </c>
      <c r="L1295" t="s">
        <v>202</v>
      </c>
      <c r="M1295" t="s">
        <v>1787</v>
      </c>
      <c r="N1295" t="s">
        <v>46</v>
      </c>
      <c r="P1295" t="s">
        <v>11687</v>
      </c>
      <c r="Q1295" t="s">
        <v>11686</v>
      </c>
      <c r="R1295">
        <v>1</v>
      </c>
      <c r="S1295" t="s">
        <v>11642</v>
      </c>
      <c r="Y1295" s="4" t="s">
        <v>11791</v>
      </c>
      <c r="Z1295" s="9">
        <v>1</v>
      </c>
    </row>
    <row r="1296" spans="1:26" x14ac:dyDescent="0.25">
      <c r="A1296" t="s">
        <v>1782</v>
      </c>
      <c r="B1296" t="s">
        <v>1783</v>
      </c>
      <c r="C1296" t="s">
        <v>76</v>
      </c>
      <c r="D1296" t="s">
        <v>102</v>
      </c>
      <c r="E1296" t="s">
        <v>695</v>
      </c>
      <c r="F1296" t="s">
        <v>1784</v>
      </c>
      <c r="G1296" t="s">
        <v>1785</v>
      </c>
      <c r="H1296" t="s">
        <v>1786</v>
      </c>
      <c r="I1296" t="s">
        <v>34</v>
      </c>
      <c r="J1296" t="s">
        <v>53</v>
      </c>
      <c r="K1296" t="s">
        <v>24</v>
      </c>
      <c r="L1296" t="s">
        <v>202</v>
      </c>
      <c r="M1296" t="s">
        <v>1787</v>
      </c>
      <c r="N1296" t="s">
        <v>46</v>
      </c>
      <c r="P1296" t="s">
        <v>11688</v>
      </c>
      <c r="Q1296" t="s">
        <v>11689</v>
      </c>
      <c r="R1296">
        <v>2</v>
      </c>
      <c r="S1296" t="s">
        <v>11642</v>
      </c>
      <c r="Y1296" s="4" t="s">
        <v>11932</v>
      </c>
      <c r="Z1296" s="9">
        <v>1</v>
      </c>
    </row>
    <row r="1297" spans="1:26" x14ac:dyDescent="0.25">
      <c r="A1297" t="s">
        <v>1782</v>
      </c>
      <c r="B1297" t="s">
        <v>1783</v>
      </c>
      <c r="C1297" t="s">
        <v>76</v>
      </c>
      <c r="D1297" t="s">
        <v>102</v>
      </c>
      <c r="E1297" t="s">
        <v>695</v>
      </c>
      <c r="F1297" t="s">
        <v>1784</v>
      </c>
      <c r="G1297" t="s">
        <v>1785</v>
      </c>
      <c r="H1297" t="s">
        <v>1786</v>
      </c>
      <c r="I1297" t="s">
        <v>34</v>
      </c>
      <c r="J1297" t="s">
        <v>53</v>
      </c>
      <c r="K1297" t="s">
        <v>24</v>
      </c>
      <c r="L1297" t="s">
        <v>202</v>
      </c>
      <c r="M1297" t="s">
        <v>1787</v>
      </c>
      <c r="N1297" t="s">
        <v>46</v>
      </c>
      <c r="P1297" t="s">
        <v>11690</v>
      </c>
      <c r="Q1297" t="s">
        <v>11691</v>
      </c>
      <c r="R1297">
        <v>1</v>
      </c>
      <c r="S1297" t="s">
        <v>11642</v>
      </c>
      <c r="Y1297" s="4" t="s">
        <v>820</v>
      </c>
      <c r="Z1297" s="9">
        <v>1</v>
      </c>
    </row>
    <row r="1298" spans="1:26" x14ac:dyDescent="0.25">
      <c r="A1298" t="s">
        <v>1782</v>
      </c>
      <c r="B1298" t="s">
        <v>1783</v>
      </c>
      <c r="C1298" t="s">
        <v>76</v>
      </c>
      <c r="D1298" t="s">
        <v>102</v>
      </c>
      <c r="E1298" t="s">
        <v>695</v>
      </c>
      <c r="F1298" t="s">
        <v>1784</v>
      </c>
      <c r="G1298" t="s">
        <v>1785</v>
      </c>
      <c r="H1298" t="s">
        <v>1786</v>
      </c>
      <c r="I1298" t="s">
        <v>34</v>
      </c>
      <c r="J1298" t="s">
        <v>53</v>
      </c>
      <c r="K1298" t="s">
        <v>24</v>
      </c>
      <c r="L1298" t="s">
        <v>202</v>
      </c>
      <c r="M1298" t="s">
        <v>1787</v>
      </c>
      <c r="N1298" t="s">
        <v>46</v>
      </c>
      <c r="P1298" t="s">
        <v>11692</v>
      </c>
      <c r="Q1298" t="s">
        <v>11364</v>
      </c>
      <c r="R1298">
        <v>1</v>
      </c>
      <c r="S1298" t="s">
        <v>11642</v>
      </c>
      <c r="Y1298" s="4" t="s">
        <v>10751</v>
      </c>
      <c r="Z1298" s="9">
        <v>1</v>
      </c>
    </row>
    <row r="1299" spans="1:26" x14ac:dyDescent="0.25">
      <c r="A1299" t="s">
        <v>1782</v>
      </c>
      <c r="B1299" t="s">
        <v>1783</v>
      </c>
      <c r="C1299" t="s">
        <v>76</v>
      </c>
      <c r="D1299" t="s">
        <v>102</v>
      </c>
      <c r="E1299" t="s">
        <v>695</v>
      </c>
      <c r="F1299" t="s">
        <v>1784</v>
      </c>
      <c r="G1299" t="s">
        <v>1785</v>
      </c>
      <c r="H1299" t="s">
        <v>1786</v>
      </c>
      <c r="I1299" t="s">
        <v>34</v>
      </c>
      <c r="J1299" t="s">
        <v>53</v>
      </c>
      <c r="K1299" t="s">
        <v>24</v>
      </c>
      <c r="L1299" t="s">
        <v>202</v>
      </c>
      <c r="M1299" t="s">
        <v>1787</v>
      </c>
      <c r="N1299" t="s">
        <v>46</v>
      </c>
      <c r="P1299" t="s">
        <v>11693</v>
      </c>
      <c r="Q1299" t="s">
        <v>11364</v>
      </c>
      <c r="R1299">
        <v>1</v>
      </c>
      <c r="S1299" t="s">
        <v>11642</v>
      </c>
      <c r="Y1299" s="4" t="s">
        <v>10442</v>
      </c>
      <c r="Z1299" s="9">
        <v>1</v>
      </c>
    </row>
    <row r="1300" spans="1:26" x14ac:dyDescent="0.25">
      <c r="A1300" t="s">
        <v>1782</v>
      </c>
      <c r="B1300" t="s">
        <v>1783</v>
      </c>
      <c r="C1300" t="s">
        <v>76</v>
      </c>
      <c r="D1300" t="s">
        <v>102</v>
      </c>
      <c r="E1300" t="s">
        <v>695</v>
      </c>
      <c r="F1300" t="s">
        <v>1784</v>
      </c>
      <c r="G1300" t="s">
        <v>1785</v>
      </c>
      <c r="H1300" t="s">
        <v>1786</v>
      </c>
      <c r="I1300" t="s">
        <v>34</v>
      </c>
      <c r="J1300" t="s">
        <v>53</v>
      </c>
      <c r="K1300" t="s">
        <v>24</v>
      </c>
      <c r="L1300" t="s">
        <v>202</v>
      </c>
      <c r="M1300" t="s">
        <v>1787</v>
      </c>
      <c r="N1300" t="s">
        <v>46</v>
      </c>
      <c r="P1300" t="s">
        <v>11694</v>
      </c>
      <c r="Q1300" t="s">
        <v>11364</v>
      </c>
      <c r="R1300">
        <v>1</v>
      </c>
      <c r="S1300" t="s">
        <v>11642</v>
      </c>
      <c r="Y1300" s="4" t="s">
        <v>13170</v>
      </c>
      <c r="Z1300" s="9">
        <v>1</v>
      </c>
    </row>
    <row r="1301" spans="1:26" x14ac:dyDescent="0.25">
      <c r="A1301" t="s">
        <v>1782</v>
      </c>
      <c r="B1301" t="s">
        <v>1783</v>
      </c>
      <c r="C1301" t="s">
        <v>76</v>
      </c>
      <c r="D1301" t="s">
        <v>102</v>
      </c>
      <c r="E1301" t="s">
        <v>695</v>
      </c>
      <c r="F1301" t="s">
        <v>1784</v>
      </c>
      <c r="G1301" t="s">
        <v>1785</v>
      </c>
      <c r="H1301" t="s">
        <v>1786</v>
      </c>
      <c r="I1301" t="s">
        <v>34</v>
      </c>
      <c r="J1301" t="s">
        <v>53</v>
      </c>
      <c r="K1301" t="s">
        <v>24</v>
      </c>
      <c r="L1301" t="s">
        <v>202</v>
      </c>
      <c r="M1301" t="s">
        <v>1787</v>
      </c>
      <c r="N1301" t="s">
        <v>46</v>
      </c>
      <c r="P1301" t="s">
        <v>11695</v>
      </c>
      <c r="Q1301" t="s">
        <v>11364</v>
      </c>
      <c r="R1301">
        <v>1</v>
      </c>
      <c r="S1301" t="s">
        <v>11642</v>
      </c>
      <c r="Y1301" s="4" t="s">
        <v>10890</v>
      </c>
      <c r="Z1301" s="9">
        <v>1</v>
      </c>
    </row>
    <row r="1302" spans="1:26" x14ac:dyDescent="0.25">
      <c r="A1302" t="s">
        <v>1782</v>
      </c>
      <c r="B1302" t="s">
        <v>1783</v>
      </c>
      <c r="C1302" t="s">
        <v>76</v>
      </c>
      <c r="D1302" t="s">
        <v>102</v>
      </c>
      <c r="E1302" t="s">
        <v>695</v>
      </c>
      <c r="F1302" t="s">
        <v>1784</v>
      </c>
      <c r="G1302" t="s">
        <v>1785</v>
      </c>
      <c r="H1302" t="s">
        <v>1786</v>
      </c>
      <c r="I1302" t="s">
        <v>34</v>
      </c>
      <c r="J1302" t="s">
        <v>53</v>
      </c>
      <c r="K1302" t="s">
        <v>24</v>
      </c>
      <c r="L1302" t="s">
        <v>202</v>
      </c>
      <c r="M1302" t="s">
        <v>1787</v>
      </c>
      <c r="N1302" t="s">
        <v>46</v>
      </c>
      <c r="P1302" t="s">
        <v>11696</v>
      </c>
      <c r="Q1302" t="s">
        <v>11364</v>
      </c>
      <c r="R1302">
        <v>1</v>
      </c>
      <c r="S1302" t="s">
        <v>11642</v>
      </c>
      <c r="Y1302" s="4" t="s">
        <v>10415</v>
      </c>
      <c r="Z1302" s="9">
        <v>1</v>
      </c>
    </row>
    <row r="1303" spans="1:26" x14ac:dyDescent="0.25">
      <c r="A1303" t="s">
        <v>1782</v>
      </c>
      <c r="B1303" t="s">
        <v>1783</v>
      </c>
      <c r="C1303" t="s">
        <v>76</v>
      </c>
      <c r="D1303" t="s">
        <v>102</v>
      </c>
      <c r="E1303" t="s">
        <v>695</v>
      </c>
      <c r="F1303" t="s">
        <v>1784</v>
      </c>
      <c r="G1303" t="s">
        <v>1785</v>
      </c>
      <c r="H1303" t="s">
        <v>1786</v>
      </c>
      <c r="I1303" t="s">
        <v>34</v>
      </c>
      <c r="J1303" t="s">
        <v>53</v>
      </c>
      <c r="K1303" t="s">
        <v>24</v>
      </c>
      <c r="L1303" t="s">
        <v>202</v>
      </c>
      <c r="M1303" t="s">
        <v>1787</v>
      </c>
      <c r="N1303" t="s">
        <v>46</v>
      </c>
      <c r="P1303" t="s">
        <v>11697</v>
      </c>
      <c r="Q1303" t="s">
        <v>11364</v>
      </c>
      <c r="R1303">
        <v>1</v>
      </c>
      <c r="S1303" t="s">
        <v>11642</v>
      </c>
      <c r="Y1303" s="4" t="s">
        <v>10210</v>
      </c>
      <c r="Z1303" s="9">
        <v>1</v>
      </c>
    </row>
    <row r="1304" spans="1:26" x14ac:dyDescent="0.25">
      <c r="A1304" t="s">
        <v>1782</v>
      </c>
      <c r="B1304" t="s">
        <v>1783</v>
      </c>
      <c r="C1304" t="s">
        <v>76</v>
      </c>
      <c r="D1304" t="s">
        <v>102</v>
      </c>
      <c r="E1304" t="s">
        <v>695</v>
      </c>
      <c r="F1304" t="s">
        <v>1784</v>
      </c>
      <c r="G1304" t="s">
        <v>1785</v>
      </c>
      <c r="H1304" t="s">
        <v>1786</v>
      </c>
      <c r="I1304" t="s">
        <v>34</v>
      </c>
      <c r="J1304" t="s">
        <v>53</v>
      </c>
      <c r="K1304" t="s">
        <v>24</v>
      </c>
      <c r="L1304" t="s">
        <v>202</v>
      </c>
      <c r="M1304" t="s">
        <v>1787</v>
      </c>
      <c r="N1304" t="s">
        <v>46</v>
      </c>
      <c r="P1304" t="s">
        <v>11698</v>
      </c>
      <c r="Q1304" t="s">
        <v>11364</v>
      </c>
      <c r="R1304">
        <v>1</v>
      </c>
      <c r="S1304" t="s">
        <v>11642</v>
      </c>
      <c r="Y1304" s="4" t="s">
        <v>11161</v>
      </c>
      <c r="Z1304" s="9">
        <v>1</v>
      </c>
    </row>
    <row r="1305" spans="1:26" x14ac:dyDescent="0.25">
      <c r="A1305" t="s">
        <v>1782</v>
      </c>
      <c r="B1305" t="s">
        <v>1783</v>
      </c>
      <c r="C1305" t="s">
        <v>76</v>
      </c>
      <c r="D1305" t="s">
        <v>102</v>
      </c>
      <c r="E1305" t="s">
        <v>695</v>
      </c>
      <c r="F1305" t="s">
        <v>1784</v>
      </c>
      <c r="G1305" t="s">
        <v>1785</v>
      </c>
      <c r="H1305" t="s">
        <v>1786</v>
      </c>
      <c r="I1305" t="s">
        <v>34</v>
      </c>
      <c r="J1305" t="s">
        <v>53</v>
      </c>
      <c r="K1305" t="s">
        <v>24</v>
      </c>
      <c r="L1305" t="s">
        <v>202</v>
      </c>
      <c r="M1305" t="s">
        <v>1787</v>
      </c>
      <c r="N1305" t="s">
        <v>46</v>
      </c>
      <c r="P1305" t="s">
        <v>11699</v>
      </c>
      <c r="Q1305" t="s">
        <v>11364</v>
      </c>
      <c r="R1305">
        <v>1</v>
      </c>
      <c r="S1305" t="s">
        <v>11642</v>
      </c>
      <c r="Y1305" s="4" t="s">
        <v>12285</v>
      </c>
      <c r="Z1305" s="9">
        <v>1</v>
      </c>
    </row>
    <row r="1306" spans="1:26" x14ac:dyDescent="0.25">
      <c r="A1306" t="s">
        <v>1782</v>
      </c>
      <c r="B1306" t="s">
        <v>1783</v>
      </c>
      <c r="C1306" t="s">
        <v>76</v>
      </c>
      <c r="D1306" t="s">
        <v>102</v>
      </c>
      <c r="E1306" t="s">
        <v>695</v>
      </c>
      <c r="F1306" t="s">
        <v>1784</v>
      </c>
      <c r="G1306" t="s">
        <v>1785</v>
      </c>
      <c r="H1306" t="s">
        <v>1786</v>
      </c>
      <c r="I1306" t="s">
        <v>34</v>
      </c>
      <c r="J1306" t="s">
        <v>53</v>
      </c>
      <c r="K1306" t="s">
        <v>24</v>
      </c>
      <c r="L1306" t="s">
        <v>202</v>
      </c>
      <c r="M1306" t="s">
        <v>1787</v>
      </c>
      <c r="N1306" t="s">
        <v>46</v>
      </c>
      <c r="P1306" t="s">
        <v>11700</v>
      </c>
      <c r="Q1306" t="s">
        <v>11364</v>
      </c>
      <c r="R1306">
        <v>1</v>
      </c>
      <c r="S1306" t="s">
        <v>11642</v>
      </c>
      <c r="Y1306" s="4" t="s">
        <v>11681</v>
      </c>
      <c r="Z1306" s="9">
        <v>1</v>
      </c>
    </row>
    <row r="1307" spans="1:26" x14ac:dyDescent="0.25">
      <c r="A1307" t="s">
        <v>1782</v>
      </c>
      <c r="B1307" t="s">
        <v>1783</v>
      </c>
      <c r="C1307" t="s">
        <v>76</v>
      </c>
      <c r="D1307" t="s">
        <v>102</v>
      </c>
      <c r="E1307" t="s">
        <v>695</v>
      </c>
      <c r="F1307" t="s">
        <v>1784</v>
      </c>
      <c r="G1307" t="s">
        <v>1785</v>
      </c>
      <c r="H1307" t="s">
        <v>1786</v>
      </c>
      <c r="I1307" t="s">
        <v>34</v>
      </c>
      <c r="J1307" t="s">
        <v>53</v>
      </c>
      <c r="K1307" t="s">
        <v>24</v>
      </c>
      <c r="L1307" t="s">
        <v>202</v>
      </c>
      <c r="M1307" t="s">
        <v>1787</v>
      </c>
      <c r="N1307" t="s">
        <v>46</v>
      </c>
      <c r="P1307" t="s">
        <v>11701</v>
      </c>
      <c r="Q1307" t="s">
        <v>11364</v>
      </c>
      <c r="R1307">
        <v>1</v>
      </c>
      <c r="S1307" t="s">
        <v>11642</v>
      </c>
      <c r="Y1307" s="4" t="s">
        <v>13114</v>
      </c>
      <c r="Z1307" s="9">
        <v>1</v>
      </c>
    </row>
    <row r="1308" spans="1:26" x14ac:dyDescent="0.25">
      <c r="A1308" t="s">
        <v>1782</v>
      </c>
      <c r="B1308" t="s">
        <v>1783</v>
      </c>
      <c r="C1308" t="s">
        <v>76</v>
      </c>
      <c r="D1308" t="s">
        <v>102</v>
      </c>
      <c r="E1308" t="s">
        <v>695</v>
      </c>
      <c r="F1308" t="s">
        <v>1784</v>
      </c>
      <c r="G1308" t="s">
        <v>1785</v>
      </c>
      <c r="H1308" t="s">
        <v>1786</v>
      </c>
      <c r="I1308" t="s">
        <v>34</v>
      </c>
      <c r="J1308" t="s">
        <v>53</v>
      </c>
      <c r="K1308" t="s">
        <v>24</v>
      </c>
      <c r="L1308" t="s">
        <v>202</v>
      </c>
      <c r="M1308" t="s">
        <v>1787</v>
      </c>
      <c r="N1308" t="s">
        <v>46</v>
      </c>
      <c r="P1308" t="s">
        <v>11702</v>
      </c>
      <c r="Q1308" t="s">
        <v>11374</v>
      </c>
      <c r="R1308">
        <v>1</v>
      </c>
      <c r="S1308" t="s">
        <v>11642</v>
      </c>
      <c r="Y1308" s="4" t="s">
        <v>12358</v>
      </c>
      <c r="Z1308" s="9">
        <v>1</v>
      </c>
    </row>
    <row r="1309" spans="1:26" x14ac:dyDescent="0.25">
      <c r="A1309" t="s">
        <v>1782</v>
      </c>
      <c r="B1309" t="s">
        <v>1783</v>
      </c>
      <c r="C1309" t="s">
        <v>76</v>
      </c>
      <c r="D1309" t="s">
        <v>102</v>
      </c>
      <c r="E1309" t="s">
        <v>695</v>
      </c>
      <c r="F1309" t="s">
        <v>1784</v>
      </c>
      <c r="G1309" t="s">
        <v>1785</v>
      </c>
      <c r="H1309" t="s">
        <v>1786</v>
      </c>
      <c r="I1309" t="s">
        <v>34</v>
      </c>
      <c r="J1309" t="s">
        <v>53</v>
      </c>
      <c r="K1309" t="s">
        <v>24</v>
      </c>
      <c r="L1309" t="s">
        <v>202</v>
      </c>
      <c r="M1309" t="s">
        <v>1787</v>
      </c>
      <c r="N1309" t="s">
        <v>46</v>
      </c>
      <c r="P1309" t="s">
        <v>11703</v>
      </c>
      <c r="Q1309" t="s">
        <v>11374</v>
      </c>
      <c r="R1309">
        <v>1</v>
      </c>
      <c r="S1309" t="s">
        <v>11642</v>
      </c>
      <c r="Y1309" s="4" t="s">
        <v>12728</v>
      </c>
      <c r="Z1309" s="9">
        <v>1</v>
      </c>
    </row>
    <row r="1310" spans="1:26" x14ac:dyDescent="0.25">
      <c r="A1310" t="s">
        <v>1782</v>
      </c>
      <c r="B1310" t="s">
        <v>1783</v>
      </c>
      <c r="C1310" t="s">
        <v>76</v>
      </c>
      <c r="D1310" t="s">
        <v>102</v>
      </c>
      <c r="E1310" t="s">
        <v>695</v>
      </c>
      <c r="F1310" t="s">
        <v>1784</v>
      </c>
      <c r="G1310" t="s">
        <v>1785</v>
      </c>
      <c r="H1310" t="s">
        <v>1786</v>
      </c>
      <c r="I1310" t="s">
        <v>34</v>
      </c>
      <c r="J1310" t="s">
        <v>53</v>
      </c>
      <c r="K1310" t="s">
        <v>24</v>
      </c>
      <c r="L1310" t="s">
        <v>202</v>
      </c>
      <c r="M1310" t="s">
        <v>1787</v>
      </c>
      <c r="N1310" t="s">
        <v>46</v>
      </c>
      <c r="P1310" t="s">
        <v>11704</v>
      </c>
      <c r="Q1310" t="s">
        <v>11374</v>
      </c>
      <c r="R1310">
        <v>1</v>
      </c>
      <c r="S1310" t="s">
        <v>11642</v>
      </c>
      <c r="Y1310" s="4" t="s">
        <v>10753</v>
      </c>
      <c r="Z1310" s="9">
        <v>1</v>
      </c>
    </row>
    <row r="1311" spans="1:26" x14ac:dyDescent="0.25">
      <c r="A1311" t="s">
        <v>1782</v>
      </c>
      <c r="B1311" t="s">
        <v>1783</v>
      </c>
      <c r="C1311" t="s">
        <v>76</v>
      </c>
      <c r="D1311" t="s">
        <v>102</v>
      </c>
      <c r="E1311" t="s">
        <v>695</v>
      </c>
      <c r="F1311" t="s">
        <v>1784</v>
      </c>
      <c r="G1311" t="s">
        <v>1785</v>
      </c>
      <c r="H1311" t="s">
        <v>1786</v>
      </c>
      <c r="I1311" t="s">
        <v>34</v>
      </c>
      <c r="J1311" t="s">
        <v>53</v>
      </c>
      <c r="K1311" t="s">
        <v>24</v>
      </c>
      <c r="L1311" t="s">
        <v>202</v>
      </c>
      <c r="M1311" t="s">
        <v>1787</v>
      </c>
      <c r="N1311" t="s">
        <v>46</v>
      </c>
      <c r="P1311" t="s">
        <v>11705</v>
      </c>
      <c r="Q1311" t="s">
        <v>11706</v>
      </c>
      <c r="R1311">
        <v>1</v>
      </c>
      <c r="S1311" t="s">
        <v>11642</v>
      </c>
      <c r="Y1311" s="4" t="s">
        <v>10956</v>
      </c>
      <c r="Z1311" s="9">
        <v>1</v>
      </c>
    </row>
    <row r="1312" spans="1:26" x14ac:dyDescent="0.25">
      <c r="A1312" t="s">
        <v>1782</v>
      </c>
      <c r="B1312" t="s">
        <v>1783</v>
      </c>
      <c r="C1312" t="s">
        <v>76</v>
      </c>
      <c r="D1312" t="s">
        <v>102</v>
      </c>
      <c r="E1312" t="s">
        <v>695</v>
      </c>
      <c r="F1312" t="s">
        <v>1784</v>
      </c>
      <c r="G1312" t="s">
        <v>1785</v>
      </c>
      <c r="H1312" t="s">
        <v>1786</v>
      </c>
      <c r="I1312" t="s">
        <v>34</v>
      </c>
      <c r="J1312" t="s">
        <v>53</v>
      </c>
      <c r="K1312" t="s">
        <v>24</v>
      </c>
      <c r="L1312" t="s">
        <v>202</v>
      </c>
      <c r="M1312" t="s">
        <v>1787</v>
      </c>
      <c r="N1312" t="s">
        <v>46</v>
      </c>
      <c r="P1312" t="s">
        <v>11707</v>
      </c>
      <c r="Q1312" t="s">
        <v>11706</v>
      </c>
      <c r="R1312">
        <v>1</v>
      </c>
      <c r="S1312" t="s">
        <v>11642</v>
      </c>
      <c r="Y1312" s="4" t="s">
        <v>12780</v>
      </c>
      <c r="Z1312" s="9">
        <v>1</v>
      </c>
    </row>
    <row r="1313" spans="1:26" x14ac:dyDescent="0.25">
      <c r="A1313" t="s">
        <v>1782</v>
      </c>
      <c r="B1313" t="s">
        <v>1783</v>
      </c>
      <c r="C1313" t="s">
        <v>76</v>
      </c>
      <c r="D1313" t="s">
        <v>102</v>
      </c>
      <c r="E1313" t="s">
        <v>695</v>
      </c>
      <c r="F1313" t="s">
        <v>1784</v>
      </c>
      <c r="G1313" t="s">
        <v>1785</v>
      </c>
      <c r="H1313" t="s">
        <v>1786</v>
      </c>
      <c r="I1313" t="s">
        <v>34</v>
      </c>
      <c r="J1313" t="s">
        <v>53</v>
      </c>
      <c r="K1313" t="s">
        <v>24</v>
      </c>
      <c r="L1313" t="s">
        <v>202</v>
      </c>
      <c r="M1313" t="s">
        <v>1787</v>
      </c>
      <c r="N1313" t="s">
        <v>46</v>
      </c>
      <c r="P1313" t="s">
        <v>11708</v>
      </c>
      <c r="Q1313" t="s">
        <v>11706</v>
      </c>
      <c r="R1313">
        <v>1</v>
      </c>
      <c r="S1313" t="s">
        <v>11642</v>
      </c>
      <c r="Y1313" s="4" t="s">
        <v>10958</v>
      </c>
      <c r="Z1313" s="9">
        <v>1</v>
      </c>
    </row>
    <row r="1314" spans="1:26" x14ac:dyDescent="0.25">
      <c r="A1314" t="s">
        <v>1782</v>
      </c>
      <c r="B1314" t="s">
        <v>1783</v>
      </c>
      <c r="C1314" t="s">
        <v>76</v>
      </c>
      <c r="D1314" t="s">
        <v>102</v>
      </c>
      <c r="E1314" t="s">
        <v>695</v>
      </c>
      <c r="F1314" t="s">
        <v>1784</v>
      </c>
      <c r="G1314" t="s">
        <v>1785</v>
      </c>
      <c r="H1314" t="s">
        <v>1786</v>
      </c>
      <c r="I1314" t="s">
        <v>34</v>
      </c>
      <c r="J1314" t="s">
        <v>53</v>
      </c>
      <c r="K1314" t="s">
        <v>24</v>
      </c>
      <c r="L1314" t="s">
        <v>202</v>
      </c>
      <c r="M1314" t="s">
        <v>1787</v>
      </c>
      <c r="N1314" t="s">
        <v>46</v>
      </c>
      <c r="P1314" t="s">
        <v>11709</v>
      </c>
      <c r="Q1314" t="s">
        <v>11706</v>
      </c>
      <c r="R1314">
        <v>1</v>
      </c>
      <c r="S1314" t="s">
        <v>11642</v>
      </c>
      <c r="Y1314" s="4" t="s">
        <v>10754</v>
      </c>
      <c r="Z1314" s="9">
        <v>1</v>
      </c>
    </row>
    <row r="1315" spans="1:26" x14ac:dyDescent="0.25">
      <c r="A1315" t="s">
        <v>1782</v>
      </c>
      <c r="B1315" t="s">
        <v>1783</v>
      </c>
      <c r="C1315" t="s">
        <v>76</v>
      </c>
      <c r="D1315" t="s">
        <v>102</v>
      </c>
      <c r="E1315" t="s">
        <v>695</v>
      </c>
      <c r="F1315" t="s">
        <v>1784</v>
      </c>
      <c r="G1315" t="s">
        <v>1785</v>
      </c>
      <c r="H1315" t="s">
        <v>1786</v>
      </c>
      <c r="I1315" t="s">
        <v>34</v>
      </c>
      <c r="J1315" t="s">
        <v>53</v>
      </c>
      <c r="K1315" t="s">
        <v>24</v>
      </c>
      <c r="L1315" t="s">
        <v>202</v>
      </c>
      <c r="M1315" t="s">
        <v>1787</v>
      </c>
      <c r="N1315" t="s">
        <v>46</v>
      </c>
      <c r="P1315" t="s">
        <v>11710</v>
      </c>
      <c r="Q1315" t="s">
        <v>11388</v>
      </c>
      <c r="R1315">
        <v>1</v>
      </c>
      <c r="S1315" t="s">
        <v>11642</v>
      </c>
      <c r="Y1315" s="4" t="s">
        <v>11789</v>
      </c>
      <c r="Z1315" s="9">
        <v>1</v>
      </c>
    </row>
    <row r="1316" spans="1:26" x14ac:dyDescent="0.25">
      <c r="A1316" t="s">
        <v>1782</v>
      </c>
      <c r="B1316" t="s">
        <v>1783</v>
      </c>
      <c r="C1316" t="s">
        <v>76</v>
      </c>
      <c r="D1316" t="s">
        <v>102</v>
      </c>
      <c r="E1316" t="s">
        <v>695</v>
      </c>
      <c r="F1316" t="s">
        <v>1784</v>
      </c>
      <c r="G1316" t="s">
        <v>1785</v>
      </c>
      <c r="H1316" t="s">
        <v>1786</v>
      </c>
      <c r="I1316" t="s">
        <v>34</v>
      </c>
      <c r="J1316" t="s">
        <v>53</v>
      </c>
      <c r="K1316" t="s">
        <v>24</v>
      </c>
      <c r="L1316" t="s">
        <v>202</v>
      </c>
      <c r="M1316" t="s">
        <v>1787</v>
      </c>
      <c r="N1316" t="s">
        <v>46</v>
      </c>
      <c r="P1316" t="s">
        <v>11711</v>
      </c>
      <c r="Q1316" t="s">
        <v>11388</v>
      </c>
      <c r="R1316">
        <v>1</v>
      </c>
      <c r="S1316" t="s">
        <v>11642</v>
      </c>
      <c r="Y1316" s="4" t="s">
        <v>12841</v>
      </c>
      <c r="Z1316" s="9">
        <v>1</v>
      </c>
    </row>
    <row r="1317" spans="1:26" x14ac:dyDescent="0.25">
      <c r="A1317" t="s">
        <v>1782</v>
      </c>
      <c r="B1317" t="s">
        <v>1783</v>
      </c>
      <c r="C1317" t="s">
        <v>76</v>
      </c>
      <c r="D1317" t="s">
        <v>102</v>
      </c>
      <c r="E1317" t="s">
        <v>695</v>
      </c>
      <c r="F1317" t="s">
        <v>1784</v>
      </c>
      <c r="G1317" t="s">
        <v>1785</v>
      </c>
      <c r="H1317" t="s">
        <v>1786</v>
      </c>
      <c r="I1317" t="s">
        <v>34</v>
      </c>
      <c r="J1317" t="s">
        <v>53</v>
      </c>
      <c r="K1317" t="s">
        <v>24</v>
      </c>
      <c r="L1317" t="s">
        <v>202</v>
      </c>
      <c r="M1317" t="s">
        <v>1787</v>
      </c>
      <c r="N1317" t="s">
        <v>46</v>
      </c>
      <c r="P1317" t="s">
        <v>11712</v>
      </c>
      <c r="Q1317" t="s">
        <v>11388</v>
      </c>
      <c r="R1317">
        <v>1</v>
      </c>
      <c r="S1317" t="s">
        <v>11642</v>
      </c>
      <c r="Y1317" s="4" t="s">
        <v>12717</v>
      </c>
      <c r="Z1317" s="9">
        <v>1</v>
      </c>
    </row>
    <row r="1318" spans="1:26" x14ac:dyDescent="0.25">
      <c r="A1318" t="s">
        <v>1782</v>
      </c>
      <c r="B1318" t="s">
        <v>1783</v>
      </c>
      <c r="C1318" t="s">
        <v>76</v>
      </c>
      <c r="D1318" t="s">
        <v>102</v>
      </c>
      <c r="E1318" t="s">
        <v>695</v>
      </c>
      <c r="F1318" t="s">
        <v>1784</v>
      </c>
      <c r="G1318" t="s">
        <v>1785</v>
      </c>
      <c r="H1318" t="s">
        <v>1786</v>
      </c>
      <c r="I1318" t="s">
        <v>34</v>
      </c>
      <c r="J1318" t="s">
        <v>53</v>
      </c>
      <c r="K1318" t="s">
        <v>24</v>
      </c>
      <c r="L1318" t="s">
        <v>202</v>
      </c>
      <c r="M1318" t="s">
        <v>1787</v>
      </c>
      <c r="N1318" t="s">
        <v>46</v>
      </c>
      <c r="P1318" t="s">
        <v>11713</v>
      </c>
      <c r="Q1318" t="s">
        <v>11714</v>
      </c>
      <c r="R1318">
        <v>2</v>
      </c>
      <c r="S1318" t="s">
        <v>11642</v>
      </c>
      <c r="Y1318" s="4" t="s">
        <v>10483</v>
      </c>
      <c r="Z1318" s="9">
        <v>1</v>
      </c>
    </row>
    <row r="1319" spans="1:26" x14ac:dyDescent="0.25">
      <c r="A1319" t="s">
        <v>1782</v>
      </c>
      <c r="B1319" t="s">
        <v>1783</v>
      </c>
      <c r="C1319" t="s">
        <v>76</v>
      </c>
      <c r="D1319" t="s">
        <v>102</v>
      </c>
      <c r="E1319" t="s">
        <v>695</v>
      </c>
      <c r="F1319" t="s">
        <v>1784</v>
      </c>
      <c r="G1319" t="s">
        <v>1785</v>
      </c>
      <c r="H1319" t="s">
        <v>1786</v>
      </c>
      <c r="I1319" t="s">
        <v>34</v>
      </c>
      <c r="J1319" t="s">
        <v>53</v>
      </c>
      <c r="K1319" t="s">
        <v>24</v>
      </c>
      <c r="L1319" t="s">
        <v>202</v>
      </c>
      <c r="M1319" t="s">
        <v>1787</v>
      </c>
      <c r="N1319" t="s">
        <v>46</v>
      </c>
      <c r="P1319" t="s">
        <v>11715</v>
      </c>
      <c r="Q1319" t="s">
        <v>11716</v>
      </c>
      <c r="R1319">
        <v>1</v>
      </c>
      <c r="S1319" t="s">
        <v>11642</v>
      </c>
      <c r="Y1319" s="4" t="s">
        <v>10282</v>
      </c>
      <c r="Z1319" s="9">
        <v>1</v>
      </c>
    </row>
    <row r="1320" spans="1:26" x14ac:dyDescent="0.25">
      <c r="A1320" t="s">
        <v>1782</v>
      </c>
      <c r="B1320" t="s">
        <v>1783</v>
      </c>
      <c r="C1320" t="s">
        <v>76</v>
      </c>
      <c r="D1320" t="s">
        <v>102</v>
      </c>
      <c r="E1320" t="s">
        <v>695</v>
      </c>
      <c r="F1320" t="s">
        <v>1784</v>
      </c>
      <c r="G1320" t="s">
        <v>1785</v>
      </c>
      <c r="H1320" t="s">
        <v>1786</v>
      </c>
      <c r="I1320" t="s">
        <v>34</v>
      </c>
      <c r="J1320" t="s">
        <v>53</v>
      </c>
      <c r="K1320" t="s">
        <v>24</v>
      </c>
      <c r="L1320" t="s">
        <v>202</v>
      </c>
      <c r="M1320" t="s">
        <v>1787</v>
      </c>
      <c r="N1320" t="s">
        <v>46</v>
      </c>
      <c r="P1320" t="s">
        <v>11554</v>
      </c>
      <c r="Q1320" t="s">
        <v>11716</v>
      </c>
      <c r="R1320">
        <v>1</v>
      </c>
      <c r="S1320" t="s">
        <v>11642</v>
      </c>
      <c r="Y1320" s="4" t="s">
        <v>11923</v>
      </c>
      <c r="Z1320" s="9">
        <v>1</v>
      </c>
    </row>
    <row r="1321" spans="1:26" x14ac:dyDescent="0.25">
      <c r="A1321" t="s">
        <v>1782</v>
      </c>
      <c r="B1321" t="s">
        <v>1783</v>
      </c>
      <c r="C1321" t="s">
        <v>76</v>
      </c>
      <c r="D1321" t="s">
        <v>102</v>
      </c>
      <c r="E1321" t="s">
        <v>695</v>
      </c>
      <c r="F1321" t="s">
        <v>1784</v>
      </c>
      <c r="G1321" t="s">
        <v>1785</v>
      </c>
      <c r="H1321" t="s">
        <v>1786</v>
      </c>
      <c r="I1321" t="s">
        <v>34</v>
      </c>
      <c r="J1321" t="s">
        <v>53</v>
      </c>
      <c r="K1321" t="s">
        <v>24</v>
      </c>
      <c r="L1321" t="s">
        <v>202</v>
      </c>
      <c r="M1321" t="s">
        <v>1787</v>
      </c>
      <c r="N1321" t="s">
        <v>46</v>
      </c>
      <c r="P1321" t="s">
        <v>10252</v>
      </c>
      <c r="Q1321" t="s">
        <v>11717</v>
      </c>
      <c r="R1321">
        <v>1</v>
      </c>
      <c r="S1321" t="s">
        <v>11642</v>
      </c>
      <c r="Y1321" s="4" t="s">
        <v>11728</v>
      </c>
      <c r="Z1321" s="9">
        <v>1</v>
      </c>
    </row>
    <row r="1322" spans="1:26" x14ac:dyDescent="0.25">
      <c r="A1322" t="s">
        <v>1782</v>
      </c>
      <c r="B1322" t="s">
        <v>1783</v>
      </c>
      <c r="C1322" t="s">
        <v>76</v>
      </c>
      <c r="D1322" t="s">
        <v>102</v>
      </c>
      <c r="E1322" t="s">
        <v>695</v>
      </c>
      <c r="F1322" t="s">
        <v>1784</v>
      </c>
      <c r="G1322" t="s">
        <v>1785</v>
      </c>
      <c r="H1322" t="s">
        <v>1786</v>
      </c>
      <c r="I1322" t="s">
        <v>34</v>
      </c>
      <c r="J1322" t="s">
        <v>53</v>
      </c>
      <c r="K1322" t="s">
        <v>24</v>
      </c>
      <c r="L1322" t="s">
        <v>202</v>
      </c>
      <c r="M1322" t="s">
        <v>1787</v>
      </c>
      <c r="N1322" t="s">
        <v>46</v>
      </c>
      <c r="P1322" t="s">
        <v>11718</v>
      </c>
      <c r="Q1322" t="s">
        <v>11719</v>
      </c>
      <c r="R1322">
        <v>1</v>
      </c>
      <c r="S1322" t="s">
        <v>11642</v>
      </c>
      <c r="Y1322" s="4" t="s">
        <v>7221</v>
      </c>
      <c r="Z1322" s="9">
        <v>1</v>
      </c>
    </row>
    <row r="1323" spans="1:26" x14ac:dyDescent="0.25">
      <c r="A1323" t="s">
        <v>1782</v>
      </c>
      <c r="B1323" t="s">
        <v>1783</v>
      </c>
      <c r="C1323" t="s">
        <v>76</v>
      </c>
      <c r="D1323" t="s">
        <v>102</v>
      </c>
      <c r="E1323" t="s">
        <v>695</v>
      </c>
      <c r="F1323" t="s">
        <v>1784</v>
      </c>
      <c r="G1323" t="s">
        <v>1785</v>
      </c>
      <c r="H1323" t="s">
        <v>1786</v>
      </c>
      <c r="I1323" t="s">
        <v>34</v>
      </c>
      <c r="J1323" t="s">
        <v>53</v>
      </c>
      <c r="K1323" t="s">
        <v>24</v>
      </c>
      <c r="L1323" t="s">
        <v>202</v>
      </c>
      <c r="M1323" t="s">
        <v>1787</v>
      </c>
      <c r="N1323" t="s">
        <v>46</v>
      </c>
      <c r="P1323" t="s">
        <v>11720</v>
      </c>
      <c r="Q1323" t="s">
        <v>11721</v>
      </c>
      <c r="R1323">
        <v>1</v>
      </c>
      <c r="S1323" t="s">
        <v>11642</v>
      </c>
      <c r="Y1323" s="4" t="s">
        <v>11739</v>
      </c>
      <c r="Z1323" s="9">
        <v>1</v>
      </c>
    </row>
    <row r="1324" spans="1:26" x14ac:dyDescent="0.25">
      <c r="A1324" t="s">
        <v>1782</v>
      </c>
      <c r="B1324" t="s">
        <v>1783</v>
      </c>
      <c r="C1324" t="s">
        <v>76</v>
      </c>
      <c r="D1324" t="s">
        <v>102</v>
      </c>
      <c r="E1324" t="s">
        <v>695</v>
      </c>
      <c r="F1324" t="s">
        <v>1784</v>
      </c>
      <c r="G1324" t="s">
        <v>1785</v>
      </c>
      <c r="H1324" t="s">
        <v>1786</v>
      </c>
      <c r="I1324" t="s">
        <v>34</v>
      </c>
      <c r="J1324" t="s">
        <v>53</v>
      </c>
      <c r="K1324" t="s">
        <v>24</v>
      </c>
      <c r="L1324" t="s">
        <v>202</v>
      </c>
      <c r="M1324" t="s">
        <v>1787</v>
      </c>
      <c r="N1324" t="s">
        <v>46</v>
      </c>
      <c r="P1324" t="s">
        <v>11722</v>
      </c>
      <c r="Q1324" t="s">
        <v>11721</v>
      </c>
      <c r="R1324">
        <v>1</v>
      </c>
      <c r="S1324" t="s">
        <v>11642</v>
      </c>
      <c r="Y1324" s="4" t="s">
        <v>12915</v>
      </c>
      <c r="Z1324" s="9">
        <v>1</v>
      </c>
    </row>
    <row r="1325" spans="1:26" x14ac:dyDescent="0.25">
      <c r="A1325" t="s">
        <v>1782</v>
      </c>
      <c r="B1325" t="s">
        <v>1783</v>
      </c>
      <c r="C1325" t="s">
        <v>76</v>
      </c>
      <c r="D1325" t="s">
        <v>102</v>
      </c>
      <c r="E1325" t="s">
        <v>695</v>
      </c>
      <c r="F1325" t="s">
        <v>1784</v>
      </c>
      <c r="G1325" t="s">
        <v>1785</v>
      </c>
      <c r="H1325" t="s">
        <v>1786</v>
      </c>
      <c r="I1325" t="s">
        <v>34</v>
      </c>
      <c r="J1325" t="s">
        <v>53</v>
      </c>
      <c r="K1325" t="s">
        <v>24</v>
      </c>
      <c r="L1325" t="s">
        <v>202</v>
      </c>
      <c r="M1325" t="s">
        <v>1787</v>
      </c>
      <c r="N1325" t="s">
        <v>46</v>
      </c>
      <c r="P1325" t="s">
        <v>11723</v>
      </c>
      <c r="Q1325" t="s">
        <v>11724</v>
      </c>
      <c r="R1325">
        <v>1</v>
      </c>
      <c r="S1325" t="s">
        <v>11642</v>
      </c>
      <c r="Y1325" s="4" t="s">
        <v>11898</v>
      </c>
      <c r="Z1325" s="9">
        <v>1</v>
      </c>
    </row>
    <row r="1326" spans="1:26" x14ac:dyDescent="0.25">
      <c r="A1326" t="s">
        <v>1782</v>
      </c>
      <c r="B1326" t="s">
        <v>1783</v>
      </c>
      <c r="C1326" t="s">
        <v>76</v>
      </c>
      <c r="D1326" t="s">
        <v>102</v>
      </c>
      <c r="E1326" t="s">
        <v>695</v>
      </c>
      <c r="F1326" t="s">
        <v>1784</v>
      </c>
      <c r="G1326" t="s">
        <v>1785</v>
      </c>
      <c r="H1326" t="s">
        <v>1786</v>
      </c>
      <c r="I1326" t="s">
        <v>34</v>
      </c>
      <c r="J1326" t="s">
        <v>53</v>
      </c>
      <c r="K1326" t="s">
        <v>24</v>
      </c>
      <c r="L1326" t="s">
        <v>202</v>
      </c>
      <c r="M1326" t="s">
        <v>1787</v>
      </c>
      <c r="N1326" t="s">
        <v>46</v>
      </c>
      <c r="P1326" t="s">
        <v>11725</v>
      </c>
      <c r="Q1326" t="s">
        <v>11724</v>
      </c>
      <c r="R1326">
        <v>1</v>
      </c>
      <c r="S1326" t="s">
        <v>11642</v>
      </c>
      <c r="Y1326" s="4" t="s">
        <v>13213</v>
      </c>
      <c r="Z1326" s="9">
        <v>1</v>
      </c>
    </row>
    <row r="1327" spans="1:26" x14ac:dyDescent="0.25">
      <c r="A1327" t="s">
        <v>1782</v>
      </c>
      <c r="B1327" t="s">
        <v>1783</v>
      </c>
      <c r="C1327" t="s">
        <v>76</v>
      </c>
      <c r="D1327" t="s">
        <v>102</v>
      </c>
      <c r="E1327" t="s">
        <v>695</v>
      </c>
      <c r="F1327" t="s">
        <v>1784</v>
      </c>
      <c r="G1327" t="s">
        <v>1785</v>
      </c>
      <c r="H1327" t="s">
        <v>1786</v>
      </c>
      <c r="I1327" t="s">
        <v>34</v>
      </c>
      <c r="J1327" t="s">
        <v>53</v>
      </c>
      <c r="K1327" t="s">
        <v>24</v>
      </c>
      <c r="L1327" t="s">
        <v>202</v>
      </c>
      <c r="M1327" t="s">
        <v>1787</v>
      </c>
      <c r="N1327" t="s">
        <v>46</v>
      </c>
      <c r="P1327" t="s">
        <v>11726</v>
      </c>
      <c r="Q1327" t="s">
        <v>11724</v>
      </c>
      <c r="R1327">
        <v>1</v>
      </c>
      <c r="S1327" t="s">
        <v>11642</v>
      </c>
      <c r="Y1327" s="4" t="s">
        <v>10587</v>
      </c>
      <c r="Z1327" s="9">
        <v>1</v>
      </c>
    </row>
    <row r="1328" spans="1:26" x14ac:dyDescent="0.25">
      <c r="A1328" t="s">
        <v>1782</v>
      </c>
      <c r="B1328" t="s">
        <v>1783</v>
      </c>
      <c r="C1328" t="s">
        <v>76</v>
      </c>
      <c r="D1328" t="s">
        <v>102</v>
      </c>
      <c r="E1328" t="s">
        <v>695</v>
      </c>
      <c r="F1328" t="s">
        <v>1784</v>
      </c>
      <c r="G1328" t="s">
        <v>1785</v>
      </c>
      <c r="H1328" t="s">
        <v>1786</v>
      </c>
      <c r="I1328" t="s">
        <v>34</v>
      </c>
      <c r="J1328" t="s">
        <v>53</v>
      </c>
      <c r="K1328" t="s">
        <v>24</v>
      </c>
      <c r="L1328" t="s">
        <v>202</v>
      </c>
      <c r="M1328" t="s">
        <v>1787</v>
      </c>
      <c r="N1328" t="s">
        <v>46</v>
      </c>
      <c r="P1328" t="s">
        <v>4360</v>
      </c>
      <c r="Q1328" t="s">
        <v>11724</v>
      </c>
      <c r="R1328">
        <v>1</v>
      </c>
      <c r="S1328" t="s">
        <v>11642</v>
      </c>
      <c r="Y1328" s="4" t="s">
        <v>12914</v>
      </c>
      <c r="Z1328" s="9">
        <v>1</v>
      </c>
    </row>
    <row r="1329" spans="1:26" x14ac:dyDescent="0.25">
      <c r="A1329" t="s">
        <v>1782</v>
      </c>
      <c r="B1329" t="s">
        <v>1783</v>
      </c>
      <c r="C1329" t="s">
        <v>76</v>
      </c>
      <c r="D1329" t="s">
        <v>102</v>
      </c>
      <c r="E1329" t="s">
        <v>695</v>
      </c>
      <c r="F1329" t="s">
        <v>1784</v>
      </c>
      <c r="G1329" t="s">
        <v>1785</v>
      </c>
      <c r="H1329" t="s">
        <v>1786</v>
      </c>
      <c r="I1329" t="s">
        <v>34</v>
      </c>
      <c r="J1329" t="s">
        <v>53</v>
      </c>
      <c r="K1329" t="s">
        <v>24</v>
      </c>
      <c r="L1329" t="s">
        <v>202</v>
      </c>
      <c r="M1329" t="s">
        <v>1787</v>
      </c>
      <c r="N1329" t="s">
        <v>46</v>
      </c>
      <c r="P1329" t="s">
        <v>11727</v>
      </c>
      <c r="Q1329" t="s">
        <v>11724</v>
      </c>
      <c r="R1329">
        <v>1</v>
      </c>
      <c r="S1329" t="s">
        <v>11642</v>
      </c>
      <c r="Y1329" s="4" t="s">
        <v>12464</v>
      </c>
      <c r="Z1329" s="9">
        <v>1</v>
      </c>
    </row>
    <row r="1330" spans="1:26" x14ac:dyDescent="0.25">
      <c r="A1330" t="s">
        <v>1782</v>
      </c>
      <c r="B1330" t="s">
        <v>1783</v>
      </c>
      <c r="C1330" t="s">
        <v>76</v>
      </c>
      <c r="D1330" t="s">
        <v>102</v>
      </c>
      <c r="E1330" t="s">
        <v>695</v>
      </c>
      <c r="F1330" t="s">
        <v>1784</v>
      </c>
      <c r="G1330" t="s">
        <v>1785</v>
      </c>
      <c r="H1330" t="s">
        <v>1786</v>
      </c>
      <c r="I1330" t="s">
        <v>34</v>
      </c>
      <c r="J1330" t="s">
        <v>53</v>
      </c>
      <c r="K1330" t="s">
        <v>24</v>
      </c>
      <c r="L1330" t="s">
        <v>202</v>
      </c>
      <c r="M1330" t="s">
        <v>1787</v>
      </c>
      <c r="N1330" t="s">
        <v>46</v>
      </c>
      <c r="P1330" t="s">
        <v>11728</v>
      </c>
      <c r="Q1330" t="s">
        <v>11724</v>
      </c>
      <c r="R1330">
        <v>1</v>
      </c>
      <c r="S1330" t="s">
        <v>11642</v>
      </c>
      <c r="Y1330" s="4" t="s">
        <v>11020</v>
      </c>
      <c r="Z1330" s="9">
        <v>1</v>
      </c>
    </row>
    <row r="1331" spans="1:26" x14ac:dyDescent="0.25">
      <c r="A1331" t="s">
        <v>1782</v>
      </c>
      <c r="B1331" t="s">
        <v>1783</v>
      </c>
      <c r="C1331" t="s">
        <v>76</v>
      </c>
      <c r="D1331" t="s">
        <v>102</v>
      </c>
      <c r="E1331" t="s">
        <v>695</v>
      </c>
      <c r="F1331" t="s">
        <v>1784</v>
      </c>
      <c r="G1331" t="s">
        <v>1785</v>
      </c>
      <c r="H1331" t="s">
        <v>1786</v>
      </c>
      <c r="I1331" t="s">
        <v>34</v>
      </c>
      <c r="J1331" t="s">
        <v>53</v>
      </c>
      <c r="K1331" t="s">
        <v>24</v>
      </c>
      <c r="L1331" t="s">
        <v>202</v>
      </c>
      <c r="M1331" t="s">
        <v>1787</v>
      </c>
      <c r="N1331" t="s">
        <v>46</v>
      </c>
      <c r="P1331" t="s">
        <v>11729</v>
      </c>
      <c r="Q1331" t="s">
        <v>11724</v>
      </c>
      <c r="R1331">
        <v>1</v>
      </c>
      <c r="S1331" t="s">
        <v>11642</v>
      </c>
      <c r="Y1331" s="4" t="s">
        <v>10759</v>
      </c>
      <c r="Z1331" s="9">
        <v>1</v>
      </c>
    </row>
    <row r="1332" spans="1:26" x14ac:dyDescent="0.25">
      <c r="A1332" t="s">
        <v>1782</v>
      </c>
      <c r="B1332" t="s">
        <v>1783</v>
      </c>
      <c r="C1332" t="s">
        <v>76</v>
      </c>
      <c r="D1332" t="s">
        <v>102</v>
      </c>
      <c r="E1332" t="s">
        <v>695</v>
      </c>
      <c r="F1332" t="s">
        <v>1784</v>
      </c>
      <c r="G1332" t="s">
        <v>1785</v>
      </c>
      <c r="H1332" t="s">
        <v>1786</v>
      </c>
      <c r="I1332" t="s">
        <v>34</v>
      </c>
      <c r="J1332" t="s">
        <v>53</v>
      </c>
      <c r="K1332" t="s">
        <v>24</v>
      </c>
      <c r="L1332" t="s">
        <v>202</v>
      </c>
      <c r="M1332" t="s">
        <v>1787</v>
      </c>
      <c r="N1332" t="s">
        <v>46</v>
      </c>
      <c r="P1332" t="s">
        <v>11730</v>
      </c>
      <c r="Q1332" t="s">
        <v>11724</v>
      </c>
      <c r="R1332">
        <v>1</v>
      </c>
      <c r="S1332" t="s">
        <v>11642</v>
      </c>
      <c r="Y1332" s="4" t="s">
        <v>13194</v>
      </c>
      <c r="Z1332" s="9">
        <v>1</v>
      </c>
    </row>
    <row r="1333" spans="1:26" x14ac:dyDescent="0.25">
      <c r="A1333" t="s">
        <v>1782</v>
      </c>
      <c r="B1333" t="s">
        <v>1783</v>
      </c>
      <c r="C1333" t="s">
        <v>76</v>
      </c>
      <c r="D1333" t="s">
        <v>102</v>
      </c>
      <c r="E1333" t="s">
        <v>695</v>
      </c>
      <c r="F1333" t="s">
        <v>1784</v>
      </c>
      <c r="G1333" t="s">
        <v>1785</v>
      </c>
      <c r="H1333" t="s">
        <v>1786</v>
      </c>
      <c r="I1333" t="s">
        <v>34</v>
      </c>
      <c r="J1333" t="s">
        <v>53</v>
      </c>
      <c r="K1333" t="s">
        <v>24</v>
      </c>
      <c r="L1333" t="s">
        <v>202</v>
      </c>
      <c r="M1333" t="s">
        <v>1787</v>
      </c>
      <c r="N1333" t="s">
        <v>46</v>
      </c>
      <c r="P1333" t="s">
        <v>11731</v>
      </c>
      <c r="Q1333" t="s">
        <v>11724</v>
      </c>
      <c r="R1333">
        <v>1</v>
      </c>
      <c r="S1333" t="s">
        <v>11642</v>
      </c>
      <c r="Y1333" s="4" t="s">
        <v>12601</v>
      </c>
      <c r="Z1333" s="9">
        <v>1</v>
      </c>
    </row>
    <row r="1334" spans="1:26" x14ac:dyDescent="0.25">
      <c r="A1334" t="s">
        <v>1782</v>
      </c>
      <c r="B1334" t="s">
        <v>1783</v>
      </c>
      <c r="C1334" t="s">
        <v>76</v>
      </c>
      <c r="D1334" t="s">
        <v>102</v>
      </c>
      <c r="E1334" t="s">
        <v>695</v>
      </c>
      <c r="F1334" t="s">
        <v>1784</v>
      </c>
      <c r="G1334" t="s">
        <v>1785</v>
      </c>
      <c r="H1334" t="s">
        <v>1786</v>
      </c>
      <c r="I1334" t="s">
        <v>34</v>
      </c>
      <c r="J1334" t="s">
        <v>53</v>
      </c>
      <c r="K1334" t="s">
        <v>24</v>
      </c>
      <c r="L1334" t="s">
        <v>202</v>
      </c>
      <c r="M1334" t="s">
        <v>1787</v>
      </c>
      <c r="N1334" t="s">
        <v>46</v>
      </c>
      <c r="P1334" t="s">
        <v>11732</v>
      </c>
      <c r="Q1334" t="s">
        <v>11724</v>
      </c>
      <c r="R1334">
        <v>1</v>
      </c>
      <c r="S1334" t="s">
        <v>11642</v>
      </c>
      <c r="Y1334" s="4" t="s">
        <v>10729</v>
      </c>
      <c r="Z1334" s="9">
        <v>1</v>
      </c>
    </row>
    <row r="1335" spans="1:26" x14ac:dyDescent="0.25">
      <c r="A1335" t="s">
        <v>1782</v>
      </c>
      <c r="B1335" t="s">
        <v>1783</v>
      </c>
      <c r="C1335" t="s">
        <v>76</v>
      </c>
      <c r="D1335" t="s">
        <v>102</v>
      </c>
      <c r="E1335" t="s">
        <v>695</v>
      </c>
      <c r="F1335" t="s">
        <v>1784</v>
      </c>
      <c r="G1335" t="s">
        <v>1785</v>
      </c>
      <c r="H1335" t="s">
        <v>1786</v>
      </c>
      <c r="I1335" t="s">
        <v>34</v>
      </c>
      <c r="J1335" t="s">
        <v>53</v>
      </c>
      <c r="K1335" t="s">
        <v>24</v>
      </c>
      <c r="L1335" t="s">
        <v>202</v>
      </c>
      <c r="M1335" t="s">
        <v>1787</v>
      </c>
      <c r="N1335" t="s">
        <v>46</v>
      </c>
      <c r="P1335" t="s">
        <v>11733</v>
      </c>
      <c r="Q1335" t="s">
        <v>11724</v>
      </c>
      <c r="R1335">
        <v>1</v>
      </c>
      <c r="S1335" t="s">
        <v>11642</v>
      </c>
      <c r="Y1335" s="4" t="s">
        <v>10456</v>
      </c>
      <c r="Z1335" s="9">
        <v>1</v>
      </c>
    </row>
    <row r="1336" spans="1:26" x14ac:dyDescent="0.25">
      <c r="A1336" t="s">
        <v>1782</v>
      </c>
      <c r="B1336" t="s">
        <v>1783</v>
      </c>
      <c r="C1336" t="s">
        <v>76</v>
      </c>
      <c r="D1336" t="s">
        <v>102</v>
      </c>
      <c r="E1336" t="s">
        <v>695</v>
      </c>
      <c r="F1336" t="s">
        <v>1784</v>
      </c>
      <c r="G1336" t="s">
        <v>1785</v>
      </c>
      <c r="H1336" t="s">
        <v>1786</v>
      </c>
      <c r="I1336" t="s">
        <v>34</v>
      </c>
      <c r="J1336" t="s">
        <v>53</v>
      </c>
      <c r="K1336" t="s">
        <v>24</v>
      </c>
      <c r="L1336" t="s">
        <v>202</v>
      </c>
      <c r="M1336" t="s">
        <v>1787</v>
      </c>
      <c r="N1336" t="s">
        <v>46</v>
      </c>
      <c r="P1336" t="s">
        <v>11734</v>
      </c>
      <c r="Q1336" t="s">
        <v>11724</v>
      </c>
      <c r="R1336">
        <v>1</v>
      </c>
      <c r="S1336" t="s">
        <v>11642</v>
      </c>
      <c r="Y1336" s="4" t="s">
        <v>11907</v>
      </c>
      <c r="Z1336" s="9">
        <v>1</v>
      </c>
    </row>
    <row r="1337" spans="1:26" x14ac:dyDescent="0.25">
      <c r="A1337" t="s">
        <v>1782</v>
      </c>
      <c r="B1337" t="s">
        <v>1783</v>
      </c>
      <c r="C1337" t="s">
        <v>76</v>
      </c>
      <c r="D1337" t="s">
        <v>102</v>
      </c>
      <c r="E1337" t="s">
        <v>695</v>
      </c>
      <c r="F1337" t="s">
        <v>1784</v>
      </c>
      <c r="G1337" t="s">
        <v>1785</v>
      </c>
      <c r="H1337" t="s">
        <v>1786</v>
      </c>
      <c r="I1337" t="s">
        <v>34</v>
      </c>
      <c r="J1337" t="s">
        <v>53</v>
      </c>
      <c r="K1337" t="s">
        <v>24</v>
      </c>
      <c r="L1337" t="s">
        <v>202</v>
      </c>
      <c r="M1337" t="s">
        <v>1787</v>
      </c>
      <c r="N1337" t="s">
        <v>46</v>
      </c>
      <c r="P1337" t="s">
        <v>11735</v>
      </c>
      <c r="Q1337" t="s">
        <v>11724</v>
      </c>
      <c r="R1337">
        <v>1</v>
      </c>
      <c r="S1337" t="s">
        <v>11642</v>
      </c>
      <c r="Y1337" s="4" t="s">
        <v>11340</v>
      </c>
      <c r="Z1337" s="9">
        <v>1</v>
      </c>
    </row>
    <row r="1338" spans="1:26" x14ac:dyDescent="0.25">
      <c r="A1338" t="s">
        <v>1782</v>
      </c>
      <c r="B1338" t="s">
        <v>1783</v>
      </c>
      <c r="C1338" t="s">
        <v>76</v>
      </c>
      <c r="D1338" t="s">
        <v>102</v>
      </c>
      <c r="E1338" t="s">
        <v>695</v>
      </c>
      <c r="F1338" t="s">
        <v>1784</v>
      </c>
      <c r="G1338" t="s">
        <v>1785</v>
      </c>
      <c r="H1338" t="s">
        <v>1786</v>
      </c>
      <c r="I1338" t="s">
        <v>34</v>
      </c>
      <c r="J1338" t="s">
        <v>53</v>
      </c>
      <c r="K1338" t="s">
        <v>24</v>
      </c>
      <c r="L1338" t="s">
        <v>202</v>
      </c>
      <c r="M1338" t="s">
        <v>1787</v>
      </c>
      <c r="N1338" t="s">
        <v>46</v>
      </c>
      <c r="P1338" t="s">
        <v>11736</v>
      </c>
      <c r="Q1338" t="s">
        <v>11724</v>
      </c>
      <c r="R1338">
        <v>1</v>
      </c>
      <c r="S1338" t="s">
        <v>11642</v>
      </c>
      <c r="Y1338" s="4" t="s">
        <v>13058</v>
      </c>
      <c r="Z1338" s="9">
        <v>1</v>
      </c>
    </row>
    <row r="1339" spans="1:26" x14ac:dyDescent="0.25">
      <c r="A1339" t="s">
        <v>1782</v>
      </c>
      <c r="B1339" t="s">
        <v>1783</v>
      </c>
      <c r="C1339" t="s">
        <v>76</v>
      </c>
      <c r="D1339" t="s">
        <v>102</v>
      </c>
      <c r="E1339" t="s">
        <v>695</v>
      </c>
      <c r="F1339" t="s">
        <v>1784</v>
      </c>
      <c r="G1339" t="s">
        <v>1785</v>
      </c>
      <c r="H1339" t="s">
        <v>1786</v>
      </c>
      <c r="I1339" t="s">
        <v>34</v>
      </c>
      <c r="J1339" t="s">
        <v>53</v>
      </c>
      <c r="K1339" t="s">
        <v>24</v>
      </c>
      <c r="L1339" t="s">
        <v>202</v>
      </c>
      <c r="M1339" t="s">
        <v>1787</v>
      </c>
      <c r="N1339" t="s">
        <v>46</v>
      </c>
      <c r="P1339" t="s">
        <v>11737</v>
      </c>
      <c r="Q1339" t="s">
        <v>11724</v>
      </c>
      <c r="R1339">
        <v>1</v>
      </c>
      <c r="S1339" t="s">
        <v>11642</v>
      </c>
      <c r="Y1339" s="4" t="s">
        <v>12303</v>
      </c>
      <c r="Z1339" s="9">
        <v>1</v>
      </c>
    </row>
    <row r="1340" spans="1:26" x14ac:dyDescent="0.25">
      <c r="A1340" t="s">
        <v>1782</v>
      </c>
      <c r="B1340" t="s">
        <v>1783</v>
      </c>
      <c r="C1340" t="s">
        <v>76</v>
      </c>
      <c r="D1340" t="s">
        <v>102</v>
      </c>
      <c r="E1340" t="s">
        <v>695</v>
      </c>
      <c r="F1340" t="s">
        <v>1784</v>
      </c>
      <c r="G1340" t="s">
        <v>1785</v>
      </c>
      <c r="H1340" t="s">
        <v>1786</v>
      </c>
      <c r="I1340" t="s">
        <v>34</v>
      </c>
      <c r="J1340" t="s">
        <v>53</v>
      </c>
      <c r="K1340" t="s">
        <v>24</v>
      </c>
      <c r="L1340" t="s">
        <v>202</v>
      </c>
      <c r="M1340" t="s">
        <v>1787</v>
      </c>
      <c r="N1340" t="s">
        <v>46</v>
      </c>
      <c r="P1340" t="s">
        <v>11738</v>
      </c>
      <c r="Q1340" t="s">
        <v>11724</v>
      </c>
      <c r="R1340">
        <v>1</v>
      </c>
      <c r="S1340" t="s">
        <v>11642</v>
      </c>
      <c r="Y1340" s="4" t="s">
        <v>12218</v>
      </c>
      <c r="Z1340" s="9">
        <v>1</v>
      </c>
    </row>
    <row r="1341" spans="1:26" x14ac:dyDescent="0.25">
      <c r="A1341" t="s">
        <v>1782</v>
      </c>
      <c r="B1341" t="s">
        <v>1783</v>
      </c>
      <c r="C1341" t="s">
        <v>76</v>
      </c>
      <c r="D1341" t="s">
        <v>102</v>
      </c>
      <c r="E1341" t="s">
        <v>695</v>
      </c>
      <c r="F1341" t="s">
        <v>1784</v>
      </c>
      <c r="G1341" t="s">
        <v>1785</v>
      </c>
      <c r="H1341" t="s">
        <v>1786</v>
      </c>
      <c r="I1341" t="s">
        <v>34</v>
      </c>
      <c r="J1341" t="s">
        <v>53</v>
      </c>
      <c r="K1341" t="s">
        <v>24</v>
      </c>
      <c r="L1341" t="s">
        <v>202</v>
      </c>
      <c r="M1341" t="s">
        <v>1787</v>
      </c>
      <c r="N1341" t="s">
        <v>46</v>
      </c>
      <c r="P1341" t="s">
        <v>11739</v>
      </c>
      <c r="Q1341" t="s">
        <v>11724</v>
      </c>
      <c r="R1341">
        <v>1</v>
      </c>
      <c r="S1341" t="s">
        <v>11642</v>
      </c>
      <c r="Y1341" s="4" t="s">
        <v>10852</v>
      </c>
      <c r="Z1341" s="9">
        <v>1</v>
      </c>
    </row>
    <row r="1342" spans="1:26" x14ac:dyDescent="0.25">
      <c r="A1342" t="s">
        <v>1782</v>
      </c>
      <c r="B1342" t="s">
        <v>1783</v>
      </c>
      <c r="C1342" t="s">
        <v>76</v>
      </c>
      <c r="D1342" t="s">
        <v>102</v>
      </c>
      <c r="E1342" t="s">
        <v>695</v>
      </c>
      <c r="F1342" t="s">
        <v>1784</v>
      </c>
      <c r="G1342" t="s">
        <v>1785</v>
      </c>
      <c r="H1342" t="s">
        <v>1786</v>
      </c>
      <c r="I1342" t="s">
        <v>34</v>
      </c>
      <c r="J1342" t="s">
        <v>53</v>
      </c>
      <c r="K1342" t="s">
        <v>24</v>
      </c>
      <c r="L1342" t="s">
        <v>202</v>
      </c>
      <c r="M1342" t="s">
        <v>1787</v>
      </c>
      <c r="N1342" t="s">
        <v>46</v>
      </c>
      <c r="P1342" t="s">
        <v>11740</v>
      </c>
      <c r="Q1342" t="s">
        <v>11724</v>
      </c>
      <c r="R1342">
        <v>1</v>
      </c>
      <c r="S1342" t="s">
        <v>11642</v>
      </c>
      <c r="Y1342" s="4" t="s">
        <v>10653</v>
      </c>
      <c r="Z1342" s="9">
        <v>1</v>
      </c>
    </row>
    <row r="1343" spans="1:26" x14ac:dyDescent="0.25">
      <c r="A1343" t="s">
        <v>1782</v>
      </c>
      <c r="B1343" t="s">
        <v>1783</v>
      </c>
      <c r="C1343" t="s">
        <v>76</v>
      </c>
      <c r="D1343" t="s">
        <v>102</v>
      </c>
      <c r="E1343" t="s">
        <v>695</v>
      </c>
      <c r="F1343" t="s">
        <v>1784</v>
      </c>
      <c r="G1343" t="s">
        <v>1785</v>
      </c>
      <c r="H1343" t="s">
        <v>1786</v>
      </c>
      <c r="I1343" t="s">
        <v>34</v>
      </c>
      <c r="J1343" t="s">
        <v>53</v>
      </c>
      <c r="K1343" t="s">
        <v>24</v>
      </c>
      <c r="L1343" t="s">
        <v>202</v>
      </c>
      <c r="M1343" t="s">
        <v>1787</v>
      </c>
      <c r="N1343" t="s">
        <v>46</v>
      </c>
      <c r="P1343" t="s">
        <v>11741</v>
      </c>
      <c r="Q1343" t="s">
        <v>11724</v>
      </c>
      <c r="R1343">
        <v>1</v>
      </c>
      <c r="S1343" t="s">
        <v>11642</v>
      </c>
      <c r="Y1343" s="4" t="s">
        <v>11778</v>
      </c>
      <c r="Z1343" s="9">
        <v>1</v>
      </c>
    </row>
    <row r="1344" spans="1:26" x14ac:dyDescent="0.25">
      <c r="A1344" t="s">
        <v>1782</v>
      </c>
      <c r="B1344" t="s">
        <v>1783</v>
      </c>
      <c r="C1344" t="s">
        <v>76</v>
      </c>
      <c r="D1344" t="s">
        <v>102</v>
      </c>
      <c r="E1344" t="s">
        <v>695</v>
      </c>
      <c r="F1344" t="s">
        <v>1784</v>
      </c>
      <c r="G1344" t="s">
        <v>1785</v>
      </c>
      <c r="H1344" t="s">
        <v>1786</v>
      </c>
      <c r="I1344" t="s">
        <v>34</v>
      </c>
      <c r="J1344" t="s">
        <v>53</v>
      </c>
      <c r="K1344" t="s">
        <v>24</v>
      </c>
      <c r="L1344" t="s">
        <v>202</v>
      </c>
      <c r="M1344" t="s">
        <v>1787</v>
      </c>
      <c r="N1344" t="s">
        <v>46</v>
      </c>
      <c r="P1344" t="s">
        <v>11742</v>
      </c>
      <c r="Q1344" t="s">
        <v>11724</v>
      </c>
      <c r="R1344">
        <v>1</v>
      </c>
      <c r="S1344" t="s">
        <v>11642</v>
      </c>
      <c r="Y1344" s="4" t="s">
        <v>12134</v>
      </c>
      <c r="Z1344" s="9">
        <v>1</v>
      </c>
    </row>
    <row r="1345" spans="1:26" x14ac:dyDescent="0.25">
      <c r="A1345" t="s">
        <v>1782</v>
      </c>
      <c r="B1345" t="s">
        <v>1783</v>
      </c>
      <c r="C1345" t="s">
        <v>76</v>
      </c>
      <c r="D1345" t="s">
        <v>102</v>
      </c>
      <c r="E1345" t="s">
        <v>695</v>
      </c>
      <c r="F1345" t="s">
        <v>1784</v>
      </c>
      <c r="G1345" t="s">
        <v>1785</v>
      </c>
      <c r="H1345" t="s">
        <v>1786</v>
      </c>
      <c r="I1345" t="s">
        <v>34</v>
      </c>
      <c r="J1345" t="s">
        <v>53</v>
      </c>
      <c r="K1345" t="s">
        <v>24</v>
      </c>
      <c r="L1345" t="s">
        <v>202</v>
      </c>
      <c r="M1345" t="s">
        <v>1787</v>
      </c>
      <c r="N1345" t="s">
        <v>46</v>
      </c>
      <c r="P1345" t="s">
        <v>11743</v>
      </c>
      <c r="Q1345" t="s">
        <v>11724</v>
      </c>
      <c r="R1345">
        <v>1</v>
      </c>
      <c r="S1345" t="s">
        <v>11642</v>
      </c>
      <c r="Y1345" s="4" t="s">
        <v>12234</v>
      </c>
      <c r="Z1345" s="9">
        <v>1</v>
      </c>
    </row>
    <row r="1346" spans="1:26" x14ac:dyDescent="0.25">
      <c r="A1346" t="s">
        <v>1782</v>
      </c>
      <c r="B1346" t="s">
        <v>1783</v>
      </c>
      <c r="C1346" t="s">
        <v>76</v>
      </c>
      <c r="D1346" t="s">
        <v>102</v>
      </c>
      <c r="E1346" t="s">
        <v>695</v>
      </c>
      <c r="F1346" t="s">
        <v>1784</v>
      </c>
      <c r="G1346" t="s">
        <v>1785</v>
      </c>
      <c r="H1346" t="s">
        <v>1786</v>
      </c>
      <c r="I1346" t="s">
        <v>34</v>
      </c>
      <c r="J1346" t="s">
        <v>53</v>
      </c>
      <c r="K1346" t="s">
        <v>24</v>
      </c>
      <c r="L1346" t="s">
        <v>202</v>
      </c>
      <c r="M1346" t="s">
        <v>1787</v>
      </c>
      <c r="N1346" t="s">
        <v>46</v>
      </c>
      <c r="P1346" t="s">
        <v>11744</v>
      </c>
      <c r="Q1346" t="s">
        <v>11724</v>
      </c>
      <c r="R1346">
        <v>1</v>
      </c>
      <c r="S1346" t="s">
        <v>11642</v>
      </c>
      <c r="Y1346" s="4" t="s">
        <v>10882</v>
      </c>
      <c r="Z1346" s="9">
        <v>1</v>
      </c>
    </row>
    <row r="1347" spans="1:26" x14ac:dyDescent="0.25">
      <c r="A1347" t="s">
        <v>1782</v>
      </c>
      <c r="B1347" t="s">
        <v>1783</v>
      </c>
      <c r="C1347" t="s">
        <v>76</v>
      </c>
      <c r="D1347" t="s">
        <v>102</v>
      </c>
      <c r="E1347" t="s">
        <v>695</v>
      </c>
      <c r="F1347" t="s">
        <v>1784</v>
      </c>
      <c r="G1347" t="s">
        <v>1785</v>
      </c>
      <c r="H1347" t="s">
        <v>1786</v>
      </c>
      <c r="I1347" t="s">
        <v>34</v>
      </c>
      <c r="J1347" t="s">
        <v>53</v>
      </c>
      <c r="K1347" t="s">
        <v>24</v>
      </c>
      <c r="L1347" t="s">
        <v>202</v>
      </c>
      <c r="M1347" t="s">
        <v>1787</v>
      </c>
      <c r="N1347" t="s">
        <v>46</v>
      </c>
      <c r="P1347" t="s">
        <v>11745</v>
      </c>
      <c r="Q1347" t="s">
        <v>11746</v>
      </c>
      <c r="R1347">
        <v>1</v>
      </c>
      <c r="S1347" t="s">
        <v>11642</v>
      </c>
      <c r="Y1347" s="4" t="s">
        <v>10315</v>
      </c>
      <c r="Z1347" s="9">
        <v>1</v>
      </c>
    </row>
    <row r="1348" spans="1:26" x14ac:dyDescent="0.25">
      <c r="A1348" t="s">
        <v>1782</v>
      </c>
      <c r="B1348" t="s">
        <v>1783</v>
      </c>
      <c r="C1348" t="s">
        <v>76</v>
      </c>
      <c r="D1348" t="s">
        <v>102</v>
      </c>
      <c r="E1348" t="s">
        <v>695</v>
      </c>
      <c r="F1348" t="s">
        <v>1784</v>
      </c>
      <c r="G1348" t="s">
        <v>1785</v>
      </c>
      <c r="H1348" t="s">
        <v>1786</v>
      </c>
      <c r="I1348" t="s">
        <v>34</v>
      </c>
      <c r="J1348" t="s">
        <v>53</v>
      </c>
      <c r="K1348" t="s">
        <v>24</v>
      </c>
      <c r="L1348" t="s">
        <v>202</v>
      </c>
      <c r="M1348" t="s">
        <v>1787</v>
      </c>
      <c r="N1348" t="s">
        <v>46</v>
      </c>
      <c r="P1348" t="s">
        <v>11747</v>
      </c>
      <c r="Q1348" t="s">
        <v>11746</v>
      </c>
      <c r="R1348">
        <v>1</v>
      </c>
      <c r="S1348" t="s">
        <v>11642</v>
      </c>
      <c r="Y1348" s="4" t="s">
        <v>11683</v>
      </c>
      <c r="Z1348" s="9">
        <v>1</v>
      </c>
    </row>
    <row r="1349" spans="1:26" x14ac:dyDescent="0.25">
      <c r="A1349" t="s">
        <v>1782</v>
      </c>
      <c r="B1349" t="s">
        <v>1783</v>
      </c>
      <c r="C1349" t="s">
        <v>76</v>
      </c>
      <c r="D1349" t="s">
        <v>102</v>
      </c>
      <c r="E1349" t="s">
        <v>695</v>
      </c>
      <c r="F1349" t="s">
        <v>1784</v>
      </c>
      <c r="G1349" t="s">
        <v>1785</v>
      </c>
      <c r="H1349" t="s">
        <v>1786</v>
      </c>
      <c r="I1349" t="s">
        <v>34</v>
      </c>
      <c r="J1349" t="s">
        <v>53</v>
      </c>
      <c r="K1349" t="s">
        <v>24</v>
      </c>
      <c r="L1349" t="s">
        <v>202</v>
      </c>
      <c r="M1349" t="s">
        <v>1787</v>
      </c>
      <c r="N1349" t="s">
        <v>46</v>
      </c>
      <c r="P1349" t="s">
        <v>11748</v>
      </c>
      <c r="Q1349" t="s">
        <v>11746</v>
      </c>
      <c r="R1349">
        <v>1</v>
      </c>
      <c r="S1349" t="s">
        <v>11642</v>
      </c>
      <c r="Y1349" s="4" t="s">
        <v>12730</v>
      </c>
      <c r="Z1349" s="9">
        <v>1</v>
      </c>
    </row>
    <row r="1350" spans="1:26" x14ac:dyDescent="0.25">
      <c r="A1350" t="s">
        <v>1782</v>
      </c>
      <c r="B1350" t="s">
        <v>1783</v>
      </c>
      <c r="C1350" t="s">
        <v>76</v>
      </c>
      <c r="D1350" t="s">
        <v>102</v>
      </c>
      <c r="E1350" t="s">
        <v>695</v>
      </c>
      <c r="F1350" t="s">
        <v>1784</v>
      </c>
      <c r="G1350" t="s">
        <v>1785</v>
      </c>
      <c r="H1350" t="s">
        <v>1786</v>
      </c>
      <c r="I1350" t="s">
        <v>34</v>
      </c>
      <c r="J1350" t="s">
        <v>53</v>
      </c>
      <c r="K1350" t="s">
        <v>24</v>
      </c>
      <c r="L1350" t="s">
        <v>202</v>
      </c>
      <c r="M1350" t="s">
        <v>1787</v>
      </c>
      <c r="N1350" t="s">
        <v>46</v>
      </c>
      <c r="P1350" t="s">
        <v>10655</v>
      </c>
      <c r="Q1350" t="s">
        <v>11746</v>
      </c>
      <c r="R1350">
        <v>1</v>
      </c>
      <c r="S1350" t="s">
        <v>11642</v>
      </c>
      <c r="Y1350" s="4" t="s">
        <v>13102</v>
      </c>
      <c r="Z1350" s="9">
        <v>1</v>
      </c>
    </row>
    <row r="1351" spans="1:26" x14ac:dyDescent="0.25">
      <c r="A1351" t="s">
        <v>1782</v>
      </c>
      <c r="B1351" t="s">
        <v>1783</v>
      </c>
      <c r="C1351" t="s">
        <v>76</v>
      </c>
      <c r="D1351" t="s">
        <v>102</v>
      </c>
      <c r="E1351" t="s">
        <v>695</v>
      </c>
      <c r="F1351" t="s">
        <v>1784</v>
      </c>
      <c r="G1351" t="s">
        <v>1785</v>
      </c>
      <c r="H1351" t="s">
        <v>1786</v>
      </c>
      <c r="I1351" t="s">
        <v>34</v>
      </c>
      <c r="J1351" t="s">
        <v>53</v>
      </c>
      <c r="K1351" t="s">
        <v>24</v>
      </c>
      <c r="L1351" t="s">
        <v>202</v>
      </c>
      <c r="M1351" t="s">
        <v>1787</v>
      </c>
      <c r="N1351" t="s">
        <v>46</v>
      </c>
      <c r="P1351" t="s">
        <v>11749</v>
      </c>
      <c r="Q1351" t="s">
        <v>11746</v>
      </c>
      <c r="R1351">
        <v>1</v>
      </c>
      <c r="S1351" t="s">
        <v>11642</v>
      </c>
      <c r="Y1351" s="4" t="s">
        <v>10760</v>
      </c>
      <c r="Z1351" s="9">
        <v>1</v>
      </c>
    </row>
    <row r="1352" spans="1:26" x14ac:dyDescent="0.25">
      <c r="A1352" t="s">
        <v>1782</v>
      </c>
      <c r="B1352" t="s">
        <v>1783</v>
      </c>
      <c r="C1352" t="s">
        <v>76</v>
      </c>
      <c r="D1352" t="s">
        <v>102</v>
      </c>
      <c r="E1352" t="s">
        <v>695</v>
      </c>
      <c r="F1352" t="s">
        <v>1784</v>
      </c>
      <c r="G1352" t="s">
        <v>1785</v>
      </c>
      <c r="H1352" t="s">
        <v>1786</v>
      </c>
      <c r="I1352" t="s">
        <v>34</v>
      </c>
      <c r="J1352" t="s">
        <v>53</v>
      </c>
      <c r="K1352" t="s">
        <v>24</v>
      </c>
      <c r="L1352" t="s">
        <v>202</v>
      </c>
      <c r="M1352" t="s">
        <v>1787</v>
      </c>
      <c r="N1352" t="s">
        <v>46</v>
      </c>
      <c r="P1352" t="s">
        <v>11750</v>
      </c>
      <c r="Q1352" t="s">
        <v>11746</v>
      </c>
      <c r="R1352">
        <v>1</v>
      </c>
      <c r="S1352" t="s">
        <v>11642</v>
      </c>
      <c r="Y1352" s="4" t="s">
        <v>13127</v>
      </c>
      <c r="Z1352" s="9">
        <v>1</v>
      </c>
    </row>
    <row r="1353" spans="1:26" x14ac:dyDescent="0.25">
      <c r="A1353" t="s">
        <v>1782</v>
      </c>
      <c r="B1353" t="s">
        <v>1783</v>
      </c>
      <c r="C1353" t="s">
        <v>76</v>
      </c>
      <c r="D1353" t="s">
        <v>102</v>
      </c>
      <c r="E1353" t="s">
        <v>695</v>
      </c>
      <c r="F1353" t="s">
        <v>1784</v>
      </c>
      <c r="G1353" t="s">
        <v>1785</v>
      </c>
      <c r="H1353" t="s">
        <v>1786</v>
      </c>
      <c r="I1353" t="s">
        <v>34</v>
      </c>
      <c r="J1353" t="s">
        <v>53</v>
      </c>
      <c r="K1353" t="s">
        <v>24</v>
      </c>
      <c r="L1353" t="s">
        <v>202</v>
      </c>
      <c r="M1353" t="s">
        <v>1787</v>
      </c>
      <c r="N1353" t="s">
        <v>46</v>
      </c>
      <c r="P1353" t="s">
        <v>11751</v>
      </c>
      <c r="Q1353" t="s">
        <v>11752</v>
      </c>
      <c r="R1353">
        <v>1</v>
      </c>
      <c r="S1353" t="s">
        <v>11642</v>
      </c>
      <c r="Y1353" s="4" t="s">
        <v>11249</v>
      </c>
      <c r="Z1353" s="9">
        <v>1</v>
      </c>
    </row>
    <row r="1354" spans="1:26" x14ac:dyDescent="0.25">
      <c r="A1354" t="s">
        <v>1782</v>
      </c>
      <c r="B1354" t="s">
        <v>1783</v>
      </c>
      <c r="C1354" t="s">
        <v>76</v>
      </c>
      <c r="D1354" t="s">
        <v>102</v>
      </c>
      <c r="E1354" t="s">
        <v>695</v>
      </c>
      <c r="F1354" t="s">
        <v>1784</v>
      </c>
      <c r="G1354" t="s">
        <v>1785</v>
      </c>
      <c r="H1354" t="s">
        <v>1786</v>
      </c>
      <c r="I1354" t="s">
        <v>34</v>
      </c>
      <c r="J1354" t="s">
        <v>53</v>
      </c>
      <c r="K1354" t="s">
        <v>24</v>
      </c>
      <c r="L1354" t="s">
        <v>202</v>
      </c>
      <c r="M1354" t="s">
        <v>1787</v>
      </c>
      <c r="N1354" t="s">
        <v>46</v>
      </c>
      <c r="P1354" t="s">
        <v>11753</v>
      </c>
      <c r="Q1354" t="s">
        <v>11752</v>
      </c>
      <c r="R1354">
        <v>1</v>
      </c>
      <c r="S1354" t="s">
        <v>11642</v>
      </c>
      <c r="Y1354" s="4" t="s">
        <v>10233</v>
      </c>
      <c r="Z1354" s="9">
        <v>1</v>
      </c>
    </row>
    <row r="1355" spans="1:26" x14ac:dyDescent="0.25">
      <c r="A1355" t="s">
        <v>1782</v>
      </c>
      <c r="B1355" t="s">
        <v>1783</v>
      </c>
      <c r="C1355" t="s">
        <v>76</v>
      </c>
      <c r="D1355" t="s">
        <v>102</v>
      </c>
      <c r="E1355" t="s">
        <v>695</v>
      </c>
      <c r="F1355" t="s">
        <v>1784</v>
      </c>
      <c r="G1355" t="s">
        <v>1785</v>
      </c>
      <c r="H1355" t="s">
        <v>1786</v>
      </c>
      <c r="I1355" t="s">
        <v>34</v>
      </c>
      <c r="J1355" t="s">
        <v>53</v>
      </c>
      <c r="K1355" t="s">
        <v>24</v>
      </c>
      <c r="L1355" t="s">
        <v>202</v>
      </c>
      <c r="M1355" t="s">
        <v>1787</v>
      </c>
      <c r="N1355" t="s">
        <v>46</v>
      </c>
      <c r="P1355" t="s">
        <v>11754</v>
      </c>
      <c r="Q1355" t="s">
        <v>11752</v>
      </c>
      <c r="R1355">
        <v>1</v>
      </c>
      <c r="S1355" t="s">
        <v>11642</v>
      </c>
      <c r="Y1355" s="4" t="s">
        <v>11754</v>
      </c>
      <c r="Z1355" s="9">
        <v>1</v>
      </c>
    </row>
    <row r="1356" spans="1:26" x14ac:dyDescent="0.25">
      <c r="A1356" t="s">
        <v>1782</v>
      </c>
      <c r="B1356" t="s">
        <v>1783</v>
      </c>
      <c r="C1356" t="s">
        <v>76</v>
      </c>
      <c r="D1356" t="s">
        <v>102</v>
      </c>
      <c r="E1356" t="s">
        <v>695</v>
      </c>
      <c r="F1356" t="s">
        <v>1784</v>
      </c>
      <c r="G1356" t="s">
        <v>1785</v>
      </c>
      <c r="H1356" t="s">
        <v>1786</v>
      </c>
      <c r="I1356" t="s">
        <v>34</v>
      </c>
      <c r="J1356" t="s">
        <v>53</v>
      </c>
      <c r="K1356" t="s">
        <v>24</v>
      </c>
      <c r="L1356" t="s">
        <v>202</v>
      </c>
      <c r="M1356" t="s">
        <v>1787</v>
      </c>
      <c r="N1356" t="s">
        <v>46</v>
      </c>
      <c r="P1356" t="s">
        <v>11755</v>
      </c>
      <c r="Q1356" t="s">
        <v>11756</v>
      </c>
      <c r="R1356">
        <v>1</v>
      </c>
      <c r="S1356" t="s">
        <v>11642</v>
      </c>
      <c r="Y1356" s="4" t="s">
        <v>11608</v>
      </c>
      <c r="Z1356" s="9">
        <v>1</v>
      </c>
    </row>
    <row r="1357" spans="1:26" x14ac:dyDescent="0.25">
      <c r="A1357" t="s">
        <v>1782</v>
      </c>
      <c r="B1357" t="s">
        <v>1783</v>
      </c>
      <c r="C1357" t="s">
        <v>76</v>
      </c>
      <c r="D1357" t="s">
        <v>102</v>
      </c>
      <c r="E1357" t="s">
        <v>695</v>
      </c>
      <c r="F1357" t="s">
        <v>1784</v>
      </c>
      <c r="G1357" t="s">
        <v>1785</v>
      </c>
      <c r="H1357" t="s">
        <v>1786</v>
      </c>
      <c r="I1357" t="s">
        <v>34</v>
      </c>
      <c r="J1357" t="s">
        <v>53</v>
      </c>
      <c r="K1357" t="s">
        <v>24</v>
      </c>
      <c r="L1357" t="s">
        <v>202</v>
      </c>
      <c r="M1357" t="s">
        <v>1787</v>
      </c>
      <c r="N1357" t="s">
        <v>46</v>
      </c>
      <c r="P1357" t="s">
        <v>10734</v>
      </c>
      <c r="Q1357" t="s">
        <v>11756</v>
      </c>
      <c r="R1357">
        <v>1</v>
      </c>
      <c r="S1357" t="s">
        <v>11642</v>
      </c>
      <c r="Y1357" s="4" t="s">
        <v>12711</v>
      </c>
      <c r="Z1357" s="9">
        <v>1</v>
      </c>
    </row>
    <row r="1358" spans="1:26" x14ac:dyDescent="0.25">
      <c r="A1358" t="s">
        <v>1782</v>
      </c>
      <c r="B1358" t="s">
        <v>1783</v>
      </c>
      <c r="C1358" t="s">
        <v>76</v>
      </c>
      <c r="D1358" t="s">
        <v>102</v>
      </c>
      <c r="E1358" t="s">
        <v>695</v>
      </c>
      <c r="F1358" t="s">
        <v>1784</v>
      </c>
      <c r="G1358" t="s">
        <v>1785</v>
      </c>
      <c r="H1358" t="s">
        <v>1786</v>
      </c>
      <c r="I1358" t="s">
        <v>34</v>
      </c>
      <c r="J1358" t="s">
        <v>53</v>
      </c>
      <c r="K1358" t="s">
        <v>24</v>
      </c>
      <c r="L1358" t="s">
        <v>202</v>
      </c>
      <c r="M1358" t="s">
        <v>1787</v>
      </c>
      <c r="N1358" t="s">
        <v>46</v>
      </c>
      <c r="P1358" t="s">
        <v>11757</v>
      </c>
      <c r="Q1358" t="s">
        <v>11758</v>
      </c>
      <c r="R1358">
        <v>1</v>
      </c>
      <c r="S1358" t="s">
        <v>11642</v>
      </c>
      <c r="Y1358" s="4" t="s">
        <v>10436</v>
      </c>
      <c r="Z1358" s="9">
        <v>1</v>
      </c>
    </row>
    <row r="1359" spans="1:26" x14ac:dyDescent="0.25">
      <c r="A1359" t="s">
        <v>7394</v>
      </c>
      <c r="B1359" t="s">
        <v>6373</v>
      </c>
      <c r="C1359" t="s">
        <v>76</v>
      </c>
      <c r="D1359" t="s">
        <v>6374</v>
      </c>
      <c r="E1359" t="s">
        <v>18</v>
      </c>
      <c r="F1359" t="s">
        <v>7395</v>
      </c>
      <c r="G1359" t="s">
        <v>7396</v>
      </c>
      <c r="H1359" t="s">
        <v>7397</v>
      </c>
      <c r="I1359" t="s">
        <v>34</v>
      </c>
      <c r="J1359" t="s">
        <v>2283</v>
      </c>
      <c r="K1359" t="s">
        <v>24</v>
      </c>
      <c r="L1359" t="s">
        <v>44</v>
      </c>
      <c r="M1359" t="s">
        <v>7398</v>
      </c>
      <c r="N1359" t="s">
        <v>46</v>
      </c>
      <c r="P1359" t="s">
        <v>10204</v>
      </c>
      <c r="Q1359" t="s">
        <v>11759</v>
      </c>
      <c r="R1359">
        <v>1</v>
      </c>
      <c r="S1359" t="s">
        <v>11760</v>
      </c>
      <c r="Y1359" s="4" t="s">
        <v>11532</v>
      </c>
      <c r="Z1359" s="9">
        <v>1</v>
      </c>
    </row>
    <row r="1360" spans="1:26" x14ac:dyDescent="0.25">
      <c r="A1360" t="s">
        <v>7394</v>
      </c>
      <c r="B1360" t="s">
        <v>6373</v>
      </c>
      <c r="C1360" t="s">
        <v>76</v>
      </c>
      <c r="D1360" t="s">
        <v>6374</v>
      </c>
      <c r="E1360" t="s">
        <v>18</v>
      </c>
      <c r="F1360" t="s">
        <v>7395</v>
      </c>
      <c r="G1360" t="s">
        <v>7396</v>
      </c>
      <c r="H1360" t="s">
        <v>7397</v>
      </c>
      <c r="I1360" t="s">
        <v>34</v>
      </c>
      <c r="J1360" t="s">
        <v>2283</v>
      </c>
      <c r="K1360" t="s">
        <v>24</v>
      </c>
      <c r="L1360" t="s">
        <v>44</v>
      </c>
      <c r="M1360" t="s">
        <v>7398</v>
      </c>
      <c r="N1360" t="s">
        <v>46</v>
      </c>
      <c r="P1360" t="s">
        <v>11761</v>
      </c>
      <c r="Q1360" t="s">
        <v>10480</v>
      </c>
      <c r="R1360">
        <v>1</v>
      </c>
      <c r="S1360" t="s">
        <v>11760</v>
      </c>
      <c r="Y1360" s="4" t="s">
        <v>11747</v>
      </c>
      <c r="Z1360" s="9">
        <v>1</v>
      </c>
    </row>
    <row r="1361" spans="1:26" x14ac:dyDescent="0.25">
      <c r="A1361" t="s">
        <v>7394</v>
      </c>
      <c r="B1361" t="s">
        <v>6373</v>
      </c>
      <c r="C1361" t="s">
        <v>76</v>
      </c>
      <c r="D1361" t="s">
        <v>6374</v>
      </c>
      <c r="E1361" t="s">
        <v>18</v>
      </c>
      <c r="F1361" t="s">
        <v>7395</v>
      </c>
      <c r="G1361" t="s">
        <v>7396</v>
      </c>
      <c r="H1361" t="s">
        <v>7397</v>
      </c>
      <c r="I1361" t="s">
        <v>34</v>
      </c>
      <c r="J1361" t="s">
        <v>2283</v>
      </c>
      <c r="K1361" t="s">
        <v>24</v>
      </c>
      <c r="L1361" t="s">
        <v>44</v>
      </c>
      <c r="M1361" t="s">
        <v>7398</v>
      </c>
      <c r="N1361" t="s">
        <v>46</v>
      </c>
      <c r="P1361" t="s">
        <v>11762</v>
      </c>
      <c r="Q1361" t="s">
        <v>11763</v>
      </c>
      <c r="R1361">
        <v>1</v>
      </c>
      <c r="S1361" t="s">
        <v>11760</v>
      </c>
      <c r="Y1361" s="4" t="s">
        <v>4360</v>
      </c>
      <c r="Z1361" s="9">
        <v>1</v>
      </c>
    </row>
    <row r="1362" spans="1:26" x14ac:dyDescent="0.25">
      <c r="A1362" t="s">
        <v>7394</v>
      </c>
      <c r="B1362" t="s">
        <v>6373</v>
      </c>
      <c r="C1362" t="s">
        <v>76</v>
      </c>
      <c r="D1362" t="s">
        <v>6374</v>
      </c>
      <c r="E1362" t="s">
        <v>18</v>
      </c>
      <c r="F1362" t="s">
        <v>7395</v>
      </c>
      <c r="G1362" t="s">
        <v>7396</v>
      </c>
      <c r="H1362" t="s">
        <v>7397</v>
      </c>
      <c r="I1362" t="s">
        <v>34</v>
      </c>
      <c r="J1362" t="s">
        <v>2283</v>
      </c>
      <c r="K1362" t="s">
        <v>24</v>
      </c>
      <c r="L1362" t="s">
        <v>44</v>
      </c>
      <c r="M1362" t="s">
        <v>7398</v>
      </c>
      <c r="N1362" t="s">
        <v>46</v>
      </c>
      <c r="P1362" t="s">
        <v>11764</v>
      </c>
      <c r="Q1362" t="s">
        <v>11765</v>
      </c>
      <c r="R1362">
        <v>1</v>
      </c>
      <c r="S1362" t="s">
        <v>11760</v>
      </c>
      <c r="Y1362" s="4" t="s">
        <v>11772</v>
      </c>
      <c r="Z1362" s="9">
        <v>1</v>
      </c>
    </row>
    <row r="1363" spans="1:26" x14ac:dyDescent="0.25">
      <c r="A1363" t="s">
        <v>7394</v>
      </c>
      <c r="B1363" t="s">
        <v>6373</v>
      </c>
      <c r="C1363" t="s">
        <v>76</v>
      </c>
      <c r="D1363" t="s">
        <v>6374</v>
      </c>
      <c r="E1363" t="s">
        <v>18</v>
      </c>
      <c r="F1363" t="s">
        <v>7395</v>
      </c>
      <c r="G1363" t="s">
        <v>7396</v>
      </c>
      <c r="H1363" t="s">
        <v>7397</v>
      </c>
      <c r="I1363" t="s">
        <v>34</v>
      </c>
      <c r="J1363" t="s">
        <v>2283</v>
      </c>
      <c r="K1363" t="s">
        <v>24</v>
      </c>
      <c r="L1363" t="s">
        <v>44</v>
      </c>
      <c r="M1363" t="s">
        <v>7398</v>
      </c>
      <c r="N1363" t="s">
        <v>46</v>
      </c>
      <c r="P1363" t="s">
        <v>11766</v>
      </c>
      <c r="Q1363" t="s">
        <v>11765</v>
      </c>
      <c r="R1363">
        <v>1</v>
      </c>
      <c r="S1363" t="s">
        <v>11760</v>
      </c>
      <c r="Y1363" s="4" t="s">
        <v>12419</v>
      </c>
      <c r="Z1363" s="9">
        <v>1</v>
      </c>
    </row>
    <row r="1364" spans="1:26" x14ac:dyDescent="0.25">
      <c r="A1364" t="s">
        <v>7394</v>
      </c>
      <c r="B1364" t="s">
        <v>6373</v>
      </c>
      <c r="C1364" t="s">
        <v>76</v>
      </c>
      <c r="D1364" t="s">
        <v>6374</v>
      </c>
      <c r="E1364" t="s">
        <v>18</v>
      </c>
      <c r="F1364" t="s">
        <v>7395</v>
      </c>
      <c r="G1364" t="s">
        <v>7396</v>
      </c>
      <c r="H1364" t="s">
        <v>7397</v>
      </c>
      <c r="I1364" t="s">
        <v>34</v>
      </c>
      <c r="J1364" t="s">
        <v>2283</v>
      </c>
      <c r="K1364" t="s">
        <v>24</v>
      </c>
      <c r="L1364" t="s">
        <v>44</v>
      </c>
      <c r="M1364" t="s">
        <v>7398</v>
      </c>
      <c r="N1364" t="s">
        <v>46</v>
      </c>
      <c r="P1364" t="s">
        <v>11767</v>
      </c>
      <c r="Q1364" t="s">
        <v>11765</v>
      </c>
      <c r="R1364">
        <v>1</v>
      </c>
      <c r="S1364" t="s">
        <v>11760</v>
      </c>
      <c r="Y1364" s="4" t="s">
        <v>10181</v>
      </c>
      <c r="Z1364" s="9">
        <v>1</v>
      </c>
    </row>
    <row r="1365" spans="1:26" x14ac:dyDescent="0.25">
      <c r="A1365" t="s">
        <v>7394</v>
      </c>
      <c r="B1365" t="s">
        <v>6373</v>
      </c>
      <c r="C1365" t="s">
        <v>76</v>
      </c>
      <c r="D1365" t="s">
        <v>6374</v>
      </c>
      <c r="E1365" t="s">
        <v>18</v>
      </c>
      <c r="F1365" t="s">
        <v>7395</v>
      </c>
      <c r="G1365" t="s">
        <v>7396</v>
      </c>
      <c r="H1365" t="s">
        <v>7397</v>
      </c>
      <c r="I1365" t="s">
        <v>34</v>
      </c>
      <c r="J1365" t="s">
        <v>2283</v>
      </c>
      <c r="K1365" t="s">
        <v>24</v>
      </c>
      <c r="L1365" t="s">
        <v>44</v>
      </c>
      <c r="M1365" t="s">
        <v>7398</v>
      </c>
      <c r="N1365" t="s">
        <v>46</v>
      </c>
      <c r="P1365" t="s">
        <v>11768</v>
      </c>
      <c r="Q1365" t="s">
        <v>11765</v>
      </c>
      <c r="R1365">
        <v>1</v>
      </c>
      <c r="S1365" t="s">
        <v>11760</v>
      </c>
      <c r="Y1365" s="4" t="s">
        <v>13105</v>
      </c>
      <c r="Z1365" s="9">
        <v>1</v>
      </c>
    </row>
    <row r="1366" spans="1:26" x14ac:dyDescent="0.25">
      <c r="A1366" t="s">
        <v>7394</v>
      </c>
      <c r="B1366" t="s">
        <v>6373</v>
      </c>
      <c r="C1366" t="s">
        <v>76</v>
      </c>
      <c r="D1366" t="s">
        <v>6374</v>
      </c>
      <c r="E1366" t="s">
        <v>18</v>
      </c>
      <c r="F1366" t="s">
        <v>7395</v>
      </c>
      <c r="G1366" t="s">
        <v>7396</v>
      </c>
      <c r="H1366" t="s">
        <v>7397</v>
      </c>
      <c r="I1366" t="s">
        <v>34</v>
      </c>
      <c r="J1366" t="s">
        <v>2283</v>
      </c>
      <c r="K1366" t="s">
        <v>24</v>
      </c>
      <c r="L1366" t="s">
        <v>44</v>
      </c>
      <c r="M1366" t="s">
        <v>7398</v>
      </c>
      <c r="N1366" t="s">
        <v>46</v>
      </c>
      <c r="P1366" t="s">
        <v>11769</v>
      </c>
      <c r="Q1366" t="s">
        <v>11765</v>
      </c>
      <c r="R1366">
        <v>1</v>
      </c>
      <c r="S1366" t="s">
        <v>11760</v>
      </c>
      <c r="Y1366" s="4" t="s">
        <v>10568</v>
      </c>
      <c r="Z1366" s="9">
        <v>1</v>
      </c>
    </row>
    <row r="1367" spans="1:26" x14ac:dyDescent="0.25">
      <c r="A1367" t="s">
        <v>7394</v>
      </c>
      <c r="B1367" t="s">
        <v>6373</v>
      </c>
      <c r="C1367" t="s">
        <v>76</v>
      </c>
      <c r="D1367" t="s">
        <v>6374</v>
      </c>
      <c r="E1367" t="s">
        <v>18</v>
      </c>
      <c r="F1367" t="s">
        <v>7395</v>
      </c>
      <c r="G1367" t="s">
        <v>7396</v>
      </c>
      <c r="H1367" t="s">
        <v>7397</v>
      </c>
      <c r="I1367" t="s">
        <v>34</v>
      </c>
      <c r="J1367" t="s">
        <v>2283</v>
      </c>
      <c r="K1367" t="s">
        <v>24</v>
      </c>
      <c r="L1367" t="s">
        <v>44</v>
      </c>
      <c r="M1367" t="s">
        <v>7398</v>
      </c>
      <c r="N1367" t="s">
        <v>46</v>
      </c>
      <c r="P1367" t="s">
        <v>11770</v>
      </c>
      <c r="Q1367" t="s">
        <v>11765</v>
      </c>
      <c r="R1367">
        <v>1</v>
      </c>
      <c r="S1367" t="s">
        <v>11760</v>
      </c>
      <c r="Y1367" s="4" t="s">
        <v>10273</v>
      </c>
      <c r="Z1367" s="9">
        <v>1</v>
      </c>
    </row>
    <row r="1368" spans="1:26" x14ac:dyDescent="0.25">
      <c r="A1368" t="s">
        <v>7394</v>
      </c>
      <c r="B1368" t="s">
        <v>6373</v>
      </c>
      <c r="C1368" t="s">
        <v>76</v>
      </c>
      <c r="D1368" t="s">
        <v>6374</v>
      </c>
      <c r="E1368" t="s">
        <v>18</v>
      </c>
      <c r="F1368" t="s">
        <v>7395</v>
      </c>
      <c r="G1368" t="s">
        <v>7396</v>
      </c>
      <c r="H1368" t="s">
        <v>7397</v>
      </c>
      <c r="I1368" t="s">
        <v>34</v>
      </c>
      <c r="J1368" t="s">
        <v>2283</v>
      </c>
      <c r="K1368" t="s">
        <v>24</v>
      </c>
      <c r="L1368" t="s">
        <v>44</v>
      </c>
      <c r="M1368" t="s">
        <v>7398</v>
      </c>
      <c r="N1368" t="s">
        <v>46</v>
      </c>
      <c r="P1368" t="s">
        <v>11771</v>
      </c>
      <c r="Q1368" t="s">
        <v>11765</v>
      </c>
      <c r="R1368">
        <v>1</v>
      </c>
      <c r="S1368" t="s">
        <v>11760</v>
      </c>
      <c r="Y1368" s="4" t="s">
        <v>10647</v>
      </c>
      <c r="Z1368" s="9">
        <v>1</v>
      </c>
    </row>
    <row r="1369" spans="1:26" x14ac:dyDescent="0.25">
      <c r="A1369" t="s">
        <v>7394</v>
      </c>
      <c r="B1369" t="s">
        <v>6373</v>
      </c>
      <c r="C1369" t="s">
        <v>76</v>
      </c>
      <c r="D1369" t="s">
        <v>6374</v>
      </c>
      <c r="E1369" t="s">
        <v>18</v>
      </c>
      <c r="F1369" t="s">
        <v>7395</v>
      </c>
      <c r="G1369" t="s">
        <v>7396</v>
      </c>
      <c r="H1369" t="s">
        <v>7397</v>
      </c>
      <c r="I1369" t="s">
        <v>34</v>
      </c>
      <c r="J1369" t="s">
        <v>2283</v>
      </c>
      <c r="K1369" t="s">
        <v>24</v>
      </c>
      <c r="L1369" t="s">
        <v>44</v>
      </c>
      <c r="M1369" t="s">
        <v>7398</v>
      </c>
      <c r="N1369" t="s">
        <v>46</v>
      </c>
      <c r="P1369" t="s">
        <v>11772</v>
      </c>
      <c r="Q1369" t="s">
        <v>11765</v>
      </c>
      <c r="R1369">
        <v>1</v>
      </c>
      <c r="S1369" t="s">
        <v>11760</v>
      </c>
      <c r="Y1369" s="4" t="s">
        <v>13248</v>
      </c>
      <c r="Z1369" s="9">
        <v>1</v>
      </c>
    </row>
    <row r="1370" spans="1:26" x14ac:dyDescent="0.25">
      <c r="A1370" t="s">
        <v>7394</v>
      </c>
      <c r="B1370" t="s">
        <v>6373</v>
      </c>
      <c r="C1370" t="s">
        <v>76</v>
      </c>
      <c r="D1370" t="s">
        <v>6374</v>
      </c>
      <c r="E1370" t="s">
        <v>18</v>
      </c>
      <c r="F1370" t="s">
        <v>7395</v>
      </c>
      <c r="G1370" t="s">
        <v>7396</v>
      </c>
      <c r="H1370" t="s">
        <v>7397</v>
      </c>
      <c r="I1370" t="s">
        <v>34</v>
      </c>
      <c r="J1370" t="s">
        <v>2283</v>
      </c>
      <c r="K1370" t="s">
        <v>24</v>
      </c>
      <c r="L1370" t="s">
        <v>44</v>
      </c>
      <c r="M1370" t="s">
        <v>7398</v>
      </c>
      <c r="N1370" t="s">
        <v>46</v>
      </c>
      <c r="P1370" t="s">
        <v>11773</v>
      </c>
      <c r="Q1370" t="s">
        <v>11765</v>
      </c>
      <c r="R1370">
        <v>1</v>
      </c>
      <c r="S1370" t="s">
        <v>11760</v>
      </c>
      <c r="Y1370" s="4" t="s">
        <v>13107</v>
      </c>
      <c r="Z1370" s="9">
        <v>1</v>
      </c>
    </row>
    <row r="1371" spans="1:26" x14ac:dyDescent="0.25">
      <c r="A1371" t="s">
        <v>8247</v>
      </c>
      <c r="B1371" t="s">
        <v>8248</v>
      </c>
      <c r="C1371" t="s">
        <v>76</v>
      </c>
      <c r="D1371" t="s">
        <v>638</v>
      </c>
      <c r="E1371" t="s">
        <v>18</v>
      </c>
      <c r="F1371" t="s">
        <v>8249</v>
      </c>
      <c r="G1371" t="s">
        <v>8250</v>
      </c>
      <c r="H1371" t="s">
        <v>8251</v>
      </c>
      <c r="I1371" t="s">
        <v>34</v>
      </c>
      <c r="J1371" t="s">
        <v>315</v>
      </c>
      <c r="K1371" t="s">
        <v>24</v>
      </c>
      <c r="L1371" t="s">
        <v>82</v>
      </c>
      <c r="M1371" t="s">
        <v>8252</v>
      </c>
      <c r="N1371" t="s">
        <v>46</v>
      </c>
      <c r="P1371" t="s">
        <v>11774</v>
      </c>
      <c r="Q1371" t="s">
        <v>10416</v>
      </c>
      <c r="R1371">
        <v>1</v>
      </c>
      <c r="S1371" t="s">
        <v>11775</v>
      </c>
      <c r="Y1371" s="4" t="s">
        <v>12276</v>
      </c>
      <c r="Z1371" s="9">
        <v>1</v>
      </c>
    </row>
    <row r="1372" spans="1:26" x14ac:dyDescent="0.25">
      <c r="A1372" t="s">
        <v>8247</v>
      </c>
      <c r="B1372" t="s">
        <v>8248</v>
      </c>
      <c r="C1372" t="s">
        <v>76</v>
      </c>
      <c r="D1372" t="s">
        <v>638</v>
      </c>
      <c r="E1372" t="s">
        <v>18</v>
      </c>
      <c r="F1372" t="s">
        <v>8249</v>
      </c>
      <c r="G1372" t="s">
        <v>8250</v>
      </c>
      <c r="H1372" t="s">
        <v>8251</v>
      </c>
      <c r="I1372" t="s">
        <v>34</v>
      </c>
      <c r="J1372" t="s">
        <v>315</v>
      </c>
      <c r="K1372" t="s">
        <v>24</v>
      </c>
      <c r="L1372" t="s">
        <v>82</v>
      </c>
      <c r="M1372" t="s">
        <v>8252</v>
      </c>
      <c r="N1372" t="s">
        <v>46</v>
      </c>
      <c r="P1372" t="s">
        <v>11776</v>
      </c>
      <c r="Q1372" t="s">
        <v>11777</v>
      </c>
      <c r="R1372">
        <v>1</v>
      </c>
      <c r="S1372" t="s">
        <v>11775</v>
      </c>
      <c r="Y1372" s="4" t="s">
        <v>11753</v>
      </c>
      <c r="Z1372" s="9">
        <v>1</v>
      </c>
    </row>
    <row r="1373" spans="1:26" x14ac:dyDescent="0.25">
      <c r="A1373" t="s">
        <v>8247</v>
      </c>
      <c r="B1373" t="s">
        <v>8248</v>
      </c>
      <c r="C1373" t="s">
        <v>76</v>
      </c>
      <c r="D1373" t="s">
        <v>638</v>
      </c>
      <c r="E1373" t="s">
        <v>18</v>
      </c>
      <c r="F1373" t="s">
        <v>8249</v>
      </c>
      <c r="G1373" t="s">
        <v>8250</v>
      </c>
      <c r="H1373" t="s">
        <v>8251</v>
      </c>
      <c r="I1373" t="s">
        <v>34</v>
      </c>
      <c r="J1373" t="s">
        <v>315</v>
      </c>
      <c r="K1373" t="s">
        <v>24</v>
      </c>
      <c r="L1373" t="s">
        <v>82</v>
      </c>
      <c r="M1373" t="s">
        <v>8252</v>
      </c>
      <c r="N1373" t="s">
        <v>46</v>
      </c>
      <c r="P1373" t="s">
        <v>11778</v>
      </c>
      <c r="Q1373" t="s">
        <v>11777</v>
      </c>
      <c r="R1373">
        <v>1</v>
      </c>
      <c r="S1373" t="s">
        <v>11775</v>
      </c>
      <c r="Y1373" s="4" t="s">
        <v>11031</v>
      </c>
      <c r="Z1373" s="9">
        <v>1</v>
      </c>
    </row>
    <row r="1374" spans="1:26" x14ac:dyDescent="0.25">
      <c r="A1374" t="s">
        <v>1400</v>
      </c>
      <c r="B1374" t="s">
        <v>1401</v>
      </c>
      <c r="C1374" t="s">
        <v>76</v>
      </c>
      <c r="D1374" t="s">
        <v>1402</v>
      </c>
      <c r="E1374" t="s">
        <v>18</v>
      </c>
      <c r="F1374" t="s">
        <v>1403</v>
      </c>
      <c r="G1374" t="s">
        <v>1404</v>
      </c>
      <c r="H1374" t="s">
        <v>1405</v>
      </c>
      <c r="I1374" t="s">
        <v>34</v>
      </c>
      <c r="J1374" t="s">
        <v>626</v>
      </c>
      <c r="K1374" t="s">
        <v>24</v>
      </c>
      <c r="L1374" t="s">
        <v>44</v>
      </c>
      <c r="M1374" t="s">
        <v>1406</v>
      </c>
      <c r="N1374" t="s">
        <v>46</v>
      </c>
      <c r="P1374" t="s">
        <v>11779</v>
      </c>
      <c r="Q1374" t="s">
        <v>10255</v>
      </c>
      <c r="R1374">
        <v>1</v>
      </c>
      <c r="S1374" t="s">
        <v>11780</v>
      </c>
      <c r="Y1374" s="4" t="s">
        <v>12383</v>
      </c>
      <c r="Z1374" s="9">
        <v>1</v>
      </c>
    </row>
    <row r="1375" spans="1:26" x14ac:dyDescent="0.25">
      <c r="A1375" t="s">
        <v>1400</v>
      </c>
      <c r="B1375" t="s">
        <v>1401</v>
      </c>
      <c r="C1375" t="s">
        <v>76</v>
      </c>
      <c r="D1375" t="s">
        <v>1402</v>
      </c>
      <c r="E1375" t="s">
        <v>18</v>
      </c>
      <c r="F1375" t="s">
        <v>1403</v>
      </c>
      <c r="G1375" t="s">
        <v>1404</v>
      </c>
      <c r="H1375" t="s">
        <v>1405</v>
      </c>
      <c r="I1375" t="s">
        <v>34</v>
      </c>
      <c r="J1375" t="s">
        <v>626</v>
      </c>
      <c r="K1375" t="s">
        <v>24</v>
      </c>
      <c r="L1375" t="s">
        <v>44</v>
      </c>
      <c r="M1375" t="s">
        <v>1406</v>
      </c>
      <c r="N1375" t="s">
        <v>46</v>
      </c>
      <c r="P1375" t="s">
        <v>11625</v>
      </c>
      <c r="Q1375" t="s">
        <v>10255</v>
      </c>
      <c r="R1375">
        <v>1</v>
      </c>
      <c r="S1375" t="s">
        <v>11780</v>
      </c>
      <c r="Y1375" s="4" t="s">
        <v>10857</v>
      </c>
      <c r="Z1375" s="9">
        <v>1</v>
      </c>
    </row>
    <row r="1376" spans="1:26" x14ac:dyDescent="0.25">
      <c r="A1376" t="s">
        <v>1400</v>
      </c>
      <c r="B1376" t="s">
        <v>1401</v>
      </c>
      <c r="C1376" t="s">
        <v>76</v>
      </c>
      <c r="D1376" t="s">
        <v>1402</v>
      </c>
      <c r="E1376" t="s">
        <v>18</v>
      </c>
      <c r="F1376" t="s">
        <v>1403</v>
      </c>
      <c r="G1376" t="s">
        <v>1404</v>
      </c>
      <c r="H1376" t="s">
        <v>1405</v>
      </c>
      <c r="I1376" t="s">
        <v>34</v>
      </c>
      <c r="J1376" t="s">
        <v>626</v>
      </c>
      <c r="K1376" t="s">
        <v>24</v>
      </c>
      <c r="L1376" t="s">
        <v>44</v>
      </c>
      <c r="M1376" t="s">
        <v>1406</v>
      </c>
      <c r="N1376" t="s">
        <v>46</v>
      </c>
      <c r="P1376" t="s">
        <v>11781</v>
      </c>
      <c r="Q1376" t="s">
        <v>11078</v>
      </c>
      <c r="R1376">
        <v>1</v>
      </c>
      <c r="S1376" t="s">
        <v>11780</v>
      </c>
      <c r="Y1376" s="4" t="s">
        <v>13139</v>
      </c>
      <c r="Z1376" s="9">
        <v>1</v>
      </c>
    </row>
    <row r="1377" spans="1:26" x14ac:dyDescent="0.25">
      <c r="A1377" t="s">
        <v>1400</v>
      </c>
      <c r="B1377" t="s">
        <v>1401</v>
      </c>
      <c r="C1377" t="s">
        <v>76</v>
      </c>
      <c r="D1377" t="s">
        <v>1402</v>
      </c>
      <c r="E1377" t="s">
        <v>18</v>
      </c>
      <c r="F1377" t="s">
        <v>1403</v>
      </c>
      <c r="G1377" t="s">
        <v>1404</v>
      </c>
      <c r="H1377" t="s">
        <v>1405</v>
      </c>
      <c r="I1377" t="s">
        <v>34</v>
      </c>
      <c r="J1377" t="s">
        <v>626</v>
      </c>
      <c r="K1377" t="s">
        <v>24</v>
      </c>
      <c r="L1377" t="s">
        <v>44</v>
      </c>
      <c r="M1377" t="s">
        <v>1406</v>
      </c>
      <c r="N1377" t="s">
        <v>46</v>
      </c>
      <c r="P1377" t="s">
        <v>11782</v>
      </c>
      <c r="Q1377" t="s">
        <v>11078</v>
      </c>
      <c r="R1377">
        <v>1</v>
      </c>
      <c r="S1377" t="s">
        <v>11780</v>
      </c>
      <c r="Y1377" s="4" t="s">
        <v>12956</v>
      </c>
      <c r="Z1377" s="9">
        <v>1</v>
      </c>
    </row>
    <row r="1378" spans="1:26" x14ac:dyDescent="0.25">
      <c r="A1378" t="s">
        <v>1400</v>
      </c>
      <c r="B1378" t="s">
        <v>1401</v>
      </c>
      <c r="C1378" t="s">
        <v>76</v>
      </c>
      <c r="D1378" t="s">
        <v>1402</v>
      </c>
      <c r="E1378" t="s">
        <v>18</v>
      </c>
      <c r="F1378" t="s">
        <v>1403</v>
      </c>
      <c r="G1378" t="s">
        <v>1404</v>
      </c>
      <c r="H1378" t="s">
        <v>1405</v>
      </c>
      <c r="I1378" t="s">
        <v>34</v>
      </c>
      <c r="J1378" t="s">
        <v>626</v>
      </c>
      <c r="K1378" t="s">
        <v>24</v>
      </c>
      <c r="L1378" t="s">
        <v>44</v>
      </c>
      <c r="M1378" t="s">
        <v>1406</v>
      </c>
      <c r="N1378" t="s">
        <v>46</v>
      </c>
      <c r="P1378" t="s">
        <v>11783</v>
      </c>
      <c r="Q1378" t="s">
        <v>10531</v>
      </c>
      <c r="R1378">
        <v>1</v>
      </c>
      <c r="S1378" t="s">
        <v>11780</v>
      </c>
      <c r="Y1378" s="4" t="s">
        <v>12287</v>
      </c>
      <c r="Z1378" s="9">
        <v>1</v>
      </c>
    </row>
    <row r="1379" spans="1:26" x14ac:dyDescent="0.25">
      <c r="A1379" t="s">
        <v>7068</v>
      </c>
      <c r="B1379" t="s">
        <v>7069</v>
      </c>
      <c r="C1379" t="s">
        <v>76</v>
      </c>
      <c r="D1379" t="s">
        <v>102</v>
      </c>
      <c r="E1379" t="s">
        <v>18</v>
      </c>
      <c r="F1379" t="s">
        <v>7070</v>
      </c>
      <c r="G1379" t="s">
        <v>7071</v>
      </c>
      <c r="H1379" t="s">
        <v>7072</v>
      </c>
      <c r="I1379" t="s">
        <v>34</v>
      </c>
      <c r="J1379" t="s">
        <v>536</v>
      </c>
      <c r="K1379" t="s">
        <v>24</v>
      </c>
      <c r="L1379" t="s">
        <v>82</v>
      </c>
      <c r="M1379" t="s">
        <v>7073</v>
      </c>
      <c r="N1379" t="s">
        <v>46</v>
      </c>
      <c r="P1379" t="s">
        <v>11560</v>
      </c>
      <c r="Q1379" t="s">
        <v>10329</v>
      </c>
      <c r="R1379">
        <v>1</v>
      </c>
      <c r="S1379" t="s">
        <v>11784</v>
      </c>
      <c r="Y1379" s="4" t="s">
        <v>12605</v>
      </c>
      <c r="Z1379" s="9">
        <v>1</v>
      </c>
    </row>
    <row r="1380" spans="1:26" x14ac:dyDescent="0.25">
      <c r="A1380" t="s">
        <v>7068</v>
      </c>
      <c r="B1380" t="s">
        <v>7069</v>
      </c>
      <c r="C1380" t="s">
        <v>76</v>
      </c>
      <c r="D1380" t="s">
        <v>102</v>
      </c>
      <c r="E1380" t="s">
        <v>18</v>
      </c>
      <c r="F1380" t="s">
        <v>7070</v>
      </c>
      <c r="G1380" t="s">
        <v>7071</v>
      </c>
      <c r="H1380" t="s">
        <v>7072</v>
      </c>
      <c r="I1380" t="s">
        <v>34</v>
      </c>
      <c r="J1380" t="s">
        <v>536</v>
      </c>
      <c r="K1380" t="s">
        <v>24</v>
      </c>
      <c r="L1380" t="s">
        <v>82</v>
      </c>
      <c r="M1380" t="s">
        <v>7073</v>
      </c>
      <c r="N1380" t="s">
        <v>46</v>
      </c>
      <c r="P1380" t="s">
        <v>11562</v>
      </c>
      <c r="Q1380" t="s">
        <v>10329</v>
      </c>
      <c r="R1380">
        <v>1</v>
      </c>
      <c r="S1380" t="s">
        <v>11784</v>
      </c>
      <c r="Y1380" s="4" t="s">
        <v>11519</v>
      </c>
      <c r="Z1380" s="9">
        <v>1</v>
      </c>
    </row>
    <row r="1381" spans="1:26" x14ac:dyDescent="0.25">
      <c r="A1381" t="s">
        <v>7068</v>
      </c>
      <c r="B1381" t="s">
        <v>7069</v>
      </c>
      <c r="C1381" t="s">
        <v>76</v>
      </c>
      <c r="D1381" t="s">
        <v>102</v>
      </c>
      <c r="E1381" t="s">
        <v>18</v>
      </c>
      <c r="F1381" t="s">
        <v>7070</v>
      </c>
      <c r="G1381" t="s">
        <v>7071</v>
      </c>
      <c r="H1381" t="s">
        <v>7072</v>
      </c>
      <c r="I1381" t="s">
        <v>34</v>
      </c>
      <c r="J1381" t="s">
        <v>536</v>
      </c>
      <c r="K1381" t="s">
        <v>24</v>
      </c>
      <c r="L1381" t="s">
        <v>82</v>
      </c>
      <c r="M1381" t="s">
        <v>7073</v>
      </c>
      <c r="N1381" t="s">
        <v>46</v>
      </c>
      <c r="P1381" t="s">
        <v>11785</v>
      </c>
      <c r="Q1381" t="s">
        <v>10329</v>
      </c>
      <c r="R1381">
        <v>1</v>
      </c>
      <c r="S1381" t="s">
        <v>11784</v>
      </c>
      <c r="Y1381" s="4" t="s">
        <v>638</v>
      </c>
      <c r="Z1381" s="9">
        <v>1</v>
      </c>
    </row>
    <row r="1382" spans="1:26" x14ac:dyDescent="0.25">
      <c r="A1382" t="s">
        <v>7068</v>
      </c>
      <c r="B1382" t="s">
        <v>7069</v>
      </c>
      <c r="C1382" t="s">
        <v>76</v>
      </c>
      <c r="D1382" t="s">
        <v>102</v>
      </c>
      <c r="E1382" t="s">
        <v>18</v>
      </c>
      <c r="F1382" t="s">
        <v>7070</v>
      </c>
      <c r="G1382" t="s">
        <v>7071</v>
      </c>
      <c r="H1382" t="s">
        <v>7072</v>
      </c>
      <c r="I1382" t="s">
        <v>34</v>
      </c>
      <c r="J1382" t="s">
        <v>536</v>
      </c>
      <c r="K1382" t="s">
        <v>24</v>
      </c>
      <c r="L1382" t="s">
        <v>82</v>
      </c>
      <c r="M1382" t="s">
        <v>7073</v>
      </c>
      <c r="N1382" t="s">
        <v>46</v>
      </c>
      <c r="P1382" t="s">
        <v>11786</v>
      </c>
      <c r="Q1382" t="s">
        <v>10329</v>
      </c>
      <c r="R1382">
        <v>1</v>
      </c>
      <c r="S1382" t="s">
        <v>11784</v>
      </c>
      <c r="Y1382" s="4" t="s">
        <v>11073</v>
      </c>
      <c r="Z1382" s="9">
        <v>1</v>
      </c>
    </row>
    <row r="1383" spans="1:26" x14ac:dyDescent="0.25">
      <c r="A1383" t="s">
        <v>7068</v>
      </c>
      <c r="B1383" t="s">
        <v>7069</v>
      </c>
      <c r="C1383" t="s">
        <v>76</v>
      </c>
      <c r="D1383" t="s">
        <v>102</v>
      </c>
      <c r="E1383" t="s">
        <v>18</v>
      </c>
      <c r="F1383" t="s">
        <v>7070</v>
      </c>
      <c r="G1383" t="s">
        <v>7071</v>
      </c>
      <c r="H1383" t="s">
        <v>7072</v>
      </c>
      <c r="I1383" t="s">
        <v>34</v>
      </c>
      <c r="J1383" t="s">
        <v>536</v>
      </c>
      <c r="K1383" t="s">
        <v>24</v>
      </c>
      <c r="L1383" t="s">
        <v>82</v>
      </c>
      <c r="M1383" t="s">
        <v>7073</v>
      </c>
      <c r="N1383" t="s">
        <v>46</v>
      </c>
      <c r="P1383" t="s">
        <v>11787</v>
      </c>
      <c r="Q1383" t="s">
        <v>10668</v>
      </c>
      <c r="R1383">
        <v>1</v>
      </c>
      <c r="S1383" t="s">
        <v>11784</v>
      </c>
      <c r="Y1383" s="4" t="s">
        <v>12240</v>
      </c>
      <c r="Z1383" s="9">
        <v>1</v>
      </c>
    </row>
    <row r="1384" spans="1:26" x14ac:dyDescent="0.25">
      <c r="A1384" t="s">
        <v>7068</v>
      </c>
      <c r="B1384" t="s">
        <v>7069</v>
      </c>
      <c r="C1384" t="s">
        <v>76</v>
      </c>
      <c r="D1384" t="s">
        <v>102</v>
      </c>
      <c r="E1384" t="s">
        <v>18</v>
      </c>
      <c r="F1384" t="s">
        <v>7070</v>
      </c>
      <c r="G1384" t="s">
        <v>7071</v>
      </c>
      <c r="H1384" t="s">
        <v>7072</v>
      </c>
      <c r="I1384" t="s">
        <v>34</v>
      </c>
      <c r="J1384" t="s">
        <v>536</v>
      </c>
      <c r="K1384" t="s">
        <v>24</v>
      </c>
      <c r="L1384" t="s">
        <v>82</v>
      </c>
      <c r="M1384" t="s">
        <v>7073</v>
      </c>
      <c r="N1384" t="s">
        <v>46</v>
      </c>
      <c r="P1384" t="s">
        <v>11788</v>
      </c>
      <c r="Q1384" t="s">
        <v>10668</v>
      </c>
      <c r="R1384">
        <v>1</v>
      </c>
      <c r="S1384" t="s">
        <v>11784</v>
      </c>
      <c r="Y1384" s="4" t="s">
        <v>10757</v>
      </c>
      <c r="Z1384" s="9">
        <v>1</v>
      </c>
    </row>
    <row r="1385" spans="1:26" x14ac:dyDescent="0.25">
      <c r="A1385" t="s">
        <v>7068</v>
      </c>
      <c r="B1385" t="s">
        <v>7069</v>
      </c>
      <c r="C1385" t="s">
        <v>76</v>
      </c>
      <c r="D1385" t="s">
        <v>102</v>
      </c>
      <c r="E1385" t="s">
        <v>18</v>
      </c>
      <c r="F1385" t="s">
        <v>7070</v>
      </c>
      <c r="G1385" t="s">
        <v>7071</v>
      </c>
      <c r="H1385" t="s">
        <v>7072</v>
      </c>
      <c r="I1385" t="s">
        <v>34</v>
      </c>
      <c r="J1385" t="s">
        <v>536</v>
      </c>
      <c r="K1385" t="s">
        <v>24</v>
      </c>
      <c r="L1385" t="s">
        <v>82</v>
      </c>
      <c r="M1385" t="s">
        <v>7073</v>
      </c>
      <c r="N1385" t="s">
        <v>46</v>
      </c>
      <c r="P1385" t="s">
        <v>11789</v>
      </c>
      <c r="Q1385" t="s">
        <v>11790</v>
      </c>
      <c r="R1385">
        <v>1</v>
      </c>
      <c r="S1385" t="s">
        <v>11784</v>
      </c>
      <c r="Y1385" s="4" t="s">
        <v>12191</v>
      </c>
      <c r="Z1385" s="9">
        <v>1</v>
      </c>
    </row>
    <row r="1386" spans="1:26" x14ac:dyDescent="0.25">
      <c r="A1386" t="s">
        <v>8856</v>
      </c>
      <c r="B1386" t="s">
        <v>2779</v>
      </c>
      <c r="C1386" t="s">
        <v>76</v>
      </c>
      <c r="D1386" t="s">
        <v>102</v>
      </c>
      <c r="E1386" t="s">
        <v>18</v>
      </c>
      <c r="F1386" t="s">
        <v>8857</v>
      </c>
      <c r="G1386" t="s">
        <v>8858</v>
      </c>
      <c r="H1386" t="s">
        <v>8859</v>
      </c>
      <c r="I1386" t="s">
        <v>34</v>
      </c>
      <c r="J1386" t="s">
        <v>794</v>
      </c>
      <c r="K1386" t="s">
        <v>24</v>
      </c>
      <c r="L1386" t="s">
        <v>373</v>
      </c>
      <c r="M1386" t="s">
        <v>8860</v>
      </c>
      <c r="N1386" t="s">
        <v>46</v>
      </c>
      <c r="P1386" t="s">
        <v>11791</v>
      </c>
      <c r="Q1386" t="s">
        <v>10138</v>
      </c>
      <c r="R1386">
        <v>1</v>
      </c>
      <c r="S1386" t="s">
        <v>11792</v>
      </c>
      <c r="Y1386" s="4" t="s">
        <v>10328</v>
      </c>
      <c r="Z1386" s="9">
        <v>1</v>
      </c>
    </row>
    <row r="1387" spans="1:26" x14ac:dyDescent="0.25">
      <c r="A1387" t="s">
        <v>8856</v>
      </c>
      <c r="B1387" t="s">
        <v>2779</v>
      </c>
      <c r="C1387" t="s">
        <v>76</v>
      </c>
      <c r="D1387" t="s">
        <v>102</v>
      </c>
      <c r="E1387" t="s">
        <v>18</v>
      </c>
      <c r="F1387" t="s">
        <v>8857</v>
      </c>
      <c r="G1387" t="s">
        <v>8858</v>
      </c>
      <c r="H1387" t="s">
        <v>8859</v>
      </c>
      <c r="I1387" t="s">
        <v>34</v>
      </c>
      <c r="J1387" t="s">
        <v>794</v>
      </c>
      <c r="K1387" t="s">
        <v>24</v>
      </c>
      <c r="L1387" t="s">
        <v>373</v>
      </c>
      <c r="M1387" t="s">
        <v>8860</v>
      </c>
      <c r="N1387" t="s">
        <v>46</v>
      </c>
      <c r="P1387" t="s">
        <v>10137</v>
      </c>
      <c r="Q1387" t="s">
        <v>10138</v>
      </c>
      <c r="R1387">
        <v>1</v>
      </c>
      <c r="S1387" t="s">
        <v>11792</v>
      </c>
      <c r="Y1387" s="4" t="s">
        <v>12192</v>
      </c>
      <c r="Z1387" s="9">
        <v>1</v>
      </c>
    </row>
    <row r="1388" spans="1:26" x14ac:dyDescent="0.25">
      <c r="A1388" t="s">
        <v>8856</v>
      </c>
      <c r="B1388" t="s">
        <v>2779</v>
      </c>
      <c r="C1388" t="s">
        <v>76</v>
      </c>
      <c r="D1388" t="s">
        <v>102</v>
      </c>
      <c r="E1388" t="s">
        <v>18</v>
      </c>
      <c r="F1388" t="s">
        <v>8857</v>
      </c>
      <c r="G1388" t="s">
        <v>8858</v>
      </c>
      <c r="H1388" t="s">
        <v>8859</v>
      </c>
      <c r="I1388" t="s">
        <v>34</v>
      </c>
      <c r="J1388" t="s">
        <v>794</v>
      </c>
      <c r="K1388" t="s">
        <v>24</v>
      </c>
      <c r="L1388" t="s">
        <v>373</v>
      </c>
      <c r="M1388" t="s">
        <v>8860</v>
      </c>
      <c r="N1388" t="s">
        <v>46</v>
      </c>
      <c r="P1388" t="s">
        <v>11793</v>
      </c>
      <c r="Q1388" t="s">
        <v>10347</v>
      </c>
      <c r="R1388">
        <v>1</v>
      </c>
      <c r="S1388" t="s">
        <v>11792</v>
      </c>
      <c r="Y1388" s="4" t="s">
        <v>13123</v>
      </c>
      <c r="Z1388" s="9">
        <v>1</v>
      </c>
    </row>
    <row r="1389" spans="1:26" x14ac:dyDescent="0.25">
      <c r="A1389" t="s">
        <v>8856</v>
      </c>
      <c r="B1389" t="s">
        <v>2779</v>
      </c>
      <c r="C1389" t="s">
        <v>76</v>
      </c>
      <c r="D1389" t="s">
        <v>102</v>
      </c>
      <c r="E1389" t="s">
        <v>18</v>
      </c>
      <c r="F1389" t="s">
        <v>8857</v>
      </c>
      <c r="G1389" t="s">
        <v>8858</v>
      </c>
      <c r="H1389" t="s">
        <v>8859</v>
      </c>
      <c r="I1389" t="s">
        <v>34</v>
      </c>
      <c r="J1389" t="s">
        <v>794</v>
      </c>
      <c r="K1389" t="s">
        <v>24</v>
      </c>
      <c r="L1389" t="s">
        <v>373</v>
      </c>
      <c r="M1389" t="s">
        <v>8860</v>
      </c>
      <c r="N1389" t="s">
        <v>46</v>
      </c>
      <c r="P1389" t="s">
        <v>11794</v>
      </c>
      <c r="Q1389" t="s">
        <v>11795</v>
      </c>
      <c r="R1389">
        <v>1</v>
      </c>
      <c r="S1389" t="s">
        <v>11792</v>
      </c>
      <c r="Y1389" s="4" t="s">
        <v>12584</v>
      </c>
      <c r="Z1389" s="9">
        <v>1</v>
      </c>
    </row>
    <row r="1390" spans="1:26" x14ac:dyDescent="0.25">
      <c r="A1390" t="s">
        <v>8856</v>
      </c>
      <c r="B1390" t="s">
        <v>2779</v>
      </c>
      <c r="C1390" t="s">
        <v>76</v>
      </c>
      <c r="D1390" t="s">
        <v>102</v>
      </c>
      <c r="E1390" t="s">
        <v>18</v>
      </c>
      <c r="F1390" t="s">
        <v>8857</v>
      </c>
      <c r="G1390" t="s">
        <v>8858</v>
      </c>
      <c r="H1390" t="s">
        <v>8859</v>
      </c>
      <c r="I1390" t="s">
        <v>34</v>
      </c>
      <c r="J1390" t="s">
        <v>794</v>
      </c>
      <c r="K1390" t="s">
        <v>24</v>
      </c>
      <c r="L1390" t="s">
        <v>373</v>
      </c>
      <c r="M1390" t="s">
        <v>8860</v>
      </c>
      <c r="N1390" t="s">
        <v>46</v>
      </c>
      <c r="P1390" t="s">
        <v>11796</v>
      </c>
      <c r="Q1390" t="s">
        <v>11795</v>
      </c>
      <c r="R1390">
        <v>1</v>
      </c>
      <c r="S1390" t="s">
        <v>11792</v>
      </c>
      <c r="Y1390" s="4" t="s">
        <v>11227</v>
      </c>
      <c r="Z1390" s="9">
        <v>1</v>
      </c>
    </row>
    <row r="1391" spans="1:26" x14ac:dyDescent="0.25">
      <c r="A1391" t="s">
        <v>8856</v>
      </c>
      <c r="B1391" t="s">
        <v>2779</v>
      </c>
      <c r="C1391" t="s">
        <v>76</v>
      </c>
      <c r="D1391" t="s">
        <v>102</v>
      </c>
      <c r="E1391" t="s">
        <v>18</v>
      </c>
      <c r="F1391" t="s">
        <v>8857</v>
      </c>
      <c r="G1391" t="s">
        <v>8858</v>
      </c>
      <c r="H1391" t="s">
        <v>8859</v>
      </c>
      <c r="I1391" t="s">
        <v>34</v>
      </c>
      <c r="J1391" t="s">
        <v>794</v>
      </c>
      <c r="K1391" t="s">
        <v>24</v>
      </c>
      <c r="L1391" t="s">
        <v>373</v>
      </c>
      <c r="M1391" t="s">
        <v>8860</v>
      </c>
      <c r="N1391" t="s">
        <v>46</v>
      </c>
      <c r="P1391" t="s">
        <v>11797</v>
      </c>
      <c r="Q1391" t="s">
        <v>10192</v>
      </c>
      <c r="R1391">
        <v>1</v>
      </c>
      <c r="S1391" t="s">
        <v>11792</v>
      </c>
      <c r="Y1391" s="4" t="s">
        <v>12799</v>
      </c>
      <c r="Z1391" s="9">
        <v>1</v>
      </c>
    </row>
    <row r="1392" spans="1:26" x14ac:dyDescent="0.25">
      <c r="A1392" t="s">
        <v>8856</v>
      </c>
      <c r="B1392" t="s">
        <v>2779</v>
      </c>
      <c r="C1392" t="s">
        <v>76</v>
      </c>
      <c r="D1392" t="s">
        <v>102</v>
      </c>
      <c r="E1392" t="s">
        <v>18</v>
      </c>
      <c r="F1392" t="s">
        <v>8857</v>
      </c>
      <c r="G1392" t="s">
        <v>8858</v>
      </c>
      <c r="H1392" t="s">
        <v>8859</v>
      </c>
      <c r="I1392" t="s">
        <v>34</v>
      </c>
      <c r="J1392" t="s">
        <v>794</v>
      </c>
      <c r="K1392" t="s">
        <v>24</v>
      </c>
      <c r="L1392" t="s">
        <v>373</v>
      </c>
      <c r="M1392" t="s">
        <v>8860</v>
      </c>
      <c r="N1392" t="s">
        <v>46</v>
      </c>
      <c r="P1392" t="s">
        <v>11798</v>
      </c>
      <c r="Q1392" t="s">
        <v>10368</v>
      </c>
      <c r="R1392">
        <v>1</v>
      </c>
      <c r="S1392" t="s">
        <v>11792</v>
      </c>
      <c r="Y1392" s="4" t="s">
        <v>12308</v>
      </c>
      <c r="Z1392" s="9">
        <v>1</v>
      </c>
    </row>
    <row r="1393" spans="1:26" x14ac:dyDescent="0.25">
      <c r="A1393" t="s">
        <v>8856</v>
      </c>
      <c r="B1393" t="s">
        <v>2779</v>
      </c>
      <c r="C1393" t="s">
        <v>76</v>
      </c>
      <c r="D1393" t="s">
        <v>102</v>
      </c>
      <c r="E1393" t="s">
        <v>18</v>
      </c>
      <c r="F1393" t="s">
        <v>8857</v>
      </c>
      <c r="G1393" t="s">
        <v>8858</v>
      </c>
      <c r="H1393" t="s">
        <v>8859</v>
      </c>
      <c r="I1393" t="s">
        <v>34</v>
      </c>
      <c r="J1393" t="s">
        <v>794</v>
      </c>
      <c r="K1393" t="s">
        <v>24</v>
      </c>
      <c r="L1393" t="s">
        <v>373</v>
      </c>
      <c r="M1393" t="s">
        <v>8860</v>
      </c>
      <c r="N1393" t="s">
        <v>46</v>
      </c>
      <c r="P1393" t="s">
        <v>11799</v>
      </c>
      <c r="Q1393" t="s">
        <v>10368</v>
      </c>
      <c r="R1393">
        <v>1</v>
      </c>
      <c r="S1393" t="s">
        <v>11792</v>
      </c>
      <c r="Y1393" s="4" t="s">
        <v>10664</v>
      </c>
      <c r="Z1393" s="9">
        <v>1</v>
      </c>
    </row>
    <row r="1394" spans="1:26" x14ac:dyDescent="0.25">
      <c r="A1394" t="s">
        <v>8856</v>
      </c>
      <c r="B1394" t="s">
        <v>2779</v>
      </c>
      <c r="C1394" t="s">
        <v>76</v>
      </c>
      <c r="D1394" t="s">
        <v>102</v>
      </c>
      <c r="E1394" t="s">
        <v>18</v>
      </c>
      <c r="F1394" t="s">
        <v>8857</v>
      </c>
      <c r="G1394" t="s">
        <v>8858</v>
      </c>
      <c r="H1394" t="s">
        <v>8859</v>
      </c>
      <c r="I1394" t="s">
        <v>34</v>
      </c>
      <c r="J1394" t="s">
        <v>794</v>
      </c>
      <c r="K1394" t="s">
        <v>24</v>
      </c>
      <c r="L1394" t="s">
        <v>373</v>
      </c>
      <c r="M1394" t="s">
        <v>8860</v>
      </c>
      <c r="N1394" t="s">
        <v>46</v>
      </c>
      <c r="P1394" t="s">
        <v>11800</v>
      </c>
      <c r="Q1394" t="s">
        <v>10368</v>
      </c>
      <c r="R1394">
        <v>1</v>
      </c>
      <c r="S1394" t="s">
        <v>11792</v>
      </c>
      <c r="Y1394" s="4" t="s">
        <v>12590</v>
      </c>
      <c r="Z1394" s="9">
        <v>1</v>
      </c>
    </row>
    <row r="1395" spans="1:26" x14ac:dyDescent="0.25">
      <c r="A1395" t="s">
        <v>8856</v>
      </c>
      <c r="B1395" t="s">
        <v>2779</v>
      </c>
      <c r="C1395" t="s">
        <v>76</v>
      </c>
      <c r="D1395" t="s">
        <v>102</v>
      </c>
      <c r="E1395" t="s">
        <v>18</v>
      </c>
      <c r="F1395" t="s">
        <v>8857</v>
      </c>
      <c r="G1395" t="s">
        <v>8858</v>
      </c>
      <c r="H1395" t="s">
        <v>8859</v>
      </c>
      <c r="I1395" t="s">
        <v>34</v>
      </c>
      <c r="J1395" t="s">
        <v>794</v>
      </c>
      <c r="K1395" t="s">
        <v>24</v>
      </c>
      <c r="L1395" t="s">
        <v>373</v>
      </c>
      <c r="M1395" t="s">
        <v>8860</v>
      </c>
      <c r="N1395" t="s">
        <v>46</v>
      </c>
      <c r="P1395" t="s">
        <v>11801</v>
      </c>
      <c r="Q1395" t="s">
        <v>10676</v>
      </c>
      <c r="R1395">
        <v>1</v>
      </c>
      <c r="S1395" t="s">
        <v>11792</v>
      </c>
      <c r="Y1395" s="4" t="s">
        <v>10938</v>
      </c>
      <c r="Z1395" s="9">
        <v>1</v>
      </c>
    </row>
    <row r="1396" spans="1:26" x14ac:dyDescent="0.25">
      <c r="A1396" t="s">
        <v>8856</v>
      </c>
      <c r="B1396" t="s">
        <v>2779</v>
      </c>
      <c r="C1396" t="s">
        <v>76</v>
      </c>
      <c r="D1396" t="s">
        <v>102</v>
      </c>
      <c r="E1396" t="s">
        <v>18</v>
      </c>
      <c r="F1396" t="s">
        <v>8857</v>
      </c>
      <c r="G1396" t="s">
        <v>8858</v>
      </c>
      <c r="H1396" t="s">
        <v>8859</v>
      </c>
      <c r="I1396" t="s">
        <v>34</v>
      </c>
      <c r="J1396" t="s">
        <v>794</v>
      </c>
      <c r="K1396" t="s">
        <v>24</v>
      </c>
      <c r="L1396" t="s">
        <v>373</v>
      </c>
      <c r="M1396" t="s">
        <v>8860</v>
      </c>
      <c r="N1396" t="s">
        <v>46</v>
      </c>
      <c r="P1396" t="s">
        <v>11802</v>
      </c>
      <c r="Q1396" t="s">
        <v>10676</v>
      </c>
      <c r="R1396">
        <v>1</v>
      </c>
      <c r="S1396" t="s">
        <v>11792</v>
      </c>
      <c r="Y1396" s="4" t="s">
        <v>10327</v>
      </c>
      <c r="Z1396" s="9">
        <v>1</v>
      </c>
    </row>
    <row r="1397" spans="1:26" x14ac:dyDescent="0.25">
      <c r="A1397" t="s">
        <v>8856</v>
      </c>
      <c r="B1397" t="s">
        <v>2779</v>
      </c>
      <c r="C1397" t="s">
        <v>76</v>
      </c>
      <c r="D1397" t="s">
        <v>102</v>
      </c>
      <c r="E1397" t="s">
        <v>18</v>
      </c>
      <c r="F1397" t="s">
        <v>8857</v>
      </c>
      <c r="G1397" t="s">
        <v>8858</v>
      </c>
      <c r="H1397" t="s">
        <v>8859</v>
      </c>
      <c r="I1397" t="s">
        <v>34</v>
      </c>
      <c r="J1397" t="s">
        <v>794</v>
      </c>
      <c r="K1397" t="s">
        <v>24</v>
      </c>
      <c r="L1397" t="s">
        <v>373</v>
      </c>
      <c r="M1397" t="s">
        <v>8860</v>
      </c>
      <c r="N1397" t="s">
        <v>46</v>
      </c>
      <c r="P1397" t="s">
        <v>11803</v>
      </c>
      <c r="Q1397" t="s">
        <v>10676</v>
      </c>
      <c r="R1397">
        <v>1</v>
      </c>
      <c r="S1397" t="s">
        <v>11792</v>
      </c>
      <c r="Y1397" s="4" t="s">
        <v>13088</v>
      </c>
      <c r="Z1397" s="9">
        <v>1</v>
      </c>
    </row>
    <row r="1398" spans="1:26" x14ac:dyDescent="0.25">
      <c r="A1398" t="s">
        <v>8856</v>
      </c>
      <c r="B1398" t="s">
        <v>2779</v>
      </c>
      <c r="C1398" t="s">
        <v>76</v>
      </c>
      <c r="D1398" t="s">
        <v>102</v>
      </c>
      <c r="E1398" t="s">
        <v>18</v>
      </c>
      <c r="F1398" t="s">
        <v>8857</v>
      </c>
      <c r="G1398" t="s">
        <v>8858</v>
      </c>
      <c r="H1398" t="s">
        <v>8859</v>
      </c>
      <c r="I1398" t="s">
        <v>34</v>
      </c>
      <c r="J1398" t="s">
        <v>794</v>
      </c>
      <c r="K1398" t="s">
        <v>24</v>
      </c>
      <c r="L1398" t="s">
        <v>373</v>
      </c>
      <c r="M1398" t="s">
        <v>8860</v>
      </c>
      <c r="N1398" t="s">
        <v>46</v>
      </c>
      <c r="P1398" t="s">
        <v>11804</v>
      </c>
      <c r="Q1398" t="s">
        <v>10676</v>
      </c>
      <c r="R1398">
        <v>1</v>
      </c>
      <c r="S1398" t="s">
        <v>11792</v>
      </c>
      <c r="Y1398" s="4" t="s">
        <v>11787</v>
      </c>
      <c r="Z1398" s="9">
        <v>1</v>
      </c>
    </row>
    <row r="1399" spans="1:26" x14ac:dyDescent="0.25">
      <c r="A1399" t="s">
        <v>8856</v>
      </c>
      <c r="B1399" t="s">
        <v>2779</v>
      </c>
      <c r="C1399" t="s">
        <v>76</v>
      </c>
      <c r="D1399" t="s">
        <v>102</v>
      </c>
      <c r="E1399" t="s">
        <v>18</v>
      </c>
      <c r="F1399" t="s">
        <v>8857</v>
      </c>
      <c r="G1399" t="s">
        <v>8858</v>
      </c>
      <c r="H1399" t="s">
        <v>8859</v>
      </c>
      <c r="I1399" t="s">
        <v>34</v>
      </c>
      <c r="J1399" t="s">
        <v>794</v>
      </c>
      <c r="K1399" t="s">
        <v>24</v>
      </c>
      <c r="L1399" t="s">
        <v>373</v>
      </c>
      <c r="M1399" t="s">
        <v>8860</v>
      </c>
      <c r="N1399" t="s">
        <v>46</v>
      </c>
      <c r="P1399" t="s">
        <v>11805</v>
      </c>
      <c r="Q1399" t="s">
        <v>10676</v>
      </c>
      <c r="R1399">
        <v>1</v>
      </c>
      <c r="S1399" t="s">
        <v>11792</v>
      </c>
      <c r="Y1399" s="4" t="s">
        <v>13084</v>
      </c>
      <c r="Z1399" s="9">
        <v>1</v>
      </c>
    </row>
    <row r="1400" spans="1:26" x14ac:dyDescent="0.25">
      <c r="A1400" t="s">
        <v>8856</v>
      </c>
      <c r="B1400" t="s">
        <v>2779</v>
      </c>
      <c r="C1400" t="s">
        <v>76</v>
      </c>
      <c r="D1400" t="s">
        <v>102</v>
      </c>
      <c r="E1400" t="s">
        <v>18</v>
      </c>
      <c r="F1400" t="s">
        <v>8857</v>
      </c>
      <c r="G1400" t="s">
        <v>8858</v>
      </c>
      <c r="H1400" t="s">
        <v>8859</v>
      </c>
      <c r="I1400" t="s">
        <v>34</v>
      </c>
      <c r="J1400" t="s">
        <v>794</v>
      </c>
      <c r="K1400" t="s">
        <v>24</v>
      </c>
      <c r="L1400" t="s">
        <v>373</v>
      </c>
      <c r="M1400" t="s">
        <v>8860</v>
      </c>
      <c r="N1400" t="s">
        <v>46</v>
      </c>
      <c r="P1400" t="s">
        <v>11806</v>
      </c>
      <c r="Q1400" t="s">
        <v>10676</v>
      </c>
      <c r="R1400">
        <v>1</v>
      </c>
      <c r="S1400" t="s">
        <v>11792</v>
      </c>
      <c r="Y1400" s="4" t="s">
        <v>12396</v>
      </c>
      <c r="Z1400" s="9">
        <v>1</v>
      </c>
    </row>
    <row r="1401" spans="1:26" x14ac:dyDescent="0.25">
      <c r="A1401" t="s">
        <v>8856</v>
      </c>
      <c r="B1401" t="s">
        <v>2779</v>
      </c>
      <c r="C1401" t="s">
        <v>76</v>
      </c>
      <c r="D1401" t="s">
        <v>102</v>
      </c>
      <c r="E1401" t="s">
        <v>18</v>
      </c>
      <c r="F1401" t="s">
        <v>8857</v>
      </c>
      <c r="G1401" t="s">
        <v>8858</v>
      </c>
      <c r="H1401" t="s">
        <v>8859</v>
      </c>
      <c r="I1401" t="s">
        <v>34</v>
      </c>
      <c r="J1401" t="s">
        <v>794</v>
      </c>
      <c r="K1401" t="s">
        <v>24</v>
      </c>
      <c r="L1401" t="s">
        <v>373</v>
      </c>
      <c r="M1401" t="s">
        <v>8860</v>
      </c>
      <c r="N1401" t="s">
        <v>46</v>
      </c>
      <c r="P1401" t="s">
        <v>11807</v>
      </c>
      <c r="Q1401" t="s">
        <v>10676</v>
      </c>
      <c r="R1401">
        <v>1</v>
      </c>
      <c r="S1401" t="s">
        <v>11792</v>
      </c>
      <c r="Y1401" s="4" t="s">
        <v>2934</v>
      </c>
      <c r="Z1401" s="9">
        <v>1</v>
      </c>
    </row>
    <row r="1402" spans="1:26" x14ac:dyDescent="0.25">
      <c r="A1402" t="s">
        <v>8856</v>
      </c>
      <c r="B1402" t="s">
        <v>2779</v>
      </c>
      <c r="C1402" t="s">
        <v>76</v>
      </c>
      <c r="D1402" t="s">
        <v>102</v>
      </c>
      <c r="E1402" t="s">
        <v>18</v>
      </c>
      <c r="F1402" t="s">
        <v>8857</v>
      </c>
      <c r="G1402" t="s">
        <v>8858</v>
      </c>
      <c r="H1402" t="s">
        <v>8859</v>
      </c>
      <c r="I1402" t="s">
        <v>34</v>
      </c>
      <c r="J1402" t="s">
        <v>794</v>
      </c>
      <c r="K1402" t="s">
        <v>24</v>
      </c>
      <c r="L1402" t="s">
        <v>373</v>
      </c>
      <c r="M1402" t="s">
        <v>8860</v>
      </c>
      <c r="N1402" t="s">
        <v>46</v>
      </c>
      <c r="P1402" t="s">
        <v>11808</v>
      </c>
      <c r="Q1402" t="s">
        <v>10676</v>
      </c>
      <c r="R1402">
        <v>1</v>
      </c>
      <c r="S1402" t="s">
        <v>11792</v>
      </c>
      <c r="Y1402" s="4" t="s">
        <v>10755</v>
      </c>
      <c r="Z1402" s="9">
        <v>1</v>
      </c>
    </row>
    <row r="1403" spans="1:26" x14ac:dyDescent="0.25">
      <c r="A1403" t="s">
        <v>8856</v>
      </c>
      <c r="B1403" t="s">
        <v>2779</v>
      </c>
      <c r="C1403" t="s">
        <v>76</v>
      </c>
      <c r="D1403" t="s">
        <v>102</v>
      </c>
      <c r="E1403" t="s">
        <v>18</v>
      </c>
      <c r="F1403" t="s">
        <v>8857</v>
      </c>
      <c r="G1403" t="s">
        <v>8858</v>
      </c>
      <c r="H1403" t="s">
        <v>8859</v>
      </c>
      <c r="I1403" t="s">
        <v>34</v>
      </c>
      <c r="J1403" t="s">
        <v>794</v>
      </c>
      <c r="K1403" t="s">
        <v>24</v>
      </c>
      <c r="L1403" t="s">
        <v>373</v>
      </c>
      <c r="M1403" t="s">
        <v>8860</v>
      </c>
      <c r="N1403" t="s">
        <v>46</v>
      </c>
      <c r="P1403" t="s">
        <v>11809</v>
      </c>
      <c r="Q1403" t="s">
        <v>10676</v>
      </c>
      <c r="R1403">
        <v>1</v>
      </c>
      <c r="S1403" t="s">
        <v>11792</v>
      </c>
      <c r="Y1403" s="4" t="s">
        <v>11951</v>
      </c>
      <c r="Z1403" s="9">
        <v>1</v>
      </c>
    </row>
    <row r="1404" spans="1:26" x14ac:dyDescent="0.25">
      <c r="A1404" t="s">
        <v>8856</v>
      </c>
      <c r="B1404" t="s">
        <v>2779</v>
      </c>
      <c r="C1404" t="s">
        <v>76</v>
      </c>
      <c r="D1404" t="s">
        <v>102</v>
      </c>
      <c r="E1404" t="s">
        <v>18</v>
      </c>
      <c r="F1404" t="s">
        <v>8857</v>
      </c>
      <c r="G1404" t="s">
        <v>8858</v>
      </c>
      <c r="H1404" t="s">
        <v>8859</v>
      </c>
      <c r="I1404" t="s">
        <v>34</v>
      </c>
      <c r="J1404" t="s">
        <v>794</v>
      </c>
      <c r="K1404" t="s">
        <v>24</v>
      </c>
      <c r="L1404" t="s">
        <v>373</v>
      </c>
      <c r="M1404" t="s">
        <v>8860</v>
      </c>
      <c r="N1404" t="s">
        <v>46</v>
      </c>
      <c r="P1404" t="s">
        <v>11810</v>
      </c>
      <c r="Q1404" t="s">
        <v>11811</v>
      </c>
      <c r="R1404">
        <v>1</v>
      </c>
      <c r="S1404" t="s">
        <v>11792</v>
      </c>
      <c r="Y1404" s="4" t="s">
        <v>12204</v>
      </c>
      <c r="Z1404" s="9">
        <v>1</v>
      </c>
    </row>
    <row r="1405" spans="1:26" x14ac:dyDescent="0.25">
      <c r="A1405" t="s">
        <v>6945</v>
      </c>
      <c r="B1405" t="s">
        <v>6946</v>
      </c>
      <c r="C1405" t="s">
        <v>76</v>
      </c>
      <c r="D1405" t="s">
        <v>6947</v>
      </c>
      <c r="E1405" t="s">
        <v>18</v>
      </c>
      <c r="F1405" t="s">
        <v>6948</v>
      </c>
      <c r="G1405" t="s">
        <v>6949</v>
      </c>
      <c r="H1405" t="s">
        <v>6950</v>
      </c>
      <c r="I1405" t="s">
        <v>34</v>
      </c>
      <c r="J1405" t="s">
        <v>315</v>
      </c>
      <c r="K1405" t="s">
        <v>24</v>
      </c>
      <c r="L1405" t="s">
        <v>6951</v>
      </c>
      <c r="M1405" t="s">
        <v>6952</v>
      </c>
      <c r="N1405" t="s">
        <v>46</v>
      </c>
      <c r="P1405" t="s">
        <v>11812</v>
      </c>
      <c r="Q1405" t="s">
        <v>10392</v>
      </c>
      <c r="R1405">
        <v>1</v>
      </c>
      <c r="S1405" t="s">
        <v>10831</v>
      </c>
      <c r="Y1405" s="4" t="s">
        <v>10395</v>
      </c>
      <c r="Z1405" s="9">
        <v>1</v>
      </c>
    </row>
    <row r="1406" spans="1:26" x14ac:dyDescent="0.25">
      <c r="A1406" t="s">
        <v>5248</v>
      </c>
      <c r="B1406" t="s">
        <v>2779</v>
      </c>
      <c r="C1406" t="s">
        <v>76</v>
      </c>
      <c r="D1406" t="s">
        <v>102</v>
      </c>
      <c r="E1406" t="s">
        <v>18</v>
      </c>
      <c r="F1406" t="s">
        <v>5249</v>
      </c>
      <c r="G1406" t="s">
        <v>5250</v>
      </c>
      <c r="H1406" t="s">
        <v>5251</v>
      </c>
      <c r="I1406" t="s">
        <v>34</v>
      </c>
      <c r="J1406" t="s">
        <v>71</v>
      </c>
      <c r="K1406" t="s">
        <v>24</v>
      </c>
      <c r="L1406" t="s">
        <v>82</v>
      </c>
      <c r="M1406" t="s">
        <v>5252</v>
      </c>
      <c r="N1406" t="s">
        <v>46</v>
      </c>
      <c r="P1406" t="s">
        <v>10137</v>
      </c>
      <c r="Q1406" t="s">
        <v>10255</v>
      </c>
      <c r="R1406">
        <v>1</v>
      </c>
      <c r="S1406" t="s">
        <v>11813</v>
      </c>
      <c r="Y1406" s="4" t="s">
        <v>11687</v>
      </c>
      <c r="Z1406" s="9">
        <v>1</v>
      </c>
    </row>
    <row r="1407" spans="1:26" x14ac:dyDescent="0.25">
      <c r="A1407" t="s">
        <v>5248</v>
      </c>
      <c r="B1407" t="s">
        <v>2779</v>
      </c>
      <c r="C1407" t="s">
        <v>76</v>
      </c>
      <c r="D1407" t="s">
        <v>102</v>
      </c>
      <c r="E1407" t="s">
        <v>18</v>
      </c>
      <c r="F1407" t="s">
        <v>5249</v>
      </c>
      <c r="G1407" t="s">
        <v>5250</v>
      </c>
      <c r="H1407" t="s">
        <v>5251</v>
      </c>
      <c r="I1407" t="s">
        <v>34</v>
      </c>
      <c r="J1407" t="s">
        <v>71</v>
      </c>
      <c r="K1407" t="s">
        <v>24</v>
      </c>
      <c r="L1407" t="s">
        <v>82</v>
      </c>
      <c r="M1407" t="s">
        <v>5252</v>
      </c>
      <c r="N1407" t="s">
        <v>46</v>
      </c>
      <c r="P1407" t="s">
        <v>11814</v>
      </c>
      <c r="Q1407" t="s">
        <v>10255</v>
      </c>
      <c r="R1407">
        <v>1</v>
      </c>
      <c r="S1407" t="s">
        <v>11813</v>
      </c>
      <c r="Y1407" s="4" t="s">
        <v>12478</v>
      </c>
      <c r="Z1407" s="9">
        <v>1</v>
      </c>
    </row>
    <row r="1408" spans="1:26" x14ac:dyDescent="0.25">
      <c r="A1408" t="s">
        <v>5248</v>
      </c>
      <c r="B1408" t="s">
        <v>2779</v>
      </c>
      <c r="C1408" t="s">
        <v>76</v>
      </c>
      <c r="D1408" t="s">
        <v>102</v>
      </c>
      <c r="E1408" t="s">
        <v>18</v>
      </c>
      <c r="F1408" t="s">
        <v>5249</v>
      </c>
      <c r="G1408" t="s">
        <v>5250</v>
      </c>
      <c r="H1408" t="s">
        <v>5251</v>
      </c>
      <c r="I1408" t="s">
        <v>34</v>
      </c>
      <c r="J1408" t="s">
        <v>71</v>
      </c>
      <c r="K1408" t="s">
        <v>24</v>
      </c>
      <c r="L1408" t="s">
        <v>82</v>
      </c>
      <c r="M1408" t="s">
        <v>5252</v>
      </c>
      <c r="N1408" t="s">
        <v>46</v>
      </c>
      <c r="P1408" t="s">
        <v>11815</v>
      </c>
      <c r="Q1408" t="s">
        <v>10480</v>
      </c>
      <c r="R1408">
        <v>1</v>
      </c>
      <c r="S1408" t="s">
        <v>11813</v>
      </c>
      <c r="Y1408" s="4" t="s">
        <v>11700</v>
      </c>
      <c r="Z1408" s="9">
        <v>1</v>
      </c>
    </row>
    <row r="1409" spans="1:26" x14ac:dyDescent="0.25">
      <c r="A1409" t="s">
        <v>5248</v>
      </c>
      <c r="B1409" t="s">
        <v>2779</v>
      </c>
      <c r="C1409" t="s">
        <v>76</v>
      </c>
      <c r="D1409" t="s">
        <v>102</v>
      </c>
      <c r="E1409" t="s">
        <v>18</v>
      </c>
      <c r="F1409" t="s">
        <v>5249</v>
      </c>
      <c r="G1409" t="s">
        <v>5250</v>
      </c>
      <c r="H1409" t="s">
        <v>5251</v>
      </c>
      <c r="I1409" t="s">
        <v>34</v>
      </c>
      <c r="J1409" t="s">
        <v>71</v>
      </c>
      <c r="K1409" t="s">
        <v>24</v>
      </c>
      <c r="L1409" t="s">
        <v>82</v>
      </c>
      <c r="M1409" t="s">
        <v>5252</v>
      </c>
      <c r="N1409" t="s">
        <v>46</v>
      </c>
      <c r="P1409" t="s">
        <v>11816</v>
      </c>
      <c r="Q1409" t="s">
        <v>10172</v>
      </c>
      <c r="R1409">
        <v>1</v>
      </c>
      <c r="S1409" t="s">
        <v>11813</v>
      </c>
      <c r="Y1409" s="4" t="s">
        <v>12209</v>
      </c>
      <c r="Z1409" s="9">
        <v>1</v>
      </c>
    </row>
    <row r="1410" spans="1:26" x14ac:dyDescent="0.25">
      <c r="A1410" t="s">
        <v>5248</v>
      </c>
      <c r="B1410" t="s">
        <v>2779</v>
      </c>
      <c r="C1410" t="s">
        <v>76</v>
      </c>
      <c r="D1410" t="s">
        <v>102</v>
      </c>
      <c r="E1410" t="s">
        <v>18</v>
      </c>
      <c r="F1410" t="s">
        <v>5249</v>
      </c>
      <c r="G1410" t="s">
        <v>5250</v>
      </c>
      <c r="H1410" t="s">
        <v>5251</v>
      </c>
      <c r="I1410" t="s">
        <v>34</v>
      </c>
      <c r="J1410" t="s">
        <v>71</v>
      </c>
      <c r="K1410" t="s">
        <v>24</v>
      </c>
      <c r="L1410" t="s">
        <v>82</v>
      </c>
      <c r="M1410" t="s">
        <v>5252</v>
      </c>
      <c r="N1410" t="s">
        <v>46</v>
      </c>
      <c r="P1410" t="s">
        <v>11817</v>
      </c>
      <c r="Q1410" t="s">
        <v>11818</v>
      </c>
      <c r="R1410">
        <v>1</v>
      </c>
      <c r="S1410" t="s">
        <v>11813</v>
      </c>
      <c r="Y1410" s="4" t="s">
        <v>12617</v>
      </c>
      <c r="Z1410" s="9">
        <v>1</v>
      </c>
    </row>
    <row r="1411" spans="1:26" x14ac:dyDescent="0.25">
      <c r="A1411" t="s">
        <v>5248</v>
      </c>
      <c r="B1411" t="s">
        <v>2779</v>
      </c>
      <c r="C1411" t="s">
        <v>76</v>
      </c>
      <c r="D1411" t="s">
        <v>102</v>
      </c>
      <c r="E1411" t="s">
        <v>18</v>
      </c>
      <c r="F1411" t="s">
        <v>5249</v>
      </c>
      <c r="G1411" t="s">
        <v>5250</v>
      </c>
      <c r="H1411" t="s">
        <v>5251</v>
      </c>
      <c r="I1411" t="s">
        <v>34</v>
      </c>
      <c r="J1411" t="s">
        <v>71</v>
      </c>
      <c r="K1411" t="s">
        <v>24</v>
      </c>
      <c r="L1411" t="s">
        <v>82</v>
      </c>
      <c r="M1411" t="s">
        <v>5252</v>
      </c>
      <c r="N1411" t="s">
        <v>46</v>
      </c>
      <c r="P1411" t="s">
        <v>11819</v>
      </c>
      <c r="Q1411" t="s">
        <v>11818</v>
      </c>
      <c r="R1411">
        <v>1</v>
      </c>
      <c r="S1411" t="s">
        <v>11813</v>
      </c>
      <c r="Y1411" s="4" t="s">
        <v>13217</v>
      </c>
      <c r="Z1411" s="9">
        <v>1</v>
      </c>
    </row>
    <row r="1412" spans="1:26" x14ac:dyDescent="0.25">
      <c r="A1412" t="s">
        <v>5248</v>
      </c>
      <c r="B1412" t="s">
        <v>2779</v>
      </c>
      <c r="C1412" t="s">
        <v>76</v>
      </c>
      <c r="D1412" t="s">
        <v>102</v>
      </c>
      <c r="E1412" t="s">
        <v>18</v>
      </c>
      <c r="F1412" t="s">
        <v>5249</v>
      </c>
      <c r="G1412" t="s">
        <v>5250</v>
      </c>
      <c r="H1412" t="s">
        <v>5251</v>
      </c>
      <c r="I1412" t="s">
        <v>34</v>
      </c>
      <c r="J1412" t="s">
        <v>71</v>
      </c>
      <c r="K1412" t="s">
        <v>24</v>
      </c>
      <c r="L1412" t="s">
        <v>82</v>
      </c>
      <c r="M1412" t="s">
        <v>5252</v>
      </c>
      <c r="N1412" t="s">
        <v>46</v>
      </c>
      <c r="P1412" t="s">
        <v>11820</v>
      </c>
      <c r="Q1412" t="s">
        <v>11818</v>
      </c>
      <c r="R1412">
        <v>1</v>
      </c>
      <c r="S1412" t="s">
        <v>11813</v>
      </c>
      <c r="Y1412" s="4" t="s">
        <v>11755</v>
      </c>
      <c r="Z1412" s="9">
        <v>1</v>
      </c>
    </row>
    <row r="1413" spans="1:26" x14ac:dyDescent="0.25">
      <c r="A1413" t="s">
        <v>5248</v>
      </c>
      <c r="B1413" t="s">
        <v>2779</v>
      </c>
      <c r="C1413" t="s">
        <v>76</v>
      </c>
      <c r="D1413" t="s">
        <v>102</v>
      </c>
      <c r="E1413" t="s">
        <v>18</v>
      </c>
      <c r="F1413" t="s">
        <v>5249</v>
      </c>
      <c r="G1413" t="s">
        <v>5250</v>
      </c>
      <c r="H1413" t="s">
        <v>5251</v>
      </c>
      <c r="I1413" t="s">
        <v>34</v>
      </c>
      <c r="J1413" t="s">
        <v>71</v>
      </c>
      <c r="K1413" t="s">
        <v>24</v>
      </c>
      <c r="L1413" t="s">
        <v>82</v>
      </c>
      <c r="M1413" t="s">
        <v>5252</v>
      </c>
      <c r="N1413" t="s">
        <v>46</v>
      </c>
      <c r="P1413" t="s">
        <v>11821</v>
      </c>
      <c r="Q1413" t="s">
        <v>11818</v>
      </c>
      <c r="R1413">
        <v>1</v>
      </c>
      <c r="S1413" t="s">
        <v>11813</v>
      </c>
      <c r="Y1413" s="4" t="s">
        <v>12334</v>
      </c>
      <c r="Z1413" s="9">
        <v>1</v>
      </c>
    </row>
    <row r="1414" spans="1:26" x14ac:dyDescent="0.25">
      <c r="A1414" t="s">
        <v>5248</v>
      </c>
      <c r="B1414" t="s">
        <v>2779</v>
      </c>
      <c r="C1414" t="s">
        <v>76</v>
      </c>
      <c r="D1414" t="s">
        <v>102</v>
      </c>
      <c r="E1414" t="s">
        <v>18</v>
      </c>
      <c r="F1414" t="s">
        <v>5249</v>
      </c>
      <c r="G1414" t="s">
        <v>5250</v>
      </c>
      <c r="H1414" t="s">
        <v>5251</v>
      </c>
      <c r="I1414" t="s">
        <v>34</v>
      </c>
      <c r="J1414" t="s">
        <v>71</v>
      </c>
      <c r="K1414" t="s">
        <v>24</v>
      </c>
      <c r="L1414" t="s">
        <v>82</v>
      </c>
      <c r="M1414" t="s">
        <v>5252</v>
      </c>
      <c r="N1414" t="s">
        <v>46</v>
      </c>
      <c r="P1414" t="s">
        <v>10601</v>
      </c>
      <c r="Q1414" t="s">
        <v>10594</v>
      </c>
      <c r="R1414">
        <v>1</v>
      </c>
      <c r="S1414" t="s">
        <v>11813</v>
      </c>
      <c r="Y1414" s="4" t="s">
        <v>10953</v>
      </c>
      <c r="Z1414" s="9">
        <v>1</v>
      </c>
    </row>
    <row r="1415" spans="1:26" x14ac:dyDescent="0.25">
      <c r="A1415" t="s">
        <v>5248</v>
      </c>
      <c r="B1415" t="s">
        <v>2779</v>
      </c>
      <c r="C1415" t="s">
        <v>76</v>
      </c>
      <c r="D1415" t="s">
        <v>102</v>
      </c>
      <c r="E1415" t="s">
        <v>18</v>
      </c>
      <c r="F1415" t="s">
        <v>5249</v>
      </c>
      <c r="G1415" t="s">
        <v>5250</v>
      </c>
      <c r="H1415" t="s">
        <v>5251</v>
      </c>
      <c r="I1415" t="s">
        <v>34</v>
      </c>
      <c r="J1415" t="s">
        <v>71</v>
      </c>
      <c r="K1415" t="s">
        <v>24</v>
      </c>
      <c r="L1415" t="s">
        <v>82</v>
      </c>
      <c r="M1415" t="s">
        <v>5252</v>
      </c>
      <c r="N1415" t="s">
        <v>46</v>
      </c>
      <c r="P1415" t="s">
        <v>11822</v>
      </c>
      <c r="Q1415" t="s">
        <v>11823</v>
      </c>
      <c r="R1415">
        <v>1</v>
      </c>
      <c r="S1415" t="s">
        <v>11813</v>
      </c>
      <c r="Y1415" s="4" t="s">
        <v>12975</v>
      </c>
      <c r="Z1415" s="9">
        <v>1</v>
      </c>
    </row>
    <row r="1416" spans="1:26" x14ac:dyDescent="0.25">
      <c r="A1416" t="s">
        <v>5248</v>
      </c>
      <c r="B1416" t="s">
        <v>2779</v>
      </c>
      <c r="C1416" t="s">
        <v>76</v>
      </c>
      <c r="D1416" t="s">
        <v>102</v>
      </c>
      <c r="E1416" t="s">
        <v>18</v>
      </c>
      <c r="F1416" t="s">
        <v>5249</v>
      </c>
      <c r="G1416" t="s">
        <v>5250</v>
      </c>
      <c r="H1416" t="s">
        <v>5251</v>
      </c>
      <c r="I1416" t="s">
        <v>34</v>
      </c>
      <c r="J1416" t="s">
        <v>71</v>
      </c>
      <c r="K1416" t="s">
        <v>24</v>
      </c>
      <c r="L1416" t="s">
        <v>82</v>
      </c>
      <c r="M1416" t="s">
        <v>5252</v>
      </c>
      <c r="N1416" t="s">
        <v>46</v>
      </c>
      <c r="P1416" t="s">
        <v>11824</v>
      </c>
      <c r="Q1416" t="s">
        <v>11142</v>
      </c>
      <c r="R1416">
        <v>1</v>
      </c>
      <c r="S1416" t="s">
        <v>11813</v>
      </c>
      <c r="Y1416" s="4" t="s">
        <v>11965</v>
      </c>
      <c r="Z1416" s="9">
        <v>1</v>
      </c>
    </row>
    <row r="1417" spans="1:26" x14ac:dyDescent="0.25">
      <c r="A1417" t="s">
        <v>5248</v>
      </c>
      <c r="B1417" t="s">
        <v>2779</v>
      </c>
      <c r="C1417" t="s">
        <v>76</v>
      </c>
      <c r="D1417" t="s">
        <v>102</v>
      </c>
      <c r="E1417" t="s">
        <v>18</v>
      </c>
      <c r="F1417" t="s">
        <v>5249</v>
      </c>
      <c r="G1417" t="s">
        <v>5250</v>
      </c>
      <c r="H1417" t="s">
        <v>5251</v>
      </c>
      <c r="I1417" t="s">
        <v>34</v>
      </c>
      <c r="J1417" t="s">
        <v>71</v>
      </c>
      <c r="K1417" t="s">
        <v>24</v>
      </c>
      <c r="L1417" t="s">
        <v>82</v>
      </c>
      <c r="M1417" t="s">
        <v>5252</v>
      </c>
      <c r="N1417" t="s">
        <v>46</v>
      </c>
      <c r="P1417" t="s">
        <v>11825</v>
      </c>
      <c r="Q1417" t="s">
        <v>11142</v>
      </c>
      <c r="R1417">
        <v>1</v>
      </c>
      <c r="S1417" t="s">
        <v>11813</v>
      </c>
      <c r="Y1417" s="4" t="s">
        <v>12528</v>
      </c>
      <c r="Z1417" s="9">
        <v>1</v>
      </c>
    </row>
    <row r="1418" spans="1:26" x14ac:dyDescent="0.25">
      <c r="A1418" t="s">
        <v>5248</v>
      </c>
      <c r="B1418" t="s">
        <v>2779</v>
      </c>
      <c r="C1418" t="s">
        <v>76</v>
      </c>
      <c r="D1418" t="s">
        <v>102</v>
      </c>
      <c r="E1418" t="s">
        <v>18</v>
      </c>
      <c r="F1418" t="s">
        <v>5249</v>
      </c>
      <c r="G1418" t="s">
        <v>5250</v>
      </c>
      <c r="H1418" t="s">
        <v>5251</v>
      </c>
      <c r="I1418" t="s">
        <v>34</v>
      </c>
      <c r="J1418" t="s">
        <v>71</v>
      </c>
      <c r="K1418" t="s">
        <v>24</v>
      </c>
      <c r="L1418" t="s">
        <v>82</v>
      </c>
      <c r="M1418" t="s">
        <v>5252</v>
      </c>
      <c r="N1418" t="s">
        <v>46</v>
      </c>
      <c r="P1418" t="s">
        <v>10579</v>
      </c>
      <c r="Q1418" t="s">
        <v>11142</v>
      </c>
      <c r="R1418">
        <v>1</v>
      </c>
      <c r="S1418" t="s">
        <v>11813</v>
      </c>
      <c r="Y1418" s="4" t="s">
        <v>12074</v>
      </c>
      <c r="Z1418" s="9">
        <v>1</v>
      </c>
    </row>
    <row r="1419" spans="1:26" x14ac:dyDescent="0.25">
      <c r="A1419" t="s">
        <v>5248</v>
      </c>
      <c r="B1419" t="s">
        <v>2779</v>
      </c>
      <c r="C1419" t="s">
        <v>76</v>
      </c>
      <c r="D1419" t="s">
        <v>102</v>
      </c>
      <c r="E1419" t="s">
        <v>18</v>
      </c>
      <c r="F1419" t="s">
        <v>5249</v>
      </c>
      <c r="G1419" t="s">
        <v>5250</v>
      </c>
      <c r="H1419" t="s">
        <v>5251</v>
      </c>
      <c r="I1419" t="s">
        <v>34</v>
      </c>
      <c r="J1419" t="s">
        <v>71</v>
      </c>
      <c r="K1419" t="s">
        <v>24</v>
      </c>
      <c r="L1419" t="s">
        <v>82</v>
      </c>
      <c r="M1419" t="s">
        <v>5252</v>
      </c>
      <c r="N1419" t="s">
        <v>46</v>
      </c>
      <c r="P1419" t="s">
        <v>11826</v>
      </c>
      <c r="Q1419" t="s">
        <v>11142</v>
      </c>
      <c r="R1419">
        <v>1</v>
      </c>
      <c r="S1419" t="s">
        <v>11813</v>
      </c>
      <c r="Y1419" s="4" t="s">
        <v>12170</v>
      </c>
      <c r="Z1419" s="9">
        <v>1</v>
      </c>
    </row>
    <row r="1420" spans="1:26" x14ac:dyDescent="0.25">
      <c r="A1420" t="s">
        <v>5248</v>
      </c>
      <c r="B1420" t="s">
        <v>2779</v>
      </c>
      <c r="C1420" t="s">
        <v>76</v>
      </c>
      <c r="D1420" t="s">
        <v>102</v>
      </c>
      <c r="E1420" t="s">
        <v>18</v>
      </c>
      <c r="F1420" t="s">
        <v>5249</v>
      </c>
      <c r="G1420" t="s">
        <v>5250</v>
      </c>
      <c r="H1420" t="s">
        <v>5251</v>
      </c>
      <c r="I1420" t="s">
        <v>34</v>
      </c>
      <c r="J1420" t="s">
        <v>71</v>
      </c>
      <c r="K1420" t="s">
        <v>24</v>
      </c>
      <c r="L1420" t="s">
        <v>82</v>
      </c>
      <c r="M1420" t="s">
        <v>5252</v>
      </c>
      <c r="N1420" t="s">
        <v>46</v>
      </c>
      <c r="P1420" t="s">
        <v>10438</v>
      </c>
      <c r="Q1420" t="s">
        <v>11142</v>
      </c>
      <c r="R1420">
        <v>1</v>
      </c>
      <c r="S1420" t="s">
        <v>11813</v>
      </c>
      <c r="Y1420" s="4" t="s">
        <v>10989</v>
      </c>
      <c r="Z1420" s="9">
        <v>1</v>
      </c>
    </row>
    <row r="1421" spans="1:26" x14ac:dyDescent="0.25">
      <c r="A1421" t="s">
        <v>5248</v>
      </c>
      <c r="B1421" t="s">
        <v>2779</v>
      </c>
      <c r="C1421" t="s">
        <v>76</v>
      </c>
      <c r="D1421" t="s">
        <v>102</v>
      </c>
      <c r="E1421" t="s">
        <v>18</v>
      </c>
      <c r="F1421" t="s">
        <v>5249</v>
      </c>
      <c r="G1421" t="s">
        <v>5250</v>
      </c>
      <c r="H1421" t="s">
        <v>5251</v>
      </c>
      <c r="I1421" t="s">
        <v>34</v>
      </c>
      <c r="J1421" t="s">
        <v>71</v>
      </c>
      <c r="K1421" t="s">
        <v>24</v>
      </c>
      <c r="L1421" t="s">
        <v>82</v>
      </c>
      <c r="M1421" t="s">
        <v>5252</v>
      </c>
      <c r="N1421" t="s">
        <v>46</v>
      </c>
      <c r="P1421" t="s">
        <v>11827</v>
      </c>
      <c r="Q1421" t="s">
        <v>11142</v>
      </c>
      <c r="R1421">
        <v>1</v>
      </c>
      <c r="S1421" t="s">
        <v>11813</v>
      </c>
      <c r="Y1421" s="4" t="s">
        <v>12142</v>
      </c>
      <c r="Z1421" s="9">
        <v>1</v>
      </c>
    </row>
    <row r="1422" spans="1:26" x14ac:dyDescent="0.25">
      <c r="A1422" t="s">
        <v>5248</v>
      </c>
      <c r="B1422" t="s">
        <v>2779</v>
      </c>
      <c r="C1422" t="s">
        <v>76</v>
      </c>
      <c r="D1422" t="s">
        <v>102</v>
      </c>
      <c r="E1422" t="s">
        <v>18</v>
      </c>
      <c r="F1422" t="s">
        <v>5249</v>
      </c>
      <c r="G1422" t="s">
        <v>5250</v>
      </c>
      <c r="H1422" t="s">
        <v>5251</v>
      </c>
      <c r="I1422" t="s">
        <v>34</v>
      </c>
      <c r="J1422" t="s">
        <v>71</v>
      </c>
      <c r="K1422" t="s">
        <v>24</v>
      </c>
      <c r="L1422" t="s">
        <v>82</v>
      </c>
      <c r="M1422" t="s">
        <v>5252</v>
      </c>
      <c r="N1422" t="s">
        <v>46</v>
      </c>
      <c r="P1422" t="s">
        <v>11828</v>
      </c>
      <c r="Q1422" t="s">
        <v>11829</v>
      </c>
      <c r="R1422">
        <v>1</v>
      </c>
      <c r="S1422" t="s">
        <v>11813</v>
      </c>
      <c r="Y1422" s="4" t="s">
        <v>11178</v>
      </c>
      <c r="Z1422" s="9">
        <v>1</v>
      </c>
    </row>
    <row r="1423" spans="1:26" x14ac:dyDescent="0.25">
      <c r="A1423" t="s">
        <v>5248</v>
      </c>
      <c r="B1423" t="s">
        <v>2779</v>
      </c>
      <c r="C1423" t="s">
        <v>76</v>
      </c>
      <c r="D1423" t="s">
        <v>102</v>
      </c>
      <c r="E1423" t="s">
        <v>18</v>
      </c>
      <c r="F1423" t="s">
        <v>5249</v>
      </c>
      <c r="G1423" t="s">
        <v>5250</v>
      </c>
      <c r="H1423" t="s">
        <v>5251</v>
      </c>
      <c r="I1423" t="s">
        <v>34</v>
      </c>
      <c r="J1423" t="s">
        <v>71</v>
      </c>
      <c r="K1423" t="s">
        <v>24</v>
      </c>
      <c r="L1423" t="s">
        <v>82</v>
      </c>
      <c r="M1423" t="s">
        <v>5252</v>
      </c>
      <c r="N1423" t="s">
        <v>46</v>
      </c>
      <c r="P1423" t="s">
        <v>11830</v>
      </c>
      <c r="Q1423" t="s">
        <v>11829</v>
      </c>
      <c r="R1423">
        <v>1</v>
      </c>
      <c r="S1423" t="s">
        <v>11813</v>
      </c>
      <c r="Y1423" s="4" t="s">
        <v>11430</v>
      </c>
      <c r="Z1423" s="9">
        <v>1</v>
      </c>
    </row>
    <row r="1424" spans="1:26" x14ac:dyDescent="0.25">
      <c r="A1424" t="s">
        <v>5248</v>
      </c>
      <c r="B1424" t="s">
        <v>2779</v>
      </c>
      <c r="C1424" t="s">
        <v>76</v>
      </c>
      <c r="D1424" t="s">
        <v>102</v>
      </c>
      <c r="E1424" t="s">
        <v>18</v>
      </c>
      <c r="F1424" t="s">
        <v>5249</v>
      </c>
      <c r="G1424" t="s">
        <v>5250</v>
      </c>
      <c r="H1424" t="s">
        <v>5251</v>
      </c>
      <c r="I1424" t="s">
        <v>34</v>
      </c>
      <c r="J1424" t="s">
        <v>71</v>
      </c>
      <c r="K1424" t="s">
        <v>24</v>
      </c>
      <c r="L1424" t="s">
        <v>82</v>
      </c>
      <c r="M1424" t="s">
        <v>5252</v>
      </c>
      <c r="N1424" t="s">
        <v>46</v>
      </c>
      <c r="P1424" t="s">
        <v>11831</v>
      </c>
      <c r="Q1424" t="s">
        <v>11832</v>
      </c>
      <c r="R1424">
        <v>1</v>
      </c>
      <c r="S1424" t="s">
        <v>11813</v>
      </c>
      <c r="Y1424" s="4" t="s">
        <v>13212</v>
      </c>
      <c r="Z1424" s="9">
        <v>1</v>
      </c>
    </row>
    <row r="1425" spans="1:26" x14ac:dyDescent="0.25">
      <c r="A1425" t="s">
        <v>5248</v>
      </c>
      <c r="B1425" t="s">
        <v>2779</v>
      </c>
      <c r="C1425" t="s">
        <v>76</v>
      </c>
      <c r="D1425" t="s">
        <v>102</v>
      </c>
      <c r="E1425" t="s">
        <v>18</v>
      </c>
      <c r="F1425" t="s">
        <v>5249</v>
      </c>
      <c r="G1425" t="s">
        <v>5250</v>
      </c>
      <c r="H1425" t="s">
        <v>5251</v>
      </c>
      <c r="I1425" t="s">
        <v>34</v>
      </c>
      <c r="J1425" t="s">
        <v>71</v>
      </c>
      <c r="K1425" t="s">
        <v>24</v>
      </c>
      <c r="L1425" t="s">
        <v>82</v>
      </c>
      <c r="M1425" t="s">
        <v>5252</v>
      </c>
      <c r="N1425" t="s">
        <v>46</v>
      </c>
      <c r="P1425" t="s">
        <v>11833</v>
      </c>
      <c r="Q1425" t="s">
        <v>11834</v>
      </c>
      <c r="R1425">
        <v>1</v>
      </c>
      <c r="S1425" t="s">
        <v>11813</v>
      </c>
      <c r="Y1425" s="4" t="s">
        <v>10696</v>
      </c>
      <c r="Z1425" s="9">
        <v>1</v>
      </c>
    </row>
    <row r="1426" spans="1:26" x14ac:dyDescent="0.25">
      <c r="A1426" t="s">
        <v>5248</v>
      </c>
      <c r="B1426" t="s">
        <v>2779</v>
      </c>
      <c r="C1426" t="s">
        <v>76</v>
      </c>
      <c r="D1426" t="s">
        <v>102</v>
      </c>
      <c r="E1426" t="s">
        <v>18</v>
      </c>
      <c r="F1426" t="s">
        <v>5249</v>
      </c>
      <c r="G1426" t="s">
        <v>5250</v>
      </c>
      <c r="H1426" t="s">
        <v>5251</v>
      </c>
      <c r="I1426" t="s">
        <v>34</v>
      </c>
      <c r="J1426" t="s">
        <v>71</v>
      </c>
      <c r="K1426" t="s">
        <v>24</v>
      </c>
      <c r="L1426" t="s">
        <v>82</v>
      </c>
      <c r="M1426" t="s">
        <v>5252</v>
      </c>
      <c r="N1426" t="s">
        <v>46</v>
      </c>
      <c r="P1426" t="s">
        <v>10252</v>
      </c>
      <c r="Q1426" t="s">
        <v>11834</v>
      </c>
      <c r="R1426">
        <v>1</v>
      </c>
      <c r="S1426" t="s">
        <v>11813</v>
      </c>
      <c r="Y1426" s="4" t="s">
        <v>10271</v>
      </c>
      <c r="Z1426" s="9">
        <v>1</v>
      </c>
    </row>
    <row r="1427" spans="1:26" x14ac:dyDescent="0.25">
      <c r="A1427" t="s">
        <v>5248</v>
      </c>
      <c r="B1427" t="s">
        <v>2779</v>
      </c>
      <c r="C1427" t="s">
        <v>76</v>
      </c>
      <c r="D1427" t="s">
        <v>102</v>
      </c>
      <c r="E1427" t="s">
        <v>18</v>
      </c>
      <c r="F1427" t="s">
        <v>5249</v>
      </c>
      <c r="G1427" t="s">
        <v>5250</v>
      </c>
      <c r="H1427" t="s">
        <v>5251</v>
      </c>
      <c r="I1427" t="s">
        <v>34</v>
      </c>
      <c r="J1427" t="s">
        <v>71</v>
      </c>
      <c r="K1427" t="s">
        <v>24</v>
      </c>
      <c r="L1427" t="s">
        <v>82</v>
      </c>
      <c r="M1427" t="s">
        <v>5252</v>
      </c>
      <c r="N1427" t="s">
        <v>46</v>
      </c>
      <c r="P1427" t="s">
        <v>11835</v>
      </c>
      <c r="Q1427" t="s">
        <v>11834</v>
      </c>
      <c r="R1427">
        <v>1</v>
      </c>
      <c r="S1427" t="s">
        <v>11813</v>
      </c>
      <c r="Y1427" s="4" t="s">
        <v>11475</v>
      </c>
      <c r="Z1427" s="9">
        <v>1</v>
      </c>
    </row>
    <row r="1428" spans="1:26" x14ac:dyDescent="0.25">
      <c r="A1428" t="s">
        <v>5248</v>
      </c>
      <c r="B1428" t="s">
        <v>2779</v>
      </c>
      <c r="C1428" t="s">
        <v>76</v>
      </c>
      <c r="D1428" t="s">
        <v>102</v>
      </c>
      <c r="E1428" t="s">
        <v>18</v>
      </c>
      <c r="F1428" t="s">
        <v>5249</v>
      </c>
      <c r="G1428" t="s">
        <v>5250</v>
      </c>
      <c r="H1428" t="s">
        <v>5251</v>
      </c>
      <c r="I1428" t="s">
        <v>34</v>
      </c>
      <c r="J1428" t="s">
        <v>71</v>
      </c>
      <c r="K1428" t="s">
        <v>24</v>
      </c>
      <c r="L1428" t="s">
        <v>82</v>
      </c>
      <c r="M1428" t="s">
        <v>5252</v>
      </c>
      <c r="N1428" t="s">
        <v>46</v>
      </c>
      <c r="P1428" t="s">
        <v>11836</v>
      </c>
      <c r="Q1428" t="s">
        <v>11328</v>
      </c>
      <c r="R1428">
        <v>1</v>
      </c>
      <c r="S1428" t="s">
        <v>11813</v>
      </c>
      <c r="Y1428" s="4" t="s">
        <v>13036</v>
      </c>
      <c r="Z1428" s="9">
        <v>1</v>
      </c>
    </row>
    <row r="1429" spans="1:26" x14ac:dyDescent="0.25">
      <c r="A1429" t="s">
        <v>2778</v>
      </c>
      <c r="B1429" t="s">
        <v>2779</v>
      </c>
      <c r="C1429" t="s">
        <v>76</v>
      </c>
      <c r="D1429" t="s">
        <v>102</v>
      </c>
      <c r="E1429" t="s">
        <v>18</v>
      </c>
      <c r="F1429" t="s">
        <v>2780</v>
      </c>
      <c r="G1429" t="s">
        <v>2781</v>
      </c>
      <c r="H1429" t="s">
        <v>2782</v>
      </c>
      <c r="I1429" t="s">
        <v>34</v>
      </c>
      <c r="J1429" t="s">
        <v>2783</v>
      </c>
      <c r="K1429" t="s">
        <v>24</v>
      </c>
      <c r="L1429" t="s">
        <v>82</v>
      </c>
      <c r="M1429" t="s">
        <v>2784</v>
      </c>
      <c r="N1429" t="s">
        <v>46</v>
      </c>
      <c r="P1429" t="s">
        <v>11837</v>
      </c>
      <c r="Q1429" t="s">
        <v>10297</v>
      </c>
      <c r="R1429">
        <v>1</v>
      </c>
      <c r="S1429" t="s">
        <v>11838</v>
      </c>
      <c r="Y1429" s="4" t="s">
        <v>11690</v>
      </c>
      <c r="Z1429" s="9">
        <v>1</v>
      </c>
    </row>
    <row r="1430" spans="1:26" x14ac:dyDescent="0.25">
      <c r="A1430" t="s">
        <v>2778</v>
      </c>
      <c r="B1430" t="s">
        <v>2779</v>
      </c>
      <c r="C1430" t="s">
        <v>76</v>
      </c>
      <c r="D1430" t="s">
        <v>102</v>
      </c>
      <c r="E1430" t="s">
        <v>18</v>
      </c>
      <c r="F1430" t="s">
        <v>2780</v>
      </c>
      <c r="G1430" t="s">
        <v>2781</v>
      </c>
      <c r="H1430" t="s">
        <v>2782</v>
      </c>
      <c r="I1430" t="s">
        <v>34</v>
      </c>
      <c r="J1430" t="s">
        <v>2783</v>
      </c>
      <c r="K1430" t="s">
        <v>24</v>
      </c>
      <c r="L1430" t="s">
        <v>82</v>
      </c>
      <c r="M1430" t="s">
        <v>2784</v>
      </c>
      <c r="N1430" t="s">
        <v>46</v>
      </c>
      <c r="P1430" t="s">
        <v>11839</v>
      </c>
      <c r="Q1430" t="s">
        <v>10850</v>
      </c>
      <c r="R1430">
        <v>1</v>
      </c>
      <c r="S1430" t="s">
        <v>11838</v>
      </c>
      <c r="Y1430" s="4" t="s">
        <v>11997</v>
      </c>
      <c r="Z1430" s="9">
        <v>1</v>
      </c>
    </row>
    <row r="1431" spans="1:26" x14ac:dyDescent="0.25">
      <c r="A1431" t="s">
        <v>2778</v>
      </c>
      <c r="B1431" t="s">
        <v>2779</v>
      </c>
      <c r="C1431" t="s">
        <v>76</v>
      </c>
      <c r="D1431" t="s">
        <v>102</v>
      </c>
      <c r="E1431" t="s">
        <v>18</v>
      </c>
      <c r="F1431" t="s">
        <v>2780</v>
      </c>
      <c r="G1431" t="s">
        <v>2781</v>
      </c>
      <c r="H1431" t="s">
        <v>2782</v>
      </c>
      <c r="I1431" t="s">
        <v>34</v>
      </c>
      <c r="J1431" t="s">
        <v>2783</v>
      </c>
      <c r="K1431" t="s">
        <v>24</v>
      </c>
      <c r="L1431" t="s">
        <v>82</v>
      </c>
      <c r="M1431" t="s">
        <v>2784</v>
      </c>
      <c r="N1431" t="s">
        <v>46</v>
      </c>
      <c r="P1431" t="s">
        <v>11840</v>
      </c>
      <c r="Q1431" t="s">
        <v>10850</v>
      </c>
      <c r="R1431">
        <v>1</v>
      </c>
      <c r="S1431" t="s">
        <v>11838</v>
      </c>
      <c r="Y1431" s="4" t="s">
        <v>12995</v>
      </c>
      <c r="Z1431" s="9">
        <v>1</v>
      </c>
    </row>
    <row r="1432" spans="1:26" x14ac:dyDescent="0.25">
      <c r="A1432" t="s">
        <v>2778</v>
      </c>
      <c r="B1432" t="s">
        <v>2779</v>
      </c>
      <c r="C1432" t="s">
        <v>76</v>
      </c>
      <c r="D1432" t="s">
        <v>102</v>
      </c>
      <c r="E1432" t="s">
        <v>18</v>
      </c>
      <c r="F1432" t="s">
        <v>2780</v>
      </c>
      <c r="G1432" t="s">
        <v>2781</v>
      </c>
      <c r="H1432" t="s">
        <v>2782</v>
      </c>
      <c r="I1432" t="s">
        <v>34</v>
      </c>
      <c r="J1432" t="s">
        <v>2783</v>
      </c>
      <c r="K1432" t="s">
        <v>24</v>
      </c>
      <c r="L1432" t="s">
        <v>82</v>
      </c>
      <c r="M1432" t="s">
        <v>2784</v>
      </c>
      <c r="N1432" t="s">
        <v>46</v>
      </c>
      <c r="P1432" t="s">
        <v>11841</v>
      </c>
      <c r="Q1432" t="s">
        <v>10850</v>
      </c>
      <c r="R1432">
        <v>1</v>
      </c>
      <c r="S1432" t="s">
        <v>11838</v>
      </c>
      <c r="Y1432" s="4" t="s">
        <v>10195</v>
      </c>
      <c r="Z1432" s="9">
        <v>1</v>
      </c>
    </row>
    <row r="1433" spans="1:26" x14ac:dyDescent="0.25">
      <c r="A1433" t="s">
        <v>2778</v>
      </c>
      <c r="B1433" t="s">
        <v>2779</v>
      </c>
      <c r="C1433" t="s">
        <v>76</v>
      </c>
      <c r="D1433" t="s">
        <v>102</v>
      </c>
      <c r="E1433" t="s">
        <v>18</v>
      </c>
      <c r="F1433" t="s">
        <v>2780</v>
      </c>
      <c r="G1433" t="s">
        <v>2781</v>
      </c>
      <c r="H1433" t="s">
        <v>2782</v>
      </c>
      <c r="I1433" t="s">
        <v>34</v>
      </c>
      <c r="J1433" t="s">
        <v>2783</v>
      </c>
      <c r="K1433" t="s">
        <v>24</v>
      </c>
      <c r="L1433" t="s">
        <v>82</v>
      </c>
      <c r="M1433" t="s">
        <v>2784</v>
      </c>
      <c r="N1433" t="s">
        <v>46</v>
      </c>
      <c r="P1433" t="s">
        <v>11835</v>
      </c>
      <c r="Q1433" t="s">
        <v>10850</v>
      </c>
      <c r="R1433">
        <v>1</v>
      </c>
      <c r="S1433" t="s">
        <v>11838</v>
      </c>
      <c r="Y1433" s="4" t="s">
        <v>12623</v>
      </c>
      <c r="Z1433" s="9">
        <v>1</v>
      </c>
    </row>
    <row r="1434" spans="1:26" x14ac:dyDescent="0.25">
      <c r="A1434" t="s">
        <v>2778</v>
      </c>
      <c r="B1434" t="s">
        <v>2779</v>
      </c>
      <c r="C1434" t="s">
        <v>76</v>
      </c>
      <c r="D1434" t="s">
        <v>102</v>
      </c>
      <c r="E1434" t="s">
        <v>18</v>
      </c>
      <c r="F1434" t="s">
        <v>2780</v>
      </c>
      <c r="G1434" t="s">
        <v>2781</v>
      </c>
      <c r="H1434" t="s">
        <v>2782</v>
      </c>
      <c r="I1434" t="s">
        <v>34</v>
      </c>
      <c r="J1434" t="s">
        <v>2783</v>
      </c>
      <c r="K1434" t="s">
        <v>24</v>
      </c>
      <c r="L1434" t="s">
        <v>82</v>
      </c>
      <c r="M1434" t="s">
        <v>2784</v>
      </c>
      <c r="N1434" t="s">
        <v>46</v>
      </c>
      <c r="P1434" t="s">
        <v>11842</v>
      </c>
      <c r="Q1434" t="s">
        <v>10586</v>
      </c>
      <c r="R1434">
        <v>1</v>
      </c>
      <c r="S1434" t="s">
        <v>11838</v>
      </c>
      <c r="Y1434" s="4" t="s">
        <v>10464</v>
      </c>
      <c r="Z1434" s="9">
        <v>1</v>
      </c>
    </row>
    <row r="1435" spans="1:26" x14ac:dyDescent="0.25">
      <c r="A1435" t="s">
        <v>2778</v>
      </c>
      <c r="B1435" t="s">
        <v>2779</v>
      </c>
      <c r="C1435" t="s">
        <v>76</v>
      </c>
      <c r="D1435" t="s">
        <v>102</v>
      </c>
      <c r="E1435" t="s">
        <v>18</v>
      </c>
      <c r="F1435" t="s">
        <v>2780</v>
      </c>
      <c r="G1435" t="s">
        <v>2781</v>
      </c>
      <c r="H1435" t="s">
        <v>2782</v>
      </c>
      <c r="I1435" t="s">
        <v>34</v>
      </c>
      <c r="J1435" t="s">
        <v>2783</v>
      </c>
      <c r="K1435" t="s">
        <v>24</v>
      </c>
      <c r="L1435" t="s">
        <v>82</v>
      </c>
      <c r="M1435" t="s">
        <v>2784</v>
      </c>
      <c r="N1435" t="s">
        <v>46</v>
      </c>
      <c r="P1435" t="s">
        <v>11816</v>
      </c>
      <c r="Q1435" t="s">
        <v>11048</v>
      </c>
      <c r="R1435">
        <v>1</v>
      </c>
      <c r="S1435" t="s">
        <v>11838</v>
      </c>
      <c r="Y1435" s="4" t="s">
        <v>12848</v>
      </c>
      <c r="Z1435" s="9">
        <v>1</v>
      </c>
    </row>
    <row r="1436" spans="1:26" x14ac:dyDescent="0.25">
      <c r="A1436" t="s">
        <v>2778</v>
      </c>
      <c r="B1436" t="s">
        <v>2779</v>
      </c>
      <c r="C1436" t="s">
        <v>76</v>
      </c>
      <c r="D1436" t="s">
        <v>102</v>
      </c>
      <c r="E1436" t="s">
        <v>18</v>
      </c>
      <c r="F1436" t="s">
        <v>2780</v>
      </c>
      <c r="G1436" t="s">
        <v>2781</v>
      </c>
      <c r="H1436" t="s">
        <v>2782</v>
      </c>
      <c r="I1436" t="s">
        <v>34</v>
      </c>
      <c r="J1436" t="s">
        <v>2783</v>
      </c>
      <c r="K1436" t="s">
        <v>24</v>
      </c>
      <c r="L1436" t="s">
        <v>82</v>
      </c>
      <c r="M1436" t="s">
        <v>2784</v>
      </c>
      <c r="N1436" t="s">
        <v>46</v>
      </c>
      <c r="P1436" t="s">
        <v>11843</v>
      </c>
      <c r="Q1436" t="s">
        <v>10644</v>
      </c>
      <c r="R1436">
        <v>1</v>
      </c>
      <c r="S1436" t="s">
        <v>11838</v>
      </c>
      <c r="Y1436" s="4" t="s">
        <v>11761</v>
      </c>
      <c r="Z1436" s="9">
        <v>1</v>
      </c>
    </row>
    <row r="1437" spans="1:26" x14ac:dyDescent="0.25">
      <c r="A1437" t="s">
        <v>2778</v>
      </c>
      <c r="B1437" t="s">
        <v>2779</v>
      </c>
      <c r="C1437" t="s">
        <v>76</v>
      </c>
      <c r="D1437" t="s">
        <v>102</v>
      </c>
      <c r="E1437" t="s">
        <v>18</v>
      </c>
      <c r="F1437" t="s">
        <v>2780</v>
      </c>
      <c r="G1437" t="s">
        <v>2781</v>
      </c>
      <c r="H1437" t="s">
        <v>2782</v>
      </c>
      <c r="I1437" t="s">
        <v>34</v>
      </c>
      <c r="J1437" t="s">
        <v>2783</v>
      </c>
      <c r="K1437" t="s">
        <v>24</v>
      </c>
      <c r="L1437" t="s">
        <v>82</v>
      </c>
      <c r="M1437" t="s">
        <v>2784</v>
      </c>
      <c r="N1437" t="s">
        <v>46</v>
      </c>
      <c r="P1437" t="s">
        <v>10601</v>
      </c>
      <c r="Q1437" t="s">
        <v>10636</v>
      </c>
      <c r="R1437">
        <v>1</v>
      </c>
      <c r="S1437" t="s">
        <v>11838</v>
      </c>
      <c r="Y1437" s="4" t="s">
        <v>12769</v>
      </c>
      <c r="Z1437" s="9">
        <v>1</v>
      </c>
    </row>
    <row r="1438" spans="1:26" x14ac:dyDescent="0.25">
      <c r="A1438" t="s">
        <v>2778</v>
      </c>
      <c r="B1438" t="s">
        <v>2779</v>
      </c>
      <c r="C1438" t="s">
        <v>76</v>
      </c>
      <c r="D1438" t="s">
        <v>102</v>
      </c>
      <c r="E1438" t="s">
        <v>18</v>
      </c>
      <c r="F1438" t="s">
        <v>2780</v>
      </c>
      <c r="G1438" t="s">
        <v>2781</v>
      </c>
      <c r="H1438" t="s">
        <v>2782</v>
      </c>
      <c r="I1438" t="s">
        <v>34</v>
      </c>
      <c r="J1438" t="s">
        <v>2783</v>
      </c>
      <c r="K1438" t="s">
        <v>24</v>
      </c>
      <c r="L1438" t="s">
        <v>82</v>
      </c>
      <c r="M1438" t="s">
        <v>2784</v>
      </c>
      <c r="N1438" t="s">
        <v>46</v>
      </c>
      <c r="P1438" t="s">
        <v>5359</v>
      </c>
      <c r="Q1438" t="s">
        <v>10636</v>
      </c>
      <c r="R1438">
        <v>1</v>
      </c>
      <c r="S1438" t="s">
        <v>11838</v>
      </c>
      <c r="Y1438" s="4" t="s">
        <v>12492</v>
      </c>
      <c r="Z1438" s="9">
        <v>1</v>
      </c>
    </row>
    <row r="1439" spans="1:26" x14ac:dyDescent="0.25">
      <c r="A1439" t="s">
        <v>2778</v>
      </c>
      <c r="B1439" t="s">
        <v>2779</v>
      </c>
      <c r="C1439" t="s">
        <v>76</v>
      </c>
      <c r="D1439" t="s">
        <v>102</v>
      </c>
      <c r="E1439" t="s">
        <v>18</v>
      </c>
      <c r="F1439" t="s">
        <v>2780</v>
      </c>
      <c r="G1439" t="s">
        <v>2781</v>
      </c>
      <c r="H1439" t="s">
        <v>2782</v>
      </c>
      <c r="I1439" t="s">
        <v>34</v>
      </c>
      <c r="J1439" t="s">
        <v>2783</v>
      </c>
      <c r="K1439" t="s">
        <v>24</v>
      </c>
      <c r="L1439" t="s">
        <v>82</v>
      </c>
      <c r="M1439" t="s">
        <v>2784</v>
      </c>
      <c r="N1439" t="s">
        <v>46</v>
      </c>
      <c r="P1439" t="s">
        <v>11661</v>
      </c>
      <c r="Q1439" t="s">
        <v>10405</v>
      </c>
      <c r="R1439">
        <v>1</v>
      </c>
      <c r="S1439" t="s">
        <v>11838</v>
      </c>
      <c r="Y1439" s="4" t="s">
        <v>12236</v>
      </c>
      <c r="Z1439" s="9">
        <v>1</v>
      </c>
    </row>
    <row r="1440" spans="1:26" x14ac:dyDescent="0.25">
      <c r="A1440" t="s">
        <v>2778</v>
      </c>
      <c r="B1440" t="s">
        <v>2779</v>
      </c>
      <c r="C1440" t="s">
        <v>76</v>
      </c>
      <c r="D1440" t="s">
        <v>102</v>
      </c>
      <c r="E1440" t="s">
        <v>18</v>
      </c>
      <c r="F1440" t="s">
        <v>2780</v>
      </c>
      <c r="G1440" t="s">
        <v>2781</v>
      </c>
      <c r="H1440" t="s">
        <v>2782</v>
      </c>
      <c r="I1440" t="s">
        <v>34</v>
      </c>
      <c r="J1440" t="s">
        <v>2783</v>
      </c>
      <c r="K1440" t="s">
        <v>24</v>
      </c>
      <c r="L1440" t="s">
        <v>82</v>
      </c>
      <c r="M1440" t="s">
        <v>2784</v>
      </c>
      <c r="N1440" t="s">
        <v>46</v>
      </c>
      <c r="P1440" t="s">
        <v>11844</v>
      </c>
      <c r="Q1440" t="s">
        <v>10405</v>
      </c>
      <c r="R1440">
        <v>1</v>
      </c>
      <c r="S1440" t="s">
        <v>11838</v>
      </c>
      <c r="Y1440" s="4" t="s">
        <v>12806</v>
      </c>
      <c r="Z1440" s="9">
        <v>1</v>
      </c>
    </row>
    <row r="1441" spans="1:26" x14ac:dyDescent="0.25">
      <c r="A1441" t="s">
        <v>2778</v>
      </c>
      <c r="B1441" t="s">
        <v>2779</v>
      </c>
      <c r="C1441" t="s">
        <v>76</v>
      </c>
      <c r="D1441" t="s">
        <v>102</v>
      </c>
      <c r="E1441" t="s">
        <v>18</v>
      </c>
      <c r="F1441" t="s">
        <v>2780</v>
      </c>
      <c r="G1441" t="s">
        <v>2781</v>
      </c>
      <c r="H1441" t="s">
        <v>2782</v>
      </c>
      <c r="I1441" t="s">
        <v>34</v>
      </c>
      <c r="J1441" t="s">
        <v>2783</v>
      </c>
      <c r="K1441" t="s">
        <v>24</v>
      </c>
      <c r="L1441" t="s">
        <v>82</v>
      </c>
      <c r="M1441" t="s">
        <v>2784</v>
      </c>
      <c r="N1441" t="s">
        <v>46</v>
      </c>
      <c r="P1441" t="s">
        <v>11845</v>
      </c>
      <c r="Q1441" t="s">
        <v>10405</v>
      </c>
      <c r="R1441">
        <v>1</v>
      </c>
      <c r="S1441" t="s">
        <v>11838</v>
      </c>
      <c r="Y1441" s="4" t="s">
        <v>11354</v>
      </c>
      <c r="Z1441" s="9">
        <v>1</v>
      </c>
    </row>
    <row r="1442" spans="1:26" x14ac:dyDescent="0.25">
      <c r="A1442" t="s">
        <v>2778</v>
      </c>
      <c r="B1442" t="s">
        <v>2779</v>
      </c>
      <c r="C1442" t="s">
        <v>76</v>
      </c>
      <c r="D1442" t="s">
        <v>102</v>
      </c>
      <c r="E1442" t="s">
        <v>18</v>
      </c>
      <c r="F1442" t="s">
        <v>2780</v>
      </c>
      <c r="G1442" t="s">
        <v>2781</v>
      </c>
      <c r="H1442" t="s">
        <v>2782</v>
      </c>
      <c r="I1442" t="s">
        <v>34</v>
      </c>
      <c r="J1442" t="s">
        <v>2783</v>
      </c>
      <c r="K1442" t="s">
        <v>24</v>
      </c>
      <c r="L1442" t="s">
        <v>82</v>
      </c>
      <c r="M1442" t="s">
        <v>2784</v>
      </c>
      <c r="N1442" t="s">
        <v>46</v>
      </c>
      <c r="P1442" t="s">
        <v>11846</v>
      </c>
      <c r="Q1442" t="s">
        <v>10405</v>
      </c>
      <c r="R1442">
        <v>1</v>
      </c>
      <c r="S1442" t="s">
        <v>11838</v>
      </c>
      <c r="Y1442" s="4" t="s">
        <v>12238</v>
      </c>
      <c r="Z1442" s="9">
        <v>1</v>
      </c>
    </row>
    <row r="1443" spans="1:26" x14ac:dyDescent="0.25">
      <c r="A1443" t="s">
        <v>2778</v>
      </c>
      <c r="B1443" t="s">
        <v>2779</v>
      </c>
      <c r="C1443" t="s">
        <v>76</v>
      </c>
      <c r="D1443" t="s">
        <v>102</v>
      </c>
      <c r="E1443" t="s">
        <v>18</v>
      </c>
      <c r="F1443" t="s">
        <v>2780</v>
      </c>
      <c r="G1443" t="s">
        <v>2781</v>
      </c>
      <c r="H1443" t="s">
        <v>2782</v>
      </c>
      <c r="I1443" t="s">
        <v>34</v>
      </c>
      <c r="J1443" t="s">
        <v>2783</v>
      </c>
      <c r="K1443" t="s">
        <v>24</v>
      </c>
      <c r="L1443" t="s">
        <v>82</v>
      </c>
      <c r="M1443" t="s">
        <v>2784</v>
      </c>
      <c r="N1443" t="s">
        <v>46</v>
      </c>
      <c r="P1443" t="s">
        <v>10252</v>
      </c>
      <c r="Q1443" t="s">
        <v>11847</v>
      </c>
      <c r="R1443">
        <v>2</v>
      </c>
      <c r="S1443" t="s">
        <v>11838</v>
      </c>
      <c r="Y1443" s="4" t="s">
        <v>11085</v>
      </c>
      <c r="Z1443" s="9">
        <v>1</v>
      </c>
    </row>
    <row r="1444" spans="1:26" x14ac:dyDescent="0.25">
      <c r="A1444" t="s">
        <v>2778</v>
      </c>
      <c r="B1444" t="s">
        <v>2779</v>
      </c>
      <c r="C1444" t="s">
        <v>76</v>
      </c>
      <c r="D1444" t="s">
        <v>102</v>
      </c>
      <c r="E1444" t="s">
        <v>18</v>
      </c>
      <c r="F1444" t="s">
        <v>2780</v>
      </c>
      <c r="G1444" t="s">
        <v>2781</v>
      </c>
      <c r="H1444" t="s">
        <v>2782</v>
      </c>
      <c r="I1444" t="s">
        <v>34</v>
      </c>
      <c r="J1444" t="s">
        <v>2783</v>
      </c>
      <c r="K1444" t="s">
        <v>24</v>
      </c>
      <c r="L1444" t="s">
        <v>82</v>
      </c>
      <c r="M1444" t="s">
        <v>2784</v>
      </c>
      <c r="N1444" t="s">
        <v>46</v>
      </c>
      <c r="P1444" t="s">
        <v>10389</v>
      </c>
      <c r="Q1444" t="s">
        <v>11848</v>
      </c>
      <c r="R1444">
        <v>1</v>
      </c>
      <c r="S1444" t="s">
        <v>11838</v>
      </c>
      <c r="Y1444" s="4" t="s">
        <v>13006</v>
      </c>
      <c r="Z1444" s="9">
        <v>1</v>
      </c>
    </row>
    <row r="1445" spans="1:26" x14ac:dyDescent="0.25">
      <c r="A1445" t="s">
        <v>2778</v>
      </c>
      <c r="B1445" t="s">
        <v>2779</v>
      </c>
      <c r="C1445" t="s">
        <v>76</v>
      </c>
      <c r="D1445" t="s">
        <v>102</v>
      </c>
      <c r="E1445" t="s">
        <v>18</v>
      </c>
      <c r="F1445" t="s">
        <v>2780</v>
      </c>
      <c r="G1445" t="s">
        <v>2781</v>
      </c>
      <c r="H1445" t="s">
        <v>2782</v>
      </c>
      <c r="I1445" t="s">
        <v>34</v>
      </c>
      <c r="J1445" t="s">
        <v>2783</v>
      </c>
      <c r="K1445" t="s">
        <v>24</v>
      </c>
      <c r="L1445" t="s">
        <v>82</v>
      </c>
      <c r="M1445" t="s">
        <v>2784</v>
      </c>
      <c r="N1445" t="s">
        <v>46</v>
      </c>
      <c r="P1445" t="s">
        <v>11720</v>
      </c>
      <c r="Q1445" t="s">
        <v>11849</v>
      </c>
      <c r="R1445">
        <v>1</v>
      </c>
      <c r="S1445" t="s">
        <v>11838</v>
      </c>
      <c r="Y1445" s="4" t="s">
        <v>13215</v>
      </c>
      <c r="Z1445" s="9">
        <v>1</v>
      </c>
    </row>
    <row r="1446" spans="1:26" x14ac:dyDescent="0.25">
      <c r="A1446" t="s">
        <v>2778</v>
      </c>
      <c r="B1446" t="s">
        <v>2779</v>
      </c>
      <c r="C1446" t="s">
        <v>76</v>
      </c>
      <c r="D1446" t="s">
        <v>102</v>
      </c>
      <c r="E1446" t="s">
        <v>18</v>
      </c>
      <c r="F1446" t="s">
        <v>2780</v>
      </c>
      <c r="G1446" t="s">
        <v>2781</v>
      </c>
      <c r="H1446" t="s">
        <v>2782</v>
      </c>
      <c r="I1446" t="s">
        <v>34</v>
      </c>
      <c r="J1446" t="s">
        <v>2783</v>
      </c>
      <c r="K1446" t="s">
        <v>24</v>
      </c>
      <c r="L1446" t="s">
        <v>82</v>
      </c>
      <c r="M1446" t="s">
        <v>2784</v>
      </c>
      <c r="N1446" t="s">
        <v>46</v>
      </c>
      <c r="P1446" t="s">
        <v>11850</v>
      </c>
      <c r="Q1446" t="s">
        <v>11849</v>
      </c>
      <c r="R1446">
        <v>1</v>
      </c>
      <c r="S1446" t="s">
        <v>11838</v>
      </c>
      <c r="Y1446" s="4" t="s">
        <v>11487</v>
      </c>
      <c r="Z1446" s="9">
        <v>1</v>
      </c>
    </row>
    <row r="1447" spans="1:26" x14ac:dyDescent="0.25">
      <c r="A1447" t="s">
        <v>2778</v>
      </c>
      <c r="B1447" t="s">
        <v>2779</v>
      </c>
      <c r="C1447" t="s">
        <v>76</v>
      </c>
      <c r="D1447" t="s">
        <v>102</v>
      </c>
      <c r="E1447" t="s">
        <v>18</v>
      </c>
      <c r="F1447" t="s">
        <v>2780</v>
      </c>
      <c r="G1447" t="s">
        <v>2781</v>
      </c>
      <c r="H1447" t="s">
        <v>2782</v>
      </c>
      <c r="I1447" t="s">
        <v>34</v>
      </c>
      <c r="J1447" t="s">
        <v>2783</v>
      </c>
      <c r="K1447" t="s">
        <v>24</v>
      </c>
      <c r="L1447" t="s">
        <v>82</v>
      </c>
      <c r="M1447" t="s">
        <v>2784</v>
      </c>
      <c r="N1447" t="s">
        <v>46</v>
      </c>
      <c r="P1447" t="s">
        <v>11851</v>
      </c>
      <c r="Q1447" t="s">
        <v>11849</v>
      </c>
      <c r="R1447">
        <v>1</v>
      </c>
      <c r="S1447" t="s">
        <v>11838</v>
      </c>
      <c r="Y1447" s="4" t="s">
        <v>12078</v>
      </c>
      <c r="Z1447" s="9">
        <v>1</v>
      </c>
    </row>
    <row r="1448" spans="1:26" x14ac:dyDescent="0.25">
      <c r="A1448" t="s">
        <v>2778</v>
      </c>
      <c r="B1448" t="s">
        <v>2779</v>
      </c>
      <c r="C1448" t="s">
        <v>76</v>
      </c>
      <c r="D1448" t="s">
        <v>102</v>
      </c>
      <c r="E1448" t="s">
        <v>18</v>
      </c>
      <c r="F1448" t="s">
        <v>2780</v>
      </c>
      <c r="G1448" t="s">
        <v>2781</v>
      </c>
      <c r="H1448" t="s">
        <v>2782</v>
      </c>
      <c r="I1448" t="s">
        <v>34</v>
      </c>
      <c r="J1448" t="s">
        <v>2783</v>
      </c>
      <c r="K1448" t="s">
        <v>24</v>
      </c>
      <c r="L1448" t="s">
        <v>82</v>
      </c>
      <c r="M1448" t="s">
        <v>2784</v>
      </c>
      <c r="N1448" t="s">
        <v>46</v>
      </c>
      <c r="P1448" t="s">
        <v>11852</v>
      </c>
      <c r="Q1448" t="s">
        <v>11853</v>
      </c>
      <c r="R1448">
        <v>1</v>
      </c>
      <c r="S1448" t="s">
        <v>11838</v>
      </c>
      <c r="Y1448" s="4" t="s">
        <v>12246</v>
      </c>
      <c r="Z1448" s="9">
        <v>1</v>
      </c>
    </row>
    <row r="1449" spans="1:26" x14ac:dyDescent="0.25">
      <c r="A1449" t="s">
        <v>2778</v>
      </c>
      <c r="B1449" t="s">
        <v>2779</v>
      </c>
      <c r="C1449" t="s">
        <v>76</v>
      </c>
      <c r="D1449" t="s">
        <v>102</v>
      </c>
      <c r="E1449" t="s">
        <v>18</v>
      </c>
      <c r="F1449" t="s">
        <v>2780</v>
      </c>
      <c r="G1449" t="s">
        <v>2781</v>
      </c>
      <c r="H1449" t="s">
        <v>2782</v>
      </c>
      <c r="I1449" t="s">
        <v>34</v>
      </c>
      <c r="J1449" t="s">
        <v>2783</v>
      </c>
      <c r="K1449" t="s">
        <v>24</v>
      </c>
      <c r="L1449" t="s">
        <v>82</v>
      </c>
      <c r="M1449" t="s">
        <v>2784</v>
      </c>
      <c r="N1449" t="s">
        <v>46</v>
      </c>
      <c r="P1449" t="s">
        <v>11854</v>
      </c>
      <c r="Q1449" t="s">
        <v>11855</v>
      </c>
      <c r="R1449">
        <v>1</v>
      </c>
      <c r="S1449" t="s">
        <v>11838</v>
      </c>
      <c r="Y1449" s="4" t="s">
        <v>11160</v>
      </c>
      <c r="Z1449" s="9">
        <v>1</v>
      </c>
    </row>
    <row r="1450" spans="1:26" x14ac:dyDescent="0.25">
      <c r="A1450" t="s">
        <v>2778</v>
      </c>
      <c r="B1450" t="s">
        <v>2779</v>
      </c>
      <c r="C1450" t="s">
        <v>76</v>
      </c>
      <c r="D1450" t="s">
        <v>102</v>
      </c>
      <c r="E1450" t="s">
        <v>18</v>
      </c>
      <c r="F1450" t="s">
        <v>2780</v>
      </c>
      <c r="G1450" t="s">
        <v>2781</v>
      </c>
      <c r="H1450" t="s">
        <v>2782</v>
      </c>
      <c r="I1450" t="s">
        <v>34</v>
      </c>
      <c r="J1450" t="s">
        <v>2783</v>
      </c>
      <c r="K1450" t="s">
        <v>24</v>
      </c>
      <c r="L1450" t="s">
        <v>82</v>
      </c>
      <c r="M1450" t="s">
        <v>2784</v>
      </c>
      <c r="N1450" t="s">
        <v>46</v>
      </c>
      <c r="P1450" t="s">
        <v>11856</v>
      </c>
      <c r="Q1450" t="s">
        <v>11857</v>
      </c>
      <c r="R1450">
        <v>1</v>
      </c>
      <c r="S1450" t="s">
        <v>11838</v>
      </c>
      <c r="Y1450" s="4" t="s">
        <v>11298</v>
      </c>
      <c r="Z1450" s="9">
        <v>1</v>
      </c>
    </row>
    <row r="1451" spans="1:26" x14ac:dyDescent="0.25">
      <c r="A1451" t="s">
        <v>2778</v>
      </c>
      <c r="B1451" t="s">
        <v>2779</v>
      </c>
      <c r="C1451" t="s">
        <v>76</v>
      </c>
      <c r="D1451" t="s">
        <v>102</v>
      </c>
      <c r="E1451" t="s">
        <v>18</v>
      </c>
      <c r="F1451" t="s">
        <v>2780</v>
      </c>
      <c r="G1451" t="s">
        <v>2781</v>
      </c>
      <c r="H1451" t="s">
        <v>2782</v>
      </c>
      <c r="I1451" t="s">
        <v>34</v>
      </c>
      <c r="J1451" t="s">
        <v>2783</v>
      </c>
      <c r="K1451" t="s">
        <v>24</v>
      </c>
      <c r="L1451" t="s">
        <v>82</v>
      </c>
      <c r="M1451" t="s">
        <v>2784</v>
      </c>
      <c r="N1451" t="s">
        <v>46</v>
      </c>
      <c r="P1451" t="s">
        <v>10466</v>
      </c>
      <c r="Q1451" t="s">
        <v>11857</v>
      </c>
      <c r="R1451">
        <v>1</v>
      </c>
      <c r="S1451" t="s">
        <v>11838</v>
      </c>
      <c r="Y1451" s="4" t="s">
        <v>11285</v>
      </c>
      <c r="Z1451" s="9">
        <v>1</v>
      </c>
    </row>
    <row r="1452" spans="1:26" x14ac:dyDescent="0.25">
      <c r="A1452" t="s">
        <v>2852</v>
      </c>
      <c r="B1452" t="s">
        <v>2779</v>
      </c>
      <c r="C1452" t="s">
        <v>76</v>
      </c>
      <c r="D1452" t="s">
        <v>102</v>
      </c>
      <c r="E1452" t="s">
        <v>18</v>
      </c>
      <c r="F1452" t="s">
        <v>2853</v>
      </c>
      <c r="G1452" t="s">
        <v>2854</v>
      </c>
      <c r="H1452" t="s">
        <v>2855</v>
      </c>
      <c r="I1452" t="s">
        <v>34</v>
      </c>
      <c r="J1452" t="s">
        <v>528</v>
      </c>
      <c r="K1452" t="s">
        <v>24</v>
      </c>
      <c r="L1452" t="s">
        <v>82</v>
      </c>
      <c r="M1452" t="s">
        <v>2856</v>
      </c>
      <c r="N1452" t="s">
        <v>46</v>
      </c>
      <c r="P1452" t="s">
        <v>10137</v>
      </c>
      <c r="Q1452" t="s">
        <v>10138</v>
      </c>
      <c r="R1452">
        <v>1</v>
      </c>
      <c r="S1452" t="s">
        <v>11858</v>
      </c>
      <c r="Y1452" s="4" t="s">
        <v>11162</v>
      </c>
      <c r="Z1452" s="9">
        <v>1</v>
      </c>
    </row>
    <row r="1453" spans="1:26" x14ac:dyDescent="0.25">
      <c r="A1453" t="s">
        <v>2852</v>
      </c>
      <c r="B1453" t="s">
        <v>2779</v>
      </c>
      <c r="C1453" t="s">
        <v>76</v>
      </c>
      <c r="D1453" t="s">
        <v>102</v>
      </c>
      <c r="E1453" t="s">
        <v>18</v>
      </c>
      <c r="F1453" t="s">
        <v>2853</v>
      </c>
      <c r="G1453" t="s">
        <v>2854</v>
      </c>
      <c r="H1453" t="s">
        <v>2855</v>
      </c>
      <c r="I1453" t="s">
        <v>34</v>
      </c>
      <c r="J1453" t="s">
        <v>528</v>
      </c>
      <c r="K1453" t="s">
        <v>24</v>
      </c>
      <c r="L1453" t="s">
        <v>82</v>
      </c>
      <c r="M1453" t="s">
        <v>2856</v>
      </c>
      <c r="N1453" t="s">
        <v>46</v>
      </c>
      <c r="P1453" t="s">
        <v>11859</v>
      </c>
      <c r="Q1453" t="s">
        <v>10156</v>
      </c>
      <c r="R1453">
        <v>1</v>
      </c>
      <c r="S1453" t="s">
        <v>11858</v>
      </c>
      <c r="Y1453" s="4" t="s">
        <v>10885</v>
      </c>
      <c r="Z1453" s="9">
        <v>1</v>
      </c>
    </row>
    <row r="1454" spans="1:26" x14ac:dyDescent="0.25">
      <c r="A1454" t="s">
        <v>2852</v>
      </c>
      <c r="B1454" t="s">
        <v>2779</v>
      </c>
      <c r="C1454" t="s">
        <v>76</v>
      </c>
      <c r="D1454" t="s">
        <v>102</v>
      </c>
      <c r="E1454" t="s">
        <v>18</v>
      </c>
      <c r="F1454" t="s">
        <v>2853</v>
      </c>
      <c r="G1454" t="s">
        <v>2854</v>
      </c>
      <c r="H1454" t="s">
        <v>2855</v>
      </c>
      <c r="I1454" t="s">
        <v>34</v>
      </c>
      <c r="J1454" t="s">
        <v>528</v>
      </c>
      <c r="K1454" t="s">
        <v>24</v>
      </c>
      <c r="L1454" t="s">
        <v>82</v>
      </c>
      <c r="M1454" t="s">
        <v>2856</v>
      </c>
      <c r="N1454" t="s">
        <v>46</v>
      </c>
      <c r="P1454" t="s">
        <v>11860</v>
      </c>
      <c r="Q1454" t="s">
        <v>10193</v>
      </c>
      <c r="R1454">
        <v>1</v>
      </c>
      <c r="S1454" t="s">
        <v>11858</v>
      </c>
      <c r="Y1454" s="4" t="s">
        <v>3754</v>
      </c>
      <c r="Z1454" s="9">
        <v>1</v>
      </c>
    </row>
    <row r="1455" spans="1:26" x14ac:dyDescent="0.25">
      <c r="A1455" t="s">
        <v>2852</v>
      </c>
      <c r="B1455" t="s">
        <v>2779</v>
      </c>
      <c r="C1455" t="s">
        <v>76</v>
      </c>
      <c r="D1455" t="s">
        <v>102</v>
      </c>
      <c r="E1455" t="s">
        <v>18</v>
      </c>
      <c r="F1455" t="s">
        <v>2853</v>
      </c>
      <c r="G1455" t="s">
        <v>2854</v>
      </c>
      <c r="H1455" t="s">
        <v>2855</v>
      </c>
      <c r="I1455" t="s">
        <v>34</v>
      </c>
      <c r="J1455" t="s">
        <v>528</v>
      </c>
      <c r="K1455" t="s">
        <v>24</v>
      </c>
      <c r="L1455" t="s">
        <v>82</v>
      </c>
      <c r="M1455" t="s">
        <v>2856</v>
      </c>
      <c r="N1455" t="s">
        <v>46</v>
      </c>
      <c r="P1455" t="s">
        <v>11611</v>
      </c>
      <c r="Q1455" t="s">
        <v>11861</v>
      </c>
      <c r="R1455">
        <v>1</v>
      </c>
      <c r="S1455" t="s">
        <v>11858</v>
      </c>
      <c r="Y1455" s="4" t="s">
        <v>13220</v>
      </c>
      <c r="Z1455" s="9">
        <v>1</v>
      </c>
    </row>
    <row r="1456" spans="1:26" x14ac:dyDescent="0.25">
      <c r="A1456" t="s">
        <v>2852</v>
      </c>
      <c r="B1456" t="s">
        <v>2779</v>
      </c>
      <c r="C1456" t="s">
        <v>76</v>
      </c>
      <c r="D1456" t="s">
        <v>102</v>
      </c>
      <c r="E1456" t="s">
        <v>18</v>
      </c>
      <c r="F1456" t="s">
        <v>2853</v>
      </c>
      <c r="G1456" t="s">
        <v>2854</v>
      </c>
      <c r="H1456" t="s">
        <v>2855</v>
      </c>
      <c r="I1456" t="s">
        <v>34</v>
      </c>
      <c r="J1456" t="s">
        <v>528</v>
      </c>
      <c r="K1456" t="s">
        <v>24</v>
      </c>
      <c r="L1456" t="s">
        <v>82</v>
      </c>
      <c r="M1456" t="s">
        <v>2856</v>
      </c>
      <c r="N1456" t="s">
        <v>46</v>
      </c>
      <c r="P1456" t="s">
        <v>10252</v>
      </c>
      <c r="Q1456" t="s">
        <v>11861</v>
      </c>
      <c r="R1456">
        <v>1</v>
      </c>
      <c r="S1456" t="s">
        <v>11858</v>
      </c>
      <c r="Y1456" s="4" t="s">
        <v>10169</v>
      </c>
      <c r="Z1456" s="9">
        <v>1</v>
      </c>
    </row>
    <row r="1457" spans="1:26" x14ac:dyDescent="0.25">
      <c r="A1457" t="s">
        <v>2852</v>
      </c>
      <c r="B1457" t="s">
        <v>2779</v>
      </c>
      <c r="C1457" t="s">
        <v>76</v>
      </c>
      <c r="D1457" t="s">
        <v>102</v>
      </c>
      <c r="E1457" t="s">
        <v>18</v>
      </c>
      <c r="F1457" t="s">
        <v>2853</v>
      </c>
      <c r="G1457" t="s">
        <v>2854</v>
      </c>
      <c r="H1457" t="s">
        <v>2855</v>
      </c>
      <c r="I1457" t="s">
        <v>34</v>
      </c>
      <c r="J1457" t="s">
        <v>528</v>
      </c>
      <c r="K1457" t="s">
        <v>24</v>
      </c>
      <c r="L1457" t="s">
        <v>82</v>
      </c>
      <c r="M1457" t="s">
        <v>2856</v>
      </c>
      <c r="N1457" t="s">
        <v>46</v>
      </c>
      <c r="P1457" t="s">
        <v>11816</v>
      </c>
      <c r="Q1457" t="s">
        <v>10491</v>
      </c>
      <c r="R1457">
        <v>1</v>
      </c>
      <c r="S1457" t="s">
        <v>11858</v>
      </c>
      <c r="Y1457" s="4" t="s">
        <v>11868</v>
      </c>
      <c r="Z1457" s="9">
        <v>1</v>
      </c>
    </row>
    <row r="1458" spans="1:26" x14ac:dyDescent="0.25">
      <c r="A1458" t="s">
        <v>2852</v>
      </c>
      <c r="B1458" t="s">
        <v>2779</v>
      </c>
      <c r="C1458" t="s">
        <v>76</v>
      </c>
      <c r="D1458" t="s">
        <v>102</v>
      </c>
      <c r="E1458" t="s">
        <v>18</v>
      </c>
      <c r="F1458" t="s">
        <v>2853</v>
      </c>
      <c r="G1458" t="s">
        <v>2854</v>
      </c>
      <c r="H1458" t="s">
        <v>2855</v>
      </c>
      <c r="I1458" t="s">
        <v>34</v>
      </c>
      <c r="J1458" t="s">
        <v>528</v>
      </c>
      <c r="K1458" t="s">
        <v>24</v>
      </c>
      <c r="L1458" t="s">
        <v>82</v>
      </c>
      <c r="M1458" t="s">
        <v>2856</v>
      </c>
      <c r="N1458" t="s">
        <v>46</v>
      </c>
      <c r="P1458" t="s">
        <v>11824</v>
      </c>
      <c r="Q1458" t="s">
        <v>10249</v>
      </c>
      <c r="R1458">
        <v>1</v>
      </c>
      <c r="S1458" t="s">
        <v>11858</v>
      </c>
      <c r="Y1458" s="4" t="s">
        <v>12688</v>
      </c>
      <c r="Z1458" s="9">
        <v>1</v>
      </c>
    </row>
    <row r="1459" spans="1:26" x14ac:dyDescent="0.25">
      <c r="A1459" t="s">
        <v>2852</v>
      </c>
      <c r="B1459" t="s">
        <v>2779</v>
      </c>
      <c r="C1459" t="s">
        <v>76</v>
      </c>
      <c r="D1459" t="s">
        <v>102</v>
      </c>
      <c r="E1459" t="s">
        <v>18</v>
      </c>
      <c r="F1459" t="s">
        <v>2853</v>
      </c>
      <c r="G1459" t="s">
        <v>2854</v>
      </c>
      <c r="H1459" t="s">
        <v>2855</v>
      </c>
      <c r="I1459" t="s">
        <v>34</v>
      </c>
      <c r="J1459" t="s">
        <v>528</v>
      </c>
      <c r="K1459" t="s">
        <v>24</v>
      </c>
      <c r="L1459" t="s">
        <v>82</v>
      </c>
      <c r="M1459" t="s">
        <v>2856</v>
      </c>
      <c r="N1459" t="s">
        <v>46</v>
      </c>
      <c r="P1459" t="s">
        <v>11825</v>
      </c>
      <c r="Q1459" t="s">
        <v>10249</v>
      </c>
      <c r="R1459">
        <v>1</v>
      </c>
      <c r="S1459" t="s">
        <v>11858</v>
      </c>
      <c r="Y1459" s="4" t="s">
        <v>12388</v>
      </c>
      <c r="Z1459" s="9">
        <v>1</v>
      </c>
    </row>
    <row r="1460" spans="1:26" x14ac:dyDescent="0.25">
      <c r="A1460" t="s">
        <v>2852</v>
      </c>
      <c r="B1460" t="s">
        <v>2779</v>
      </c>
      <c r="C1460" t="s">
        <v>76</v>
      </c>
      <c r="D1460" t="s">
        <v>102</v>
      </c>
      <c r="E1460" t="s">
        <v>18</v>
      </c>
      <c r="F1460" t="s">
        <v>2853</v>
      </c>
      <c r="G1460" t="s">
        <v>2854</v>
      </c>
      <c r="H1460" t="s">
        <v>2855</v>
      </c>
      <c r="I1460" t="s">
        <v>34</v>
      </c>
      <c r="J1460" t="s">
        <v>528</v>
      </c>
      <c r="K1460" t="s">
        <v>24</v>
      </c>
      <c r="L1460" t="s">
        <v>82</v>
      </c>
      <c r="M1460" t="s">
        <v>2856</v>
      </c>
      <c r="N1460" t="s">
        <v>46</v>
      </c>
      <c r="P1460" t="s">
        <v>10579</v>
      </c>
      <c r="Q1460" t="s">
        <v>10249</v>
      </c>
      <c r="R1460">
        <v>1</v>
      </c>
      <c r="S1460" t="s">
        <v>11858</v>
      </c>
      <c r="Y1460" s="4" t="s">
        <v>12716</v>
      </c>
      <c r="Z1460" s="9">
        <v>1</v>
      </c>
    </row>
    <row r="1461" spans="1:26" x14ac:dyDescent="0.25">
      <c r="A1461" t="s">
        <v>2852</v>
      </c>
      <c r="B1461" t="s">
        <v>2779</v>
      </c>
      <c r="C1461" t="s">
        <v>76</v>
      </c>
      <c r="D1461" t="s">
        <v>102</v>
      </c>
      <c r="E1461" t="s">
        <v>18</v>
      </c>
      <c r="F1461" t="s">
        <v>2853</v>
      </c>
      <c r="G1461" t="s">
        <v>2854</v>
      </c>
      <c r="H1461" t="s">
        <v>2855</v>
      </c>
      <c r="I1461" t="s">
        <v>34</v>
      </c>
      <c r="J1461" t="s">
        <v>528</v>
      </c>
      <c r="K1461" t="s">
        <v>24</v>
      </c>
      <c r="L1461" t="s">
        <v>82</v>
      </c>
      <c r="M1461" t="s">
        <v>2856</v>
      </c>
      <c r="N1461" t="s">
        <v>46</v>
      </c>
      <c r="P1461" t="s">
        <v>11826</v>
      </c>
      <c r="Q1461" t="s">
        <v>10249</v>
      </c>
      <c r="R1461">
        <v>1</v>
      </c>
      <c r="S1461" t="s">
        <v>11858</v>
      </c>
      <c r="Y1461" s="4" t="s">
        <v>13223</v>
      </c>
      <c r="Z1461" s="9">
        <v>1</v>
      </c>
    </row>
    <row r="1462" spans="1:26" x14ac:dyDescent="0.25">
      <c r="A1462" t="s">
        <v>2852</v>
      </c>
      <c r="B1462" t="s">
        <v>2779</v>
      </c>
      <c r="C1462" t="s">
        <v>76</v>
      </c>
      <c r="D1462" t="s">
        <v>102</v>
      </c>
      <c r="E1462" t="s">
        <v>18</v>
      </c>
      <c r="F1462" t="s">
        <v>2853</v>
      </c>
      <c r="G1462" t="s">
        <v>2854</v>
      </c>
      <c r="H1462" t="s">
        <v>2855</v>
      </c>
      <c r="I1462" t="s">
        <v>34</v>
      </c>
      <c r="J1462" t="s">
        <v>528</v>
      </c>
      <c r="K1462" t="s">
        <v>24</v>
      </c>
      <c r="L1462" t="s">
        <v>82</v>
      </c>
      <c r="M1462" t="s">
        <v>2856</v>
      </c>
      <c r="N1462" t="s">
        <v>46</v>
      </c>
      <c r="P1462" t="s">
        <v>10438</v>
      </c>
      <c r="Q1462" t="s">
        <v>10249</v>
      </c>
      <c r="R1462">
        <v>1</v>
      </c>
      <c r="S1462" t="s">
        <v>11858</v>
      </c>
      <c r="Y1462" s="4" t="s">
        <v>11049</v>
      </c>
      <c r="Z1462" s="9">
        <v>1</v>
      </c>
    </row>
    <row r="1463" spans="1:26" x14ac:dyDescent="0.25">
      <c r="A1463" t="s">
        <v>2852</v>
      </c>
      <c r="B1463" t="s">
        <v>2779</v>
      </c>
      <c r="C1463" t="s">
        <v>76</v>
      </c>
      <c r="D1463" t="s">
        <v>102</v>
      </c>
      <c r="E1463" t="s">
        <v>18</v>
      </c>
      <c r="F1463" t="s">
        <v>2853</v>
      </c>
      <c r="G1463" t="s">
        <v>2854</v>
      </c>
      <c r="H1463" t="s">
        <v>2855</v>
      </c>
      <c r="I1463" t="s">
        <v>34</v>
      </c>
      <c r="J1463" t="s">
        <v>528</v>
      </c>
      <c r="K1463" t="s">
        <v>24</v>
      </c>
      <c r="L1463" t="s">
        <v>82</v>
      </c>
      <c r="M1463" t="s">
        <v>2856</v>
      </c>
      <c r="N1463" t="s">
        <v>46</v>
      </c>
      <c r="P1463" t="s">
        <v>11827</v>
      </c>
      <c r="Q1463" t="s">
        <v>10249</v>
      </c>
      <c r="R1463">
        <v>1</v>
      </c>
      <c r="S1463" t="s">
        <v>11858</v>
      </c>
      <c r="Y1463" s="4" t="s">
        <v>12773</v>
      </c>
      <c r="Z1463" s="9">
        <v>1</v>
      </c>
    </row>
    <row r="1464" spans="1:26" x14ac:dyDescent="0.25">
      <c r="A1464" t="s">
        <v>2852</v>
      </c>
      <c r="B1464" t="s">
        <v>2779</v>
      </c>
      <c r="C1464" t="s">
        <v>76</v>
      </c>
      <c r="D1464" t="s">
        <v>102</v>
      </c>
      <c r="E1464" t="s">
        <v>18</v>
      </c>
      <c r="F1464" t="s">
        <v>2853</v>
      </c>
      <c r="G1464" t="s">
        <v>2854</v>
      </c>
      <c r="H1464" t="s">
        <v>2855</v>
      </c>
      <c r="I1464" t="s">
        <v>34</v>
      </c>
      <c r="J1464" t="s">
        <v>528</v>
      </c>
      <c r="K1464" t="s">
        <v>24</v>
      </c>
      <c r="L1464" t="s">
        <v>82</v>
      </c>
      <c r="M1464" t="s">
        <v>2856</v>
      </c>
      <c r="N1464" t="s">
        <v>46</v>
      </c>
      <c r="P1464" t="s">
        <v>11862</v>
      </c>
      <c r="Q1464" t="s">
        <v>10214</v>
      </c>
      <c r="R1464">
        <v>1</v>
      </c>
      <c r="S1464" t="s">
        <v>11858</v>
      </c>
      <c r="Y1464" s="4" t="s">
        <v>12274</v>
      </c>
      <c r="Z1464" s="9">
        <v>1</v>
      </c>
    </row>
    <row r="1465" spans="1:26" x14ac:dyDescent="0.25">
      <c r="A1465" t="s">
        <v>2852</v>
      </c>
      <c r="B1465" t="s">
        <v>2779</v>
      </c>
      <c r="C1465" t="s">
        <v>76</v>
      </c>
      <c r="D1465" t="s">
        <v>102</v>
      </c>
      <c r="E1465" t="s">
        <v>18</v>
      </c>
      <c r="F1465" t="s">
        <v>2853</v>
      </c>
      <c r="G1465" t="s">
        <v>2854</v>
      </c>
      <c r="H1465" t="s">
        <v>2855</v>
      </c>
      <c r="I1465" t="s">
        <v>34</v>
      </c>
      <c r="J1465" t="s">
        <v>528</v>
      </c>
      <c r="K1465" t="s">
        <v>24</v>
      </c>
      <c r="L1465" t="s">
        <v>82</v>
      </c>
      <c r="M1465" t="s">
        <v>2856</v>
      </c>
      <c r="N1465" t="s">
        <v>46</v>
      </c>
      <c r="P1465" t="s">
        <v>11863</v>
      </c>
      <c r="Q1465" t="s">
        <v>10214</v>
      </c>
      <c r="R1465">
        <v>1</v>
      </c>
      <c r="S1465" t="s">
        <v>11858</v>
      </c>
      <c r="Y1465" s="4" t="s">
        <v>10585</v>
      </c>
      <c r="Z1465" s="9">
        <v>1</v>
      </c>
    </row>
    <row r="1466" spans="1:26" x14ac:dyDescent="0.25">
      <c r="A1466" t="s">
        <v>2852</v>
      </c>
      <c r="B1466" t="s">
        <v>2779</v>
      </c>
      <c r="C1466" t="s">
        <v>76</v>
      </c>
      <c r="D1466" t="s">
        <v>102</v>
      </c>
      <c r="E1466" t="s">
        <v>18</v>
      </c>
      <c r="F1466" t="s">
        <v>2853</v>
      </c>
      <c r="G1466" t="s">
        <v>2854</v>
      </c>
      <c r="H1466" t="s">
        <v>2855</v>
      </c>
      <c r="I1466" t="s">
        <v>34</v>
      </c>
      <c r="J1466" t="s">
        <v>528</v>
      </c>
      <c r="K1466" t="s">
        <v>24</v>
      </c>
      <c r="L1466" t="s">
        <v>82</v>
      </c>
      <c r="M1466" t="s">
        <v>2856</v>
      </c>
      <c r="N1466" t="s">
        <v>46</v>
      </c>
      <c r="P1466" t="s">
        <v>11864</v>
      </c>
      <c r="Q1466" t="s">
        <v>10214</v>
      </c>
      <c r="R1466">
        <v>1</v>
      </c>
      <c r="S1466" t="s">
        <v>11858</v>
      </c>
      <c r="Y1466" s="4" t="s">
        <v>12902</v>
      </c>
      <c r="Z1466" s="9">
        <v>1</v>
      </c>
    </row>
    <row r="1467" spans="1:26" x14ac:dyDescent="0.25">
      <c r="A1467" t="s">
        <v>2852</v>
      </c>
      <c r="B1467" t="s">
        <v>2779</v>
      </c>
      <c r="C1467" t="s">
        <v>76</v>
      </c>
      <c r="D1467" t="s">
        <v>102</v>
      </c>
      <c r="E1467" t="s">
        <v>18</v>
      </c>
      <c r="F1467" t="s">
        <v>2853</v>
      </c>
      <c r="G1467" t="s">
        <v>2854</v>
      </c>
      <c r="H1467" t="s">
        <v>2855</v>
      </c>
      <c r="I1467" t="s">
        <v>34</v>
      </c>
      <c r="J1467" t="s">
        <v>528</v>
      </c>
      <c r="K1467" t="s">
        <v>24</v>
      </c>
      <c r="L1467" t="s">
        <v>82</v>
      </c>
      <c r="M1467" t="s">
        <v>2856</v>
      </c>
      <c r="N1467" t="s">
        <v>46</v>
      </c>
      <c r="P1467" t="s">
        <v>11865</v>
      </c>
      <c r="Q1467" t="s">
        <v>10214</v>
      </c>
      <c r="R1467">
        <v>1</v>
      </c>
      <c r="S1467" t="s">
        <v>11858</v>
      </c>
      <c r="Y1467" s="4" t="s">
        <v>12860</v>
      </c>
      <c r="Z1467" s="9">
        <v>1</v>
      </c>
    </row>
    <row r="1468" spans="1:26" x14ac:dyDescent="0.25">
      <c r="A1468" t="s">
        <v>2852</v>
      </c>
      <c r="B1468" t="s">
        <v>2779</v>
      </c>
      <c r="C1468" t="s">
        <v>76</v>
      </c>
      <c r="D1468" t="s">
        <v>102</v>
      </c>
      <c r="E1468" t="s">
        <v>18</v>
      </c>
      <c r="F1468" t="s">
        <v>2853</v>
      </c>
      <c r="G1468" t="s">
        <v>2854</v>
      </c>
      <c r="H1468" t="s">
        <v>2855</v>
      </c>
      <c r="I1468" t="s">
        <v>34</v>
      </c>
      <c r="J1468" t="s">
        <v>528</v>
      </c>
      <c r="K1468" t="s">
        <v>24</v>
      </c>
      <c r="L1468" t="s">
        <v>82</v>
      </c>
      <c r="M1468" t="s">
        <v>2856</v>
      </c>
      <c r="N1468" t="s">
        <v>46</v>
      </c>
      <c r="P1468" t="s">
        <v>11866</v>
      </c>
      <c r="Q1468" t="s">
        <v>10214</v>
      </c>
      <c r="R1468">
        <v>1</v>
      </c>
      <c r="S1468" t="s">
        <v>11858</v>
      </c>
      <c r="Y1468" s="4" t="s">
        <v>12549</v>
      </c>
      <c r="Z1468" s="9">
        <v>1</v>
      </c>
    </row>
    <row r="1469" spans="1:26" x14ac:dyDescent="0.25">
      <c r="A1469" t="s">
        <v>2852</v>
      </c>
      <c r="B1469" t="s">
        <v>2779</v>
      </c>
      <c r="C1469" t="s">
        <v>76</v>
      </c>
      <c r="D1469" t="s">
        <v>102</v>
      </c>
      <c r="E1469" t="s">
        <v>18</v>
      </c>
      <c r="F1469" t="s">
        <v>2853</v>
      </c>
      <c r="G1469" t="s">
        <v>2854</v>
      </c>
      <c r="H1469" t="s">
        <v>2855</v>
      </c>
      <c r="I1469" t="s">
        <v>34</v>
      </c>
      <c r="J1469" t="s">
        <v>528</v>
      </c>
      <c r="K1469" t="s">
        <v>24</v>
      </c>
      <c r="L1469" t="s">
        <v>82</v>
      </c>
      <c r="M1469" t="s">
        <v>2856</v>
      </c>
      <c r="N1469" t="s">
        <v>46</v>
      </c>
      <c r="P1469" t="s">
        <v>11867</v>
      </c>
      <c r="Q1469" t="s">
        <v>10214</v>
      </c>
      <c r="R1469">
        <v>1</v>
      </c>
      <c r="S1469" t="s">
        <v>11858</v>
      </c>
      <c r="Y1469" s="4" t="s">
        <v>12325</v>
      </c>
      <c r="Z1469" s="9">
        <v>1</v>
      </c>
    </row>
    <row r="1470" spans="1:26" x14ac:dyDescent="0.25">
      <c r="A1470" t="s">
        <v>2852</v>
      </c>
      <c r="B1470" t="s">
        <v>2779</v>
      </c>
      <c r="C1470" t="s">
        <v>76</v>
      </c>
      <c r="D1470" t="s">
        <v>102</v>
      </c>
      <c r="E1470" t="s">
        <v>18</v>
      </c>
      <c r="F1470" t="s">
        <v>2853</v>
      </c>
      <c r="G1470" t="s">
        <v>2854</v>
      </c>
      <c r="H1470" t="s">
        <v>2855</v>
      </c>
      <c r="I1470" t="s">
        <v>34</v>
      </c>
      <c r="J1470" t="s">
        <v>528</v>
      </c>
      <c r="K1470" t="s">
        <v>24</v>
      </c>
      <c r="L1470" t="s">
        <v>82</v>
      </c>
      <c r="M1470" t="s">
        <v>2856</v>
      </c>
      <c r="N1470" t="s">
        <v>46</v>
      </c>
      <c r="P1470" t="s">
        <v>11868</v>
      </c>
      <c r="Q1470" t="s">
        <v>10214</v>
      </c>
      <c r="R1470">
        <v>1</v>
      </c>
      <c r="S1470" t="s">
        <v>11858</v>
      </c>
      <c r="Y1470" s="4" t="s">
        <v>13067</v>
      </c>
      <c r="Z1470" s="9">
        <v>1</v>
      </c>
    </row>
    <row r="1471" spans="1:26" x14ac:dyDescent="0.25">
      <c r="A1471" t="s">
        <v>2852</v>
      </c>
      <c r="B1471" t="s">
        <v>2779</v>
      </c>
      <c r="C1471" t="s">
        <v>76</v>
      </c>
      <c r="D1471" t="s">
        <v>102</v>
      </c>
      <c r="E1471" t="s">
        <v>18</v>
      </c>
      <c r="F1471" t="s">
        <v>2853</v>
      </c>
      <c r="G1471" t="s">
        <v>2854</v>
      </c>
      <c r="H1471" t="s">
        <v>2855</v>
      </c>
      <c r="I1471" t="s">
        <v>34</v>
      </c>
      <c r="J1471" t="s">
        <v>528</v>
      </c>
      <c r="K1471" t="s">
        <v>24</v>
      </c>
      <c r="L1471" t="s">
        <v>82</v>
      </c>
      <c r="M1471" t="s">
        <v>2856</v>
      </c>
      <c r="N1471" t="s">
        <v>46</v>
      </c>
      <c r="P1471" t="s">
        <v>11869</v>
      </c>
      <c r="Q1471" t="s">
        <v>10214</v>
      </c>
      <c r="R1471">
        <v>1</v>
      </c>
      <c r="S1471" t="s">
        <v>11858</v>
      </c>
      <c r="Y1471" s="4" t="s">
        <v>12158</v>
      </c>
      <c r="Z1471" s="9">
        <v>1</v>
      </c>
    </row>
    <row r="1472" spans="1:26" x14ac:dyDescent="0.25">
      <c r="A1472" t="s">
        <v>2852</v>
      </c>
      <c r="B1472" t="s">
        <v>2779</v>
      </c>
      <c r="C1472" t="s">
        <v>76</v>
      </c>
      <c r="D1472" t="s">
        <v>102</v>
      </c>
      <c r="E1472" t="s">
        <v>18</v>
      </c>
      <c r="F1472" t="s">
        <v>2853</v>
      </c>
      <c r="G1472" t="s">
        <v>2854</v>
      </c>
      <c r="H1472" t="s">
        <v>2855</v>
      </c>
      <c r="I1472" t="s">
        <v>34</v>
      </c>
      <c r="J1472" t="s">
        <v>528</v>
      </c>
      <c r="K1472" t="s">
        <v>24</v>
      </c>
      <c r="L1472" t="s">
        <v>82</v>
      </c>
      <c r="M1472" t="s">
        <v>2856</v>
      </c>
      <c r="N1472" t="s">
        <v>46</v>
      </c>
      <c r="P1472" t="s">
        <v>11870</v>
      </c>
      <c r="Q1472" t="s">
        <v>10214</v>
      </c>
      <c r="R1472">
        <v>1</v>
      </c>
      <c r="S1472" t="s">
        <v>11858</v>
      </c>
      <c r="Y1472" s="4" t="s">
        <v>11460</v>
      </c>
      <c r="Z1472" s="9">
        <v>1</v>
      </c>
    </row>
    <row r="1473" spans="1:26" x14ac:dyDescent="0.25">
      <c r="A1473" t="s">
        <v>2852</v>
      </c>
      <c r="B1473" t="s">
        <v>2779</v>
      </c>
      <c r="C1473" t="s">
        <v>76</v>
      </c>
      <c r="D1473" t="s">
        <v>102</v>
      </c>
      <c r="E1473" t="s">
        <v>18</v>
      </c>
      <c r="F1473" t="s">
        <v>2853</v>
      </c>
      <c r="G1473" t="s">
        <v>2854</v>
      </c>
      <c r="H1473" t="s">
        <v>2855</v>
      </c>
      <c r="I1473" t="s">
        <v>34</v>
      </c>
      <c r="J1473" t="s">
        <v>528</v>
      </c>
      <c r="K1473" t="s">
        <v>24</v>
      </c>
      <c r="L1473" t="s">
        <v>82</v>
      </c>
      <c r="M1473" t="s">
        <v>2856</v>
      </c>
      <c r="N1473" t="s">
        <v>46</v>
      </c>
      <c r="P1473" t="s">
        <v>11871</v>
      </c>
      <c r="Q1473" t="s">
        <v>10214</v>
      </c>
      <c r="R1473">
        <v>1</v>
      </c>
      <c r="S1473" t="s">
        <v>11858</v>
      </c>
      <c r="Y1473" s="4" t="s">
        <v>10144</v>
      </c>
      <c r="Z1473" s="9">
        <v>1</v>
      </c>
    </row>
    <row r="1474" spans="1:26" x14ac:dyDescent="0.25">
      <c r="A1474" t="s">
        <v>2852</v>
      </c>
      <c r="B1474" t="s">
        <v>2779</v>
      </c>
      <c r="C1474" t="s">
        <v>76</v>
      </c>
      <c r="D1474" t="s">
        <v>102</v>
      </c>
      <c r="E1474" t="s">
        <v>18</v>
      </c>
      <c r="F1474" t="s">
        <v>2853</v>
      </c>
      <c r="G1474" t="s">
        <v>2854</v>
      </c>
      <c r="H1474" t="s">
        <v>2855</v>
      </c>
      <c r="I1474" t="s">
        <v>34</v>
      </c>
      <c r="J1474" t="s">
        <v>528</v>
      </c>
      <c r="K1474" t="s">
        <v>24</v>
      </c>
      <c r="L1474" t="s">
        <v>82</v>
      </c>
      <c r="M1474" t="s">
        <v>2856</v>
      </c>
      <c r="N1474" t="s">
        <v>46</v>
      </c>
      <c r="P1474" t="s">
        <v>11720</v>
      </c>
      <c r="Q1474" t="s">
        <v>11318</v>
      </c>
      <c r="R1474">
        <v>1</v>
      </c>
      <c r="S1474" t="s">
        <v>11858</v>
      </c>
      <c r="Y1474" s="4" t="s">
        <v>12596</v>
      </c>
      <c r="Z1474" s="9">
        <v>1</v>
      </c>
    </row>
    <row r="1475" spans="1:26" x14ac:dyDescent="0.25">
      <c r="A1475" t="s">
        <v>2852</v>
      </c>
      <c r="B1475" t="s">
        <v>2779</v>
      </c>
      <c r="C1475" t="s">
        <v>76</v>
      </c>
      <c r="D1475" t="s">
        <v>102</v>
      </c>
      <c r="E1475" t="s">
        <v>18</v>
      </c>
      <c r="F1475" t="s">
        <v>2853</v>
      </c>
      <c r="G1475" t="s">
        <v>2854</v>
      </c>
      <c r="H1475" t="s">
        <v>2855</v>
      </c>
      <c r="I1475" t="s">
        <v>34</v>
      </c>
      <c r="J1475" t="s">
        <v>528</v>
      </c>
      <c r="K1475" t="s">
        <v>24</v>
      </c>
      <c r="L1475" t="s">
        <v>82</v>
      </c>
      <c r="M1475" t="s">
        <v>2856</v>
      </c>
      <c r="N1475" t="s">
        <v>46</v>
      </c>
      <c r="P1475" t="s">
        <v>11851</v>
      </c>
      <c r="Q1475" t="s">
        <v>11318</v>
      </c>
      <c r="R1475">
        <v>1</v>
      </c>
      <c r="S1475" t="s">
        <v>11858</v>
      </c>
      <c r="Y1475" s="4" t="s">
        <v>12133</v>
      </c>
      <c r="Z1475" s="9">
        <v>1</v>
      </c>
    </row>
    <row r="1476" spans="1:26" x14ac:dyDescent="0.25">
      <c r="A1476" t="s">
        <v>2852</v>
      </c>
      <c r="B1476" t="s">
        <v>2779</v>
      </c>
      <c r="C1476" t="s">
        <v>76</v>
      </c>
      <c r="D1476" t="s">
        <v>102</v>
      </c>
      <c r="E1476" t="s">
        <v>18</v>
      </c>
      <c r="F1476" t="s">
        <v>2853</v>
      </c>
      <c r="G1476" t="s">
        <v>2854</v>
      </c>
      <c r="H1476" t="s">
        <v>2855</v>
      </c>
      <c r="I1476" t="s">
        <v>34</v>
      </c>
      <c r="J1476" t="s">
        <v>528</v>
      </c>
      <c r="K1476" t="s">
        <v>24</v>
      </c>
      <c r="L1476" t="s">
        <v>82</v>
      </c>
      <c r="M1476" t="s">
        <v>2856</v>
      </c>
      <c r="N1476" t="s">
        <v>46</v>
      </c>
      <c r="P1476" t="s">
        <v>10417</v>
      </c>
      <c r="Q1476" t="s">
        <v>10537</v>
      </c>
      <c r="R1476">
        <v>1</v>
      </c>
      <c r="S1476" t="s">
        <v>11858</v>
      </c>
      <c r="Y1476" s="4" t="s">
        <v>12156</v>
      </c>
      <c r="Z1476" s="9">
        <v>1</v>
      </c>
    </row>
    <row r="1477" spans="1:26" x14ac:dyDescent="0.25">
      <c r="A1477" t="s">
        <v>2852</v>
      </c>
      <c r="B1477" t="s">
        <v>2779</v>
      </c>
      <c r="C1477" t="s">
        <v>76</v>
      </c>
      <c r="D1477" t="s">
        <v>102</v>
      </c>
      <c r="E1477" t="s">
        <v>18</v>
      </c>
      <c r="F1477" t="s">
        <v>2853</v>
      </c>
      <c r="G1477" t="s">
        <v>2854</v>
      </c>
      <c r="H1477" t="s">
        <v>2855</v>
      </c>
      <c r="I1477" t="s">
        <v>34</v>
      </c>
      <c r="J1477" t="s">
        <v>528</v>
      </c>
      <c r="K1477" t="s">
        <v>24</v>
      </c>
      <c r="L1477" t="s">
        <v>82</v>
      </c>
      <c r="M1477" t="s">
        <v>2856</v>
      </c>
      <c r="N1477" t="s">
        <v>46</v>
      </c>
      <c r="P1477" t="s">
        <v>10246</v>
      </c>
      <c r="Q1477" t="s">
        <v>11872</v>
      </c>
      <c r="R1477">
        <v>1</v>
      </c>
      <c r="S1477" t="s">
        <v>11858</v>
      </c>
      <c r="Y1477" s="4" t="s">
        <v>13203</v>
      </c>
      <c r="Z1477" s="9">
        <v>1</v>
      </c>
    </row>
    <row r="1478" spans="1:26" x14ac:dyDescent="0.25">
      <c r="A1478" t="s">
        <v>6436</v>
      </c>
      <c r="B1478" t="s">
        <v>6437</v>
      </c>
      <c r="C1478" t="s">
        <v>16</v>
      </c>
      <c r="D1478" t="s">
        <v>6438</v>
      </c>
      <c r="E1478" t="s">
        <v>18</v>
      </c>
      <c r="F1478" t="s">
        <v>6439</v>
      </c>
      <c r="G1478" t="s">
        <v>6440</v>
      </c>
      <c r="H1478" t="s">
        <v>6441</v>
      </c>
      <c r="I1478" t="s">
        <v>34</v>
      </c>
      <c r="J1478" t="s">
        <v>2283</v>
      </c>
      <c r="K1478" t="s">
        <v>24</v>
      </c>
      <c r="L1478" t="s">
        <v>6442</v>
      </c>
      <c r="M1478" t="s">
        <v>6443</v>
      </c>
      <c r="N1478" t="s">
        <v>46</v>
      </c>
      <c r="P1478" t="s">
        <v>11873</v>
      </c>
      <c r="Q1478" t="s">
        <v>10138</v>
      </c>
      <c r="R1478">
        <v>1</v>
      </c>
      <c r="S1478" t="s">
        <v>11874</v>
      </c>
      <c r="Y1478" s="4" t="s">
        <v>11198</v>
      </c>
      <c r="Z1478" s="9">
        <v>1</v>
      </c>
    </row>
    <row r="1479" spans="1:26" x14ac:dyDescent="0.25">
      <c r="A1479" t="s">
        <v>6436</v>
      </c>
      <c r="B1479" t="s">
        <v>6437</v>
      </c>
      <c r="C1479" t="s">
        <v>16</v>
      </c>
      <c r="D1479" t="s">
        <v>6438</v>
      </c>
      <c r="E1479" t="s">
        <v>18</v>
      </c>
      <c r="F1479" t="s">
        <v>6439</v>
      </c>
      <c r="G1479" t="s">
        <v>6440</v>
      </c>
      <c r="H1479" t="s">
        <v>6441</v>
      </c>
      <c r="I1479" t="s">
        <v>34</v>
      </c>
      <c r="J1479" t="s">
        <v>2283</v>
      </c>
      <c r="K1479" t="s">
        <v>24</v>
      </c>
      <c r="L1479" t="s">
        <v>6442</v>
      </c>
      <c r="M1479" t="s">
        <v>6443</v>
      </c>
      <c r="N1479" t="s">
        <v>46</v>
      </c>
      <c r="P1479" t="s">
        <v>11875</v>
      </c>
      <c r="Q1479" t="s">
        <v>10138</v>
      </c>
      <c r="R1479">
        <v>1</v>
      </c>
      <c r="S1479" t="s">
        <v>11874</v>
      </c>
      <c r="Y1479" s="4" t="s">
        <v>10738</v>
      </c>
      <c r="Z1479" s="9">
        <v>1</v>
      </c>
    </row>
    <row r="1480" spans="1:26" x14ac:dyDescent="0.25">
      <c r="A1480" t="s">
        <v>6436</v>
      </c>
      <c r="B1480" t="s">
        <v>6437</v>
      </c>
      <c r="C1480" t="s">
        <v>16</v>
      </c>
      <c r="D1480" t="s">
        <v>6438</v>
      </c>
      <c r="E1480" t="s">
        <v>18</v>
      </c>
      <c r="F1480" t="s">
        <v>6439</v>
      </c>
      <c r="G1480" t="s">
        <v>6440</v>
      </c>
      <c r="H1480" t="s">
        <v>6441</v>
      </c>
      <c r="I1480" t="s">
        <v>34</v>
      </c>
      <c r="J1480" t="s">
        <v>2283</v>
      </c>
      <c r="K1480" t="s">
        <v>24</v>
      </c>
      <c r="L1480" t="s">
        <v>6442</v>
      </c>
      <c r="M1480" t="s">
        <v>6443</v>
      </c>
      <c r="N1480" t="s">
        <v>46</v>
      </c>
      <c r="P1480" t="s">
        <v>11329</v>
      </c>
      <c r="Q1480" t="s">
        <v>11876</v>
      </c>
      <c r="R1480">
        <v>1</v>
      </c>
      <c r="S1480" t="s">
        <v>11874</v>
      </c>
      <c r="Y1480" s="4" t="s">
        <v>12678</v>
      </c>
      <c r="Z1480" s="9">
        <v>1</v>
      </c>
    </row>
    <row r="1481" spans="1:26" x14ac:dyDescent="0.25">
      <c r="A1481" t="s">
        <v>6436</v>
      </c>
      <c r="B1481" t="s">
        <v>6437</v>
      </c>
      <c r="C1481" t="s">
        <v>16</v>
      </c>
      <c r="D1481" t="s">
        <v>6438</v>
      </c>
      <c r="E1481" t="s">
        <v>18</v>
      </c>
      <c r="F1481" t="s">
        <v>6439</v>
      </c>
      <c r="G1481" t="s">
        <v>6440</v>
      </c>
      <c r="H1481" t="s">
        <v>6441</v>
      </c>
      <c r="I1481" t="s">
        <v>34</v>
      </c>
      <c r="J1481" t="s">
        <v>2283</v>
      </c>
      <c r="K1481" t="s">
        <v>24</v>
      </c>
      <c r="L1481" t="s">
        <v>6442</v>
      </c>
      <c r="M1481" t="s">
        <v>6443</v>
      </c>
      <c r="N1481" t="s">
        <v>46</v>
      </c>
      <c r="P1481" t="s">
        <v>11350</v>
      </c>
      <c r="Q1481" t="s">
        <v>11876</v>
      </c>
      <c r="R1481">
        <v>1</v>
      </c>
      <c r="S1481" t="s">
        <v>11874</v>
      </c>
      <c r="Y1481" s="4" t="s">
        <v>11412</v>
      </c>
      <c r="Z1481" s="9">
        <v>1</v>
      </c>
    </row>
    <row r="1482" spans="1:26" x14ac:dyDescent="0.25">
      <c r="A1482" t="s">
        <v>6436</v>
      </c>
      <c r="B1482" t="s">
        <v>6437</v>
      </c>
      <c r="C1482" t="s">
        <v>16</v>
      </c>
      <c r="D1482" t="s">
        <v>6438</v>
      </c>
      <c r="E1482" t="s">
        <v>18</v>
      </c>
      <c r="F1482" t="s">
        <v>6439</v>
      </c>
      <c r="G1482" t="s">
        <v>6440</v>
      </c>
      <c r="H1482" t="s">
        <v>6441</v>
      </c>
      <c r="I1482" t="s">
        <v>34</v>
      </c>
      <c r="J1482" t="s">
        <v>2283</v>
      </c>
      <c r="K1482" t="s">
        <v>24</v>
      </c>
      <c r="L1482" t="s">
        <v>6442</v>
      </c>
      <c r="M1482" t="s">
        <v>6443</v>
      </c>
      <c r="N1482" t="s">
        <v>46</v>
      </c>
      <c r="P1482" t="s">
        <v>11877</v>
      </c>
      <c r="Q1482" t="s">
        <v>10242</v>
      </c>
      <c r="R1482">
        <v>1</v>
      </c>
      <c r="S1482" t="s">
        <v>11874</v>
      </c>
      <c r="Y1482" s="4" t="s">
        <v>11343</v>
      </c>
      <c r="Z1482" s="9">
        <v>1</v>
      </c>
    </row>
    <row r="1483" spans="1:26" x14ac:dyDescent="0.25">
      <c r="A1483" t="s">
        <v>6436</v>
      </c>
      <c r="B1483" t="s">
        <v>6437</v>
      </c>
      <c r="C1483" t="s">
        <v>16</v>
      </c>
      <c r="D1483" t="s">
        <v>6438</v>
      </c>
      <c r="E1483" t="s">
        <v>18</v>
      </c>
      <c r="F1483" t="s">
        <v>6439</v>
      </c>
      <c r="G1483" t="s">
        <v>6440</v>
      </c>
      <c r="H1483" t="s">
        <v>6441</v>
      </c>
      <c r="I1483" t="s">
        <v>34</v>
      </c>
      <c r="J1483" t="s">
        <v>2283</v>
      </c>
      <c r="K1483" t="s">
        <v>24</v>
      </c>
      <c r="L1483" t="s">
        <v>6442</v>
      </c>
      <c r="M1483" t="s">
        <v>6443</v>
      </c>
      <c r="N1483" t="s">
        <v>46</v>
      </c>
      <c r="P1483" t="s">
        <v>11356</v>
      </c>
      <c r="Q1483" t="s">
        <v>10242</v>
      </c>
      <c r="R1483">
        <v>1</v>
      </c>
      <c r="S1483" t="s">
        <v>11874</v>
      </c>
      <c r="Y1483" s="4" t="s">
        <v>13146</v>
      </c>
      <c r="Z1483" s="9">
        <v>1</v>
      </c>
    </row>
    <row r="1484" spans="1:26" x14ac:dyDescent="0.25">
      <c r="A1484" t="s">
        <v>6436</v>
      </c>
      <c r="B1484" t="s">
        <v>6437</v>
      </c>
      <c r="C1484" t="s">
        <v>16</v>
      </c>
      <c r="D1484" t="s">
        <v>6438</v>
      </c>
      <c r="E1484" t="s">
        <v>18</v>
      </c>
      <c r="F1484" t="s">
        <v>6439</v>
      </c>
      <c r="G1484" t="s">
        <v>6440</v>
      </c>
      <c r="H1484" t="s">
        <v>6441</v>
      </c>
      <c r="I1484" t="s">
        <v>34</v>
      </c>
      <c r="J1484" t="s">
        <v>2283</v>
      </c>
      <c r="K1484" t="s">
        <v>24</v>
      </c>
      <c r="L1484" t="s">
        <v>6442</v>
      </c>
      <c r="M1484" t="s">
        <v>6443</v>
      </c>
      <c r="N1484" t="s">
        <v>46</v>
      </c>
      <c r="P1484" t="s">
        <v>11365</v>
      </c>
      <c r="Q1484" t="s">
        <v>11878</v>
      </c>
      <c r="R1484">
        <v>1</v>
      </c>
      <c r="S1484" t="s">
        <v>11874</v>
      </c>
      <c r="Y1484" s="4" t="s">
        <v>11346</v>
      </c>
      <c r="Z1484" s="9">
        <v>1</v>
      </c>
    </row>
    <row r="1485" spans="1:26" x14ac:dyDescent="0.25">
      <c r="A1485" t="s">
        <v>6436</v>
      </c>
      <c r="B1485" t="s">
        <v>6437</v>
      </c>
      <c r="C1485" t="s">
        <v>16</v>
      </c>
      <c r="D1485" t="s">
        <v>6438</v>
      </c>
      <c r="E1485" t="s">
        <v>18</v>
      </c>
      <c r="F1485" t="s">
        <v>6439</v>
      </c>
      <c r="G1485" t="s">
        <v>6440</v>
      </c>
      <c r="H1485" t="s">
        <v>6441</v>
      </c>
      <c r="I1485" t="s">
        <v>34</v>
      </c>
      <c r="J1485" t="s">
        <v>2283</v>
      </c>
      <c r="K1485" t="s">
        <v>24</v>
      </c>
      <c r="L1485" t="s">
        <v>6442</v>
      </c>
      <c r="M1485" t="s">
        <v>6443</v>
      </c>
      <c r="N1485" t="s">
        <v>46</v>
      </c>
      <c r="P1485" t="s">
        <v>10655</v>
      </c>
      <c r="Q1485" t="s">
        <v>10588</v>
      </c>
      <c r="R1485">
        <v>1</v>
      </c>
      <c r="S1485" t="s">
        <v>11874</v>
      </c>
      <c r="Y1485" s="4" t="s">
        <v>11205</v>
      </c>
      <c r="Z1485" s="9">
        <v>1</v>
      </c>
    </row>
    <row r="1486" spans="1:26" x14ac:dyDescent="0.25">
      <c r="A1486" t="s">
        <v>6436</v>
      </c>
      <c r="B1486" t="s">
        <v>6437</v>
      </c>
      <c r="C1486" t="s">
        <v>16</v>
      </c>
      <c r="D1486" t="s">
        <v>6438</v>
      </c>
      <c r="E1486" t="s">
        <v>18</v>
      </c>
      <c r="F1486" t="s">
        <v>6439</v>
      </c>
      <c r="G1486" t="s">
        <v>6440</v>
      </c>
      <c r="H1486" t="s">
        <v>6441</v>
      </c>
      <c r="I1486" t="s">
        <v>34</v>
      </c>
      <c r="J1486" t="s">
        <v>2283</v>
      </c>
      <c r="K1486" t="s">
        <v>24</v>
      </c>
      <c r="L1486" t="s">
        <v>6442</v>
      </c>
      <c r="M1486" t="s">
        <v>6443</v>
      </c>
      <c r="N1486" t="s">
        <v>46</v>
      </c>
      <c r="P1486" t="s">
        <v>11879</v>
      </c>
      <c r="Q1486" t="s">
        <v>10588</v>
      </c>
      <c r="R1486">
        <v>1</v>
      </c>
      <c r="S1486" t="s">
        <v>11874</v>
      </c>
      <c r="Y1486" s="4" t="s">
        <v>510</v>
      </c>
      <c r="Z1486" s="9">
        <v>1</v>
      </c>
    </row>
    <row r="1487" spans="1:26" x14ac:dyDescent="0.25">
      <c r="A1487" t="s">
        <v>6436</v>
      </c>
      <c r="B1487" t="s">
        <v>6437</v>
      </c>
      <c r="C1487" t="s">
        <v>16</v>
      </c>
      <c r="D1487" t="s">
        <v>6438</v>
      </c>
      <c r="E1487" t="s">
        <v>18</v>
      </c>
      <c r="F1487" t="s">
        <v>6439</v>
      </c>
      <c r="G1487" t="s">
        <v>6440</v>
      </c>
      <c r="H1487" t="s">
        <v>6441</v>
      </c>
      <c r="I1487" t="s">
        <v>34</v>
      </c>
      <c r="J1487" t="s">
        <v>2283</v>
      </c>
      <c r="K1487" t="s">
        <v>24</v>
      </c>
      <c r="L1487" t="s">
        <v>6442</v>
      </c>
      <c r="M1487" t="s">
        <v>6443</v>
      </c>
      <c r="N1487" t="s">
        <v>46</v>
      </c>
      <c r="P1487" t="s">
        <v>11880</v>
      </c>
      <c r="Q1487" t="s">
        <v>11618</v>
      </c>
      <c r="R1487">
        <v>1</v>
      </c>
      <c r="S1487" t="s">
        <v>11874</v>
      </c>
      <c r="Y1487" s="4" t="s">
        <v>11273</v>
      </c>
      <c r="Z1487" s="9">
        <v>1</v>
      </c>
    </row>
    <row r="1488" spans="1:26" x14ac:dyDescent="0.25">
      <c r="A1488" t="s">
        <v>6436</v>
      </c>
      <c r="B1488" t="s">
        <v>6437</v>
      </c>
      <c r="C1488" t="s">
        <v>16</v>
      </c>
      <c r="D1488" t="s">
        <v>6438</v>
      </c>
      <c r="E1488" t="s">
        <v>18</v>
      </c>
      <c r="F1488" t="s">
        <v>6439</v>
      </c>
      <c r="G1488" t="s">
        <v>6440</v>
      </c>
      <c r="H1488" t="s">
        <v>6441</v>
      </c>
      <c r="I1488" t="s">
        <v>34</v>
      </c>
      <c r="J1488" t="s">
        <v>2283</v>
      </c>
      <c r="K1488" t="s">
        <v>24</v>
      </c>
      <c r="L1488" t="s">
        <v>6442</v>
      </c>
      <c r="M1488" t="s">
        <v>6443</v>
      </c>
      <c r="N1488" t="s">
        <v>46</v>
      </c>
      <c r="P1488" t="s">
        <v>11269</v>
      </c>
      <c r="Q1488" t="s">
        <v>11618</v>
      </c>
      <c r="R1488">
        <v>1</v>
      </c>
      <c r="S1488" t="s">
        <v>11874</v>
      </c>
      <c r="Y1488" s="4" t="s">
        <v>11712</v>
      </c>
      <c r="Z1488" s="9">
        <v>1</v>
      </c>
    </row>
    <row r="1489" spans="1:26" x14ac:dyDescent="0.25">
      <c r="A1489" t="s">
        <v>6436</v>
      </c>
      <c r="B1489" t="s">
        <v>6437</v>
      </c>
      <c r="C1489" t="s">
        <v>16</v>
      </c>
      <c r="D1489" t="s">
        <v>6438</v>
      </c>
      <c r="E1489" t="s">
        <v>18</v>
      </c>
      <c r="F1489" t="s">
        <v>6439</v>
      </c>
      <c r="G1489" t="s">
        <v>6440</v>
      </c>
      <c r="H1489" t="s">
        <v>6441</v>
      </c>
      <c r="I1489" t="s">
        <v>34</v>
      </c>
      <c r="J1489" t="s">
        <v>2283</v>
      </c>
      <c r="K1489" t="s">
        <v>24</v>
      </c>
      <c r="L1489" t="s">
        <v>6442</v>
      </c>
      <c r="M1489" t="s">
        <v>6443</v>
      </c>
      <c r="N1489" t="s">
        <v>46</v>
      </c>
      <c r="P1489" t="s">
        <v>11881</v>
      </c>
      <c r="Q1489" t="s">
        <v>11882</v>
      </c>
      <c r="R1489">
        <v>1</v>
      </c>
      <c r="S1489" t="s">
        <v>11874</v>
      </c>
      <c r="Y1489" s="4" t="s">
        <v>11921</v>
      </c>
      <c r="Z1489" s="9">
        <v>1</v>
      </c>
    </row>
    <row r="1490" spans="1:26" x14ac:dyDescent="0.25">
      <c r="A1490" t="s">
        <v>6436</v>
      </c>
      <c r="B1490" t="s">
        <v>6437</v>
      </c>
      <c r="C1490" t="s">
        <v>16</v>
      </c>
      <c r="D1490" t="s">
        <v>6438</v>
      </c>
      <c r="E1490" t="s">
        <v>18</v>
      </c>
      <c r="F1490" t="s">
        <v>6439</v>
      </c>
      <c r="G1490" t="s">
        <v>6440</v>
      </c>
      <c r="H1490" t="s">
        <v>6441</v>
      </c>
      <c r="I1490" t="s">
        <v>34</v>
      </c>
      <c r="J1490" t="s">
        <v>2283</v>
      </c>
      <c r="K1490" t="s">
        <v>24</v>
      </c>
      <c r="L1490" t="s">
        <v>6442</v>
      </c>
      <c r="M1490" t="s">
        <v>6443</v>
      </c>
      <c r="N1490" t="s">
        <v>46</v>
      </c>
      <c r="P1490" t="s">
        <v>11883</v>
      </c>
      <c r="Q1490" t="s">
        <v>11052</v>
      </c>
      <c r="R1490">
        <v>1</v>
      </c>
      <c r="S1490" t="s">
        <v>11874</v>
      </c>
      <c r="Y1490" s="4" t="s">
        <v>11615</v>
      </c>
      <c r="Z1490" s="9">
        <v>1</v>
      </c>
    </row>
    <row r="1491" spans="1:26" x14ac:dyDescent="0.25">
      <c r="A1491" t="s">
        <v>6436</v>
      </c>
      <c r="B1491" t="s">
        <v>6437</v>
      </c>
      <c r="C1491" t="s">
        <v>16</v>
      </c>
      <c r="D1491" t="s">
        <v>6438</v>
      </c>
      <c r="E1491" t="s">
        <v>18</v>
      </c>
      <c r="F1491" t="s">
        <v>6439</v>
      </c>
      <c r="G1491" t="s">
        <v>6440</v>
      </c>
      <c r="H1491" t="s">
        <v>6441</v>
      </c>
      <c r="I1491" t="s">
        <v>34</v>
      </c>
      <c r="J1491" t="s">
        <v>2283</v>
      </c>
      <c r="K1491" t="s">
        <v>24</v>
      </c>
      <c r="L1491" t="s">
        <v>6442</v>
      </c>
      <c r="M1491" t="s">
        <v>6443</v>
      </c>
      <c r="N1491" t="s">
        <v>46</v>
      </c>
      <c r="P1491" t="s">
        <v>11884</v>
      </c>
      <c r="Q1491" t="s">
        <v>11052</v>
      </c>
      <c r="R1491">
        <v>1</v>
      </c>
      <c r="S1491" t="s">
        <v>11874</v>
      </c>
      <c r="Y1491" s="4" t="s">
        <v>12207</v>
      </c>
      <c r="Z1491" s="9">
        <v>1</v>
      </c>
    </row>
    <row r="1492" spans="1:26" x14ac:dyDescent="0.25">
      <c r="A1492" t="s">
        <v>6436</v>
      </c>
      <c r="B1492" t="s">
        <v>6437</v>
      </c>
      <c r="C1492" t="s">
        <v>16</v>
      </c>
      <c r="D1492" t="s">
        <v>6438</v>
      </c>
      <c r="E1492" t="s">
        <v>18</v>
      </c>
      <c r="F1492" t="s">
        <v>6439</v>
      </c>
      <c r="G1492" t="s">
        <v>6440</v>
      </c>
      <c r="H1492" t="s">
        <v>6441</v>
      </c>
      <c r="I1492" t="s">
        <v>34</v>
      </c>
      <c r="J1492" t="s">
        <v>2283</v>
      </c>
      <c r="K1492" t="s">
        <v>24</v>
      </c>
      <c r="L1492" t="s">
        <v>6442</v>
      </c>
      <c r="M1492" t="s">
        <v>6443</v>
      </c>
      <c r="N1492" t="s">
        <v>46</v>
      </c>
      <c r="P1492" t="s">
        <v>11885</v>
      </c>
      <c r="Q1492" t="s">
        <v>10494</v>
      </c>
      <c r="R1492">
        <v>1</v>
      </c>
      <c r="S1492" t="s">
        <v>11874</v>
      </c>
      <c r="Y1492" s="4" t="s">
        <v>11808</v>
      </c>
      <c r="Z1492" s="9">
        <v>1</v>
      </c>
    </row>
    <row r="1493" spans="1:26" x14ac:dyDescent="0.25">
      <c r="A1493" t="s">
        <v>6436</v>
      </c>
      <c r="B1493" t="s">
        <v>6437</v>
      </c>
      <c r="C1493" t="s">
        <v>16</v>
      </c>
      <c r="D1493" t="s">
        <v>6438</v>
      </c>
      <c r="E1493" t="s">
        <v>18</v>
      </c>
      <c r="F1493" t="s">
        <v>6439</v>
      </c>
      <c r="G1493" t="s">
        <v>6440</v>
      </c>
      <c r="H1493" t="s">
        <v>6441</v>
      </c>
      <c r="I1493" t="s">
        <v>34</v>
      </c>
      <c r="J1493" t="s">
        <v>2283</v>
      </c>
      <c r="K1493" t="s">
        <v>24</v>
      </c>
      <c r="L1493" t="s">
        <v>6442</v>
      </c>
      <c r="M1493" t="s">
        <v>6443</v>
      </c>
      <c r="N1493" t="s">
        <v>46</v>
      </c>
      <c r="P1493" t="s">
        <v>11283</v>
      </c>
      <c r="Q1493" t="s">
        <v>10494</v>
      </c>
      <c r="R1493">
        <v>1</v>
      </c>
      <c r="S1493" t="s">
        <v>11874</v>
      </c>
      <c r="Y1493" s="4" t="s">
        <v>10756</v>
      </c>
      <c r="Z1493" s="9">
        <v>1</v>
      </c>
    </row>
    <row r="1494" spans="1:26" x14ac:dyDescent="0.25">
      <c r="A1494" t="s">
        <v>6436</v>
      </c>
      <c r="B1494" t="s">
        <v>6437</v>
      </c>
      <c r="C1494" t="s">
        <v>16</v>
      </c>
      <c r="D1494" t="s">
        <v>6438</v>
      </c>
      <c r="E1494" t="s">
        <v>18</v>
      </c>
      <c r="F1494" t="s">
        <v>6439</v>
      </c>
      <c r="G1494" t="s">
        <v>6440</v>
      </c>
      <c r="H1494" t="s">
        <v>6441</v>
      </c>
      <c r="I1494" t="s">
        <v>34</v>
      </c>
      <c r="J1494" t="s">
        <v>2283</v>
      </c>
      <c r="K1494" t="s">
        <v>24</v>
      </c>
      <c r="L1494" t="s">
        <v>6442</v>
      </c>
      <c r="M1494" t="s">
        <v>6443</v>
      </c>
      <c r="N1494" t="s">
        <v>46</v>
      </c>
      <c r="P1494" t="s">
        <v>11292</v>
      </c>
      <c r="Q1494" t="s">
        <v>10494</v>
      </c>
      <c r="R1494">
        <v>1</v>
      </c>
      <c r="S1494" t="s">
        <v>11874</v>
      </c>
      <c r="Y1494" s="4" t="s">
        <v>11509</v>
      </c>
      <c r="Z1494" s="9">
        <v>1</v>
      </c>
    </row>
    <row r="1495" spans="1:26" x14ac:dyDescent="0.25">
      <c r="A1495" t="s">
        <v>6436</v>
      </c>
      <c r="B1495" t="s">
        <v>6437</v>
      </c>
      <c r="C1495" t="s">
        <v>16</v>
      </c>
      <c r="D1495" t="s">
        <v>6438</v>
      </c>
      <c r="E1495" t="s">
        <v>18</v>
      </c>
      <c r="F1495" t="s">
        <v>6439</v>
      </c>
      <c r="G1495" t="s">
        <v>6440</v>
      </c>
      <c r="H1495" t="s">
        <v>6441</v>
      </c>
      <c r="I1495" t="s">
        <v>34</v>
      </c>
      <c r="J1495" t="s">
        <v>2283</v>
      </c>
      <c r="K1495" t="s">
        <v>24</v>
      </c>
      <c r="L1495" t="s">
        <v>6442</v>
      </c>
      <c r="M1495" t="s">
        <v>6443</v>
      </c>
      <c r="N1495" t="s">
        <v>46</v>
      </c>
      <c r="P1495" t="s">
        <v>11886</v>
      </c>
      <c r="Q1495" t="s">
        <v>10494</v>
      </c>
      <c r="R1495">
        <v>1</v>
      </c>
      <c r="S1495" t="s">
        <v>11874</v>
      </c>
      <c r="Y1495" s="4" t="s">
        <v>12632</v>
      </c>
      <c r="Z1495" s="9">
        <v>1</v>
      </c>
    </row>
    <row r="1496" spans="1:26" x14ac:dyDescent="0.25">
      <c r="A1496" t="s">
        <v>6436</v>
      </c>
      <c r="B1496" t="s">
        <v>6437</v>
      </c>
      <c r="C1496" t="s">
        <v>16</v>
      </c>
      <c r="D1496" t="s">
        <v>6438</v>
      </c>
      <c r="E1496" t="s">
        <v>18</v>
      </c>
      <c r="F1496" t="s">
        <v>6439</v>
      </c>
      <c r="G1496" t="s">
        <v>6440</v>
      </c>
      <c r="H1496" t="s">
        <v>6441</v>
      </c>
      <c r="I1496" t="s">
        <v>34</v>
      </c>
      <c r="J1496" t="s">
        <v>2283</v>
      </c>
      <c r="K1496" t="s">
        <v>24</v>
      </c>
      <c r="L1496" t="s">
        <v>6442</v>
      </c>
      <c r="M1496" t="s">
        <v>6443</v>
      </c>
      <c r="N1496" t="s">
        <v>46</v>
      </c>
      <c r="P1496" t="s">
        <v>11887</v>
      </c>
      <c r="Q1496" t="s">
        <v>10494</v>
      </c>
      <c r="R1496">
        <v>1</v>
      </c>
      <c r="S1496" t="s">
        <v>11874</v>
      </c>
      <c r="Y1496" s="4" t="s">
        <v>12482</v>
      </c>
      <c r="Z1496" s="9">
        <v>1</v>
      </c>
    </row>
    <row r="1497" spans="1:26" x14ac:dyDescent="0.25">
      <c r="A1497" t="s">
        <v>6436</v>
      </c>
      <c r="B1497" t="s">
        <v>6437</v>
      </c>
      <c r="C1497" t="s">
        <v>16</v>
      </c>
      <c r="D1497" t="s">
        <v>6438</v>
      </c>
      <c r="E1497" t="s">
        <v>18</v>
      </c>
      <c r="F1497" t="s">
        <v>6439</v>
      </c>
      <c r="G1497" t="s">
        <v>6440</v>
      </c>
      <c r="H1497" t="s">
        <v>6441</v>
      </c>
      <c r="I1497" t="s">
        <v>34</v>
      </c>
      <c r="J1497" t="s">
        <v>2283</v>
      </c>
      <c r="K1497" t="s">
        <v>24</v>
      </c>
      <c r="L1497" t="s">
        <v>6442</v>
      </c>
      <c r="M1497" t="s">
        <v>6443</v>
      </c>
      <c r="N1497" t="s">
        <v>46</v>
      </c>
      <c r="P1497" t="s">
        <v>11888</v>
      </c>
      <c r="Q1497" t="s">
        <v>10494</v>
      </c>
      <c r="R1497">
        <v>1</v>
      </c>
      <c r="S1497" t="s">
        <v>11874</v>
      </c>
      <c r="Y1497" s="4" t="s">
        <v>12165</v>
      </c>
      <c r="Z1497" s="9">
        <v>1</v>
      </c>
    </row>
    <row r="1498" spans="1:26" x14ac:dyDescent="0.25">
      <c r="A1498" t="s">
        <v>6436</v>
      </c>
      <c r="B1498" t="s">
        <v>6437</v>
      </c>
      <c r="C1498" t="s">
        <v>16</v>
      </c>
      <c r="D1498" t="s">
        <v>6438</v>
      </c>
      <c r="E1498" t="s">
        <v>18</v>
      </c>
      <c r="F1498" t="s">
        <v>6439</v>
      </c>
      <c r="G1498" t="s">
        <v>6440</v>
      </c>
      <c r="H1498" t="s">
        <v>6441</v>
      </c>
      <c r="I1498" t="s">
        <v>34</v>
      </c>
      <c r="J1498" t="s">
        <v>2283</v>
      </c>
      <c r="K1498" t="s">
        <v>24</v>
      </c>
      <c r="L1498" t="s">
        <v>6442</v>
      </c>
      <c r="M1498" t="s">
        <v>6443</v>
      </c>
      <c r="N1498" t="s">
        <v>46</v>
      </c>
      <c r="P1498" t="s">
        <v>11889</v>
      </c>
      <c r="Q1498" t="s">
        <v>10494</v>
      </c>
      <c r="R1498">
        <v>1</v>
      </c>
      <c r="S1498" t="s">
        <v>11874</v>
      </c>
      <c r="Y1498" s="4" t="s">
        <v>12850</v>
      </c>
      <c r="Z1498" s="9">
        <v>1</v>
      </c>
    </row>
    <row r="1499" spans="1:26" x14ac:dyDescent="0.25">
      <c r="A1499" t="s">
        <v>4533</v>
      </c>
      <c r="B1499" t="s">
        <v>4534</v>
      </c>
      <c r="C1499" t="s">
        <v>16</v>
      </c>
      <c r="D1499" t="s">
        <v>4535</v>
      </c>
      <c r="E1499" t="s">
        <v>18</v>
      </c>
      <c r="F1499" t="s">
        <v>4536</v>
      </c>
      <c r="G1499" t="s">
        <v>4537</v>
      </c>
      <c r="H1499" t="s">
        <v>4538</v>
      </c>
      <c r="I1499" t="s">
        <v>34</v>
      </c>
      <c r="J1499" t="s">
        <v>90</v>
      </c>
      <c r="K1499" t="s">
        <v>24</v>
      </c>
      <c r="L1499" t="s">
        <v>193</v>
      </c>
      <c r="M1499" t="s">
        <v>4539</v>
      </c>
      <c r="N1499" t="s">
        <v>46</v>
      </c>
      <c r="P1499" t="s">
        <v>11890</v>
      </c>
      <c r="Q1499" t="s">
        <v>10402</v>
      </c>
      <c r="R1499">
        <v>1</v>
      </c>
      <c r="S1499" t="s">
        <v>10263</v>
      </c>
      <c r="Y1499" s="4" t="s">
        <v>11294</v>
      </c>
      <c r="Z1499" s="9">
        <v>1</v>
      </c>
    </row>
    <row r="1500" spans="1:26" x14ac:dyDescent="0.25">
      <c r="A1500" t="s">
        <v>6232</v>
      </c>
      <c r="C1500" t="s">
        <v>16</v>
      </c>
      <c r="D1500" t="s">
        <v>3060</v>
      </c>
      <c r="E1500" t="s">
        <v>18</v>
      </c>
      <c r="F1500" t="s">
        <v>6233</v>
      </c>
      <c r="G1500" t="s">
        <v>6234</v>
      </c>
      <c r="H1500" t="s">
        <v>6235</v>
      </c>
      <c r="I1500" t="s">
        <v>34</v>
      </c>
      <c r="J1500" t="s">
        <v>536</v>
      </c>
      <c r="K1500" t="s">
        <v>24</v>
      </c>
      <c r="L1500" t="s">
        <v>224</v>
      </c>
      <c r="M1500" t="s">
        <v>6236</v>
      </c>
      <c r="N1500" t="s">
        <v>46</v>
      </c>
      <c r="P1500" t="s">
        <v>11891</v>
      </c>
      <c r="Q1500" t="s">
        <v>11242</v>
      </c>
      <c r="R1500">
        <v>1</v>
      </c>
      <c r="S1500" t="s">
        <v>11892</v>
      </c>
      <c r="Y1500" s="4" t="s">
        <v>13201</v>
      </c>
      <c r="Z1500" s="9">
        <v>1</v>
      </c>
    </row>
    <row r="1501" spans="1:26" x14ac:dyDescent="0.25">
      <c r="A1501" t="s">
        <v>6232</v>
      </c>
      <c r="C1501" t="s">
        <v>16</v>
      </c>
      <c r="D1501" t="s">
        <v>3060</v>
      </c>
      <c r="E1501" t="s">
        <v>18</v>
      </c>
      <c r="F1501" t="s">
        <v>6233</v>
      </c>
      <c r="G1501" t="s">
        <v>6234</v>
      </c>
      <c r="H1501" t="s">
        <v>6235</v>
      </c>
      <c r="I1501" t="s">
        <v>34</v>
      </c>
      <c r="J1501" t="s">
        <v>536</v>
      </c>
      <c r="K1501" t="s">
        <v>24</v>
      </c>
      <c r="L1501" t="s">
        <v>224</v>
      </c>
      <c r="M1501" t="s">
        <v>6236</v>
      </c>
      <c r="N1501" t="s">
        <v>46</v>
      </c>
      <c r="P1501" t="s">
        <v>11893</v>
      </c>
      <c r="Q1501" t="s">
        <v>11242</v>
      </c>
      <c r="R1501">
        <v>1</v>
      </c>
      <c r="S1501" t="s">
        <v>11892</v>
      </c>
      <c r="Y1501" s="4" t="s">
        <v>10518</v>
      </c>
      <c r="Z1501" s="9">
        <v>1</v>
      </c>
    </row>
    <row r="1502" spans="1:26" x14ac:dyDescent="0.25">
      <c r="A1502" t="s">
        <v>539</v>
      </c>
      <c r="B1502" t="s">
        <v>540</v>
      </c>
      <c r="C1502" t="s">
        <v>76</v>
      </c>
      <c r="D1502" t="s">
        <v>437</v>
      </c>
      <c r="E1502" t="s">
        <v>18</v>
      </c>
      <c r="F1502" t="s">
        <v>541</v>
      </c>
      <c r="G1502" t="s">
        <v>542</v>
      </c>
      <c r="H1502" t="s">
        <v>543</v>
      </c>
      <c r="I1502" t="s">
        <v>34</v>
      </c>
      <c r="J1502" t="s">
        <v>106</v>
      </c>
      <c r="K1502" t="s">
        <v>24</v>
      </c>
      <c r="L1502" t="s">
        <v>441</v>
      </c>
      <c r="M1502" t="s">
        <v>544</v>
      </c>
      <c r="N1502" t="s">
        <v>46</v>
      </c>
      <c r="P1502" t="s">
        <v>11894</v>
      </c>
      <c r="Q1502" t="s">
        <v>11895</v>
      </c>
      <c r="R1502">
        <v>1</v>
      </c>
      <c r="S1502" t="s">
        <v>11896</v>
      </c>
      <c r="Y1502" s="4" t="s">
        <v>11993</v>
      </c>
      <c r="Z1502" s="9">
        <v>1</v>
      </c>
    </row>
    <row r="1503" spans="1:26" x14ac:dyDescent="0.25">
      <c r="A1503" t="s">
        <v>539</v>
      </c>
      <c r="B1503" t="s">
        <v>540</v>
      </c>
      <c r="C1503" t="s">
        <v>76</v>
      </c>
      <c r="D1503" t="s">
        <v>437</v>
      </c>
      <c r="E1503" t="s">
        <v>18</v>
      </c>
      <c r="F1503" t="s">
        <v>541</v>
      </c>
      <c r="G1503" t="s">
        <v>542</v>
      </c>
      <c r="H1503" t="s">
        <v>543</v>
      </c>
      <c r="I1503" t="s">
        <v>34</v>
      </c>
      <c r="J1503" t="s">
        <v>106</v>
      </c>
      <c r="K1503" t="s">
        <v>24</v>
      </c>
      <c r="L1503" t="s">
        <v>441</v>
      </c>
      <c r="M1503" t="s">
        <v>544</v>
      </c>
      <c r="N1503" t="s">
        <v>46</v>
      </c>
      <c r="P1503" t="s">
        <v>11897</v>
      </c>
      <c r="Q1503" t="s">
        <v>11895</v>
      </c>
      <c r="R1503">
        <v>1</v>
      </c>
      <c r="S1503" t="s">
        <v>11896</v>
      </c>
      <c r="Y1503" s="4" t="s">
        <v>10584</v>
      </c>
      <c r="Z1503" s="9">
        <v>1</v>
      </c>
    </row>
    <row r="1504" spans="1:26" x14ac:dyDescent="0.25">
      <c r="A1504" t="s">
        <v>539</v>
      </c>
      <c r="B1504" t="s">
        <v>540</v>
      </c>
      <c r="C1504" t="s">
        <v>76</v>
      </c>
      <c r="D1504" t="s">
        <v>437</v>
      </c>
      <c r="E1504" t="s">
        <v>18</v>
      </c>
      <c r="F1504" t="s">
        <v>541</v>
      </c>
      <c r="G1504" t="s">
        <v>542</v>
      </c>
      <c r="H1504" t="s">
        <v>543</v>
      </c>
      <c r="I1504" t="s">
        <v>34</v>
      </c>
      <c r="J1504" t="s">
        <v>106</v>
      </c>
      <c r="K1504" t="s">
        <v>24</v>
      </c>
      <c r="L1504" t="s">
        <v>441</v>
      </c>
      <c r="M1504" t="s">
        <v>544</v>
      </c>
      <c r="N1504" t="s">
        <v>46</v>
      </c>
      <c r="P1504" t="s">
        <v>11898</v>
      </c>
      <c r="Q1504" t="s">
        <v>10413</v>
      </c>
      <c r="R1504">
        <v>1</v>
      </c>
      <c r="S1504" t="s">
        <v>11896</v>
      </c>
      <c r="Y1504" s="4" t="s">
        <v>12073</v>
      </c>
      <c r="Z1504" s="9">
        <v>1</v>
      </c>
    </row>
    <row r="1505" spans="1:26" x14ac:dyDescent="0.25">
      <c r="A1505" t="s">
        <v>539</v>
      </c>
      <c r="B1505" t="s">
        <v>540</v>
      </c>
      <c r="C1505" t="s">
        <v>76</v>
      </c>
      <c r="D1505" t="s">
        <v>437</v>
      </c>
      <c r="E1505" t="s">
        <v>18</v>
      </c>
      <c r="F1505" t="s">
        <v>541</v>
      </c>
      <c r="G1505" t="s">
        <v>542</v>
      </c>
      <c r="H1505" t="s">
        <v>543</v>
      </c>
      <c r="I1505" t="s">
        <v>34</v>
      </c>
      <c r="J1505" t="s">
        <v>106</v>
      </c>
      <c r="K1505" t="s">
        <v>24</v>
      </c>
      <c r="L1505" t="s">
        <v>441</v>
      </c>
      <c r="M1505" t="s">
        <v>544</v>
      </c>
      <c r="N1505" t="s">
        <v>46</v>
      </c>
      <c r="P1505" t="s">
        <v>11899</v>
      </c>
      <c r="Q1505" t="s">
        <v>11570</v>
      </c>
      <c r="R1505">
        <v>1</v>
      </c>
      <c r="S1505" t="s">
        <v>11896</v>
      </c>
      <c r="Y1505" s="4" t="s">
        <v>10662</v>
      </c>
      <c r="Z1505" s="9">
        <v>1</v>
      </c>
    </row>
    <row r="1506" spans="1:26" x14ac:dyDescent="0.25">
      <c r="A1506" t="s">
        <v>539</v>
      </c>
      <c r="B1506" t="s">
        <v>540</v>
      </c>
      <c r="C1506" t="s">
        <v>76</v>
      </c>
      <c r="D1506" t="s">
        <v>437</v>
      </c>
      <c r="E1506" t="s">
        <v>18</v>
      </c>
      <c r="F1506" t="s">
        <v>541</v>
      </c>
      <c r="G1506" t="s">
        <v>542</v>
      </c>
      <c r="H1506" t="s">
        <v>543</v>
      </c>
      <c r="I1506" t="s">
        <v>34</v>
      </c>
      <c r="J1506" t="s">
        <v>106</v>
      </c>
      <c r="K1506" t="s">
        <v>24</v>
      </c>
      <c r="L1506" t="s">
        <v>441</v>
      </c>
      <c r="M1506" t="s">
        <v>544</v>
      </c>
      <c r="N1506" t="s">
        <v>46</v>
      </c>
      <c r="P1506" t="s">
        <v>11900</v>
      </c>
      <c r="Q1506" t="s">
        <v>11901</v>
      </c>
      <c r="R1506">
        <v>1</v>
      </c>
      <c r="S1506" t="s">
        <v>11896</v>
      </c>
      <c r="Y1506" s="4" t="s">
        <v>13097</v>
      </c>
      <c r="Z1506" s="9">
        <v>1</v>
      </c>
    </row>
    <row r="1507" spans="1:26" x14ac:dyDescent="0.25">
      <c r="A1507" t="s">
        <v>7279</v>
      </c>
      <c r="B1507" t="s">
        <v>2779</v>
      </c>
      <c r="C1507" t="s">
        <v>76</v>
      </c>
      <c r="D1507" t="s">
        <v>102</v>
      </c>
      <c r="E1507" t="s">
        <v>18</v>
      </c>
      <c r="F1507" t="s">
        <v>7280</v>
      </c>
      <c r="G1507" t="s">
        <v>7281</v>
      </c>
      <c r="H1507" t="s">
        <v>7282</v>
      </c>
      <c r="I1507" t="s">
        <v>34</v>
      </c>
      <c r="J1507" t="s">
        <v>1385</v>
      </c>
      <c r="K1507" t="s">
        <v>24</v>
      </c>
      <c r="L1507" t="s">
        <v>82</v>
      </c>
      <c r="M1507" t="s">
        <v>7283</v>
      </c>
      <c r="N1507" t="s">
        <v>46</v>
      </c>
      <c r="P1507" t="s">
        <v>11902</v>
      </c>
      <c r="Q1507" t="s">
        <v>10402</v>
      </c>
      <c r="R1507">
        <v>1</v>
      </c>
      <c r="S1507" t="s">
        <v>11903</v>
      </c>
      <c r="Y1507" s="4" t="s">
        <v>12233</v>
      </c>
      <c r="Z1507" s="9">
        <v>1</v>
      </c>
    </row>
    <row r="1508" spans="1:26" x14ac:dyDescent="0.25">
      <c r="A1508" t="s">
        <v>7279</v>
      </c>
      <c r="B1508" t="s">
        <v>2779</v>
      </c>
      <c r="C1508" t="s">
        <v>76</v>
      </c>
      <c r="D1508" t="s">
        <v>102</v>
      </c>
      <c r="E1508" t="s">
        <v>18</v>
      </c>
      <c r="F1508" t="s">
        <v>7280</v>
      </c>
      <c r="G1508" t="s">
        <v>7281</v>
      </c>
      <c r="H1508" t="s">
        <v>7282</v>
      </c>
      <c r="I1508" t="s">
        <v>34</v>
      </c>
      <c r="J1508" t="s">
        <v>1385</v>
      </c>
      <c r="K1508" t="s">
        <v>24</v>
      </c>
      <c r="L1508" t="s">
        <v>82</v>
      </c>
      <c r="M1508" t="s">
        <v>7283</v>
      </c>
      <c r="N1508" t="s">
        <v>46</v>
      </c>
      <c r="P1508" t="s">
        <v>11611</v>
      </c>
      <c r="Q1508" t="s">
        <v>11777</v>
      </c>
      <c r="R1508">
        <v>1</v>
      </c>
      <c r="S1508" t="s">
        <v>11903</v>
      </c>
      <c r="Y1508" s="4" t="s">
        <v>12957</v>
      </c>
      <c r="Z1508" s="9">
        <v>1</v>
      </c>
    </row>
    <row r="1509" spans="1:26" x14ac:dyDescent="0.25">
      <c r="A1509" t="s">
        <v>7279</v>
      </c>
      <c r="B1509" t="s">
        <v>2779</v>
      </c>
      <c r="C1509" t="s">
        <v>76</v>
      </c>
      <c r="D1509" t="s">
        <v>102</v>
      </c>
      <c r="E1509" t="s">
        <v>18</v>
      </c>
      <c r="F1509" t="s">
        <v>7280</v>
      </c>
      <c r="G1509" t="s">
        <v>7281</v>
      </c>
      <c r="H1509" t="s">
        <v>7282</v>
      </c>
      <c r="I1509" t="s">
        <v>34</v>
      </c>
      <c r="J1509" t="s">
        <v>1385</v>
      </c>
      <c r="K1509" t="s">
        <v>24</v>
      </c>
      <c r="L1509" t="s">
        <v>82</v>
      </c>
      <c r="M1509" t="s">
        <v>7283</v>
      </c>
      <c r="N1509" t="s">
        <v>46</v>
      </c>
      <c r="P1509" t="s">
        <v>11405</v>
      </c>
      <c r="Q1509" t="s">
        <v>11777</v>
      </c>
      <c r="R1509">
        <v>1</v>
      </c>
      <c r="S1509" t="s">
        <v>11903</v>
      </c>
      <c r="Y1509" s="4" t="s">
        <v>11512</v>
      </c>
      <c r="Z1509" s="9">
        <v>1</v>
      </c>
    </row>
    <row r="1510" spans="1:26" x14ac:dyDescent="0.25">
      <c r="A1510" t="s">
        <v>7279</v>
      </c>
      <c r="B1510" t="s">
        <v>2779</v>
      </c>
      <c r="C1510" t="s">
        <v>76</v>
      </c>
      <c r="D1510" t="s">
        <v>102</v>
      </c>
      <c r="E1510" t="s">
        <v>18</v>
      </c>
      <c r="F1510" t="s">
        <v>7280</v>
      </c>
      <c r="G1510" t="s">
        <v>7281</v>
      </c>
      <c r="H1510" t="s">
        <v>7282</v>
      </c>
      <c r="I1510" t="s">
        <v>34</v>
      </c>
      <c r="J1510" t="s">
        <v>1385</v>
      </c>
      <c r="K1510" t="s">
        <v>24</v>
      </c>
      <c r="L1510" t="s">
        <v>82</v>
      </c>
      <c r="M1510" t="s">
        <v>7283</v>
      </c>
      <c r="N1510" t="s">
        <v>46</v>
      </c>
      <c r="P1510" t="s">
        <v>11904</v>
      </c>
      <c r="Q1510" t="s">
        <v>11052</v>
      </c>
      <c r="R1510">
        <v>1</v>
      </c>
      <c r="S1510" t="s">
        <v>11903</v>
      </c>
      <c r="Y1510" s="4" t="s">
        <v>12855</v>
      </c>
      <c r="Z1510" s="9">
        <v>1</v>
      </c>
    </row>
    <row r="1511" spans="1:26" x14ac:dyDescent="0.25">
      <c r="A1511" t="s">
        <v>7279</v>
      </c>
      <c r="B1511" t="s">
        <v>2779</v>
      </c>
      <c r="C1511" t="s">
        <v>76</v>
      </c>
      <c r="D1511" t="s">
        <v>102</v>
      </c>
      <c r="E1511" t="s">
        <v>18</v>
      </c>
      <c r="F1511" t="s">
        <v>7280</v>
      </c>
      <c r="G1511" t="s">
        <v>7281</v>
      </c>
      <c r="H1511" t="s">
        <v>7282</v>
      </c>
      <c r="I1511" t="s">
        <v>34</v>
      </c>
      <c r="J1511" t="s">
        <v>1385</v>
      </c>
      <c r="K1511" t="s">
        <v>24</v>
      </c>
      <c r="L1511" t="s">
        <v>82</v>
      </c>
      <c r="M1511" t="s">
        <v>7283</v>
      </c>
      <c r="N1511" t="s">
        <v>46</v>
      </c>
      <c r="P1511" t="s">
        <v>11905</v>
      </c>
      <c r="Q1511" t="s">
        <v>11052</v>
      </c>
      <c r="R1511">
        <v>1</v>
      </c>
      <c r="S1511" t="s">
        <v>11903</v>
      </c>
      <c r="Y1511" s="4" t="s">
        <v>13247</v>
      </c>
      <c r="Z1511" s="9">
        <v>1</v>
      </c>
    </row>
    <row r="1512" spans="1:26" x14ac:dyDescent="0.25">
      <c r="A1512" t="s">
        <v>7279</v>
      </c>
      <c r="B1512" t="s">
        <v>2779</v>
      </c>
      <c r="C1512" t="s">
        <v>76</v>
      </c>
      <c r="D1512" t="s">
        <v>102</v>
      </c>
      <c r="E1512" t="s">
        <v>18</v>
      </c>
      <c r="F1512" t="s">
        <v>7280</v>
      </c>
      <c r="G1512" t="s">
        <v>7281</v>
      </c>
      <c r="H1512" t="s">
        <v>7282</v>
      </c>
      <c r="I1512" t="s">
        <v>34</v>
      </c>
      <c r="J1512" t="s">
        <v>1385</v>
      </c>
      <c r="K1512" t="s">
        <v>24</v>
      </c>
      <c r="L1512" t="s">
        <v>82</v>
      </c>
      <c r="M1512" t="s">
        <v>7283</v>
      </c>
      <c r="N1512" t="s">
        <v>46</v>
      </c>
      <c r="P1512" t="s">
        <v>11906</v>
      </c>
      <c r="Q1512" t="s">
        <v>11052</v>
      </c>
      <c r="R1512">
        <v>1</v>
      </c>
      <c r="S1512" t="s">
        <v>11903</v>
      </c>
      <c r="Y1512" s="4" t="s">
        <v>11583</v>
      </c>
      <c r="Z1512" s="9">
        <v>1</v>
      </c>
    </row>
    <row r="1513" spans="1:26" x14ac:dyDescent="0.25">
      <c r="A1513" t="s">
        <v>8868</v>
      </c>
      <c r="B1513" t="s">
        <v>8869</v>
      </c>
      <c r="C1513" t="s">
        <v>76</v>
      </c>
      <c r="D1513" t="s">
        <v>631</v>
      </c>
      <c r="E1513" t="s">
        <v>18</v>
      </c>
      <c r="F1513" t="s">
        <v>8870</v>
      </c>
      <c r="G1513" t="s">
        <v>8871</v>
      </c>
      <c r="H1513" t="s">
        <v>8872</v>
      </c>
      <c r="I1513" t="s">
        <v>34</v>
      </c>
      <c r="J1513" t="s">
        <v>635</v>
      </c>
      <c r="K1513" t="s">
        <v>24</v>
      </c>
      <c r="L1513" t="s">
        <v>2467</v>
      </c>
      <c r="M1513" t="s">
        <v>8873</v>
      </c>
      <c r="N1513" t="s">
        <v>46</v>
      </c>
      <c r="P1513" t="s">
        <v>11907</v>
      </c>
      <c r="Q1513" t="s">
        <v>11908</v>
      </c>
      <c r="R1513">
        <v>1</v>
      </c>
      <c r="S1513" t="s">
        <v>11909</v>
      </c>
      <c r="Y1513" s="4" t="s">
        <v>10479</v>
      </c>
      <c r="Z1513" s="9">
        <v>1</v>
      </c>
    </row>
    <row r="1514" spans="1:26" x14ac:dyDescent="0.25">
      <c r="A1514" t="s">
        <v>8868</v>
      </c>
      <c r="B1514" t="s">
        <v>8869</v>
      </c>
      <c r="C1514" t="s">
        <v>76</v>
      </c>
      <c r="D1514" t="s">
        <v>631</v>
      </c>
      <c r="E1514" t="s">
        <v>18</v>
      </c>
      <c r="F1514" t="s">
        <v>8870</v>
      </c>
      <c r="G1514" t="s">
        <v>8871</v>
      </c>
      <c r="H1514" t="s">
        <v>8872</v>
      </c>
      <c r="I1514" t="s">
        <v>34</v>
      </c>
      <c r="J1514" t="s">
        <v>635</v>
      </c>
      <c r="K1514" t="s">
        <v>24</v>
      </c>
      <c r="L1514" t="s">
        <v>2467</v>
      </c>
      <c r="M1514" t="s">
        <v>8873</v>
      </c>
      <c r="N1514" t="s">
        <v>46</v>
      </c>
      <c r="P1514" t="s">
        <v>11910</v>
      </c>
      <c r="Q1514" t="s">
        <v>11908</v>
      </c>
      <c r="R1514">
        <v>1</v>
      </c>
      <c r="S1514" t="s">
        <v>11909</v>
      </c>
      <c r="Y1514" s="4" t="s">
        <v>10370</v>
      </c>
      <c r="Z1514" s="9">
        <v>1</v>
      </c>
    </row>
    <row r="1515" spans="1:26" x14ac:dyDescent="0.25">
      <c r="A1515" t="s">
        <v>8868</v>
      </c>
      <c r="B1515" t="s">
        <v>8869</v>
      </c>
      <c r="C1515" t="s">
        <v>76</v>
      </c>
      <c r="D1515" t="s">
        <v>631</v>
      </c>
      <c r="E1515" t="s">
        <v>18</v>
      </c>
      <c r="F1515" t="s">
        <v>8870</v>
      </c>
      <c r="G1515" t="s">
        <v>8871</v>
      </c>
      <c r="H1515" t="s">
        <v>8872</v>
      </c>
      <c r="I1515" t="s">
        <v>34</v>
      </c>
      <c r="J1515" t="s">
        <v>635</v>
      </c>
      <c r="K1515" t="s">
        <v>24</v>
      </c>
      <c r="L1515" t="s">
        <v>2467</v>
      </c>
      <c r="M1515" t="s">
        <v>8873</v>
      </c>
      <c r="N1515" t="s">
        <v>46</v>
      </c>
      <c r="P1515" t="s">
        <v>11911</v>
      </c>
      <c r="Q1515" t="s">
        <v>11908</v>
      </c>
      <c r="R1515">
        <v>1</v>
      </c>
      <c r="S1515" t="s">
        <v>11909</v>
      </c>
      <c r="Y1515" s="4" t="s">
        <v>12955</v>
      </c>
      <c r="Z1515" s="9">
        <v>1</v>
      </c>
    </row>
    <row r="1516" spans="1:26" x14ac:dyDescent="0.25">
      <c r="A1516" t="s">
        <v>8868</v>
      </c>
      <c r="B1516" t="s">
        <v>8869</v>
      </c>
      <c r="C1516" t="s">
        <v>76</v>
      </c>
      <c r="D1516" t="s">
        <v>631</v>
      </c>
      <c r="E1516" t="s">
        <v>18</v>
      </c>
      <c r="F1516" t="s">
        <v>8870</v>
      </c>
      <c r="G1516" t="s">
        <v>8871</v>
      </c>
      <c r="H1516" t="s">
        <v>8872</v>
      </c>
      <c r="I1516" t="s">
        <v>34</v>
      </c>
      <c r="J1516" t="s">
        <v>635</v>
      </c>
      <c r="K1516" t="s">
        <v>24</v>
      </c>
      <c r="L1516" t="s">
        <v>2467</v>
      </c>
      <c r="M1516" t="s">
        <v>8873</v>
      </c>
      <c r="N1516" t="s">
        <v>46</v>
      </c>
      <c r="P1516" t="s">
        <v>11912</v>
      </c>
      <c r="Q1516" t="s">
        <v>11908</v>
      </c>
      <c r="R1516">
        <v>1</v>
      </c>
      <c r="S1516" t="s">
        <v>11909</v>
      </c>
      <c r="Y1516" s="4" t="s">
        <v>12635</v>
      </c>
      <c r="Z1516" s="9">
        <v>1</v>
      </c>
    </row>
    <row r="1517" spans="1:26" x14ac:dyDescent="0.25">
      <c r="A1517" t="s">
        <v>8868</v>
      </c>
      <c r="B1517" t="s">
        <v>8869</v>
      </c>
      <c r="C1517" t="s">
        <v>76</v>
      </c>
      <c r="D1517" t="s">
        <v>631</v>
      </c>
      <c r="E1517" t="s">
        <v>18</v>
      </c>
      <c r="F1517" t="s">
        <v>8870</v>
      </c>
      <c r="G1517" t="s">
        <v>8871</v>
      </c>
      <c r="H1517" t="s">
        <v>8872</v>
      </c>
      <c r="I1517" t="s">
        <v>34</v>
      </c>
      <c r="J1517" t="s">
        <v>635</v>
      </c>
      <c r="K1517" t="s">
        <v>24</v>
      </c>
      <c r="L1517" t="s">
        <v>2467</v>
      </c>
      <c r="M1517" t="s">
        <v>8873</v>
      </c>
      <c r="N1517" t="s">
        <v>46</v>
      </c>
      <c r="P1517" t="s">
        <v>11913</v>
      </c>
      <c r="Q1517" t="s">
        <v>11908</v>
      </c>
      <c r="R1517">
        <v>1</v>
      </c>
      <c r="S1517" t="s">
        <v>11909</v>
      </c>
      <c r="Y1517" s="4" t="s">
        <v>10496</v>
      </c>
      <c r="Z1517" s="9">
        <v>1</v>
      </c>
    </row>
    <row r="1518" spans="1:26" x14ac:dyDescent="0.25">
      <c r="A1518" t="s">
        <v>8868</v>
      </c>
      <c r="B1518" t="s">
        <v>8869</v>
      </c>
      <c r="C1518" t="s">
        <v>76</v>
      </c>
      <c r="D1518" t="s">
        <v>631</v>
      </c>
      <c r="E1518" t="s">
        <v>18</v>
      </c>
      <c r="F1518" t="s">
        <v>8870</v>
      </c>
      <c r="G1518" t="s">
        <v>8871</v>
      </c>
      <c r="H1518" t="s">
        <v>8872</v>
      </c>
      <c r="I1518" t="s">
        <v>34</v>
      </c>
      <c r="J1518" t="s">
        <v>635</v>
      </c>
      <c r="K1518" t="s">
        <v>24</v>
      </c>
      <c r="L1518" t="s">
        <v>2467</v>
      </c>
      <c r="M1518" t="s">
        <v>8873</v>
      </c>
      <c r="N1518" t="s">
        <v>46</v>
      </c>
      <c r="P1518" t="s">
        <v>11914</v>
      </c>
      <c r="Q1518" t="s">
        <v>11310</v>
      </c>
      <c r="R1518">
        <v>1</v>
      </c>
      <c r="S1518" t="s">
        <v>11909</v>
      </c>
      <c r="Y1518" s="4" t="s">
        <v>12891</v>
      </c>
      <c r="Z1518" s="9">
        <v>1</v>
      </c>
    </row>
    <row r="1519" spans="1:26" x14ac:dyDescent="0.25">
      <c r="A1519" t="s">
        <v>2413</v>
      </c>
      <c r="B1519" t="s">
        <v>2414</v>
      </c>
      <c r="C1519" t="s">
        <v>76</v>
      </c>
      <c r="D1519" t="s">
        <v>2415</v>
      </c>
      <c r="E1519" t="s">
        <v>18</v>
      </c>
      <c r="F1519" t="s">
        <v>2416</v>
      </c>
      <c r="G1519" t="s">
        <v>2417</v>
      </c>
      <c r="H1519" t="s">
        <v>2418</v>
      </c>
      <c r="I1519" t="s">
        <v>34</v>
      </c>
      <c r="J1519" t="s">
        <v>1557</v>
      </c>
      <c r="K1519" t="s">
        <v>24</v>
      </c>
      <c r="L1519" t="s">
        <v>1577</v>
      </c>
      <c r="M1519" t="s">
        <v>2419</v>
      </c>
      <c r="N1519" t="s">
        <v>46</v>
      </c>
      <c r="P1519" t="s">
        <v>11915</v>
      </c>
      <c r="Q1519" t="s">
        <v>11916</v>
      </c>
      <c r="R1519">
        <v>1</v>
      </c>
      <c r="S1519" t="s">
        <v>11917</v>
      </c>
      <c r="Y1519" s="4" t="s">
        <v>13076</v>
      </c>
      <c r="Z1519" s="9">
        <v>1</v>
      </c>
    </row>
    <row r="1520" spans="1:26" x14ac:dyDescent="0.25">
      <c r="A1520" t="s">
        <v>2413</v>
      </c>
      <c r="B1520" t="s">
        <v>2414</v>
      </c>
      <c r="C1520" t="s">
        <v>76</v>
      </c>
      <c r="D1520" t="s">
        <v>2415</v>
      </c>
      <c r="E1520" t="s">
        <v>18</v>
      </c>
      <c r="F1520" t="s">
        <v>2416</v>
      </c>
      <c r="G1520" t="s">
        <v>2417</v>
      </c>
      <c r="H1520" t="s">
        <v>2418</v>
      </c>
      <c r="I1520" t="s">
        <v>34</v>
      </c>
      <c r="J1520" t="s">
        <v>1557</v>
      </c>
      <c r="K1520" t="s">
        <v>24</v>
      </c>
      <c r="L1520" t="s">
        <v>1577</v>
      </c>
      <c r="M1520" t="s">
        <v>2419</v>
      </c>
      <c r="N1520" t="s">
        <v>46</v>
      </c>
      <c r="P1520" t="s">
        <v>11918</v>
      </c>
      <c r="Q1520" t="s">
        <v>11919</v>
      </c>
      <c r="R1520">
        <v>1</v>
      </c>
      <c r="S1520" t="s">
        <v>11917</v>
      </c>
      <c r="Y1520" s="4" t="s">
        <v>10735</v>
      </c>
      <c r="Z1520" s="9">
        <v>1</v>
      </c>
    </row>
    <row r="1521" spans="1:26" x14ac:dyDescent="0.25">
      <c r="A1521" t="s">
        <v>2413</v>
      </c>
      <c r="B1521" t="s">
        <v>2414</v>
      </c>
      <c r="C1521" t="s">
        <v>76</v>
      </c>
      <c r="D1521" t="s">
        <v>2415</v>
      </c>
      <c r="E1521" t="s">
        <v>18</v>
      </c>
      <c r="F1521" t="s">
        <v>2416</v>
      </c>
      <c r="G1521" t="s">
        <v>2417</v>
      </c>
      <c r="H1521" t="s">
        <v>2418</v>
      </c>
      <c r="I1521" t="s">
        <v>34</v>
      </c>
      <c r="J1521" t="s">
        <v>1557</v>
      </c>
      <c r="K1521" t="s">
        <v>24</v>
      </c>
      <c r="L1521" t="s">
        <v>1577</v>
      </c>
      <c r="M1521" t="s">
        <v>2419</v>
      </c>
      <c r="N1521" t="s">
        <v>46</v>
      </c>
      <c r="P1521" t="s">
        <v>11920</v>
      </c>
      <c r="Q1521" t="s">
        <v>11919</v>
      </c>
      <c r="R1521">
        <v>1</v>
      </c>
      <c r="S1521" t="s">
        <v>11917</v>
      </c>
      <c r="Y1521" s="4" t="s">
        <v>12300</v>
      </c>
      <c r="Z1521" s="9">
        <v>1</v>
      </c>
    </row>
    <row r="1522" spans="1:26" x14ac:dyDescent="0.25">
      <c r="A1522" t="s">
        <v>2413</v>
      </c>
      <c r="B1522" t="s">
        <v>2414</v>
      </c>
      <c r="C1522" t="s">
        <v>76</v>
      </c>
      <c r="D1522" t="s">
        <v>2415</v>
      </c>
      <c r="E1522" t="s">
        <v>18</v>
      </c>
      <c r="F1522" t="s">
        <v>2416</v>
      </c>
      <c r="G1522" t="s">
        <v>2417</v>
      </c>
      <c r="H1522" t="s">
        <v>2418</v>
      </c>
      <c r="I1522" t="s">
        <v>34</v>
      </c>
      <c r="J1522" t="s">
        <v>1557</v>
      </c>
      <c r="K1522" t="s">
        <v>24</v>
      </c>
      <c r="L1522" t="s">
        <v>1577</v>
      </c>
      <c r="M1522" t="s">
        <v>2419</v>
      </c>
      <c r="N1522" t="s">
        <v>46</v>
      </c>
      <c r="P1522" t="s">
        <v>11921</v>
      </c>
      <c r="Q1522" t="s">
        <v>11919</v>
      </c>
      <c r="R1522">
        <v>1</v>
      </c>
      <c r="S1522" t="s">
        <v>11917</v>
      </c>
      <c r="Y1522" s="4" t="s">
        <v>12724</v>
      </c>
      <c r="Z1522" s="9">
        <v>1</v>
      </c>
    </row>
    <row r="1523" spans="1:26" x14ac:dyDescent="0.25">
      <c r="A1523" t="s">
        <v>6379</v>
      </c>
      <c r="B1523" t="s">
        <v>6380</v>
      </c>
      <c r="C1523" t="s">
        <v>76</v>
      </c>
      <c r="D1523" t="s">
        <v>288</v>
      </c>
      <c r="E1523" t="s">
        <v>18</v>
      </c>
      <c r="F1523" t="s">
        <v>6381</v>
      </c>
      <c r="G1523" t="s">
        <v>6382</v>
      </c>
      <c r="H1523" t="s">
        <v>6383</v>
      </c>
      <c r="I1523" t="s">
        <v>34</v>
      </c>
      <c r="J1523" t="s">
        <v>2502</v>
      </c>
      <c r="K1523" t="s">
        <v>24</v>
      </c>
      <c r="L1523" t="s">
        <v>224</v>
      </c>
      <c r="M1523" t="s">
        <v>6384</v>
      </c>
      <c r="N1523" t="s">
        <v>46</v>
      </c>
      <c r="P1523" t="s">
        <v>11416</v>
      </c>
      <c r="Q1523" t="s">
        <v>10297</v>
      </c>
      <c r="R1523">
        <v>1</v>
      </c>
      <c r="S1523" t="s">
        <v>10263</v>
      </c>
      <c r="Y1523" s="4" t="s">
        <v>11985</v>
      </c>
      <c r="Z1523" s="9">
        <v>1</v>
      </c>
    </row>
    <row r="1524" spans="1:26" x14ac:dyDescent="0.25">
      <c r="A1524" t="s">
        <v>6379</v>
      </c>
      <c r="B1524" t="s">
        <v>6380</v>
      </c>
      <c r="C1524" t="s">
        <v>76</v>
      </c>
      <c r="D1524" t="s">
        <v>288</v>
      </c>
      <c r="E1524" t="s">
        <v>18</v>
      </c>
      <c r="F1524" t="s">
        <v>6381</v>
      </c>
      <c r="G1524" t="s">
        <v>6382</v>
      </c>
      <c r="H1524" t="s">
        <v>6383</v>
      </c>
      <c r="I1524" t="s">
        <v>34</v>
      </c>
      <c r="J1524" t="s">
        <v>2502</v>
      </c>
      <c r="K1524" t="s">
        <v>24</v>
      </c>
      <c r="L1524" t="s">
        <v>224</v>
      </c>
      <c r="M1524" t="s">
        <v>6384</v>
      </c>
      <c r="N1524" t="s">
        <v>46</v>
      </c>
      <c r="P1524" t="s">
        <v>11922</v>
      </c>
      <c r="Q1524" t="s">
        <v>11040</v>
      </c>
      <c r="R1524">
        <v>1</v>
      </c>
      <c r="S1524" t="s">
        <v>10263</v>
      </c>
      <c r="Y1524" s="4" t="s">
        <v>13149</v>
      </c>
      <c r="Z1524" s="9">
        <v>1</v>
      </c>
    </row>
    <row r="1525" spans="1:26" x14ac:dyDescent="0.25">
      <c r="A1525" t="s">
        <v>4144</v>
      </c>
      <c r="B1525" t="s">
        <v>4145</v>
      </c>
      <c r="C1525" t="s">
        <v>16</v>
      </c>
      <c r="D1525" t="s">
        <v>2264</v>
      </c>
      <c r="E1525" t="s">
        <v>18</v>
      </c>
      <c r="F1525" t="s">
        <v>4146</v>
      </c>
      <c r="G1525" t="s">
        <v>4147</v>
      </c>
      <c r="H1525" t="s">
        <v>4148</v>
      </c>
      <c r="I1525" t="s">
        <v>34</v>
      </c>
      <c r="J1525" t="s">
        <v>769</v>
      </c>
      <c r="K1525" t="s">
        <v>24</v>
      </c>
      <c r="L1525" t="s">
        <v>224</v>
      </c>
      <c r="M1525" t="s">
        <v>4149</v>
      </c>
      <c r="N1525" t="s">
        <v>46</v>
      </c>
      <c r="P1525" t="s">
        <v>11923</v>
      </c>
      <c r="Q1525" t="s">
        <v>10255</v>
      </c>
      <c r="R1525">
        <v>1</v>
      </c>
      <c r="S1525" t="s">
        <v>11924</v>
      </c>
      <c r="Y1525" s="4" t="s">
        <v>12469</v>
      </c>
      <c r="Z1525" s="9">
        <v>1</v>
      </c>
    </row>
    <row r="1526" spans="1:26" x14ac:dyDescent="0.25">
      <c r="A1526" t="s">
        <v>4144</v>
      </c>
      <c r="B1526" t="s">
        <v>4145</v>
      </c>
      <c r="C1526" t="s">
        <v>16</v>
      </c>
      <c r="D1526" t="s">
        <v>2264</v>
      </c>
      <c r="E1526" t="s">
        <v>18</v>
      </c>
      <c r="F1526" t="s">
        <v>4146</v>
      </c>
      <c r="G1526" t="s">
        <v>4147</v>
      </c>
      <c r="H1526" t="s">
        <v>4148</v>
      </c>
      <c r="I1526" t="s">
        <v>34</v>
      </c>
      <c r="J1526" t="s">
        <v>769</v>
      </c>
      <c r="K1526" t="s">
        <v>24</v>
      </c>
      <c r="L1526" t="s">
        <v>224</v>
      </c>
      <c r="M1526" t="s">
        <v>4149</v>
      </c>
      <c r="N1526" t="s">
        <v>46</v>
      </c>
      <c r="P1526" t="s">
        <v>11925</v>
      </c>
      <c r="Q1526" t="s">
        <v>10255</v>
      </c>
      <c r="R1526">
        <v>1</v>
      </c>
      <c r="S1526" t="s">
        <v>11924</v>
      </c>
      <c r="Y1526" s="4" t="s">
        <v>12771</v>
      </c>
      <c r="Z1526" s="9">
        <v>1</v>
      </c>
    </row>
    <row r="1527" spans="1:26" x14ac:dyDescent="0.25">
      <c r="A1527" t="s">
        <v>2678</v>
      </c>
      <c r="B1527" t="s">
        <v>2679</v>
      </c>
      <c r="C1527" t="s">
        <v>16</v>
      </c>
      <c r="D1527" t="s">
        <v>102</v>
      </c>
      <c r="E1527" t="s">
        <v>18</v>
      </c>
      <c r="F1527" t="s">
        <v>2680</v>
      </c>
      <c r="G1527" t="s">
        <v>2681</v>
      </c>
      <c r="H1527" t="s">
        <v>2682</v>
      </c>
      <c r="I1527" t="s">
        <v>34</v>
      </c>
      <c r="J1527" t="s">
        <v>1468</v>
      </c>
      <c r="K1527" t="s">
        <v>24</v>
      </c>
      <c r="L1527" t="s">
        <v>82</v>
      </c>
      <c r="M1527" t="s">
        <v>2683</v>
      </c>
      <c r="N1527" t="s">
        <v>46</v>
      </c>
      <c r="P1527" t="s">
        <v>11926</v>
      </c>
      <c r="Q1527" t="s">
        <v>10347</v>
      </c>
      <c r="R1527">
        <v>1</v>
      </c>
      <c r="S1527" t="s">
        <v>11924</v>
      </c>
      <c r="Y1527" s="4" t="s">
        <v>10543</v>
      </c>
      <c r="Z1527" s="9">
        <v>1</v>
      </c>
    </row>
    <row r="1528" spans="1:26" x14ac:dyDescent="0.25">
      <c r="A1528" t="s">
        <v>2678</v>
      </c>
      <c r="B1528" t="s">
        <v>2679</v>
      </c>
      <c r="C1528" t="s">
        <v>16</v>
      </c>
      <c r="D1528" t="s">
        <v>102</v>
      </c>
      <c r="E1528" t="s">
        <v>18</v>
      </c>
      <c r="F1528" t="s">
        <v>2680</v>
      </c>
      <c r="G1528" t="s">
        <v>2681</v>
      </c>
      <c r="H1528" t="s">
        <v>2682</v>
      </c>
      <c r="I1528" t="s">
        <v>34</v>
      </c>
      <c r="J1528" t="s">
        <v>1468</v>
      </c>
      <c r="K1528" t="s">
        <v>24</v>
      </c>
      <c r="L1528" t="s">
        <v>82</v>
      </c>
      <c r="M1528" t="s">
        <v>2683</v>
      </c>
      <c r="N1528" t="s">
        <v>46</v>
      </c>
      <c r="P1528" t="s">
        <v>11927</v>
      </c>
      <c r="Q1528" t="s">
        <v>10347</v>
      </c>
      <c r="R1528">
        <v>1</v>
      </c>
      <c r="S1528" t="s">
        <v>11924</v>
      </c>
      <c r="Y1528" s="4" t="s">
        <v>12188</v>
      </c>
      <c r="Z1528" s="9">
        <v>1</v>
      </c>
    </row>
    <row r="1529" spans="1:26" x14ac:dyDescent="0.25">
      <c r="A1529" t="s">
        <v>2678</v>
      </c>
      <c r="B1529" t="s">
        <v>2679</v>
      </c>
      <c r="C1529" t="s">
        <v>16</v>
      </c>
      <c r="D1529" t="s">
        <v>102</v>
      </c>
      <c r="E1529" t="s">
        <v>18</v>
      </c>
      <c r="F1529" t="s">
        <v>2680</v>
      </c>
      <c r="G1529" t="s">
        <v>2681</v>
      </c>
      <c r="H1529" t="s">
        <v>2682</v>
      </c>
      <c r="I1529" t="s">
        <v>34</v>
      </c>
      <c r="J1529" t="s">
        <v>1468</v>
      </c>
      <c r="K1529" t="s">
        <v>24</v>
      </c>
      <c r="L1529" t="s">
        <v>82</v>
      </c>
      <c r="M1529" t="s">
        <v>2683</v>
      </c>
      <c r="N1529" t="s">
        <v>46</v>
      </c>
      <c r="P1529" t="s">
        <v>11928</v>
      </c>
      <c r="Q1529" t="s">
        <v>10347</v>
      </c>
      <c r="R1529">
        <v>1</v>
      </c>
      <c r="S1529" t="s">
        <v>11924</v>
      </c>
      <c r="Y1529" s="4" t="s">
        <v>11112</v>
      </c>
      <c r="Z1529" s="9">
        <v>1</v>
      </c>
    </row>
    <row r="1530" spans="1:26" x14ac:dyDescent="0.25">
      <c r="A1530" t="s">
        <v>8654</v>
      </c>
      <c r="B1530" t="s">
        <v>8655</v>
      </c>
      <c r="C1530" t="s">
        <v>76</v>
      </c>
      <c r="D1530" t="s">
        <v>2691</v>
      </c>
      <c r="E1530" t="s">
        <v>18</v>
      </c>
      <c r="F1530" t="s">
        <v>8656</v>
      </c>
      <c r="G1530" t="s">
        <v>8657</v>
      </c>
      <c r="H1530" t="s">
        <v>8658</v>
      </c>
      <c r="I1530" t="s">
        <v>34</v>
      </c>
      <c r="J1530" t="s">
        <v>372</v>
      </c>
      <c r="K1530" t="s">
        <v>24</v>
      </c>
      <c r="L1530" t="s">
        <v>224</v>
      </c>
      <c r="M1530" t="s">
        <v>8659</v>
      </c>
      <c r="N1530" t="s">
        <v>46</v>
      </c>
      <c r="P1530" t="s">
        <v>11929</v>
      </c>
      <c r="Q1530" t="s">
        <v>10531</v>
      </c>
      <c r="R1530">
        <v>1</v>
      </c>
      <c r="S1530" t="s">
        <v>11930</v>
      </c>
      <c r="Y1530" s="4" t="s">
        <v>11434</v>
      </c>
      <c r="Z1530" s="9">
        <v>1</v>
      </c>
    </row>
    <row r="1531" spans="1:26" x14ac:dyDescent="0.25">
      <c r="A1531" t="s">
        <v>8654</v>
      </c>
      <c r="B1531" t="s">
        <v>8655</v>
      </c>
      <c r="C1531" t="s">
        <v>76</v>
      </c>
      <c r="D1531" t="s">
        <v>2691</v>
      </c>
      <c r="E1531" t="s">
        <v>18</v>
      </c>
      <c r="F1531" t="s">
        <v>8656</v>
      </c>
      <c r="G1531" t="s">
        <v>8657</v>
      </c>
      <c r="H1531" t="s">
        <v>8658</v>
      </c>
      <c r="I1531" t="s">
        <v>34</v>
      </c>
      <c r="J1531" t="s">
        <v>372</v>
      </c>
      <c r="K1531" t="s">
        <v>24</v>
      </c>
      <c r="L1531" t="s">
        <v>224</v>
      </c>
      <c r="M1531" t="s">
        <v>8659</v>
      </c>
      <c r="N1531" t="s">
        <v>46</v>
      </c>
      <c r="P1531" t="s">
        <v>10438</v>
      </c>
      <c r="Q1531" t="s">
        <v>10531</v>
      </c>
      <c r="R1531">
        <v>1</v>
      </c>
      <c r="S1531" t="s">
        <v>11930</v>
      </c>
      <c r="Y1531" s="4" t="s">
        <v>10477</v>
      </c>
      <c r="Z1531" s="9">
        <v>1</v>
      </c>
    </row>
    <row r="1532" spans="1:26" x14ac:dyDescent="0.25">
      <c r="A1532" t="s">
        <v>8654</v>
      </c>
      <c r="B1532" t="s">
        <v>8655</v>
      </c>
      <c r="C1532" t="s">
        <v>76</v>
      </c>
      <c r="D1532" t="s">
        <v>2691</v>
      </c>
      <c r="E1532" t="s">
        <v>18</v>
      </c>
      <c r="F1532" t="s">
        <v>8656</v>
      </c>
      <c r="G1532" t="s">
        <v>8657</v>
      </c>
      <c r="H1532" t="s">
        <v>8658</v>
      </c>
      <c r="I1532" t="s">
        <v>34</v>
      </c>
      <c r="J1532" t="s">
        <v>372</v>
      </c>
      <c r="K1532" t="s">
        <v>24</v>
      </c>
      <c r="L1532" t="s">
        <v>224</v>
      </c>
      <c r="M1532" t="s">
        <v>8659</v>
      </c>
      <c r="N1532" t="s">
        <v>46</v>
      </c>
      <c r="P1532" t="s">
        <v>10389</v>
      </c>
      <c r="Q1532" t="s">
        <v>11095</v>
      </c>
      <c r="R1532">
        <v>1</v>
      </c>
      <c r="S1532" t="s">
        <v>11930</v>
      </c>
      <c r="Y1532" s="4" t="s">
        <v>10825</v>
      </c>
      <c r="Z1532" s="9">
        <v>1</v>
      </c>
    </row>
    <row r="1533" spans="1:26" x14ac:dyDescent="0.25">
      <c r="A1533" t="s">
        <v>9039</v>
      </c>
      <c r="B1533" t="s">
        <v>9040</v>
      </c>
      <c r="C1533" t="s">
        <v>16</v>
      </c>
      <c r="D1533" t="s">
        <v>9041</v>
      </c>
      <c r="E1533" t="s">
        <v>18</v>
      </c>
      <c r="F1533" t="s">
        <v>9042</v>
      </c>
      <c r="G1533" t="s">
        <v>9043</v>
      </c>
      <c r="H1533" t="s">
        <v>9044</v>
      </c>
      <c r="I1533" t="s">
        <v>34</v>
      </c>
      <c r="J1533" t="s">
        <v>170</v>
      </c>
      <c r="K1533" t="s">
        <v>24</v>
      </c>
      <c r="L1533" t="s">
        <v>552</v>
      </c>
      <c r="M1533" t="s">
        <v>9045</v>
      </c>
      <c r="N1533" t="s">
        <v>46</v>
      </c>
      <c r="P1533" t="s">
        <v>11931</v>
      </c>
      <c r="Q1533" t="s">
        <v>10402</v>
      </c>
      <c r="R1533">
        <v>1</v>
      </c>
      <c r="S1533" t="s">
        <v>10263</v>
      </c>
      <c r="Y1533" s="4" t="s">
        <v>12261</v>
      </c>
      <c r="Z1533" s="9">
        <v>1</v>
      </c>
    </row>
    <row r="1534" spans="1:26" x14ac:dyDescent="0.25">
      <c r="A1534" t="s">
        <v>9039</v>
      </c>
      <c r="B1534" t="s">
        <v>9040</v>
      </c>
      <c r="C1534" t="s">
        <v>16</v>
      </c>
      <c r="D1534" t="s">
        <v>9041</v>
      </c>
      <c r="E1534" t="s">
        <v>18</v>
      </c>
      <c r="F1534" t="s">
        <v>9042</v>
      </c>
      <c r="G1534" t="s">
        <v>9043</v>
      </c>
      <c r="H1534" t="s">
        <v>9044</v>
      </c>
      <c r="I1534" t="s">
        <v>34</v>
      </c>
      <c r="J1534" t="s">
        <v>170</v>
      </c>
      <c r="K1534" t="s">
        <v>24</v>
      </c>
      <c r="L1534" t="s">
        <v>552</v>
      </c>
      <c r="M1534" t="s">
        <v>9045</v>
      </c>
      <c r="N1534" t="s">
        <v>46</v>
      </c>
      <c r="P1534" t="s">
        <v>9041</v>
      </c>
      <c r="Q1534" t="s">
        <v>10402</v>
      </c>
      <c r="R1534">
        <v>1</v>
      </c>
      <c r="S1534" t="s">
        <v>10263</v>
      </c>
      <c r="Y1534" s="4" t="s">
        <v>12710</v>
      </c>
      <c r="Z1534" s="9">
        <v>1</v>
      </c>
    </row>
    <row r="1535" spans="1:26" x14ac:dyDescent="0.25">
      <c r="A1535" t="s">
        <v>9039</v>
      </c>
      <c r="B1535" t="s">
        <v>9040</v>
      </c>
      <c r="C1535" t="s">
        <v>16</v>
      </c>
      <c r="D1535" t="s">
        <v>9041</v>
      </c>
      <c r="E1535" t="s">
        <v>18</v>
      </c>
      <c r="F1535" t="s">
        <v>9042</v>
      </c>
      <c r="G1535" t="s">
        <v>9043</v>
      </c>
      <c r="H1535" t="s">
        <v>9044</v>
      </c>
      <c r="I1535" t="s">
        <v>34</v>
      </c>
      <c r="J1535" t="s">
        <v>170</v>
      </c>
      <c r="K1535" t="s">
        <v>24</v>
      </c>
      <c r="L1535" t="s">
        <v>552</v>
      </c>
      <c r="M1535" t="s">
        <v>9045</v>
      </c>
      <c r="N1535" t="s">
        <v>46</v>
      </c>
      <c r="P1535" t="s">
        <v>11186</v>
      </c>
      <c r="Q1535" t="s">
        <v>10402</v>
      </c>
      <c r="R1535">
        <v>1</v>
      </c>
      <c r="S1535" t="s">
        <v>10263</v>
      </c>
      <c r="Y1535" s="4" t="s">
        <v>12457</v>
      </c>
      <c r="Z1535" s="9">
        <v>1</v>
      </c>
    </row>
    <row r="1536" spans="1:26" x14ac:dyDescent="0.25">
      <c r="A1536" t="s">
        <v>9039</v>
      </c>
      <c r="B1536" t="s">
        <v>9040</v>
      </c>
      <c r="C1536" t="s">
        <v>16</v>
      </c>
      <c r="D1536" t="s">
        <v>9041</v>
      </c>
      <c r="E1536" t="s">
        <v>18</v>
      </c>
      <c r="F1536" t="s">
        <v>9042</v>
      </c>
      <c r="G1536" t="s">
        <v>9043</v>
      </c>
      <c r="H1536" t="s">
        <v>9044</v>
      </c>
      <c r="I1536" t="s">
        <v>34</v>
      </c>
      <c r="J1536" t="s">
        <v>170</v>
      </c>
      <c r="K1536" t="s">
        <v>24</v>
      </c>
      <c r="L1536" t="s">
        <v>552</v>
      </c>
      <c r="M1536" t="s">
        <v>9045</v>
      </c>
      <c r="N1536" t="s">
        <v>46</v>
      </c>
      <c r="P1536" t="s">
        <v>11932</v>
      </c>
      <c r="Q1536" t="s">
        <v>11933</v>
      </c>
      <c r="R1536">
        <v>1</v>
      </c>
      <c r="S1536" t="s">
        <v>10263</v>
      </c>
      <c r="Y1536" s="4" t="s">
        <v>12629</v>
      </c>
      <c r="Z1536" s="9">
        <v>1</v>
      </c>
    </row>
    <row r="1537" spans="1:26" x14ac:dyDescent="0.25">
      <c r="A1537" t="s">
        <v>9039</v>
      </c>
      <c r="B1537" t="s">
        <v>9040</v>
      </c>
      <c r="C1537" t="s">
        <v>16</v>
      </c>
      <c r="D1537" t="s">
        <v>9041</v>
      </c>
      <c r="E1537" t="s">
        <v>18</v>
      </c>
      <c r="F1537" t="s">
        <v>9042</v>
      </c>
      <c r="G1537" t="s">
        <v>9043</v>
      </c>
      <c r="H1537" t="s">
        <v>9044</v>
      </c>
      <c r="I1537" t="s">
        <v>34</v>
      </c>
      <c r="J1537" t="s">
        <v>170</v>
      </c>
      <c r="K1537" t="s">
        <v>24</v>
      </c>
      <c r="L1537" t="s">
        <v>552</v>
      </c>
      <c r="M1537" t="s">
        <v>9045</v>
      </c>
      <c r="N1537" t="s">
        <v>46</v>
      </c>
      <c r="P1537" t="s">
        <v>11934</v>
      </c>
      <c r="Q1537" t="s">
        <v>11933</v>
      </c>
      <c r="R1537">
        <v>1</v>
      </c>
      <c r="S1537" t="s">
        <v>10263</v>
      </c>
      <c r="Y1537" s="4" t="s">
        <v>11296</v>
      </c>
      <c r="Z1537" s="9">
        <v>1</v>
      </c>
    </row>
    <row r="1538" spans="1:26" x14ac:dyDescent="0.25">
      <c r="A1538" t="s">
        <v>4092</v>
      </c>
      <c r="B1538" t="s">
        <v>4093</v>
      </c>
      <c r="C1538" t="s">
        <v>1572</v>
      </c>
      <c r="D1538" t="s">
        <v>631</v>
      </c>
      <c r="E1538" t="s">
        <v>18</v>
      </c>
      <c r="F1538" t="s">
        <v>4094</v>
      </c>
      <c r="G1538" t="s">
        <v>4095</v>
      </c>
      <c r="H1538" t="s">
        <v>4096</v>
      </c>
      <c r="I1538" t="s">
        <v>34</v>
      </c>
      <c r="J1538" t="s">
        <v>315</v>
      </c>
      <c r="K1538" t="s">
        <v>24</v>
      </c>
      <c r="L1538" t="s">
        <v>2467</v>
      </c>
      <c r="M1538" t="s">
        <v>4097</v>
      </c>
      <c r="N1538" t="s">
        <v>46</v>
      </c>
      <c r="P1538" t="s">
        <v>11935</v>
      </c>
      <c r="Q1538" t="s">
        <v>10368</v>
      </c>
      <c r="R1538">
        <v>1</v>
      </c>
      <c r="S1538" t="s">
        <v>11924</v>
      </c>
      <c r="Y1538" s="4" t="s">
        <v>11137</v>
      </c>
      <c r="Z1538" s="9">
        <v>1</v>
      </c>
    </row>
    <row r="1539" spans="1:26" x14ac:dyDescent="0.25">
      <c r="A1539" t="s">
        <v>4125</v>
      </c>
      <c r="B1539" t="s">
        <v>4126</v>
      </c>
      <c r="C1539" t="s">
        <v>16</v>
      </c>
      <c r="D1539" t="s">
        <v>2027</v>
      </c>
      <c r="E1539" t="s">
        <v>18</v>
      </c>
      <c r="F1539" t="s">
        <v>4127</v>
      </c>
      <c r="G1539" t="s">
        <v>4128</v>
      </c>
      <c r="H1539" t="s">
        <v>4129</v>
      </c>
      <c r="I1539" t="s">
        <v>34</v>
      </c>
      <c r="J1539" t="s">
        <v>43</v>
      </c>
      <c r="K1539" t="s">
        <v>24</v>
      </c>
      <c r="L1539" t="s">
        <v>82</v>
      </c>
      <c r="M1539" t="s">
        <v>4130</v>
      </c>
      <c r="N1539" t="s">
        <v>46</v>
      </c>
      <c r="P1539" t="s">
        <v>11936</v>
      </c>
      <c r="Q1539" t="s">
        <v>10312</v>
      </c>
      <c r="R1539">
        <v>1</v>
      </c>
      <c r="S1539" t="s">
        <v>10263</v>
      </c>
      <c r="Y1539" s="4" t="s">
        <v>12473</v>
      </c>
      <c r="Z1539" s="9">
        <v>1</v>
      </c>
    </row>
    <row r="1540" spans="1:26" x14ac:dyDescent="0.25">
      <c r="A1540" t="s">
        <v>1366</v>
      </c>
      <c r="B1540" t="s">
        <v>1367</v>
      </c>
      <c r="C1540" t="s">
        <v>76</v>
      </c>
      <c r="D1540" t="s">
        <v>1368</v>
      </c>
      <c r="E1540" t="s">
        <v>18</v>
      </c>
      <c r="F1540" t="s">
        <v>1369</v>
      </c>
      <c r="G1540" t="s">
        <v>1370</v>
      </c>
      <c r="H1540" t="s">
        <v>1371</v>
      </c>
      <c r="I1540" t="s">
        <v>34</v>
      </c>
      <c r="J1540" t="s">
        <v>1372</v>
      </c>
      <c r="K1540" t="s">
        <v>24</v>
      </c>
      <c r="L1540" t="s">
        <v>257</v>
      </c>
      <c r="M1540" t="s">
        <v>1373</v>
      </c>
      <c r="N1540" t="s">
        <v>46</v>
      </c>
      <c r="P1540" t="s">
        <v>11937</v>
      </c>
      <c r="Q1540" t="s">
        <v>11938</v>
      </c>
      <c r="R1540">
        <v>1</v>
      </c>
      <c r="S1540" t="s">
        <v>11939</v>
      </c>
      <c r="Y1540" s="4" t="s">
        <v>11301</v>
      </c>
      <c r="Z1540" s="9">
        <v>1</v>
      </c>
    </row>
    <row r="1541" spans="1:26" x14ac:dyDescent="0.25">
      <c r="A1541" t="s">
        <v>3689</v>
      </c>
      <c r="B1541" t="s">
        <v>3690</v>
      </c>
      <c r="C1541" t="s">
        <v>76</v>
      </c>
      <c r="D1541" t="s">
        <v>3691</v>
      </c>
      <c r="E1541" t="s">
        <v>18</v>
      </c>
      <c r="F1541" t="s">
        <v>3692</v>
      </c>
      <c r="G1541" t="s">
        <v>3693</v>
      </c>
      <c r="H1541" t="s">
        <v>3694</v>
      </c>
      <c r="I1541" t="s">
        <v>34</v>
      </c>
      <c r="J1541" t="s">
        <v>315</v>
      </c>
      <c r="K1541" t="s">
        <v>24</v>
      </c>
      <c r="L1541" t="s">
        <v>82</v>
      </c>
      <c r="M1541" t="s">
        <v>3695</v>
      </c>
      <c r="N1541" t="s">
        <v>46</v>
      </c>
      <c r="P1541" t="s">
        <v>11940</v>
      </c>
      <c r="Q1541" t="s">
        <v>11941</v>
      </c>
      <c r="R1541">
        <v>1</v>
      </c>
      <c r="S1541" t="s">
        <v>11942</v>
      </c>
      <c r="Y1541" s="4" t="s">
        <v>12127</v>
      </c>
      <c r="Z1541" s="9">
        <v>1</v>
      </c>
    </row>
    <row r="1542" spans="1:26" x14ac:dyDescent="0.25">
      <c r="A1542" t="s">
        <v>2628</v>
      </c>
      <c r="B1542" t="s">
        <v>48</v>
      </c>
      <c r="C1542" t="s">
        <v>76</v>
      </c>
      <c r="D1542" t="s">
        <v>49</v>
      </c>
      <c r="E1542" t="s">
        <v>18</v>
      </c>
      <c r="F1542" t="s">
        <v>6296</v>
      </c>
      <c r="G1542" t="s">
        <v>6297</v>
      </c>
      <c r="H1542" t="s">
        <v>6298</v>
      </c>
      <c r="I1542" t="s">
        <v>34</v>
      </c>
      <c r="J1542" t="s">
        <v>463</v>
      </c>
      <c r="K1542" t="s">
        <v>24</v>
      </c>
      <c r="L1542" t="s">
        <v>54</v>
      </c>
      <c r="M1542" t="s">
        <v>6299</v>
      </c>
      <c r="N1542" t="s">
        <v>46</v>
      </c>
      <c r="P1542" t="s">
        <v>11943</v>
      </c>
      <c r="Q1542" t="s">
        <v>11305</v>
      </c>
      <c r="R1542">
        <v>1</v>
      </c>
      <c r="S1542" t="s">
        <v>11944</v>
      </c>
      <c r="Y1542" s="4" t="s">
        <v>11956</v>
      </c>
      <c r="Z1542" s="9">
        <v>1</v>
      </c>
    </row>
    <row r="1543" spans="1:26" x14ac:dyDescent="0.25">
      <c r="A1543" t="s">
        <v>2628</v>
      </c>
      <c r="B1543" t="s">
        <v>48</v>
      </c>
      <c r="C1543" t="s">
        <v>76</v>
      </c>
      <c r="D1543" t="s">
        <v>49</v>
      </c>
      <c r="E1543" t="s">
        <v>18</v>
      </c>
      <c r="F1543" t="s">
        <v>6296</v>
      </c>
      <c r="G1543" t="s">
        <v>6297</v>
      </c>
      <c r="H1543" t="s">
        <v>6298</v>
      </c>
      <c r="I1543" t="s">
        <v>34</v>
      </c>
      <c r="J1543" t="s">
        <v>463</v>
      </c>
      <c r="K1543" t="s">
        <v>24</v>
      </c>
      <c r="L1543" t="s">
        <v>54</v>
      </c>
      <c r="M1543" t="s">
        <v>6299</v>
      </c>
      <c r="N1543" t="s">
        <v>46</v>
      </c>
      <c r="P1543" t="s">
        <v>11945</v>
      </c>
      <c r="Q1543" t="s">
        <v>11305</v>
      </c>
      <c r="R1543">
        <v>1</v>
      </c>
      <c r="S1543" t="s">
        <v>11944</v>
      </c>
      <c r="Y1543" s="4" t="s">
        <v>11481</v>
      </c>
      <c r="Z1543" s="9">
        <v>1</v>
      </c>
    </row>
    <row r="1544" spans="1:26" x14ac:dyDescent="0.25">
      <c r="A1544" t="s">
        <v>2628</v>
      </c>
      <c r="B1544" t="s">
        <v>48</v>
      </c>
      <c r="C1544" t="s">
        <v>76</v>
      </c>
      <c r="D1544" t="s">
        <v>49</v>
      </c>
      <c r="E1544" t="s">
        <v>18</v>
      </c>
      <c r="F1544" t="s">
        <v>6296</v>
      </c>
      <c r="G1544" t="s">
        <v>6297</v>
      </c>
      <c r="H1544" t="s">
        <v>6298</v>
      </c>
      <c r="I1544" t="s">
        <v>34</v>
      </c>
      <c r="J1544" t="s">
        <v>463</v>
      </c>
      <c r="K1544" t="s">
        <v>24</v>
      </c>
      <c r="L1544" t="s">
        <v>54</v>
      </c>
      <c r="M1544" t="s">
        <v>6299</v>
      </c>
      <c r="N1544" t="s">
        <v>46</v>
      </c>
      <c r="P1544" t="s">
        <v>11946</v>
      </c>
      <c r="Q1544" t="s">
        <v>11305</v>
      </c>
      <c r="R1544">
        <v>1</v>
      </c>
      <c r="S1544" t="s">
        <v>11944</v>
      </c>
      <c r="Y1544" s="4" t="s">
        <v>12557</v>
      </c>
      <c r="Z1544" s="9">
        <v>1</v>
      </c>
    </row>
    <row r="1545" spans="1:26" x14ac:dyDescent="0.25">
      <c r="A1545" t="s">
        <v>2628</v>
      </c>
      <c r="B1545" t="s">
        <v>48</v>
      </c>
      <c r="C1545" t="s">
        <v>76</v>
      </c>
      <c r="D1545" t="s">
        <v>49</v>
      </c>
      <c r="E1545" t="s">
        <v>18</v>
      </c>
      <c r="F1545" t="s">
        <v>6296</v>
      </c>
      <c r="G1545" t="s">
        <v>6297</v>
      </c>
      <c r="H1545" t="s">
        <v>6298</v>
      </c>
      <c r="I1545" t="s">
        <v>34</v>
      </c>
      <c r="J1545" t="s">
        <v>463</v>
      </c>
      <c r="K1545" t="s">
        <v>24</v>
      </c>
      <c r="L1545" t="s">
        <v>54</v>
      </c>
      <c r="M1545" t="s">
        <v>6299</v>
      </c>
      <c r="N1545" t="s">
        <v>46</v>
      </c>
      <c r="P1545" t="s">
        <v>11947</v>
      </c>
      <c r="Q1545" t="s">
        <v>11305</v>
      </c>
      <c r="R1545">
        <v>1</v>
      </c>
      <c r="S1545" t="s">
        <v>11944</v>
      </c>
      <c r="Y1545" s="4" t="s">
        <v>12272</v>
      </c>
      <c r="Z1545" s="9">
        <v>1</v>
      </c>
    </row>
    <row r="1546" spans="1:26" x14ac:dyDescent="0.25">
      <c r="A1546" t="s">
        <v>2628</v>
      </c>
      <c r="B1546" t="s">
        <v>48</v>
      </c>
      <c r="C1546" t="s">
        <v>76</v>
      </c>
      <c r="D1546" t="s">
        <v>49</v>
      </c>
      <c r="E1546" t="s">
        <v>18</v>
      </c>
      <c r="F1546" t="s">
        <v>6296</v>
      </c>
      <c r="G1546" t="s">
        <v>6297</v>
      </c>
      <c r="H1546" t="s">
        <v>6298</v>
      </c>
      <c r="I1546" t="s">
        <v>34</v>
      </c>
      <c r="J1546" t="s">
        <v>463</v>
      </c>
      <c r="K1546" t="s">
        <v>24</v>
      </c>
      <c r="L1546" t="s">
        <v>54</v>
      </c>
      <c r="M1546" t="s">
        <v>6299</v>
      </c>
      <c r="N1546" t="s">
        <v>46</v>
      </c>
      <c r="P1546" t="s">
        <v>11948</v>
      </c>
      <c r="Q1546" t="s">
        <v>11305</v>
      </c>
      <c r="R1546">
        <v>1</v>
      </c>
      <c r="S1546" t="s">
        <v>11944</v>
      </c>
      <c r="Y1546" s="4" t="s">
        <v>10998</v>
      </c>
      <c r="Z1546" s="9">
        <v>1</v>
      </c>
    </row>
    <row r="1547" spans="1:26" x14ac:dyDescent="0.25">
      <c r="A1547" t="s">
        <v>2628</v>
      </c>
      <c r="B1547" t="s">
        <v>48</v>
      </c>
      <c r="C1547" t="s">
        <v>76</v>
      </c>
      <c r="D1547" t="s">
        <v>49</v>
      </c>
      <c r="E1547" t="s">
        <v>18</v>
      </c>
      <c r="F1547" t="s">
        <v>6296</v>
      </c>
      <c r="G1547" t="s">
        <v>6297</v>
      </c>
      <c r="H1547" t="s">
        <v>6298</v>
      </c>
      <c r="I1547" t="s">
        <v>34</v>
      </c>
      <c r="J1547" t="s">
        <v>463</v>
      </c>
      <c r="K1547" t="s">
        <v>24</v>
      </c>
      <c r="L1547" t="s">
        <v>54</v>
      </c>
      <c r="M1547" t="s">
        <v>6299</v>
      </c>
      <c r="N1547" t="s">
        <v>46</v>
      </c>
      <c r="P1547" t="s">
        <v>11949</v>
      </c>
      <c r="Q1547" t="s">
        <v>11305</v>
      </c>
      <c r="R1547">
        <v>1</v>
      </c>
      <c r="S1547" t="s">
        <v>11944</v>
      </c>
      <c r="Y1547" s="4" t="s">
        <v>10555</v>
      </c>
      <c r="Z1547" s="9">
        <v>1</v>
      </c>
    </row>
    <row r="1548" spans="1:26" x14ac:dyDescent="0.25">
      <c r="A1548" t="s">
        <v>2628</v>
      </c>
      <c r="B1548" t="s">
        <v>48</v>
      </c>
      <c r="C1548" t="s">
        <v>76</v>
      </c>
      <c r="D1548" t="s">
        <v>49</v>
      </c>
      <c r="E1548" t="s">
        <v>18</v>
      </c>
      <c r="F1548" t="s">
        <v>6296</v>
      </c>
      <c r="G1548" t="s">
        <v>6297</v>
      </c>
      <c r="H1548" t="s">
        <v>6298</v>
      </c>
      <c r="I1548" t="s">
        <v>34</v>
      </c>
      <c r="J1548" t="s">
        <v>463</v>
      </c>
      <c r="K1548" t="s">
        <v>24</v>
      </c>
      <c r="L1548" t="s">
        <v>54</v>
      </c>
      <c r="M1548" t="s">
        <v>6299</v>
      </c>
      <c r="N1548" t="s">
        <v>46</v>
      </c>
      <c r="P1548" t="s">
        <v>11950</v>
      </c>
      <c r="Q1548" t="s">
        <v>11305</v>
      </c>
      <c r="R1548">
        <v>1</v>
      </c>
      <c r="S1548" t="s">
        <v>11944</v>
      </c>
      <c r="Y1548" s="4" t="s">
        <v>12733</v>
      </c>
      <c r="Z1548" s="9">
        <v>1</v>
      </c>
    </row>
    <row r="1549" spans="1:26" x14ac:dyDescent="0.25">
      <c r="A1549" t="s">
        <v>2628</v>
      </c>
      <c r="B1549" t="s">
        <v>48</v>
      </c>
      <c r="C1549" t="s">
        <v>76</v>
      </c>
      <c r="D1549" t="s">
        <v>49</v>
      </c>
      <c r="E1549" t="s">
        <v>18</v>
      </c>
      <c r="F1549" t="s">
        <v>6296</v>
      </c>
      <c r="G1549" t="s">
        <v>6297</v>
      </c>
      <c r="H1549" t="s">
        <v>6298</v>
      </c>
      <c r="I1549" t="s">
        <v>34</v>
      </c>
      <c r="J1549" t="s">
        <v>463</v>
      </c>
      <c r="K1549" t="s">
        <v>24</v>
      </c>
      <c r="L1549" t="s">
        <v>54</v>
      </c>
      <c r="M1549" t="s">
        <v>6299</v>
      </c>
      <c r="N1549" t="s">
        <v>46</v>
      </c>
      <c r="P1549" t="s">
        <v>11951</v>
      </c>
      <c r="Q1549" t="s">
        <v>11305</v>
      </c>
      <c r="R1549">
        <v>1</v>
      </c>
      <c r="S1549" t="s">
        <v>11944</v>
      </c>
      <c r="Y1549" s="4" t="s">
        <v>11303</v>
      </c>
      <c r="Z1549" s="9">
        <v>1</v>
      </c>
    </row>
    <row r="1550" spans="1:26" x14ac:dyDescent="0.25">
      <c r="A1550" t="s">
        <v>2628</v>
      </c>
      <c r="B1550" t="s">
        <v>48</v>
      </c>
      <c r="C1550" t="s">
        <v>76</v>
      </c>
      <c r="D1550" t="s">
        <v>49</v>
      </c>
      <c r="E1550" t="s">
        <v>18</v>
      </c>
      <c r="F1550" t="s">
        <v>6296</v>
      </c>
      <c r="G1550" t="s">
        <v>6297</v>
      </c>
      <c r="H1550" t="s">
        <v>6298</v>
      </c>
      <c r="I1550" t="s">
        <v>34</v>
      </c>
      <c r="J1550" t="s">
        <v>463</v>
      </c>
      <c r="K1550" t="s">
        <v>24</v>
      </c>
      <c r="L1550" t="s">
        <v>54</v>
      </c>
      <c r="M1550" t="s">
        <v>6299</v>
      </c>
      <c r="N1550" t="s">
        <v>46</v>
      </c>
      <c r="P1550" t="s">
        <v>11952</v>
      </c>
      <c r="Q1550" t="s">
        <v>11305</v>
      </c>
      <c r="R1550">
        <v>1</v>
      </c>
      <c r="S1550" t="s">
        <v>11944</v>
      </c>
      <c r="Y1550" s="4" t="s">
        <v>12828</v>
      </c>
      <c r="Z1550" s="9">
        <v>1</v>
      </c>
    </row>
    <row r="1551" spans="1:26" x14ac:dyDescent="0.25">
      <c r="A1551" t="s">
        <v>2628</v>
      </c>
      <c r="B1551" t="s">
        <v>48</v>
      </c>
      <c r="C1551" t="s">
        <v>76</v>
      </c>
      <c r="D1551" t="s">
        <v>49</v>
      </c>
      <c r="E1551" t="s">
        <v>18</v>
      </c>
      <c r="F1551" t="s">
        <v>6296</v>
      </c>
      <c r="G1551" t="s">
        <v>6297</v>
      </c>
      <c r="H1551" t="s">
        <v>6298</v>
      </c>
      <c r="I1551" t="s">
        <v>34</v>
      </c>
      <c r="J1551" t="s">
        <v>463</v>
      </c>
      <c r="K1551" t="s">
        <v>24</v>
      </c>
      <c r="L1551" t="s">
        <v>54</v>
      </c>
      <c r="M1551" t="s">
        <v>6299</v>
      </c>
      <c r="N1551" t="s">
        <v>46</v>
      </c>
      <c r="P1551" t="s">
        <v>11953</v>
      </c>
      <c r="Q1551" t="s">
        <v>11954</v>
      </c>
      <c r="R1551">
        <v>1</v>
      </c>
      <c r="S1551" t="s">
        <v>11944</v>
      </c>
      <c r="Y1551" s="4" t="s">
        <v>9307</v>
      </c>
      <c r="Z1551" s="9">
        <v>1</v>
      </c>
    </row>
    <row r="1552" spans="1:26" x14ac:dyDescent="0.25">
      <c r="A1552" t="s">
        <v>4268</v>
      </c>
      <c r="B1552" t="s">
        <v>4269</v>
      </c>
      <c r="C1552" t="s">
        <v>16</v>
      </c>
      <c r="D1552" t="s">
        <v>437</v>
      </c>
      <c r="E1552" t="s">
        <v>18</v>
      </c>
      <c r="F1552" t="s">
        <v>4270</v>
      </c>
      <c r="G1552" t="s">
        <v>4271</v>
      </c>
      <c r="H1552" t="s">
        <v>4272</v>
      </c>
      <c r="I1552" t="s">
        <v>34</v>
      </c>
      <c r="J1552" t="s">
        <v>794</v>
      </c>
      <c r="K1552" t="s">
        <v>24</v>
      </c>
      <c r="L1552" t="s">
        <v>441</v>
      </c>
      <c r="M1552" t="s">
        <v>4273</v>
      </c>
      <c r="N1552" t="s">
        <v>46</v>
      </c>
      <c r="P1552" t="s">
        <v>5143</v>
      </c>
      <c r="Q1552" t="s">
        <v>10402</v>
      </c>
      <c r="R1552">
        <v>1</v>
      </c>
      <c r="S1552" t="s">
        <v>11955</v>
      </c>
      <c r="Y1552" s="4" t="s">
        <v>11054</v>
      </c>
      <c r="Z1552" s="9">
        <v>1</v>
      </c>
    </row>
    <row r="1553" spans="1:26" x14ac:dyDescent="0.25">
      <c r="A1553" t="s">
        <v>6605</v>
      </c>
      <c r="B1553" t="s">
        <v>6606</v>
      </c>
      <c r="C1553" t="s">
        <v>76</v>
      </c>
      <c r="D1553" t="s">
        <v>6607</v>
      </c>
      <c r="E1553" t="s">
        <v>18</v>
      </c>
      <c r="F1553" t="s">
        <v>6608</v>
      </c>
      <c r="G1553" t="s">
        <v>6609</v>
      </c>
      <c r="H1553" t="s">
        <v>6610</v>
      </c>
      <c r="I1553" t="s">
        <v>34</v>
      </c>
      <c r="J1553" t="s">
        <v>71</v>
      </c>
      <c r="K1553" t="s">
        <v>24</v>
      </c>
      <c r="L1553" t="s">
        <v>44</v>
      </c>
      <c r="M1553" t="s">
        <v>6611</v>
      </c>
      <c r="N1553" t="s">
        <v>46</v>
      </c>
      <c r="P1553" t="s">
        <v>11956</v>
      </c>
      <c r="Q1553" t="s">
        <v>11083</v>
      </c>
      <c r="R1553">
        <v>1</v>
      </c>
      <c r="S1553" t="s">
        <v>10291</v>
      </c>
      <c r="Y1553" s="4" t="s">
        <v>12508</v>
      </c>
      <c r="Z1553" s="9">
        <v>1</v>
      </c>
    </row>
    <row r="1554" spans="1:26" x14ac:dyDescent="0.25">
      <c r="A1554" t="s">
        <v>1437</v>
      </c>
      <c r="B1554" t="s">
        <v>1438</v>
      </c>
      <c r="C1554" t="s">
        <v>76</v>
      </c>
      <c r="D1554" t="s">
        <v>1439</v>
      </c>
      <c r="E1554" t="s">
        <v>18</v>
      </c>
      <c r="F1554" t="s">
        <v>1440</v>
      </c>
      <c r="G1554" t="s">
        <v>1441</v>
      </c>
      <c r="H1554" t="s">
        <v>1442</v>
      </c>
      <c r="I1554" t="s">
        <v>34</v>
      </c>
      <c r="J1554" t="s">
        <v>81</v>
      </c>
      <c r="K1554" t="s">
        <v>24</v>
      </c>
      <c r="L1554" t="s">
        <v>82</v>
      </c>
      <c r="M1554" t="s">
        <v>1443</v>
      </c>
      <c r="N1554" t="s">
        <v>46</v>
      </c>
      <c r="P1554" t="s">
        <v>11957</v>
      </c>
      <c r="Q1554" t="s">
        <v>11958</v>
      </c>
      <c r="R1554">
        <v>1</v>
      </c>
      <c r="S1554" t="s">
        <v>11959</v>
      </c>
      <c r="Y1554" s="4" t="s">
        <v>12591</v>
      </c>
      <c r="Z1554" s="9">
        <v>1</v>
      </c>
    </row>
    <row r="1555" spans="1:26" x14ac:dyDescent="0.25">
      <c r="A1555" t="s">
        <v>1437</v>
      </c>
      <c r="B1555" t="s">
        <v>1438</v>
      </c>
      <c r="C1555" t="s">
        <v>76</v>
      </c>
      <c r="D1555" t="s">
        <v>1439</v>
      </c>
      <c r="E1555" t="s">
        <v>18</v>
      </c>
      <c r="F1555" t="s">
        <v>1440</v>
      </c>
      <c r="G1555" t="s">
        <v>1441</v>
      </c>
      <c r="H1555" t="s">
        <v>1442</v>
      </c>
      <c r="I1555" t="s">
        <v>34</v>
      </c>
      <c r="J1555" t="s">
        <v>81</v>
      </c>
      <c r="K1555" t="s">
        <v>24</v>
      </c>
      <c r="L1555" t="s">
        <v>82</v>
      </c>
      <c r="M1555" t="s">
        <v>1443</v>
      </c>
      <c r="N1555" t="s">
        <v>46</v>
      </c>
      <c r="P1555" t="s">
        <v>11960</v>
      </c>
      <c r="Q1555" t="s">
        <v>11044</v>
      </c>
      <c r="R1555">
        <v>1</v>
      </c>
      <c r="S1555" t="s">
        <v>11959</v>
      </c>
      <c r="Y1555" s="4" t="s">
        <v>12905</v>
      </c>
      <c r="Z1555" s="9">
        <v>1</v>
      </c>
    </row>
    <row r="1556" spans="1:26" x14ac:dyDescent="0.25">
      <c r="A1556" t="s">
        <v>2397</v>
      </c>
      <c r="B1556" t="s">
        <v>2398</v>
      </c>
      <c r="C1556" t="s">
        <v>16</v>
      </c>
      <c r="D1556" t="s">
        <v>102</v>
      </c>
      <c r="E1556" t="s">
        <v>18</v>
      </c>
      <c r="F1556" t="s">
        <v>2399</v>
      </c>
      <c r="G1556" t="s">
        <v>2400</v>
      </c>
      <c r="H1556" t="s">
        <v>2401</v>
      </c>
      <c r="I1556" t="s">
        <v>34</v>
      </c>
      <c r="J1556" t="s">
        <v>155</v>
      </c>
      <c r="K1556" t="s">
        <v>24</v>
      </c>
      <c r="L1556" t="s">
        <v>82</v>
      </c>
      <c r="M1556" t="s">
        <v>2402</v>
      </c>
      <c r="N1556" t="s">
        <v>46</v>
      </c>
      <c r="P1556" t="s">
        <v>10633</v>
      </c>
      <c r="Q1556" t="s">
        <v>10255</v>
      </c>
      <c r="R1556">
        <v>1</v>
      </c>
      <c r="S1556" t="s">
        <v>11961</v>
      </c>
      <c r="Y1556" s="4" t="s">
        <v>13153</v>
      </c>
      <c r="Z1556" s="9">
        <v>1</v>
      </c>
    </row>
    <row r="1557" spans="1:26" x14ac:dyDescent="0.25">
      <c r="A1557" t="s">
        <v>2397</v>
      </c>
      <c r="B1557" t="s">
        <v>2398</v>
      </c>
      <c r="C1557" t="s">
        <v>16</v>
      </c>
      <c r="D1557" t="s">
        <v>102</v>
      </c>
      <c r="E1557" t="s">
        <v>18</v>
      </c>
      <c r="F1557" t="s">
        <v>2399</v>
      </c>
      <c r="G1557" t="s">
        <v>2400</v>
      </c>
      <c r="H1557" t="s">
        <v>2401</v>
      </c>
      <c r="I1557" t="s">
        <v>34</v>
      </c>
      <c r="J1557" t="s">
        <v>155</v>
      </c>
      <c r="K1557" t="s">
        <v>24</v>
      </c>
      <c r="L1557" t="s">
        <v>82</v>
      </c>
      <c r="M1557" t="s">
        <v>2402</v>
      </c>
      <c r="N1557" t="s">
        <v>46</v>
      </c>
      <c r="P1557" t="s">
        <v>10240</v>
      </c>
      <c r="Q1557" t="s">
        <v>10255</v>
      </c>
      <c r="R1557">
        <v>1</v>
      </c>
      <c r="S1557" t="s">
        <v>11961</v>
      </c>
      <c r="Y1557" s="4" t="s">
        <v>11931</v>
      </c>
      <c r="Z1557" s="9">
        <v>1</v>
      </c>
    </row>
    <row r="1558" spans="1:26" x14ac:dyDescent="0.25">
      <c r="A1558" t="s">
        <v>2397</v>
      </c>
      <c r="B1558" t="s">
        <v>2398</v>
      </c>
      <c r="C1558" t="s">
        <v>16</v>
      </c>
      <c r="D1558" t="s">
        <v>102</v>
      </c>
      <c r="E1558" t="s">
        <v>18</v>
      </c>
      <c r="F1558" t="s">
        <v>2399</v>
      </c>
      <c r="G1558" t="s">
        <v>2400</v>
      </c>
      <c r="H1558" t="s">
        <v>2401</v>
      </c>
      <c r="I1558" t="s">
        <v>34</v>
      </c>
      <c r="J1558" t="s">
        <v>155</v>
      </c>
      <c r="K1558" t="s">
        <v>24</v>
      </c>
      <c r="L1558" t="s">
        <v>82</v>
      </c>
      <c r="M1558" t="s">
        <v>2402</v>
      </c>
      <c r="N1558" t="s">
        <v>46</v>
      </c>
      <c r="P1558" t="s">
        <v>11962</v>
      </c>
      <c r="Q1558" t="s">
        <v>11963</v>
      </c>
      <c r="R1558">
        <v>2</v>
      </c>
      <c r="S1558" t="s">
        <v>11961</v>
      </c>
      <c r="Y1558" s="4" t="s">
        <v>11199</v>
      </c>
      <c r="Z1558" s="9">
        <v>1</v>
      </c>
    </row>
    <row r="1559" spans="1:26" x14ac:dyDescent="0.25">
      <c r="A1559" t="s">
        <v>2397</v>
      </c>
      <c r="B1559" t="s">
        <v>2398</v>
      </c>
      <c r="C1559" t="s">
        <v>16</v>
      </c>
      <c r="D1559" t="s">
        <v>102</v>
      </c>
      <c r="E1559" t="s">
        <v>18</v>
      </c>
      <c r="F1559" t="s">
        <v>2399</v>
      </c>
      <c r="G1559" t="s">
        <v>2400</v>
      </c>
      <c r="H1559" t="s">
        <v>2401</v>
      </c>
      <c r="I1559" t="s">
        <v>34</v>
      </c>
      <c r="J1559" t="s">
        <v>155</v>
      </c>
      <c r="K1559" t="s">
        <v>24</v>
      </c>
      <c r="L1559" t="s">
        <v>82</v>
      </c>
      <c r="M1559" t="s">
        <v>2402</v>
      </c>
      <c r="N1559" t="s">
        <v>46</v>
      </c>
      <c r="P1559" t="s">
        <v>11964</v>
      </c>
      <c r="Q1559" t="s">
        <v>11963</v>
      </c>
      <c r="R1559">
        <v>2</v>
      </c>
      <c r="S1559" t="s">
        <v>11961</v>
      </c>
      <c r="Y1559" s="4" t="s">
        <v>12751</v>
      </c>
      <c r="Z1559" s="9">
        <v>1</v>
      </c>
    </row>
    <row r="1560" spans="1:26" x14ac:dyDescent="0.25">
      <c r="A1560" t="s">
        <v>2397</v>
      </c>
      <c r="B1560" t="s">
        <v>2398</v>
      </c>
      <c r="C1560" t="s">
        <v>16</v>
      </c>
      <c r="D1560" t="s">
        <v>102</v>
      </c>
      <c r="E1560" t="s">
        <v>18</v>
      </c>
      <c r="F1560" t="s">
        <v>2399</v>
      </c>
      <c r="G1560" t="s">
        <v>2400</v>
      </c>
      <c r="H1560" t="s">
        <v>2401</v>
      </c>
      <c r="I1560" t="s">
        <v>34</v>
      </c>
      <c r="J1560" t="s">
        <v>155</v>
      </c>
      <c r="K1560" t="s">
        <v>24</v>
      </c>
      <c r="L1560" t="s">
        <v>82</v>
      </c>
      <c r="M1560" t="s">
        <v>2402</v>
      </c>
      <c r="N1560" t="s">
        <v>46</v>
      </c>
      <c r="P1560" t="s">
        <v>10186</v>
      </c>
      <c r="Q1560" t="s">
        <v>10156</v>
      </c>
      <c r="R1560">
        <v>1</v>
      </c>
      <c r="S1560" t="s">
        <v>11961</v>
      </c>
      <c r="Y1560" s="4" t="s">
        <v>13018</v>
      </c>
      <c r="Z1560" s="9">
        <v>1</v>
      </c>
    </row>
    <row r="1561" spans="1:26" x14ac:dyDescent="0.25">
      <c r="A1561" t="s">
        <v>2397</v>
      </c>
      <c r="B1561" t="s">
        <v>2398</v>
      </c>
      <c r="C1561" t="s">
        <v>16</v>
      </c>
      <c r="D1561" t="s">
        <v>102</v>
      </c>
      <c r="E1561" t="s">
        <v>18</v>
      </c>
      <c r="F1561" t="s">
        <v>2399</v>
      </c>
      <c r="G1561" t="s">
        <v>2400</v>
      </c>
      <c r="H1561" t="s">
        <v>2401</v>
      </c>
      <c r="I1561" t="s">
        <v>34</v>
      </c>
      <c r="J1561" t="s">
        <v>155</v>
      </c>
      <c r="K1561" t="s">
        <v>24</v>
      </c>
      <c r="L1561" t="s">
        <v>82</v>
      </c>
      <c r="M1561" t="s">
        <v>2402</v>
      </c>
      <c r="N1561" t="s">
        <v>46</v>
      </c>
      <c r="P1561" t="s">
        <v>11965</v>
      </c>
      <c r="Q1561" t="s">
        <v>10290</v>
      </c>
      <c r="R1561">
        <v>1</v>
      </c>
      <c r="S1561" t="s">
        <v>11961</v>
      </c>
      <c r="Y1561" s="4" t="s">
        <v>11074</v>
      </c>
      <c r="Z1561" s="9">
        <v>1</v>
      </c>
    </row>
    <row r="1562" spans="1:26" x14ac:dyDescent="0.25">
      <c r="A1562" t="s">
        <v>2397</v>
      </c>
      <c r="B1562" t="s">
        <v>2398</v>
      </c>
      <c r="C1562" t="s">
        <v>16</v>
      </c>
      <c r="D1562" t="s">
        <v>102</v>
      </c>
      <c r="E1562" t="s">
        <v>18</v>
      </c>
      <c r="F1562" t="s">
        <v>2399</v>
      </c>
      <c r="G1562" t="s">
        <v>2400</v>
      </c>
      <c r="H1562" t="s">
        <v>2401</v>
      </c>
      <c r="I1562" t="s">
        <v>34</v>
      </c>
      <c r="J1562" t="s">
        <v>155</v>
      </c>
      <c r="K1562" t="s">
        <v>24</v>
      </c>
      <c r="L1562" t="s">
        <v>82</v>
      </c>
      <c r="M1562" t="s">
        <v>2402</v>
      </c>
      <c r="N1562" t="s">
        <v>46</v>
      </c>
      <c r="P1562" t="s">
        <v>11107</v>
      </c>
      <c r="Q1562" t="s">
        <v>10684</v>
      </c>
      <c r="R1562">
        <v>1</v>
      </c>
      <c r="S1562" t="s">
        <v>11961</v>
      </c>
      <c r="Y1562" s="4" t="s">
        <v>12215</v>
      </c>
      <c r="Z1562" s="9">
        <v>1</v>
      </c>
    </row>
    <row r="1563" spans="1:26" x14ac:dyDescent="0.25">
      <c r="A1563" t="s">
        <v>2397</v>
      </c>
      <c r="B1563" t="s">
        <v>2398</v>
      </c>
      <c r="C1563" t="s">
        <v>16</v>
      </c>
      <c r="D1563" t="s">
        <v>102</v>
      </c>
      <c r="E1563" t="s">
        <v>18</v>
      </c>
      <c r="F1563" t="s">
        <v>2399</v>
      </c>
      <c r="G1563" t="s">
        <v>2400</v>
      </c>
      <c r="H1563" t="s">
        <v>2401</v>
      </c>
      <c r="I1563" t="s">
        <v>34</v>
      </c>
      <c r="J1563" t="s">
        <v>155</v>
      </c>
      <c r="K1563" t="s">
        <v>24</v>
      </c>
      <c r="L1563" t="s">
        <v>82</v>
      </c>
      <c r="M1563" t="s">
        <v>2402</v>
      </c>
      <c r="N1563" t="s">
        <v>46</v>
      </c>
      <c r="P1563" t="s">
        <v>11966</v>
      </c>
      <c r="Q1563" t="s">
        <v>10154</v>
      </c>
      <c r="R1563">
        <v>1</v>
      </c>
      <c r="S1563" t="s">
        <v>11961</v>
      </c>
      <c r="Y1563" s="4" t="s">
        <v>12904</v>
      </c>
      <c r="Z1563" s="9">
        <v>1</v>
      </c>
    </row>
    <row r="1564" spans="1:26" x14ac:dyDescent="0.25">
      <c r="A1564" t="s">
        <v>8816</v>
      </c>
      <c r="B1564" t="s">
        <v>8817</v>
      </c>
      <c r="C1564" t="s">
        <v>16</v>
      </c>
      <c r="D1564" t="s">
        <v>102</v>
      </c>
      <c r="E1564" t="s">
        <v>18</v>
      </c>
      <c r="F1564" t="s">
        <v>8818</v>
      </c>
      <c r="G1564" t="s">
        <v>8819</v>
      </c>
      <c r="H1564" t="s">
        <v>8820</v>
      </c>
      <c r="I1564" t="s">
        <v>34</v>
      </c>
      <c r="J1564" t="s">
        <v>2283</v>
      </c>
      <c r="K1564" t="s">
        <v>24</v>
      </c>
      <c r="L1564" t="s">
        <v>82</v>
      </c>
      <c r="M1564" t="s">
        <v>8821</v>
      </c>
      <c r="N1564" t="s">
        <v>46</v>
      </c>
      <c r="P1564" t="s">
        <v>11967</v>
      </c>
      <c r="Q1564" t="s">
        <v>10234</v>
      </c>
      <c r="R1564">
        <v>1</v>
      </c>
      <c r="S1564" t="s">
        <v>11968</v>
      </c>
      <c r="Y1564" s="4" t="s">
        <v>12917</v>
      </c>
      <c r="Z1564" s="9">
        <v>1</v>
      </c>
    </row>
    <row r="1565" spans="1:26" x14ac:dyDescent="0.25">
      <c r="A1565" t="s">
        <v>8816</v>
      </c>
      <c r="B1565" t="s">
        <v>8817</v>
      </c>
      <c r="C1565" t="s">
        <v>16</v>
      </c>
      <c r="D1565" t="s">
        <v>102</v>
      </c>
      <c r="E1565" t="s">
        <v>18</v>
      </c>
      <c r="F1565" t="s">
        <v>8818</v>
      </c>
      <c r="G1565" t="s">
        <v>8819</v>
      </c>
      <c r="H1565" t="s">
        <v>8820</v>
      </c>
      <c r="I1565" t="s">
        <v>34</v>
      </c>
      <c r="J1565" t="s">
        <v>2283</v>
      </c>
      <c r="K1565" t="s">
        <v>24</v>
      </c>
      <c r="L1565" t="s">
        <v>82</v>
      </c>
      <c r="M1565" t="s">
        <v>8821</v>
      </c>
      <c r="N1565" t="s">
        <v>46</v>
      </c>
      <c r="P1565" t="s">
        <v>10558</v>
      </c>
      <c r="Q1565" t="s">
        <v>11969</v>
      </c>
      <c r="R1565">
        <v>1</v>
      </c>
      <c r="S1565" t="s">
        <v>11968</v>
      </c>
      <c r="Y1565" s="4" t="s">
        <v>11859</v>
      </c>
      <c r="Z1565" s="9">
        <v>1</v>
      </c>
    </row>
    <row r="1566" spans="1:26" x14ac:dyDescent="0.25">
      <c r="A1566" t="s">
        <v>8816</v>
      </c>
      <c r="B1566" t="s">
        <v>8817</v>
      </c>
      <c r="C1566" t="s">
        <v>16</v>
      </c>
      <c r="D1566" t="s">
        <v>102</v>
      </c>
      <c r="E1566" t="s">
        <v>18</v>
      </c>
      <c r="F1566" t="s">
        <v>8818</v>
      </c>
      <c r="G1566" t="s">
        <v>8819</v>
      </c>
      <c r="H1566" t="s">
        <v>8820</v>
      </c>
      <c r="I1566" t="s">
        <v>34</v>
      </c>
      <c r="J1566" t="s">
        <v>2283</v>
      </c>
      <c r="K1566" t="s">
        <v>24</v>
      </c>
      <c r="L1566" t="s">
        <v>82</v>
      </c>
      <c r="M1566" t="s">
        <v>8821</v>
      </c>
      <c r="N1566" t="s">
        <v>46</v>
      </c>
      <c r="P1566" t="s">
        <v>11970</v>
      </c>
      <c r="Q1566" t="s">
        <v>11388</v>
      </c>
      <c r="R1566">
        <v>1</v>
      </c>
      <c r="S1566" t="s">
        <v>11968</v>
      </c>
      <c r="Y1566" s="4" t="s">
        <v>11891</v>
      </c>
      <c r="Z1566" s="9">
        <v>1</v>
      </c>
    </row>
    <row r="1567" spans="1:26" x14ac:dyDescent="0.25">
      <c r="A1567" t="s">
        <v>8816</v>
      </c>
      <c r="B1567" t="s">
        <v>8817</v>
      </c>
      <c r="C1567" t="s">
        <v>16</v>
      </c>
      <c r="D1567" t="s">
        <v>102</v>
      </c>
      <c r="E1567" t="s">
        <v>18</v>
      </c>
      <c r="F1567" t="s">
        <v>8818</v>
      </c>
      <c r="G1567" t="s">
        <v>8819</v>
      </c>
      <c r="H1567" t="s">
        <v>8820</v>
      </c>
      <c r="I1567" t="s">
        <v>34</v>
      </c>
      <c r="J1567" t="s">
        <v>2283</v>
      </c>
      <c r="K1567" t="s">
        <v>24</v>
      </c>
      <c r="L1567" t="s">
        <v>82</v>
      </c>
      <c r="M1567" t="s">
        <v>8821</v>
      </c>
      <c r="N1567" t="s">
        <v>46</v>
      </c>
      <c r="P1567" t="s">
        <v>11971</v>
      </c>
      <c r="Q1567" t="s">
        <v>11388</v>
      </c>
      <c r="R1567">
        <v>1</v>
      </c>
      <c r="S1567" t="s">
        <v>11968</v>
      </c>
      <c r="Y1567" s="4" t="s">
        <v>12149</v>
      </c>
      <c r="Z1567" s="9">
        <v>1</v>
      </c>
    </row>
    <row r="1568" spans="1:26" x14ac:dyDescent="0.25">
      <c r="A1568" t="s">
        <v>8816</v>
      </c>
      <c r="B1568" t="s">
        <v>8817</v>
      </c>
      <c r="C1568" t="s">
        <v>16</v>
      </c>
      <c r="D1568" t="s">
        <v>102</v>
      </c>
      <c r="E1568" t="s">
        <v>18</v>
      </c>
      <c r="F1568" t="s">
        <v>8818</v>
      </c>
      <c r="G1568" t="s">
        <v>8819</v>
      </c>
      <c r="H1568" t="s">
        <v>8820</v>
      </c>
      <c r="I1568" t="s">
        <v>34</v>
      </c>
      <c r="J1568" t="s">
        <v>2283</v>
      </c>
      <c r="K1568" t="s">
        <v>24</v>
      </c>
      <c r="L1568" t="s">
        <v>82</v>
      </c>
      <c r="M1568" t="s">
        <v>8821</v>
      </c>
      <c r="N1568" t="s">
        <v>46</v>
      </c>
      <c r="P1568" t="s">
        <v>11972</v>
      </c>
      <c r="Q1568" t="s">
        <v>11388</v>
      </c>
      <c r="R1568">
        <v>1</v>
      </c>
      <c r="S1568" t="s">
        <v>11968</v>
      </c>
      <c r="Y1568" s="4" t="s">
        <v>12658</v>
      </c>
      <c r="Z1568" s="9">
        <v>1</v>
      </c>
    </row>
    <row r="1569" spans="1:26" x14ac:dyDescent="0.25">
      <c r="A1569" t="s">
        <v>8816</v>
      </c>
      <c r="B1569" t="s">
        <v>8817</v>
      </c>
      <c r="C1569" t="s">
        <v>16</v>
      </c>
      <c r="D1569" t="s">
        <v>102</v>
      </c>
      <c r="E1569" t="s">
        <v>18</v>
      </c>
      <c r="F1569" t="s">
        <v>8818</v>
      </c>
      <c r="G1569" t="s">
        <v>8819</v>
      </c>
      <c r="H1569" t="s">
        <v>8820</v>
      </c>
      <c r="I1569" t="s">
        <v>34</v>
      </c>
      <c r="J1569" t="s">
        <v>2283</v>
      </c>
      <c r="K1569" t="s">
        <v>24</v>
      </c>
      <c r="L1569" t="s">
        <v>82</v>
      </c>
      <c r="M1569" t="s">
        <v>8821</v>
      </c>
      <c r="N1569" t="s">
        <v>46</v>
      </c>
      <c r="P1569" t="s">
        <v>11973</v>
      </c>
      <c r="Q1569" t="s">
        <v>11388</v>
      </c>
      <c r="R1569">
        <v>1</v>
      </c>
      <c r="S1569" t="s">
        <v>11968</v>
      </c>
      <c r="Y1569" s="4" t="s">
        <v>12994</v>
      </c>
      <c r="Z1569" s="9">
        <v>1</v>
      </c>
    </row>
    <row r="1570" spans="1:26" x14ac:dyDescent="0.25">
      <c r="A1570" t="s">
        <v>8816</v>
      </c>
      <c r="B1570" t="s">
        <v>8817</v>
      </c>
      <c r="C1570" t="s">
        <v>16</v>
      </c>
      <c r="D1570" t="s">
        <v>102</v>
      </c>
      <c r="E1570" t="s">
        <v>18</v>
      </c>
      <c r="F1570" t="s">
        <v>8818</v>
      </c>
      <c r="G1570" t="s">
        <v>8819</v>
      </c>
      <c r="H1570" t="s">
        <v>8820</v>
      </c>
      <c r="I1570" t="s">
        <v>34</v>
      </c>
      <c r="J1570" t="s">
        <v>2283</v>
      </c>
      <c r="K1570" t="s">
        <v>24</v>
      </c>
      <c r="L1570" t="s">
        <v>82</v>
      </c>
      <c r="M1570" t="s">
        <v>8821</v>
      </c>
      <c r="N1570" t="s">
        <v>46</v>
      </c>
      <c r="P1570" t="s">
        <v>11974</v>
      </c>
      <c r="Q1570" t="s">
        <v>11388</v>
      </c>
      <c r="R1570">
        <v>1</v>
      </c>
      <c r="S1570" t="s">
        <v>11968</v>
      </c>
      <c r="Y1570" s="4" t="s">
        <v>10869</v>
      </c>
      <c r="Z1570" s="9">
        <v>1</v>
      </c>
    </row>
    <row r="1571" spans="1:26" x14ac:dyDescent="0.25">
      <c r="A1571" t="s">
        <v>8816</v>
      </c>
      <c r="B1571" t="s">
        <v>8817</v>
      </c>
      <c r="C1571" t="s">
        <v>16</v>
      </c>
      <c r="D1571" t="s">
        <v>102</v>
      </c>
      <c r="E1571" t="s">
        <v>18</v>
      </c>
      <c r="F1571" t="s">
        <v>8818</v>
      </c>
      <c r="G1571" t="s">
        <v>8819</v>
      </c>
      <c r="H1571" t="s">
        <v>8820</v>
      </c>
      <c r="I1571" t="s">
        <v>34</v>
      </c>
      <c r="J1571" t="s">
        <v>2283</v>
      </c>
      <c r="K1571" t="s">
        <v>24</v>
      </c>
      <c r="L1571" t="s">
        <v>82</v>
      </c>
      <c r="M1571" t="s">
        <v>8821</v>
      </c>
      <c r="N1571" t="s">
        <v>46</v>
      </c>
      <c r="P1571" t="s">
        <v>11975</v>
      </c>
      <c r="Q1571" t="s">
        <v>11388</v>
      </c>
      <c r="R1571">
        <v>1</v>
      </c>
      <c r="S1571" t="s">
        <v>11968</v>
      </c>
      <c r="Y1571" s="4" t="s">
        <v>12247</v>
      </c>
      <c r="Z1571" s="9">
        <v>1</v>
      </c>
    </row>
    <row r="1572" spans="1:26" x14ac:dyDescent="0.25">
      <c r="A1572" t="s">
        <v>8816</v>
      </c>
      <c r="B1572" t="s">
        <v>8817</v>
      </c>
      <c r="C1572" t="s">
        <v>16</v>
      </c>
      <c r="D1572" t="s">
        <v>102</v>
      </c>
      <c r="E1572" t="s">
        <v>18</v>
      </c>
      <c r="F1572" t="s">
        <v>8818</v>
      </c>
      <c r="G1572" t="s">
        <v>8819</v>
      </c>
      <c r="H1572" t="s">
        <v>8820</v>
      </c>
      <c r="I1572" t="s">
        <v>34</v>
      </c>
      <c r="J1572" t="s">
        <v>2283</v>
      </c>
      <c r="K1572" t="s">
        <v>24</v>
      </c>
      <c r="L1572" t="s">
        <v>82</v>
      </c>
      <c r="M1572" t="s">
        <v>8821</v>
      </c>
      <c r="N1572" t="s">
        <v>46</v>
      </c>
      <c r="P1572" t="s">
        <v>11976</v>
      </c>
      <c r="Q1572" t="s">
        <v>11388</v>
      </c>
      <c r="R1572">
        <v>1</v>
      </c>
      <c r="S1572" t="s">
        <v>11968</v>
      </c>
      <c r="Y1572" s="4" t="s">
        <v>11943</v>
      </c>
      <c r="Z1572" s="9">
        <v>1</v>
      </c>
    </row>
    <row r="1573" spans="1:26" x14ac:dyDescent="0.25">
      <c r="A1573" t="s">
        <v>8816</v>
      </c>
      <c r="B1573" t="s">
        <v>8817</v>
      </c>
      <c r="C1573" t="s">
        <v>16</v>
      </c>
      <c r="D1573" t="s">
        <v>102</v>
      </c>
      <c r="E1573" t="s">
        <v>18</v>
      </c>
      <c r="F1573" t="s">
        <v>8818</v>
      </c>
      <c r="G1573" t="s">
        <v>8819</v>
      </c>
      <c r="H1573" t="s">
        <v>8820</v>
      </c>
      <c r="I1573" t="s">
        <v>34</v>
      </c>
      <c r="J1573" t="s">
        <v>2283</v>
      </c>
      <c r="K1573" t="s">
        <v>24</v>
      </c>
      <c r="L1573" t="s">
        <v>82</v>
      </c>
      <c r="M1573" t="s">
        <v>8821</v>
      </c>
      <c r="N1573" t="s">
        <v>46</v>
      </c>
      <c r="P1573" t="s">
        <v>11977</v>
      </c>
      <c r="Q1573" t="s">
        <v>11388</v>
      </c>
      <c r="R1573">
        <v>1</v>
      </c>
      <c r="S1573" t="s">
        <v>11968</v>
      </c>
      <c r="Y1573" s="4" t="s">
        <v>10434</v>
      </c>
      <c r="Z1573" s="9">
        <v>1</v>
      </c>
    </row>
    <row r="1574" spans="1:26" x14ac:dyDescent="0.25">
      <c r="A1574" t="s">
        <v>7080</v>
      </c>
      <c r="B1574" t="s">
        <v>7081</v>
      </c>
      <c r="C1574" t="s">
        <v>76</v>
      </c>
      <c r="D1574" t="s">
        <v>7082</v>
      </c>
      <c r="E1574" t="s">
        <v>18</v>
      </c>
      <c r="F1574" t="s">
        <v>7083</v>
      </c>
      <c r="G1574" t="s">
        <v>7084</v>
      </c>
      <c r="H1574" t="s">
        <v>7085</v>
      </c>
      <c r="I1574" t="s">
        <v>34</v>
      </c>
      <c r="J1574" t="s">
        <v>1468</v>
      </c>
      <c r="K1574" t="s">
        <v>24</v>
      </c>
      <c r="L1574" t="s">
        <v>44</v>
      </c>
      <c r="M1574" t="s">
        <v>7086</v>
      </c>
      <c r="N1574" t="s">
        <v>46</v>
      </c>
      <c r="P1574" t="s">
        <v>11978</v>
      </c>
      <c r="Q1574" t="s">
        <v>10297</v>
      </c>
      <c r="R1574">
        <v>1</v>
      </c>
      <c r="S1574" t="s">
        <v>11979</v>
      </c>
      <c r="Y1574" s="4" t="s">
        <v>10528</v>
      </c>
      <c r="Z1574" s="9">
        <v>1</v>
      </c>
    </row>
    <row r="1575" spans="1:26" x14ac:dyDescent="0.25">
      <c r="A1575" t="s">
        <v>7080</v>
      </c>
      <c r="B1575" t="s">
        <v>7081</v>
      </c>
      <c r="C1575" t="s">
        <v>76</v>
      </c>
      <c r="D1575" t="s">
        <v>7082</v>
      </c>
      <c r="E1575" t="s">
        <v>18</v>
      </c>
      <c r="F1575" t="s">
        <v>7083</v>
      </c>
      <c r="G1575" t="s">
        <v>7084</v>
      </c>
      <c r="H1575" t="s">
        <v>7085</v>
      </c>
      <c r="I1575" t="s">
        <v>34</v>
      </c>
      <c r="J1575" t="s">
        <v>1468</v>
      </c>
      <c r="K1575" t="s">
        <v>24</v>
      </c>
      <c r="L1575" t="s">
        <v>44</v>
      </c>
      <c r="M1575" t="s">
        <v>7086</v>
      </c>
      <c r="N1575" t="s">
        <v>46</v>
      </c>
      <c r="P1575" t="s">
        <v>11980</v>
      </c>
      <c r="Q1575" t="s">
        <v>10297</v>
      </c>
      <c r="R1575">
        <v>1</v>
      </c>
      <c r="S1575" t="s">
        <v>11979</v>
      </c>
      <c r="Y1575" s="4" t="s">
        <v>10388</v>
      </c>
      <c r="Z1575" s="9">
        <v>1</v>
      </c>
    </row>
    <row r="1576" spans="1:26" x14ac:dyDescent="0.25">
      <c r="A1576" t="s">
        <v>7080</v>
      </c>
      <c r="B1576" t="s">
        <v>7081</v>
      </c>
      <c r="C1576" t="s">
        <v>76</v>
      </c>
      <c r="D1576" t="s">
        <v>7082</v>
      </c>
      <c r="E1576" t="s">
        <v>18</v>
      </c>
      <c r="F1576" t="s">
        <v>7083</v>
      </c>
      <c r="G1576" t="s">
        <v>7084</v>
      </c>
      <c r="H1576" t="s">
        <v>7085</v>
      </c>
      <c r="I1576" t="s">
        <v>34</v>
      </c>
      <c r="J1576" t="s">
        <v>1468</v>
      </c>
      <c r="K1576" t="s">
        <v>24</v>
      </c>
      <c r="L1576" t="s">
        <v>44</v>
      </c>
      <c r="M1576" t="s">
        <v>7086</v>
      </c>
      <c r="N1576" t="s">
        <v>46</v>
      </c>
      <c r="P1576" t="s">
        <v>11720</v>
      </c>
      <c r="Q1576" t="s">
        <v>10297</v>
      </c>
      <c r="R1576">
        <v>1</v>
      </c>
      <c r="S1576" t="s">
        <v>11979</v>
      </c>
      <c r="Y1576" s="4" t="s">
        <v>11383</v>
      </c>
      <c r="Z1576" s="9">
        <v>1</v>
      </c>
    </row>
    <row r="1577" spans="1:26" x14ac:dyDescent="0.25">
      <c r="A1577" t="s">
        <v>7080</v>
      </c>
      <c r="B1577" t="s">
        <v>7081</v>
      </c>
      <c r="C1577" t="s">
        <v>76</v>
      </c>
      <c r="D1577" t="s">
        <v>7082</v>
      </c>
      <c r="E1577" t="s">
        <v>18</v>
      </c>
      <c r="F1577" t="s">
        <v>7083</v>
      </c>
      <c r="G1577" t="s">
        <v>7084</v>
      </c>
      <c r="H1577" t="s">
        <v>7085</v>
      </c>
      <c r="I1577" t="s">
        <v>34</v>
      </c>
      <c r="J1577" t="s">
        <v>1468</v>
      </c>
      <c r="K1577" t="s">
        <v>24</v>
      </c>
      <c r="L1577" t="s">
        <v>44</v>
      </c>
      <c r="M1577" t="s">
        <v>7086</v>
      </c>
      <c r="N1577" t="s">
        <v>46</v>
      </c>
      <c r="P1577" t="s">
        <v>11981</v>
      </c>
      <c r="Q1577" t="s">
        <v>10198</v>
      </c>
      <c r="R1577">
        <v>1</v>
      </c>
      <c r="S1577" t="s">
        <v>11979</v>
      </c>
      <c r="Y1577" s="4" t="s">
        <v>10514</v>
      </c>
      <c r="Z1577" s="9">
        <v>1</v>
      </c>
    </row>
    <row r="1578" spans="1:26" x14ac:dyDescent="0.25">
      <c r="A1578" t="s">
        <v>7080</v>
      </c>
      <c r="B1578" t="s">
        <v>7081</v>
      </c>
      <c r="C1578" t="s">
        <v>76</v>
      </c>
      <c r="D1578" t="s">
        <v>7082</v>
      </c>
      <c r="E1578" t="s">
        <v>18</v>
      </c>
      <c r="F1578" t="s">
        <v>7083</v>
      </c>
      <c r="G1578" t="s">
        <v>7084</v>
      </c>
      <c r="H1578" t="s">
        <v>7085</v>
      </c>
      <c r="I1578" t="s">
        <v>34</v>
      </c>
      <c r="J1578" t="s">
        <v>1468</v>
      </c>
      <c r="K1578" t="s">
        <v>24</v>
      </c>
      <c r="L1578" t="s">
        <v>44</v>
      </c>
      <c r="M1578" t="s">
        <v>7086</v>
      </c>
      <c r="N1578" t="s">
        <v>46</v>
      </c>
      <c r="P1578" t="s">
        <v>11982</v>
      </c>
      <c r="Q1578" t="s">
        <v>10396</v>
      </c>
      <c r="R1578">
        <v>1</v>
      </c>
      <c r="S1578" t="s">
        <v>11979</v>
      </c>
      <c r="Y1578" s="4" t="s">
        <v>12329</v>
      </c>
      <c r="Z1578" s="9">
        <v>1</v>
      </c>
    </row>
    <row r="1579" spans="1:26" x14ac:dyDescent="0.25">
      <c r="A1579" t="s">
        <v>7080</v>
      </c>
      <c r="B1579" t="s">
        <v>7081</v>
      </c>
      <c r="C1579" t="s">
        <v>76</v>
      </c>
      <c r="D1579" t="s">
        <v>7082</v>
      </c>
      <c r="E1579" t="s">
        <v>18</v>
      </c>
      <c r="F1579" t="s">
        <v>7083</v>
      </c>
      <c r="G1579" t="s">
        <v>7084</v>
      </c>
      <c r="H1579" t="s">
        <v>7085</v>
      </c>
      <c r="I1579" t="s">
        <v>34</v>
      </c>
      <c r="J1579" t="s">
        <v>1468</v>
      </c>
      <c r="K1579" t="s">
        <v>24</v>
      </c>
      <c r="L1579" t="s">
        <v>44</v>
      </c>
      <c r="M1579" t="s">
        <v>7086</v>
      </c>
      <c r="N1579" t="s">
        <v>46</v>
      </c>
      <c r="P1579" t="s">
        <v>10712</v>
      </c>
      <c r="Q1579" t="s">
        <v>10187</v>
      </c>
      <c r="R1579">
        <v>1</v>
      </c>
      <c r="S1579" t="s">
        <v>11979</v>
      </c>
      <c r="Y1579" s="4" t="s">
        <v>11510</v>
      </c>
      <c r="Z1579" s="9">
        <v>1</v>
      </c>
    </row>
    <row r="1580" spans="1:26" x14ac:dyDescent="0.25">
      <c r="A1580" t="s">
        <v>7080</v>
      </c>
      <c r="B1580" t="s">
        <v>7081</v>
      </c>
      <c r="C1580" t="s">
        <v>76</v>
      </c>
      <c r="D1580" t="s">
        <v>7082</v>
      </c>
      <c r="E1580" t="s">
        <v>18</v>
      </c>
      <c r="F1580" t="s">
        <v>7083</v>
      </c>
      <c r="G1580" t="s">
        <v>7084</v>
      </c>
      <c r="H1580" t="s">
        <v>7085</v>
      </c>
      <c r="I1580" t="s">
        <v>34</v>
      </c>
      <c r="J1580" t="s">
        <v>1468</v>
      </c>
      <c r="K1580" t="s">
        <v>24</v>
      </c>
      <c r="L1580" t="s">
        <v>44</v>
      </c>
      <c r="M1580" t="s">
        <v>7086</v>
      </c>
      <c r="N1580" t="s">
        <v>46</v>
      </c>
      <c r="P1580" t="s">
        <v>11983</v>
      </c>
      <c r="Q1580" t="s">
        <v>10187</v>
      </c>
      <c r="R1580">
        <v>1</v>
      </c>
      <c r="S1580" t="s">
        <v>11979</v>
      </c>
      <c r="Y1580" s="4" t="s">
        <v>11204</v>
      </c>
      <c r="Z1580" s="9">
        <v>1</v>
      </c>
    </row>
    <row r="1581" spans="1:26" x14ac:dyDescent="0.25">
      <c r="A1581" t="s">
        <v>7080</v>
      </c>
      <c r="B1581" t="s">
        <v>7081</v>
      </c>
      <c r="C1581" t="s">
        <v>76</v>
      </c>
      <c r="D1581" t="s">
        <v>7082</v>
      </c>
      <c r="E1581" t="s">
        <v>18</v>
      </c>
      <c r="F1581" t="s">
        <v>7083</v>
      </c>
      <c r="G1581" t="s">
        <v>7084</v>
      </c>
      <c r="H1581" t="s">
        <v>7085</v>
      </c>
      <c r="I1581" t="s">
        <v>34</v>
      </c>
      <c r="J1581" t="s">
        <v>1468</v>
      </c>
      <c r="K1581" t="s">
        <v>24</v>
      </c>
      <c r="L1581" t="s">
        <v>44</v>
      </c>
      <c r="M1581" t="s">
        <v>7086</v>
      </c>
      <c r="N1581" t="s">
        <v>46</v>
      </c>
      <c r="P1581" t="s">
        <v>11984</v>
      </c>
      <c r="Q1581" t="s">
        <v>10187</v>
      </c>
      <c r="R1581">
        <v>1</v>
      </c>
      <c r="S1581" t="s">
        <v>11979</v>
      </c>
      <c r="Y1581" s="4" t="s">
        <v>10986</v>
      </c>
      <c r="Z1581" s="9">
        <v>1</v>
      </c>
    </row>
    <row r="1582" spans="1:26" x14ac:dyDescent="0.25">
      <c r="A1582" t="s">
        <v>7080</v>
      </c>
      <c r="B1582" t="s">
        <v>7081</v>
      </c>
      <c r="C1582" t="s">
        <v>76</v>
      </c>
      <c r="D1582" t="s">
        <v>7082</v>
      </c>
      <c r="E1582" t="s">
        <v>18</v>
      </c>
      <c r="F1582" t="s">
        <v>7083</v>
      </c>
      <c r="G1582" t="s">
        <v>7084</v>
      </c>
      <c r="H1582" t="s">
        <v>7085</v>
      </c>
      <c r="I1582" t="s">
        <v>34</v>
      </c>
      <c r="J1582" t="s">
        <v>1468</v>
      </c>
      <c r="K1582" t="s">
        <v>24</v>
      </c>
      <c r="L1582" t="s">
        <v>44</v>
      </c>
      <c r="M1582" t="s">
        <v>7086</v>
      </c>
      <c r="N1582" t="s">
        <v>46</v>
      </c>
      <c r="P1582" t="s">
        <v>11985</v>
      </c>
      <c r="Q1582" t="s">
        <v>10187</v>
      </c>
      <c r="R1582">
        <v>1</v>
      </c>
      <c r="S1582" t="s">
        <v>11979</v>
      </c>
      <c r="Y1582" s="4" t="s">
        <v>11331</v>
      </c>
      <c r="Z1582" s="9">
        <v>1</v>
      </c>
    </row>
    <row r="1583" spans="1:26" x14ac:dyDescent="0.25">
      <c r="A1583" t="s">
        <v>5275</v>
      </c>
      <c r="B1583" t="s">
        <v>101</v>
      </c>
      <c r="C1583" t="s">
        <v>76</v>
      </c>
      <c r="D1583" t="s">
        <v>102</v>
      </c>
      <c r="E1583" t="s">
        <v>18</v>
      </c>
      <c r="F1583" t="s">
        <v>5276</v>
      </c>
      <c r="G1583" t="s">
        <v>5277</v>
      </c>
      <c r="H1583" t="s">
        <v>5278</v>
      </c>
      <c r="I1583" t="s">
        <v>34</v>
      </c>
      <c r="J1583" t="s">
        <v>324</v>
      </c>
      <c r="K1583" t="s">
        <v>24</v>
      </c>
      <c r="L1583" t="s">
        <v>82</v>
      </c>
      <c r="M1583" t="s">
        <v>5279</v>
      </c>
      <c r="N1583" t="s">
        <v>46</v>
      </c>
      <c r="P1583" t="s">
        <v>11986</v>
      </c>
      <c r="Q1583" t="s">
        <v>11570</v>
      </c>
      <c r="R1583">
        <v>1</v>
      </c>
      <c r="S1583" t="s">
        <v>11987</v>
      </c>
      <c r="Y1583" s="4" t="s">
        <v>10488</v>
      </c>
      <c r="Z1583" s="9">
        <v>1</v>
      </c>
    </row>
    <row r="1584" spans="1:26" x14ac:dyDescent="0.25">
      <c r="A1584" t="s">
        <v>5275</v>
      </c>
      <c r="B1584" t="s">
        <v>101</v>
      </c>
      <c r="C1584" t="s">
        <v>76</v>
      </c>
      <c r="D1584" t="s">
        <v>102</v>
      </c>
      <c r="E1584" t="s">
        <v>18</v>
      </c>
      <c r="F1584" t="s">
        <v>5276</v>
      </c>
      <c r="G1584" t="s">
        <v>5277</v>
      </c>
      <c r="H1584" t="s">
        <v>5278</v>
      </c>
      <c r="I1584" t="s">
        <v>34</v>
      </c>
      <c r="J1584" t="s">
        <v>324</v>
      </c>
      <c r="K1584" t="s">
        <v>24</v>
      </c>
      <c r="L1584" t="s">
        <v>82</v>
      </c>
      <c r="M1584" t="s">
        <v>5279</v>
      </c>
      <c r="N1584" t="s">
        <v>46</v>
      </c>
      <c r="P1584" t="s">
        <v>11988</v>
      </c>
      <c r="Q1584" t="s">
        <v>11570</v>
      </c>
      <c r="R1584">
        <v>1</v>
      </c>
      <c r="S1584" t="s">
        <v>11987</v>
      </c>
      <c r="Y1584" s="4" t="s">
        <v>11306</v>
      </c>
      <c r="Z1584" s="9">
        <v>1</v>
      </c>
    </row>
    <row r="1585" spans="1:26" x14ac:dyDescent="0.25">
      <c r="A1585" t="s">
        <v>5275</v>
      </c>
      <c r="B1585" t="s">
        <v>101</v>
      </c>
      <c r="C1585" t="s">
        <v>76</v>
      </c>
      <c r="D1585" t="s">
        <v>102</v>
      </c>
      <c r="E1585" t="s">
        <v>18</v>
      </c>
      <c r="F1585" t="s">
        <v>5276</v>
      </c>
      <c r="G1585" t="s">
        <v>5277</v>
      </c>
      <c r="H1585" t="s">
        <v>5278</v>
      </c>
      <c r="I1585" t="s">
        <v>34</v>
      </c>
      <c r="J1585" t="s">
        <v>324</v>
      </c>
      <c r="K1585" t="s">
        <v>24</v>
      </c>
      <c r="L1585" t="s">
        <v>82</v>
      </c>
      <c r="M1585" t="s">
        <v>5279</v>
      </c>
      <c r="N1585" t="s">
        <v>46</v>
      </c>
      <c r="P1585" t="s">
        <v>11989</v>
      </c>
      <c r="Q1585" t="s">
        <v>10333</v>
      </c>
      <c r="R1585">
        <v>1</v>
      </c>
      <c r="S1585" t="s">
        <v>11987</v>
      </c>
      <c r="Y1585" s="4" t="s">
        <v>10995</v>
      </c>
      <c r="Z1585" s="9">
        <v>1</v>
      </c>
    </row>
    <row r="1586" spans="1:26" x14ac:dyDescent="0.25">
      <c r="A1586" t="s">
        <v>5275</v>
      </c>
      <c r="B1586" t="s">
        <v>101</v>
      </c>
      <c r="C1586" t="s">
        <v>76</v>
      </c>
      <c r="D1586" t="s">
        <v>102</v>
      </c>
      <c r="E1586" t="s">
        <v>18</v>
      </c>
      <c r="F1586" t="s">
        <v>5276</v>
      </c>
      <c r="G1586" t="s">
        <v>5277</v>
      </c>
      <c r="H1586" t="s">
        <v>5278</v>
      </c>
      <c r="I1586" t="s">
        <v>34</v>
      </c>
      <c r="J1586" t="s">
        <v>324</v>
      </c>
      <c r="K1586" t="s">
        <v>24</v>
      </c>
      <c r="L1586" t="s">
        <v>82</v>
      </c>
      <c r="M1586" t="s">
        <v>5279</v>
      </c>
      <c r="N1586" t="s">
        <v>46</v>
      </c>
      <c r="P1586" t="s">
        <v>11990</v>
      </c>
      <c r="Q1586" t="s">
        <v>10333</v>
      </c>
      <c r="R1586">
        <v>1</v>
      </c>
      <c r="S1586" t="s">
        <v>11987</v>
      </c>
      <c r="Y1586" s="4" t="s">
        <v>12160</v>
      </c>
      <c r="Z1586" s="9">
        <v>1</v>
      </c>
    </row>
    <row r="1587" spans="1:26" x14ac:dyDescent="0.25">
      <c r="A1587" t="s">
        <v>5275</v>
      </c>
      <c r="B1587" t="s">
        <v>101</v>
      </c>
      <c r="C1587" t="s">
        <v>76</v>
      </c>
      <c r="D1587" t="s">
        <v>102</v>
      </c>
      <c r="E1587" t="s">
        <v>18</v>
      </c>
      <c r="F1587" t="s">
        <v>5276</v>
      </c>
      <c r="G1587" t="s">
        <v>5277</v>
      </c>
      <c r="H1587" t="s">
        <v>5278</v>
      </c>
      <c r="I1587" t="s">
        <v>34</v>
      </c>
      <c r="J1587" t="s">
        <v>324</v>
      </c>
      <c r="K1587" t="s">
        <v>24</v>
      </c>
      <c r="L1587" t="s">
        <v>82</v>
      </c>
      <c r="M1587" t="s">
        <v>5279</v>
      </c>
      <c r="N1587" t="s">
        <v>46</v>
      </c>
      <c r="P1587" t="s">
        <v>11012</v>
      </c>
      <c r="Q1587" t="s">
        <v>10333</v>
      </c>
      <c r="R1587">
        <v>1</v>
      </c>
      <c r="S1587" t="s">
        <v>11987</v>
      </c>
      <c r="Y1587" s="4" t="s">
        <v>10861</v>
      </c>
      <c r="Z1587" s="9">
        <v>1</v>
      </c>
    </row>
    <row r="1588" spans="1:26" x14ac:dyDescent="0.25">
      <c r="A1588" t="s">
        <v>5275</v>
      </c>
      <c r="B1588" t="s">
        <v>101</v>
      </c>
      <c r="C1588" t="s">
        <v>76</v>
      </c>
      <c r="D1588" t="s">
        <v>102</v>
      </c>
      <c r="E1588" t="s">
        <v>18</v>
      </c>
      <c r="F1588" t="s">
        <v>5276</v>
      </c>
      <c r="G1588" t="s">
        <v>5277</v>
      </c>
      <c r="H1588" t="s">
        <v>5278</v>
      </c>
      <c r="I1588" t="s">
        <v>34</v>
      </c>
      <c r="J1588" t="s">
        <v>324</v>
      </c>
      <c r="K1588" t="s">
        <v>24</v>
      </c>
      <c r="L1588" t="s">
        <v>82</v>
      </c>
      <c r="M1588" t="s">
        <v>5279</v>
      </c>
      <c r="N1588" t="s">
        <v>46</v>
      </c>
      <c r="P1588" t="s">
        <v>11991</v>
      </c>
      <c r="Q1588" t="s">
        <v>10333</v>
      </c>
      <c r="R1588">
        <v>1</v>
      </c>
      <c r="S1588" t="s">
        <v>11987</v>
      </c>
      <c r="Y1588" s="4" t="s">
        <v>12144</v>
      </c>
      <c r="Z1588" s="9">
        <v>1</v>
      </c>
    </row>
    <row r="1589" spans="1:26" x14ac:dyDescent="0.25">
      <c r="A1589" t="s">
        <v>5275</v>
      </c>
      <c r="B1589" t="s">
        <v>101</v>
      </c>
      <c r="C1589" t="s">
        <v>76</v>
      </c>
      <c r="D1589" t="s">
        <v>102</v>
      </c>
      <c r="E1589" t="s">
        <v>18</v>
      </c>
      <c r="F1589" t="s">
        <v>5276</v>
      </c>
      <c r="G1589" t="s">
        <v>5277</v>
      </c>
      <c r="H1589" t="s">
        <v>5278</v>
      </c>
      <c r="I1589" t="s">
        <v>34</v>
      </c>
      <c r="J1589" t="s">
        <v>324</v>
      </c>
      <c r="K1589" t="s">
        <v>24</v>
      </c>
      <c r="L1589" t="s">
        <v>82</v>
      </c>
      <c r="M1589" t="s">
        <v>5279</v>
      </c>
      <c r="N1589" t="s">
        <v>46</v>
      </c>
      <c r="P1589" t="s">
        <v>11992</v>
      </c>
      <c r="Q1589" t="s">
        <v>10333</v>
      </c>
      <c r="R1589">
        <v>1</v>
      </c>
      <c r="S1589" t="s">
        <v>11987</v>
      </c>
      <c r="Y1589" s="4" t="s">
        <v>10917</v>
      </c>
      <c r="Z1589" s="9">
        <v>1</v>
      </c>
    </row>
    <row r="1590" spans="1:26" x14ac:dyDescent="0.25">
      <c r="A1590" t="s">
        <v>5275</v>
      </c>
      <c r="B1590" t="s">
        <v>101</v>
      </c>
      <c r="C1590" t="s">
        <v>76</v>
      </c>
      <c r="D1590" t="s">
        <v>102</v>
      </c>
      <c r="E1590" t="s">
        <v>18</v>
      </c>
      <c r="F1590" t="s">
        <v>5276</v>
      </c>
      <c r="G1590" t="s">
        <v>5277</v>
      </c>
      <c r="H1590" t="s">
        <v>5278</v>
      </c>
      <c r="I1590" t="s">
        <v>34</v>
      </c>
      <c r="J1590" t="s">
        <v>324</v>
      </c>
      <c r="K1590" t="s">
        <v>24</v>
      </c>
      <c r="L1590" t="s">
        <v>82</v>
      </c>
      <c r="M1590" t="s">
        <v>5279</v>
      </c>
      <c r="N1590" t="s">
        <v>46</v>
      </c>
      <c r="P1590" t="s">
        <v>11993</v>
      </c>
      <c r="Q1590" t="s">
        <v>10621</v>
      </c>
      <c r="R1590">
        <v>1</v>
      </c>
      <c r="S1590" t="s">
        <v>11987</v>
      </c>
      <c r="Y1590" s="4" t="s">
        <v>10171</v>
      </c>
      <c r="Z1590" s="9">
        <v>1</v>
      </c>
    </row>
    <row r="1591" spans="1:26" x14ac:dyDescent="0.25">
      <c r="A1591" t="s">
        <v>5275</v>
      </c>
      <c r="B1591" t="s">
        <v>101</v>
      </c>
      <c r="C1591" t="s">
        <v>76</v>
      </c>
      <c r="D1591" t="s">
        <v>102</v>
      </c>
      <c r="E1591" t="s">
        <v>18</v>
      </c>
      <c r="F1591" t="s">
        <v>5276</v>
      </c>
      <c r="G1591" t="s">
        <v>5277</v>
      </c>
      <c r="H1591" t="s">
        <v>5278</v>
      </c>
      <c r="I1591" t="s">
        <v>34</v>
      </c>
      <c r="J1591" t="s">
        <v>324</v>
      </c>
      <c r="K1591" t="s">
        <v>24</v>
      </c>
      <c r="L1591" t="s">
        <v>82</v>
      </c>
      <c r="M1591" t="s">
        <v>5279</v>
      </c>
      <c r="N1591" t="s">
        <v>46</v>
      </c>
      <c r="P1591" t="s">
        <v>11994</v>
      </c>
      <c r="Q1591" t="s">
        <v>10621</v>
      </c>
      <c r="R1591">
        <v>1</v>
      </c>
      <c r="S1591" t="s">
        <v>11987</v>
      </c>
      <c r="Y1591" s="4" t="s">
        <v>12307</v>
      </c>
      <c r="Z1591" s="9">
        <v>1</v>
      </c>
    </row>
    <row r="1592" spans="1:26" x14ac:dyDescent="0.25">
      <c r="A1592" t="s">
        <v>5275</v>
      </c>
      <c r="B1592" t="s">
        <v>101</v>
      </c>
      <c r="C1592" t="s">
        <v>76</v>
      </c>
      <c r="D1592" t="s">
        <v>102</v>
      </c>
      <c r="E1592" t="s">
        <v>18</v>
      </c>
      <c r="F1592" t="s">
        <v>5276</v>
      </c>
      <c r="G1592" t="s">
        <v>5277</v>
      </c>
      <c r="H1592" t="s">
        <v>5278</v>
      </c>
      <c r="I1592" t="s">
        <v>34</v>
      </c>
      <c r="J1592" t="s">
        <v>324</v>
      </c>
      <c r="K1592" t="s">
        <v>24</v>
      </c>
      <c r="L1592" t="s">
        <v>82</v>
      </c>
      <c r="M1592" t="s">
        <v>5279</v>
      </c>
      <c r="N1592" t="s">
        <v>46</v>
      </c>
      <c r="P1592" t="s">
        <v>11995</v>
      </c>
      <c r="Q1592" t="s">
        <v>11996</v>
      </c>
      <c r="R1592">
        <v>2</v>
      </c>
      <c r="S1592" t="s">
        <v>11987</v>
      </c>
      <c r="Y1592" s="4" t="s">
        <v>12846</v>
      </c>
      <c r="Z1592" s="9">
        <v>1</v>
      </c>
    </row>
    <row r="1593" spans="1:26" x14ac:dyDescent="0.25">
      <c r="A1593" t="s">
        <v>5275</v>
      </c>
      <c r="B1593" t="s">
        <v>101</v>
      </c>
      <c r="C1593" t="s">
        <v>76</v>
      </c>
      <c r="D1593" t="s">
        <v>102</v>
      </c>
      <c r="E1593" t="s">
        <v>18</v>
      </c>
      <c r="F1593" t="s">
        <v>5276</v>
      </c>
      <c r="G1593" t="s">
        <v>5277</v>
      </c>
      <c r="H1593" t="s">
        <v>5278</v>
      </c>
      <c r="I1593" t="s">
        <v>34</v>
      </c>
      <c r="J1593" t="s">
        <v>324</v>
      </c>
      <c r="K1593" t="s">
        <v>24</v>
      </c>
      <c r="L1593" t="s">
        <v>82</v>
      </c>
      <c r="M1593" t="s">
        <v>5279</v>
      </c>
      <c r="N1593" t="s">
        <v>46</v>
      </c>
      <c r="P1593" t="s">
        <v>11997</v>
      </c>
      <c r="Q1593" t="s">
        <v>11996</v>
      </c>
      <c r="R1593">
        <v>2</v>
      </c>
      <c r="S1593" t="s">
        <v>11987</v>
      </c>
      <c r="Y1593" s="4" t="s">
        <v>12117</v>
      </c>
      <c r="Z1593" s="9">
        <v>1</v>
      </c>
    </row>
    <row r="1594" spans="1:26" x14ac:dyDescent="0.25">
      <c r="A1594" t="s">
        <v>5275</v>
      </c>
      <c r="B1594" t="s">
        <v>101</v>
      </c>
      <c r="C1594" t="s">
        <v>76</v>
      </c>
      <c r="D1594" t="s">
        <v>102</v>
      </c>
      <c r="E1594" t="s">
        <v>18</v>
      </c>
      <c r="F1594" t="s">
        <v>5276</v>
      </c>
      <c r="G1594" t="s">
        <v>5277</v>
      </c>
      <c r="H1594" t="s">
        <v>5278</v>
      </c>
      <c r="I1594" t="s">
        <v>34</v>
      </c>
      <c r="J1594" t="s">
        <v>324</v>
      </c>
      <c r="K1594" t="s">
        <v>24</v>
      </c>
      <c r="L1594" t="s">
        <v>82</v>
      </c>
      <c r="M1594" t="s">
        <v>5279</v>
      </c>
      <c r="N1594" t="s">
        <v>46</v>
      </c>
      <c r="P1594" t="s">
        <v>11998</v>
      </c>
      <c r="Q1594" t="s">
        <v>11996</v>
      </c>
      <c r="R1594">
        <v>2</v>
      </c>
      <c r="S1594" t="s">
        <v>11987</v>
      </c>
      <c r="Y1594" s="4" t="s">
        <v>11913</v>
      </c>
      <c r="Z1594" s="9">
        <v>1</v>
      </c>
    </row>
    <row r="1595" spans="1:26" x14ac:dyDescent="0.25">
      <c r="A1595" t="s">
        <v>5275</v>
      </c>
      <c r="B1595" t="s">
        <v>101</v>
      </c>
      <c r="C1595" t="s">
        <v>76</v>
      </c>
      <c r="D1595" t="s">
        <v>102</v>
      </c>
      <c r="E1595" t="s">
        <v>18</v>
      </c>
      <c r="F1595" t="s">
        <v>5276</v>
      </c>
      <c r="G1595" t="s">
        <v>5277</v>
      </c>
      <c r="H1595" t="s">
        <v>5278</v>
      </c>
      <c r="I1595" t="s">
        <v>34</v>
      </c>
      <c r="J1595" t="s">
        <v>324</v>
      </c>
      <c r="K1595" t="s">
        <v>24</v>
      </c>
      <c r="L1595" t="s">
        <v>82</v>
      </c>
      <c r="M1595" t="s">
        <v>5279</v>
      </c>
      <c r="N1595" t="s">
        <v>46</v>
      </c>
      <c r="P1595" t="s">
        <v>11999</v>
      </c>
      <c r="Q1595" t="s">
        <v>11996</v>
      </c>
      <c r="R1595">
        <v>2</v>
      </c>
      <c r="S1595" t="s">
        <v>11987</v>
      </c>
      <c r="Y1595" s="4" t="s">
        <v>13230</v>
      </c>
      <c r="Z1595" s="9">
        <v>1</v>
      </c>
    </row>
    <row r="1596" spans="1:26" x14ac:dyDescent="0.25">
      <c r="A1596" t="s">
        <v>5275</v>
      </c>
      <c r="B1596" t="s">
        <v>101</v>
      </c>
      <c r="C1596" t="s">
        <v>76</v>
      </c>
      <c r="D1596" t="s">
        <v>102</v>
      </c>
      <c r="E1596" t="s">
        <v>18</v>
      </c>
      <c r="F1596" t="s">
        <v>5276</v>
      </c>
      <c r="G1596" t="s">
        <v>5277</v>
      </c>
      <c r="H1596" t="s">
        <v>5278</v>
      </c>
      <c r="I1596" t="s">
        <v>34</v>
      </c>
      <c r="J1596" t="s">
        <v>324</v>
      </c>
      <c r="K1596" t="s">
        <v>24</v>
      </c>
      <c r="L1596" t="s">
        <v>82</v>
      </c>
      <c r="M1596" t="s">
        <v>5279</v>
      </c>
      <c r="N1596" t="s">
        <v>46</v>
      </c>
      <c r="P1596" t="s">
        <v>12000</v>
      </c>
      <c r="Q1596" t="s">
        <v>11996</v>
      </c>
      <c r="R1596">
        <v>2</v>
      </c>
      <c r="S1596" t="s">
        <v>11987</v>
      </c>
      <c r="Y1596" s="4" t="s">
        <v>10670</v>
      </c>
      <c r="Z1596" s="9">
        <v>1</v>
      </c>
    </row>
    <row r="1597" spans="1:26" x14ac:dyDescent="0.25">
      <c r="A1597" t="s">
        <v>5275</v>
      </c>
      <c r="B1597" t="s">
        <v>101</v>
      </c>
      <c r="C1597" t="s">
        <v>76</v>
      </c>
      <c r="D1597" t="s">
        <v>102</v>
      </c>
      <c r="E1597" t="s">
        <v>18</v>
      </c>
      <c r="F1597" t="s">
        <v>5276</v>
      </c>
      <c r="G1597" t="s">
        <v>5277</v>
      </c>
      <c r="H1597" t="s">
        <v>5278</v>
      </c>
      <c r="I1597" t="s">
        <v>34</v>
      </c>
      <c r="J1597" t="s">
        <v>324</v>
      </c>
      <c r="K1597" t="s">
        <v>24</v>
      </c>
      <c r="L1597" t="s">
        <v>82</v>
      </c>
      <c r="M1597" t="s">
        <v>5279</v>
      </c>
      <c r="N1597" t="s">
        <v>46</v>
      </c>
      <c r="P1597" t="s">
        <v>12001</v>
      </c>
      <c r="Q1597" t="s">
        <v>10145</v>
      </c>
      <c r="R1597">
        <v>1</v>
      </c>
      <c r="S1597" t="s">
        <v>11987</v>
      </c>
      <c r="Y1597" s="4" t="s">
        <v>12172</v>
      </c>
      <c r="Z1597" s="9">
        <v>1</v>
      </c>
    </row>
    <row r="1598" spans="1:26" x14ac:dyDescent="0.25">
      <c r="A1598" t="s">
        <v>5275</v>
      </c>
      <c r="B1598" t="s">
        <v>101</v>
      </c>
      <c r="C1598" t="s">
        <v>76</v>
      </c>
      <c r="D1598" t="s">
        <v>102</v>
      </c>
      <c r="E1598" t="s">
        <v>18</v>
      </c>
      <c r="F1598" t="s">
        <v>5276</v>
      </c>
      <c r="G1598" t="s">
        <v>5277</v>
      </c>
      <c r="H1598" t="s">
        <v>5278</v>
      </c>
      <c r="I1598" t="s">
        <v>34</v>
      </c>
      <c r="J1598" t="s">
        <v>324</v>
      </c>
      <c r="K1598" t="s">
        <v>24</v>
      </c>
      <c r="L1598" t="s">
        <v>82</v>
      </c>
      <c r="M1598" t="s">
        <v>5279</v>
      </c>
      <c r="N1598" t="s">
        <v>46</v>
      </c>
      <c r="P1598" t="s">
        <v>12002</v>
      </c>
      <c r="Q1598" t="s">
        <v>10145</v>
      </c>
      <c r="R1598">
        <v>1</v>
      </c>
      <c r="S1598" t="s">
        <v>11987</v>
      </c>
      <c r="Y1598" s="4" t="s">
        <v>10946</v>
      </c>
      <c r="Z1598" s="9">
        <v>1</v>
      </c>
    </row>
    <row r="1599" spans="1:26" x14ac:dyDescent="0.25">
      <c r="A1599" t="s">
        <v>5275</v>
      </c>
      <c r="B1599" t="s">
        <v>101</v>
      </c>
      <c r="C1599" t="s">
        <v>76</v>
      </c>
      <c r="D1599" t="s">
        <v>102</v>
      </c>
      <c r="E1599" t="s">
        <v>18</v>
      </c>
      <c r="F1599" t="s">
        <v>5276</v>
      </c>
      <c r="G1599" t="s">
        <v>5277</v>
      </c>
      <c r="H1599" t="s">
        <v>5278</v>
      </c>
      <c r="I1599" t="s">
        <v>34</v>
      </c>
      <c r="J1599" t="s">
        <v>324</v>
      </c>
      <c r="K1599" t="s">
        <v>24</v>
      </c>
      <c r="L1599" t="s">
        <v>82</v>
      </c>
      <c r="M1599" t="s">
        <v>5279</v>
      </c>
      <c r="N1599" t="s">
        <v>46</v>
      </c>
      <c r="P1599" t="s">
        <v>12003</v>
      </c>
      <c r="Q1599" t="s">
        <v>10145</v>
      </c>
      <c r="R1599">
        <v>1</v>
      </c>
      <c r="S1599" t="s">
        <v>11987</v>
      </c>
      <c r="Y1599" s="4" t="s">
        <v>12674</v>
      </c>
      <c r="Z1599" s="9">
        <v>1</v>
      </c>
    </row>
    <row r="1600" spans="1:26" x14ac:dyDescent="0.25">
      <c r="A1600" t="s">
        <v>5275</v>
      </c>
      <c r="B1600" t="s">
        <v>101</v>
      </c>
      <c r="C1600" t="s">
        <v>76</v>
      </c>
      <c r="D1600" t="s">
        <v>102</v>
      </c>
      <c r="E1600" t="s">
        <v>18</v>
      </c>
      <c r="F1600" t="s">
        <v>5276</v>
      </c>
      <c r="G1600" t="s">
        <v>5277</v>
      </c>
      <c r="H1600" t="s">
        <v>5278</v>
      </c>
      <c r="I1600" t="s">
        <v>34</v>
      </c>
      <c r="J1600" t="s">
        <v>324</v>
      </c>
      <c r="K1600" t="s">
        <v>24</v>
      </c>
      <c r="L1600" t="s">
        <v>82</v>
      </c>
      <c r="M1600" t="s">
        <v>5279</v>
      </c>
      <c r="N1600" t="s">
        <v>46</v>
      </c>
      <c r="P1600" t="s">
        <v>12004</v>
      </c>
      <c r="Q1600" t="s">
        <v>10603</v>
      </c>
      <c r="R1600">
        <v>1</v>
      </c>
      <c r="S1600" t="s">
        <v>11987</v>
      </c>
      <c r="Y1600" s="4" t="s">
        <v>10657</v>
      </c>
      <c r="Z1600" s="9">
        <v>1</v>
      </c>
    </row>
    <row r="1601" spans="1:26" x14ac:dyDescent="0.25">
      <c r="A1601" t="s">
        <v>5275</v>
      </c>
      <c r="B1601" t="s">
        <v>101</v>
      </c>
      <c r="C1601" t="s">
        <v>76</v>
      </c>
      <c r="D1601" t="s">
        <v>102</v>
      </c>
      <c r="E1601" t="s">
        <v>18</v>
      </c>
      <c r="F1601" t="s">
        <v>5276</v>
      </c>
      <c r="G1601" t="s">
        <v>5277</v>
      </c>
      <c r="H1601" t="s">
        <v>5278</v>
      </c>
      <c r="I1601" t="s">
        <v>34</v>
      </c>
      <c r="J1601" t="s">
        <v>324</v>
      </c>
      <c r="K1601" t="s">
        <v>24</v>
      </c>
      <c r="L1601" t="s">
        <v>82</v>
      </c>
      <c r="M1601" t="s">
        <v>5279</v>
      </c>
      <c r="N1601" t="s">
        <v>46</v>
      </c>
      <c r="P1601" t="s">
        <v>12005</v>
      </c>
      <c r="Q1601" t="s">
        <v>10603</v>
      </c>
      <c r="R1601">
        <v>1</v>
      </c>
      <c r="S1601" t="s">
        <v>11987</v>
      </c>
      <c r="Y1601" s="4" t="s">
        <v>10675</v>
      </c>
      <c r="Z1601" s="9">
        <v>1</v>
      </c>
    </row>
    <row r="1602" spans="1:26" x14ac:dyDescent="0.25">
      <c r="A1602" t="s">
        <v>5275</v>
      </c>
      <c r="B1602" t="s">
        <v>101</v>
      </c>
      <c r="C1602" t="s">
        <v>76</v>
      </c>
      <c r="D1602" t="s">
        <v>102</v>
      </c>
      <c r="E1602" t="s">
        <v>18</v>
      </c>
      <c r="F1602" t="s">
        <v>5276</v>
      </c>
      <c r="G1602" t="s">
        <v>5277</v>
      </c>
      <c r="H1602" t="s">
        <v>5278</v>
      </c>
      <c r="I1602" t="s">
        <v>34</v>
      </c>
      <c r="J1602" t="s">
        <v>324</v>
      </c>
      <c r="K1602" t="s">
        <v>24</v>
      </c>
      <c r="L1602" t="s">
        <v>82</v>
      </c>
      <c r="M1602" t="s">
        <v>5279</v>
      </c>
      <c r="N1602" t="s">
        <v>46</v>
      </c>
      <c r="P1602" t="s">
        <v>10655</v>
      </c>
      <c r="Q1602" t="s">
        <v>10676</v>
      </c>
      <c r="R1602">
        <v>1</v>
      </c>
      <c r="S1602" t="s">
        <v>11987</v>
      </c>
      <c r="Y1602" s="4" t="s">
        <v>10635</v>
      </c>
      <c r="Z1602" s="9">
        <v>1</v>
      </c>
    </row>
    <row r="1603" spans="1:26" x14ac:dyDescent="0.25">
      <c r="A1603" t="s">
        <v>5275</v>
      </c>
      <c r="B1603" t="s">
        <v>101</v>
      </c>
      <c r="C1603" t="s">
        <v>76</v>
      </c>
      <c r="D1603" t="s">
        <v>102</v>
      </c>
      <c r="E1603" t="s">
        <v>18</v>
      </c>
      <c r="F1603" t="s">
        <v>5276</v>
      </c>
      <c r="G1603" t="s">
        <v>5277</v>
      </c>
      <c r="H1603" t="s">
        <v>5278</v>
      </c>
      <c r="I1603" t="s">
        <v>34</v>
      </c>
      <c r="J1603" t="s">
        <v>324</v>
      </c>
      <c r="K1603" t="s">
        <v>24</v>
      </c>
      <c r="L1603" t="s">
        <v>82</v>
      </c>
      <c r="M1603" t="s">
        <v>5279</v>
      </c>
      <c r="N1603" t="s">
        <v>46</v>
      </c>
      <c r="P1603" t="s">
        <v>12006</v>
      </c>
      <c r="Q1603" t="s">
        <v>10676</v>
      </c>
      <c r="R1603">
        <v>1</v>
      </c>
      <c r="S1603" t="s">
        <v>11987</v>
      </c>
      <c r="Y1603" s="4" t="s">
        <v>11779</v>
      </c>
      <c r="Z1603" s="9">
        <v>1</v>
      </c>
    </row>
    <row r="1604" spans="1:26" x14ac:dyDescent="0.25">
      <c r="A1604" t="s">
        <v>5275</v>
      </c>
      <c r="B1604" t="s">
        <v>101</v>
      </c>
      <c r="C1604" t="s">
        <v>76</v>
      </c>
      <c r="D1604" t="s">
        <v>102</v>
      </c>
      <c r="E1604" t="s">
        <v>18</v>
      </c>
      <c r="F1604" t="s">
        <v>5276</v>
      </c>
      <c r="G1604" t="s">
        <v>5277</v>
      </c>
      <c r="H1604" t="s">
        <v>5278</v>
      </c>
      <c r="I1604" t="s">
        <v>34</v>
      </c>
      <c r="J1604" t="s">
        <v>324</v>
      </c>
      <c r="K1604" t="s">
        <v>24</v>
      </c>
      <c r="L1604" t="s">
        <v>82</v>
      </c>
      <c r="M1604" t="s">
        <v>5279</v>
      </c>
      <c r="N1604" t="s">
        <v>46</v>
      </c>
      <c r="P1604" t="s">
        <v>12007</v>
      </c>
      <c r="Q1604" t="s">
        <v>11114</v>
      </c>
      <c r="R1604">
        <v>1</v>
      </c>
      <c r="S1604" t="s">
        <v>11987</v>
      </c>
      <c r="Y1604" s="4" t="s">
        <v>12928</v>
      </c>
      <c r="Z1604" s="9">
        <v>1</v>
      </c>
    </row>
    <row r="1605" spans="1:26" x14ac:dyDescent="0.25">
      <c r="A1605" t="s">
        <v>5275</v>
      </c>
      <c r="B1605" t="s">
        <v>101</v>
      </c>
      <c r="C1605" t="s">
        <v>76</v>
      </c>
      <c r="D1605" t="s">
        <v>102</v>
      </c>
      <c r="E1605" t="s">
        <v>18</v>
      </c>
      <c r="F1605" t="s">
        <v>5276</v>
      </c>
      <c r="G1605" t="s">
        <v>5277</v>
      </c>
      <c r="H1605" t="s">
        <v>5278</v>
      </c>
      <c r="I1605" t="s">
        <v>34</v>
      </c>
      <c r="J1605" t="s">
        <v>324</v>
      </c>
      <c r="K1605" t="s">
        <v>24</v>
      </c>
      <c r="L1605" t="s">
        <v>82</v>
      </c>
      <c r="M1605" t="s">
        <v>5279</v>
      </c>
      <c r="N1605" t="s">
        <v>46</v>
      </c>
      <c r="P1605" t="s">
        <v>4518</v>
      </c>
      <c r="Q1605" t="s">
        <v>12008</v>
      </c>
      <c r="R1605">
        <v>2</v>
      </c>
      <c r="S1605" t="s">
        <v>11987</v>
      </c>
      <c r="Y1605" s="4" t="s">
        <v>11377</v>
      </c>
      <c r="Z1605" s="9">
        <v>1</v>
      </c>
    </row>
    <row r="1606" spans="1:26" x14ac:dyDescent="0.25">
      <c r="A1606" t="s">
        <v>5275</v>
      </c>
      <c r="B1606" t="s">
        <v>101</v>
      </c>
      <c r="C1606" t="s">
        <v>76</v>
      </c>
      <c r="D1606" t="s">
        <v>102</v>
      </c>
      <c r="E1606" t="s">
        <v>18</v>
      </c>
      <c r="F1606" t="s">
        <v>5276</v>
      </c>
      <c r="G1606" t="s">
        <v>5277</v>
      </c>
      <c r="H1606" t="s">
        <v>5278</v>
      </c>
      <c r="I1606" t="s">
        <v>34</v>
      </c>
      <c r="J1606" t="s">
        <v>324</v>
      </c>
      <c r="K1606" t="s">
        <v>24</v>
      </c>
      <c r="L1606" t="s">
        <v>82</v>
      </c>
      <c r="M1606" t="s">
        <v>5279</v>
      </c>
      <c r="N1606" t="s">
        <v>46</v>
      </c>
      <c r="P1606" t="s">
        <v>4450</v>
      </c>
      <c r="Q1606" t="s">
        <v>11140</v>
      </c>
      <c r="R1606">
        <v>1</v>
      </c>
      <c r="S1606" t="s">
        <v>11987</v>
      </c>
      <c r="Y1606" s="4" t="s">
        <v>11581</v>
      </c>
      <c r="Z1606" s="9">
        <v>1</v>
      </c>
    </row>
    <row r="1607" spans="1:26" x14ac:dyDescent="0.25">
      <c r="A1607" t="s">
        <v>5275</v>
      </c>
      <c r="B1607" t="s">
        <v>101</v>
      </c>
      <c r="C1607" t="s">
        <v>76</v>
      </c>
      <c r="D1607" t="s">
        <v>102</v>
      </c>
      <c r="E1607" t="s">
        <v>18</v>
      </c>
      <c r="F1607" t="s">
        <v>5276</v>
      </c>
      <c r="G1607" t="s">
        <v>5277</v>
      </c>
      <c r="H1607" t="s">
        <v>5278</v>
      </c>
      <c r="I1607" t="s">
        <v>34</v>
      </c>
      <c r="J1607" t="s">
        <v>324</v>
      </c>
      <c r="K1607" t="s">
        <v>24</v>
      </c>
      <c r="L1607" t="s">
        <v>82</v>
      </c>
      <c r="M1607" t="s">
        <v>5279</v>
      </c>
      <c r="N1607" t="s">
        <v>46</v>
      </c>
      <c r="P1607" t="s">
        <v>12009</v>
      </c>
      <c r="Q1607" t="s">
        <v>12010</v>
      </c>
      <c r="R1607">
        <v>1</v>
      </c>
      <c r="S1607" t="s">
        <v>11987</v>
      </c>
      <c r="Y1607" s="4" t="s">
        <v>11629</v>
      </c>
      <c r="Z1607" s="9">
        <v>1</v>
      </c>
    </row>
    <row r="1608" spans="1:26" x14ac:dyDescent="0.25">
      <c r="A1608" t="s">
        <v>5275</v>
      </c>
      <c r="B1608" t="s">
        <v>101</v>
      </c>
      <c r="C1608" t="s">
        <v>76</v>
      </c>
      <c r="D1608" t="s">
        <v>102</v>
      </c>
      <c r="E1608" t="s">
        <v>18</v>
      </c>
      <c r="F1608" t="s">
        <v>5276</v>
      </c>
      <c r="G1608" t="s">
        <v>5277</v>
      </c>
      <c r="H1608" t="s">
        <v>5278</v>
      </c>
      <c r="I1608" t="s">
        <v>34</v>
      </c>
      <c r="J1608" t="s">
        <v>324</v>
      </c>
      <c r="K1608" t="s">
        <v>24</v>
      </c>
      <c r="L1608" t="s">
        <v>82</v>
      </c>
      <c r="M1608" t="s">
        <v>5279</v>
      </c>
      <c r="N1608" t="s">
        <v>46</v>
      </c>
      <c r="P1608" t="s">
        <v>10317</v>
      </c>
      <c r="Q1608" t="s">
        <v>12011</v>
      </c>
      <c r="R1608">
        <v>2</v>
      </c>
      <c r="S1608" t="s">
        <v>11987</v>
      </c>
      <c r="Y1608" s="4" t="s">
        <v>10866</v>
      </c>
      <c r="Z1608" s="9">
        <v>1</v>
      </c>
    </row>
    <row r="1609" spans="1:26" x14ac:dyDescent="0.25">
      <c r="A1609" t="s">
        <v>5275</v>
      </c>
      <c r="B1609" t="s">
        <v>101</v>
      </c>
      <c r="C1609" t="s">
        <v>76</v>
      </c>
      <c r="D1609" t="s">
        <v>102</v>
      </c>
      <c r="E1609" t="s">
        <v>18</v>
      </c>
      <c r="F1609" t="s">
        <v>5276</v>
      </c>
      <c r="G1609" t="s">
        <v>5277</v>
      </c>
      <c r="H1609" t="s">
        <v>5278</v>
      </c>
      <c r="I1609" t="s">
        <v>34</v>
      </c>
      <c r="J1609" t="s">
        <v>324</v>
      </c>
      <c r="K1609" t="s">
        <v>24</v>
      </c>
      <c r="L1609" t="s">
        <v>82</v>
      </c>
      <c r="M1609" t="s">
        <v>5279</v>
      </c>
      <c r="N1609" t="s">
        <v>46</v>
      </c>
      <c r="P1609" t="s">
        <v>3698</v>
      </c>
      <c r="Q1609" t="s">
        <v>12010</v>
      </c>
      <c r="R1609">
        <v>1</v>
      </c>
      <c r="S1609" t="s">
        <v>11987</v>
      </c>
      <c r="Y1609" s="4" t="s">
        <v>12004</v>
      </c>
      <c r="Z1609" s="9">
        <v>1</v>
      </c>
    </row>
    <row r="1610" spans="1:26" x14ac:dyDescent="0.25">
      <c r="A1610" t="s">
        <v>5275</v>
      </c>
      <c r="B1610" t="s">
        <v>101</v>
      </c>
      <c r="C1610" t="s">
        <v>76</v>
      </c>
      <c r="D1610" t="s">
        <v>102</v>
      </c>
      <c r="E1610" t="s">
        <v>18</v>
      </c>
      <c r="F1610" t="s">
        <v>5276</v>
      </c>
      <c r="G1610" t="s">
        <v>5277</v>
      </c>
      <c r="H1610" t="s">
        <v>5278</v>
      </c>
      <c r="I1610" t="s">
        <v>34</v>
      </c>
      <c r="J1610" t="s">
        <v>324</v>
      </c>
      <c r="K1610" t="s">
        <v>24</v>
      </c>
      <c r="L1610" t="s">
        <v>82</v>
      </c>
      <c r="M1610" t="s">
        <v>5279</v>
      </c>
      <c r="N1610" t="s">
        <v>46</v>
      </c>
      <c r="P1610" t="s">
        <v>12012</v>
      </c>
      <c r="Q1610" t="s">
        <v>11320</v>
      </c>
      <c r="R1610">
        <v>1</v>
      </c>
      <c r="S1610" t="s">
        <v>11987</v>
      </c>
      <c r="Y1610" s="4" t="s">
        <v>10688</v>
      </c>
      <c r="Z1610" s="9">
        <v>1</v>
      </c>
    </row>
    <row r="1611" spans="1:26" x14ac:dyDescent="0.25">
      <c r="A1611" t="s">
        <v>5275</v>
      </c>
      <c r="B1611" t="s">
        <v>101</v>
      </c>
      <c r="C1611" t="s">
        <v>76</v>
      </c>
      <c r="D1611" t="s">
        <v>102</v>
      </c>
      <c r="E1611" t="s">
        <v>18</v>
      </c>
      <c r="F1611" t="s">
        <v>5276</v>
      </c>
      <c r="G1611" t="s">
        <v>5277</v>
      </c>
      <c r="H1611" t="s">
        <v>5278</v>
      </c>
      <c r="I1611" t="s">
        <v>34</v>
      </c>
      <c r="J1611" t="s">
        <v>324</v>
      </c>
      <c r="K1611" t="s">
        <v>24</v>
      </c>
      <c r="L1611" t="s">
        <v>82</v>
      </c>
      <c r="M1611" t="s">
        <v>5279</v>
      </c>
      <c r="N1611" t="s">
        <v>46</v>
      </c>
      <c r="P1611" t="s">
        <v>12013</v>
      </c>
      <c r="Q1611" t="s">
        <v>11320</v>
      </c>
      <c r="R1611">
        <v>1</v>
      </c>
      <c r="S1611" t="s">
        <v>11987</v>
      </c>
      <c r="Y1611" s="4" t="s">
        <v>12913</v>
      </c>
      <c r="Z1611" s="9">
        <v>1</v>
      </c>
    </row>
    <row r="1612" spans="1:26" x14ac:dyDescent="0.25">
      <c r="A1612" t="s">
        <v>5275</v>
      </c>
      <c r="B1612" t="s">
        <v>101</v>
      </c>
      <c r="C1612" t="s">
        <v>76</v>
      </c>
      <c r="D1612" t="s">
        <v>102</v>
      </c>
      <c r="E1612" t="s">
        <v>18</v>
      </c>
      <c r="F1612" t="s">
        <v>5276</v>
      </c>
      <c r="G1612" t="s">
        <v>5277</v>
      </c>
      <c r="H1612" t="s">
        <v>5278</v>
      </c>
      <c r="I1612" t="s">
        <v>34</v>
      </c>
      <c r="J1612" t="s">
        <v>324</v>
      </c>
      <c r="K1612" t="s">
        <v>24</v>
      </c>
      <c r="L1612" t="s">
        <v>82</v>
      </c>
      <c r="M1612" t="s">
        <v>5279</v>
      </c>
      <c r="N1612" t="s">
        <v>46</v>
      </c>
      <c r="P1612" t="s">
        <v>10734</v>
      </c>
      <c r="Q1612" t="s">
        <v>12014</v>
      </c>
      <c r="R1612">
        <v>1</v>
      </c>
      <c r="S1612" t="s">
        <v>11987</v>
      </c>
      <c r="Y1612" s="4" t="s">
        <v>13131</v>
      </c>
      <c r="Z1612" s="9">
        <v>1</v>
      </c>
    </row>
    <row r="1613" spans="1:26" x14ac:dyDescent="0.25">
      <c r="A1613" t="s">
        <v>5275</v>
      </c>
      <c r="B1613" t="s">
        <v>101</v>
      </c>
      <c r="C1613" t="s">
        <v>76</v>
      </c>
      <c r="D1613" t="s">
        <v>102</v>
      </c>
      <c r="E1613" t="s">
        <v>18</v>
      </c>
      <c r="F1613" t="s">
        <v>5276</v>
      </c>
      <c r="G1613" t="s">
        <v>5277</v>
      </c>
      <c r="H1613" t="s">
        <v>5278</v>
      </c>
      <c r="I1613" t="s">
        <v>34</v>
      </c>
      <c r="J1613" t="s">
        <v>324</v>
      </c>
      <c r="K1613" t="s">
        <v>24</v>
      </c>
      <c r="L1613" t="s">
        <v>82</v>
      </c>
      <c r="M1613" t="s">
        <v>5279</v>
      </c>
      <c r="N1613" t="s">
        <v>46</v>
      </c>
      <c r="P1613" t="s">
        <v>12015</v>
      </c>
      <c r="Q1613" t="s">
        <v>12014</v>
      </c>
      <c r="R1613">
        <v>1</v>
      </c>
      <c r="S1613" t="s">
        <v>11987</v>
      </c>
      <c r="Y1613" s="4" t="s">
        <v>10383</v>
      </c>
      <c r="Z1613" s="9">
        <v>1</v>
      </c>
    </row>
    <row r="1614" spans="1:26" x14ac:dyDescent="0.25">
      <c r="A1614" t="s">
        <v>5275</v>
      </c>
      <c r="B1614" t="s">
        <v>101</v>
      </c>
      <c r="C1614" t="s">
        <v>76</v>
      </c>
      <c r="D1614" t="s">
        <v>102</v>
      </c>
      <c r="E1614" t="s">
        <v>18</v>
      </c>
      <c r="F1614" t="s">
        <v>5276</v>
      </c>
      <c r="G1614" t="s">
        <v>5277</v>
      </c>
      <c r="H1614" t="s">
        <v>5278</v>
      </c>
      <c r="I1614" t="s">
        <v>34</v>
      </c>
      <c r="J1614" t="s">
        <v>324</v>
      </c>
      <c r="K1614" t="s">
        <v>24</v>
      </c>
      <c r="L1614" t="s">
        <v>82</v>
      </c>
      <c r="M1614" t="s">
        <v>5279</v>
      </c>
      <c r="N1614" t="s">
        <v>46</v>
      </c>
      <c r="P1614" t="s">
        <v>12016</v>
      </c>
      <c r="Q1614" t="s">
        <v>12014</v>
      </c>
      <c r="R1614">
        <v>1</v>
      </c>
      <c r="S1614" t="s">
        <v>11987</v>
      </c>
      <c r="Y1614" s="4" t="s">
        <v>12703</v>
      </c>
      <c r="Z1614" s="9">
        <v>1</v>
      </c>
    </row>
    <row r="1615" spans="1:26" x14ac:dyDescent="0.25">
      <c r="A1615" t="s">
        <v>5275</v>
      </c>
      <c r="B1615" t="s">
        <v>101</v>
      </c>
      <c r="C1615" t="s">
        <v>76</v>
      </c>
      <c r="D1615" t="s">
        <v>102</v>
      </c>
      <c r="E1615" t="s">
        <v>18</v>
      </c>
      <c r="F1615" t="s">
        <v>5276</v>
      </c>
      <c r="G1615" t="s">
        <v>5277</v>
      </c>
      <c r="H1615" t="s">
        <v>5278</v>
      </c>
      <c r="I1615" t="s">
        <v>34</v>
      </c>
      <c r="J1615" t="s">
        <v>324</v>
      </c>
      <c r="K1615" t="s">
        <v>24</v>
      </c>
      <c r="L1615" t="s">
        <v>82</v>
      </c>
      <c r="M1615" t="s">
        <v>5279</v>
      </c>
      <c r="N1615" t="s">
        <v>46</v>
      </c>
      <c r="P1615" t="s">
        <v>12017</v>
      </c>
      <c r="Q1615" t="s">
        <v>12018</v>
      </c>
      <c r="R1615">
        <v>1</v>
      </c>
      <c r="S1615" t="s">
        <v>11987</v>
      </c>
      <c r="Y1615" s="4" t="s">
        <v>10231</v>
      </c>
      <c r="Z1615" s="9">
        <v>1</v>
      </c>
    </row>
    <row r="1616" spans="1:26" x14ac:dyDescent="0.25">
      <c r="A1616" t="s">
        <v>5275</v>
      </c>
      <c r="B1616" t="s">
        <v>101</v>
      </c>
      <c r="C1616" t="s">
        <v>76</v>
      </c>
      <c r="D1616" t="s">
        <v>102</v>
      </c>
      <c r="E1616" t="s">
        <v>18</v>
      </c>
      <c r="F1616" t="s">
        <v>5276</v>
      </c>
      <c r="G1616" t="s">
        <v>5277</v>
      </c>
      <c r="H1616" t="s">
        <v>5278</v>
      </c>
      <c r="I1616" t="s">
        <v>34</v>
      </c>
      <c r="J1616" t="s">
        <v>324</v>
      </c>
      <c r="K1616" t="s">
        <v>24</v>
      </c>
      <c r="L1616" t="s">
        <v>82</v>
      </c>
      <c r="M1616" t="s">
        <v>5279</v>
      </c>
      <c r="N1616" t="s">
        <v>46</v>
      </c>
      <c r="P1616" t="s">
        <v>12019</v>
      </c>
      <c r="Q1616" t="s">
        <v>12018</v>
      </c>
      <c r="R1616">
        <v>1</v>
      </c>
      <c r="S1616" t="s">
        <v>11987</v>
      </c>
      <c r="Y1616" s="4" t="s">
        <v>12784</v>
      </c>
      <c r="Z1616" s="9">
        <v>1</v>
      </c>
    </row>
    <row r="1617" spans="1:26" x14ac:dyDescent="0.25">
      <c r="A1617" t="s">
        <v>5275</v>
      </c>
      <c r="B1617" t="s">
        <v>101</v>
      </c>
      <c r="C1617" t="s">
        <v>76</v>
      </c>
      <c r="D1617" t="s">
        <v>102</v>
      </c>
      <c r="E1617" t="s">
        <v>18</v>
      </c>
      <c r="F1617" t="s">
        <v>5276</v>
      </c>
      <c r="G1617" t="s">
        <v>5277</v>
      </c>
      <c r="H1617" t="s">
        <v>5278</v>
      </c>
      <c r="I1617" t="s">
        <v>34</v>
      </c>
      <c r="J1617" t="s">
        <v>324</v>
      </c>
      <c r="K1617" t="s">
        <v>24</v>
      </c>
      <c r="L1617" t="s">
        <v>82</v>
      </c>
      <c r="M1617" t="s">
        <v>5279</v>
      </c>
      <c r="N1617" t="s">
        <v>46</v>
      </c>
      <c r="P1617" t="s">
        <v>12020</v>
      </c>
      <c r="Q1617" t="s">
        <v>12018</v>
      </c>
      <c r="R1617">
        <v>1</v>
      </c>
      <c r="S1617" t="s">
        <v>11987</v>
      </c>
      <c r="Y1617" s="4" t="s">
        <v>11113</v>
      </c>
      <c r="Z1617" s="9">
        <v>1</v>
      </c>
    </row>
    <row r="1618" spans="1:26" x14ac:dyDescent="0.25">
      <c r="A1618" t="s">
        <v>2431</v>
      </c>
      <c r="B1618" t="s">
        <v>1546</v>
      </c>
      <c r="C1618" t="s">
        <v>76</v>
      </c>
      <c r="D1618" t="s">
        <v>49</v>
      </c>
      <c r="E1618" t="s">
        <v>18</v>
      </c>
      <c r="F1618" t="s">
        <v>2432</v>
      </c>
      <c r="G1618" t="s">
        <v>2433</v>
      </c>
      <c r="H1618" t="s">
        <v>2434</v>
      </c>
      <c r="I1618" t="s">
        <v>34</v>
      </c>
      <c r="J1618" t="s">
        <v>589</v>
      </c>
      <c r="K1618" t="s">
        <v>24</v>
      </c>
      <c r="L1618" t="s">
        <v>54</v>
      </c>
      <c r="M1618" t="s">
        <v>2435</v>
      </c>
      <c r="N1618" t="s">
        <v>46</v>
      </c>
      <c r="P1618" t="s">
        <v>10296</v>
      </c>
      <c r="Q1618" t="s">
        <v>11078</v>
      </c>
      <c r="R1618">
        <v>1</v>
      </c>
      <c r="S1618" t="s">
        <v>12021</v>
      </c>
      <c r="Y1618" s="4" t="s">
        <v>11235</v>
      </c>
      <c r="Z1618" s="9">
        <v>1</v>
      </c>
    </row>
    <row r="1619" spans="1:26" x14ac:dyDescent="0.25">
      <c r="A1619" t="s">
        <v>2431</v>
      </c>
      <c r="B1619" t="s">
        <v>1546</v>
      </c>
      <c r="C1619" t="s">
        <v>76</v>
      </c>
      <c r="D1619" t="s">
        <v>49</v>
      </c>
      <c r="E1619" t="s">
        <v>18</v>
      </c>
      <c r="F1619" t="s">
        <v>2432</v>
      </c>
      <c r="G1619" t="s">
        <v>2433</v>
      </c>
      <c r="H1619" t="s">
        <v>2434</v>
      </c>
      <c r="I1619" t="s">
        <v>34</v>
      </c>
      <c r="J1619" t="s">
        <v>589</v>
      </c>
      <c r="K1619" t="s">
        <v>24</v>
      </c>
      <c r="L1619" t="s">
        <v>54</v>
      </c>
      <c r="M1619" t="s">
        <v>2435</v>
      </c>
      <c r="N1619" t="s">
        <v>46</v>
      </c>
      <c r="P1619" t="s">
        <v>11611</v>
      </c>
      <c r="Q1619" t="s">
        <v>10352</v>
      </c>
      <c r="R1619">
        <v>1</v>
      </c>
      <c r="S1619" t="s">
        <v>12021</v>
      </c>
      <c r="Y1619" s="4" t="s">
        <v>11894</v>
      </c>
      <c r="Z1619" s="9">
        <v>1</v>
      </c>
    </row>
    <row r="1620" spans="1:26" x14ac:dyDescent="0.25">
      <c r="A1620" t="s">
        <v>2431</v>
      </c>
      <c r="B1620" t="s">
        <v>1546</v>
      </c>
      <c r="C1620" t="s">
        <v>76</v>
      </c>
      <c r="D1620" t="s">
        <v>49</v>
      </c>
      <c r="E1620" t="s">
        <v>18</v>
      </c>
      <c r="F1620" t="s">
        <v>2432</v>
      </c>
      <c r="G1620" t="s">
        <v>2433</v>
      </c>
      <c r="H1620" t="s">
        <v>2434</v>
      </c>
      <c r="I1620" t="s">
        <v>34</v>
      </c>
      <c r="J1620" t="s">
        <v>589</v>
      </c>
      <c r="K1620" t="s">
        <v>24</v>
      </c>
      <c r="L1620" t="s">
        <v>54</v>
      </c>
      <c r="M1620" t="s">
        <v>2435</v>
      </c>
      <c r="N1620" t="s">
        <v>46</v>
      </c>
      <c r="P1620" t="s">
        <v>12022</v>
      </c>
      <c r="Q1620" t="s">
        <v>10352</v>
      </c>
      <c r="R1620">
        <v>1</v>
      </c>
      <c r="S1620" t="s">
        <v>12021</v>
      </c>
      <c r="Y1620" s="4" t="s">
        <v>13246</v>
      </c>
      <c r="Z1620" s="9">
        <v>1</v>
      </c>
    </row>
    <row r="1621" spans="1:26" x14ac:dyDescent="0.25">
      <c r="A1621" t="s">
        <v>2431</v>
      </c>
      <c r="B1621" t="s">
        <v>1546</v>
      </c>
      <c r="C1621" t="s">
        <v>76</v>
      </c>
      <c r="D1621" t="s">
        <v>49</v>
      </c>
      <c r="E1621" t="s">
        <v>18</v>
      </c>
      <c r="F1621" t="s">
        <v>2432</v>
      </c>
      <c r="G1621" t="s">
        <v>2433</v>
      </c>
      <c r="H1621" t="s">
        <v>2434</v>
      </c>
      <c r="I1621" t="s">
        <v>34</v>
      </c>
      <c r="J1621" t="s">
        <v>589</v>
      </c>
      <c r="K1621" t="s">
        <v>24</v>
      </c>
      <c r="L1621" t="s">
        <v>54</v>
      </c>
      <c r="M1621" t="s">
        <v>2435</v>
      </c>
      <c r="N1621" t="s">
        <v>46</v>
      </c>
      <c r="P1621" t="s">
        <v>12023</v>
      </c>
      <c r="Q1621" t="s">
        <v>12024</v>
      </c>
      <c r="R1621">
        <v>1</v>
      </c>
      <c r="S1621" t="s">
        <v>12021</v>
      </c>
      <c r="Y1621" s="4" t="s">
        <v>13078</v>
      </c>
      <c r="Z1621" s="9">
        <v>1</v>
      </c>
    </row>
    <row r="1622" spans="1:26" x14ac:dyDescent="0.25">
      <c r="A1622" t="s">
        <v>2431</v>
      </c>
      <c r="B1622" t="s">
        <v>1546</v>
      </c>
      <c r="C1622" t="s">
        <v>76</v>
      </c>
      <c r="D1622" t="s">
        <v>49</v>
      </c>
      <c r="E1622" t="s">
        <v>18</v>
      </c>
      <c r="F1622" t="s">
        <v>2432</v>
      </c>
      <c r="G1622" t="s">
        <v>2433</v>
      </c>
      <c r="H1622" t="s">
        <v>2434</v>
      </c>
      <c r="I1622" t="s">
        <v>34</v>
      </c>
      <c r="J1622" t="s">
        <v>589</v>
      </c>
      <c r="K1622" t="s">
        <v>24</v>
      </c>
      <c r="L1622" t="s">
        <v>54</v>
      </c>
      <c r="M1622" t="s">
        <v>2435</v>
      </c>
      <c r="N1622" t="s">
        <v>46</v>
      </c>
      <c r="P1622" t="s">
        <v>10252</v>
      </c>
      <c r="Q1622" t="s">
        <v>11334</v>
      </c>
      <c r="R1622">
        <v>1</v>
      </c>
      <c r="S1622" t="s">
        <v>12021</v>
      </c>
      <c r="Y1622" s="4" t="s">
        <v>12656</v>
      </c>
      <c r="Z1622" s="9">
        <v>1</v>
      </c>
    </row>
    <row r="1623" spans="1:26" x14ac:dyDescent="0.25">
      <c r="A1623" t="s">
        <v>2143</v>
      </c>
      <c r="B1623" t="s">
        <v>2144</v>
      </c>
      <c r="C1623" t="s">
        <v>76</v>
      </c>
      <c r="D1623" t="s">
        <v>102</v>
      </c>
      <c r="E1623" t="s">
        <v>18</v>
      </c>
      <c r="F1623" t="s">
        <v>2145</v>
      </c>
      <c r="G1623" t="s">
        <v>2146</v>
      </c>
      <c r="H1623" t="s">
        <v>2147</v>
      </c>
      <c r="I1623" t="s">
        <v>34</v>
      </c>
      <c r="J1623" t="s">
        <v>155</v>
      </c>
      <c r="K1623" t="s">
        <v>24</v>
      </c>
      <c r="L1623" t="s">
        <v>202</v>
      </c>
      <c r="M1623" t="s">
        <v>2148</v>
      </c>
      <c r="N1623" t="s">
        <v>46</v>
      </c>
      <c r="P1623" t="s">
        <v>12025</v>
      </c>
      <c r="Q1623" t="s">
        <v>10373</v>
      </c>
      <c r="R1623">
        <v>1</v>
      </c>
      <c r="S1623" t="s">
        <v>12026</v>
      </c>
      <c r="Y1623" s="4" t="s">
        <v>11027</v>
      </c>
      <c r="Z1623" s="9">
        <v>1</v>
      </c>
    </row>
    <row r="1624" spans="1:26" x14ac:dyDescent="0.25">
      <c r="A1624" t="s">
        <v>2143</v>
      </c>
      <c r="B1624" t="s">
        <v>2144</v>
      </c>
      <c r="C1624" t="s">
        <v>76</v>
      </c>
      <c r="D1624" t="s">
        <v>102</v>
      </c>
      <c r="E1624" t="s">
        <v>18</v>
      </c>
      <c r="F1624" t="s">
        <v>2145</v>
      </c>
      <c r="G1624" t="s">
        <v>2146</v>
      </c>
      <c r="H1624" t="s">
        <v>2147</v>
      </c>
      <c r="I1624" t="s">
        <v>34</v>
      </c>
      <c r="J1624" t="s">
        <v>155</v>
      </c>
      <c r="K1624" t="s">
        <v>24</v>
      </c>
      <c r="L1624" t="s">
        <v>202</v>
      </c>
      <c r="M1624" t="s">
        <v>2148</v>
      </c>
      <c r="N1624" t="s">
        <v>46</v>
      </c>
      <c r="P1624" t="s">
        <v>10137</v>
      </c>
      <c r="Q1624" t="s">
        <v>10373</v>
      </c>
      <c r="R1624">
        <v>1</v>
      </c>
      <c r="S1624" t="s">
        <v>12026</v>
      </c>
      <c r="Y1624" s="4" t="s">
        <v>12357</v>
      </c>
      <c r="Z1624" s="9">
        <v>1</v>
      </c>
    </row>
    <row r="1625" spans="1:26" x14ac:dyDescent="0.25">
      <c r="A1625" t="s">
        <v>2143</v>
      </c>
      <c r="B1625" t="s">
        <v>2144</v>
      </c>
      <c r="C1625" t="s">
        <v>76</v>
      </c>
      <c r="D1625" t="s">
        <v>102</v>
      </c>
      <c r="E1625" t="s">
        <v>18</v>
      </c>
      <c r="F1625" t="s">
        <v>2145</v>
      </c>
      <c r="G1625" t="s">
        <v>2146</v>
      </c>
      <c r="H1625" t="s">
        <v>2147</v>
      </c>
      <c r="I1625" t="s">
        <v>34</v>
      </c>
      <c r="J1625" t="s">
        <v>155</v>
      </c>
      <c r="K1625" t="s">
        <v>24</v>
      </c>
      <c r="L1625" t="s">
        <v>202</v>
      </c>
      <c r="M1625" t="s">
        <v>2148</v>
      </c>
      <c r="N1625" t="s">
        <v>46</v>
      </c>
      <c r="P1625" t="s">
        <v>12027</v>
      </c>
      <c r="Q1625" t="s">
        <v>10227</v>
      </c>
      <c r="R1625">
        <v>1</v>
      </c>
      <c r="S1625" t="s">
        <v>12026</v>
      </c>
      <c r="Y1625" s="4" t="s">
        <v>10345</v>
      </c>
      <c r="Z1625" s="9">
        <v>1</v>
      </c>
    </row>
    <row r="1626" spans="1:26" x14ac:dyDescent="0.25">
      <c r="A1626" t="s">
        <v>2143</v>
      </c>
      <c r="B1626" t="s">
        <v>2144</v>
      </c>
      <c r="C1626" t="s">
        <v>76</v>
      </c>
      <c r="D1626" t="s">
        <v>102</v>
      </c>
      <c r="E1626" t="s">
        <v>18</v>
      </c>
      <c r="F1626" t="s">
        <v>2145</v>
      </c>
      <c r="G1626" t="s">
        <v>2146</v>
      </c>
      <c r="H1626" t="s">
        <v>2147</v>
      </c>
      <c r="I1626" t="s">
        <v>34</v>
      </c>
      <c r="J1626" t="s">
        <v>155</v>
      </c>
      <c r="K1626" t="s">
        <v>24</v>
      </c>
      <c r="L1626" t="s">
        <v>202</v>
      </c>
      <c r="M1626" t="s">
        <v>2148</v>
      </c>
      <c r="N1626" t="s">
        <v>46</v>
      </c>
      <c r="P1626" t="s">
        <v>12028</v>
      </c>
      <c r="Q1626" t="s">
        <v>11018</v>
      </c>
      <c r="R1626">
        <v>1</v>
      </c>
      <c r="S1626" t="s">
        <v>12026</v>
      </c>
      <c r="Y1626" s="4" t="s">
        <v>12187</v>
      </c>
      <c r="Z1626" s="9">
        <v>1</v>
      </c>
    </row>
    <row r="1627" spans="1:26" x14ac:dyDescent="0.25">
      <c r="A1627" t="s">
        <v>2143</v>
      </c>
      <c r="B1627" t="s">
        <v>2144</v>
      </c>
      <c r="C1627" t="s">
        <v>76</v>
      </c>
      <c r="D1627" t="s">
        <v>102</v>
      </c>
      <c r="E1627" t="s">
        <v>18</v>
      </c>
      <c r="F1627" t="s">
        <v>2145</v>
      </c>
      <c r="G1627" t="s">
        <v>2146</v>
      </c>
      <c r="H1627" t="s">
        <v>2147</v>
      </c>
      <c r="I1627" t="s">
        <v>34</v>
      </c>
      <c r="J1627" t="s">
        <v>155</v>
      </c>
      <c r="K1627" t="s">
        <v>24</v>
      </c>
      <c r="L1627" t="s">
        <v>202</v>
      </c>
      <c r="M1627" t="s">
        <v>2148</v>
      </c>
      <c r="N1627" t="s">
        <v>46</v>
      </c>
      <c r="P1627" t="s">
        <v>4652</v>
      </c>
      <c r="Q1627" t="s">
        <v>11190</v>
      </c>
      <c r="R1627">
        <v>1</v>
      </c>
      <c r="S1627" t="s">
        <v>12026</v>
      </c>
      <c r="Y1627" s="4" t="s">
        <v>10976</v>
      </c>
      <c r="Z1627" s="9">
        <v>1</v>
      </c>
    </row>
    <row r="1628" spans="1:26" x14ac:dyDescent="0.25">
      <c r="A1628" t="s">
        <v>2143</v>
      </c>
      <c r="B1628" t="s">
        <v>2144</v>
      </c>
      <c r="C1628" t="s">
        <v>76</v>
      </c>
      <c r="D1628" t="s">
        <v>102</v>
      </c>
      <c r="E1628" t="s">
        <v>18</v>
      </c>
      <c r="F1628" t="s">
        <v>2145</v>
      </c>
      <c r="G1628" t="s">
        <v>2146</v>
      </c>
      <c r="H1628" t="s">
        <v>2147</v>
      </c>
      <c r="I1628" t="s">
        <v>34</v>
      </c>
      <c r="J1628" t="s">
        <v>155</v>
      </c>
      <c r="K1628" t="s">
        <v>24</v>
      </c>
      <c r="L1628" t="s">
        <v>202</v>
      </c>
      <c r="M1628" t="s">
        <v>2148</v>
      </c>
      <c r="N1628" t="s">
        <v>46</v>
      </c>
      <c r="P1628" t="s">
        <v>12029</v>
      </c>
      <c r="Q1628" t="s">
        <v>10586</v>
      </c>
      <c r="R1628">
        <v>1</v>
      </c>
      <c r="S1628" t="s">
        <v>12026</v>
      </c>
      <c r="Y1628" s="4" t="s">
        <v>12176</v>
      </c>
      <c r="Z1628" s="9">
        <v>1</v>
      </c>
    </row>
    <row r="1629" spans="1:26" x14ac:dyDescent="0.25">
      <c r="A1629" t="s">
        <v>2143</v>
      </c>
      <c r="B1629" t="s">
        <v>2144</v>
      </c>
      <c r="C1629" t="s">
        <v>76</v>
      </c>
      <c r="D1629" t="s">
        <v>102</v>
      </c>
      <c r="E1629" t="s">
        <v>18</v>
      </c>
      <c r="F1629" t="s">
        <v>2145</v>
      </c>
      <c r="G1629" t="s">
        <v>2146</v>
      </c>
      <c r="H1629" t="s">
        <v>2147</v>
      </c>
      <c r="I1629" t="s">
        <v>34</v>
      </c>
      <c r="J1629" t="s">
        <v>155</v>
      </c>
      <c r="K1629" t="s">
        <v>24</v>
      </c>
      <c r="L1629" t="s">
        <v>202</v>
      </c>
      <c r="M1629" t="s">
        <v>2148</v>
      </c>
      <c r="N1629" t="s">
        <v>46</v>
      </c>
      <c r="P1629" t="s">
        <v>10246</v>
      </c>
      <c r="Q1629" t="s">
        <v>10230</v>
      </c>
      <c r="R1629">
        <v>1</v>
      </c>
      <c r="S1629" t="s">
        <v>12026</v>
      </c>
      <c r="Y1629" s="4" t="s">
        <v>11466</v>
      </c>
      <c r="Z1629" s="9">
        <v>1</v>
      </c>
    </row>
    <row r="1630" spans="1:26" x14ac:dyDescent="0.25">
      <c r="A1630" t="s">
        <v>2143</v>
      </c>
      <c r="B1630" t="s">
        <v>2144</v>
      </c>
      <c r="C1630" t="s">
        <v>76</v>
      </c>
      <c r="D1630" t="s">
        <v>102</v>
      </c>
      <c r="E1630" t="s">
        <v>18</v>
      </c>
      <c r="F1630" t="s">
        <v>2145</v>
      </c>
      <c r="G1630" t="s">
        <v>2146</v>
      </c>
      <c r="H1630" t="s">
        <v>2147</v>
      </c>
      <c r="I1630" t="s">
        <v>34</v>
      </c>
      <c r="J1630" t="s">
        <v>155</v>
      </c>
      <c r="K1630" t="s">
        <v>24</v>
      </c>
      <c r="L1630" t="s">
        <v>202</v>
      </c>
      <c r="M1630" t="s">
        <v>2148</v>
      </c>
      <c r="N1630" t="s">
        <v>46</v>
      </c>
      <c r="P1630" t="s">
        <v>12030</v>
      </c>
      <c r="Q1630" t="s">
        <v>10492</v>
      </c>
      <c r="R1630">
        <v>1</v>
      </c>
      <c r="S1630" t="s">
        <v>12026</v>
      </c>
      <c r="Y1630" s="4" t="s">
        <v>10355</v>
      </c>
      <c r="Z1630" s="9">
        <v>1</v>
      </c>
    </row>
    <row r="1631" spans="1:26" x14ac:dyDescent="0.25">
      <c r="A1631" t="s">
        <v>2143</v>
      </c>
      <c r="B1631" t="s">
        <v>2144</v>
      </c>
      <c r="C1631" t="s">
        <v>76</v>
      </c>
      <c r="D1631" t="s">
        <v>102</v>
      </c>
      <c r="E1631" t="s">
        <v>18</v>
      </c>
      <c r="F1631" t="s">
        <v>2145</v>
      </c>
      <c r="G1631" t="s">
        <v>2146</v>
      </c>
      <c r="H1631" t="s">
        <v>2147</v>
      </c>
      <c r="I1631" t="s">
        <v>34</v>
      </c>
      <c r="J1631" t="s">
        <v>155</v>
      </c>
      <c r="K1631" t="s">
        <v>24</v>
      </c>
      <c r="L1631" t="s">
        <v>202</v>
      </c>
      <c r="M1631" t="s">
        <v>2148</v>
      </c>
      <c r="N1631" t="s">
        <v>46</v>
      </c>
      <c r="P1631" t="s">
        <v>12031</v>
      </c>
      <c r="Q1631" t="s">
        <v>10492</v>
      </c>
      <c r="R1631">
        <v>1</v>
      </c>
      <c r="S1631" t="s">
        <v>12026</v>
      </c>
      <c r="Y1631" s="4" t="s">
        <v>11584</v>
      </c>
      <c r="Z1631" s="9">
        <v>1</v>
      </c>
    </row>
    <row r="1632" spans="1:26" x14ac:dyDescent="0.25">
      <c r="A1632" t="s">
        <v>2143</v>
      </c>
      <c r="B1632" t="s">
        <v>2144</v>
      </c>
      <c r="C1632" t="s">
        <v>76</v>
      </c>
      <c r="D1632" t="s">
        <v>102</v>
      </c>
      <c r="E1632" t="s">
        <v>18</v>
      </c>
      <c r="F1632" t="s">
        <v>2145</v>
      </c>
      <c r="G1632" t="s">
        <v>2146</v>
      </c>
      <c r="H1632" t="s">
        <v>2147</v>
      </c>
      <c r="I1632" t="s">
        <v>34</v>
      </c>
      <c r="J1632" t="s">
        <v>155</v>
      </c>
      <c r="K1632" t="s">
        <v>24</v>
      </c>
      <c r="L1632" t="s">
        <v>202</v>
      </c>
      <c r="M1632" t="s">
        <v>2148</v>
      </c>
      <c r="N1632" t="s">
        <v>46</v>
      </c>
      <c r="P1632" t="s">
        <v>12032</v>
      </c>
      <c r="Q1632" t="s">
        <v>10492</v>
      </c>
      <c r="R1632">
        <v>1</v>
      </c>
      <c r="S1632" t="s">
        <v>12026</v>
      </c>
      <c r="Y1632" s="4" t="s">
        <v>13206</v>
      </c>
      <c r="Z1632" s="9">
        <v>1</v>
      </c>
    </row>
    <row r="1633" spans="1:26" x14ac:dyDescent="0.25">
      <c r="A1633" t="s">
        <v>2143</v>
      </c>
      <c r="B1633" t="s">
        <v>2144</v>
      </c>
      <c r="C1633" t="s">
        <v>76</v>
      </c>
      <c r="D1633" t="s">
        <v>102</v>
      </c>
      <c r="E1633" t="s">
        <v>18</v>
      </c>
      <c r="F1633" t="s">
        <v>2145</v>
      </c>
      <c r="G1633" t="s">
        <v>2146</v>
      </c>
      <c r="H1633" t="s">
        <v>2147</v>
      </c>
      <c r="I1633" t="s">
        <v>34</v>
      </c>
      <c r="J1633" t="s">
        <v>155</v>
      </c>
      <c r="K1633" t="s">
        <v>24</v>
      </c>
      <c r="L1633" t="s">
        <v>202</v>
      </c>
      <c r="M1633" t="s">
        <v>2148</v>
      </c>
      <c r="N1633" t="s">
        <v>46</v>
      </c>
      <c r="P1633" t="s">
        <v>12033</v>
      </c>
      <c r="Q1633" t="s">
        <v>12034</v>
      </c>
      <c r="R1633">
        <v>1</v>
      </c>
      <c r="S1633" t="s">
        <v>12026</v>
      </c>
      <c r="Y1633" s="4" t="s">
        <v>11837</v>
      </c>
      <c r="Z1633" s="9">
        <v>1</v>
      </c>
    </row>
    <row r="1634" spans="1:26" x14ac:dyDescent="0.25">
      <c r="A1634" t="s">
        <v>2143</v>
      </c>
      <c r="B1634" t="s">
        <v>2144</v>
      </c>
      <c r="C1634" t="s">
        <v>76</v>
      </c>
      <c r="D1634" t="s">
        <v>102</v>
      </c>
      <c r="E1634" t="s">
        <v>18</v>
      </c>
      <c r="F1634" t="s">
        <v>2145</v>
      </c>
      <c r="G1634" t="s">
        <v>2146</v>
      </c>
      <c r="H1634" t="s">
        <v>2147</v>
      </c>
      <c r="I1634" t="s">
        <v>34</v>
      </c>
      <c r="J1634" t="s">
        <v>155</v>
      </c>
      <c r="K1634" t="s">
        <v>24</v>
      </c>
      <c r="L1634" t="s">
        <v>202</v>
      </c>
      <c r="M1634" t="s">
        <v>2148</v>
      </c>
      <c r="N1634" t="s">
        <v>46</v>
      </c>
      <c r="P1634" t="s">
        <v>12035</v>
      </c>
      <c r="Q1634" t="s">
        <v>10660</v>
      </c>
      <c r="R1634">
        <v>1</v>
      </c>
      <c r="S1634" t="s">
        <v>12026</v>
      </c>
      <c r="Y1634" s="4" t="s">
        <v>12643</v>
      </c>
      <c r="Z1634" s="9">
        <v>1</v>
      </c>
    </row>
    <row r="1635" spans="1:26" x14ac:dyDescent="0.25">
      <c r="A1635" t="s">
        <v>2143</v>
      </c>
      <c r="B1635" t="s">
        <v>2144</v>
      </c>
      <c r="C1635" t="s">
        <v>76</v>
      </c>
      <c r="D1635" t="s">
        <v>102</v>
      </c>
      <c r="E1635" t="s">
        <v>18</v>
      </c>
      <c r="F1635" t="s">
        <v>2145</v>
      </c>
      <c r="G1635" t="s">
        <v>2146</v>
      </c>
      <c r="H1635" t="s">
        <v>2147</v>
      </c>
      <c r="I1635" t="s">
        <v>34</v>
      </c>
      <c r="J1635" t="s">
        <v>155</v>
      </c>
      <c r="K1635" t="s">
        <v>24</v>
      </c>
      <c r="L1635" t="s">
        <v>202</v>
      </c>
      <c r="M1635" t="s">
        <v>2148</v>
      </c>
      <c r="N1635" t="s">
        <v>46</v>
      </c>
      <c r="P1635" t="s">
        <v>12036</v>
      </c>
      <c r="Q1635" t="s">
        <v>10660</v>
      </c>
      <c r="R1635">
        <v>1</v>
      </c>
      <c r="S1635" t="s">
        <v>12026</v>
      </c>
      <c r="Y1635" s="4" t="s">
        <v>12250</v>
      </c>
      <c r="Z1635" s="9">
        <v>1</v>
      </c>
    </row>
    <row r="1636" spans="1:26" x14ac:dyDescent="0.25">
      <c r="A1636" t="s">
        <v>2143</v>
      </c>
      <c r="B1636" t="s">
        <v>2144</v>
      </c>
      <c r="C1636" t="s">
        <v>76</v>
      </c>
      <c r="D1636" t="s">
        <v>102</v>
      </c>
      <c r="E1636" t="s">
        <v>18</v>
      </c>
      <c r="F1636" t="s">
        <v>2145</v>
      </c>
      <c r="G1636" t="s">
        <v>2146</v>
      </c>
      <c r="H1636" t="s">
        <v>2147</v>
      </c>
      <c r="I1636" t="s">
        <v>34</v>
      </c>
      <c r="J1636" t="s">
        <v>155</v>
      </c>
      <c r="K1636" t="s">
        <v>24</v>
      </c>
      <c r="L1636" t="s">
        <v>202</v>
      </c>
      <c r="M1636" t="s">
        <v>2148</v>
      </c>
      <c r="N1636" t="s">
        <v>46</v>
      </c>
      <c r="P1636" t="s">
        <v>10191</v>
      </c>
      <c r="Q1636" t="s">
        <v>12037</v>
      </c>
      <c r="R1636">
        <v>2</v>
      </c>
      <c r="S1636" t="s">
        <v>12026</v>
      </c>
      <c r="Y1636" s="4" t="s">
        <v>10358</v>
      </c>
      <c r="Z1636" s="9">
        <v>1</v>
      </c>
    </row>
    <row r="1637" spans="1:26" x14ac:dyDescent="0.25">
      <c r="A1637" t="s">
        <v>2143</v>
      </c>
      <c r="B1637" t="s">
        <v>2144</v>
      </c>
      <c r="C1637" t="s">
        <v>76</v>
      </c>
      <c r="D1637" t="s">
        <v>102</v>
      </c>
      <c r="E1637" t="s">
        <v>18</v>
      </c>
      <c r="F1637" t="s">
        <v>2145</v>
      </c>
      <c r="G1637" t="s">
        <v>2146</v>
      </c>
      <c r="H1637" t="s">
        <v>2147</v>
      </c>
      <c r="I1637" t="s">
        <v>34</v>
      </c>
      <c r="J1637" t="s">
        <v>155</v>
      </c>
      <c r="K1637" t="s">
        <v>24</v>
      </c>
      <c r="L1637" t="s">
        <v>202</v>
      </c>
      <c r="M1637" t="s">
        <v>2148</v>
      </c>
      <c r="N1637" t="s">
        <v>46</v>
      </c>
      <c r="P1637" t="s">
        <v>6732</v>
      </c>
      <c r="Q1637" t="s">
        <v>12038</v>
      </c>
      <c r="R1637">
        <v>1</v>
      </c>
      <c r="S1637" t="s">
        <v>12026</v>
      </c>
      <c r="Y1637" s="4" t="s">
        <v>12252</v>
      </c>
      <c r="Z1637" s="9">
        <v>1</v>
      </c>
    </row>
    <row r="1638" spans="1:26" x14ac:dyDescent="0.25">
      <c r="A1638" t="s">
        <v>2143</v>
      </c>
      <c r="B1638" t="s">
        <v>2144</v>
      </c>
      <c r="C1638" t="s">
        <v>76</v>
      </c>
      <c r="D1638" t="s">
        <v>102</v>
      </c>
      <c r="E1638" t="s">
        <v>18</v>
      </c>
      <c r="F1638" t="s">
        <v>2145</v>
      </c>
      <c r="G1638" t="s">
        <v>2146</v>
      </c>
      <c r="H1638" t="s">
        <v>2147</v>
      </c>
      <c r="I1638" t="s">
        <v>34</v>
      </c>
      <c r="J1638" t="s">
        <v>155</v>
      </c>
      <c r="K1638" t="s">
        <v>24</v>
      </c>
      <c r="L1638" t="s">
        <v>202</v>
      </c>
      <c r="M1638" t="s">
        <v>2148</v>
      </c>
      <c r="N1638" t="s">
        <v>46</v>
      </c>
      <c r="P1638" t="s">
        <v>10330</v>
      </c>
      <c r="Q1638" t="s">
        <v>12039</v>
      </c>
      <c r="R1638">
        <v>1</v>
      </c>
      <c r="S1638" t="s">
        <v>12026</v>
      </c>
      <c r="Y1638" s="4" t="s">
        <v>12404</v>
      </c>
      <c r="Z1638" s="9">
        <v>1</v>
      </c>
    </row>
    <row r="1639" spans="1:26" x14ac:dyDescent="0.25">
      <c r="A1639" t="s">
        <v>2143</v>
      </c>
      <c r="B1639" t="s">
        <v>2144</v>
      </c>
      <c r="C1639" t="s">
        <v>76</v>
      </c>
      <c r="D1639" t="s">
        <v>102</v>
      </c>
      <c r="E1639" t="s">
        <v>18</v>
      </c>
      <c r="F1639" t="s">
        <v>2145</v>
      </c>
      <c r="G1639" t="s">
        <v>2146</v>
      </c>
      <c r="H1639" t="s">
        <v>2147</v>
      </c>
      <c r="I1639" t="s">
        <v>34</v>
      </c>
      <c r="J1639" t="s">
        <v>155</v>
      </c>
      <c r="K1639" t="s">
        <v>24</v>
      </c>
      <c r="L1639" t="s">
        <v>202</v>
      </c>
      <c r="M1639" t="s">
        <v>2148</v>
      </c>
      <c r="N1639" t="s">
        <v>46</v>
      </c>
      <c r="P1639" t="s">
        <v>12040</v>
      </c>
      <c r="Q1639" t="s">
        <v>12039</v>
      </c>
      <c r="R1639">
        <v>1</v>
      </c>
      <c r="S1639" t="s">
        <v>12026</v>
      </c>
      <c r="Y1639" s="4" t="s">
        <v>12270</v>
      </c>
      <c r="Z1639" s="9">
        <v>1</v>
      </c>
    </row>
    <row r="1640" spans="1:26" x14ac:dyDescent="0.25">
      <c r="A1640" t="s">
        <v>2143</v>
      </c>
      <c r="B1640" t="s">
        <v>2144</v>
      </c>
      <c r="C1640" t="s">
        <v>76</v>
      </c>
      <c r="D1640" t="s">
        <v>102</v>
      </c>
      <c r="E1640" t="s">
        <v>18</v>
      </c>
      <c r="F1640" t="s">
        <v>2145</v>
      </c>
      <c r="G1640" t="s">
        <v>2146</v>
      </c>
      <c r="H1640" t="s">
        <v>2147</v>
      </c>
      <c r="I1640" t="s">
        <v>34</v>
      </c>
      <c r="J1640" t="s">
        <v>155</v>
      </c>
      <c r="K1640" t="s">
        <v>24</v>
      </c>
      <c r="L1640" t="s">
        <v>202</v>
      </c>
      <c r="M1640" t="s">
        <v>2148</v>
      </c>
      <c r="N1640" t="s">
        <v>46</v>
      </c>
      <c r="P1640" t="s">
        <v>12041</v>
      </c>
      <c r="Q1640" t="s">
        <v>12039</v>
      </c>
      <c r="R1640">
        <v>1</v>
      </c>
      <c r="S1640" t="s">
        <v>12026</v>
      </c>
      <c r="Y1640" s="4" t="s">
        <v>12511</v>
      </c>
      <c r="Z1640" s="9">
        <v>1</v>
      </c>
    </row>
    <row r="1641" spans="1:26" x14ac:dyDescent="0.25">
      <c r="A1641" t="s">
        <v>2143</v>
      </c>
      <c r="B1641" t="s">
        <v>2144</v>
      </c>
      <c r="C1641" t="s">
        <v>76</v>
      </c>
      <c r="D1641" t="s">
        <v>102</v>
      </c>
      <c r="E1641" t="s">
        <v>18</v>
      </c>
      <c r="F1641" t="s">
        <v>2145</v>
      </c>
      <c r="G1641" t="s">
        <v>2146</v>
      </c>
      <c r="H1641" t="s">
        <v>2147</v>
      </c>
      <c r="I1641" t="s">
        <v>34</v>
      </c>
      <c r="J1641" t="s">
        <v>155</v>
      </c>
      <c r="K1641" t="s">
        <v>24</v>
      </c>
      <c r="L1641" t="s">
        <v>202</v>
      </c>
      <c r="M1641" t="s">
        <v>2148</v>
      </c>
      <c r="N1641" t="s">
        <v>46</v>
      </c>
      <c r="P1641" t="s">
        <v>12042</v>
      </c>
      <c r="Q1641" t="s">
        <v>12039</v>
      </c>
      <c r="R1641">
        <v>1</v>
      </c>
      <c r="S1641" t="s">
        <v>12026</v>
      </c>
      <c r="Y1641" s="4" t="s">
        <v>10848</v>
      </c>
      <c r="Z1641" s="9">
        <v>1</v>
      </c>
    </row>
    <row r="1642" spans="1:26" x14ac:dyDescent="0.25">
      <c r="A1642" t="s">
        <v>2143</v>
      </c>
      <c r="B1642" t="s">
        <v>2144</v>
      </c>
      <c r="C1642" t="s">
        <v>76</v>
      </c>
      <c r="D1642" t="s">
        <v>102</v>
      </c>
      <c r="E1642" t="s">
        <v>18</v>
      </c>
      <c r="F1642" t="s">
        <v>2145</v>
      </c>
      <c r="G1642" t="s">
        <v>2146</v>
      </c>
      <c r="H1642" t="s">
        <v>2147</v>
      </c>
      <c r="I1642" t="s">
        <v>34</v>
      </c>
      <c r="J1642" t="s">
        <v>155</v>
      </c>
      <c r="K1642" t="s">
        <v>24</v>
      </c>
      <c r="L1642" t="s">
        <v>202</v>
      </c>
      <c r="M1642" t="s">
        <v>2148</v>
      </c>
      <c r="N1642" t="s">
        <v>46</v>
      </c>
      <c r="P1642" t="s">
        <v>12043</v>
      </c>
      <c r="Q1642" t="s">
        <v>12039</v>
      </c>
      <c r="R1642">
        <v>1</v>
      </c>
      <c r="S1642" t="s">
        <v>12026</v>
      </c>
      <c r="Y1642" s="4" t="s">
        <v>10261</v>
      </c>
      <c r="Z1642" s="9">
        <v>1</v>
      </c>
    </row>
    <row r="1643" spans="1:26" x14ac:dyDescent="0.25">
      <c r="A1643" t="s">
        <v>2143</v>
      </c>
      <c r="B1643" t="s">
        <v>2144</v>
      </c>
      <c r="C1643" t="s">
        <v>76</v>
      </c>
      <c r="D1643" t="s">
        <v>102</v>
      </c>
      <c r="E1643" t="s">
        <v>18</v>
      </c>
      <c r="F1643" t="s">
        <v>2145</v>
      </c>
      <c r="G1643" t="s">
        <v>2146</v>
      </c>
      <c r="H1643" t="s">
        <v>2147</v>
      </c>
      <c r="I1643" t="s">
        <v>34</v>
      </c>
      <c r="J1643" t="s">
        <v>155</v>
      </c>
      <c r="K1643" t="s">
        <v>24</v>
      </c>
      <c r="L1643" t="s">
        <v>202</v>
      </c>
      <c r="M1643" t="s">
        <v>2148</v>
      </c>
      <c r="N1643" t="s">
        <v>46</v>
      </c>
      <c r="P1643" t="s">
        <v>12044</v>
      </c>
      <c r="Q1643" t="s">
        <v>12039</v>
      </c>
      <c r="R1643">
        <v>1</v>
      </c>
      <c r="S1643" t="s">
        <v>12026</v>
      </c>
      <c r="Y1643" s="4" t="s">
        <v>12229</v>
      </c>
      <c r="Z1643" s="9">
        <v>1</v>
      </c>
    </row>
    <row r="1644" spans="1:26" x14ac:dyDescent="0.25">
      <c r="A1644" t="s">
        <v>2143</v>
      </c>
      <c r="B1644" t="s">
        <v>2144</v>
      </c>
      <c r="C1644" t="s">
        <v>76</v>
      </c>
      <c r="D1644" t="s">
        <v>102</v>
      </c>
      <c r="E1644" t="s">
        <v>18</v>
      </c>
      <c r="F1644" t="s">
        <v>2145</v>
      </c>
      <c r="G1644" t="s">
        <v>2146</v>
      </c>
      <c r="H1644" t="s">
        <v>2147</v>
      </c>
      <c r="I1644" t="s">
        <v>34</v>
      </c>
      <c r="J1644" t="s">
        <v>155</v>
      </c>
      <c r="K1644" t="s">
        <v>24</v>
      </c>
      <c r="L1644" t="s">
        <v>202</v>
      </c>
      <c r="M1644" t="s">
        <v>2148</v>
      </c>
      <c r="N1644" t="s">
        <v>46</v>
      </c>
      <c r="P1644" t="s">
        <v>12045</v>
      </c>
      <c r="Q1644" t="s">
        <v>12039</v>
      </c>
      <c r="R1644">
        <v>1</v>
      </c>
      <c r="S1644" t="s">
        <v>12026</v>
      </c>
      <c r="Y1644" s="4" t="s">
        <v>12576</v>
      </c>
      <c r="Z1644" s="9">
        <v>1</v>
      </c>
    </row>
    <row r="1645" spans="1:26" x14ac:dyDescent="0.25">
      <c r="A1645" t="s">
        <v>2143</v>
      </c>
      <c r="B1645" t="s">
        <v>2144</v>
      </c>
      <c r="C1645" t="s">
        <v>76</v>
      </c>
      <c r="D1645" t="s">
        <v>102</v>
      </c>
      <c r="E1645" t="s">
        <v>18</v>
      </c>
      <c r="F1645" t="s">
        <v>2145</v>
      </c>
      <c r="G1645" t="s">
        <v>2146</v>
      </c>
      <c r="H1645" t="s">
        <v>2147</v>
      </c>
      <c r="I1645" t="s">
        <v>34</v>
      </c>
      <c r="J1645" t="s">
        <v>155</v>
      </c>
      <c r="K1645" t="s">
        <v>24</v>
      </c>
      <c r="L1645" t="s">
        <v>202</v>
      </c>
      <c r="M1645" t="s">
        <v>2148</v>
      </c>
      <c r="N1645" t="s">
        <v>46</v>
      </c>
      <c r="P1645" t="s">
        <v>12046</v>
      </c>
      <c r="Q1645" t="s">
        <v>12039</v>
      </c>
      <c r="R1645">
        <v>1</v>
      </c>
      <c r="S1645" t="s">
        <v>12026</v>
      </c>
      <c r="Y1645" s="4" t="s">
        <v>10884</v>
      </c>
      <c r="Z1645" s="9">
        <v>1</v>
      </c>
    </row>
    <row r="1646" spans="1:26" x14ac:dyDescent="0.25">
      <c r="A1646" t="s">
        <v>2143</v>
      </c>
      <c r="B1646" t="s">
        <v>2144</v>
      </c>
      <c r="C1646" t="s">
        <v>76</v>
      </c>
      <c r="D1646" t="s">
        <v>102</v>
      </c>
      <c r="E1646" t="s">
        <v>18</v>
      </c>
      <c r="F1646" t="s">
        <v>2145</v>
      </c>
      <c r="G1646" t="s">
        <v>2146</v>
      </c>
      <c r="H1646" t="s">
        <v>2147</v>
      </c>
      <c r="I1646" t="s">
        <v>34</v>
      </c>
      <c r="J1646" t="s">
        <v>155</v>
      </c>
      <c r="K1646" t="s">
        <v>24</v>
      </c>
      <c r="L1646" t="s">
        <v>202</v>
      </c>
      <c r="M1646" t="s">
        <v>2148</v>
      </c>
      <c r="N1646" t="s">
        <v>46</v>
      </c>
      <c r="P1646" t="s">
        <v>12047</v>
      </c>
      <c r="Q1646" t="s">
        <v>12048</v>
      </c>
      <c r="R1646">
        <v>2</v>
      </c>
      <c r="S1646" t="s">
        <v>12026</v>
      </c>
      <c r="Y1646" s="4" t="s">
        <v>12650</v>
      </c>
      <c r="Z1646" s="9">
        <v>1</v>
      </c>
    </row>
    <row r="1647" spans="1:26" x14ac:dyDescent="0.25">
      <c r="A1647" t="s">
        <v>2143</v>
      </c>
      <c r="B1647" t="s">
        <v>2144</v>
      </c>
      <c r="C1647" t="s">
        <v>76</v>
      </c>
      <c r="D1647" t="s">
        <v>102</v>
      </c>
      <c r="E1647" t="s">
        <v>18</v>
      </c>
      <c r="F1647" t="s">
        <v>2145</v>
      </c>
      <c r="G1647" t="s">
        <v>2146</v>
      </c>
      <c r="H1647" t="s">
        <v>2147</v>
      </c>
      <c r="I1647" t="s">
        <v>34</v>
      </c>
      <c r="J1647" t="s">
        <v>155</v>
      </c>
      <c r="K1647" t="s">
        <v>24</v>
      </c>
      <c r="L1647" t="s">
        <v>202</v>
      </c>
      <c r="M1647" t="s">
        <v>2148</v>
      </c>
      <c r="N1647" t="s">
        <v>46</v>
      </c>
      <c r="P1647" t="s">
        <v>12049</v>
      </c>
      <c r="Q1647" t="s">
        <v>12048</v>
      </c>
      <c r="R1647">
        <v>2</v>
      </c>
      <c r="S1647" t="s">
        <v>12026</v>
      </c>
      <c r="Y1647" s="4" t="s">
        <v>12449</v>
      </c>
      <c r="Z1647" s="9">
        <v>1</v>
      </c>
    </row>
    <row r="1648" spans="1:26" x14ac:dyDescent="0.25">
      <c r="A1648" t="s">
        <v>2143</v>
      </c>
      <c r="B1648" t="s">
        <v>2144</v>
      </c>
      <c r="C1648" t="s">
        <v>76</v>
      </c>
      <c r="D1648" t="s">
        <v>102</v>
      </c>
      <c r="E1648" t="s">
        <v>18</v>
      </c>
      <c r="F1648" t="s">
        <v>2145</v>
      </c>
      <c r="G1648" t="s">
        <v>2146</v>
      </c>
      <c r="H1648" t="s">
        <v>2147</v>
      </c>
      <c r="I1648" t="s">
        <v>34</v>
      </c>
      <c r="J1648" t="s">
        <v>155</v>
      </c>
      <c r="K1648" t="s">
        <v>24</v>
      </c>
      <c r="L1648" t="s">
        <v>202</v>
      </c>
      <c r="M1648" t="s">
        <v>2148</v>
      </c>
      <c r="N1648" t="s">
        <v>46</v>
      </c>
      <c r="P1648" t="s">
        <v>12050</v>
      </c>
      <c r="Q1648" t="s">
        <v>12048</v>
      </c>
      <c r="R1648">
        <v>2</v>
      </c>
      <c r="S1648" t="s">
        <v>12026</v>
      </c>
      <c r="Y1648" s="4" t="s">
        <v>11801</v>
      </c>
      <c r="Z1648" s="9">
        <v>1</v>
      </c>
    </row>
    <row r="1649" spans="1:26" x14ac:dyDescent="0.25">
      <c r="A1649" t="s">
        <v>2143</v>
      </c>
      <c r="B1649" t="s">
        <v>2144</v>
      </c>
      <c r="C1649" t="s">
        <v>76</v>
      </c>
      <c r="D1649" t="s">
        <v>102</v>
      </c>
      <c r="E1649" t="s">
        <v>18</v>
      </c>
      <c r="F1649" t="s">
        <v>2145</v>
      </c>
      <c r="G1649" t="s">
        <v>2146</v>
      </c>
      <c r="H1649" t="s">
        <v>2147</v>
      </c>
      <c r="I1649" t="s">
        <v>34</v>
      </c>
      <c r="J1649" t="s">
        <v>155</v>
      </c>
      <c r="K1649" t="s">
        <v>24</v>
      </c>
      <c r="L1649" t="s">
        <v>202</v>
      </c>
      <c r="M1649" t="s">
        <v>2148</v>
      </c>
      <c r="N1649" t="s">
        <v>46</v>
      </c>
      <c r="P1649" t="s">
        <v>12051</v>
      </c>
      <c r="Q1649" t="s">
        <v>12048</v>
      </c>
      <c r="R1649">
        <v>2</v>
      </c>
      <c r="S1649" t="s">
        <v>12026</v>
      </c>
      <c r="Y1649" s="4" t="s">
        <v>10539</v>
      </c>
      <c r="Z1649" s="9">
        <v>1</v>
      </c>
    </row>
    <row r="1650" spans="1:26" x14ac:dyDescent="0.25">
      <c r="A1650" t="s">
        <v>2143</v>
      </c>
      <c r="B1650" t="s">
        <v>2144</v>
      </c>
      <c r="C1650" t="s">
        <v>76</v>
      </c>
      <c r="D1650" t="s">
        <v>102</v>
      </c>
      <c r="E1650" t="s">
        <v>18</v>
      </c>
      <c r="F1650" t="s">
        <v>2145</v>
      </c>
      <c r="G1650" t="s">
        <v>2146</v>
      </c>
      <c r="H1650" t="s">
        <v>2147</v>
      </c>
      <c r="I1650" t="s">
        <v>34</v>
      </c>
      <c r="J1650" t="s">
        <v>155</v>
      </c>
      <c r="K1650" t="s">
        <v>24</v>
      </c>
      <c r="L1650" t="s">
        <v>202</v>
      </c>
      <c r="M1650" t="s">
        <v>2148</v>
      </c>
      <c r="N1650" t="s">
        <v>46</v>
      </c>
      <c r="P1650" t="s">
        <v>12052</v>
      </c>
      <c r="Q1650" t="s">
        <v>12014</v>
      </c>
      <c r="R1650">
        <v>1</v>
      </c>
      <c r="S1650" t="s">
        <v>12026</v>
      </c>
      <c r="Y1650" s="4" t="s">
        <v>10506</v>
      </c>
      <c r="Z1650" s="9">
        <v>1</v>
      </c>
    </row>
    <row r="1651" spans="1:26" x14ac:dyDescent="0.25">
      <c r="A1651" t="s">
        <v>2143</v>
      </c>
      <c r="B1651" t="s">
        <v>2144</v>
      </c>
      <c r="C1651" t="s">
        <v>76</v>
      </c>
      <c r="D1651" t="s">
        <v>102</v>
      </c>
      <c r="E1651" t="s">
        <v>18</v>
      </c>
      <c r="F1651" t="s">
        <v>2145</v>
      </c>
      <c r="G1651" t="s">
        <v>2146</v>
      </c>
      <c r="H1651" t="s">
        <v>2147</v>
      </c>
      <c r="I1651" t="s">
        <v>34</v>
      </c>
      <c r="J1651" t="s">
        <v>155</v>
      </c>
      <c r="K1651" t="s">
        <v>24</v>
      </c>
      <c r="L1651" t="s">
        <v>202</v>
      </c>
      <c r="M1651" t="s">
        <v>2148</v>
      </c>
      <c r="N1651" t="s">
        <v>46</v>
      </c>
      <c r="P1651" t="s">
        <v>12053</v>
      </c>
      <c r="Q1651" t="s">
        <v>12054</v>
      </c>
      <c r="R1651">
        <v>1</v>
      </c>
      <c r="S1651" t="s">
        <v>12026</v>
      </c>
      <c r="Y1651" s="4" t="s">
        <v>12504</v>
      </c>
      <c r="Z1651" s="9">
        <v>1</v>
      </c>
    </row>
    <row r="1652" spans="1:26" x14ac:dyDescent="0.25">
      <c r="A1652" t="s">
        <v>2143</v>
      </c>
      <c r="B1652" t="s">
        <v>2144</v>
      </c>
      <c r="C1652" t="s">
        <v>76</v>
      </c>
      <c r="D1652" t="s">
        <v>102</v>
      </c>
      <c r="E1652" t="s">
        <v>18</v>
      </c>
      <c r="F1652" t="s">
        <v>2145</v>
      </c>
      <c r="G1652" t="s">
        <v>2146</v>
      </c>
      <c r="H1652" t="s">
        <v>2147</v>
      </c>
      <c r="I1652" t="s">
        <v>34</v>
      </c>
      <c r="J1652" t="s">
        <v>155</v>
      </c>
      <c r="K1652" t="s">
        <v>24</v>
      </c>
      <c r="L1652" t="s">
        <v>202</v>
      </c>
      <c r="M1652" t="s">
        <v>2148</v>
      </c>
      <c r="N1652" t="s">
        <v>46</v>
      </c>
      <c r="P1652" t="s">
        <v>10317</v>
      </c>
      <c r="Q1652" t="s">
        <v>11349</v>
      </c>
      <c r="R1652">
        <v>1</v>
      </c>
      <c r="S1652" t="s">
        <v>12026</v>
      </c>
      <c r="Y1652" s="4" t="s">
        <v>12607</v>
      </c>
      <c r="Z1652" s="9">
        <v>1</v>
      </c>
    </row>
    <row r="1653" spans="1:26" x14ac:dyDescent="0.25">
      <c r="A1653" t="s">
        <v>2143</v>
      </c>
      <c r="B1653" t="s">
        <v>2144</v>
      </c>
      <c r="C1653" t="s">
        <v>76</v>
      </c>
      <c r="D1653" t="s">
        <v>102</v>
      </c>
      <c r="E1653" t="s">
        <v>18</v>
      </c>
      <c r="F1653" t="s">
        <v>2145</v>
      </c>
      <c r="G1653" t="s">
        <v>2146</v>
      </c>
      <c r="H1653" t="s">
        <v>2147</v>
      </c>
      <c r="I1653" t="s">
        <v>34</v>
      </c>
      <c r="J1653" t="s">
        <v>155</v>
      </c>
      <c r="K1653" t="s">
        <v>24</v>
      </c>
      <c r="L1653" t="s">
        <v>202</v>
      </c>
      <c r="M1653" t="s">
        <v>2148</v>
      </c>
      <c r="N1653" t="s">
        <v>46</v>
      </c>
      <c r="P1653" t="s">
        <v>12055</v>
      </c>
      <c r="Q1653" t="s">
        <v>11349</v>
      </c>
      <c r="R1653">
        <v>1</v>
      </c>
      <c r="S1653" t="s">
        <v>12026</v>
      </c>
      <c r="Y1653" s="4" t="s">
        <v>12598</v>
      </c>
      <c r="Z1653" s="9">
        <v>1</v>
      </c>
    </row>
    <row r="1654" spans="1:26" x14ac:dyDescent="0.25">
      <c r="A1654" t="s">
        <v>2143</v>
      </c>
      <c r="B1654" t="s">
        <v>2144</v>
      </c>
      <c r="C1654" t="s">
        <v>76</v>
      </c>
      <c r="D1654" t="s">
        <v>102</v>
      </c>
      <c r="E1654" t="s">
        <v>18</v>
      </c>
      <c r="F1654" t="s">
        <v>2145</v>
      </c>
      <c r="G1654" t="s">
        <v>2146</v>
      </c>
      <c r="H1654" t="s">
        <v>2147</v>
      </c>
      <c r="I1654" t="s">
        <v>34</v>
      </c>
      <c r="J1654" t="s">
        <v>155</v>
      </c>
      <c r="K1654" t="s">
        <v>24</v>
      </c>
      <c r="L1654" t="s">
        <v>202</v>
      </c>
      <c r="M1654" t="s">
        <v>2148</v>
      </c>
      <c r="N1654" t="s">
        <v>46</v>
      </c>
      <c r="P1654" t="s">
        <v>11051</v>
      </c>
      <c r="Q1654" t="s">
        <v>11349</v>
      </c>
      <c r="R1654">
        <v>1</v>
      </c>
      <c r="S1654" t="s">
        <v>12026</v>
      </c>
      <c r="Y1654" s="4" t="s">
        <v>12443</v>
      </c>
      <c r="Z1654" s="9">
        <v>1</v>
      </c>
    </row>
    <row r="1655" spans="1:26" x14ac:dyDescent="0.25">
      <c r="A1655" t="s">
        <v>4806</v>
      </c>
      <c r="B1655" t="s">
        <v>4807</v>
      </c>
      <c r="C1655" t="s">
        <v>76</v>
      </c>
      <c r="D1655" t="s">
        <v>4808</v>
      </c>
      <c r="E1655" t="s">
        <v>695</v>
      </c>
      <c r="F1655" t="s">
        <v>4830</v>
      </c>
      <c r="G1655" t="s">
        <v>4831</v>
      </c>
      <c r="H1655" t="s">
        <v>4832</v>
      </c>
      <c r="I1655" t="s">
        <v>34</v>
      </c>
      <c r="J1655" t="s">
        <v>528</v>
      </c>
      <c r="K1655" t="s">
        <v>24</v>
      </c>
      <c r="L1655" t="s">
        <v>1414</v>
      </c>
      <c r="M1655" t="s">
        <v>4833</v>
      </c>
      <c r="N1655" t="s">
        <v>46</v>
      </c>
      <c r="P1655" t="s">
        <v>12056</v>
      </c>
      <c r="Q1655" t="s">
        <v>10416</v>
      </c>
      <c r="R1655">
        <v>1</v>
      </c>
      <c r="S1655" t="s">
        <v>12057</v>
      </c>
      <c r="Y1655" s="4" t="s">
        <v>13128</v>
      </c>
      <c r="Z1655" s="9">
        <v>1</v>
      </c>
    </row>
    <row r="1656" spans="1:26" x14ac:dyDescent="0.25">
      <c r="A1656" t="s">
        <v>4806</v>
      </c>
      <c r="B1656" t="s">
        <v>4807</v>
      </c>
      <c r="C1656" t="s">
        <v>76</v>
      </c>
      <c r="D1656" t="s">
        <v>4808</v>
      </c>
      <c r="E1656" t="s">
        <v>695</v>
      </c>
      <c r="F1656" t="s">
        <v>4830</v>
      </c>
      <c r="G1656" t="s">
        <v>4831</v>
      </c>
      <c r="H1656" t="s">
        <v>4832</v>
      </c>
      <c r="I1656" t="s">
        <v>34</v>
      </c>
      <c r="J1656" t="s">
        <v>528</v>
      </c>
      <c r="K1656" t="s">
        <v>24</v>
      </c>
      <c r="L1656" t="s">
        <v>1414</v>
      </c>
      <c r="M1656" t="s">
        <v>4833</v>
      </c>
      <c r="N1656" t="s">
        <v>46</v>
      </c>
      <c r="P1656" t="s">
        <v>12058</v>
      </c>
      <c r="Q1656" t="s">
        <v>10416</v>
      </c>
      <c r="R1656">
        <v>1</v>
      </c>
      <c r="S1656" t="s">
        <v>12057</v>
      </c>
      <c r="Y1656" s="4" t="s">
        <v>12727</v>
      </c>
      <c r="Z1656" s="9">
        <v>1</v>
      </c>
    </row>
    <row r="1657" spans="1:26" x14ac:dyDescent="0.25">
      <c r="A1657" t="s">
        <v>4806</v>
      </c>
      <c r="B1657" t="s">
        <v>4807</v>
      </c>
      <c r="C1657" t="s">
        <v>76</v>
      </c>
      <c r="D1657" t="s">
        <v>4808</v>
      </c>
      <c r="E1657" t="s">
        <v>695</v>
      </c>
      <c r="F1657" t="s">
        <v>4830</v>
      </c>
      <c r="G1657" t="s">
        <v>4831</v>
      </c>
      <c r="H1657" t="s">
        <v>4832</v>
      </c>
      <c r="I1657" t="s">
        <v>34</v>
      </c>
      <c r="J1657" t="s">
        <v>528</v>
      </c>
      <c r="K1657" t="s">
        <v>24</v>
      </c>
      <c r="L1657" t="s">
        <v>1414</v>
      </c>
      <c r="M1657" t="s">
        <v>4833</v>
      </c>
      <c r="N1657" t="s">
        <v>46</v>
      </c>
      <c r="P1657" t="s">
        <v>10856</v>
      </c>
      <c r="Q1657" t="s">
        <v>10416</v>
      </c>
      <c r="R1657">
        <v>1</v>
      </c>
      <c r="S1657" t="s">
        <v>12057</v>
      </c>
      <c r="Y1657" s="4" t="s">
        <v>10945</v>
      </c>
      <c r="Z1657" s="9">
        <v>1</v>
      </c>
    </row>
    <row r="1658" spans="1:26" x14ac:dyDescent="0.25">
      <c r="A1658" t="s">
        <v>4806</v>
      </c>
      <c r="B1658" t="s">
        <v>4807</v>
      </c>
      <c r="C1658" t="s">
        <v>76</v>
      </c>
      <c r="D1658" t="s">
        <v>4808</v>
      </c>
      <c r="E1658" t="s">
        <v>695</v>
      </c>
      <c r="F1658" t="s">
        <v>4830</v>
      </c>
      <c r="G1658" t="s">
        <v>4831</v>
      </c>
      <c r="H1658" t="s">
        <v>4832</v>
      </c>
      <c r="I1658" t="s">
        <v>34</v>
      </c>
      <c r="J1658" t="s">
        <v>528</v>
      </c>
      <c r="K1658" t="s">
        <v>24</v>
      </c>
      <c r="L1658" t="s">
        <v>1414</v>
      </c>
      <c r="M1658" t="s">
        <v>4833</v>
      </c>
      <c r="N1658" t="s">
        <v>46</v>
      </c>
      <c r="P1658" t="s">
        <v>12059</v>
      </c>
      <c r="Q1658" t="s">
        <v>10416</v>
      </c>
      <c r="R1658">
        <v>1</v>
      </c>
      <c r="S1658" t="s">
        <v>12057</v>
      </c>
      <c r="Y1658" s="4" t="s">
        <v>2109</v>
      </c>
      <c r="Z1658" s="9">
        <v>1</v>
      </c>
    </row>
    <row r="1659" spans="1:26" x14ac:dyDescent="0.25">
      <c r="A1659" t="s">
        <v>4806</v>
      </c>
      <c r="B1659" t="s">
        <v>4807</v>
      </c>
      <c r="C1659" t="s">
        <v>76</v>
      </c>
      <c r="D1659" t="s">
        <v>4808</v>
      </c>
      <c r="E1659" t="s">
        <v>695</v>
      </c>
      <c r="F1659" t="s">
        <v>4830</v>
      </c>
      <c r="G1659" t="s">
        <v>4831</v>
      </c>
      <c r="H1659" t="s">
        <v>4832</v>
      </c>
      <c r="I1659" t="s">
        <v>34</v>
      </c>
      <c r="J1659" t="s">
        <v>528</v>
      </c>
      <c r="K1659" t="s">
        <v>24</v>
      </c>
      <c r="L1659" t="s">
        <v>1414</v>
      </c>
      <c r="M1659" t="s">
        <v>4833</v>
      </c>
      <c r="N1659" t="s">
        <v>46</v>
      </c>
      <c r="P1659" t="s">
        <v>12060</v>
      </c>
      <c r="Q1659" t="s">
        <v>10416</v>
      </c>
      <c r="R1659">
        <v>1</v>
      </c>
      <c r="S1659" t="s">
        <v>12057</v>
      </c>
      <c r="Y1659" s="4" t="s">
        <v>10694</v>
      </c>
      <c r="Z1659" s="9">
        <v>1</v>
      </c>
    </row>
    <row r="1660" spans="1:26" x14ac:dyDescent="0.25">
      <c r="A1660" t="s">
        <v>4806</v>
      </c>
      <c r="B1660" t="s">
        <v>4807</v>
      </c>
      <c r="C1660" t="s">
        <v>76</v>
      </c>
      <c r="D1660" t="s">
        <v>4808</v>
      </c>
      <c r="E1660" t="s">
        <v>695</v>
      </c>
      <c r="F1660" t="s">
        <v>4830</v>
      </c>
      <c r="G1660" t="s">
        <v>4831</v>
      </c>
      <c r="H1660" t="s">
        <v>4832</v>
      </c>
      <c r="I1660" t="s">
        <v>34</v>
      </c>
      <c r="J1660" t="s">
        <v>528</v>
      </c>
      <c r="K1660" t="s">
        <v>24</v>
      </c>
      <c r="L1660" t="s">
        <v>1414</v>
      </c>
      <c r="M1660" t="s">
        <v>4833</v>
      </c>
      <c r="N1660" t="s">
        <v>46</v>
      </c>
      <c r="P1660" t="s">
        <v>11002</v>
      </c>
      <c r="Q1660" t="s">
        <v>10416</v>
      </c>
      <c r="R1660">
        <v>1</v>
      </c>
      <c r="S1660" t="s">
        <v>12057</v>
      </c>
      <c r="Y1660" s="4" t="s">
        <v>11407</v>
      </c>
      <c r="Z1660" s="9">
        <v>1</v>
      </c>
    </row>
    <row r="1661" spans="1:26" x14ac:dyDescent="0.25">
      <c r="A1661" t="s">
        <v>4806</v>
      </c>
      <c r="B1661" t="s">
        <v>4807</v>
      </c>
      <c r="C1661" t="s">
        <v>76</v>
      </c>
      <c r="D1661" t="s">
        <v>4808</v>
      </c>
      <c r="E1661" t="s">
        <v>695</v>
      </c>
      <c r="F1661" t="s">
        <v>4830</v>
      </c>
      <c r="G1661" t="s">
        <v>4831</v>
      </c>
      <c r="H1661" t="s">
        <v>4832</v>
      </c>
      <c r="I1661" t="s">
        <v>34</v>
      </c>
      <c r="J1661" t="s">
        <v>528</v>
      </c>
      <c r="K1661" t="s">
        <v>24</v>
      </c>
      <c r="L1661" t="s">
        <v>1414</v>
      </c>
      <c r="M1661" t="s">
        <v>4833</v>
      </c>
      <c r="N1661" t="s">
        <v>46</v>
      </c>
      <c r="P1661" t="s">
        <v>12061</v>
      </c>
      <c r="Q1661" t="s">
        <v>10416</v>
      </c>
      <c r="R1661">
        <v>1</v>
      </c>
      <c r="S1661" t="s">
        <v>12057</v>
      </c>
      <c r="Y1661" s="4" t="s">
        <v>12475</v>
      </c>
      <c r="Z1661" s="9">
        <v>1</v>
      </c>
    </row>
    <row r="1662" spans="1:26" x14ac:dyDescent="0.25">
      <c r="A1662" t="s">
        <v>4806</v>
      </c>
      <c r="B1662" t="s">
        <v>4807</v>
      </c>
      <c r="C1662" t="s">
        <v>76</v>
      </c>
      <c r="D1662" t="s">
        <v>4808</v>
      </c>
      <c r="E1662" t="s">
        <v>695</v>
      </c>
      <c r="F1662" t="s">
        <v>4830</v>
      </c>
      <c r="G1662" t="s">
        <v>4831</v>
      </c>
      <c r="H1662" t="s">
        <v>4832</v>
      </c>
      <c r="I1662" t="s">
        <v>34</v>
      </c>
      <c r="J1662" t="s">
        <v>528</v>
      </c>
      <c r="K1662" t="s">
        <v>24</v>
      </c>
      <c r="L1662" t="s">
        <v>1414</v>
      </c>
      <c r="M1662" t="s">
        <v>4833</v>
      </c>
      <c r="N1662" t="s">
        <v>46</v>
      </c>
      <c r="P1662" t="s">
        <v>10142</v>
      </c>
      <c r="Q1662" t="s">
        <v>10416</v>
      </c>
      <c r="R1662">
        <v>1</v>
      </c>
      <c r="S1662" t="s">
        <v>12057</v>
      </c>
      <c r="Y1662" s="4" t="s">
        <v>12743</v>
      </c>
      <c r="Z1662" s="9">
        <v>1</v>
      </c>
    </row>
    <row r="1663" spans="1:26" x14ac:dyDescent="0.25">
      <c r="A1663" t="s">
        <v>4806</v>
      </c>
      <c r="B1663" t="s">
        <v>4807</v>
      </c>
      <c r="C1663" t="s">
        <v>76</v>
      </c>
      <c r="D1663" t="s">
        <v>4808</v>
      </c>
      <c r="E1663" t="s">
        <v>695</v>
      </c>
      <c r="F1663" t="s">
        <v>4830</v>
      </c>
      <c r="G1663" t="s">
        <v>4831</v>
      </c>
      <c r="H1663" t="s">
        <v>4832</v>
      </c>
      <c r="I1663" t="s">
        <v>34</v>
      </c>
      <c r="J1663" t="s">
        <v>528</v>
      </c>
      <c r="K1663" t="s">
        <v>24</v>
      </c>
      <c r="L1663" t="s">
        <v>1414</v>
      </c>
      <c r="M1663" t="s">
        <v>4833</v>
      </c>
      <c r="N1663" t="s">
        <v>46</v>
      </c>
      <c r="P1663" t="s">
        <v>10438</v>
      </c>
      <c r="Q1663" t="s">
        <v>10416</v>
      </c>
      <c r="R1663">
        <v>1</v>
      </c>
      <c r="S1663" t="s">
        <v>12057</v>
      </c>
      <c r="Y1663" s="4" t="s">
        <v>11156</v>
      </c>
      <c r="Z1663" s="9">
        <v>1</v>
      </c>
    </row>
    <row r="1664" spans="1:26" x14ac:dyDescent="0.25">
      <c r="A1664" t="s">
        <v>4806</v>
      </c>
      <c r="B1664" t="s">
        <v>4807</v>
      </c>
      <c r="C1664" t="s">
        <v>76</v>
      </c>
      <c r="D1664" t="s">
        <v>4808</v>
      </c>
      <c r="E1664" t="s">
        <v>695</v>
      </c>
      <c r="F1664" t="s">
        <v>4830</v>
      </c>
      <c r="G1664" t="s">
        <v>4831</v>
      </c>
      <c r="H1664" t="s">
        <v>4832</v>
      </c>
      <c r="I1664" t="s">
        <v>34</v>
      </c>
      <c r="J1664" t="s">
        <v>528</v>
      </c>
      <c r="K1664" t="s">
        <v>24</v>
      </c>
      <c r="L1664" t="s">
        <v>1414</v>
      </c>
      <c r="M1664" t="s">
        <v>4833</v>
      </c>
      <c r="N1664" t="s">
        <v>46</v>
      </c>
      <c r="P1664" t="s">
        <v>6367</v>
      </c>
      <c r="Q1664" t="s">
        <v>10416</v>
      </c>
      <c r="R1664">
        <v>1</v>
      </c>
      <c r="S1664" t="s">
        <v>12057</v>
      </c>
      <c r="Y1664" s="4" t="s">
        <v>11644</v>
      </c>
      <c r="Z1664" s="9">
        <v>1</v>
      </c>
    </row>
    <row r="1665" spans="1:26" x14ac:dyDescent="0.25">
      <c r="A1665" t="s">
        <v>4806</v>
      </c>
      <c r="B1665" t="s">
        <v>4807</v>
      </c>
      <c r="C1665" t="s">
        <v>76</v>
      </c>
      <c r="D1665" t="s">
        <v>4808</v>
      </c>
      <c r="E1665" t="s">
        <v>695</v>
      </c>
      <c r="F1665" t="s">
        <v>5716</v>
      </c>
      <c r="G1665" t="s">
        <v>5717</v>
      </c>
      <c r="H1665" t="s">
        <v>5718</v>
      </c>
      <c r="I1665" t="s">
        <v>34</v>
      </c>
      <c r="J1665" t="s">
        <v>127</v>
      </c>
      <c r="K1665" t="s">
        <v>24</v>
      </c>
      <c r="L1665" t="s">
        <v>1414</v>
      </c>
      <c r="M1665" t="s">
        <v>5719</v>
      </c>
      <c r="N1665" t="s">
        <v>46</v>
      </c>
      <c r="P1665" t="s">
        <v>228</v>
      </c>
      <c r="Q1665" t="s">
        <v>10138</v>
      </c>
      <c r="R1665">
        <v>1</v>
      </c>
      <c r="S1665" t="s">
        <v>12062</v>
      </c>
      <c r="Y1665" s="4" t="s">
        <v>12476</v>
      </c>
      <c r="Z1665" s="9">
        <v>1</v>
      </c>
    </row>
    <row r="1666" spans="1:26" x14ac:dyDescent="0.25">
      <c r="A1666" t="s">
        <v>4806</v>
      </c>
      <c r="B1666" t="s">
        <v>4807</v>
      </c>
      <c r="C1666" t="s">
        <v>76</v>
      </c>
      <c r="D1666" t="s">
        <v>4808</v>
      </c>
      <c r="E1666" t="s">
        <v>695</v>
      </c>
      <c r="F1666" t="s">
        <v>5716</v>
      </c>
      <c r="G1666" t="s">
        <v>5717</v>
      </c>
      <c r="H1666" t="s">
        <v>5718</v>
      </c>
      <c r="I1666" t="s">
        <v>34</v>
      </c>
      <c r="J1666" t="s">
        <v>127</v>
      </c>
      <c r="K1666" t="s">
        <v>24</v>
      </c>
      <c r="L1666" t="s">
        <v>1414</v>
      </c>
      <c r="M1666" t="s">
        <v>5719</v>
      </c>
      <c r="N1666" t="s">
        <v>46</v>
      </c>
      <c r="P1666" t="s">
        <v>2019</v>
      </c>
      <c r="Q1666" t="s">
        <v>10138</v>
      </c>
      <c r="R1666">
        <v>1</v>
      </c>
      <c r="S1666" t="s">
        <v>12062</v>
      </c>
      <c r="Y1666" s="4" t="s">
        <v>10359</v>
      </c>
      <c r="Z1666" s="9">
        <v>1</v>
      </c>
    </row>
    <row r="1667" spans="1:26" x14ac:dyDescent="0.25">
      <c r="A1667" t="s">
        <v>4806</v>
      </c>
      <c r="B1667" t="s">
        <v>4807</v>
      </c>
      <c r="C1667" t="s">
        <v>76</v>
      </c>
      <c r="D1667" t="s">
        <v>4808</v>
      </c>
      <c r="E1667" t="s">
        <v>695</v>
      </c>
      <c r="F1667" t="s">
        <v>5716</v>
      </c>
      <c r="G1667" t="s">
        <v>5717</v>
      </c>
      <c r="H1667" t="s">
        <v>5718</v>
      </c>
      <c r="I1667" t="s">
        <v>34</v>
      </c>
      <c r="J1667" t="s">
        <v>127</v>
      </c>
      <c r="K1667" t="s">
        <v>24</v>
      </c>
      <c r="L1667" t="s">
        <v>1414</v>
      </c>
      <c r="M1667" t="s">
        <v>5719</v>
      </c>
      <c r="N1667" t="s">
        <v>46</v>
      </c>
      <c r="P1667" t="s">
        <v>4518</v>
      </c>
      <c r="Q1667" t="s">
        <v>10138</v>
      </c>
      <c r="R1667">
        <v>1</v>
      </c>
      <c r="S1667" t="s">
        <v>12062</v>
      </c>
      <c r="Y1667" s="4" t="s">
        <v>11411</v>
      </c>
      <c r="Z1667" s="9">
        <v>1</v>
      </c>
    </row>
    <row r="1668" spans="1:26" x14ac:dyDescent="0.25">
      <c r="A1668" t="s">
        <v>4806</v>
      </c>
      <c r="B1668" t="s">
        <v>4807</v>
      </c>
      <c r="C1668" t="s">
        <v>76</v>
      </c>
      <c r="D1668" t="s">
        <v>4808</v>
      </c>
      <c r="E1668" t="s">
        <v>695</v>
      </c>
      <c r="F1668" t="s">
        <v>5716</v>
      </c>
      <c r="G1668" t="s">
        <v>5717</v>
      </c>
      <c r="H1668" t="s">
        <v>5718</v>
      </c>
      <c r="I1668" t="s">
        <v>34</v>
      </c>
      <c r="J1668" t="s">
        <v>127</v>
      </c>
      <c r="K1668" t="s">
        <v>24</v>
      </c>
      <c r="L1668" t="s">
        <v>1414</v>
      </c>
      <c r="M1668" t="s">
        <v>5719</v>
      </c>
      <c r="N1668" t="s">
        <v>46</v>
      </c>
      <c r="P1668" t="s">
        <v>10311</v>
      </c>
      <c r="Q1668" t="s">
        <v>10138</v>
      </c>
      <c r="R1668">
        <v>1</v>
      </c>
      <c r="S1668" t="s">
        <v>12062</v>
      </c>
      <c r="Y1668" s="4" t="s">
        <v>3809</v>
      </c>
      <c r="Z1668" s="9">
        <v>1</v>
      </c>
    </row>
    <row r="1669" spans="1:26" x14ac:dyDescent="0.25">
      <c r="A1669" t="s">
        <v>4806</v>
      </c>
      <c r="B1669" t="s">
        <v>4807</v>
      </c>
      <c r="C1669" t="s">
        <v>76</v>
      </c>
      <c r="D1669" t="s">
        <v>4808</v>
      </c>
      <c r="E1669" t="s">
        <v>695</v>
      </c>
      <c r="F1669" t="s">
        <v>5716</v>
      </c>
      <c r="G1669" t="s">
        <v>5717</v>
      </c>
      <c r="H1669" t="s">
        <v>5718</v>
      </c>
      <c r="I1669" t="s">
        <v>34</v>
      </c>
      <c r="J1669" t="s">
        <v>127</v>
      </c>
      <c r="K1669" t="s">
        <v>24</v>
      </c>
      <c r="L1669" t="s">
        <v>1414</v>
      </c>
      <c r="M1669" t="s">
        <v>5719</v>
      </c>
      <c r="N1669" t="s">
        <v>46</v>
      </c>
      <c r="P1669" t="s">
        <v>12063</v>
      </c>
      <c r="Q1669" t="s">
        <v>10138</v>
      </c>
      <c r="R1669">
        <v>1</v>
      </c>
      <c r="S1669" t="s">
        <v>12062</v>
      </c>
      <c r="Y1669" s="4" t="s">
        <v>12128</v>
      </c>
      <c r="Z1669" s="9">
        <v>1</v>
      </c>
    </row>
    <row r="1670" spans="1:26" x14ac:dyDescent="0.25">
      <c r="A1670" t="s">
        <v>4806</v>
      </c>
      <c r="B1670" t="s">
        <v>4807</v>
      </c>
      <c r="C1670" t="s">
        <v>76</v>
      </c>
      <c r="D1670" t="s">
        <v>4808</v>
      </c>
      <c r="E1670" t="s">
        <v>695</v>
      </c>
      <c r="F1670" t="s">
        <v>5716</v>
      </c>
      <c r="G1670" t="s">
        <v>5717</v>
      </c>
      <c r="H1670" t="s">
        <v>5718</v>
      </c>
      <c r="I1670" t="s">
        <v>34</v>
      </c>
      <c r="J1670" t="s">
        <v>127</v>
      </c>
      <c r="K1670" t="s">
        <v>24</v>
      </c>
      <c r="L1670" t="s">
        <v>1414</v>
      </c>
      <c r="M1670" t="s">
        <v>5719</v>
      </c>
      <c r="N1670" t="s">
        <v>46</v>
      </c>
      <c r="P1670" t="s">
        <v>12064</v>
      </c>
      <c r="Q1670" t="s">
        <v>10138</v>
      </c>
      <c r="R1670">
        <v>1</v>
      </c>
      <c r="S1670" t="s">
        <v>12062</v>
      </c>
      <c r="Y1670" s="4" t="s">
        <v>10870</v>
      </c>
      <c r="Z1670" s="9">
        <v>1</v>
      </c>
    </row>
    <row r="1671" spans="1:26" x14ac:dyDescent="0.25">
      <c r="A1671" t="s">
        <v>4806</v>
      </c>
      <c r="B1671" t="s">
        <v>4807</v>
      </c>
      <c r="C1671" t="s">
        <v>76</v>
      </c>
      <c r="D1671" t="s">
        <v>4808</v>
      </c>
      <c r="E1671" t="s">
        <v>695</v>
      </c>
      <c r="F1671" t="s">
        <v>5716</v>
      </c>
      <c r="G1671" t="s">
        <v>5717</v>
      </c>
      <c r="H1671" t="s">
        <v>5718</v>
      </c>
      <c r="I1671" t="s">
        <v>34</v>
      </c>
      <c r="J1671" t="s">
        <v>127</v>
      </c>
      <c r="K1671" t="s">
        <v>24</v>
      </c>
      <c r="L1671" t="s">
        <v>1414</v>
      </c>
      <c r="M1671" t="s">
        <v>5719</v>
      </c>
      <c r="N1671" t="s">
        <v>46</v>
      </c>
      <c r="P1671" t="s">
        <v>12065</v>
      </c>
      <c r="Q1671" t="s">
        <v>10138</v>
      </c>
      <c r="R1671">
        <v>1</v>
      </c>
      <c r="S1671" t="s">
        <v>12062</v>
      </c>
      <c r="Y1671" s="4" t="s">
        <v>11569</v>
      </c>
      <c r="Z1671" s="9">
        <v>1</v>
      </c>
    </row>
    <row r="1672" spans="1:26" x14ac:dyDescent="0.25">
      <c r="A1672" t="s">
        <v>4806</v>
      </c>
      <c r="B1672" t="s">
        <v>4807</v>
      </c>
      <c r="C1672" t="s">
        <v>76</v>
      </c>
      <c r="D1672" t="s">
        <v>4808</v>
      </c>
      <c r="E1672" t="s">
        <v>695</v>
      </c>
      <c r="F1672" t="s">
        <v>5716</v>
      </c>
      <c r="G1672" t="s">
        <v>5717</v>
      </c>
      <c r="H1672" t="s">
        <v>5718</v>
      </c>
      <c r="I1672" t="s">
        <v>34</v>
      </c>
      <c r="J1672" t="s">
        <v>127</v>
      </c>
      <c r="K1672" t="s">
        <v>24</v>
      </c>
      <c r="L1672" t="s">
        <v>1414</v>
      </c>
      <c r="M1672" t="s">
        <v>5719</v>
      </c>
      <c r="N1672" t="s">
        <v>46</v>
      </c>
      <c r="P1672" t="s">
        <v>12066</v>
      </c>
      <c r="Q1672" t="s">
        <v>10138</v>
      </c>
      <c r="R1672">
        <v>1</v>
      </c>
      <c r="S1672" t="s">
        <v>12062</v>
      </c>
      <c r="Y1672" s="4" t="s">
        <v>10455</v>
      </c>
      <c r="Z1672" s="9">
        <v>1</v>
      </c>
    </row>
    <row r="1673" spans="1:26" x14ac:dyDescent="0.25">
      <c r="A1673" t="s">
        <v>4806</v>
      </c>
      <c r="B1673" t="s">
        <v>4807</v>
      </c>
      <c r="C1673" t="s">
        <v>76</v>
      </c>
      <c r="D1673" t="s">
        <v>4808</v>
      </c>
      <c r="E1673" t="s">
        <v>695</v>
      </c>
      <c r="F1673" t="s">
        <v>5716</v>
      </c>
      <c r="G1673" t="s">
        <v>5717</v>
      </c>
      <c r="H1673" t="s">
        <v>5718</v>
      </c>
      <c r="I1673" t="s">
        <v>34</v>
      </c>
      <c r="J1673" t="s">
        <v>127</v>
      </c>
      <c r="K1673" t="s">
        <v>24</v>
      </c>
      <c r="L1673" t="s">
        <v>1414</v>
      </c>
      <c r="M1673" t="s">
        <v>5719</v>
      </c>
      <c r="N1673" t="s">
        <v>46</v>
      </c>
      <c r="P1673" t="s">
        <v>12067</v>
      </c>
      <c r="Q1673" t="s">
        <v>10138</v>
      </c>
      <c r="R1673">
        <v>1</v>
      </c>
      <c r="S1673" t="s">
        <v>12062</v>
      </c>
      <c r="Y1673" s="4" t="s">
        <v>12809</v>
      </c>
      <c r="Z1673" s="9">
        <v>1</v>
      </c>
    </row>
    <row r="1674" spans="1:26" x14ac:dyDescent="0.25">
      <c r="A1674" t="s">
        <v>4806</v>
      </c>
      <c r="B1674" t="s">
        <v>4807</v>
      </c>
      <c r="C1674" t="s">
        <v>76</v>
      </c>
      <c r="D1674" t="s">
        <v>4808</v>
      </c>
      <c r="E1674" t="s">
        <v>695</v>
      </c>
      <c r="F1674" t="s">
        <v>5716</v>
      </c>
      <c r="G1674" t="s">
        <v>5717</v>
      </c>
      <c r="H1674" t="s">
        <v>5718</v>
      </c>
      <c r="I1674" t="s">
        <v>34</v>
      </c>
      <c r="J1674" t="s">
        <v>127</v>
      </c>
      <c r="K1674" t="s">
        <v>24</v>
      </c>
      <c r="L1674" t="s">
        <v>1414</v>
      </c>
      <c r="M1674" t="s">
        <v>5719</v>
      </c>
      <c r="N1674" t="s">
        <v>46</v>
      </c>
      <c r="P1674" t="s">
        <v>3844</v>
      </c>
      <c r="Q1674" t="s">
        <v>10138</v>
      </c>
      <c r="R1674">
        <v>1</v>
      </c>
      <c r="S1674" t="s">
        <v>12062</v>
      </c>
      <c r="Y1674" s="4" t="s">
        <v>12386</v>
      </c>
      <c r="Z1674" s="9">
        <v>1</v>
      </c>
    </row>
    <row r="1675" spans="1:26" x14ac:dyDescent="0.25">
      <c r="A1675" t="s">
        <v>4806</v>
      </c>
      <c r="B1675" t="s">
        <v>4807</v>
      </c>
      <c r="C1675" t="s">
        <v>76</v>
      </c>
      <c r="D1675" t="s">
        <v>4808</v>
      </c>
      <c r="E1675" t="s">
        <v>695</v>
      </c>
      <c r="F1675" t="s">
        <v>5716</v>
      </c>
      <c r="G1675" t="s">
        <v>5717</v>
      </c>
      <c r="H1675" t="s">
        <v>5718</v>
      </c>
      <c r="I1675" t="s">
        <v>34</v>
      </c>
      <c r="J1675" t="s">
        <v>127</v>
      </c>
      <c r="K1675" t="s">
        <v>24</v>
      </c>
      <c r="L1675" t="s">
        <v>1414</v>
      </c>
      <c r="M1675" t="s">
        <v>5719</v>
      </c>
      <c r="N1675" t="s">
        <v>46</v>
      </c>
      <c r="P1675" t="s">
        <v>11002</v>
      </c>
      <c r="Q1675" t="s">
        <v>10344</v>
      </c>
      <c r="R1675">
        <v>1</v>
      </c>
      <c r="S1675" t="s">
        <v>12062</v>
      </c>
      <c r="Y1675" s="4" t="s">
        <v>12022</v>
      </c>
      <c r="Z1675" s="9">
        <v>1</v>
      </c>
    </row>
    <row r="1676" spans="1:26" x14ac:dyDescent="0.25">
      <c r="A1676" t="s">
        <v>4806</v>
      </c>
      <c r="B1676" t="s">
        <v>4807</v>
      </c>
      <c r="C1676" t="s">
        <v>76</v>
      </c>
      <c r="D1676" t="s">
        <v>4808</v>
      </c>
      <c r="E1676" t="s">
        <v>695</v>
      </c>
      <c r="F1676" t="s">
        <v>5716</v>
      </c>
      <c r="G1676" t="s">
        <v>5717</v>
      </c>
      <c r="H1676" t="s">
        <v>5718</v>
      </c>
      <c r="I1676" t="s">
        <v>34</v>
      </c>
      <c r="J1676" t="s">
        <v>127</v>
      </c>
      <c r="K1676" t="s">
        <v>24</v>
      </c>
      <c r="L1676" t="s">
        <v>1414</v>
      </c>
      <c r="M1676" t="s">
        <v>5719</v>
      </c>
      <c r="N1676" t="s">
        <v>46</v>
      </c>
      <c r="P1676" t="s">
        <v>10438</v>
      </c>
      <c r="Q1676" t="s">
        <v>10344</v>
      </c>
      <c r="R1676">
        <v>1</v>
      </c>
      <c r="S1676" t="s">
        <v>12062</v>
      </c>
      <c r="Y1676" s="4" t="s">
        <v>12451</v>
      </c>
      <c r="Z1676" s="9">
        <v>1</v>
      </c>
    </row>
    <row r="1677" spans="1:26" x14ac:dyDescent="0.25">
      <c r="A1677" t="s">
        <v>4806</v>
      </c>
      <c r="B1677" t="s">
        <v>4807</v>
      </c>
      <c r="C1677" t="s">
        <v>76</v>
      </c>
      <c r="D1677" t="s">
        <v>4808</v>
      </c>
      <c r="E1677" t="s">
        <v>695</v>
      </c>
      <c r="F1677" t="s">
        <v>5716</v>
      </c>
      <c r="G1677" t="s">
        <v>5717</v>
      </c>
      <c r="H1677" t="s">
        <v>5718</v>
      </c>
      <c r="I1677" t="s">
        <v>34</v>
      </c>
      <c r="J1677" t="s">
        <v>127</v>
      </c>
      <c r="K1677" t="s">
        <v>24</v>
      </c>
      <c r="L1677" t="s">
        <v>1414</v>
      </c>
      <c r="M1677" t="s">
        <v>5719</v>
      </c>
      <c r="N1677" t="s">
        <v>46</v>
      </c>
      <c r="P1677" t="s">
        <v>10637</v>
      </c>
      <c r="Q1677" t="s">
        <v>10621</v>
      </c>
      <c r="R1677">
        <v>1</v>
      </c>
      <c r="S1677" t="s">
        <v>12062</v>
      </c>
      <c r="Y1677" s="4" t="s">
        <v>12566</v>
      </c>
      <c r="Z1677" s="9">
        <v>1</v>
      </c>
    </row>
    <row r="1678" spans="1:26" x14ac:dyDescent="0.25">
      <c r="A1678" t="s">
        <v>4806</v>
      </c>
      <c r="B1678" t="s">
        <v>4807</v>
      </c>
      <c r="C1678" t="s">
        <v>76</v>
      </c>
      <c r="D1678" t="s">
        <v>4808</v>
      </c>
      <c r="E1678" t="s">
        <v>695</v>
      </c>
      <c r="F1678" t="s">
        <v>4809</v>
      </c>
      <c r="G1678" t="s">
        <v>4810</v>
      </c>
      <c r="H1678" t="s">
        <v>4811</v>
      </c>
      <c r="I1678" t="s">
        <v>34</v>
      </c>
      <c r="J1678" t="s">
        <v>120</v>
      </c>
      <c r="K1678" t="s">
        <v>24</v>
      </c>
      <c r="L1678" t="s">
        <v>1414</v>
      </c>
      <c r="M1678" t="s">
        <v>4812</v>
      </c>
      <c r="N1678" t="s">
        <v>46</v>
      </c>
      <c r="P1678" t="s">
        <v>12068</v>
      </c>
      <c r="Q1678" t="s">
        <v>10138</v>
      </c>
      <c r="R1678">
        <v>1</v>
      </c>
      <c r="S1678" t="s">
        <v>10263</v>
      </c>
      <c r="Y1678" s="4" t="s">
        <v>10844</v>
      </c>
      <c r="Z1678" s="9">
        <v>1</v>
      </c>
    </row>
    <row r="1679" spans="1:26" x14ac:dyDescent="0.25">
      <c r="A1679" t="s">
        <v>4806</v>
      </c>
      <c r="B1679" t="s">
        <v>4807</v>
      </c>
      <c r="C1679" t="s">
        <v>76</v>
      </c>
      <c r="D1679" t="s">
        <v>4808</v>
      </c>
      <c r="E1679" t="s">
        <v>695</v>
      </c>
      <c r="F1679" t="s">
        <v>4809</v>
      </c>
      <c r="G1679" t="s">
        <v>4810</v>
      </c>
      <c r="H1679" t="s">
        <v>4811</v>
      </c>
      <c r="I1679" t="s">
        <v>34</v>
      </c>
      <c r="J1679" t="s">
        <v>120</v>
      </c>
      <c r="K1679" t="s">
        <v>24</v>
      </c>
      <c r="L1679" t="s">
        <v>1414</v>
      </c>
      <c r="M1679" t="s">
        <v>4812</v>
      </c>
      <c r="N1679" t="s">
        <v>46</v>
      </c>
      <c r="P1679" t="s">
        <v>12069</v>
      </c>
      <c r="Q1679" t="s">
        <v>10138</v>
      </c>
      <c r="R1679">
        <v>1</v>
      </c>
      <c r="S1679" t="s">
        <v>10263</v>
      </c>
      <c r="Y1679" s="4" t="s">
        <v>12359</v>
      </c>
      <c r="Z1679" s="9">
        <v>1</v>
      </c>
    </row>
    <row r="1680" spans="1:26" x14ac:dyDescent="0.25">
      <c r="A1680" t="s">
        <v>4806</v>
      </c>
      <c r="B1680" t="s">
        <v>4807</v>
      </c>
      <c r="C1680" t="s">
        <v>76</v>
      </c>
      <c r="D1680" t="s">
        <v>4808</v>
      </c>
      <c r="E1680" t="s">
        <v>695</v>
      </c>
      <c r="F1680" t="s">
        <v>4809</v>
      </c>
      <c r="G1680" t="s">
        <v>4810</v>
      </c>
      <c r="H1680" t="s">
        <v>4811</v>
      </c>
      <c r="I1680" t="s">
        <v>34</v>
      </c>
      <c r="J1680" t="s">
        <v>120</v>
      </c>
      <c r="K1680" t="s">
        <v>24</v>
      </c>
      <c r="L1680" t="s">
        <v>1414</v>
      </c>
      <c r="M1680" t="s">
        <v>4812</v>
      </c>
      <c r="N1680" t="s">
        <v>46</v>
      </c>
      <c r="P1680" t="s">
        <v>12070</v>
      </c>
      <c r="Q1680" t="s">
        <v>10138</v>
      </c>
      <c r="R1680">
        <v>1</v>
      </c>
      <c r="S1680" t="s">
        <v>10263</v>
      </c>
      <c r="Y1680" s="4" t="s">
        <v>11551</v>
      </c>
      <c r="Z1680" s="9">
        <v>1</v>
      </c>
    </row>
    <row r="1681" spans="1:26" x14ac:dyDescent="0.25">
      <c r="A1681" t="s">
        <v>4806</v>
      </c>
      <c r="B1681" t="s">
        <v>4807</v>
      </c>
      <c r="C1681" t="s">
        <v>76</v>
      </c>
      <c r="D1681" t="s">
        <v>4808</v>
      </c>
      <c r="E1681" t="s">
        <v>695</v>
      </c>
      <c r="F1681" t="s">
        <v>4809</v>
      </c>
      <c r="G1681" t="s">
        <v>4810</v>
      </c>
      <c r="H1681" t="s">
        <v>4811</v>
      </c>
      <c r="I1681" t="s">
        <v>34</v>
      </c>
      <c r="J1681" t="s">
        <v>120</v>
      </c>
      <c r="K1681" t="s">
        <v>24</v>
      </c>
      <c r="L1681" t="s">
        <v>1414</v>
      </c>
      <c r="M1681" t="s">
        <v>4812</v>
      </c>
      <c r="N1681" t="s">
        <v>46</v>
      </c>
      <c r="P1681" t="s">
        <v>12071</v>
      </c>
      <c r="Q1681" t="s">
        <v>10138</v>
      </c>
      <c r="R1681">
        <v>1</v>
      </c>
      <c r="S1681" t="s">
        <v>10263</v>
      </c>
      <c r="Y1681" s="4" t="s">
        <v>11722</v>
      </c>
      <c r="Z1681" s="9">
        <v>1</v>
      </c>
    </row>
    <row r="1682" spans="1:26" x14ac:dyDescent="0.25">
      <c r="A1682" t="s">
        <v>4806</v>
      </c>
      <c r="B1682" t="s">
        <v>4807</v>
      </c>
      <c r="C1682" t="s">
        <v>76</v>
      </c>
      <c r="D1682" t="s">
        <v>4808</v>
      </c>
      <c r="E1682" t="s">
        <v>695</v>
      </c>
      <c r="F1682" t="s">
        <v>4809</v>
      </c>
      <c r="G1682" t="s">
        <v>4810</v>
      </c>
      <c r="H1682" t="s">
        <v>4811</v>
      </c>
      <c r="I1682" t="s">
        <v>34</v>
      </c>
      <c r="J1682" t="s">
        <v>120</v>
      </c>
      <c r="K1682" t="s">
        <v>24</v>
      </c>
      <c r="L1682" t="s">
        <v>1414</v>
      </c>
      <c r="M1682" t="s">
        <v>4812</v>
      </c>
      <c r="N1682" t="s">
        <v>46</v>
      </c>
      <c r="P1682" t="s">
        <v>12072</v>
      </c>
      <c r="Q1682" t="s">
        <v>10138</v>
      </c>
      <c r="R1682">
        <v>1</v>
      </c>
      <c r="S1682" t="s">
        <v>10263</v>
      </c>
      <c r="Y1682" s="4" t="s">
        <v>12454</v>
      </c>
      <c r="Z1682" s="9">
        <v>1</v>
      </c>
    </row>
    <row r="1683" spans="1:26" x14ac:dyDescent="0.25">
      <c r="A1683" t="s">
        <v>4806</v>
      </c>
      <c r="B1683" t="s">
        <v>4807</v>
      </c>
      <c r="C1683" t="s">
        <v>76</v>
      </c>
      <c r="D1683" t="s">
        <v>4808</v>
      </c>
      <c r="E1683" t="s">
        <v>695</v>
      </c>
      <c r="F1683" t="s">
        <v>4809</v>
      </c>
      <c r="G1683" t="s">
        <v>4810</v>
      </c>
      <c r="H1683" t="s">
        <v>4811</v>
      </c>
      <c r="I1683" t="s">
        <v>34</v>
      </c>
      <c r="J1683" t="s">
        <v>120</v>
      </c>
      <c r="K1683" t="s">
        <v>24</v>
      </c>
      <c r="L1683" t="s">
        <v>1414</v>
      </c>
      <c r="M1683" t="s">
        <v>4812</v>
      </c>
      <c r="N1683" t="s">
        <v>46</v>
      </c>
      <c r="P1683" t="s">
        <v>12073</v>
      </c>
      <c r="Q1683" t="s">
        <v>10138</v>
      </c>
      <c r="R1683">
        <v>1</v>
      </c>
      <c r="S1683" t="s">
        <v>10263</v>
      </c>
      <c r="Y1683" s="4" t="s">
        <v>12309</v>
      </c>
      <c r="Z1683" s="9">
        <v>1</v>
      </c>
    </row>
    <row r="1684" spans="1:26" x14ac:dyDescent="0.25">
      <c r="A1684" t="s">
        <v>4806</v>
      </c>
      <c r="B1684" t="s">
        <v>4807</v>
      </c>
      <c r="C1684" t="s">
        <v>76</v>
      </c>
      <c r="D1684" t="s">
        <v>4808</v>
      </c>
      <c r="E1684" t="s">
        <v>695</v>
      </c>
      <c r="F1684" t="s">
        <v>4809</v>
      </c>
      <c r="G1684" t="s">
        <v>4810</v>
      </c>
      <c r="H1684" t="s">
        <v>4811</v>
      </c>
      <c r="I1684" t="s">
        <v>34</v>
      </c>
      <c r="J1684" t="s">
        <v>120</v>
      </c>
      <c r="K1684" t="s">
        <v>24</v>
      </c>
      <c r="L1684" t="s">
        <v>1414</v>
      </c>
      <c r="M1684" t="s">
        <v>4812</v>
      </c>
      <c r="N1684" t="s">
        <v>46</v>
      </c>
      <c r="P1684" t="s">
        <v>12074</v>
      </c>
      <c r="Q1684" t="s">
        <v>10138</v>
      </c>
      <c r="R1684">
        <v>1</v>
      </c>
      <c r="S1684" t="s">
        <v>10263</v>
      </c>
      <c r="Y1684" s="4" t="s">
        <v>11187</v>
      </c>
      <c r="Z1684" s="9">
        <v>1</v>
      </c>
    </row>
    <row r="1685" spans="1:26" x14ac:dyDescent="0.25">
      <c r="A1685" t="s">
        <v>4806</v>
      </c>
      <c r="B1685" t="s">
        <v>4807</v>
      </c>
      <c r="C1685" t="s">
        <v>76</v>
      </c>
      <c r="D1685" t="s">
        <v>4808</v>
      </c>
      <c r="E1685" t="s">
        <v>695</v>
      </c>
      <c r="F1685" t="s">
        <v>4809</v>
      </c>
      <c r="G1685" t="s">
        <v>4810</v>
      </c>
      <c r="H1685" t="s">
        <v>4811</v>
      </c>
      <c r="I1685" t="s">
        <v>34</v>
      </c>
      <c r="J1685" t="s">
        <v>120</v>
      </c>
      <c r="K1685" t="s">
        <v>24</v>
      </c>
      <c r="L1685" t="s">
        <v>1414</v>
      </c>
      <c r="M1685" t="s">
        <v>4812</v>
      </c>
      <c r="N1685" t="s">
        <v>46</v>
      </c>
      <c r="P1685" t="s">
        <v>12075</v>
      </c>
      <c r="Q1685" t="s">
        <v>10138</v>
      </c>
      <c r="R1685">
        <v>1</v>
      </c>
      <c r="S1685" t="s">
        <v>10263</v>
      </c>
      <c r="Y1685" s="4" t="s">
        <v>12314</v>
      </c>
      <c r="Z1685" s="9">
        <v>1</v>
      </c>
    </row>
    <row r="1686" spans="1:26" x14ac:dyDescent="0.25">
      <c r="A1686" t="s">
        <v>4806</v>
      </c>
      <c r="B1686" t="s">
        <v>4807</v>
      </c>
      <c r="C1686" t="s">
        <v>76</v>
      </c>
      <c r="D1686" t="s">
        <v>4808</v>
      </c>
      <c r="E1686" t="s">
        <v>695</v>
      </c>
      <c r="F1686" t="s">
        <v>4809</v>
      </c>
      <c r="G1686" t="s">
        <v>4810</v>
      </c>
      <c r="H1686" t="s">
        <v>4811</v>
      </c>
      <c r="I1686" t="s">
        <v>34</v>
      </c>
      <c r="J1686" t="s">
        <v>120</v>
      </c>
      <c r="K1686" t="s">
        <v>24</v>
      </c>
      <c r="L1686" t="s">
        <v>1414</v>
      </c>
      <c r="M1686" t="s">
        <v>4812</v>
      </c>
      <c r="N1686" t="s">
        <v>46</v>
      </c>
      <c r="P1686" t="s">
        <v>12076</v>
      </c>
      <c r="Q1686" t="s">
        <v>10138</v>
      </c>
      <c r="R1686">
        <v>1</v>
      </c>
      <c r="S1686" t="s">
        <v>10263</v>
      </c>
      <c r="Y1686" s="4" t="s">
        <v>11200</v>
      </c>
      <c r="Z1686" s="9">
        <v>1</v>
      </c>
    </row>
    <row r="1687" spans="1:26" x14ac:dyDescent="0.25">
      <c r="A1687" t="s">
        <v>4806</v>
      </c>
      <c r="B1687" t="s">
        <v>4807</v>
      </c>
      <c r="C1687" t="s">
        <v>76</v>
      </c>
      <c r="D1687" t="s">
        <v>4808</v>
      </c>
      <c r="E1687" t="s">
        <v>695</v>
      </c>
      <c r="F1687" t="s">
        <v>4809</v>
      </c>
      <c r="G1687" t="s">
        <v>4810</v>
      </c>
      <c r="H1687" t="s">
        <v>4811</v>
      </c>
      <c r="I1687" t="s">
        <v>34</v>
      </c>
      <c r="J1687" t="s">
        <v>120</v>
      </c>
      <c r="K1687" t="s">
        <v>24</v>
      </c>
      <c r="L1687" t="s">
        <v>1414</v>
      </c>
      <c r="M1687" t="s">
        <v>4812</v>
      </c>
      <c r="N1687" t="s">
        <v>46</v>
      </c>
      <c r="P1687" t="s">
        <v>12077</v>
      </c>
      <c r="Q1687" t="s">
        <v>10138</v>
      </c>
      <c r="R1687">
        <v>1</v>
      </c>
      <c r="S1687" t="s">
        <v>10263</v>
      </c>
      <c r="Y1687" s="4" t="s">
        <v>12315</v>
      </c>
      <c r="Z1687" s="9">
        <v>1</v>
      </c>
    </row>
    <row r="1688" spans="1:26" x14ac:dyDescent="0.25">
      <c r="A1688" t="s">
        <v>4806</v>
      </c>
      <c r="B1688" t="s">
        <v>4807</v>
      </c>
      <c r="C1688" t="s">
        <v>76</v>
      </c>
      <c r="D1688" t="s">
        <v>4808</v>
      </c>
      <c r="E1688" t="s">
        <v>695</v>
      </c>
      <c r="F1688" t="s">
        <v>4809</v>
      </c>
      <c r="G1688" t="s">
        <v>4810</v>
      </c>
      <c r="H1688" t="s">
        <v>4811</v>
      </c>
      <c r="I1688" t="s">
        <v>34</v>
      </c>
      <c r="J1688" t="s">
        <v>120</v>
      </c>
      <c r="K1688" t="s">
        <v>24</v>
      </c>
      <c r="L1688" t="s">
        <v>1414</v>
      </c>
      <c r="M1688" t="s">
        <v>4812</v>
      </c>
      <c r="N1688" t="s">
        <v>46</v>
      </c>
      <c r="P1688" t="s">
        <v>12078</v>
      </c>
      <c r="Q1688" t="s">
        <v>10138</v>
      </c>
      <c r="R1688">
        <v>1</v>
      </c>
      <c r="S1688" t="s">
        <v>10263</v>
      </c>
      <c r="Y1688" s="4" t="s">
        <v>10656</v>
      </c>
      <c r="Z1688" s="9">
        <v>1</v>
      </c>
    </row>
    <row r="1689" spans="1:26" x14ac:dyDescent="0.25">
      <c r="A1689" t="s">
        <v>4806</v>
      </c>
      <c r="B1689" t="s">
        <v>4807</v>
      </c>
      <c r="C1689" t="s">
        <v>76</v>
      </c>
      <c r="D1689" t="s">
        <v>4808</v>
      </c>
      <c r="E1689" t="s">
        <v>695</v>
      </c>
      <c r="F1689" t="s">
        <v>4809</v>
      </c>
      <c r="G1689" t="s">
        <v>4810</v>
      </c>
      <c r="H1689" t="s">
        <v>4811</v>
      </c>
      <c r="I1689" t="s">
        <v>34</v>
      </c>
      <c r="J1689" t="s">
        <v>120</v>
      </c>
      <c r="K1689" t="s">
        <v>24</v>
      </c>
      <c r="L1689" t="s">
        <v>1414</v>
      </c>
      <c r="M1689" t="s">
        <v>4812</v>
      </c>
      <c r="N1689" t="s">
        <v>46</v>
      </c>
      <c r="P1689" t="s">
        <v>10592</v>
      </c>
      <c r="Q1689" t="s">
        <v>10138</v>
      </c>
      <c r="R1689">
        <v>1</v>
      </c>
      <c r="S1689" t="s">
        <v>10263</v>
      </c>
      <c r="Y1689" s="4" t="s">
        <v>11149</v>
      </c>
      <c r="Z1689" s="9">
        <v>1</v>
      </c>
    </row>
    <row r="1690" spans="1:26" x14ac:dyDescent="0.25">
      <c r="A1690" t="s">
        <v>4806</v>
      </c>
      <c r="B1690" t="s">
        <v>4807</v>
      </c>
      <c r="C1690" t="s">
        <v>76</v>
      </c>
      <c r="D1690" t="s">
        <v>4808</v>
      </c>
      <c r="E1690" t="s">
        <v>695</v>
      </c>
      <c r="F1690" t="s">
        <v>4809</v>
      </c>
      <c r="G1690" t="s">
        <v>4810</v>
      </c>
      <c r="H1690" t="s">
        <v>4811</v>
      </c>
      <c r="I1690" t="s">
        <v>34</v>
      </c>
      <c r="J1690" t="s">
        <v>120</v>
      </c>
      <c r="K1690" t="s">
        <v>24</v>
      </c>
      <c r="L1690" t="s">
        <v>1414</v>
      </c>
      <c r="M1690" t="s">
        <v>4812</v>
      </c>
      <c r="N1690" t="s">
        <v>46</v>
      </c>
      <c r="P1690" t="s">
        <v>12079</v>
      </c>
      <c r="Q1690" t="s">
        <v>10138</v>
      </c>
      <c r="R1690">
        <v>1</v>
      </c>
      <c r="S1690" t="s">
        <v>10263</v>
      </c>
      <c r="Y1690" s="4" t="s">
        <v>11037</v>
      </c>
      <c r="Z1690" s="9">
        <v>1</v>
      </c>
    </row>
    <row r="1691" spans="1:26" x14ac:dyDescent="0.25">
      <c r="A1691" t="s">
        <v>4806</v>
      </c>
      <c r="B1691" t="s">
        <v>4807</v>
      </c>
      <c r="C1691" t="s">
        <v>76</v>
      </c>
      <c r="D1691" t="s">
        <v>4808</v>
      </c>
      <c r="E1691" t="s">
        <v>695</v>
      </c>
      <c r="F1691" t="s">
        <v>4809</v>
      </c>
      <c r="G1691" t="s">
        <v>4810</v>
      </c>
      <c r="H1691" t="s">
        <v>4811</v>
      </c>
      <c r="I1691" t="s">
        <v>34</v>
      </c>
      <c r="J1691" t="s">
        <v>120</v>
      </c>
      <c r="K1691" t="s">
        <v>24</v>
      </c>
      <c r="L1691" t="s">
        <v>1414</v>
      </c>
      <c r="M1691" t="s">
        <v>4812</v>
      </c>
      <c r="N1691" t="s">
        <v>46</v>
      </c>
      <c r="P1691" t="s">
        <v>12080</v>
      </c>
      <c r="Q1691" t="s">
        <v>10138</v>
      </c>
      <c r="R1691">
        <v>1</v>
      </c>
      <c r="S1691" t="s">
        <v>10263</v>
      </c>
      <c r="Y1691" s="4" t="s">
        <v>10881</v>
      </c>
      <c r="Z1691" s="9">
        <v>1</v>
      </c>
    </row>
    <row r="1692" spans="1:26" x14ac:dyDescent="0.25">
      <c r="A1692" t="s">
        <v>4806</v>
      </c>
      <c r="B1692" t="s">
        <v>4807</v>
      </c>
      <c r="C1692" t="s">
        <v>76</v>
      </c>
      <c r="D1692" t="s">
        <v>4808</v>
      </c>
      <c r="E1692" t="s">
        <v>695</v>
      </c>
      <c r="F1692" t="s">
        <v>4809</v>
      </c>
      <c r="G1692" t="s">
        <v>4810</v>
      </c>
      <c r="H1692" t="s">
        <v>4811</v>
      </c>
      <c r="I1692" t="s">
        <v>34</v>
      </c>
      <c r="J1692" t="s">
        <v>120</v>
      </c>
      <c r="K1692" t="s">
        <v>24</v>
      </c>
      <c r="L1692" t="s">
        <v>1414</v>
      </c>
      <c r="M1692" t="s">
        <v>4812</v>
      </c>
      <c r="N1692" t="s">
        <v>46</v>
      </c>
      <c r="P1692" t="s">
        <v>12081</v>
      </c>
      <c r="Q1692" t="s">
        <v>10138</v>
      </c>
      <c r="R1692">
        <v>1</v>
      </c>
      <c r="S1692" t="s">
        <v>10263</v>
      </c>
      <c r="Y1692" s="4" t="s">
        <v>12488</v>
      </c>
      <c r="Z1692" s="9">
        <v>1</v>
      </c>
    </row>
    <row r="1693" spans="1:26" x14ac:dyDescent="0.25">
      <c r="A1693" t="s">
        <v>4235</v>
      </c>
      <c r="C1693" t="s">
        <v>76</v>
      </c>
      <c r="D1693" t="s">
        <v>4236</v>
      </c>
      <c r="E1693" t="s">
        <v>18</v>
      </c>
      <c r="F1693" t="s">
        <v>4237</v>
      </c>
      <c r="G1693" t="s">
        <v>4238</v>
      </c>
      <c r="H1693" t="s">
        <v>4239</v>
      </c>
      <c r="I1693" t="s">
        <v>34</v>
      </c>
      <c r="J1693" t="s">
        <v>463</v>
      </c>
      <c r="K1693" t="s">
        <v>24</v>
      </c>
      <c r="L1693" t="s">
        <v>4240</v>
      </c>
      <c r="M1693" t="s">
        <v>4241</v>
      </c>
      <c r="N1693" t="s">
        <v>46</v>
      </c>
      <c r="P1693" t="s">
        <v>12082</v>
      </c>
      <c r="Q1693" t="s">
        <v>10713</v>
      </c>
      <c r="R1693">
        <v>1</v>
      </c>
      <c r="S1693" t="s">
        <v>12083</v>
      </c>
      <c r="Y1693" s="4" t="s">
        <v>11477</v>
      </c>
      <c r="Z1693" s="9">
        <v>1</v>
      </c>
    </row>
    <row r="1694" spans="1:26" x14ac:dyDescent="0.25">
      <c r="A1694" t="s">
        <v>4235</v>
      </c>
      <c r="C1694" t="s">
        <v>76</v>
      </c>
      <c r="D1694" t="s">
        <v>4236</v>
      </c>
      <c r="E1694" t="s">
        <v>18</v>
      </c>
      <c r="F1694" t="s">
        <v>4237</v>
      </c>
      <c r="G1694" t="s">
        <v>4238</v>
      </c>
      <c r="H1694" t="s">
        <v>4239</v>
      </c>
      <c r="I1694" t="s">
        <v>34</v>
      </c>
      <c r="J1694" t="s">
        <v>463</v>
      </c>
      <c r="K1694" t="s">
        <v>24</v>
      </c>
      <c r="L1694" t="s">
        <v>4240</v>
      </c>
      <c r="M1694" t="s">
        <v>4241</v>
      </c>
      <c r="N1694" t="s">
        <v>46</v>
      </c>
      <c r="P1694" t="s">
        <v>12084</v>
      </c>
      <c r="Q1694" t="s">
        <v>11603</v>
      </c>
      <c r="R1694">
        <v>1</v>
      </c>
      <c r="S1694" t="s">
        <v>12083</v>
      </c>
      <c r="Y1694" s="4" t="s">
        <v>12491</v>
      </c>
      <c r="Z1694" s="9">
        <v>1</v>
      </c>
    </row>
    <row r="1695" spans="1:26" x14ac:dyDescent="0.25">
      <c r="A1695" t="s">
        <v>4235</v>
      </c>
      <c r="C1695" t="s">
        <v>76</v>
      </c>
      <c r="D1695" t="s">
        <v>4236</v>
      </c>
      <c r="E1695" t="s">
        <v>18</v>
      </c>
      <c r="F1695" t="s">
        <v>4237</v>
      </c>
      <c r="G1695" t="s">
        <v>4238</v>
      </c>
      <c r="H1695" t="s">
        <v>4239</v>
      </c>
      <c r="I1695" t="s">
        <v>34</v>
      </c>
      <c r="J1695" t="s">
        <v>463</v>
      </c>
      <c r="K1695" t="s">
        <v>24</v>
      </c>
      <c r="L1695" t="s">
        <v>4240</v>
      </c>
      <c r="M1695" t="s">
        <v>4241</v>
      </c>
      <c r="N1695" t="s">
        <v>46</v>
      </c>
      <c r="P1695" t="s">
        <v>12085</v>
      </c>
      <c r="Q1695" t="s">
        <v>11603</v>
      </c>
      <c r="R1695">
        <v>1</v>
      </c>
      <c r="S1695" t="s">
        <v>12083</v>
      </c>
      <c r="Y1695" s="4" t="s">
        <v>11444</v>
      </c>
      <c r="Z1695" s="9">
        <v>1</v>
      </c>
    </row>
    <row r="1696" spans="1:26" x14ac:dyDescent="0.25">
      <c r="A1696" t="s">
        <v>4235</v>
      </c>
      <c r="C1696" t="s">
        <v>76</v>
      </c>
      <c r="D1696" t="s">
        <v>4236</v>
      </c>
      <c r="E1696" t="s">
        <v>18</v>
      </c>
      <c r="F1696" t="s">
        <v>4237</v>
      </c>
      <c r="G1696" t="s">
        <v>4238</v>
      </c>
      <c r="H1696" t="s">
        <v>4239</v>
      </c>
      <c r="I1696" t="s">
        <v>34</v>
      </c>
      <c r="J1696" t="s">
        <v>463</v>
      </c>
      <c r="K1696" t="s">
        <v>24</v>
      </c>
      <c r="L1696" t="s">
        <v>4240</v>
      </c>
      <c r="M1696" t="s">
        <v>4241</v>
      </c>
      <c r="N1696" t="s">
        <v>46</v>
      </c>
      <c r="P1696" t="s">
        <v>12086</v>
      </c>
      <c r="Q1696" t="s">
        <v>11603</v>
      </c>
      <c r="R1696">
        <v>1</v>
      </c>
      <c r="S1696" t="s">
        <v>12083</v>
      </c>
      <c r="Y1696" s="4" t="s">
        <v>11637</v>
      </c>
      <c r="Z1696" s="9">
        <v>1</v>
      </c>
    </row>
    <row r="1697" spans="1:26" x14ac:dyDescent="0.25">
      <c r="A1697" t="s">
        <v>4235</v>
      </c>
      <c r="C1697" t="s">
        <v>76</v>
      </c>
      <c r="D1697" t="s">
        <v>4236</v>
      </c>
      <c r="E1697" t="s">
        <v>18</v>
      </c>
      <c r="F1697" t="s">
        <v>4237</v>
      </c>
      <c r="G1697" t="s">
        <v>4238</v>
      </c>
      <c r="H1697" t="s">
        <v>4239</v>
      </c>
      <c r="I1697" t="s">
        <v>34</v>
      </c>
      <c r="J1697" t="s">
        <v>463</v>
      </c>
      <c r="K1697" t="s">
        <v>24</v>
      </c>
      <c r="L1697" t="s">
        <v>4240</v>
      </c>
      <c r="M1697" t="s">
        <v>4241</v>
      </c>
      <c r="N1697" t="s">
        <v>46</v>
      </c>
      <c r="P1697" t="s">
        <v>12087</v>
      </c>
      <c r="Q1697" t="s">
        <v>10720</v>
      </c>
      <c r="R1697">
        <v>1</v>
      </c>
      <c r="S1697" t="s">
        <v>12083</v>
      </c>
      <c r="Y1697" s="4" t="s">
        <v>11698</v>
      </c>
      <c r="Z1697" s="9">
        <v>1</v>
      </c>
    </row>
    <row r="1698" spans="1:26" x14ac:dyDescent="0.25">
      <c r="A1698" t="s">
        <v>4235</v>
      </c>
      <c r="C1698" t="s">
        <v>76</v>
      </c>
      <c r="D1698" t="s">
        <v>4236</v>
      </c>
      <c r="E1698" t="s">
        <v>18</v>
      </c>
      <c r="F1698" t="s">
        <v>4237</v>
      </c>
      <c r="G1698" t="s">
        <v>4238</v>
      </c>
      <c r="H1698" t="s">
        <v>4239</v>
      </c>
      <c r="I1698" t="s">
        <v>34</v>
      </c>
      <c r="J1698" t="s">
        <v>463</v>
      </c>
      <c r="K1698" t="s">
        <v>24</v>
      </c>
      <c r="L1698" t="s">
        <v>4240</v>
      </c>
      <c r="M1698" t="s">
        <v>4241</v>
      </c>
      <c r="N1698" t="s">
        <v>46</v>
      </c>
      <c r="P1698" t="s">
        <v>12088</v>
      </c>
      <c r="Q1698" t="s">
        <v>11795</v>
      </c>
      <c r="R1698">
        <v>1</v>
      </c>
      <c r="S1698" t="s">
        <v>12083</v>
      </c>
      <c r="Y1698" s="4" t="s">
        <v>11563</v>
      </c>
      <c r="Z1698" s="9">
        <v>1</v>
      </c>
    </row>
    <row r="1699" spans="1:26" x14ac:dyDescent="0.25">
      <c r="A1699" t="s">
        <v>4235</v>
      </c>
      <c r="C1699" t="s">
        <v>76</v>
      </c>
      <c r="D1699" t="s">
        <v>4236</v>
      </c>
      <c r="E1699" t="s">
        <v>18</v>
      </c>
      <c r="F1699" t="s">
        <v>4237</v>
      </c>
      <c r="G1699" t="s">
        <v>4238</v>
      </c>
      <c r="H1699" t="s">
        <v>4239</v>
      </c>
      <c r="I1699" t="s">
        <v>34</v>
      </c>
      <c r="J1699" t="s">
        <v>463</v>
      </c>
      <c r="K1699" t="s">
        <v>24</v>
      </c>
      <c r="L1699" t="s">
        <v>4240</v>
      </c>
      <c r="M1699" t="s">
        <v>4241</v>
      </c>
      <c r="N1699" t="s">
        <v>46</v>
      </c>
      <c r="P1699" t="s">
        <v>12089</v>
      </c>
      <c r="Q1699" t="s">
        <v>12090</v>
      </c>
      <c r="R1699">
        <v>1</v>
      </c>
      <c r="S1699" t="s">
        <v>12083</v>
      </c>
      <c r="Y1699" s="4" t="s">
        <v>11600</v>
      </c>
      <c r="Z1699" s="9">
        <v>1</v>
      </c>
    </row>
    <row r="1700" spans="1:26" x14ac:dyDescent="0.25">
      <c r="A1700" t="s">
        <v>4235</v>
      </c>
      <c r="C1700" t="s">
        <v>76</v>
      </c>
      <c r="D1700" t="s">
        <v>4236</v>
      </c>
      <c r="E1700" t="s">
        <v>18</v>
      </c>
      <c r="F1700" t="s">
        <v>4237</v>
      </c>
      <c r="G1700" t="s">
        <v>4238</v>
      </c>
      <c r="H1700" t="s">
        <v>4239</v>
      </c>
      <c r="I1700" t="s">
        <v>34</v>
      </c>
      <c r="J1700" t="s">
        <v>463</v>
      </c>
      <c r="K1700" t="s">
        <v>24</v>
      </c>
      <c r="L1700" t="s">
        <v>4240</v>
      </c>
      <c r="M1700" t="s">
        <v>4241</v>
      </c>
      <c r="N1700" t="s">
        <v>46</v>
      </c>
      <c r="P1700" t="s">
        <v>12091</v>
      </c>
      <c r="Q1700" t="s">
        <v>10459</v>
      </c>
      <c r="R1700">
        <v>1</v>
      </c>
      <c r="S1700" t="s">
        <v>12083</v>
      </c>
      <c r="Y1700" s="4" t="s">
        <v>12882</v>
      </c>
      <c r="Z1700" s="9">
        <v>1</v>
      </c>
    </row>
    <row r="1701" spans="1:26" x14ac:dyDescent="0.25">
      <c r="A1701" t="s">
        <v>4235</v>
      </c>
      <c r="C1701" t="s">
        <v>76</v>
      </c>
      <c r="D1701" t="s">
        <v>4236</v>
      </c>
      <c r="E1701" t="s">
        <v>18</v>
      </c>
      <c r="F1701" t="s">
        <v>4237</v>
      </c>
      <c r="G1701" t="s">
        <v>4238</v>
      </c>
      <c r="H1701" t="s">
        <v>4239</v>
      </c>
      <c r="I1701" t="s">
        <v>34</v>
      </c>
      <c r="J1701" t="s">
        <v>463</v>
      </c>
      <c r="K1701" t="s">
        <v>24</v>
      </c>
      <c r="L1701" t="s">
        <v>4240</v>
      </c>
      <c r="M1701" t="s">
        <v>4241</v>
      </c>
      <c r="N1701" t="s">
        <v>46</v>
      </c>
      <c r="P1701" t="s">
        <v>12092</v>
      </c>
      <c r="Q1701" t="s">
        <v>11500</v>
      </c>
      <c r="R1701">
        <v>1</v>
      </c>
      <c r="S1701" t="s">
        <v>12083</v>
      </c>
      <c r="Y1701" s="4" t="s">
        <v>10366</v>
      </c>
      <c r="Z1701" s="9">
        <v>1</v>
      </c>
    </row>
    <row r="1702" spans="1:26" x14ac:dyDescent="0.25">
      <c r="A1702" t="s">
        <v>4235</v>
      </c>
      <c r="C1702" t="s">
        <v>76</v>
      </c>
      <c r="D1702" t="s">
        <v>4236</v>
      </c>
      <c r="E1702" t="s">
        <v>18</v>
      </c>
      <c r="F1702" t="s">
        <v>4237</v>
      </c>
      <c r="G1702" t="s">
        <v>4238</v>
      </c>
      <c r="H1702" t="s">
        <v>4239</v>
      </c>
      <c r="I1702" t="s">
        <v>34</v>
      </c>
      <c r="J1702" t="s">
        <v>463</v>
      </c>
      <c r="K1702" t="s">
        <v>24</v>
      </c>
      <c r="L1702" t="s">
        <v>4240</v>
      </c>
      <c r="M1702" t="s">
        <v>4241</v>
      </c>
      <c r="N1702" t="s">
        <v>46</v>
      </c>
      <c r="P1702" t="s">
        <v>12093</v>
      </c>
      <c r="Q1702" t="s">
        <v>11500</v>
      </c>
      <c r="R1702">
        <v>1</v>
      </c>
      <c r="S1702" t="s">
        <v>12083</v>
      </c>
      <c r="Y1702" s="4" t="s">
        <v>12169</v>
      </c>
      <c r="Z1702" s="9">
        <v>1</v>
      </c>
    </row>
    <row r="1703" spans="1:26" x14ac:dyDescent="0.25">
      <c r="A1703" t="s">
        <v>4235</v>
      </c>
      <c r="C1703" t="s">
        <v>76</v>
      </c>
      <c r="D1703" t="s">
        <v>4236</v>
      </c>
      <c r="E1703" t="s">
        <v>18</v>
      </c>
      <c r="F1703" t="s">
        <v>4237</v>
      </c>
      <c r="G1703" t="s">
        <v>4238</v>
      </c>
      <c r="H1703" t="s">
        <v>4239</v>
      </c>
      <c r="I1703" t="s">
        <v>34</v>
      </c>
      <c r="J1703" t="s">
        <v>463</v>
      </c>
      <c r="K1703" t="s">
        <v>24</v>
      </c>
      <c r="L1703" t="s">
        <v>4240</v>
      </c>
      <c r="M1703" t="s">
        <v>4241</v>
      </c>
      <c r="N1703" t="s">
        <v>46</v>
      </c>
      <c r="P1703" t="s">
        <v>12094</v>
      </c>
      <c r="Q1703" t="s">
        <v>12095</v>
      </c>
      <c r="R1703">
        <v>1</v>
      </c>
      <c r="S1703" t="s">
        <v>12083</v>
      </c>
      <c r="Y1703" s="4" t="s">
        <v>11300</v>
      </c>
      <c r="Z1703" s="9">
        <v>1</v>
      </c>
    </row>
    <row r="1704" spans="1:26" x14ac:dyDescent="0.25">
      <c r="A1704" t="s">
        <v>4235</v>
      </c>
      <c r="C1704" t="s">
        <v>76</v>
      </c>
      <c r="D1704" t="s">
        <v>4236</v>
      </c>
      <c r="E1704" t="s">
        <v>18</v>
      </c>
      <c r="F1704" t="s">
        <v>4237</v>
      </c>
      <c r="G1704" t="s">
        <v>4238</v>
      </c>
      <c r="H1704" t="s">
        <v>4239</v>
      </c>
      <c r="I1704" t="s">
        <v>34</v>
      </c>
      <c r="J1704" t="s">
        <v>463</v>
      </c>
      <c r="K1704" t="s">
        <v>24</v>
      </c>
      <c r="L1704" t="s">
        <v>4240</v>
      </c>
      <c r="M1704" t="s">
        <v>4241</v>
      </c>
      <c r="N1704" t="s">
        <v>46</v>
      </c>
      <c r="P1704" t="s">
        <v>12096</v>
      </c>
      <c r="Q1704" t="s">
        <v>12095</v>
      </c>
      <c r="R1704">
        <v>1</v>
      </c>
      <c r="S1704" t="s">
        <v>12083</v>
      </c>
      <c r="Y1704" s="4" t="s">
        <v>11710</v>
      </c>
      <c r="Z1704" s="9">
        <v>1</v>
      </c>
    </row>
    <row r="1705" spans="1:26" x14ac:dyDescent="0.25">
      <c r="A1705" t="s">
        <v>763</v>
      </c>
      <c r="B1705" t="s">
        <v>764</v>
      </c>
      <c r="C1705" t="s">
        <v>76</v>
      </c>
      <c r="D1705" t="s">
        <v>765</v>
      </c>
      <c r="E1705" t="s">
        <v>695</v>
      </c>
      <c r="F1705" t="s">
        <v>766</v>
      </c>
      <c r="G1705" t="s">
        <v>767</v>
      </c>
      <c r="H1705" t="s">
        <v>768</v>
      </c>
      <c r="I1705" t="s">
        <v>34</v>
      </c>
      <c r="J1705" t="s">
        <v>769</v>
      </c>
      <c r="K1705" t="s">
        <v>24</v>
      </c>
      <c r="L1705" t="s">
        <v>82</v>
      </c>
      <c r="M1705" t="s">
        <v>770</v>
      </c>
      <c r="N1705" t="s">
        <v>46</v>
      </c>
      <c r="P1705" t="s">
        <v>10579</v>
      </c>
      <c r="Q1705" t="s">
        <v>10306</v>
      </c>
      <c r="R1705">
        <v>1</v>
      </c>
      <c r="S1705" t="s">
        <v>12097</v>
      </c>
      <c r="Y1705" s="4" t="s">
        <v>13065</v>
      </c>
      <c r="Z1705" s="9">
        <v>1</v>
      </c>
    </row>
    <row r="1706" spans="1:26" x14ac:dyDescent="0.25">
      <c r="A1706" t="s">
        <v>763</v>
      </c>
      <c r="B1706" t="s">
        <v>764</v>
      </c>
      <c r="C1706" t="s">
        <v>76</v>
      </c>
      <c r="D1706" t="s">
        <v>765</v>
      </c>
      <c r="E1706" t="s">
        <v>695</v>
      </c>
      <c r="F1706" t="s">
        <v>766</v>
      </c>
      <c r="G1706" t="s">
        <v>767</v>
      </c>
      <c r="H1706" t="s">
        <v>768</v>
      </c>
      <c r="I1706" t="s">
        <v>34</v>
      </c>
      <c r="J1706" t="s">
        <v>769</v>
      </c>
      <c r="K1706" t="s">
        <v>24</v>
      </c>
      <c r="L1706" t="s">
        <v>82</v>
      </c>
      <c r="M1706" t="s">
        <v>770</v>
      </c>
      <c r="N1706" t="s">
        <v>46</v>
      </c>
      <c r="P1706" t="s">
        <v>12098</v>
      </c>
      <c r="Q1706" t="s">
        <v>10306</v>
      </c>
      <c r="R1706">
        <v>1</v>
      </c>
      <c r="S1706" t="s">
        <v>12097</v>
      </c>
      <c r="Y1706" s="4" t="s">
        <v>11718</v>
      </c>
      <c r="Z1706" s="9">
        <v>1</v>
      </c>
    </row>
    <row r="1707" spans="1:26" x14ac:dyDescent="0.25">
      <c r="A1707" t="s">
        <v>763</v>
      </c>
      <c r="B1707" t="s">
        <v>764</v>
      </c>
      <c r="C1707" t="s">
        <v>76</v>
      </c>
      <c r="D1707" t="s">
        <v>765</v>
      </c>
      <c r="E1707" t="s">
        <v>695</v>
      </c>
      <c r="F1707" t="s">
        <v>766</v>
      </c>
      <c r="G1707" t="s">
        <v>767</v>
      </c>
      <c r="H1707" t="s">
        <v>768</v>
      </c>
      <c r="I1707" t="s">
        <v>34</v>
      </c>
      <c r="J1707" t="s">
        <v>769</v>
      </c>
      <c r="K1707" t="s">
        <v>24</v>
      </c>
      <c r="L1707" t="s">
        <v>82</v>
      </c>
      <c r="M1707" t="s">
        <v>770</v>
      </c>
      <c r="N1707" t="s">
        <v>46</v>
      </c>
      <c r="P1707" t="s">
        <v>12099</v>
      </c>
      <c r="Q1707" t="s">
        <v>10396</v>
      </c>
      <c r="R1707">
        <v>1</v>
      </c>
      <c r="S1707" t="s">
        <v>12097</v>
      </c>
      <c r="Y1707" s="4" t="s">
        <v>12942</v>
      </c>
      <c r="Z1707" s="9">
        <v>1</v>
      </c>
    </row>
    <row r="1708" spans="1:26" x14ac:dyDescent="0.25">
      <c r="A1708" t="s">
        <v>763</v>
      </c>
      <c r="B1708" t="s">
        <v>764</v>
      </c>
      <c r="C1708" t="s">
        <v>76</v>
      </c>
      <c r="D1708" t="s">
        <v>765</v>
      </c>
      <c r="E1708" t="s">
        <v>695</v>
      </c>
      <c r="F1708" t="s">
        <v>766</v>
      </c>
      <c r="G1708" t="s">
        <v>767</v>
      </c>
      <c r="H1708" t="s">
        <v>768</v>
      </c>
      <c r="I1708" t="s">
        <v>34</v>
      </c>
      <c r="J1708" t="s">
        <v>769</v>
      </c>
      <c r="K1708" t="s">
        <v>24</v>
      </c>
      <c r="L1708" t="s">
        <v>82</v>
      </c>
      <c r="M1708" t="s">
        <v>770</v>
      </c>
      <c r="N1708" t="s">
        <v>46</v>
      </c>
      <c r="P1708" t="s">
        <v>10417</v>
      </c>
      <c r="Q1708" t="s">
        <v>10290</v>
      </c>
      <c r="R1708">
        <v>1</v>
      </c>
      <c r="S1708" t="s">
        <v>12097</v>
      </c>
      <c r="Y1708" s="4" t="s">
        <v>13242</v>
      </c>
      <c r="Z1708" s="9">
        <v>1</v>
      </c>
    </row>
    <row r="1709" spans="1:26" x14ac:dyDescent="0.25">
      <c r="A1709" t="s">
        <v>763</v>
      </c>
      <c r="B1709" t="s">
        <v>764</v>
      </c>
      <c r="C1709" t="s">
        <v>76</v>
      </c>
      <c r="D1709" t="s">
        <v>765</v>
      </c>
      <c r="E1709" t="s">
        <v>695</v>
      </c>
      <c r="F1709" t="s">
        <v>766</v>
      </c>
      <c r="G1709" t="s">
        <v>767</v>
      </c>
      <c r="H1709" t="s">
        <v>768</v>
      </c>
      <c r="I1709" t="s">
        <v>34</v>
      </c>
      <c r="J1709" t="s">
        <v>769</v>
      </c>
      <c r="K1709" t="s">
        <v>24</v>
      </c>
      <c r="L1709" t="s">
        <v>82</v>
      </c>
      <c r="M1709" t="s">
        <v>770</v>
      </c>
      <c r="N1709" t="s">
        <v>46</v>
      </c>
      <c r="P1709" t="s">
        <v>12100</v>
      </c>
      <c r="Q1709" t="s">
        <v>10492</v>
      </c>
      <c r="R1709">
        <v>1</v>
      </c>
      <c r="S1709" t="s">
        <v>12097</v>
      </c>
      <c r="Y1709" s="4" t="s">
        <v>12220</v>
      </c>
      <c r="Z1709" s="9">
        <v>1</v>
      </c>
    </row>
    <row r="1710" spans="1:26" x14ac:dyDescent="0.25">
      <c r="A1710" t="s">
        <v>763</v>
      </c>
      <c r="B1710" t="s">
        <v>764</v>
      </c>
      <c r="C1710" t="s">
        <v>76</v>
      </c>
      <c r="D1710" t="s">
        <v>765</v>
      </c>
      <c r="E1710" t="s">
        <v>695</v>
      </c>
      <c r="F1710" t="s">
        <v>766</v>
      </c>
      <c r="G1710" t="s">
        <v>767</v>
      </c>
      <c r="H1710" t="s">
        <v>768</v>
      </c>
      <c r="I1710" t="s">
        <v>34</v>
      </c>
      <c r="J1710" t="s">
        <v>769</v>
      </c>
      <c r="K1710" t="s">
        <v>24</v>
      </c>
      <c r="L1710" t="s">
        <v>82</v>
      </c>
      <c r="M1710" t="s">
        <v>770</v>
      </c>
      <c r="N1710" t="s">
        <v>46</v>
      </c>
      <c r="P1710" t="s">
        <v>12101</v>
      </c>
      <c r="Q1710" t="s">
        <v>10492</v>
      </c>
      <c r="R1710">
        <v>1</v>
      </c>
      <c r="S1710" t="s">
        <v>12097</v>
      </c>
      <c r="Y1710" s="4" t="s">
        <v>10520</v>
      </c>
      <c r="Z1710" s="9">
        <v>1</v>
      </c>
    </row>
    <row r="1711" spans="1:26" x14ac:dyDescent="0.25">
      <c r="A1711" t="s">
        <v>763</v>
      </c>
      <c r="B1711" t="s">
        <v>764</v>
      </c>
      <c r="C1711" t="s">
        <v>76</v>
      </c>
      <c r="D1711" t="s">
        <v>765</v>
      </c>
      <c r="E1711" t="s">
        <v>695</v>
      </c>
      <c r="F1711" t="s">
        <v>766</v>
      </c>
      <c r="G1711" t="s">
        <v>767</v>
      </c>
      <c r="H1711" t="s">
        <v>768</v>
      </c>
      <c r="I1711" t="s">
        <v>34</v>
      </c>
      <c r="J1711" t="s">
        <v>769</v>
      </c>
      <c r="K1711" t="s">
        <v>24</v>
      </c>
      <c r="L1711" t="s">
        <v>82</v>
      </c>
      <c r="M1711" t="s">
        <v>770</v>
      </c>
      <c r="N1711" t="s">
        <v>46</v>
      </c>
      <c r="P1711" t="s">
        <v>12102</v>
      </c>
      <c r="Q1711" t="s">
        <v>10492</v>
      </c>
      <c r="R1711">
        <v>1</v>
      </c>
      <c r="S1711" t="s">
        <v>12097</v>
      </c>
      <c r="Y1711" s="4" t="s">
        <v>12908</v>
      </c>
      <c r="Z1711" s="9">
        <v>1</v>
      </c>
    </row>
    <row r="1712" spans="1:26" x14ac:dyDescent="0.25">
      <c r="A1712" t="s">
        <v>763</v>
      </c>
      <c r="B1712" t="s">
        <v>764</v>
      </c>
      <c r="C1712" t="s">
        <v>76</v>
      </c>
      <c r="D1712" t="s">
        <v>765</v>
      </c>
      <c r="E1712" t="s">
        <v>695</v>
      </c>
      <c r="F1712" t="s">
        <v>766</v>
      </c>
      <c r="G1712" t="s">
        <v>767</v>
      </c>
      <c r="H1712" t="s">
        <v>768</v>
      </c>
      <c r="I1712" t="s">
        <v>34</v>
      </c>
      <c r="J1712" t="s">
        <v>769</v>
      </c>
      <c r="K1712" t="s">
        <v>24</v>
      </c>
      <c r="L1712" t="s">
        <v>82</v>
      </c>
      <c r="M1712" t="s">
        <v>770</v>
      </c>
      <c r="N1712" t="s">
        <v>46</v>
      </c>
      <c r="P1712" t="s">
        <v>12103</v>
      </c>
      <c r="Q1712" t="s">
        <v>10492</v>
      </c>
      <c r="R1712">
        <v>1</v>
      </c>
      <c r="S1712" t="s">
        <v>12097</v>
      </c>
      <c r="Y1712" s="4" t="s">
        <v>11573</v>
      </c>
      <c r="Z1712" s="9">
        <v>1</v>
      </c>
    </row>
    <row r="1713" spans="1:26" x14ac:dyDescent="0.25">
      <c r="A1713" t="s">
        <v>763</v>
      </c>
      <c r="B1713" t="s">
        <v>764</v>
      </c>
      <c r="C1713" t="s">
        <v>76</v>
      </c>
      <c r="D1713" t="s">
        <v>765</v>
      </c>
      <c r="E1713" t="s">
        <v>695</v>
      </c>
      <c r="F1713" t="s">
        <v>766</v>
      </c>
      <c r="G1713" t="s">
        <v>767</v>
      </c>
      <c r="H1713" t="s">
        <v>768</v>
      </c>
      <c r="I1713" t="s">
        <v>34</v>
      </c>
      <c r="J1713" t="s">
        <v>769</v>
      </c>
      <c r="K1713" t="s">
        <v>24</v>
      </c>
      <c r="L1713" t="s">
        <v>82</v>
      </c>
      <c r="M1713" t="s">
        <v>770</v>
      </c>
      <c r="N1713" t="s">
        <v>46</v>
      </c>
      <c r="P1713" t="s">
        <v>12104</v>
      </c>
      <c r="Q1713" t="s">
        <v>10492</v>
      </c>
      <c r="R1713">
        <v>1</v>
      </c>
      <c r="S1713" t="s">
        <v>12097</v>
      </c>
      <c r="Y1713" s="4" t="s">
        <v>10834</v>
      </c>
      <c r="Z1713" s="9">
        <v>1</v>
      </c>
    </row>
    <row r="1714" spans="1:26" x14ac:dyDescent="0.25">
      <c r="A1714" t="s">
        <v>763</v>
      </c>
      <c r="B1714" t="s">
        <v>764</v>
      </c>
      <c r="C1714" t="s">
        <v>76</v>
      </c>
      <c r="D1714" t="s">
        <v>765</v>
      </c>
      <c r="E1714" t="s">
        <v>695</v>
      </c>
      <c r="F1714" t="s">
        <v>766</v>
      </c>
      <c r="G1714" t="s">
        <v>767</v>
      </c>
      <c r="H1714" t="s">
        <v>768</v>
      </c>
      <c r="I1714" t="s">
        <v>34</v>
      </c>
      <c r="J1714" t="s">
        <v>769</v>
      </c>
      <c r="K1714" t="s">
        <v>24</v>
      </c>
      <c r="L1714" t="s">
        <v>82</v>
      </c>
      <c r="M1714" t="s">
        <v>770</v>
      </c>
      <c r="N1714" t="s">
        <v>46</v>
      </c>
      <c r="P1714" t="s">
        <v>12105</v>
      </c>
      <c r="Q1714" t="s">
        <v>10492</v>
      </c>
      <c r="R1714">
        <v>1</v>
      </c>
      <c r="S1714" t="s">
        <v>12097</v>
      </c>
      <c r="Y1714" s="4" t="s">
        <v>10599</v>
      </c>
      <c r="Z1714" s="9">
        <v>1</v>
      </c>
    </row>
    <row r="1715" spans="1:26" x14ac:dyDescent="0.25">
      <c r="A1715" t="s">
        <v>763</v>
      </c>
      <c r="B1715" t="s">
        <v>764</v>
      </c>
      <c r="C1715" t="s">
        <v>76</v>
      </c>
      <c r="D1715" t="s">
        <v>765</v>
      </c>
      <c r="E1715" t="s">
        <v>695</v>
      </c>
      <c r="F1715" t="s">
        <v>766</v>
      </c>
      <c r="G1715" t="s">
        <v>767</v>
      </c>
      <c r="H1715" t="s">
        <v>768</v>
      </c>
      <c r="I1715" t="s">
        <v>34</v>
      </c>
      <c r="J1715" t="s">
        <v>769</v>
      </c>
      <c r="K1715" t="s">
        <v>24</v>
      </c>
      <c r="L1715" t="s">
        <v>82</v>
      </c>
      <c r="M1715" t="s">
        <v>770</v>
      </c>
      <c r="N1715" t="s">
        <v>46</v>
      </c>
      <c r="P1715" t="s">
        <v>12106</v>
      </c>
      <c r="Q1715" t="s">
        <v>10492</v>
      </c>
      <c r="R1715">
        <v>1</v>
      </c>
      <c r="S1715" t="s">
        <v>12097</v>
      </c>
      <c r="Y1715" s="4" t="s">
        <v>11614</v>
      </c>
      <c r="Z1715" s="9">
        <v>1</v>
      </c>
    </row>
    <row r="1716" spans="1:26" x14ac:dyDescent="0.25">
      <c r="A1716" t="s">
        <v>763</v>
      </c>
      <c r="B1716" t="s">
        <v>764</v>
      </c>
      <c r="C1716" t="s">
        <v>76</v>
      </c>
      <c r="D1716" t="s">
        <v>765</v>
      </c>
      <c r="E1716" t="s">
        <v>695</v>
      </c>
      <c r="F1716" t="s">
        <v>766</v>
      </c>
      <c r="G1716" t="s">
        <v>767</v>
      </c>
      <c r="H1716" t="s">
        <v>768</v>
      </c>
      <c r="I1716" t="s">
        <v>34</v>
      </c>
      <c r="J1716" t="s">
        <v>769</v>
      </c>
      <c r="K1716" t="s">
        <v>24</v>
      </c>
      <c r="L1716" t="s">
        <v>82</v>
      </c>
      <c r="M1716" t="s">
        <v>770</v>
      </c>
      <c r="N1716" t="s">
        <v>46</v>
      </c>
      <c r="P1716" t="s">
        <v>11669</v>
      </c>
      <c r="Q1716" t="s">
        <v>10492</v>
      </c>
      <c r="R1716">
        <v>1</v>
      </c>
      <c r="S1716" t="s">
        <v>12097</v>
      </c>
      <c r="Y1716" s="4" t="s">
        <v>10530</v>
      </c>
      <c r="Z1716" s="9">
        <v>1</v>
      </c>
    </row>
    <row r="1717" spans="1:26" x14ac:dyDescent="0.25">
      <c r="A1717" t="s">
        <v>763</v>
      </c>
      <c r="B1717" t="s">
        <v>764</v>
      </c>
      <c r="C1717" t="s">
        <v>76</v>
      </c>
      <c r="D1717" t="s">
        <v>765</v>
      </c>
      <c r="E1717" t="s">
        <v>695</v>
      </c>
      <c r="F1717" t="s">
        <v>766</v>
      </c>
      <c r="G1717" t="s">
        <v>767</v>
      </c>
      <c r="H1717" t="s">
        <v>768</v>
      </c>
      <c r="I1717" t="s">
        <v>34</v>
      </c>
      <c r="J1717" t="s">
        <v>769</v>
      </c>
      <c r="K1717" t="s">
        <v>24</v>
      </c>
      <c r="L1717" t="s">
        <v>82</v>
      </c>
      <c r="M1717" t="s">
        <v>770</v>
      </c>
      <c r="N1717" t="s">
        <v>46</v>
      </c>
      <c r="P1717" t="s">
        <v>11661</v>
      </c>
      <c r="Q1717" t="s">
        <v>10492</v>
      </c>
      <c r="R1717">
        <v>1</v>
      </c>
      <c r="S1717" t="s">
        <v>12097</v>
      </c>
      <c r="Y1717" s="4" t="s">
        <v>11621</v>
      </c>
      <c r="Z1717" s="9">
        <v>1</v>
      </c>
    </row>
    <row r="1718" spans="1:26" x14ac:dyDescent="0.25">
      <c r="A1718" t="s">
        <v>763</v>
      </c>
      <c r="B1718" t="s">
        <v>764</v>
      </c>
      <c r="C1718" t="s">
        <v>76</v>
      </c>
      <c r="D1718" t="s">
        <v>765</v>
      </c>
      <c r="E1718" t="s">
        <v>695</v>
      </c>
      <c r="F1718" t="s">
        <v>766</v>
      </c>
      <c r="G1718" t="s">
        <v>767</v>
      </c>
      <c r="H1718" t="s">
        <v>768</v>
      </c>
      <c r="I1718" t="s">
        <v>34</v>
      </c>
      <c r="J1718" t="s">
        <v>769</v>
      </c>
      <c r="K1718" t="s">
        <v>24</v>
      </c>
      <c r="L1718" t="s">
        <v>82</v>
      </c>
      <c r="M1718" t="s">
        <v>770</v>
      </c>
      <c r="N1718" t="s">
        <v>46</v>
      </c>
      <c r="P1718" t="s">
        <v>12107</v>
      </c>
      <c r="Q1718" t="s">
        <v>10492</v>
      </c>
      <c r="R1718">
        <v>1</v>
      </c>
      <c r="S1718" t="s">
        <v>12097</v>
      </c>
      <c r="Y1718" s="4" t="s">
        <v>10910</v>
      </c>
      <c r="Z1718" s="9">
        <v>1</v>
      </c>
    </row>
    <row r="1719" spans="1:26" x14ac:dyDescent="0.25">
      <c r="A1719" t="s">
        <v>763</v>
      </c>
      <c r="B1719" t="s">
        <v>764</v>
      </c>
      <c r="C1719" t="s">
        <v>76</v>
      </c>
      <c r="D1719" t="s">
        <v>765</v>
      </c>
      <c r="E1719" t="s">
        <v>695</v>
      </c>
      <c r="F1719" t="s">
        <v>766</v>
      </c>
      <c r="G1719" t="s">
        <v>767</v>
      </c>
      <c r="H1719" t="s">
        <v>768</v>
      </c>
      <c r="I1719" t="s">
        <v>34</v>
      </c>
      <c r="J1719" t="s">
        <v>769</v>
      </c>
      <c r="K1719" t="s">
        <v>24</v>
      </c>
      <c r="L1719" t="s">
        <v>82</v>
      </c>
      <c r="M1719" t="s">
        <v>770</v>
      </c>
      <c r="N1719" t="s">
        <v>46</v>
      </c>
      <c r="P1719" t="s">
        <v>12108</v>
      </c>
      <c r="Q1719" t="s">
        <v>10492</v>
      </c>
      <c r="R1719">
        <v>1</v>
      </c>
      <c r="S1719" t="s">
        <v>12097</v>
      </c>
      <c r="Y1719" s="4" t="s">
        <v>13151</v>
      </c>
      <c r="Z1719" s="9">
        <v>1</v>
      </c>
    </row>
    <row r="1720" spans="1:26" x14ac:dyDescent="0.25">
      <c r="A1720" t="s">
        <v>763</v>
      </c>
      <c r="B1720" t="s">
        <v>764</v>
      </c>
      <c r="C1720" t="s">
        <v>76</v>
      </c>
      <c r="D1720" t="s">
        <v>765</v>
      </c>
      <c r="E1720" t="s">
        <v>695</v>
      </c>
      <c r="F1720" t="s">
        <v>766</v>
      </c>
      <c r="G1720" t="s">
        <v>767</v>
      </c>
      <c r="H1720" t="s">
        <v>768</v>
      </c>
      <c r="I1720" t="s">
        <v>34</v>
      </c>
      <c r="J1720" t="s">
        <v>769</v>
      </c>
      <c r="K1720" t="s">
        <v>24</v>
      </c>
      <c r="L1720" t="s">
        <v>82</v>
      </c>
      <c r="M1720" t="s">
        <v>770</v>
      </c>
      <c r="N1720" t="s">
        <v>46</v>
      </c>
      <c r="P1720" t="s">
        <v>6367</v>
      </c>
      <c r="Q1720" t="s">
        <v>10492</v>
      </c>
      <c r="R1720">
        <v>1</v>
      </c>
      <c r="S1720" t="s">
        <v>12097</v>
      </c>
      <c r="Y1720" s="4" t="s">
        <v>11658</v>
      </c>
      <c r="Z1720" s="9">
        <v>1</v>
      </c>
    </row>
    <row r="1721" spans="1:26" x14ac:dyDescent="0.25">
      <c r="A1721" t="s">
        <v>763</v>
      </c>
      <c r="B1721" t="s">
        <v>764</v>
      </c>
      <c r="C1721" t="s">
        <v>76</v>
      </c>
      <c r="D1721" t="s">
        <v>765</v>
      </c>
      <c r="E1721" t="s">
        <v>695</v>
      </c>
      <c r="F1721" t="s">
        <v>766</v>
      </c>
      <c r="G1721" t="s">
        <v>767</v>
      </c>
      <c r="H1721" t="s">
        <v>768</v>
      </c>
      <c r="I1721" t="s">
        <v>34</v>
      </c>
      <c r="J1721" t="s">
        <v>769</v>
      </c>
      <c r="K1721" t="s">
        <v>24</v>
      </c>
      <c r="L1721" t="s">
        <v>82</v>
      </c>
      <c r="M1721" t="s">
        <v>770</v>
      </c>
      <c r="N1721" t="s">
        <v>46</v>
      </c>
      <c r="P1721" t="s">
        <v>11041</v>
      </c>
      <c r="Q1721" t="s">
        <v>10492</v>
      </c>
      <c r="R1721">
        <v>1</v>
      </c>
      <c r="S1721" t="s">
        <v>12097</v>
      </c>
      <c r="Y1721" s="4" t="s">
        <v>12120</v>
      </c>
      <c r="Z1721" s="9">
        <v>1</v>
      </c>
    </row>
    <row r="1722" spans="1:26" x14ac:dyDescent="0.25">
      <c r="A1722" t="s">
        <v>763</v>
      </c>
      <c r="B1722" t="s">
        <v>764</v>
      </c>
      <c r="C1722" t="s">
        <v>76</v>
      </c>
      <c r="D1722" t="s">
        <v>765</v>
      </c>
      <c r="E1722" t="s">
        <v>695</v>
      </c>
      <c r="F1722" t="s">
        <v>766</v>
      </c>
      <c r="G1722" t="s">
        <v>767</v>
      </c>
      <c r="H1722" t="s">
        <v>768</v>
      </c>
      <c r="I1722" t="s">
        <v>34</v>
      </c>
      <c r="J1722" t="s">
        <v>769</v>
      </c>
      <c r="K1722" t="s">
        <v>24</v>
      </c>
      <c r="L1722" t="s">
        <v>82</v>
      </c>
      <c r="M1722" t="s">
        <v>770</v>
      </c>
      <c r="N1722" t="s">
        <v>46</v>
      </c>
      <c r="P1722" t="s">
        <v>12109</v>
      </c>
      <c r="Q1722" t="s">
        <v>10152</v>
      </c>
      <c r="R1722">
        <v>1</v>
      </c>
      <c r="S1722" t="s">
        <v>12097</v>
      </c>
      <c r="Y1722" s="4" t="s">
        <v>11443</v>
      </c>
      <c r="Z1722" s="9">
        <v>1</v>
      </c>
    </row>
    <row r="1723" spans="1:26" x14ac:dyDescent="0.25">
      <c r="A1723" t="s">
        <v>763</v>
      </c>
      <c r="B1723" t="s">
        <v>764</v>
      </c>
      <c r="C1723" t="s">
        <v>76</v>
      </c>
      <c r="D1723" t="s">
        <v>765</v>
      </c>
      <c r="E1723" t="s">
        <v>695</v>
      </c>
      <c r="F1723" t="s">
        <v>766</v>
      </c>
      <c r="G1723" t="s">
        <v>767</v>
      </c>
      <c r="H1723" t="s">
        <v>768</v>
      </c>
      <c r="I1723" t="s">
        <v>34</v>
      </c>
      <c r="J1723" t="s">
        <v>769</v>
      </c>
      <c r="K1723" t="s">
        <v>24</v>
      </c>
      <c r="L1723" t="s">
        <v>82</v>
      </c>
      <c r="M1723" t="s">
        <v>770</v>
      </c>
      <c r="N1723" t="s">
        <v>46</v>
      </c>
      <c r="P1723" t="s">
        <v>12110</v>
      </c>
      <c r="Q1723" t="s">
        <v>10152</v>
      </c>
      <c r="R1723">
        <v>1</v>
      </c>
      <c r="S1723" t="s">
        <v>12097</v>
      </c>
      <c r="Y1723" s="4" t="s">
        <v>12466</v>
      </c>
      <c r="Z1723" s="9">
        <v>1</v>
      </c>
    </row>
    <row r="1724" spans="1:26" x14ac:dyDescent="0.25">
      <c r="A1724" t="s">
        <v>763</v>
      </c>
      <c r="B1724" t="s">
        <v>764</v>
      </c>
      <c r="C1724" t="s">
        <v>76</v>
      </c>
      <c r="D1724" t="s">
        <v>765</v>
      </c>
      <c r="E1724" t="s">
        <v>695</v>
      </c>
      <c r="F1724" t="s">
        <v>766</v>
      </c>
      <c r="G1724" t="s">
        <v>767</v>
      </c>
      <c r="H1724" t="s">
        <v>768</v>
      </c>
      <c r="I1724" t="s">
        <v>34</v>
      </c>
      <c r="J1724" t="s">
        <v>769</v>
      </c>
      <c r="K1724" t="s">
        <v>24</v>
      </c>
      <c r="L1724" t="s">
        <v>82</v>
      </c>
      <c r="M1724" t="s">
        <v>770</v>
      </c>
      <c r="N1724" t="s">
        <v>46</v>
      </c>
      <c r="P1724" t="s">
        <v>12111</v>
      </c>
      <c r="Q1724" t="s">
        <v>10152</v>
      </c>
      <c r="R1724">
        <v>1</v>
      </c>
      <c r="S1724" t="s">
        <v>12097</v>
      </c>
      <c r="Y1724" s="4" t="s">
        <v>10661</v>
      </c>
      <c r="Z1724" s="9">
        <v>1</v>
      </c>
    </row>
    <row r="1725" spans="1:26" x14ac:dyDescent="0.25">
      <c r="A1725" t="s">
        <v>763</v>
      </c>
      <c r="B1725" t="s">
        <v>764</v>
      </c>
      <c r="C1725" t="s">
        <v>76</v>
      </c>
      <c r="D1725" t="s">
        <v>765</v>
      </c>
      <c r="E1725" t="s">
        <v>695</v>
      </c>
      <c r="F1725" t="s">
        <v>766</v>
      </c>
      <c r="G1725" t="s">
        <v>767</v>
      </c>
      <c r="H1725" t="s">
        <v>768</v>
      </c>
      <c r="I1725" t="s">
        <v>34</v>
      </c>
      <c r="J1725" t="s">
        <v>769</v>
      </c>
      <c r="K1725" t="s">
        <v>24</v>
      </c>
      <c r="L1725" t="s">
        <v>82</v>
      </c>
      <c r="M1725" t="s">
        <v>770</v>
      </c>
      <c r="N1725" t="s">
        <v>46</v>
      </c>
      <c r="P1725" t="s">
        <v>12112</v>
      </c>
      <c r="Q1725" t="s">
        <v>10152</v>
      </c>
      <c r="R1725">
        <v>1</v>
      </c>
      <c r="S1725" t="s">
        <v>12097</v>
      </c>
      <c r="Y1725" s="4" t="s">
        <v>12910</v>
      </c>
      <c r="Z1725" s="9">
        <v>1</v>
      </c>
    </row>
    <row r="1726" spans="1:26" x14ac:dyDescent="0.25">
      <c r="A1726" t="s">
        <v>763</v>
      </c>
      <c r="B1726" t="s">
        <v>764</v>
      </c>
      <c r="C1726" t="s">
        <v>76</v>
      </c>
      <c r="D1726" t="s">
        <v>765</v>
      </c>
      <c r="E1726" t="s">
        <v>695</v>
      </c>
      <c r="F1726" t="s">
        <v>766</v>
      </c>
      <c r="G1726" t="s">
        <v>767</v>
      </c>
      <c r="H1726" t="s">
        <v>768</v>
      </c>
      <c r="I1726" t="s">
        <v>34</v>
      </c>
      <c r="J1726" t="s">
        <v>769</v>
      </c>
      <c r="K1726" t="s">
        <v>24</v>
      </c>
      <c r="L1726" t="s">
        <v>82</v>
      </c>
      <c r="M1726" t="s">
        <v>770</v>
      </c>
      <c r="N1726" t="s">
        <v>46</v>
      </c>
      <c r="P1726" t="s">
        <v>12113</v>
      </c>
      <c r="Q1726" t="s">
        <v>11515</v>
      </c>
      <c r="R1726">
        <v>1</v>
      </c>
      <c r="S1726" t="s">
        <v>12097</v>
      </c>
      <c r="Y1726" s="4" t="s">
        <v>11181</v>
      </c>
      <c r="Z1726" s="9">
        <v>1</v>
      </c>
    </row>
    <row r="1727" spans="1:26" x14ac:dyDescent="0.25">
      <c r="A1727" t="s">
        <v>763</v>
      </c>
      <c r="B1727" t="s">
        <v>764</v>
      </c>
      <c r="C1727" t="s">
        <v>76</v>
      </c>
      <c r="D1727" t="s">
        <v>765</v>
      </c>
      <c r="E1727" t="s">
        <v>695</v>
      </c>
      <c r="F1727" t="s">
        <v>766</v>
      </c>
      <c r="G1727" t="s">
        <v>767</v>
      </c>
      <c r="H1727" t="s">
        <v>768</v>
      </c>
      <c r="I1727" t="s">
        <v>34</v>
      </c>
      <c r="J1727" t="s">
        <v>769</v>
      </c>
      <c r="K1727" t="s">
        <v>24</v>
      </c>
      <c r="L1727" t="s">
        <v>82</v>
      </c>
      <c r="M1727" t="s">
        <v>770</v>
      </c>
      <c r="N1727" t="s">
        <v>46</v>
      </c>
      <c r="P1727" t="s">
        <v>12114</v>
      </c>
      <c r="Q1727" t="s">
        <v>11515</v>
      </c>
      <c r="R1727">
        <v>1</v>
      </c>
      <c r="S1727" t="s">
        <v>12097</v>
      </c>
      <c r="Y1727" s="4" t="s">
        <v>10404</v>
      </c>
      <c r="Z1727" s="9">
        <v>1</v>
      </c>
    </row>
    <row r="1728" spans="1:26" x14ac:dyDescent="0.25">
      <c r="A1728" t="s">
        <v>6953</v>
      </c>
      <c r="B1728" t="s">
        <v>6954</v>
      </c>
      <c r="C1728" t="s">
        <v>16</v>
      </c>
      <c r="D1728" t="s">
        <v>6955</v>
      </c>
      <c r="E1728" t="s">
        <v>18</v>
      </c>
      <c r="F1728" t="s">
        <v>6956</v>
      </c>
      <c r="G1728" t="s">
        <v>6957</v>
      </c>
      <c r="H1728" t="s">
        <v>6958</v>
      </c>
      <c r="I1728" t="s">
        <v>34</v>
      </c>
      <c r="J1728" t="s">
        <v>794</v>
      </c>
      <c r="K1728" t="s">
        <v>24</v>
      </c>
      <c r="L1728" t="s">
        <v>6959</v>
      </c>
      <c r="M1728" t="s">
        <v>6960</v>
      </c>
      <c r="N1728" t="s">
        <v>46</v>
      </c>
      <c r="P1728" t="s">
        <v>3698</v>
      </c>
      <c r="Q1728" t="s">
        <v>10198</v>
      </c>
      <c r="R1728">
        <v>1</v>
      </c>
      <c r="S1728" t="s">
        <v>12115</v>
      </c>
      <c r="Y1728" s="4" t="s">
        <v>12571</v>
      </c>
      <c r="Z1728" s="9">
        <v>1</v>
      </c>
    </row>
    <row r="1729" spans="1:26" x14ac:dyDescent="0.25">
      <c r="A1729" t="s">
        <v>6953</v>
      </c>
      <c r="B1729" t="s">
        <v>6954</v>
      </c>
      <c r="C1729" t="s">
        <v>16</v>
      </c>
      <c r="D1729" t="s">
        <v>6955</v>
      </c>
      <c r="E1729" t="s">
        <v>18</v>
      </c>
      <c r="F1729" t="s">
        <v>6956</v>
      </c>
      <c r="G1729" t="s">
        <v>6957</v>
      </c>
      <c r="H1729" t="s">
        <v>6958</v>
      </c>
      <c r="I1729" t="s">
        <v>34</v>
      </c>
      <c r="J1729" t="s">
        <v>794</v>
      </c>
      <c r="K1729" t="s">
        <v>24</v>
      </c>
      <c r="L1729" t="s">
        <v>6959</v>
      </c>
      <c r="M1729" t="s">
        <v>6960</v>
      </c>
      <c r="N1729" t="s">
        <v>46</v>
      </c>
      <c r="P1729" t="s">
        <v>12116</v>
      </c>
      <c r="Q1729" t="s">
        <v>11190</v>
      </c>
      <c r="R1729">
        <v>1</v>
      </c>
      <c r="S1729" t="s">
        <v>12115</v>
      </c>
      <c r="Y1729" s="4" t="s">
        <v>13240</v>
      </c>
      <c r="Z1729" s="9">
        <v>1</v>
      </c>
    </row>
    <row r="1730" spans="1:26" x14ac:dyDescent="0.25">
      <c r="A1730" t="s">
        <v>6953</v>
      </c>
      <c r="B1730" t="s">
        <v>6954</v>
      </c>
      <c r="C1730" t="s">
        <v>16</v>
      </c>
      <c r="D1730" t="s">
        <v>6955</v>
      </c>
      <c r="E1730" t="s">
        <v>18</v>
      </c>
      <c r="F1730" t="s">
        <v>6956</v>
      </c>
      <c r="G1730" t="s">
        <v>6957</v>
      </c>
      <c r="H1730" t="s">
        <v>6958</v>
      </c>
      <c r="I1730" t="s">
        <v>34</v>
      </c>
      <c r="J1730" t="s">
        <v>794</v>
      </c>
      <c r="K1730" t="s">
        <v>24</v>
      </c>
      <c r="L1730" t="s">
        <v>6959</v>
      </c>
      <c r="M1730" t="s">
        <v>6960</v>
      </c>
      <c r="N1730" t="s">
        <v>46</v>
      </c>
      <c r="P1730" t="s">
        <v>12117</v>
      </c>
      <c r="Q1730" t="s">
        <v>11190</v>
      </c>
      <c r="R1730">
        <v>1</v>
      </c>
      <c r="S1730" t="s">
        <v>12115</v>
      </c>
      <c r="Y1730" s="4" t="s">
        <v>10325</v>
      </c>
      <c r="Z1730" s="9">
        <v>1</v>
      </c>
    </row>
    <row r="1731" spans="1:26" x14ac:dyDescent="0.25">
      <c r="A1731" t="s">
        <v>6953</v>
      </c>
      <c r="B1731" t="s">
        <v>6954</v>
      </c>
      <c r="C1731" t="s">
        <v>16</v>
      </c>
      <c r="D1731" t="s">
        <v>6955</v>
      </c>
      <c r="E1731" t="s">
        <v>18</v>
      </c>
      <c r="F1731" t="s">
        <v>6956</v>
      </c>
      <c r="G1731" t="s">
        <v>6957</v>
      </c>
      <c r="H1731" t="s">
        <v>6958</v>
      </c>
      <c r="I1731" t="s">
        <v>34</v>
      </c>
      <c r="J1731" t="s">
        <v>794</v>
      </c>
      <c r="K1731" t="s">
        <v>24</v>
      </c>
      <c r="L1731" t="s">
        <v>6959</v>
      </c>
      <c r="M1731" t="s">
        <v>6960</v>
      </c>
      <c r="N1731" t="s">
        <v>46</v>
      </c>
      <c r="P1731" t="s">
        <v>12118</v>
      </c>
      <c r="Q1731" t="s">
        <v>10598</v>
      </c>
      <c r="R1731">
        <v>1</v>
      </c>
      <c r="S1731" t="s">
        <v>12115</v>
      </c>
      <c r="Y1731" s="4" t="s">
        <v>12409</v>
      </c>
      <c r="Z1731" s="9">
        <v>1</v>
      </c>
    </row>
    <row r="1732" spans="1:26" x14ac:dyDescent="0.25">
      <c r="A1732" t="s">
        <v>6953</v>
      </c>
      <c r="B1732" t="s">
        <v>6954</v>
      </c>
      <c r="C1732" t="s">
        <v>16</v>
      </c>
      <c r="D1732" t="s">
        <v>6955</v>
      </c>
      <c r="E1732" t="s">
        <v>18</v>
      </c>
      <c r="F1732" t="s">
        <v>6956</v>
      </c>
      <c r="G1732" t="s">
        <v>6957</v>
      </c>
      <c r="H1732" t="s">
        <v>6958</v>
      </c>
      <c r="I1732" t="s">
        <v>34</v>
      </c>
      <c r="J1732" t="s">
        <v>794</v>
      </c>
      <c r="K1732" t="s">
        <v>24</v>
      </c>
      <c r="L1732" t="s">
        <v>6959</v>
      </c>
      <c r="M1732" t="s">
        <v>6960</v>
      </c>
      <c r="N1732" t="s">
        <v>46</v>
      </c>
      <c r="P1732" t="s">
        <v>12119</v>
      </c>
      <c r="Q1732" t="s">
        <v>10598</v>
      </c>
      <c r="R1732">
        <v>1</v>
      </c>
      <c r="S1732" t="s">
        <v>12115</v>
      </c>
      <c r="Y1732" s="4" t="s">
        <v>13232</v>
      </c>
      <c r="Z1732" s="9">
        <v>1</v>
      </c>
    </row>
    <row r="1733" spans="1:26" x14ac:dyDescent="0.25">
      <c r="A1733" t="s">
        <v>6953</v>
      </c>
      <c r="B1733" t="s">
        <v>6954</v>
      </c>
      <c r="C1733" t="s">
        <v>16</v>
      </c>
      <c r="D1733" t="s">
        <v>6955</v>
      </c>
      <c r="E1733" t="s">
        <v>18</v>
      </c>
      <c r="F1733" t="s">
        <v>6956</v>
      </c>
      <c r="G1733" t="s">
        <v>6957</v>
      </c>
      <c r="H1733" t="s">
        <v>6958</v>
      </c>
      <c r="I1733" t="s">
        <v>34</v>
      </c>
      <c r="J1733" t="s">
        <v>794</v>
      </c>
      <c r="K1733" t="s">
        <v>24</v>
      </c>
      <c r="L1733" t="s">
        <v>6959</v>
      </c>
      <c r="M1733" t="s">
        <v>6960</v>
      </c>
      <c r="N1733" t="s">
        <v>46</v>
      </c>
      <c r="P1733" t="s">
        <v>12120</v>
      </c>
      <c r="Q1733" t="s">
        <v>10598</v>
      </c>
      <c r="R1733">
        <v>1</v>
      </c>
      <c r="S1733" t="s">
        <v>12115</v>
      </c>
      <c r="Y1733" s="4" t="s">
        <v>11998</v>
      </c>
      <c r="Z1733" s="9">
        <v>1</v>
      </c>
    </row>
    <row r="1734" spans="1:26" x14ac:dyDescent="0.25">
      <c r="A1734" t="s">
        <v>6953</v>
      </c>
      <c r="B1734" t="s">
        <v>6954</v>
      </c>
      <c r="C1734" t="s">
        <v>16</v>
      </c>
      <c r="D1734" t="s">
        <v>6955</v>
      </c>
      <c r="E1734" t="s">
        <v>18</v>
      </c>
      <c r="F1734" t="s">
        <v>6956</v>
      </c>
      <c r="G1734" t="s">
        <v>6957</v>
      </c>
      <c r="H1734" t="s">
        <v>6958</v>
      </c>
      <c r="I1734" t="s">
        <v>34</v>
      </c>
      <c r="J1734" t="s">
        <v>794</v>
      </c>
      <c r="K1734" t="s">
        <v>24</v>
      </c>
      <c r="L1734" t="s">
        <v>6959</v>
      </c>
      <c r="M1734" t="s">
        <v>6960</v>
      </c>
      <c r="N1734" t="s">
        <v>46</v>
      </c>
      <c r="P1734" t="s">
        <v>11828</v>
      </c>
      <c r="Q1734" t="s">
        <v>10598</v>
      </c>
      <c r="R1734">
        <v>1</v>
      </c>
      <c r="S1734" t="s">
        <v>12115</v>
      </c>
      <c r="Y1734" s="4" t="s">
        <v>11769</v>
      </c>
      <c r="Z1734" s="9">
        <v>1</v>
      </c>
    </row>
    <row r="1735" spans="1:26" x14ac:dyDescent="0.25">
      <c r="A1735" t="s">
        <v>6953</v>
      </c>
      <c r="B1735" t="s">
        <v>6954</v>
      </c>
      <c r="C1735" t="s">
        <v>16</v>
      </c>
      <c r="D1735" t="s">
        <v>6955</v>
      </c>
      <c r="E1735" t="s">
        <v>18</v>
      </c>
      <c r="F1735" t="s">
        <v>6956</v>
      </c>
      <c r="G1735" t="s">
        <v>6957</v>
      </c>
      <c r="H1735" t="s">
        <v>6958</v>
      </c>
      <c r="I1735" t="s">
        <v>34</v>
      </c>
      <c r="J1735" t="s">
        <v>794</v>
      </c>
      <c r="K1735" t="s">
        <v>24</v>
      </c>
      <c r="L1735" t="s">
        <v>6959</v>
      </c>
      <c r="M1735" t="s">
        <v>6960</v>
      </c>
      <c r="N1735" t="s">
        <v>46</v>
      </c>
      <c r="P1735" t="s">
        <v>10186</v>
      </c>
      <c r="Q1735" t="s">
        <v>10598</v>
      </c>
      <c r="R1735">
        <v>1</v>
      </c>
      <c r="S1735" t="s">
        <v>12115</v>
      </c>
      <c r="Y1735" s="4" t="s">
        <v>10533</v>
      </c>
      <c r="Z1735" s="9">
        <v>1</v>
      </c>
    </row>
    <row r="1736" spans="1:26" x14ac:dyDescent="0.25">
      <c r="A1736" t="s">
        <v>6953</v>
      </c>
      <c r="B1736" t="s">
        <v>6954</v>
      </c>
      <c r="C1736" t="s">
        <v>16</v>
      </c>
      <c r="D1736" t="s">
        <v>6955</v>
      </c>
      <c r="E1736" t="s">
        <v>18</v>
      </c>
      <c r="F1736" t="s">
        <v>6956</v>
      </c>
      <c r="G1736" t="s">
        <v>6957</v>
      </c>
      <c r="H1736" t="s">
        <v>6958</v>
      </c>
      <c r="I1736" t="s">
        <v>34</v>
      </c>
      <c r="J1736" t="s">
        <v>794</v>
      </c>
      <c r="K1736" t="s">
        <v>24</v>
      </c>
      <c r="L1736" t="s">
        <v>6959</v>
      </c>
      <c r="M1736" t="s">
        <v>6960</v>
      </c>
      <c r="N1736" t="s">
        <v>46</v>
      </c>
      <c r="P1736" t="s">
        <v>11860</v>
      </c>
      <c r="Q1736" t="s">
        <v>10598</v>
      </c>
      <c r="R1736">
        <v>1</v>
      </c>
      <c r="S1736" t="s">
        <v>12115</v>
      </c>
      <c r="Y1736" s="4" t="s">
        <v>12631</v>
      </c>
      <c r="Z1736" s="9">
        <v>1</v>
      </c>
    </row>
    <row r="1737" spans="1:26" x14ac:dyDescent="0.25">
      <c r="A1737" t="s">
        <v>6953</v>
      </c>
      <c r="B1737" t="s">
        <v>6954</v>
      </c>
      <c r="C1737" t="s">
        <v>16</v>
      </c>
      <c r="D1737" t="s">
        <v>6955</v>
      </c>
      <c r="E1737" t="s">
        <v>18</v>
      </c>
      <c r="F1737" t="s">
        <v>6956</v>
      </c>
      <c r="G1737" t="s">
        <v>6957</v>
      </c>
      <c r="H1737" t="s">
        <v>6958</v>
      </c>
      <c r="I1737" t="s">
        <v>34</v>
      </c>
      <c r="J1737" t="s">
        <v>794</v>
      </c>
      <c r="K1737" t="s">
        <v>24</v>
      </c>
      <c r="L1737" t="s">
        <v>6959</v>
      </c>
      <c r="M1737" t="s">
        <v>6960</v>
      </c>
      <c r="N1737" t="s">
        <v>46</v>
      </c>
      <c r="P1737" t="s">
        <v>10147</v>
      </c>
      <c r="Q1737" t="s">
        <v>11192</v>
      </c>
      <c r="R1737">
        <v>1</v>
      </c>
      <c r="S1737" t="s">
        <v>12115</v>
      </c>
      <c r="Y1737" s="4" t="s">
        <v>12832</v>
      </c>
      <c r="Z1737" s="9">
        <v>1</v>
      </c>
    </row>
    <row r="1738" spans="1:26" x14ac:dyDescent="0.25">
      <c r="A1738" t="s">
        <v>6953</v>
      </c>
      <c r="B1738" t="s">
        <v>6954</v>
      </c>
      <c r="C1738" t="s">
        <v>16</v>
      </c>
      <c r="D1738" t="s">
        <v>6955</v>
      </c>
      <c r="E1738" t="s">
        <v>18</v>
      </c>
      <c r="F1738" t="s">
        <v>6956</v>
      </c>
      <c r="G1738" t="s">
        <v>6957</v>
      </c>
      <c r="H1738" t="s">
        <v>6958</v>
      </c>
      <c r="I1738" t="s">
        <v>34</v>
      </c>
      <c r="J1738" t="s">
        <v>794</v>
      </c>
      <c r="K1738" t="s">
        <v>24</v>
      </c>
      <c r="L1738" t="s">
        <v>6959</v>
      </c>
      <c r="M1738" t="s">
        <v>6960</v>
      </c>
      <c r="N1738" t="s">
        <v>46</v>
      </c>
      <c r="P1738" t="s">
        <v>12121</v>
      </c>
      <c r="Q1738" t="s">
        <v>10860</v>
      </c>
      <c r="R1738">
        <v>1</v>
      </c>
      <c r="S1738" t="s">
        <v>12115</v>
      </c>
      <c r="Y1738" s="4" t="s">
        <v>12438</v>
      </c>
      <c r="Z1738" s="9">
        <v>1</v>
      </c>
    </row>
    <row r="1739" spans="1:26" x14ac:dyDescent="0.25">
      <c r="A1739" t="s">
        <v>6953</v>
      </c>
      <c r="B1739" t="s">
        <v>6954</v>
      </c>
      <c r="C1739" t="s">
        <v>16</v>
      </c>
      <c r="D1739" t="s">
        <v>6955</v>
      </c>
      <c r="E1739" t="s">
        <v>18</v>
      </c>
      <c r="F1739" t="s">
        <v>6956</v>
      </c>
      <c r="G1739" t="s">
        <v>6957</v>
      </c>
      <c r="H1739" t="s">
        <v>6958</v>
      </c>
      <c r="I1739" t="s">
        <v>34</v>
      </c>
      <c r="J1739" t="s">
        <v>794</v>
      </c>
      <c r="K1739" t="s">
        <v>24</v>
      </c>
      <c r="L1739" t="s">
        <v>6959</v>
      </c>
      <c r="M1739" t="s">
        <v>6960</v>
      </c>
      <c r="N1739" t="s">
        <v>46</v>
      </c>
      <c r="P1739" t="s">
        <v>12122</v>
      </c>
      <c r="Q1739" t="s">
        <v>10392</v>
      </c>
      <c r="R1739">
        <v>1</v>
      </c>
      <c r="S1739" t="s">
        <v>12115</v>
      </c>
      <c r="Y1739" s="4" t="s">
        <v>11360</v>
      </c>
      <c r="Z1739" s="9">
        <v>1</v>
      </c>
    </row>
    <row r="1740" spans="1:26" x14ac:dyDescent="0.25">
      <c r="A1740" t="s">
        <v>6953</v>
      </c>
      <c r="B1740" t="s">
        <v>6954</v>
      </c>
      <c r="C1740" t="s">
        <v>16</v>
      </c>
      <c r="D1740" t="s">
        <v>6955</v>
      </c>
      <c r="E1740" t="s">
        <v>18</v>
      </c>
      <c r="F1740" t="s">
        <v>6956</v>
      </c>
      <c r="G1740" t="s">
        <v>6957</v>
      </c>
      <c r="H1740" t="s">
        <v>6958</v>
      </c>
      <c r="I1740" t="s">
        <v>34</v>
      </c>
      <c r="J1740" t="s">
        <v>794</v>
      </c>
      <c r="K1740" t="s">
        <v>24</v>
      </c>
      <c r="L1740" t="s">
        <v>6959</v>
      </c>
      <c r="M1740" t="s">
        <v>6960</v>
      </c>
      <c r="N1740" t="s">
        <v>46</v>
      </c>
      <c r="P1740" t="s">
        <v>12123</v>
      </c>
      <c r="Q1740" t="s">
        <v>10152</v>
      </c>
      <c r="R1740">
        <v>1</v>
      </c>
      <c r="S1740" t="s">
        <v>12115</v>
      </c>
      <c r="Y1740" s="4" t="s">
        <v>12030</v>
      </c>
      <c r="Z1740" s="9">
        <v>1</v>
      </c>
    </row>
    <row r="1741" spans="1:26" x14ac:dyDescent="0.25">
      <c r="A1741" t="s">
        <v>5410</v>
      </c>
      <c r="B1741" t="s">
        <v>5411</v>
      </c>
      <c r="C1741" t="s">
        <v>16</v>
      </c>
      <c r="D1741" t="s">
        <v>3824</v>
      </c>
      <c r="E1741" t="s">
        <v>18</v>
      </c>
      <c r="F1741" t="s">
        <v>5412</v>
      </c>
      <c r="G1741" t="s">
        <v>5413</v>
      </c>
      <c r="H1741" t="s">
        <v>5414</v>
      </c>
      <c r="I1741" t="s">
        <v>34</v>
      </c>
      <c r="J1741" t="s">
        <v>372</v>
      </c>
      <c r="K1741" t="s">
        <v>24</v>
      </c>
      <c r="L1741" t="s">
        <v>848</v>
      </c>
      <c r="M1741" t="s">
        <v>5415</v>
      </c>
      <c r="N1741" t="s">
        <v>46</v>
      </c>
      <c r="P1741" t="s">
        <v>12124</v>
      </c>
      <c r="Q1741" t="s">
        <v>11895</v>
      </c>
      <c r="R1741">
        <v>1</v>
      </c>
      <c r="S1741" t="s">
        <v>12125</v>
      </c>
      <c r="Y1741" s="4" t="s">
        <v>10575</v>
      </c>
      <c r="Z1741" s="9">
        <v>1</v>
      </c>
    </row>
    <row r="1742" spans="1:26" x14ac:dyDescent="0.25">
      <c r="A1742" t="s">
        <v>5410</v>
      </c>
      <c r="B1742" t="s">
        <v>5411</v>
      </c>
      <c r="C1742" t="s">
        <v>16</v>
      </c>
      <c r="D1742" t="s">
        <v>3824</v>
      </c>
      <c r="E1742" t="s">
        <v>18</v>
      </c>
      <c r="F1742" t="s">
        <v>5412</v>
      </c>
      <c r="G1742" t="s">
        <v>5413</v>
      </c>
      <c r="H1742" t="s">
        <v>5414</v>
      </c>
      <c r="I1742" t="s">
        <v>34</v>
      </c>
      <c r="J1742" t="s">
        <v>372</v>
      </c>
      <c r="K1742" t="s">
        <v>24</v>
      </c>
      <c r="L1742" t="s">
        <v>848</v>
      </c>
      <c r="M1742" t="s">
        <v>5415</v>
      </c>
      <c r="N1742" t="s">
        <v>46</v>
      </c>
      <c r="P1742" t="s">
        <v>12126</v>
      </c>
      <c r="Q1742" t="s">
        <v>11895</v>
      </c>
      <c r="R1742">
        <v>1</v>
      </c>
      <c r="S1742" t="s">
        <v>12125</v>
      </c>
      <c r="Y1742" s="4" t="s">
        <v>11423</v>
      </c>
      <c r="Z1742" s="9">
        <v>1</v>
      </c>
    </row>
    <row r="1743" spans="1:26" x14ac:dyDescent="0.25">
      <c r="A1743" t="s">
        <v>5410</v>
      </c>
      <c r="B1743" t="s">
        <v>5411</v>
      </c>
      <c r="C1743" t="s">
        <v>16</v>
      </c>
      <c r="D1743" t="s">
        <v>3824</v>
      </c>
      <c r="E1743" t="s">
        <v>18</v>
      </c>
      <c r="F1743" t="s">
        <v>5412</v>
      </c>
      <c r="G1743" t="s">
        <v>5413</v>
      </c>
      <c r="H1743" t="s">
        <v>5414</v>
      </c>
      <c r="I1743" t="s">
        <v>34</v>
      </c>
      <c r="J1743" t="s">
        <v>372</v>
      </c>
      <c r="K1743" t="s">
        <v>24</v>
      </c>
      <c r="L1743" t="s">
        <v>848</v>
      </c>
      <c r="M1743" t="s">
        <v>5415</v>
      </c>
      <c r="N1743" t="s">
        <v>46</v>
      </c>
      <c r="P1743" t="s">
        <v>11560</v>
      </c>
      <c r="Q1743" t="s">
        <v>10297</v>
      </c>
      <c r="R1743">
        <v>1</v>
      </c>
      <c r="S1743" t="s">
        <v>12125</v>
      </c>
      <c r="Y1743" s="4" t="s">
        <v>10342</v>
      </c>
      <c r="Z1743" s="9">
        <v>1</v>
      </c>
    </row>
    <row r="1744" spans="1:26" x14ac:dyDescent="0.25">
      <c r="A1744" t="s">
        <v>5410</v>
      </c>
      <c r="B1744" t="s">
        <v>5411</v>
      </c>
      <c r="C1744" t="s">
        <v>16</v>
      </c>
      <c r="D1744" t="s">
        <v>3824</v>
      </c>
      <c r="E1744" t="s">
        <v>18</v>
      </c>
      <c r="F1744" t="s">
        <v>5412</v>
      </c>
      <c r="G1744" t="s">
        <v>5413</v>
      </c>
      <c r="H1744" t="s">
        <v>5414</v>
      </c>
      <c r="I1744" t="s">
        <v>34</v>
      </c>
      <c r="J1744" t="s">
        <v>372</v>
      </c>
      <c r="K1744" t="s">
        <v>24</v>
      </c>
      <c r="L1744" t="s">
        <v>848</v>
      </c>
      <c r="M1744" t="s">
        <v>5415</v>
      </c>
      <c r="N1744" t="s">
        <v>46</v>
      </c>
      <c r="P1744" t="s">
        <v>10409</v>
      </c>
      <c r="Q1744" t="s">
        <v>10297</v>
      </c>
      <c r="R1744">
        <v>1</v>
      </c>
      <c r="S1744" t="s">
        <v>12125</v>
      </c>
      <c r="Y1744" s="4" t="s">
        <v>11419</v>
      </c>
      <c r="Z1744" s="9">
        <v>1</v>
      </c>
    </row>
    <row r="1745" spans="1:26" x14ac:dyDescent="0.25">
      <c r="A1745" t="s">
        <v>5410</v>
      </c>
      <c r="B1745" t="s">
        <v>5411</v>
      </c>
      <c r="C1745" t="s">
        <v>16</v>
      </c>
      <c r="D1745" t="s">
        <v>3824</v>
      </c>
      <c r="E1745" t="s">
        <v>18</v>
      </c>
      <c r="F1745" t="s">
        <v>5412</v>
      </c>
      <c r="G1745" t="s">
        <v>5413</v>
      </c>
      <c r="H1745" t="s">
        <v>5414</v>
      </c>
      <c r="I1745" t="s">
        <v>34</v>
      </c>
      <c r="J1745" t="s">
        <v>372</v>
      </c>
      <c r="K1745" t="s">
        <v>24</v>
      </c>
      <c r="L1745" t="s">
        <v>848</v>
      </c>
      <c r="M1745" t="s">
        <v>5415</v>
      </c>
      <c r="N1745" t="s">
        <v>46</v>
      </c>
      <c r="P1745" t="s">
        <v>12127</v>
      </c>
      <c r="Q1745" t="s">
        <v>10850</v>
      </c>
      <c r="R1745">
        <v>1</v>
      </c>
      <c r="S1745" t="s">
        <v>12125</v>
      </c>
      <c r="Y1745" s="4" t="s">
        <v>10906</v>
      </c>
      <c r="Z1745" s="9">
        <v>1</v>
      </c>
    </row>
    <row r="1746" spans="1:26" x14ac:dyDescent="0.25">
      <c r="A1746" t="s">
        <v>5410</v>
      </c>
      <c r="B1746" t="s">
        <v>5411</v>
      </c>
      <c r="C1746" t="s">
        <v>16</v>
      </c>
      <c r="D1746" t="s">
        <v>3824</v>
      </c>
      <c r="E1746" t="s">
        <v>18</v>
      </c>
      <c r="F1746" t="s">
        <v>5412</v>
      </c>
      <c r="G1746" t="s">
        <v>5413</v>
      </c>
      <c r="H1746" t="s">
        <v>5414</v>
      </c>
      <c r="I1746" t="s">
        <v>34</v>
      </c>
      <c r="J1746" t="s">
        <v>372</v>
      </c>
      <c r="K1746" t="s">
        <v>24</v>
      </c>
      <c r="L1746" t="s">
        <v>848</v>
      </c>
      <c r="M1746" t="s">
        <v>5415</v>
      </c>
      <c r="N1746" t="s">
        <v>46</v>
      </c>
      <c r="P1746" t="s">
        <v>12128</v>
      </c>
      <c r="Q1746" t="s">
        <v>10850</v>
      </c>
      <c r="R1746">
        <v>1</v>
      </c>
      <c r="S1746" t="s">
        <v>12125</v>
      </c>
      <c r="Y1746" s="4" t="s">
        <v>13071</v>
      </c>
      <c r="Z1746" s="9">
        <v>1</v>
      </c>
    </row>
    <row r="1747" spans="1:26" x14ac:dyDescent="0.25">
      <c r="A1747" t="s">
        <v>5410</v>
      </c>
      <c r="B1747" t="s">
        <v>5411</v>
      </c>
      <c r="C1747" t="s">
        <v>16</v>
      </c>
      <c r="D1747" t="s">
        <v>3824</v>
      </c>
      <c r="E1747" t="s">
        <v>18</v>
      </c>
      <c r="F1747" t="s">
        <v>5412</v>
      </c>
      <c r="G1747" t="s">
        <v>5413</v>
      </c>
      <c r="H1747" t="s">
        <v>5414</v>
      </c>
      <c r="I1747" t="s">
        <v>34</v>
      </c>
      <c r="J1747" t="s">
        <v>372</v>
      </c>
      <c r="K1747" t="s">
        <v>24</v>
      </c>
      <c r="L1747" t="s">
        <v>848</v>
      </c>
      <c r="M1747" t="s">
        <v>5415</v>
      </c>
      <c r="N1747" t="s">
        <v>46</v>
      </c>
      <c r="P1747" t="s">
        <v>12129</v>
      </c>
      <c r="Q1747" t="s">
        <v>10621</v>
      </c>
      <c r="R1747">
        <v>1</v>
      </c>
      <c r="S1747" t="s">
        <v>12125</v>
      </c>
      <c r="Y1747" s="4" t="s">
        <v>12795</v>
      </c>
      <c r="Z1747" s="9">
        <v>1</v>
      </c>
    </row>
    <row r="1748" spans="1:26" x14ac:dyDescent="0.25">
      <c r="A1748" t="s">
        <v>5410</v>
      </c>
      <c r="B1748" t="s">
        <v>5411</v>
      </c>
      <c r="C1748" t="s">
        <v>16</v>
      </c>
      <c r="D1748" t="s">
        <v>3824</v>
      </c>
      <c r="E1748" t="s">
        <v>18</v>
      </c>
      <c r="F1748" t="s">
        <v>5412</v>
      </c>
      <c r="G1748" t="s">
        <v>5413</v>
      </c>
      <c r="H1748" t="s">
        <v>5414</v>
      </c>
      <c r="I1748" t="s">
        <v>34</v>
      </c>
      <c r="J1748" t="s">
        <v>372</v>
      </c>
      <c r="K1748" t="s">
        <v>24</v>
      </c>
      <c r="L1748" t="s">
        <v>848</v>
      </c>
      <c r="M1748" t="s">
        <v>5415</v>
      </c>
      <c r="N1748" t="s">
        <v>46</v>
      </c>
      <c r="P1748" t="s">
        <v>10438</v>
      </c>
      <c r="Q1748" t="s">
        <v>10396</v>
      </c>
      <c r="R1748">
        <v>1</v>
      </c>
      <c r="S1748" t="s">
        <v>12125</v>
      </c>
      <c r="Y1748" s="4" t="s">
        <v>11482</v>
      </c>
      <c r="Z1748" s="9">
        <v>1</v>
      </c>
    </row>
    <row r="1749" spans="1:26" x14ac:dyDescent="0.25">
      <c r="A1749" t="s">
        <v>5410</v>
      </c>
      <c r="B1749" t="s">
        <v>5411</v>
      </c>
      <c r="C1749" t="s">
        <v>16</v>
      </c>
      <c r="D1749" t="s">
        <v>3824</v>
      </c>
      <c r="E1749" t="s">
        <v>18</v>
      </c>
      <c r="F1749" t="s">
        <v>5412</v>
      </c>
      <c r="G1749" t="s">
        <v>5413</v>
      </c>
      <c r="H1749" t="s">
        <v>5414</v>
      </c>
      <c r="I1749" t="s">
        <v>34</v>
      </c>
      <c r="J1749" t="s">
        <v>372</v>
      </c>
      <c r="K1749" t="s">
        <v>24</v>
      </c>
      <c r="L1749" t="s">
        <v>848</v>
      </c>
      <c r="M1749" t="s">
        <v>5415</v>
      </c>
      <c r="N1749" t="s">
        <v>46</v>
      </c>
      <c r="P1749" t="s">
        <v>12130</v>
      </c>
      <c r="Q1749" t="s">
        <v>11759</v>
      </c>
      <c r="R1749">
        <v>1</v>
      </c>
      <c r="S1749" t="s">
        <v>12125</v>
      </c>
      <c r="Y1749" s="4" t="s">
        <v>10505</v>
      </c>
      <c r="Z1749" s="9">
        <v>1</v>
      </c>
    </row>
    <row r="1750" spans="1:26" x14ac:dyDescent="0.25">
      <c r="A1750" t="s">
        <v>5410</v>
      </c>
      <c r="B1750" t="s">
        <v>5411</v>
      </c>
      <c r="C1750" t="s">
        <v>16</v>
      </c>
      <c r="D1750" t="s">
        <v>3824</v>
      </c>
      <c r="E1750" t="s">
        <v>18</v>
      </c>
      <c r="F1750" t="s">
        <v>5412</v>
      </c>
      <c r="G1750" t="s">
        <v>5413</v>
      </c>
      <c r="H1750" t="s">
        <v>5414</v>
      </c>
      <c r="I1750" t="s">
        <v>34</v>
      </c>
      <c r="J1750" t="s">
        <v>372</v>
      </c>
      <c r="K1750" t="s">
        <v>24</v>
      </c>
      <c r="L1750" t="s">
        <v>848</v>
      </c>
      <c r="M1750" t="s">
        <v>5415</v>
      </c>
      <c r="N1750" t="s">
        <v>46</v>
      </c>
      <c r="P1750" t="s">
        <v>12131</v>
      </c>
      <c r="Q1750" t="s">
        <v>10531</v>
      </c>
      <c r="R1750">
        <v>1</v>
      </c>
      <c r="S1750" t="s">
        <v>12125</v>
      </c>
      <c r="Y1750" s="4" t="s">
        <v>12099</v>
      </c>
      <c r="Z1750" s="9">
        <v>1</v>
      </c>
    </row>
    <row r="1751" spans="1:26" x14ac:dyDescent="0.25">
      <c r="A1751" t="s">
        <v>5410</v>
      </c>
      <c r="B1751" t="s">
        <v>5411</v>
      </c>
      <c r="C1751" t="s">
        <v>16</v>
      </c>
      <c r="D1751" t="s">
        <v>3824</v>
      </c>
      <c r="E1751" t="s">
        <v>18</v>
      </c>
      <c r="F1751" t="s">
        <v>5412</v>
      </c>
      <c r="G1751" t="s">
        <v>5413</v>
      </c>
      <c r="H1751" t="s">
        <v>5414</v>
      </c>
      <c r="I1751" t="s">
        <v>34</v>
      </c>
      <c r="J1751" t="s">
        <v>372</v>
      </c>
      <c r="K1751" t="s">
        <v>24</v>
      </c>
      <c r="L1751" t="s">
        <v>848</v>
      </c>
      <c r="M1751" t="s">
        <v>5415</v>
      </c>
      <c r="N1751" t="s">
        <v>46</v>
      </c>
      <c r="P1751" t="s">
        <v>12132</v>
      </c>
      <c r="Q1751" t="s">
        <v>10531</v>
      </c>
      <c r="R1751">
        <v>1</v>
      </c>
      <c r="S1751" t="s">
        <v>12125</v>
      </c>
      <c r="Y1751" s="4" t="s">
        <v>11964</v>
      </c>
      <c r="Z1751" s="9">
        <v>1</v>
      </c>
    </row>
    <row r="1752" spans="1:26" x14ac:dyDescent="0.25">
      <c r="A1752" t="s">
        <v>5410</v>
      </c>
      <c r="B1752" t="s">
        <v>5411</v>
      </c>
      <c r="C1752" t="s">
        <v>16</v>
      </c>
      <c r="D1752" t="s">
        <v>3824</v>
      </c>
      <c r="E1752" t="s">
        <v>18</v>
      </c>
      <c r="F1752" t="s">
        <v>5412</v>
      </c>
      <c r="G1752" t="s">
        <v>5413</v>
      </c>
      <c r="H1752" t="s">
        <v>5414</v>
      </c>
      <c r="I1752" t="s">
        <v>34</v>
      </c>
      <c r="J1752" t="s">
        <v>372</v>
      </c>
      <c r="K1752" t="s">
        <v>24</v>
      </c>
      <c r="L1752" t="s">
        <v>848</v>
      </c>
      <c r="M1752" t="s">
        <v>5415</v>
      </c>
      <c r="N1752" t="s">
        <v>46</v>
      </c>
      <c r="P1752" t="s">
        <v>12133</v>
      </c>
      <c r="Q1752" t="s">
        <v>10457</v>
      </c>
      <c r="R1752">
        <v>1</v>
      </c>
      <c r="S1752" t="s">
        <v>12125</v>
      </c>
      <c r="Y1752" s="4" t="s">
        <v>11194</v>
      </c>
      <c r="Z1752" s="9">
        <v>1</v>
      </c>
    </row>
    <row r="1753" spans="1:26" x14ac:dyDescent="0.25">
      <c r="A1753" t="s">
        <v>5410</v>
      </c>
      <c r="B1753" t="s">
        <v>5411</v>
      </c>
      <c r="C1753" t="s">
        <v>16</v>
      </c>
      <c r="D1753" t="s">
        <v>3824</v>
      </c>
      <c r="E1753" t="s">
        <v>18</v>
      </c>
      <c r="F1753" t="s">
        <v>5412</v>
      </c>
      <c r="G1753" t="s">
        <v>5413</v>
      </c>
      <c r="H1753" t="s">
        <v>5414</v>
      </c>
      <c r="I1753" t="s">
        <v>34</v>
      </c>
      <c r="J1753" t="s">
        <v>372</v>
      </c>
      <c r="K1753" t="s">
        <v>24</v>
      </c>
      <c r="L1753" t="s">
        <v>848</v>
      </c>
      <c r="M1753" t="s">
        <v>5415</v>
      </c>
      <c r="N1753" t="s">
        <v>46</v>
      </c>
      <c r="P1753" t="s">
        <v>12134</v>
      </c>
      <c r="Q1753" t="s">
        <v>10457</v>
      </c>
      <c r="R1753">
        <v>1</v>
      </c>
      <c r="S1753" t="s">
        <v>12125</v>
      </c>
      <c r="Y1753" s="4" t="s">
        <v>11631</v>
      </c>
      <c r="Z1753" s="9">
        <v>1</v>
      </c>
    </row>
    <row r="1754" spans="1:26" x14ac:dyDescent="0.25">
      <c r="A1754" t="s">
        <v>5410</v>
      </c>
      <c r="B1754" t="s">
        <v>5411</v>
      </c>
      <c r="C1754" t="s">
        <v>16</v>
      </c>
      <c r="D1754" t="s">
        <v>3824</v>
      </c>
      <c r="E1754" t="s">
        <v>18</v>
      </c>
      <c r="F1754" t="s">
        <v>5412</v>
      </c>
      <c r="G1754" t="s">
        <v>5413</v>
      </c>
      <c r="H1754" t="s">
        <v>5414</v>
      </c>
      <c r="I1754" t="s">
        <v>34</v>
      </c>
      <c r="J1754" t="s">
        <v>372</v>
      </c>
      <c r="K1754" t="s">
        <v>24</v>
      </c>
      <c r="L1754" t="s">
        <v>848</v>
      </c>
      <c r="M1754" t="s">
        <v>5415</v>
      </c>
      <c r="N1754" t="s">
        <v>46</v>
      </c>
      <c r="P1754" t="s">
        <v>12135</v>
      </c>
      <c r="Q1754" t="s">
        <v>10457</v>
      </c>
      <c r="R1754">
        <v>1</v>
      </c>
      <c r="S1754" t="s">
        <v>12125</v>
      </c>
      <c r="Y1754" s="4" t="s">
        <v>12948</v>
      </c>
      <c r="Z1754" s="9">
        <v>1</v>
      </c>
    </row>
    <row r="1755" spans="1:26" x14ac:dyDescent="0.25">
      <c r="A1755" t="s">
        <v>8341</v>
      </c>
      <c r="B1755" t="s">
        <v>8342</v>
      </c>
      <c r="C1755" t="s">
        <v>16</v>
      </c>
      <c r="D1755" t="s">
        <v>8343</v>
      </c>
      <c r="E1755" t="s">
        <v>18</v>
      </c>
      <c r="F1755" t="s">
        <v>8344</v>
      </c>
      <c r="G1755" t="s">
        <v>8345</v>
      </c>
      <c r="H1755" t="s">
        <v>8346</v>
      </c>
      <c r="I1755" t="s">
        <v>34</v>
      </c>
      <c r="J1755" t="s">
        <v>976</v>
      </c>
      <c r="K1755" t="s">
        <v>24</v>
      </c>
      <c r="L1755" t="s">
        <v>44</v>
      </c>
      <c r="M1755" t="s">
        <v>8347</v>
      </c>
      <c r="N1755" t="s">
        <v>46</v>
      </c>
      <c r="P1755" t="s">
        <v>12136</v>
      </c>
      <c r="Q1755" t="s">
        <v>10879</v>
      </c>
      <c r="R1755">
        <v>1</v>
      </c>
      <c r="S1755" t="s">
        <v>12137</v>
      </c>
      <c r="Y1755" s="4" t="s">
        <v>10173</v>
      </c>
      <c r="Z1755" s="9">
        <v>1</v>
      </c>
    </row>
    <row r="1756" spans="1:26" x14ac:dyDescent="0.25">
      <c r="A1756" t="s">
        <v>8341</v>
      </c>
      <c r="B1756" t="s">
        <v>8342</v>
      </c>
      <c r="C1756" t="s">
        <v>16</v>
      </c>
      <c r="D1756" t="s">
        <v>8343</v>
      </c>
      <c r="E1756" t="s">
        <v>18</v>
      </c>
      <c r="F1756" t="s">
        <v>8344</v>
      </c>
      <c r="G1756" t="s">
        <v>8345</v>
      </c>
      <c r="H1756" t="s">
        <v>8346</v>
      </c>
      <c r="I1756" t="s">
        <v>34</v>
      </c>
      <c r="J1756" t="s">
        <v>976</v>
      </c>
      <c r="K1756" t="s">
        <v>24</v>
      </c>
      <c r="L1756" t="s">
        <v>44</v>
      </c>
      <c r="M1756" t="s">
        <v>8347</v>
      </c>
      <c r="N1756" t="s">
        <v>46</v>
      </c>
      <c r="P1756" t="s">
        <v>12138</v>
      </c>
      <c r="Q1756" t="s">
        <v>10879</v>
      </c>
      <c r="R1756">
        <v>1</v>
      </c>
      <c r="S1756" t="s">
        <v>12137</v>
      </c>
      <c r="Y1756" s="4" t="s">
        <v>12341</v>
      </c>
      <c r="Z1756" s="9">
        <v>1</v>
      </c>
    </row>
    <row r="1757" spans="1:26" x14ac:dyDescent="0.25">
      <c r="A1757" t="s">
        <v>8341</v>
      </c>
      <c r="B1757" t="s">
        <v>8342</v>
      </c>
      <c r="C1757" t="s">
        <v>16</v>
      </c>
      <c r="D1757" t="s">
        <v>8343</v>
      </c>
      <c r="E1757" t="s">
        <v>18</v>
      </c>
      <c r="F1757" t="s">
        <v>8344</v>
      </c>
      <c r="G1757" t="s">
        <v>8345</v>
      </c>
      <c r="H1757" t="s">
        <v>8346</v>
      </c>
      <c r="I1757" t="s">
        <v>34</v>
      </c>
      <c r="J1757" t="s">
        <v>976</v>
      </c>
      <c r="K1757" t="s">
        <v>24</v>
      </c>
      <c r="L1757" t="s">
        <v>44</v>
      </c>
      <c r="M1757" t="s">
        <v>8347</v>
      </c>
      <c r="N1757" t="s">
        <v>46</v>
      </c>
      <c r="P1757" t="s">
        <v>12139</v>
      </c>
      <c r="Q1757" t="s">
        <v>10879</v>
      </c>
      <c r="R1757">
        <v>1</v>
      </c>
      <c r="S1757" t="s">
        <v>12137</v>
      </c>
      <c r="Y1757" s="4" t="s">
        <v>12858</v>
      </c>
      <c r="Z1757" s="9">
        <v>1</v>
      </c>
    </row>
    <row r="1758" spans="1:26" x14ac:dyDescent="0.25">
      <c r="A1758" t="s">
        <v>8341</v>
      </c>
      <c r="B1758" t="s">
        <v>8342</v>
      </c>
      <c r="C1758" t="s">
        <v>16</v>
      </c>
      <c r="D1758" t="s">
        <v>8343</v>
      </c>
      <c r="E1758" t="s">
        <v>18</v>
      </c>
      <c r="F1758" t="s">
        <v>8344</v>
      </c>
      <c r="G1758" t="s">
        <v>8345</v>
      </c>
      <c r="H1758" t="s">
        <v>8346</v>
      </c>
      <c r="I1758" t="s">
        <v>34</v>
      </c>
      <c r="J1758" t="s">
        <v>976</v>
      </c>
      <c r="K1758" t="s">
        <v>24</v>
      </c>
      <c r="L1758" t="s">
        <v>44</v>
      </c>
      <c r="M1758" t="s">
        <v>8347</v>
      </c>
      <c r="N1758" t="s">
        <v>46</v>
      </c>
      <c r="P1758" t="s">
        <v>12140</v>
      </c>
      <c r="Q1758" t="s">
        <v>10879</v>
      </c>
      <c r="R1758">
        <v>1</v>
      </c>
      <c r="S1758" t="s">
        <v>12137</v>
      </c>
      <c r="Y1758" s="4" t="s">
        <v>11427</v>
      </c>
      <c r="Z1758" s="9">
        <v>1</v>
      </c>
    </row>
    <row r="1759" spans="1:26" x14ac:dyDescent="0.25">
      <c r="A1759" t="s">
        <v>8341</v>
      </c>
      <c r="B1759" t="s">
        <v>8342</v>
      </c>
      <c r="C1759" t="s">
        <v>16</v>
      </c>
      <c r="D1759" t="s">
        <v>8343</v>
      </c>
      <c r="E1759" t="s">
        <v>18</v>
      </c>
      <c r="F1759" t="s">
        <v>8344</v>
      </c>
      <c r="G1759" t="s">
        <v>8345</v>
      </c>
      <c r="H1759" t="s">
        <v>8346</v>
      </c>
      <c r="I1759" t="s">
        <v>34</v>
      </c>
      <c r="J1759" t="s">
        <v>976</v>
      </c>
      <c r="K1759" t="s">
        <v>24</v>
      </c>
      <c r="L1759" t="s">
        <v>44</v>
      </c>
      <c r="M1759" t="s">
        <v>8347</v>
      </c>
      <c r="N1759" t="s">
        <v>46</v>
      </c>
      <c r="P1759" t="s">
        <v>12141</v>
      </c>
      <c r="Q1759" t="s">
        <v>10879</v>
      </c>
      <c r="R1759">
        <v>1</v>
      </c>
      <c r="S1759" t="s">
        <v>12137</v>
      </c>
      <c r="Y1759" s="4" t="s">
        <v>10899</v>
      </c>
      <c r="Z1759" s="9">
        <v>1</v>
      </c>
    </row>
    <row r="1760" spans="1:26" x14ac:dyDescent="0.25">
      <c r="A1760" t="s">
        <v>8341</v>
      </c>
      <c r="B1760" t="s">
        <v>8342</v>
      </c>
      <c r="C1760" t="s">
        <v>16</v>
      </c>
      <c r="D1760" t="s">
        <v>8343</v>
      </c>
      <c r="E1760" t="s">
        <v>18</v>
      </c>
      <c r="F1760" t="s">
        <v>8344</v>
      </c>
      <c r="G1760" t="s">
        <v>8345</v>
      </c>
      <c r="H1760" t="s">
        <v>8346</v>
      </c>
      <c r="I1760" t="s">
        <v>34</v>
      </c>
      <c r="J1760" t="s">
        <v>976</v>
      </c>
      <c r="K1760" t="s">
        <v>24</v>
      </c>
      <c r="L1760" t="s">
        <v>44</v>
      </c>
      <c r="M1760" t="s">
        <v>8347</v>
      </c>
      <c r="N1760" t="s">
        <v>46</v>
      </c>
      <c r="P1760" t="s">
        <v>12142</v>
      </c>
      <c r="Q1760" t="s">
        <v>10156</v>
      </c>
      <c r="R1760">
        <v>1</v>
      </c>
      <c r="S1760" t="s">
        <v>12137</v>
      </c>
      <c r="Y1760" s="4" t="s">
        <v>13241</v>
      </c>
      <c r="Z1760" s="9">
        <v>1</v>
      </c>
    </row>
    <row r="1761" spans="1:26" x14ac:dyDescent="0.25">
      <c r="A1761" t="s">
        <v>8341</v>
      </c>
      <c r="B1761" t="s">
        <v>8342</v>
      </c>
      <c r="C1761" t="s">
        <v>16</v>
      </c>
      <c r="D1761" t="s">
        <v>8343</v>
      </c>
      <c r="E1761" t="s">
        <v>18</v>
      </c>
      <c r="F1761" t="s">
        <v>8344</v>
      </c>
      <c r="G1761" t="s">
        <v>8345</v>
      </c>
      <c r="H1761" t="s">
        <v>8346</v>
      </c>
      <c r="I1761" t="s">
        <v>34</v>
      </c>
      <c r="J1761" t="s">
        <v>976</v>
      </c>
      <c r="K1761" t="s">
        <v>24</v>
      </c>
      <c r="L1761" t="s">
        <v>44</v>
      </c>
      <c r="M1761" t="s">
        <v>8347</v>
      </c>
      <c r="N1761" t="s">
        <v>46</v>
      </c>
      <c r="P1761" t="s">
        <v>12067</v>
      </c>
      <c r="Q1761" t="s">
        <v>11184</v>
      </c>
      <c r="R1761">
        <v>1</v>
      </c>
      <c r="S1761" t="s">
        <v>12137</v>
      </c>
      <c r="Y1761" s="4" t="s">
        <v>11809</v>
      </c>
      <c r="Z1761" s="9">
        <v>1</v>
      </c>
    </row>
    <row r="1762" spans="1:26" x14ac:dyDescent="0.25">
      <c r="A1762" t="s">
        <v>8341</v>
      </c>
      <c r="B1762" t="s">
        <v>8342</v>
      </c>
      <c r="C1762" t="s">
        <v>16</v>
      </c>
      <c r="D1762" t="s">
        <v>8343</v>
      </c>
      <c r="E1762" t="s">
        <v>18</v>
      </c>
      <c r="F1762" t="s">
        <v>8344</v>
      </c>
      <c r="G1762" t="s">
        <v>8345</v>
      </c>
      <c r="H1762" t="s">
        <v>8346</v>
      </c>
      <c r="I1762" t="s">
        <v>34</v>
      </c>
      <c r="J1762" t="s">
        <v>976</v>
      </c>
      <c r="K1762" t="s">
        <v>24</v>
      </c>
      <c r="L1762" t="s">
        <v>44</v>
      </c>
      <c r="M1762" t="s">
        <v>8347</v>
      </c>
      <c r="N1762" t="s">
        <v>46</v>
      </c>
      <c r="P1762" t="s">
        <v>12143</v>
      </c>
      <c r="Q1762" t="s">
        <v>11184</v>
      </c>
      <c r="R1762">
        <v>1</v>
      </c>
      <c r="S1762" t="s">
        <v>12137</v>
      </c>
      <c r="Y1762" s="4" t="s">
        <v>11927</v>
      </c>
      <c r="Z1762" s="9">
        <v>1</v>
      </c>
    </row>
    <row r="1763" spans="1:26" x14ac:dyDescent="0.25">
      <c r="A1763" t="s">
        <v>8341</v>
      </c>
      <c r="B1763" t="s">
        <v>8342</v>
      </c>
      <c r="C1763" t="s">
        <v>16</v>
      </c>
      <c r="D1763" t="s">
        <v>8343</v>
      </c>
      <c r="E1763" t="s">
        <v>18</v>
      </c>
      <c r="F1763" t="s">
        <v>8344</v>
      </c>
      <c r="G1763" t="s">
        <v>8345</v>
      </c>
      <c r="H1763" t="s">
        <v>8346</v>
      </c>
      <c r="I1763" t="s">
        <v>34</v>
      </c>
      <c r="J1763" t="s">
        <v>976</v>
      </c>
      <c r="K1763" t="s">
        <v>24</v>
      </c>
      <c r="L1763" t="s">
        <v>44</v>
      </c>
      <c r="M1763" t="s">
        <v>8347</v>
      </c>
      <c r="N1763" t="s">
        <v>46</v>
      </c>
      <c r="P1763" t="s">
        <v>12144</v>
      </c>
      <c r="Q1763" t="s">
        <v>11179</v>
      </c>
      <c r="R1763">
        <v>1</v>
      </c>
      <c r="S1763" t="s">
        <v>12137</v>
      </c>
      <c r="Y1763" s="4" t="s">
        <v>12758</v>
      </c>
      <c r="Z1763" s="9">
        <v>1</v>
      </c>
    </row>
    <row r="1764" spans="1:26" x14ac:dyDescent="0.25">
      <c r="A1764" t="s">
        <v>8341</v>
      </c>
      <c r="B1764" t="s">
        <v>8342</v>
      </c>
      <c r="C1764" t="s">
        <v>16</v>
      </c>
      <c r="D1764" t="s">
        <v>8343</v>
      </c>
      <c r="E1764" t="s">
        <v>18</v>
      </c>
      <c r="F1764" t="s">
        <v>8344</v>
      </c>
      <c r="G1764" t="s">
        <v>8345</v>
      </c>
      <c r="H1764" t="s">
        <v>8346</v>
      </c>
      <c r="I1764" t="s">
        <v>34</v>
      </c>
      <c r="J1764" t="s">
        <v>976</v>
      </c>
      <c r="K1764" t="s">
        <v>24</v>
      </c>
      <c r="L1764" t="s">
        <v>44</v>
      </c>
      <c r="M1764" t="s">
        <v>8347</v>
      </c>
      <c r="N1764" t="s">
        <v>46</v>
      </c>
      <c r="P1764" t="s">
        <v>12145</v>
      </c>
      <c r="Q1764" t="s">
        <v>11179</v>
      </c>
      <c r="R1764">
        <v>1</v>
      </c>
      <c r="S1764" t="s">
        <v>12137</v>
      </c>
      <c r="Y1764" s="4" t="s">
        <v>12375</v>
      </c>
      <c r="Z1764" s="9">
        <v>1</v>
      </c>
    </row>
    <row r="1765" spans="1:26" x14ac:dyDescent="0.25">
      <c r="A1765" t="s">
        <v>8341</v>
      </c>
      <c r="B1765" t="s">
        <v>8342</v>
      </c>
      <c r="C1765" t="s">
        <v>16</v>
      </c>
      <c r="D1765" t="s">
        <v>8343</v>
      </c>
      <c r="E1765" t="s">
        <v>18</v>
      </c>
      <c r="F1765" t="s">
        <v>8344</v>
      </c>
      <c r="G1765" t="s">
        <v>8345</v>
      </c>
      <c r="H1765" t="s">
        <v>8346</v>
      </c>
      <c r="I1765" t="s">
        <v>34</v>
      </c>
      <c r="J1765" t="s">
        <v>976</v>
      </c>
      <c r="K1765" t="s">
        <v>24</v>
      </c>
      <c r="L1765" t="s">
        <v>44</v>
      </c>
      <c r="M1765" t="s">
        <v>8347</v>
      </c>
      <c r="N1765" t="s">
        <v>46</v>
      </c>
      <c r="P1765" t="s">
        <v>12146</v>
      </c>
      <c r="Q1765" t="s">
        <v>11179</v>
      </c>
      <c r="R1765">
        <v>1</v>
      </c>
      <c r="S1765" t="s">
        <v>12137</v>
      </c>
      <c r="Y1765" s="4" t="s">
        <v>11647</v>
      </c>
      <c r="Z1765" s="9">
        <v>1</v>
      </c>
    </row>
    <row r="1766" spans="1:26" x14ac:dyDescent="0.25">
      <c r="A1766" t="s">
        <v>8341</v>
      </c>
      <c r="B1766" t="s">
        <v>8342</v>
      </c>
      <c r="C1766" t="s">
        <v>16</v>
      </c>
      <c r="D1766" t="s">
        <v>8343</v>
      </c>
      <c r="E1766" t="s">
        <v>18</v>
      </c>
      <c r="F1766" t="s">
        <v>8344</v>
      </c>
      <c r="G1766" t="s">
        <v>8345</v>
      </c>
      <c r="H1766" t="s">
        <v>8346</v>
      </c>
      <c r="I1766" t="s">
        <v>34</v>
      </c>
      <c r="J1766" t="s">
        <v>976</v>
      </c>
      <c r="K1766" t="s">
        <v>24</v>
      </c>
      <c r="L1766" t="s">
        <v>44</v>
      </c>
      <c r="M1766" t="s">
        <v>8347</v>
      </c>
      <c r="N1766" t="s">
        <v>46</v>
      </c>
      <c r="P1766" t="s">
        <v>12147</v>
      </c>
      <c r="Q1766" t="s">
        <v>11179</v>
      </c>
      <c r="R1766">
        <v>1</v>
      </c>
      <c r="S1766" t="s">
        <v>12137</v>
      </c>
      <c r="Y1766" s="4" t="s">
        <v>10979</v>
      </c>
      <c r="Z1766" s="9">
        <v>1</v>
      </c>
    </row>
    <row r="1767" spans="1:26" x14ac:dyDescent="0.25">
      <c r="A1767" t="s">
        <v>8341</v>
      </c>
      <c r="B1767" t="s">
        <v>8342</v>
      </c>
      <c r="C1767" t="s">
        <v>16</v>
      </c>
      <c r="D1767" t="s">
        <v>8343</v>
      </c>
      <c r="E1767" t="s">
        <v>18</v>
      </c>
      <c r="F1767" t="s">
        <v>8344</v>
      </c>
      <c r="G1767" t="s">
        <v>8345</v>
      </c>
      <c r="H1767" t="s">
        <v>8346</v>
      </c>
      <c r="I1767" t="s">
        <v>34</v>
      </c>
      <c r="J1767" t="s">
        <v>976</v>
      </c>
      <c r="K1767" t="s">
        <v>24</v>
      </c>
      <c r="L1767" t="s">
        <v>44</v>
      </c>
      <c r="M1767" t="s">
        <v>8347</v>
      </c>
      <c r="N1767" t="s">
        <v>46</v>
      </c>
      <c r="P1767" t="s">
        <v>12148</v>
      </c>
      <c r="Q1767" t="s">
        <v>11179</v>
      </c>
      <c r="R1767">
        <v>1</v>
      </c>
      <c r="S1767" t="s">
        <v>12137</v>
      </c>
      <c r="Y1767" s="4" t="s">
        <v>12931</v>
      </c>
      <c r="Z1767" s="9">
        <v>1</v>
      </c>
    </row>
    <row r="1768" spans="1:26" x14ac:dyDescent="0.25">
      <c r="A1768" t="s">
        <v>8341</v>
      </c>
      <c r="B1768" t="s">
        <v>8342</v>
      </c>
      <c r="C1768" t="s">
        <v>16</v>
      </c>
      <c r="D1768" t="s">
        <v>8343</v>
      </c>
      <c r="E1768" t="s">
        <v>18</v>
      </c>
      <c r="F1768" t="s">
        <v>8344</v>
      </c>
      <c r="G1768" t="s">
        <v>8345</v>
      </c>
      <c r="H1768" t="s">
        <v>8346</v>
      </c>
      <c r="I1768" t="s">
        <v>34</v>
      </c>
      <c r="J1768" t="s">
        <v>976</v>
      </c>
      <c r="K1768" t="s">
        <v>24</v>
      </c>
      <c r="L1768" t="s">
        <v>44</v>
      </c>
      <c r="M1768" t="s">
        <v>8347</v>
      </c>
      <c r="N1768" t="s">
        <v>46</v>
      </c>
      <c r="P1768" t="s">
        <v>12149</v>
      </c>
      <c r="Q1768" t="s">
        <v>11179</v>
      </c>
      <c r="R1768">
        <v>1</v>
      </c>
      <c r="S1768" t="s">
        <v>12137</v>
      </c>
      <c r="Y1768" s="4" t="s">
        <v>11749</v>
      </c>
      <c r="Z1768" s="9">
        <v>1</v>
      </c>
    </row>
    <row r="1769" spans="1:26" x14ac:dyDescent="0.25">
      <c r="A1769" t="s">
        <v>8341</v>
      </c>
      <c r="B1769" t="s">
        <v>8342</v>
      </c>
      <c r="C1769" t="s">
        <v>16</v>
      </c>
      <c r="D1769" t="s">
        <v>8343</v>
      </c>
      <c r="E1769" t="s">
        <v>18</v>
      </c>
      <c r="F1769" t="s">
        <v>8344</v>
      </c>
      <c r="G1769" t="s">
        <v>8345</v>
      </c>
      <c r="H1769" t="s">
        <v>8346</v>
      </c>
      <c r="I1769" t="s">
        <v>34</v>
      </c>
      <c r="J1769" t="s">
        <v>976</v>
      </c>
      <c r="K1769" t="s">
        <v>24</v>
      </c>
      <c r="L1769" t="s">
        <v>44</v>
      </c>
      <c r="M1769" t="s">
        <v>8347</v>
      </c>
      <c r="N1769" t="s">
        <v>46</v>
      </c>
      <c r="P1769" t="s">
        <v>12150</v>
      </c>
      <c r="Q1769" t="s">
        <v>11179</v>
      </c>
      <c r="R1769">
        <v>1</v>
      </c>
      <c r="S1769" t="s">
        <v>12137</v>
      </c>
      <c r="Y1769" s="4" t="s">
        <v>11265</v>
      </c>
      <c r="Z1769" s="9">
        <v>1</v>
      </c>
    </row>
    <row r="1770" spans="1:26" x14ac:dyDescent="0.25">
      <c r="A1770" t="s">
        <v>8341</v>
      </c>
      <c r="B1770" t="s">
        <v>8342</v>
      </c>
      <c r="C1770" t="s">
        <v>16</v>
      </c>
      <c r="D1770" t="s">
        <v>8343</v>
      </c>
      <c r="E1770" t="s">
        <v>18</v>
      </c>
      <c r="F1770" t="s">
        <v>8344</v>
      </c>
      <c r="G1770" t="s">
        <v>8345</v>
      </c>
      <c r="H1770" t="s">
        <v>8346</v>
      </c>
      <c r="I1770" t="s">
        <v>34</v>
      </c>
      <c r="J1770" t="s">
        <v>976</v>
      </c>
      <c r="K1770" t="s">
        <v>24</v>
      </c>
      <c r="L1770" t="s">
        <v>44</v>
      </c>
      <c r="M1770" t="s">
        <v>8347</v>
      </c>
      <c r="N1770" t="s">
        <v>46</v>
      </c>
      <c r="P1770" t="s">
        <v>12151</v>
      </c>
      <c r="Q1770" t="s">
        <v>10445</v>
      </c>
      <c r="R1770">
        <v>1</v>
      </c>
      <c r="S1770" t="s">
        <v>12137</v>
      </c>
      <c r="Y1770" s="4" t="s">
        <v>13007</v>
      </c>
      <c r="Z1770" s="9">
        <v>1</v>
      </c>
    </row>
    <row r="1771" spans="1:26" x14ac:dyDescent="0.25">
      <c r="A1771" t="s">
        <v>8341</v>
      </c>
      <c r="B1771" t="s">
        <v>8342</v>
      </c>
      <c r="C1771" t="s">
        <v>16</v>
      </c>
      <c r="D1771" t="s">
        <v>8343</v>
      </c>
      <c r="E1771" t="s">
        <v>18</v>
      </c>
      <c r="F1771" t="s">
        <v>8344</v>
      </c>
      <c r="G1771" t="s">
        <v>8345</v>
      </c>
      <c r="H1771" t="s">
        <v>8346</v>
      </c>
      <c r="I1771" t="s">
        <v>34</v>
      </c>
      <c r="J1771" t="s">
        <v>976</v>
      </c>
      <c r="K1771" t="s">
        <v>24</v>
      </c>
      <c r="L1771" t="s">
        <v>44</v>
      </c>
      <c r="M1771" t="s">
        <v>8347</v>
      </c>
      <c r="N1771" t="s">
        <v>46</v>
      </c>
      <c r="P1771" t="s">
        <v>12152</v>
      </c>
      <c r="Q1771" t="s">
        <v>10445</v>
      </c>
      <c r="R1771">
        <v>1</v>
      </c>
      <c r="S1771" t="s">
        <v>12137</v>
      </c>
      <c r="Y1771" s="4" t="s">
        <v>12198</v>
      </c>
      <c r="Z1771" s="9">
        <v>1</v>
      </c>
    </row>
    <row r="1772" spans="1:26" x14ac:dyDescent="0.25">
      <c r="A1772" t="s">
        <v>8341</v>
      </c>
      <c r="B1772" t="s">
        <v>8342</v>
      </c>
      <c r="C1772" t="s">
        <v>16</v>
      </c>
      <c r="D1772" t="s">
        <v>8343</v>
      </c>
      <c r="E1772" t="s">
        <v>18</v>
      </c>
      <c r="F1772" t="s">
        <v>8344</v>
      </c>
      <c r="G1772" t="s">
        <v>8345</v>
      </c>
      <c r="H1772" t="s">
        <v>8346</v>
      </c>
      <c r="I1772" t="s">
        <v>34</v>
      </c>
      <c r="J1772" t="s">
        <v>976</v>
      </c>
      <c r="K1772" t="s">
        <v>24</v>
      </c>
      <c r="L1772" t="s">
        <v>44</v>
      </c>
      <c r="M1772" t="s">
        <v>8347</v>
      </c>
      <c r="N1772" t="s">
        <v>46</v>
      </c>
      <c r="P1772" t="s">
        <v>10317</v>
      </c>
      <c r="Q1772" t="s">
        <v>10445</v>
      </c>
      <c r="R1772">
        <v>1</v>
      </c>
      <c r="S1772" t="s">
        <v>12137</v>
      </c>
      <c r="Y1772" s="4" t="s">
        <v>12675</v>
      </c>
      <c r="Z1772" s="9">
        <v>1</v>
      </c>
    </row>
    <row r="1773" spans="1:26" x14ac:dyDescent="0.25">
      <c r="A1773" t="s">
        <v>8341</v>
      </c>
      <c r="B1773" t="s">
        <v>8342</v>
      </c>
      <c r="C1773" t="s">
        <v>16</v>
      </c>
      <c r="D1773" t="s">
        <v>8343</v>
      </c>
      <c r="E1773" t="s">
        <v>18</v>
      </c>
      <c r="F1773" t="s">
        <v>8344</v>
      </c>
      <c r="G1773" t="s">
        <v>8345</v>
      </c>
      <c r="H1773" t="s">
        <v>8346</v>
      </c>
      <c r="I1773" t="s">
        <v>34</v>
      </c>
      <c r="J1773" t="s">
        <v>976</v>
      </c>
      <c r="K1773" t="s">
        <v>24</v>
      </c>
      <c r="L1773" t="s">
        <v>44</v>
      </c>
      <c r="M1773" t="s">
        <v>8347</v>
      </c>
      <c r="N1773" t="s">
        <v>46</v>
      </c>
      <c r="P1773" t="s">
        <v>4652</v>
      </c>
      <c r="Q1773" t="s">
        <v>10445</v>
      </c>
      <c r="R1773">
        <v>1</v>
      </c>
      <c r="S1773" t="s">
        <v>12137</v>
      </c>
      <c r="Y1773" s="4" t="s">
        <v>10950</v>
      </c>
      <c r="Z1773" s="9">
        <v>1</v>
      </c>
    </row>
    <row r="1774" spans="1:26" x14ac:dyDescent="0.25">
      <c r="A1774" t="s">
        <v>8341</v>
      </c>
      <c r="B1774" t="s">
        <v>8342</v>
      </c>
      <c r="C1774" t="s">
        <v>16</v>
      </c>
      <c r="D1774" t="s">
        <v>8343</v>
      </c>
      <c r="E1774" t="s">
        <v>18</v>
      </c>
      <c r="F1774" t="s">
        <v>8344</v>
      </c>
      <c r="G1774" t="s">
        <v>8345</v>
      </c>
      <c r="H1774" t="s">
        <v>8346</v>
      </c>
      <c r="I1774" t="s">
        <v>34</v>
      </c>
      <c r="J1774" t="s">
        <v>976</v>
      </c>
      <c r="K1774" t="s">
        <v>24</v>
      </c>
      <c r="L1774" t="s">
        <v>44</v>
      </c>
      <c r="M1774" t="s">
        <v>8347</v>
      </c>
      <c r="N1774" t="s">
        <v>46</v>
      </c>
      <c r="P1774" t="s">
        <v>12153</v>
      </c>
      <c r="Q1774" t="s">
        <v>10445</v>
      </c>
      <c r="R1774">
        <v>1</v>
      </c>
      <c r="S1774" t="s">
        <v>12137</v>
      </c>
      <c r="Y1774" s="4" t="s">
        <v>12331</v>
      </c>
      <c r="Z1774" s="9">
        <v>1</v>
      </c>
    </row>
    <row r="1775" spans="1:26" x14ac:dyDescent="0.25">
      <c r="A1775" t="s">
        <v>8341</v>
      </c>
      <c r="B1775" t="s">
        <v>8342</v>
      </c>
      <c r="C1775" t="s">
        <v>16</v>
      </c>
      <c r="D1775" t="s">
        <v>8343</v>
      </c>
      <c r="E1775" t="s">
        <v>18</v>
      </c>
      <c r="F1775" t="s">
        <v>8344</v>
      </c>
      <c r="G1775" t="s">
        <v>8345</v>
      </c>
      <c r="H1775" t="s">
        <v>8346</v>
      </c>
      <c r="I1775" t="s">
        <v>34</v>
      </c>
      <c r="J1775" t="s">
        <v>976</v>
      </c>
      <c r="K1775" t="s">
        <v>24</v>
      </c>
      <c r="L1775" t="s">
        <v>44</v>
      </c>
      <c r="M1775" t="s">
        <v>8347</v>
      </c>
      <c r="N1775" t="s">
        <v>46</v>
      </c>
      <c r="P1775" t="s">
        <v>12154</v>
      </c>
      <c r="Q1775" t="s">
        <v>10445</v>
      </c>
      <c r="R1775">
        <v>1</v>
      </c>
      <c r="S1775" t="s">
        <v>12137</v>
      </c>
      <c r="Y1775" s="4" t="s">
        <v>11774</v>
      </c>
      <c r="Z1775" s="9">
        <v>1</v>
      </c>
    </row>
    <row r="1776" spans="1:26" x14ac:dyDescent="0.25">
      <c r="A1776" t="s">
        <v>8341</v>
      </c>
      <c r="B1776" t="s">
        <v>8342</v>
      </c>
      <c r="C1776" t="s">
        <v>16</v>
      </c>
      <c r="D1776" t="s">
        <v>8343</v>
      </c>
      <c r="E1776" t="s">
        <v>18</v>
      </c>
      <c r="F1776" t="s">
        <v>8344</v>
      </c>
      <c r="G1776" t="s">
        <v>8345</v>
      </c>
      <c r="H1776" t="s">
        <v>8346</v>
      </c>
      <c r="I1776" t="s">
        <v>34</v>
      </c>
      <c r="J1776" t="s">
        <v>976</v>
      </c>
      <c r="K1776" t="s">
        <v>24</v>
      </c>
      <c r="L1776" t="s">
        <v>44</v>
      </c>
      <c r="M1776" t="s">
        <v>8347</v>
      </c>
      <c r="N1776" t="s">
        <v>46</v>
      </c>
      <c r="P1776" t="s">
        <v>10637</v>
      </c>
      <c r="Q1776" t="s">
        <v>12155</v>
      </c>
      <c r="R1776">
        <v>3</v>
      </c>
      <c r="S1776" t="s">
        <v>12137</v>
      </c>
      <c r="Y1776" s="4" t="s">
        <v>10407</v>
      </c>
      <c r="Z1776" s="9">
        <v>1</v>
      </c>
    </row>
    <row r="1777" spans="1:26" x14ac:dyDescent="0.25">
      <c r="A1777" t="s">
        <v>8341</v>
      </c>
      <c r="B1777" t="s">
        <v>8342</v>
      </c>
      <c r="C1777" t="s">
        <v>16</v>
      </c>
      <c r="D1777" t="s">
        <v>8343</v>
      </c>
      <c r="E1777" t="s">
        <v>18</v>
      </c>
      <c r="F1777" t="s">
        <v>8344</v>
      </c>
      <c r="G1777" t="s">
        <v>8345</v>
      </c>
      <c r="H1777" t="s">
        <v>8346</v>
      </c>
      <c r="I1777" t="s">
        <v>34</v>
      </c>
      <c r="J1777" t="s">
        <v>976</v>
      </c>
      <c r="K1777" t="s">
        <v>24</v>
      </c>
      <c r="L1777" t="s">
        <v>44</v>
      </c>
      <c r="M1777" t="s">
        <v>8347</v>
      </c>
      <c r="N1777" t="s">
        <v>46</v>
      </c>
      <c r="P1777" t="s">
        <v>12156</v>
      </c>
      <c r="Q1777" t="s">
        <v>10203</v>
      </c>
      <c r="R1777">
        <v>1</v>
      </c>
      <c r="S1777" t="s">
        <v>12137</v>
      </c>
      <c r="Y1777" s="4" t="s">
        <v>11803</v>
      </c>
      <c r="Z1777" s="9">
        <v>1</v>
      </c>
    </row>
    <row r="1778" spans="1:26" x14ac:dyDescent="0.25">
      <c r="A1778" t="s">
        <v>8341</v>
      </c>
      <c r="B1778" t="s">
        <v>8342</v>
      </c>
      <c r="C1778" t="s">
        <v>16</v>
      </c>
      <c r="D1778" t="s">
        <v>8343</v>
      </c>
      <c r="E1778" t="s">
        <v>18</v>
      </c>
      <c r="F1778" t="s">
        <v>8344</v>
      </c>
      <c r="G1778" t="s">
        <v>8345</v>
      </c>
      <c r="H1778" t="s">
        <v>8346</v>
      </c>
      <c r="I1778" t="s">
        <v>34</v>
      </c>
      <c r="J1778" t="s">
        <v>976</v>
      </c>
      <c r="K1778" t="s">
        <v>24</v>
      </c>
      <c r="L1778" t="s">
        <v>44</v>
      </c>
      <c r="M1778" t="s">
        <v>8347</v>
      </c>
      <c r="N1778" t="s">
        <v>46</v>
      </c>
      <c r="P1778" t="s">
        <v>10629</v>
      </c>
      <c r="Q1778" t="s">
        <v>10203</v>
      </c>
      <c r="R1778">
        <v>1</v>
      </c>
      <c r="S1778" t="s">
        <v>12137</v>
      </c>
      <c r="Y1778" s="4" t="s">
        <v>10360</v>
      </c>
      <c r="Z1778" s="9">
        <v>1</v>
      </c>
    </row>
    <row r="1779" spans="1:26" x14ac:dyDescent="0.25">
      <c r="A1779" t="s">
        <v>8341</v>
      </c>
      <c r="B1779" t="s">
        <v>8342</v>
      </c>
      <c r="C1779" t="s">
        <v>16</v>
      </c>
      <c r="D1779" t="s">
        <v>8343</v>
      </c>
      <c r="E1779" t="s">
        <v>18</v>
      </c>
      <c r="F1779" t="s">
        <v>8344</v>
      </c>
      <c r="G1779" t="s">
        <v>8345</v>
      </c>
      <c r="H1779" t="s">
        <v>8346</v>
      </c>
      <c r="I1779" t="s">
        <v>34</v>
      </c>
      <c r="J1779" t="s">
        <v>976</v>
      </c>
      <c r="K1779" t="s">
        <v>24</v>
      </c>
      <c r="L1779" t="s">
        <v>44</v>
      </c>
      <c r="M1779" t="s">
        <v>8347</v>
      </c>
      <c r="N1779" t="s">
        <v>46</v>
      </c>
      <c r="P1779" t="s">
        <v>12157</v>
      </c>
      <c r="Q1779" t="s">
        <v>10203</v>
      </c>
      <c r="R1779">
        <v>1</v>
      </c>
      <c r="S1779" t="s">
        <v>12137</v>
      </c>
      <c r="Y1779" s="4" t="s">
        <v>11989</v>
      </c>
      <c r="Z1779" s="9">
        <v>1</v>
      </c>
    </row>
    <row r="1780" spans="1:26" x14ac:dyDescent="0.25">
      <c r="A1780" t="s">
        <v>8341</v>
      </c>
      <c r="B1780" t="s">
        <v>8342</v>
      </c>
      <c r="C1780" t="s">
        <v>16</v>
      </c>
      <c r="D1780" t="s">
        <v>8343</v>
      </c>
      <c r="E1780" t="s">
        <v>18</v>
      </c>
      <c r="F1780" t="s">
        <v>8344</v>
      </c>
      <c r="G1780" t="s">
        <v>8345</v>
      </c>
      <c r="H1780" t="s">
        <v>8346</v>
      </c>
      <c r="I1780" t="s">
        <v>34</v>
      </c>
      <c r="J1780" t="s">
        <v>976</v>
      </c>
      <c r="K1780" t="s">
        <v>24</v>
      </c>
      <c r="L1780" t="s">
        <v>44</v>
      </c>
      <c r="M1780" t="s">
        <v>8347</v>
      </c>
      <c r="N1780" t="s">
        <v>46</v>
      </c>
      <c r="P1780" t="s">
        <v>12158</v>
      </c>
      <c r="Q1780" t="s">
        <v>10203</v>
      </c>
      <c r="R1780">
        <v>1</v>
      </c>
      <c r="S1780" t="s">
        <v>12137</v>
      </c>
      <c r="Y1780" s="4" t="s">
        <v>12692</v>
      </c>
      <c r="Z1780" s="9">
        <v>1</v>
      </c>
    </row>
    <row r="1781" spans="1:26" x14ac:dyDescent="0.25">
      <c r="A1781" t="s">
        <v>8341</v>
      </c>
      <c r="B1781" t="s">
        <v>8342</v>
      </c>
      <c r="C1781" t="s">
        <v>16</v>
      </c>
      <c r="D1781" t="s">
        <v>8343</v>
      </c>
      <c r="E1781" t="s">
        <v>18</v>
      </c>
      <c r="F1781" t="s">
        <v>8344</v>
      </c>
      <c r="G1781" t="s">
        <v>8345</v>
      </c>
      <c r="H1781" t="s">
        <v>8346</v>
      </c>
      <c r="I1781" t="s">
        <v>34</v>
      </c>
      <c r="J1781" t="s">
        <v>976</v>
      </c>
      <c r="K1781" t="s">
        <v>24</v>
      </c>
      <c r="L1781" t="s">
        <v>44</v>
      </c>
      <c r="M1781" t="s">
        <v>8347</v>
      </c>
      <c r="N1781" t="s">
        <v>46</v>
      </c>
      <c r="P1781" t="s">
        <v>12159</v>
      </c>
      <c r="Q1781" t="s">
        <v>10377</v>
      </c>
      <c r="R1781">
        <v>1</v>
      </c>
      <c r="S1781" t="s">
        <v>12137</v>
      </c>
      <c r="Y1781" s="4" t="s">
        <v>11575</v>
      </c>
      <c r="Z1781" s="9">
        <v>1</v>
      </c>
    </row>
    <row r="1782" spans="1:26" x14ac:dyDescent="0.25">
      <c r="A1782" t="s">
        <v>8341</v>
      </c>
      <c r="B1782" t="s">
        <v>8342</v>
      </c>
      <c r="C1782" t="s">
        <v>16</v>
      </c>
      <c r="D1782" t="s">
        <v>8343</v>
      </c>
      <c r="E1782" t="s">
        <v>18</v>
      </c>
      <c r="F1782" t="s">
        <v>8344</v>
      </c>
      <c r="G1782" t="s">
        <v>8345</v>
      </c>
      <c r="H1782" t="s">
        <v>8346</v>
      </c>
      <c r="I1782" t="s">
        <v>34</v>
      </c>
      <c r="J1782" t="s">
        <v>976</v>
      </c>
      <c r="K1782" t="s">
        <v>24</v>
      </c>
      <c r="L1782" t="s">
        <v>44</v>
      </c>
      <c r="M1782" t="s">
        <v>8347</v>
      </c>
      <c r="N1782" t="s">
        <v>46</v>
      </c>
      <c r="P1782" t="s">
        <v>12160</v>
      </c>
      <c r="Q1782" t="s">
        <v>10377</v>
      </c>
      <c r="R1782">
        <v>1</v>
      </c>
      <c r="S1782" t="s">
        <v>12137</v>
      </c>
      <c r="Y1782" s="4" t="s">
        <v>13041</v>
      </c>
      <c r="Z1782" s="9">
        <v>1</v>
      </c>
    </row>
    <row r="1783" spans="1:26" x14ac:dyDescent="0.25">
      <c r="A1783" t="s">
        <v>8341</v>
      </c>
      <c r="B1783" t="s">
        <v>8342</v>
      </c>
      <c r="C1783" t="s">
        <v>16</v>
      </c>
      <c r="D1783" t="s">
        <v>8343</v>
      </c>
      <c r="E1783" t="s">
        <v>18</v>
      </c>
      <c r="F1783" t="s">
        <v>8344</v>
      </c>
      <c r="G1783" t="s">
        <v>8345</v>
      </c>
      <c r="H1783" t="s">
        <v>8346</v>
      </c>
      <c r="I1783" t="s">
        <v>34</v>
      </c>
      <c r="J1783" t="s">
        <v>976</v>
      </c>
      <c r="K1783" t="s">
        <v>24</v>
      </c>
      <c r="L1783" t="s">
        <v>44</v>
      </c>
      <c r="M1783" t="s">
        <v>8347</v>
      </c>
      <c r="N1783" t="s">
        <v>46</v>
      </c>
      <c r="P1783" t="s">
        <v>12161</v>
      </c>
      <c r="Q1783" t="s">
        <v>10377</v>
      </c>
      <c r="R1783">
        <v>1</v>
      </c>
      <c r="S1783" t="s">
        <v>12137</v>
      </c>
      <c r="Y1783" s="4" t="s">
        <v>12761</v>
      </c>
      <c r="Z1783" s="9">
        <v>1</v>
      </c>
    </row>
    <row r="1784" spans="1:26" x14ac:dyDescent="0.25">
      <c r="A1784" t="s">
        <v>8341</v>
      </c>
      <c r="B1784" t="s">
        <v>8342</v>
      </c>
      <c r="C1784" t="s">
        <v>16</v>
      </c>
      <c r="D1784" t="s">
        <v>8343</v>
      </c>
      <c r="E1784" t="s">
        <v>18</v>
      </c>
      <c r="F1784" t="s">
        <v>8344</v>
      </c>
      <c r="G1784" t="s">
        <v>8345</v>
      </c>
      <c r="H1784" t="s">
        <v>8346</v>
      </c>
      <c r="I1784" t="s">
        <v>34</v>
      </c>
      <c r="J1784" t="s">
        <v>976</v>
      </c>
      <c r="K1784" t="s">
        <v>24</v>
      </c>
      <c r="L1784" t="s">
        <v>44</v>
      </c>
      <c r="M1784" t="s">
        <v>8347</v>
      </c>
      <c r="N1784" t="s">
        <v>46</v>
      </c>
      <c r="P1784" t="s">
        <v>12162</v>
      </c>
      <c r="Q1784" t="s">
        <v>10377</v>
      </c>
      <c r="R1784">
        <v>1</v>
      </c>
      <c r="S1784" t="s">
        <v>12137</v>
      </c>
      <c r="Y1784" s="4" t="s">
        <v>11929</v>
      </c>
      <c r="Z1784" s="9">
        <v>1</v>
      </c>
    </row>
    <row r="1785" spans="1:26" x14ac:dyDescent="0.25">
      <c r="A1785" t="s">
        <v>8341</v>
      </c>
      <c r="B1785" t="s">
        <v>8342</v>
      </c>
      <c r="C1785" t="s">
        <v>16</v>
      </c>
      <c r="D1785" t="s">
        <v>8343</v>
      </c>
      <c r="E1785" t="s">
        <v>18</v>
      </c>
      <c r="F1785" t="s">
        <v>8344</v>
      </c>
      <c r="G1785" t="s">
        <v>8345</v>
      </c>
      <c r="H1785" t="s">
        <v>8346</v>
      </c>
      <c r="I1785" t="s">
        <v>34</v>
      </c>
      <c r="J1785" t="s">
        <v>976</v>
      </c>
      <c r="K1785" t="s">
        <v>24</v>
      </c>
      <c r="L1785" t="s">
        <v>44</v>
      </c>
      <c r="M1785" t="s">
        <v>8347</v>
      </c>
      <c r="N1785" t="s">
        <v>46</v>
      </c>
      <c r="P1785" t="s">
        <v>12163</v>
      </c>
      <c r="Q1785" t="s">
        <v>10540</v>
      </c>
      <c r="R1785">
        <v>1</v>
      </c>
      <c r="S1785" t="s">
        <v>12137</v>
      </c>
      <c r="Y1785" s="4" t="s">
        <v>12789</v>
      </c>
      <c r="Z1785" s="9">
        <v>1</v>
      </c>
    </row>
    <row r="1786" spans="1:26" x14ac:dyDescent="0.25">
      <c r="A1786" t="s">
        <v>8341</v>
      </c>
      <c r="B1786" t="s">
        <v>8342</v>
      </c>
      <c r="C1786" t="s">
        <v>16</v>
      </c>
      <c r="D1786" t="s">
        <v>8343</v>
      </c>
      <c r="E1786" t="s">
        <v>18</v>
      </c>
      <c r="F1786" t="s">
        <v>8344</v>
      </c>
      <c r="G1786" t="s">
        <v>8345</v>
      </c>
      <c r="H1786" t="s">
        <v>8346</v>
      </c>
      <c r="I1786" t="s">
        <v>34</v>
      </c>
      <c r="J1786" t="s">
        <v>976</v>
      </c>
      <c r="K1786" t="s">
        <v>24</v>
      </c>
      <c r="L1786" t="s">
        <v>44</v>
      </c>
      <c r="M1786" t="s">
        <v>8347</v>
      </c>
      <c r="N1786" t="s">
        <v>46</v>
      </c>
      <c r="P1786" t="s">
        <v>12164</v>
      </c>
      <c r="Q1786" t="s">
        <v>10540</v>
      </c>
      <c r="R1786">
        <v>1</v>
      </c>
      <c r="S1786" t="s">
        <v>12137</v>
      </c>
      <c r="Y1786" s="4" t="s">
        <v>10269</v>
      </c>
      <c r="Z1786" s="9">
        <v>1</v>
      </c>
    </row>
    <row r="1787" spans="1:26" x14ac:dyDescent="0.25">
      <c r="A1787" t="s">
        <v>8341</v>
      </c>
      <c r="B1787" t="s">
        <v>8342</v>
      </c>
      <c r="C1787" t="s">
        <v>16</v>
      </c>
      <c r="D1787" t="s">
        <v>8343</v>
      </c>
      <c r="E1787" t="s">
        <v>18</v>
      </c>
      <c r="F1787" t="s">
        <v>8344</v>
      </c>
      <c r="G1787" t="s">
        <v>8345</v>
      </c>
      <c r="H1787" t="s">
        <v>8346</v>
      </c>
      <c r="I1787" t="s">
        <v>34</v>
      </c>
      <c r="J1787" t="s">
        <v>976</v>
      </c>
      <c r="K1787" t="s">
        <v>24</v>
      </c>
      <c r="L1787" t="s">
        <v>44</v>
      </c>
      <c r="M1787" t="s">
        <v>8347</v>
      </c>
      <c r="N1787" t="s">
        <v>46</v>
      </c>
      <c r="P1787" t="s">
        <v>12165</v>
      </c>
      <c r="Q1787" t="s">
        <v>10540</v>
      </c>
      <c r="R1787">
        <v>1</v>
      </c>
      <c r="S1787" t="s">
        <v>12137</v>
      </c>
      <c r="Y1787" s="4" t="s">
        <v>12974</v>
      </c>
      <c r="Z1787" s="9">
        <v>1</v>
      </c>
    </row>
    <row r="1788" spans="1:26" x14ac:dyDescent="0.25">
      <c r="A1788" t="s">
        <v>8341</v>
      </c>
      <c r="B1788" t="s">
        <v>8342</v>
      </c>
      <c r="C1788" t="s">
        <v>16</v>
      </c>
      <c r="D1788" t="s">
        <v>8343</v>
      </c>
      <c r="E1788" t="s">
        <v>18</v>
      </c>
      <c r="F1788" t="s">
        <v>8344</v>
      </c>
      <c r="G1788" t="s">
        <v>8345</v>
      </c>
      <c r="H1788" t="s">
        <v>8346</v>
      </c>
      <c r="I1788" t="s">
        <v>34</v>
      </c>
      <c r="J1788" t="s">
        <v>976</v>
      </c>
      <c r="K1788" t="s">
        <v>24</v>
      </c>
      <c r="L1788" t="s">
        <v>44</v>
      </c>
      <c r="M1788" t="s">
        <v>8347</v>
      </c>
      <c r="N1788" t="s">
        <v>46</v>
      </c>
      <c r="P1788" t="s">
        <v>12166</v>
      </c>
      <c r="Q1788" t="s">
        <v>10540</v>
      </c>
      <c r="R1788">
        <v>1</v>
      </c>
      <c r="S1788" t="s">
        <v>12137</v>
      </c>
      <c r="Y1788" s="4" t="s">
        <v>10936</v>
      </c>
      <c r="Z1788" s="9">
        <v>1</v>
      </c>
    </row>
    <row r="1789" spans="1:26" x14ac:dyDescent="0.25">
      <c r="A1789" t="s">
        <v>8341</v>
      </c>
      <c r="B1789" t="s">
        <v>8342</v>
      </c>
      <c r="C1789" t="s">
        <v>16</v>
      </c>
      <c r="D1789" t="s">
        <v>8343</v>
      </c>
      <c r="E1789" t="s">
        <v>18</v>
      </c>
      <c r="F1789" t="s">
        <v>8344</v>
      </c>
      <c r="G1789" t="s">
        <v>8345</v>
      </c>
      <c r="H1789" t="s">
        <v>8346</v>
      </c>
      <c r="I1789" t="s">
        <v>34</v>
      </c>
      <c r="J1789" t="s">
        <v>976</v>
      </c>
      <c r="K1789" t="s">
        <v>24</v>
      </c>
      <c r="L1789" t="s">
        <v>44</v>
      </c>
      <c r="M1789" t="s">
        <v>8347</v>
      </c>
      <c r="N1789" t="s">
        <v>46</v>
      </c>
      <c r="P1789" t="s">
        <v>12167</v>
      </c>
      <c r="Q1789" t="s">
        <v>10540</v>
      </c>
      <c r="R1789">
        <v>1</v>
      </c>
      <c r="S1789" t="s">
        <v>12137</v>
      </c>
      <c r="Y1789" s="4" t="s">
        <v>12081</v>
      </c>
      <c r="Z1789" s="9">
        <v>1</v>
      </c>
    </row>
    <row r="1790" spans="1:26" x14ac:dyDescent="0.25">
      <c r="A1790" t="s">
        <v>8341</v>
      </c>
      <c r="B1790" t="s">
        <v>8342</v>
      </c>
      <c r="C1790" t="s">
        <v>16</v>
      </c>
      <c r="D1790" t="s">
        <v>8343</v>
      </c>
      <c r="E1790" t="s">
        <v>18</v>
      </c>
      <c r="F1790" t="s">
        <v>8344</v>
      </c>
      <c r="G1790" t="s">
        <v>8345</v>
      </c>
      <c r="H1790" t="s">
        <v>8346</v>
      </c>
      <c r="I1790" t="s">
        <v>34</v>
      </c>
      <c r="J1790" t="s">
        <v>976</v>
      </c>
      <c r="K1790" t="s">
        <v>24</v>
      </c>
      <c r="L1790" t="s">
        <v>44</v>
      </c>
      <c r="M1790" t="s">
        <v>8347</v>
      </c>
      <c r="N1790" t="s">
        <v>46</v>
      </c>
      <c r="P1790" t="s">
        <v>12168</v>
      </c>
      <c r="Q1790" t="s">
        <v>10540</v>
      </c>
      <c r="R1790">
        <v>1</v>
      </c>
      <c r="S1790" t="s">
        <v>12137</v>
      </c>
      <c r="Y1790" s="4" t="s">
        <v>5143</v>
      </c>
      <c r="Z1790" s="9">
        <v>1</v>
      </c>
    </row>
    <row r="1791" spans="1:26" x14ac:dyDescent="0.25">
      <c r="A1791" t="s">
        <v>8341</v>
      </c>
      <c r="B1791" t="s">
        <v>8342</v>
      </c>
      <c r="C1791" t="s">
        <v>16</v>
      </c>
      <c r="D1791" t="s">
        <v>8343</v>
      </c>
      <c r="E1791" t="s">
        <v>18</v>
      </c>
      <c r="F1791" t="s">
        <v>8344</v>
      </c>
      <c r="G1791" t="s">
        <v>8345</v>
      </c>
      <c r="H1791" t="s">
        <v>8346</v>
      </c>
      <c r="I1791" t="s">
        <v>34</v>
      </c>
      <c r="J1791" t="s">
        <v>976</v>
      </c>
      <c r="K1791" t="s">
        <v>24</v>
      </c>
      <c r="L1791" t="s">
        <v>44</v>
      </c>
      <c r="M1791" t="s">
        <v>8347</v>
      </c>
      <c r="N1791" t="s">
        <v>46</v>
      </c>
      <c r="P1791" t="s">
        <v>12169</v>
      </c>
      <c r="Q1791" t="s">
        <v>10379</v>
      </c>
      <c r="R1791">
        <v>1</v>
      </c>
      <c r="S1791" t="s">
        <v>12137</v>
      </c>
      <c r="Y1791" s="4" t="s">
        <v>10167</v>
      </c>
      <c r="Z1791" s="9">
        <v>1</v>
      </c>
    </row>
    <row r="1792" spans="1:26" x14ac:dyDescent="0.25">
      <c r="A1792" t="s">
        <v>8341</v>
      </c>
      <c r="B1792" t="s">
        <v>8342</v>
      </c>
      <c r="C1792" t="s">
        <v>16</v>
      </c>
      <c r="D1792" t="s">
        <v>8343</v>
      </c>
      <c r="E1792" t="s">
        <v>18</v>
      </c>
      <c r="F1792" t="s">
        <v>8344</v>
      </c>
      <c r="G1792" t="s">
        <v>8345</v>
      </c>
      <c r="H1792" t="s">
        <v>8346</v>
      </c>
      <c r="I1792" t="s">
        <v>34</v>
      </c>
      <c r="J1792" t="s">
        <v>976</v>
      </c>
      <c r="K1792" t="s">
        <v>24</v>
      </c>
      <c r="L1792" t="s">
        <v>44</v>
      </c>
      <c r="M1792" t="s">
        <v>8347</v>
      </c>
      <c r="N1792" t="s">
        <v>46</v>
      </c>
      <c r="P1792" t="s">
        <v>11045</v>
      </c>
      <c r="Q1792" t="s">
        <v>10379</v>
      </c>
      <c r="R1792">
        <v>1</v>
      </c>
      <c r="S1792" t="s">
        <v>12137</v>
      </c>
      <c r="Y1792" s="4" t="s">
        <v>10930</v>
      </c>
      <c r="Z1792" s="9">
        <v>1</v>
      </c>
    </row>
    <row r="1793" spans="1:26" x14ac:dyDescent="0.25">
      <c r="A1793" t="s">
        <v>8341</v>
      </c>
      <c r="B1793" t="s">
        <v>8342</v>
      </c>
      <c r="C1793" t="s">
        <v>16</v>
      </c>
      <c r="D1793" t="s">
        <v>8343</v>
      </c>
      <c r="E1793" t="s">
        <v>18</v>
      </c>
      <c r="F1793" t="s">
        <v>8344</v>
      </c>
      <c r="G1793" t="s">
        <v>8345</v>
      </c>
      <c r="H1793" t="s">
        <v>8346</v>
      </c>
      <c r="I1793" t="s">
        <v>34</v>
      </c>
      <c r="J1793" t="s">
        <v>976</v>
      </c>
      <c r="K1793" t="s">
        <v>24</v>
      </c>
      <c r="L1793" t="s">
        <v>44</v>
      </c>
      <c r="M1793" t="s">
        <v>8347</v>
      </c>
      <c r="N1793" t="s">
        <v>46</v>
      </c>
      <c r="P1793" t="s">
        <v>12170</v>
      </c>
      <c r="Q1793" t="s">
        <v>10242</v>
      </c>
      <c r="R1793">
        <v>1</v>
      </c>
      <c r="S1793" t="s">
        <v>12137</v>
      </c>
      <c r="Y1793" s="4" t="s">
        <v>12076</v>
      </c>
      <c r="Z1793" s="9">
        <v>1</v>
      </c>
    </row>
    <row r="1794" spans="1:26" x14ac:dyDescent="0.25">
      <c r="A1794" t="s">
        <v>8341</v>
      </c>
      <c r="B1794" t="s">
        <v>8342</v>
      </c>
      <c r="C1794" t="s">
        <v>16</v>
      </c>
      <c r="D1794" t="s">
        <v>8343</v>
      </c>
      <c r="E1794" t="s">
        <v>18</v>
      </c>
      <c r="F1794" t="s">
        <v>8344</v>
      </c>
      <c r="G1794" t="s">
        <v>8345</v>
      </c>
      <c r="H1794" t="s">
        <v>8346</v>
      </c>
      <c r="I1794" t="s">
        <v>34</v>
      </c>
      <c r="J1794" t="s">
        <v>976</v>
      </c>
      <c r="K1794" t="s">
        <v>24</v>
      </c>
      <c r="L1794" t="s">
        <v>44</v>
      </c>
      <c r="M1794" t="s">
        <v>8347</v>
      </c>
      <c r="N1794" t="s">
        <v>46</v>
      </c>
      <c r="P1794" t="s">
        <v>12171</v>
      </c>
      <c r="Q1794" t="s">
        <v>10242</v>
      </c>
      <c r="R1794">
        <v>1</v>
      </c>
      <c r="S1794" t="s">
        <v>12137</v>
      </c>
      <c r="Y1794" s="4" t="s">
        <v>13236</v>
      </c>
      <c r="Z1794" s="9">
        <v>1</v>
      </c>
    </row>
    <row r="1795" spans="1:26" x14ac:dyDescent="0.25">
      <c r="A1795" t="s">
        <v>8341</v>
      </c>
      <c r="B1795" t="s">
        <v>8342</v>
      </c>
      <c r="C1795" t="s">
        <v>16</v>
      </c>
      <c r="D1795" t="s">
        <v>8343</v>
      </c>
      <c r="E1795" t="s">
        <v>18</v>
      </c>
      <c r="F1795" t="s">
        <v>8344</v>
      </c>
      <c r="G1795" t="s">
        <v>8345</v>
      </c>
      <c r="H1795" t="s">
        <v>8346</v>
      </c>
      <c r="I1795" t="s">
        <v>34</v>
      </c>
      <c r="J1795" t="s">
        <v>976</v>
      </c>
      <c r="K1795" t="s">
        <v>24</v>
      </c>
      <c r="L1795" t="s">
        <v>44</v>
      </c>
      <c r="M1795" t="s">
        <v>8347</v>
      </c>
      <c r="N1795" t="s">
        <v>46</v>
      </c>
      <c r="P1795" t="s">
        <v>12172</v>
      </c>
      <c r="Q1795" t="s">
        <v>10242</v>
      </c>
      <c r="R1795">
        <v>1</v>
      </c>
      <c r="S1795" t="s">
        <v>12137</v>
      </c>
      <c r="Y1795" s="4" t="s">
        <v>11413</v>
      </c>
      <c r="Z1795" s="9">
        <v>1</v>
      </c>
    </row>
    <row r="1796" spans="1:26" x14ac:dyDescent="0.25">
      <c r="A1796" t="s">
        <v>8341</v>
      </c>
      <c r="B1796" t="s">
        <v>8342</v>
      </c>
      <c r="C1796" t="s">
        <v>16</v>
      </c>
      <c r="D1796" t="s">
        <v>8343</v>
      </c>
      <c r="E1796" t="s">
        <v>18</v>
      </c>
      <c r="F1796" t="s">
        <v>8344</v>
      </c>
      <c r="G1796" t="s">
        <v>8345</v>
      </c>
      <c r="H1796" t="s">
        <v>8346</v>
      </c>
      <c r="I1796" t="s">
        <v>34</v>
      </c>
      <c r="J1796" t="s">
        <v>976</v>
      </c>
      <c r="K1796" t="s">
        <v>24</v>
      </c>
      <c r="L1796" t="s">
        <v>44</v>
      </c>
      <c r="M1796" t="s">
        <v>8347</v>
      </c>
      <c r="N1796" t="s">
        <v>46</v>
      </c>
      <c r="P1796" t="s">
        <v>12173</v>
      </c>
      <c r="Q1796" t="s">
        <v>10242</v>
      </c>
      <c r="R1796">
        <v>1</v>
      </c>
      <c r="S1796" t="s">
        <v>12137</v>
      </c>
      <c r="Y1796" s="4" t="s">
        <v>12712</v>
      </c>
      <c r="Z1796" s="9">
        <v>1</v>
      </c>
    </row>
    <row r="1797" spans="1:26" x14ac:dyDescent="0.25">
      <c r="A1797" t="s">
        <v>8341</v>
      </c>
      <c r="B1797" t="s">
        <v>8342</v>
      </c>
      <c r="C1797" t="s">
        <v>16</v>
      </c>
      <c r="D1797" t="s">
        <v>8343</v>
      </c>
      <c r="E1797" t="s">
        <v>18</v>
      </c>
      <c r="F1797" t="s">
        <v>8344</v>
      </c>
      <c r="G1797" t="s">
        <v>8345</v>
      </c>
      <c r="H1797" t="s">
        <v>8346</v>
      </c>
      <c r="I1797" t="s">
        <v>34</v>
      </c>
      <c r="J1797" t="s">
        <v>976</v>
      </c>
      <c r="K1797" t="s">
        <v>24</v>
      </c>
      <c r="L1797" t="s">
        <v>44</v>
      </c>
      <c r="M1797" t="s">
        <v>8347</v>
      </c>
      <c r="N1797" t="s">
        <v>46</v>
      </c>
      <c r="P1797" t="s">
        <v>12174</v>
      </c>
      <c r="Q1797" t="s">
        <v>10242</v>
      </c>
      <c r="R1797">
        <v>1</v>
      </c>
      <c r="S1797" t="s">
        <v>12137</v>
      </c>
      <c r="Y1797" s="4" t="s">
        <v>12686</v>
      </c>
      <c r="Z1797" s="9">
        <v>1</v>
      </c>
    </row>
    <row r="1798" spans="1:26" x14ac:dyDescent="0.25">
      <c r="A1798" t="s">
        <v>8341</v>
      </c>
      <c r="B1798" t="s">
        <v>8342</v>
      </c>
      <c r="C1798" t="s">
        <v>16</v>
      </c>
      <c r="D1798" t="s">
        <v>8343</v>
      </c>
      <c r="E1798" t="s">
        <v>18</v>
      </c>
      <c r="F1798" t="s">
        <v>8344</v>
      </c>
      <c r="G1798" t="s">
        <v>8345</v>
      </c>
      <c r="H1798" t="s">
        <v>8346</v>
      </c>
      <c r="I1798" t="s">
        <v>34</v>
      </c>
      <c r="J1798" t="s">
        <v>976</v>
      </c>
      <c r="K1798" t="s">
        <v>24</v>
      </c>
      <c r="L1798" t="s">
        <v>44</v>
      </c>
      <c r="M1798" t="s">
        <v>8347</v>
      </c>
      <c r="N1798" t="s">
        <v>46</v>
      </c>
      <c r="P1798" t="s">
        <v>12175</v>
      </c>
      <c r="Q1798" t="s">
        <v>11593</v>
      </c>
      <c r="R1798">
        <v>1</v>
      </c>
      <c r="S1798" t="s">
        <v>12137</v>
      </c>
      <c r="Y1798" s="4" t="s">
        <v>10970</v>
      </c>
      <c r="Z1798" s="9">
        <v>1</v>
      </c>
    </row>
    <row r="1799" spans="1:26" x14ac:dyDescent="0.25">
      <c r="A1799" t="s">
        <v>8341</v>
      </c>
      <c r="B1799" t="s">
        <v>8342</v>
      </c>
      <c r="C1799" t="s">
        <v>16</v>
      </c>
      <c r="D1799" t="s">
        <v>8343</v>
      </c>
      <c r="E1799" t="s">
        <v>18</v>
      </c>
      <c r="F1799" t="s">
        <v>8344</v>
      </c>
      <c r="G1799" t="s">
        <v>8345</v>
      </c>
      <c r="H1799" t="s">
        <v>8346</v>
      </c>
      <c r="I1799" t="s">
        <v>34</v>
      </c>
      <c r="J1799" t="s">
        <v>976</v>
      </c>
      <c r="K1799" t="s">
        <v>24</v>
      </c>
      <c r="L1799" t="s">
        <v>44</v>
      </c>
      <c r="M1799" t="s">
        <v>8347</v>
      </c>
      <c r="N1799" t="s">
        <v>46</v>
      </c>
      <c r="P1799" t="s">
        <v>12176</v>
      </c>
      <c r="Q1799" t="s">
        <v>11593</v>
      </c>
      <c r="R1799">
        <v>1</v>
      </c>
      <c r="S1799" t="s">
        <v>12137</v>
      </c>
      <c r="Y1799" s="4" t="s">
        <v>12380</v>
      </c>
      <c r="Z1799" s="9">
        <v>1</v>
      </c>
    </row>
    <row r="1800" spans="1:26" x14ac:dyDescent="0.25">
      <c r="A1800" t="s">
        <v>8341</v>
      </c>
      <c r="B1800" t="s">
        <v>8342</v>
      </c>
      <c r="C1800" t="s">
        <v>16</v>
      </c>
      <c r="D1800" t="s">
        <v>8343</v>
      </c>
      <c r="E1800" t="s">
        <v>18</v>
      </c>
      <c r="F1800" t="s">
        <v>8344</v>
      </c>
      <c r="G1800" t="s">
        <v>8345</v>
      </c>
      <c r="H1800" t="s">
        <v>8346</v>
      </c>
      <c r="I1800" t="s">
        <v>34</v>
      </c>
      <c r="J1800" t="s">
        <v>976</v>
      </c>
      <c r="K1800" t="s">
        <v>24</v>
      </c>
      <c r="L1800" t="s">
        <v>44</v>
      </c>
      <c r="M1800" t="s">
        <v>8347</v>
      </c>
      <c r="N1800" t="s">
        <v>46</v>
      </c>
      <c r="P1800" t="s">
        <v>12177</v>
      </c>
      <c r="Q1800" t="s">
        <v>11593</v>
      </c>
      <c r="R1800">
        <v>1</v>
      </c>
      <c r="S1800" t="s">
        <v>12137</v>
      </c>
      <c r="Y1800" s="4" t="s">
        <v>11657</v>
      </c>
      <c r="Z1800" s="9">
        <v>1</v>
      </c>
    </row>
    <row r="1801" spans="1:26" x14ac:dyDescent="0.25">
      <c r="A1801" t="s">
        <v>8341</v>
      </c>
      <c r="B1801" t="s">
        <v>8342</v>
      </c>
      <c r="C1801" t="s">
        <v>16</v>
      </c>
      <c r="D1801" t="s">
        <v>8343</v>
      </c>
      <c r="E1801" t="s">
        <v>18</v>
      </c>
      <c r="F1801" t="s">
        <v>8344</v>
      </c>
      <c r="G1801" t="s">
        <v>8345</v>
      </c>
      <c r="H1801" t="s">
        <v>8346</v>
      </c>
      <c r="I1801" t="s">
        <v>34</v>
      </c>
      <c r="J1801" t="s">
        <v>976</v>
      </c>
      <c r="K1801" t="s">
        <v>24</v>
      </c>
      <c r="L1801" t="s">
        <v>44</v>
      </c>
      <c r="M1801" t="s">
        <v>8347</v>
      </c>
      <c r="N1801" t="s">
        <v>46</v>
      </c>
      <c r="P1801" t="s">
        <v>12178</v>
      </c>
      <c r="Q1801" t="s">
        <v>11593</v>
      </c>
      <c r="R1801">
        <v>1</v>
      </c>
      <c r="S1801" t="s">
        <v>12137</v>
      </c>
      <c r="Y1801" s="4" t="s">
        <v>10836</v>
      </c>
      <c r="Z1801" s="9">
        <v>1</v>
      </c>
    </row>
    <row r="1802" spans="1:26" x14ac:dyDescent="0.25">
      <c r="A1802" t="s">
        <v>8341</v>
      </c>
      <c r="B1802" t="s">
        <v>8342</v>
      </c>
      <c r="C1802" t="s">
        <v>16</v>
      </c>
      <c r="D1802" t="s">
        <v>8343</v>
      </c>
      <c r="E1802" t="s">
        <v>18</v>
      </c>
      <c r="F1802" t="s">
        <v>8344</v>
      </c>
      <c r="G1802" t="s">
        <v>8345</v>
      </c>
      <c r="H1802" t="s">
        <v>8346</v>
      </c>
      <c r="I1802" t="s">
        <v>34</v>
      </c>
      <c r="J1802" t="s">
        <v>976</v>
      </c>
      <c r="K1802" t="s">
        <v>24</v>
      </c>
      <c r="L1802" t="s">
        <v>44</v>
      </c>
      <c r="M1802" t="s">
        <v>8347</v>
      </c>
      <c r="N1802" t="s">
        <v>46</v>
      </c>
      <c r="P1802" t="s">
        <v>12179</v>
      </c>
      <c r="Q1802" t="s">
        <v>11593</v>
      </c>
      <c r="R1802">
        <v>1</v>
      </c>
      <c r="S1802" t="s">
        <v>12137</v>
      </c>
      <c r="Y1802" s="4" t="s">
        <v>10914</v>
      </c>
      <c r="Z1802" s="9">
        <v>1</v>
      </c>
    </row>
    <row r="1803" spans="1:26" x14ac:dyDescent="0.25">
      <c r="A1803" t="s">
        <v>8341</v>
      </c>
      <c r="B1803" t="s">
        <v>8342</v>
      </c>
      <c r="C1803" t="s">
        <v>16</v>
      </c>
      <c r="D1803" t="s">
        <v>8343</v>
      </c>
      <c r="E1803" t="s">
        <v>18</v>
      </c>
      <c r="F1803" t="s">
        <v>8344</v>
      </c>
      <c r="G1803" t="s">
        <v>8345</v>
      </c>
      <c r="H1803" t="s">
        <v>8346</v>
      </c>
      <c r="I1803" t="s">
        <v>34</v>
      </c>
      <c r="J1803" t="s">
        <v>976</v>
      </c>
      <c r="K1803" t="s">
        <v>24</v>
      </c>
      <c r="L1803" t="s">
        <v>44</v>
      </c>
      <c r="M1803" t="s">
        <v>8347</v>
      </c>
      <c r="N1803" t="s">
        <v>46</v>
      </c>
      <c r="P1803" t="s">
        <v>12180</v>
      </c>
      <c r="Q1803" t="s">
        <v>11593</v>
      </c>
      <c r="R1803">
        <v>1</v>
      </c>
      <c r="S1803" t="s">
        <v>12137</v>
      </c>
      <c r="Y1803" s="4" t="s">
        <v>11028</v>
      </c>
      <c r="Z1803" s="9">
        <v>1</v>
      </c>
    </row>
    <row r="1804" spans="1:26" x14ac:dyDescent="0.25">
      <c r="A1804" t="s">
        <v>8341</v>
      </c>
      <c r="B1804" t="s">
        <v>8342</v>
      </c>
      <c r="C1804" t="s">
        <v>16</v>
      </c>
      <c r="D1804" t="s">
        <v>8343</v>
      </c>
      <c r="E1804" t="s">
        <v>18</v>
      </c>
      <c r="F1804" t="s">
        <v>8344</v>
      </c>
      <c r="G1804" t="s">
        <v>8345</v>
      </c>
      <c r="H1804" t="s">
        <v>8346</v>
      </c>
      <c r="I1804" t="s">
        <v>34</v>
      </c>
      <c r="J1804" t="s">
        <v>976</v>
      </c>
      <c r="K1804" t="s">
        <v>24</v>
      </c>
      <c r="L1804" t="s">
        <v>44</v>
      </c>
      <c r="M1804" t="s">
        <v>8347</v>
      </c>
      <c r="N1804" t="s">
        <v>46</v>
      </c>
      <c r="P1804" t="s">
        <v>12181</v>
      </c>
      <c r="Q1804" t="s">
        <v>11593</v>
      </c>
      <c r="R1804">
        <v>1</v>
      </c>
      <c r="S1804" t="s">
        <v>12137</v>
      </c>
      <c r="Y1804" s="4" t="s">
        <v>12853</v>
      </c>
      <c r="Z1804" s="9">
        <v>1</v>
      </c>
    </row>
    <row r="1805" spans="1:26" x14ac:dyDescent="0.25">
      <c r="A1805" t="s">
        <v>8341</v>
      </c>
      <c r="B1805" t="s">
        <v>8342</v>
      </c>
      <c r="C1805" t="s">
        <v>16</v>
      </c>
      <c r="D1805" t="s">
        <v>8343</v>
      </c>
      <c r="E1805" t="s">
        <v>18</v>
      </c>
      <c r="F1805" t="s">
        <v>8344</v>
      </c>
      <c r="G1805" t="s">
        <v>8345</v>
      </c>
      <c r="H1805" t="s">
        <v>8346</v>
      </c>
      <c r="I1805" t="s">
        <v>34</v>
      </c>
      <c r="J1805" t="s">
        <v>976</v>
      </c>
      <c r="K1805" t="s">
        <v>24</v>
      </c>
      <c r="L1805" t="s">
        <v>44</v>
      </c>
      <c r="M1805" t="s">
        <v>8347</v>
      </c>
      <c r="N1805" t="s">
        <v>46</v>
      </c>
      <c r="P1805" t="s">
        <v>12182</v>
      </c>
      <c r="Q1805" t="s">
        <v>11593</v>
      </c>
      <c r="R1805">
        <v>1</v>
      </c>
      <c r="S1805" t="s">
        <v>12137</v>
      </c>
      <c r="Y1805" s="4" t="s">
        <v>11990</v>
      </c>
      <c r="Z1805" s="9">
        <v>1</v>
      </c>
    </row>
    <row r="1806" spans="1:26" x14ac:dyDescent="0.25">
      <c r="A1806" t="s">
        <v>8341</v>
      </c>
      <c r="B1806" t="s">
        <v>8342</v>
      </c>
      <c r="C1806" t="s">
        <v>16</v>
      </c>
      <c r="D1806" t="s">
        <v>8343</v>
      </c>
      <c r="E1806" t="s">
        <v>18</v>
      </c>
      <c r="F1806" t="s">
        <v>8344</v>
      </c>
      <c r="G1806" t="s">
        <v>8345</v>
      </c>
      <c r="H1806" t="s">
        <v>8346</v>
      </c>
      <c r="I1806" t="s">
        <v>34</v>
      </c>
      <c r="J1806" t="s">
        <v>976</v>
      </c>
      <c r="K1806" t="s">
        <v>24</v>
      </c>
      <c r="L1806" t="s">
        <v>44</v>
      </c>
      <c r="M1806" t="s">
        <v>8347</v>
      </c>
      <c r="N1806" t="s">
        <v>46</v>
      </c>
      <c r="P1806" t="s">
        <v>12183</v>
      </c>
      <c r="Q1806" t="s">
        <v>11593</v>
      </c>
      <c r="R1806">
        <v>1</v>
      </c>
      <c r="S1806" t="s">
        <v>12137</v>
      </c>
      <c r="Y1806" s="4" t="s">
        <v>11378</v>
      </c>
      <c r="Z1806" s="9">
        <v>1</v>
      </c>
    </row>
    <row r="1807" spans="1:26" x14ac:dyDescent="0.25">
      <c r="A1807" t="s">
        <v>8341</v>
      </c>
      <c r="B1807" t="s">
        <v>8342</v>
      </c>
      <c r="C1807" t="s">
        <v>16</v>
      </c>
      <c r="D1807" t="s">
        <v>8343</v>
      </c>
      <c r="E1807" t="s">
        <v>18</v>
      </c>
      <c r="F1807" t="s">
        <v>8344</v>
      </c>
      <c r="G1807" t="s">
        <v>8345</v>
      </c>
      <c r="H1807" t="s">
        <v>8346</v>
      </c>
      <c r="I1807" t="s">
        <v>34</v>
      </c>
      <c r="J1807" t="s">
        <v>976</v>
      </c>
      <c r="K1807" t="s">
        <v>24</v>
      </c>
      <c r="L1807" t="s">
        <v>44</v>
      </c>
      <c r="M1807" t="s">
        <v>8347</v>
      </c>
      <c r="N1807" t="s">
        <v>46</v>
      </c>
      <c r="P1807" t="s">
        <v>11945</v>
      </c>
      <c r="Q1807" t="s">
        <v>11593</v>
      </c>
      <c r="R1807">
        <v>1</v>
      </c>
      <c r="S1807" t="s">
        <v>12137</v>
      </c>
      <c r="Y1807" s="4" t="s">
        <v>11776</v>
      </c>
      <c r="Z1807" s="9">
        <v>1</v>
      </c>
    </row>
    <row r="1808" spans="1:26" x14ac:dyDescent="0.25">
      <c r="A1808" t="s">
        <v>8341</v>
      </c>
      <c r="B1808" t="s">
        <v>8342</v>
      </c>
      <c r="C1808" t="s">
        <v>16</v>
      </c>
      <c r="D1808" t="s">
        <v>8343</v>
      </c>
      <c r="E1808" t="s">
        <v>18</v>
      </c>
      <c r="F1808" t="s">
        <v>8344</v>
      </c>
      <c r="G1808" t="s">
        <v>8345</v>
      </c>
      <c r="H1808" t="s">
        <v>8346</v>
      </c>
      <c r="I1808" t="s">
        <v>34</v>
      </c>
      <c r="J1808" t="s">
        <v>976</v>
      </c>
      <c r="K1808" t="s">
        <v>24</v>
      </c>
      <c r="L1808" t="s">
        <v>44</v>
      </c>
      <c r="M1808" t="s">
        <v>8347</v>
      </c>
      <c r="N1808" t="s">
        <v>46</v>
      </c>
      <c r="P1808" t="s">
        <v>12184</v>
      </c>
      <c r="Q1808" t="s">
        <v>11593</v>
      </c>
      <c r="R1808">
        <v>1</v>
      </c>
      <c r="S1808" t="s">
        <v>12137</v>
      </c>
      <c r="Y1808" s="4" t="s">
        <v>12555</v>
      </c>
      <c r="Z1808" s="9">
        <v>1</v>
      </c>
    </row>
    <row r="1809" spans="1:26" x14ac:dyDescent="0.25">
      <c r="A1809" t="s">
        <v>8341</v>
      </c>
      <c r="B1809" t="s">
        <v>8342</v>
      </c>
      <c r="C1809" t="s">
        <v>16</v>
      </c>
      <c r="D1809" t="s">
        <v>8343</v>
      </c>
      <c r="E1809" t="s">
        <v>18</v>
      </c>
      <c r="F1809" t="s">
        <v>8344</v>
      </c>
      <c r="G1809" t="s">
        <v>8345</v>
      </c>
      <c r="H1809" t="s">
        <v>8346</v>
      </c>
      <c r="I1809" t="s">
        <v>34</v>
      </c>
      <c r="J1809" t="s">
        <v>976</v>
      </c>
      <c r="K1809" t="s">
        <v>24</v>
      </c>
      <c r="L1809" t="s">
        <v>44</v>
      </c>
      <c r="M1809" t="s">
        <v>8347</v>
      </c>
      <c r="N1809" t="s">
        <v>46</v>
      </c>
      <c r="P1809" t="s">
        <v>12185</v>
      </c>
      <c r="Q1809" t="s">
        <v>11593</v>
      </c>
      <c r="R1809">
        <v>1</v>
      </c>
      <c r="S1809" t="s">
        <v>12137</v>
      </c>
      <c r="Y1809" s="4" t="s">
        <v>11802</v>
      </c>
      <c r="Z1809" s="9">
        <v>1</v>
      </c>
    </row>
    <row r="1810" spans="1:26" x14ac:dyDescent="0.25">
      <c r="A1810" t="s">
        <v>8341</v>
      </c>
      <c r="B1810" t="s">
        <v>8342</v>
      </c>
      <c r="C1810" t="s">
        <v>16</v>
      </c>
      <c r="D1810" t="s">
        <v>8343</v>
      </c>
      <c r="E1810" t="s">
        <v>18</v>
      </c>
      <c r="F1810" t="s">
        <v>8344</v>
      </c>
      <c r="G1810" t="s">
        <v>8345</v>
      </c>
      <c r="H1810" t="s">
        <v>8346</v>
      </c>
      <c r="I1810" t="s">
        <v>34</v>
      </c>
      <c r="J1810" t="s">
        <v>976</v>
      </c>
      <c r="K1810" t="s">
        <v>24</v>
      </c>
      <c r="L1810" t="s">
        <v>44</v>
      </c>
      <c r="M1810" t="s">
        <v>8347</v>
      </c>
      <c r="N1810" t="s">
        <v>46</v>
      </c>
      <c r="P1810" t="s">
        <v>12186</v>
      </c>
      <c r="Q1810" t="s">
        <v>11593</v>
      </c>
      <c r="R1810">
        <v>1</v>
      </c>
      <c r="S1810" t="s">
        <v>12137</v>
      </c>
      <c r="Y1810" s="4" t="s">
        <v>11403</v>
      </c>
      <c r="Z1810" s="9">
        <v>1</v>
      </c>
    </row>
    <row r="1811" spans="1:26" x14ac:dyDescent="0.25">
      <c r="A1811" t="s">
        <v>8341</v>
      </c>
      <c r="B1811" t="s">
        <v>8342</v>
      </c>
      <c r="C1811" t="s">
        <v>16</v>
      </c>
      <c r="D1811" t="s">
        <v>8343</v>
      </c>
      <c r="E1811" t="s">
        <v>18</v>
      </c>
      <c r="F1811" t="s">
        <v>8344</v>
      </c>
      <c r="G1811" t="s">
        <v>8345</v>
      </c>
      <c r="H1811" t="s">
        <v>8346</v>
      </c>
      <c r="I1811" t="s">
        <v>34</v>
      </c>
      <c r="J1811" t="s">
        <v>976</v>
      </c>
      <c r="K1811" t="s">
        <v>24</v>
      </c>
      <c r="L1811" t="s">
        <v>44</v>
      </c>
      <c r="M1811" t="s">
        <v>8347</v>
      </c>
      <c r="N1811" t="s">
        <v>46</v>
      </c>
      <c r="P1811" t="s">
        <v>12187</v>
      </c>
      <c r="Q1811" t="s">
        <v>11593</v>
      </c>
      <c r="R1811">
        <v>1</v>
      </c>
      <c r="S1811" t="s">
        <v>12137</v>
      </c>
      <c r="Y1811" s="4" t="s">
        <v>10904</v>
      </c>
      <c r="Z1811" s="9">
        <v>1</v>
      </c>
    </row>
    <row r="1812" spans="1:26" x14ac:dyDescent="0.25">
      <c r="A1812" t="s">
        <v>8341</v>
      </c>
      <c r="B1812" t="s">
        <v>8342</v>
      </c>
      <c r="C1812" t="s">
        <v>16</v>
      </c>
      <c r="D1812" t="s">
        <v>8343</v>
      </c>
      <c r="E1812" t="s">
        <v>18</v>
      </c>
      <c r="F1812" t="s">
        <v>8344</v>
      </c>
      <c r="G1812" t="s">
        <v>8345</v>
      </c>
      <c r="H1812" t="s">
        <v>8346</v>
      </c>
      <c r="I1812" t="s">
        <v>34</v>
      </c>
      <c r="J1812" t="s">
        <v>976</v>
      </c>
      <c r="K1812" t="s">
        <v>24</v>
      </c>
      <c r="L1812" t="s">
        <v>44</v>
      </c>
      <c r="M1812" t="s">
        <v>8347</v>
      </c>
      <c r="N1812" t="s">
        <v>46</v>
      </c>
      <c r="P1812" t="s">
        <v>12188</v>
      </c>
      <c r="Q1812" t="s">
        <v>11593</v>
      </c>
      <c r="R1812">
        <v>1</v>
      </c>
      <c r="S1812" t="s">
        <v>12137</v>
      </c>
      <c r="Y1812" s="4" t="s">
        <v>11368</v>
      </c>
      <c r="Z1812" s="9">
        <v>1</v>
      </c>
    </row>
    <row r="1813" spans="1:26" x14ac:dyDescent="0.25">
      <c r="A1813" t="s">
        <v>8341</v>
      </c>
      <c r="B1813" t="s">
        <v>8342</v>
      </c>
      <c r="C1813" t="s">
        <v>16</v>
      </c>
      <c r="D1813" t="s">
        <v>8343</v>
      </c>
      <c r="E1813" t="s">
        <v>18</v>
      </c>
      <c r="F1813" t="s">
        <v>8344</v>
      </c>
      <c r="G1813" t="s">
        <v>8345</v>
      </c>
      <c r="H1813" t="s">
        <v>8346</v>
      </c>
      <c r="I1813" t="s">
        <v>34</v>
      </c>
      <c r="J1813" t="s">
        <v>976</v>
      </c>
      <c r="K1813" t="s">
        <v>24</v>
      </c>
      <c r="L1813" t="s">
        <v>44</v>
      </c>
      <c r="M1813" t="s">
        <v>8347</v>
      </c>
      <c r="N1813" t="s">
        <v>46</v>
      </c>
      <c r="P1813" t="s">
        <v>11042</v>
      </c>
      <c r="Q1813" t="s">
        <v>11593</v>
      </c>
      <c r="R1813">
        <v>1</v>
      </c>
      <c r="S1813" t="s">
        <v>12137</v>
      </c>
      <c r="Y1813" s="4" t="s">
        <v>12959</v>
      </c>
      <c r="Z1813" s="9">
        <v>1</v>
      </c>
    </row>
    <row r="1814" spans="1:26" x14ac:dyDescent="0.25">
      <c r="A1814" t="s">
        <v>8341</v>
      </c>
      <c r="B1814" t="s">
        <v>8342</v>
      </c>
      <c r="C1814" t="s">
        <v>16</v>
      </c>
      <c r="D1814" t="s">
        <v>8343</v>
      </c>
      <c r="E1814" t="s">
        <v>18</v>
      </c>
      <c r="F1814" t="s">
        <v>8344</v>
      </c>
      <c r="G1814" t="s">
        <v>8345</v>
      </c>
      <c r="H1814" t="s">
        <v>8346</v>
      </c>
      <c r="I1814" t="s">
        <v>34</v>
      </c>
      <c r="J1814" t="s">
        <v>976</v>
      </c>
      <c r="K1814" t="s">
        <v>24</v>
      </c>
      <c r="L1814" t="s">
        <v>44</v>
      </c>
      <c r="M1814" t="s">
        <v>8347</v>
      </c>
      <c r="N1814" t="s">
        <v>46</v>
      </c>
      <c r="P1814" t="s">
        <v>12189</v>
      </c>
      <c r="Q1814" t="s">
        <v>11593</v>
      </c>
      <c r="R1814">
        <v>1</v>
      </c>
      <c r="S1814" t="s">
        <v>12137</v>
      </c>
      <c r="Y1814" s="4" t="s">
        <v>11511</v>
      </c>
      <c r="Z1814" s="9">
        <v>1</v>
      </c>
    </row>
    <row r="1815" spans="1:26" x14ac:dyDescent="0.25">
      <c r="A1815" t="s">
        <v>8341</v>
      </c>
      <c r="B1815" t="s">
        <v>8342</v>
      </c>
      <c r="C1815" t="s">
        <v>16</v>
      </c>
      <c r="D1815" t="s">
        <v>8343</v>
      </c>
      <c r="E1815" t="s">
        <v>18</v>
      </c>
      <c r="F1815" t="s">
        <v>8344</v>
      </c>
      <c r="G1815" t="s">
        <v>8345</v>
      </c>
      <c r="H1815" t="s">
        <v>8346</v>
      </c>
      <c r="I1815" t="s">
        <v>34</v>
      </c>
      <c r="J1815" t="s">
        <v>976</v>
      </c>
      <c r="K1815" t="s">
        <v>24</v>
      </c>
      <c r="L1815" t="s">
        <v>44</v>
      </c>
      <c r="M1815" t="s">
        <v>8347</v>
      </c>
      <c r="N1815" t="s">
        <v>46</v>
      </c>
      <c r="P1815" t="s">
        <v>12190</v>
      </c>
      <c r="Q1815" t="s">
        <v>11593</v>
      </c>
      <c r="R1815">
        <v>1</v>
      </c>
      <c r="S1815" t="s">
        <v>12137</v>
      </c>
      <c r="Y1815" s="4" t="s">
        <v>12023</v>
      </c>
      <c r="Z1815" s="9">
        <v>1</v>
      </c>
    </row>
    <row r="1816" spans="1:26" x14ac:dyDescent="0.25">
      <c r="A1816" t="s">
        <v>8341</v>
      </c>
      <c r="B1816" t="s">
        <v>8342</v>
      </c>
      <c r="C1816" t="s">
        <v>16</v>
      </c>
      <c r="D1816" t="s">
        <v>8343</v>
      </c>
      <c r="E1816" t="s">
        <v>18</v>
      </c>
      <c r="F1816" t="s">
        <v>8344</v>
      </c>
      <c r="G1816" t="s">
        <v>8345</v>
      </c>
      <c r="H1816" t="s">
        <v>8346</v>
      </c>
      <c r="I1816" t="s">
        <v>34</v>
      </c>
      <c r="J1816" t="s">
        <v>976</v>
      </c>
      <c r="K1816" t="s">
        <v>24</v>
      </c>
      <c r="L1816" t="s">
        <v>44</v>
      </c>
      <c r="M1816" t="s">
        <v>8347</v>
      </c>
      <c r="N1816" t="s">
        <v>46</v>
      </c>
      <c r="P1816" t="s">
        <v>12191</v>
      </c>
      <c r="Q1816" t="s">
        <v>11593</v>
      </c>
      <c r="R1816">
        <v>1</v>
      </c>
      <c r="S1816" t="s">
        <v>12137</v>
      </c>
      <c r="Y1816" s="4" t="s">
        <v>12282</v>
      </c>
      <c r="Z1816" s="9">
        <v>1</v>
      </c>
    </row>
    <row r="1817" spans="1:26" x14ac:dyDescent="0.25">
      <c r="A1817" t="s">
        <v>8341</v>
      </c>
      <c r="B1817" t="s">
        <v>8342</v>
      </c>
      <c r="C1817" t="s">
        <v>16</v>
      </c>
      <c r="D1817" t="s">
        <v>8343</v>
      </c>
      <c r="E1817" t="s">
        <v>18</v>
      </c>
      <c r="F1817" t="s">
        <v>8344</v>
      </c>
      <c r="G1817" t="s">
        <v>8345</v>
      </c>
      <c r="H1817" t="s">
        <v>8346</v>
      </c>
      <c r="I1817" t="s">
        <v>34</v>
      </c>
      <c r="J1817" t="s">
        <v>976</v>
      </c>
      <c r="K1817" t="s">
        <v>24</v>
      </c>
      <c r="L1817" t="s">
        <v>44</v>
      </c>
      <c r="M1817" t="s">
        <v>8347</v>
      </c>
      <c r="N1817" t="s">
        <v>46</v>
      </c>
      <c r="P1817" t="s">
        <v>12192</v>
      </c>
      <c r="Q1817" t="s">
        <v>11593</v>
      </c>
      <c r="R1817">
        <v>1</v>
      </c>
      <c r="S1817" t="s">
        <v>12137</v>
      </c>
      <c r="Y1817" s="4" t="s">
        <v>11319</v>
      </c>
      <c r="Z1817" s="9">
        <v>1</v>
      </c>
    </row>
    <row r="1818" spans="1:26" x14ac:dyDescent="0.25">
      <c r="A1818" t="s">
        <v>8341</v>
      </c>
      <c r="B1818" t="s">
        <v>8342</v>
      </c>
      <c r="C1818" t="s">
        <v>16</v>
      </c>
      <c r="D1818" t="s">
        <v>8343</v>
      </c>
      <c r="E1818" t="s">
        <v>18</v>
      </c>
      <c r="F1818" t="s">
        <v>8344</v>
      </c>
      <c r="G1818" t="s">
        <v>8345</v>
      </c>
      <c r="H1818" t="s">
        <v>8346</v>
      </c>
      <c r="I1818" t="s">
        <v>34</v>
      </c>
      <c r="J1818" t="s">
        <v>976</v>
      </c>
      <c r="K1818" t="s">
        <v>24</v>
      </c>
      <c r="L1818" t="s">
        <v>44</v>
      </c>
      <c r="M1818" t="s">
        <v>8347</v>
      </c>
      <c r="N1818" t="s">
        <v>46</v>
      </c>
      <c r="P1818" t="s">
        <v>12193</v>
      </c>
      <c r="Q1818" t="s">
        <v>11593</v>
      </c>
      <c r="R1818">
        <v>1</v>
      </c>
      <c r="S1818" t="s">
        <v>12137</v>
      </c>
      <c r="Y1818" s="4" t="s">
        <v>11937</v>
      </c>
      <c r="Z1818" s="9">
        <v>1</v>
      </c>
    </row>
    <row r="1819" spans="1:26" x14ac:dyDescent="0.25">
      <c r="A1819" t="s">
        <v>8341</v>
      </c>
      <c r="B1819" t="s">
        <v>8342</v>
      </c>
      <c r="C1819" t="s">
        <v>16</v>
      </c>
      <c r="D1819" t="s">
        <v>8343</v>
      </c>
      <c r="E1819" t="s">
        <v>18</v>
      </c>
      <c r="F1819" t="s">
        <v>8344</v>
      </c>
      <c r="G1819" t="s">
        <v>8345</v>
      </c>
      <c r="H1819" t="s">
        <v>8346</v>
      </c>
      <c r="I1819" t="s">
        <v>34</v>
      </c>
      <c r="J1819" t="s">
        <v>976</v>
      </c>
      <c r="K1819" t="s">
        <v>24</v>
      </c>
      <c r="L1819" t="s">
        <v>44</v>
      </c>
      <c r="M1819" t="s">
        <v>8347</v>
      </c>
      <c r="N1819" t="s">
        <v>46</v>
      </c>
      <c r="P1819" t="s">
        <v>12194</v>
      </c>
      <c r="Q1819" t="s">
        <v>11593</v>
      </c>
      <c r="R1819">
        <v>1</v>
      </c>
      <c r="S1819" t="s">
        <v>12137</v>
      </c>
      <c r="Y1819" s="4" t="s">
        <v>13085</v>
      </c>
      <c r="Z1819" s="9">
        <v>1</v>
      </c>
    </row>
    <row r="1820" spans="1:26" x14ac:dyDescent="0.25">
      <c r="A1820" t="s">
        <v>8341</v>
      </c>
      <c r="B1820" t="s">
        <v>8342</v>
      </c>
      <c r="C1820" t="s">
        <v>16</v>
      </c>
      <c r="D1820" t="s">
        <v>8343</v>
      </c>
      <c r="E1820" t="s">
        <v>18</v>
      </c>
      <c r="F1820" t="s">
        <v>8344</v>
      </c>
      <c r="G1820" t="s">
        <v>8345</v>
      </c>
      <c r="H1820" t="s">
        <v>8346</v>
      </c>
      <c r="I1820" t="s">
        <v>34</v>
      </c>
      <c r="J1820" t="s">
        <v>976</v>
      </c>
      <c r="K1820" t="s">
        <v>24</v>
      </c>
      <c r="L1820" t="s">
        <v>44</v>
      </c>
      <c r="M1820" t="s">
        <v>8347</v>
      </c>
      <c r="N1820" t="s">
        <v>46</v>
      </c>
      <c r="P1820" t="s">
        <v>12195</v>
      </c>
      <c r="Q1820" t="s">
        <v>11593</v>
      </c>
      <c r="R1820">
        <v>1</v>
      </c>
      <c r="S1820" t="s">
        <v>12137</v>
      </c>
      <c r="Y1820" s="4" t="s">
        <v>11999</v>
      </c>
      <c r="Z1820" s="9">
        <v>1</v>
      </c>
    </row>
    <row r="1821" spans="1:26" x14ac:dyDescent="0.25">
      <c r="A1821" t="s">
        <v>8341</v>
      </c>
      <c r="B1821" t="s">
        <v>8342</v>
      </c>
      <c r="C1821" t="s">
        <v>16</v>
      </c>
      <c r="D1821" t="s">
        <v>8343</v>
      </c>
      <c r="E1821" t="s">
        <v>18</v>
      </c>
      <c r="F1821" t="s">
        <v>8344</v>
      </c>
      <c r="G1821" t="s">
        <v>8345</v>
      </c>
      <c r="H1821" t="s">
        <v>8346</v>
      </c>
      <c r="I1821" t="s">
        <v>34</v>
      </c>
      <c r="J1821" t="s">
        <v>976</v>
      </c>
      <c r="K1821" t="s">
        <v>24</v>
      </c>
      <c r="L1821" t="s">
        <v>44</v>
      </c>
      <c r="M1821" t="s">
        <v>8347</v>
      </c>
      <c r="N1821" t="s">
        <v>46</v>
      </c>
      <c r="P1821" t="s">
        <v>12196</v>
      </c>
      <c r="Q1821" t="s">
        <v>11593</v>
      </c>
      <c r="R1821">
        <v>1</v>
      </c>
      <c r="S1821" t="s">
        <v>12137</v>
      </c>
      <c r="Y1821" s="4" t="s">
        <v>11224</v>
      </c>
      <c r="Z1821" s="9">
        <v>1</v>
      </c>
    </row>
    <row r="1822" spans="1:26" x14ac:dyDescent="0.25">
      <c r="A1822" t="s">
        <v>8341</v>
      </c>
      <c r="B1822" t="s">
        <v>8342</v>
      </c>
      <c r="C1822" t="s">
        <v>16</v>
      </c>
      <c r="D1822" t="s">
        <v>8343</v>
      </c>
      <c r="E1822" t="s">
        <v>18</v>
      </c>
      <c r="F1822" t="s">
        <v>8344</v>
      </c>
      <c r="G1822" t="s">
        <v>8345</v>
      </c>
      <c r="H1822" t="s">
        <v>8346</v>
      </c>
      <c r="I1822" t="s">
        <v>34</v>
      </c>
      <c r="J1822" t="s">
        <v>976</v>
      </c>
      <c r="K1822" t="s">
        <v>24</v>
      </c>
      <c r="L1822" t="s">
        <v>44</v>
      </c>
      <c r="M1822" t="s">
        <v>8347</v>
      </c>
      <c r="N1822" t="s">
        <v>46</v>
      </c>
      <c r="P1822" t="s">
        <v>12197</v>
      </c>
      <c r="Q1822" t="s">
        <v>11593</v>
      </c>
      <c r="R1822">
        <v>1</v>
      </c>
      <c r="S1822" t="s">
        <v>12137</v>
      </c>
      <c r="Y1822" s="4" t="s">
        <v>12543</v>
      </c>
      <c r="Z1822" s="9">
        <v>1</v>
      </c>
    </row>
    <row r="1823" spans="1:26" x14ac:dyDescent="0.25">
      <c r="A1823" t="s">
        <v>8341</v>
      </c>
      <c r="B1823" t="s">
        <v>8342</v>
      </c>
      <c r="C1823" t="s">
        <v>16</v>
      </c>
      <c r="D1823" t="s">
        <v>8343</v>
      </c>
      <c r="E1823" t="s">
        <v>18</v>
      </c>
      <c r="F1823" t="s">
        <v>8344</v>
      </c>
      <c r="G1823" t="s">
        <v>8345</v>
      </c>
      <c r="H1823" t="s">
        <v>8346</v>
      </c>
      <c r="I1823" t="s">
        <v>34</v>
      </c>
      <c r="J1823" t="s">
        <v>976</v>
      </c>
      <c r="K1823" t="s">
        <v>24</v>
      </c>
      <c r="L1823" t="s">
        <v>44</v>
      </c>
      <c r="M1823" t="s">
        <v>8347</v>
      </c>
      <c r="N1823" t="s">
        <v>46</v>
      </c>
      <c r="P1823" t="s">
        <v>12198</v>
      </c>
      <c r="Q1823" t="s">
        <v>11593</v>
      </c>
      <c r="R1823">
        <v>1</v>
      </c>
      <c r="S1823" t="s">
        <v>12137</v>
      </c>
      <c r="Y1823" s="4" t="s">
        <v>11077</v>
      </c>
      <c r="Z1823" s="9">
        <v>1</v>
      </c>
    </row>
    <row r="1824" spans="1:26" x14ac:dyDescent="0.25">
      <c r="A1824" t="s">
        <v>8341</v>
      </c>
      <c r="B1824" t="s">
        <v>8342</v>
      </c>
      <c r="C1824" t="s">
        <v>16</v>
      </c>
      <c r="D1824" t="s">
        <v>8343</v>
      </c>
      <c r="E1824" t="s">
        <v>18</v>
      </c>
      <c r="F1824" t="s">
        <v>8344</v>
      </c>
      <c r="G1824" t="s">
        <v>8345</v>
      </c>
      <c r="H1824" t="s">
        <v>8346</v>
      </c>
      <c r="I1824" t="s">
        <v>34</v>
      </c>
      <c r="J1824" t="s">
        <v>976</v>
      </c>
      <c r="K1824" t="s">
        <v>24</v>
      </c>
      <c r="L1824" t="s">
        <v>44</v>
      </c>
      <c r="M1824" t="s">
        <v>8347</v>
      </c>
      <c r="N1824" t="s">
        <v>46</v>
      </c>
      <c r="P1824" t="s">
        <v>12199</v>
      </c>
      <c r="Q1824" t="s">
        <v>11593</v>
      </c>
      <c r="R1824">
        <v>1</v>
      </c>
      <c r="S1824" t="s">
        <v>12137</v>
      </c>
      <c r="Y1824" s="4" t="s">
        <v>10179</v>
      </c>
      <c r="Z1824" s="9">
        <v>1</v>
      </c>
    </row>
    <row r="1825" spans="1:26" x14ac:dyDescent="0.25">
      <c r="A1825" t="s">
        <v>8341</v>
      </c>
      <c r="B1825" t="s">
        <v>8342</v>
      </c>
      <c r="C1825" t="s">
        <v>16</v>
      </c>
      <c r="D1825" t="s">
        <v>8343</v>
      </c>
      <c r="E1825" t="s">
        <v>18</v>
      </c>
      <c r="F1825" t="s">
        <v>8344</v>
      </c>
      <c r="G1825" t="s">
        <v>8345</v>
      </c>
      <c r="H1825" t="s">
        <v>8346</v>
      </c>
      <c r="I1825" t="s">
        <v>34</v>
      </c>
      <c r="J1825" t="s">
        <v>976</v>
      </c>
      <c r="K1825" t="s">
        <v>24</v>
      </c>
      <c r="L1825" t="s">
        <v>44</v>
      </c>
      <c r="M1825" t="s">
        <v>8347</v>
      </c>
      <c r="N1825" t="s">
        <v>46</v>
      </c>
      <c r="P1825" t="s">
        <v>12200</v>
      </c>
      <c r="Q1825" t="s">
        <v>11878</v>
      </c>
      <c r="R1825">
        <v>1</v>
      </c>
      <c r="S1825" t="s">
        <v>12137</v>
      </c>
      <c r="Y1825" s="4" t="s">
        <v>11462</v>
      </c>
      <c r="Z1825" s="9">
        <v>1</v>
      </c>
    </row>
    <row r="1826" spans="1:26" x14ac:dyDescent="0.25">
      <c r="A1826" t="s">
        <v>8341</v>
      </c>
      <c r="B1826" t="s">
        <v>8342</v>
      </c>
      <c r="C1826" t="s">
        <v>16</v>
      </c>
      <c r="D1826" t="s">
        <v>8343</v>
      </c>
      <c r="E1826" t="s">
        <v>18</v>
      </c>
      <c r="F1826" t="s">
        <v>8344</v>
      </c>
      <c r="G1826" t="s">
        <v>8345</v>
      </c>
      <c r="H1826" t="s">
        <v>8346</v>
      </c>
      <c r="I1826" t="s">
        <v>34</v>
      </c>
      <c r="J1826" t="s">
        <v>976</v>
      </c>
      <c r="K1826" t="s">
        <v>24</v>
      </c>
      <c r="L1826" t="s">
        <v>44</v>
      </c>
      <c r="M1826" t="s">
        <v>8347</v>
      </c>
      <c r="N1826" t="s">
        <v>46</v>
      </c>
      <c r="P1826" t="s">
        <v>12201</v>
      </c>
      <c r="Q1826" t="s">
        <v>11878</v>
      </c>
      <c r="R1826">
        <v>1</v>
      </c>
      <c r="S1826" t="s">
        <v>12137</v>
      </c>
      <c r="Y1826" s="4" t="s">
        <v>2732</v>
      </c>
      <c r="Z1826" s="9">
        <v>1</v>
      </c>
    </row>
    <row r="1827" spans="1:26" x14ac:dyDescent="0.25">
      <c r="A1827" t="s">
        <v>8341</v>
      </c>
      <c r="B1827" t="s">
        <v>8342</v>
      </c>
      <c r="C1827" t="s">
        <v>16</v>
      </c>
      <c r="D1827" t="s">
        <v>8343</v>
      </c>
      <c r="E1827" t="s">
        <v>18</v>
      </c>
      <c r="F1827" t="s">
        <v>8344</v>
      </c>
      <c r="G1827" t="s">
        <v>8345</v>
      </c>
      <c r="H1827" t="s">
        <v>8346</v>
      </c>
      <c r="I1827" t="s">
        <v>34</v>
      </c>
      <c r="J1827" t="s">
        <v>976</v>
      </c>
      <c r="K1827" t="s">
        <v>24</v>
      </c>
      <c r="L1827" t="s">
        <v>44</v>
      </c>
      <c r="M1827" t="s">
        <v>8347</v>
      </c>
      <c r="N1827" t="s">
        <v>46</v>
      </c>
      <c r="P1827" t="s">
        <v>3754</v>
      </c>
      <c r="Q1827" t="s">
        <v>11878</v>
      </c>
      <c r="R1827">
        <v>1</v>
      </c>
      <c r="S1827" t="s">
        <v>12137</v>
      </c>
      <c r="Y1827" s="4" t="s">
        <v>12788</v>
      </c>
      <c r="Z1827" s="9">
        <v>1</v>
      </c>
    </row>
    <row r="1828" spans="1:26" x14ac:dyDescent="0.25">
      <c r="A1828" t="s">
        <v>8341</v>
      </c>
      <c r="B1828" t="s">
        <v>8342</v>
      </c>
      <c r="C1828" t="s">
        <v>16</v>
      </c>
      <c r="D1828" t="s">
        <v>8343</v>
      </c>
      <c r="E1828" t="s">
        <v>18</v>
      </c>
      <c r="F1828" t="s">
        <v>8344</v>
      </c>
      <c r="G1828" t="s">
        <v>8345</v>
      </c>
      <c r="H1828" t="s">
        <v>8346</v>
      </c>
      <c r="I1828" t="s">
        <v>34</v>
      </c>
      <c r="J1828" t="s">
        <v>976</v>
      </c>
      <c r="K1828" t="s">
        <v>24</v>
      </c>
      <c r="L1828" t="s">
        <v>44</v>
      </c>
      <c r="M1828" t="s">
        <v>8347</v>
      </c>
      <c r="N1828" t="s">
        <v>46</v>
      </c>
      <c r="P1828" t="s">
        <v>12102</v>
      </c>
      <c r="Q1828" t="s">
        <v>10531</v>
      </c>
      <c r="R1828">
        <v>1</v>
      </c>
      <c r="S1828" t="s">
        <v>12137</v>
      </c>
      <c r="Y1828" s="4" t="s">
        <v>12864</v>
      </c>
      <c r="Z1828" s="9">
        <v>1</v>
      </c>
    </row>
    <row r="1829" spans="1:26" x14ac:dyDescent="0.25">
      <c r="A1829" t="s">
        <v>8341</v>
      </c>
      <c r="B1829" t="s">
        <v>8342</v>
      </c>
      <c r="C1829" t="s">
        <v>16</v>
      </c>
      <c r="D1829" t="s">
        <v>8343</v>
      </c>
      <c r="E1829" t="s">
        <v>18</v>
      </c>
      <c r="F1829" t="s">
        <v>8344</v>
      </c>
      <c r="G1829" t="s">
        <v>8345</v>
      </c>
      <c r="H1829" t="s">
        <v>8346</v>
      </c>
      <c r="I1829" t="s">
        <v>34</v>
      </c>
      <c r="J1829" t="s">
        <v>976</v>
      </c>
      <c r="K1829" t="s">
        <v>24</v>
      </c>
      <c r="L1829" t="s">
        <v>44</v>
      </c>
      <c r="M1829" t="s">
        <v>8347</v>
      </c>
      <c r="N1829" t="s">
        <v>46</v>
      </c>
      <c r="P1829" t="s">
        <v>12202</v>
      </c>
      <c r="Q1829" t="s">
        <v>10531</v>
      </c>
      <c r="R1829">
        <v>1</v>
      </c>
      <c r="S1829" t="s">
        <v>12137</v>
      </c>
      <c r="Y1829" s="4" t="s">
        <v>11115</v>
      </c>
      <c r="Z1829" s="9">
        <v>1</v>
      </c>
    </row>
    <row r="1830" spans="1:26" x14ac:dyDescent="0.25">
      <c r="A1830" t="s">
        <v>8341</v>
      </c>
      <c r="B1830" t="s">
        <v>8342</v>
      </c>
      <c r="C1830" t="s">
        <v>16</v>
      </c>
      <c r="D1830" t="s">
        <v>8343</v>
      </c>
      <c r="E1830" t="s">
        <v>18</v>
      </c>
      <c r="F1830" t="s">
        <v>8344</v>
      </c>
      <c r="G1830" t="s">
        <v>8345</v>
      </c>
      <c r="H1830" t="s">
        <v>8346</v>
      </c>
      <c r="I1830" t="s">
        <v>34</v>
      </c>
      <c r="J1830" t="s">
        <v>976</v>
      </c>
      <c r="K1830" t="s">
        <v>24</v>
      </c>
      <c r="L1830" t="s">
        <v>44</v>
      </c>
      <c r="M1830" t="s">
        <v>8347</v>
      </c>
      <c r="N1830" t="s">
        <v>46</v>
      </c>
      <c r="P1830" t="s">
        <v>12203</v>
      </c>
      <c r="Q1830" t="s">
        <v>10531</v>
      </c>
      <c r="R1830">
        <v>1</v>
      </c>
      <c r="S1830" t="s">
        <v>12137</v>
      </c>
      <c r="Y1830" s="4" t="s">
        <v>11165</v>
      </c>
      <c r="Z1830" s="9">
        <v>1</v>
      </c>
    </row>
    <row r="1831" spans="1:26" x14ac:dyDescent="0.25">
      <c r="A1831" t="s">
        <v>8341</v>
      </c>
      <c r="B1831" t="s">
        <v>8342</v>
      </c>
      <c r="C1831" t="s">
        <v>16</v>
      </c>
      <c r="D1831" t="s">
        <v>8343</v>
      </c>
      <c r="E1831" t="s">
        <v>18</v>
      </c>
      <c r="F1831" t="s">
        <v>8344</v>
      </c>
      <c r="G1831" t="s">
        <v>8345</v>
      </c>
      <c r="H1831" t="s">
        <v>8346</v>
      </c>
      <c r="I1831" t="s">
        <v>34</v>
      </c>
      <c r="J1831" t="s">
        <v>976</v>
      </c>
      <c r="K1831" t="s">
        <v>24</v>
      </c>
      <c r="L1831" t="s">
        <v>44</v>
      </c>
      <c r="M1831" t="s">
        <v>8347</v>
      </c>
      <c r="N1831" t="s">
        <v>46</v>
      </c>
      <c r="P1831" t="s">
        <v>12204</v>
      </c>
      <c r="Q1831" t="s">
        <v>10531</v>
      </c>
      <c r="R1831">
        <v>1</v>
      </c>
      <c r="S1831" t="s">
        <v>12137</v>
      </c>
      <c r="Y1831" s="4" t="s">
        <v>12814</v>
      </c>
      <c r="Z1831" s="9">
        <v>1</v>
      </c>
    </row>
    <row r="1832" spans="1:26" x14ac:dyDescent="0.25">
      <c r="A1832" t="s">
        <v>8341</v>
      </c>
      <c r="B1832" t="s">
        <v>8342</v>
      </c>
      <c r="C1832" t="s">
        <v>16</v>
      </c>
      <c r="D1832" t="s">
        <v>8343</v>
      </c>
      <c r="E1832" t="s">
        <v>18</v>
      </c>
      <c r="F1832" t="s">
        <v>8344</v>
      </c>
      <c r="G1832" t="s">
        <v>8345</v>
      </c>
      <c r="H1832" t="s">
        <v>8346</v>
      </c>
      <c r="I1832" t="s">
        <v>34</v>
      </c>
      <c r="J1832" t="s">
        <v>976</v>
      </c>
      <c r="K1832" t="s">
        <v>24</v>
      </c>
      <c r="L1832" t="s">
        <v>44</v>
      </c>
      <c r="M1832" t="s">
        <v>8347</v>
      </c>
      <c r="N1832" t="s">
        <v>46</v>
      </c>
      <c r="P1832" t="s">
        <v>12205</v>
      </c>
      <c r="Q1832" t="s">
        <v>10531</v>
      </c>
      <c r="R1832">
        <v>1</v>
      </c>
      <c r="S1832" t="s">
        <v>12137</v>
      </c>
      <c r="Y1832" s="4" t="s">
        <v>12713</v>
      </c>
      <c r="Z1832" s="9">
        <v>1</v>
      </c>
    </row>
    <row r="1833" spans="1:26" x14ac:dyDescent="0.25">
      <c r="A1833" t="s">
        <v>8341</v>
      </c>
      <c r="B1833" t="s">
        <v>8342</v>
      </c>
      <c r="C1833" t="s">
        <v>16</v>
      </c>
      <c r="D1833" t="s">
        <v>8343</v>
      </c>
      <c r="E1833" t="s">
        <v>18</v>
      </c>
      <c r="F1833" t="s">
        <v>8344</v>
      </c>
      <c r="G1833" t="s">
        <v>8345</v>
      </c>
      <c r="H1833" t="s">
        <v>8346</v>
      </c>
      <c r="I1833" t="s">
        <v>34</v>
      </c>
      <c r="J1833" t="s">
        <v>976</v>
      </c>
      <c r="K1833" t="s">
        <v>24</v>
      </c>
      <c r="L1833" t="s">
        <v>44</v>
      </c>
      <c r="M1833" t="s">
        <v>8347</v>
      </c>
      <c r="N1833" t="s">
        <v>46</v>
      </c>
      <c r="P1833" t="s">
        <v>12206</v>
      </c>
      <c r="Q1833" t="s">
        <v>10531</v>
      </c>
      <c r="R1833">
        <v>1</v>
      </c>
      <c r="S1833" t="s">
        <v>12137</v>
      </c>
      <c r="Y1833" s="4" t="s">
        <v>13019</v>
      </c>
      <c r="Z1833" s="9">
        <v>1</v>
      </c>
    </row>
    <row r="1834" spans="1:26" x14ac:dyDescent="0.25">
      <c r="A1834" t="s">
        <v>8341</v>
      </c>
      <c r="B1834" t="s">
        <v>8342</v>
      </c>
      <c r="C1834" t="s">
        <v>16</v>
      </c>
      <c r="D1834" t="s">
        <v>8343</v>
      </c>
      <c r="E1834" t="s">
        <v>18</v>
      </c>
      <c r="F1834" t="s">
        <v>8344</v>
      </c>
      <c r="G1834" t="s">
        <v>8345</v>
      </c>
      <c r="H1834" t="s">
        <v>8346</v>
      </c>
      <c r="I1834" t="s">
        <v>34</v>
      </c>
      <c r="J1834" t="s">
        <v>976</v>
      </c>
      <c r="K1834" t="s">
        <v>24</v>
      </c>
      <c r="L1834" t="s">
        <v>44</v>
      </c>
      <c r="M1834" t="s">
        <v>8347</v>
      </c>
      <c r="N1834" t="s">
        <v>46</v>
      </c>
      <c r="P1834" t="s">
        <v>12207</v>
      </c>
      <c r="Q1834" t="s">
        <v>10531</v>
      </c>
      <c r="R1834">
        <v>1</v>
      </c>
      <c r="S1834" t="s">
        <v>12137</v>
      </c>
      <c r="Y1834" s="4" t="s">
        <v>13198</v>
      </c>
      <c r="Z1834" s="9">
        <v>1</v>
      </c>
    </row>
    <row r="1835" spans="1:26" x14ac:dyDescent="0.25">
      <c r="A1835" t="s">
        <v>8341</v>
      </c>
      <c r="B1835" t="s">
        <v>8342</v>
      </c>
      <c r="C1835" t="s">
        <v>16</v>
      </c>
      <c r="D1835" t="s">
        <v>8343</v>
      </c>
      <c r="E1835" t="s">
        <v>18</v>
      </c>
      <c r="F1835" t="s">
        <v>8344</v>
      </c>
      <c r="G1835" t="s">
        <v>8345</v>
      </c>
      <c r="H1835" t="s">
        <v>8346</v>
      </c>
      <c r="I1835" t="s">
        <v>34</v>
      </c>
      <c r="J1835" t="s">
        <v>976</v>
      </c>
      <c r="K1835" t="s">
        <v>24</v>
      </c>
      <c r="L1835" t="s">
        <v>44</v>
      </c>
      <c r="M1835" t="s">
        <v>8347</v>
      </c>
      <c r="N1835" t="s">
        <v>46</v>
      </c>
      <c r="P1835" t="s">
        <v>12208</v>
      </c>
      <c r="Q1835" t="s">
        <v>10531</v>
      </c>
      <c r="R1835">
        <v>1</v>
      </c>
      <c r="S1835" t="s">
        <v>12137</v>
      </c>
      <c r="Y1835" s="4" t="s">
        <v>12484</v>
      </c>
      <c r="Z1835" s="9">
        <v>1</v>
      </c>
    </row>
    <row r="1836" spans="1:26" x14ac:dyDescent="0.25">
      <c r="A1836" t="s">
        <v>8341</v>
      </c>
      <c r="B1836" t="s">
        <v>8342</v>
      </c>
      <c r="C1836" t="s">
        <v>16</v>
      </c>
      <c r="D1836" t="s">
        <v>8343</v>
      </c>
      <c r="E1836" t="s">
        <v>18</v>
      </c>
      <c r="F1836" t="s">
        <v>8344</v>
      </c>
      <c r="G1836" t="s">
        <v>8345</v>
      </c>
      <c r="H1836" t="s">
        <v>8346</v>
      </c>
      <c r="I1836" t="s">
        <v>34</v>
      </c>
      <c r="J1836" t="s">
        <v>976</v>
      </c>
      <c r="K1836" t="s">
        <v>24</v>
      </c>
      <c r="L1836" t="s">
        <v>44</v>
      </c>
      <c r="M1836" t="s">
        <v>8347</v>
      </c>
      <c r="N1836" t="s">
        <v>46</v>
      </c>
      <c r="P1836" t="s">
        <v>12209</v>
      </c>
      <c r="Q1836" t="s">
        <v>10253</v>
      </c>
      <c r="R1836">
        <v>1</v>
      </c>
      <c r="S1836" t="s">
        <v>12137</v>
      </c>
      <c r="Y1836" s="4" t="s">
        <v>12328</v>
      </c>
      <c r="Z1836" s="9">
        <v>1</v>
      </c>
    </row>
    <row r="1837" spans="1:26" x14ac:dyDescent="0.25">
      <c r="A1837" t="s">
        <v>8341</v>
      </c>
      <c r="B1837" t="s">
        <v>8342</v>
      </c>
      <c r="C1837" t="s">
        <v>16</v>
      </c>
      <c r="D1837" t="s">
        <v>8343</v>
      </c>
      <c r="E1837" t="s">
        <v>18</v>
      </c>
      <c r="F1837" t="s">
        <v>8344</v>
      </c>
      <c r="G1837" t="s">
        <v>8345</v>
      </c>
      <c r="H1837" t="s">
        <v>8346</v>
      </c>
      <c r="I1837" t="s">
        <v>34</v>
      </c>
      <c r="J1837" t="s">
        <v>976</v>
      </c>
      <c r="K1837" t="s">
        <v>24</v>
      </c>
      <c r="L1837" t="s">
        <v>44</v>
      </c>
      <c r="M1837" t="s">
        <v>8347</v>
      </c>
      <c r="N1837" t="s">
        <v>46</v>
      </c>
      <c r="P1837" t="s">
        <v>12210</v>
      </c>
      <c r="Q1837" t="s">
        <v>10253</v>
      </c>
      <c r="R1837">
        <v>1</v>
      </c>
      <c r="S1837" t="s">
        <v>12137</v>
      </c>
      <c r="Y1837" s="4" t="s">
        <v>12263</v>
      </c>
      <c r="Z1837" s="9">
        <v>1</v>
      </c>
    </row>
    <row r="1838" spans="1:26" x14ac:dyDescent="0.25">
      <c r="A1838" t="s">
        <v>8341</v>
      </c>
      <c r="B1838" t="s">
        <v>8342</v>
      </c>
      <c r="C1838" t="s">
        <v>16</v>
      </c>
      <c r="D1838" t="s">
        <v>8343</v>
      </c>
      <c r="E1838" t="s">
        <v>18</v>
      </c>
      <c r="F1838" t="s">
        <v>8344</v>
      </c>
      <c r="G1838" t="s">
        <v>8345</v>
      </c>
      <c r="H1838" t="s">
        <v>8346</v>
      </c>
      <c r="I1838" t="s">
        <v>34</v>
      </c>
      <c r="J1838" t="s">
        <v>976</v>
      </c>
      <c r="K1838" t="s">
        <v>24</v>
      </c>
      <c r="L1838" t="s">
        <v>44</v>
      </c>
      <c r="M1838" t="s">
        <v>8347</v>
      </c>
      <c r="N1838" t="s">
        <v>46</v>
      </c>
      <c r="P1838" t="s">
        <v>12211</v>
      </c>
      <c r="Q1838" t="s">
        <v>10253</v>
      </c>
      <c r="R1838">
        <v>1</v>
      </c>
      <c r="S1838" t="s">
        <v>12137</v>
      </c>
      <c r="Y1838" s="4" t="s">
        <v>10897</v>
      </c>
      <c r="Z1838" s="9">
        <v>1</v>
      </c>
    </row>
    <row r="1839" spans="1:26" x14ac:dyDescent="0.25">
      <c r="A1839" t="s">
        <v>8341</v>
      </c>
      <c r="B1839" t="s">
        <v>8342</v>
      </c>
      <c r="C1839" t="s">
        <v>16</v>
      </c>
      <c r="D1839" t="s">
        <v>8343</v>
      </c>
      <c r="E1839" t="s">
        <v>18</v>
      </c>
      <c r="F1839" t="s">
        <v>8344</v>
      </c>
      <c r="G1839" t="s">
        <v>8345</v>
      </c>
      <c r="H1839" t="s">
        <v>8346</v>
      </c>
      <c r="I1839" t="s">
        <v>34</v>
      </c>
      <c r="J1839" t="s">
        <v>976</v>
      </c>
      <c r="K1839" t="s">
        <v>24</v>
      </c>
      <c r="L1839" t="s">
        <v>44</v>
      </c>
      <c r="M1839" t="s">
        <v>8347</v>
      </c>
      <c r="N1839" t="s">
        <v>46</v>
      </c>
      <c r="P1839" t="s">
        <v>12212</v>
      </c>
      <c r="Q1839" t="s">
        <v>10517</v>
      </c>
      <c r="R1839">
        <v>1</v>
      </c>
      <c r="S1839" t="s">
        <v>12137</v>
      </c>
      <c r="Y1839" s="4" t="s">
        <v>12767</v>
      </c>
      <c r="Z1839" s="9">
        <v>1</v>
      </c>
    </row>
    <row r="1840" spans="1:26" x14ac:dyDescent="0.25">
      <c r="A1840" t="s">
        <v>8341</v>
      </c>
      <c r="B1840" t="s">
        <v>8342</v>
      </c>
      <c r="C1840" t="s">
        <v>16</v>
      </c>
      <c r="D1840" t="s">
        <v>8343</v>
      </c>
      <c r="E1840" t="s">
        <v>18</v>
      </c>
      <c r="F1840" t="s">
        <v>8344</v>
      </c>
      <c r="G1840" t="s">
        <v>8345</v>
      </c>
      <c r="H1840" t="s">
        <v>8346</v>
      </c>
      <c r="I1840" t="s">
        <v>34</v>
      </c>
      <c r="J1840" t="s">
        <v>976</v>
      </c>
      <c r="K1840" t="s">
        <v>24</v>
      </c>
      <c r="L1840" t="s">
        <v>44</v>
      </c>
      <c r="M1840" t="s">
        <v>8347</v>
      </c>
      <c r="N1840" t="s">
        <v>46</v>
      </c>
      <c r="P1840" t="s">
        <v>12213</v>
      </c>
      <c r="Q1840" t="s">
        <v>10517</v>
      </c>
      <c r="R1840">
        <v>1</v>
      </c>
      <c r="S1840" t="s">
        <v>12137</v>
      </c>
      <c r="Y1840" s="4" t="s">
        <v>11635</v>
      </c>
      <c r="Z1840" s="9">
        <v>1</v>
      </c>
    </row>
    <row r="1841" spans="1:26" x14ac:dyDescent="0.25">
      <c r="A1841" t="s">
        <v>8341</v>
      </c>
      <c r="B1841" t="s">
        <v>8342</v>
      </c>
      <c r="C1841" t="s">
        <v>16</v>
      </c>
      <c r="D1841" t="s">
        <v>8343</v>
      </c>
      <c r="E1841" t="s">
        <v>18</v>
      </c>
      <c r="F1841" t="s">
        <v>8344</v>
      </c>
      <c r="G1841" t="s">
        <v>8345</v>
      </c>
      <c r="H1841" t="s">
        <v>8346</v>
      </c>
      <c r="I1841" t="s">
        <v>34</v>
      </c>
      <c r="J1841" t="s">
        <v>976</v>
      </c>
      <c r="K1841" t="s">
        <v>24</v>
      </c>
      <c r="L1841" t="s">
        <v>44</v>
      </c>
      <c r="M1841" t="s">
        <v>8347</v>
      </c>
      <c r="N1841" t="s">
        <v>46</v>
      </c>
      <c r="P1841" t="s">
        <v>12214</v>
      </c>
      <c r="Q1841" t="s">
        <v>10650</v>
      </c>
      <c r="R1841">
        <v>1</v>
      </c>
      <c r="S1841" t="s">
        <v>12137</v>
      </c>
      <c r="Y1841" s="4" t="s">
        <v>11050</v>
      </c>
      <c r="Z1841" s="9">
        <v>1</v>
      </c>
    </row>
    <row r="1842" spans="1:26" x14ac:dyDescent="0.25">
      <c r="A1842" t="s">
        <v>8341</v>
      </c>
      <c r="B1842" t="s">
        <v>8342</v>
      </c>
      <c r="C1842" t="s">
        <v>16</v>
      </c>
      <c r="D1842" t="s">
        <v>8343</v>
      </c>
      <c r="E1842" t="s">
        <v>18</v>
      </c>
      <c r="F1842" t="s">
        <v>8344</v>
      </c>
      <c r="G1842" t="s">
        <v>8345</v>
      </c>
      <c r="H1842" t="s">
        <v>8346</v>
      </c>
      <c r="I1842" t="s">
        <v>34</v>
      </c>
      <c r="J1842" t="s">
        <v>976</v>
      </c>
      <c r="K1842" t="s">
        <v>24</v>
      </c>
      <c r="L1842" t="s">
        <v>44</v>
      </c>
      <c r="M1842" t="s">
        <v>8347</v>
      </c>
      <c r="N1842" t="s">
        <v>46</v>
      </c>
      <c r="P1842" t="s">
        <v>12215</v>
      </c>
      <c r="Q1842" t="s">
        <v>10650</v>
      </c>
      <c r="R1842">
        <v>1</v>
      </c>
      <c r="S1842" t="s">
        <v>12137</v>
      </c>
      <c r="Y1842" s="4" t="s">
        <v>12273</v>
      </c>
      <c r="Z1842" s="9">
        <v>1</v>
      </c>
    </row>
    <row r="1843" spans="1:26" x14ac:dyDescent="0.25">
      <c r="A1843" t="s">
        <v>8341</v>
      </c>
      <c r="B1843" t="s">
        <v>8342</v>
      </c>
      <c r="C1843" t="s">
        <v>16</v>
      </c>
      <c r="D1843" t="s">
        <v>8343</v>
      </c>
      <c r="E1843" t="s">
        <v>18</v>
      </c>
      <c r="F1843" t="s">
        <v>8344</v>
      </c>
      <c r="G1843" t="s">
        <v>8345</v>
      </c>
      <c r="H1843" t="s">
        <v>8346</v>
      </c>
      <c r="I1843" t="s">
        <v>34</v>
      </c>
      <c r="J1843" t="s">
        <v>976</v>
      </c>
      <c r="K1843" t="s">
        <v>24</v>
      </c>
      <c r="L1843" t="s">
        <v>44</v>
      </c>
      <c r="M1843" t="s">
        <v>8347</v>
      </c>
      <c r="N1843" t="s">
        <v>46</v>
      </c>
      <c r="P1843" t="s">
        <v>12216</v>
      </c>
      <c r="Q1843" t="s">
        <v>10650</v>
      </c>
      <c r="R1843">
        <v>1</v>
      </c>
      <c r="S1843" t="s">
        <v>12137</v>
      </c>
      <c r="Y1843" s="4" t="s">
        <v>10490</v>
      </c>
      <c r="Z1843" s="9">
        <v>1</v>
      </c>
    </row>
    <row r="1844" spans="1:26" x14ac:dyDescent="0.25">
      <c r="A1844" t="s">
        <v>8341</v>
      </c>
      <c r="B1844" t="s">
        <v>8342</v>
      </c>
      <c r="C1844" t="s">
        <v>16</v>
      </c>
      <c r="D1844" t="s">
        <v>8343</v>
      </c>
      <c r="E1844" t="s">
        <v>18</v>
      </c>
      <c r="F1844" t="s">
        <v>8344</v>
      </c>
      <c r="G1844" t="s">
        <v>8345</v>
      </c>
      <c r="H1844" t="s">
        <v>8346</v>
      </c>
      <c r="I1844" t="s">
        <v>34</v>
      </c>
      <c r="J1844" t="s">
        <v>976</v>
      </c>
      <c r="K1844" t="s">
        <v>24</v>
      </c>
      <c r="L1844" t="s">
        <v>44</v>
      </c>
      <c r="M1844" t="s">
        <v>8347</v>
      </c>
      <c r="N1844" t="s">
        <v>46</v>
      </c>
      <c r="P1844" t="s">
        <v>12217</v>
      </c>
      <c r="Q1844" t="s">
        <v>10650</v>
      </c>
      <c r="R1844">
        <v>1</v>
      </c>
      <c r="S1844" t="s">
        <v>12137</v>
      </c>
      <c r="Y1844" s="4" t="s">
        <v>12574</v>
      </c>
      <c r="Z1844" s="9">
        <v>1</v>
      </c>
    </row>
    <row r="1845" spans="1:26" x14ac:dyDescent="0.25">
      <c r="A1845" t="s">
        <v>8341</v>
      </c>
      <c r="B1845" t="s">
        <v>8342</v>
      </c>
      <c r="C1845" t="s">
        <v>16</v>
      </c>
      <c r="D1845" t="s">
        <v>8343</v>
      </c>
      <c r="E1845" t="s">
        <v>18</v>
      </c>
      <c r="F1845" t="s">
        <v>8344</v>
      </c>
      <c r="G1845" t="s">
        <v>8345</v>
      </c>
      <c r="H1845" t="s">
        <v>8346</v>
      </c>
      <c r="I1845" t="s">
        <v>34</v>
      </c>
      <c r="J1845" t="s">
        <v>976</v>
      </c>
      <c r="K1845" t="s">
        <v>24</v>
      </c>
      <c r="L1845" t="s">
        <v>44</v>
      </c>
      <c r="M1845" t="s">
        <v>8347</v>
      </c>
      <c r="N1845" t="s">
        <v>46</v>
      </c>
      <c r="P1845" t="s">
        <v>12218</v>
      </c>
      <c r="Q1845" t="s">
        <v>10650</v>
      </c>
      <c r="R1845">
        <v>1</v>
      </c>
      <c r="S1845" t="s">
        <v>12137</v>
      </c>
      <c r="Y1845" s="4" t="s">
        <v>11281</v>
      </c>
      <c r="Z1845" s="9">
        <v>1</v>
      </c>
    </row>
    <row r="1846" spans="1:26" x14ac:dyDescent="0.25">
      <c r="A1846" t="s">
        <v>8341</v>
      </c>
      <c r="B1846" t="s">
        <v>8342</v>
      </c>
      <c r="C1846" t="s">
        <v>16</v>
      </c>
      <c r="D1846" t="s">
        <v>8343</v>
      </c>
      <c r="E1846" t="s">
        <v>18</v>
      </c>
      <c r="F1846" t="s">
        <v>8344</v>
      </c>
      <c r="G1846" t="s">
        <v>8345</v>
      </c>
      <c r="H1846" t="s">
        <v>8346</v>
      </c>
      <c r="I1846" t="s">
        <v>34</v>
      </c>
      <c r="J1846" t="s">
        <v>976</v>
      </c>
      <c r="K1846" t="s">
        <v>24</v>
      </c>
      <c r="L1846" t="s">
        <v>44</v>
      </c>
      <c r="M1846" t="s">
        <v>8347</v>
      </c>
      <c r="N1846" t="s">
        <v>46</v>
      </c>
      <c r="P1846" t="s">
        <v>12219</v>
      </c>
      <c r="Q1846" t="s">
        <v>10650</v>
      </c>
      <c r="R1846">
        <v>1</v>
      </c>
      <c r="S1846" t="s">
        <v>12137</v>
      </c>
      <c r="Y1846" s="4" t="s">
        <v>11438</v>
      </c>
      <c r="Z1846" s="9">
        <v>1</v>
      </c>
    </row>
    <row r="1847" spans="1:26" x14ac:dyDescent="0.25">
      <c r="A1847" t="s">
        <v>8341</v>
      </c>
      <c r="B1847" t="s">
        <v>8342</v>
      </c>
      <c r="C1847" t="s">
        <v>16</v>
      </c>
      <c r="D1847" t="s">
        <v>8343</v>
      </c>
      <c r="E1847" t="s">
        <v>18</v>
      </c>
      <c r="F1847" t="s">
        <v>8344</v>
      </c>
      <c r="G1847" t="s">
        <v>8345</v>
      </c>
      <c r="H1847" t="s">
        <v>8346</v>
      </c>
      <c r="I1847" t="s">
        <v>34</v>
      </c>
      <c r="J1847" t="s">
        <v>976</v>
      </c>
      <c r="K1847" t="s">
        <v>24</v>
      </c>
      <c r="L1847" t="s">
        <v>44</v>
      </c>
      <c r="M1847" t="s">
        <v>8347</v>
      </c>
      <c r="N1847" t="s">
        <v>46</v>
      </c>
      <c r="P1847" t="s">
        <v>12220</v>
      </c>
      <c r="Q1847" t="s">
        <v>10650</v>
      </c>
      <c r="R1847">
        <v>1</v>
      </c>
      <c r="S1847" t="s">
        <v>12137</v>
      </c>
      <c r="Y1847" s="4" t="s">
        <v>11840</v>
      </c>
      <c r="Z1847" s="9">
        <v>1</v>
      </c>
    </row>
    <row r="1848" spans="1:26" x14ac:dyDescent="0.25">
      <c r="A1848" t="s">
        <v>8341</v>
      </c>
      <c r="B1848" t="s">
        <v>8342</v>
      </c>
      <c r="C1848" t="s">
        <v>16</v>
      </c>
      <c r="D1848" t="s">
        <v>8343</v>
      </c>
      <c r="E1848" t="s">
        <v>18</v>
      </c>
      <c r="F1848" t="s">
        <v>8344</v>
      </c>
      <c r="G1848" t="s">
        <v>8345</v>
      </c>
      <c r="H1848" t="s">
        <v>8346</v>
      </c>
      <c r="I1848" t="s">
        <v>34</v>
      </c>
      <c r="J1848" t="s">
        <v>976</v>
      </c>
      <c r="K1848" t="s">
        <v>24</v>
      </c>
      <c r="L1848" t="s">
        <v>44</v>
      </c>
      <c r="M1848" t="s">
        <v>8347</v>
      </c>
      <c r="N1848" t="s">
        <v>46</v>
      </c>
      <c r="P1848" t="s">
        <v>12221</v>
      </c>
      <c r="Q1848" t="s">
        <v>10641</v>
      </c>
      <c r="R1848">
        <v>1</v>
      </c>
      <c r="S1848" t="s">
        <v>12137</v>
      </c>
      <c r="Y1848" s="4" t="s">
        <v>13066</v>
      </c>
      <c r="Z1848" s="9">
        <v>1</v>
      </c>
    </row>
    <row r="1849" spans="1:26" x14ac:dyDescent="0.25">
      <c r="A1849" t="s">
        <v>8341</v>
      </c>
      <c r="B1849" t="s">
        <v>8342</v>
      </c>
      <c r="C1849" t="s">
        <v>16</v>
      </c>
      <c r="D1849" t="s">
        <v>8343</v>
      </c>
      <c r="E1849" t="s">
        <v>18</v>
      </c>
      <c r="F1849" t="s">
        <v>8344</v>
      </c>
      <c r="G1849" t="s">
        <v>8345</v>
      </c>
      <c r="H1849" t="s">
        <v>8346</v>
      </c>
      <c r="I1849" t="s">
        <v>34</v>
      </c>
      <c r="J1849" t="s">
        <v>976</v>
      </c>
      <c r="K1849" t="s">
        <v>24</v>
      </c>
      <c r="L1849" t="s">
        <v>44</v>
      </c>
      <c r="M1849" t="s">
        <v>8347</v>
      </c>
      <c r="N1849" t="s">
        <v>46</v>
      </c>
      <c r="P1849" t="s">
        <v>12222</v>
      </c>
      <c r="Q1849" t="s">
        <v>10641</v>
      </c>
      <c r="R1849">
        <v>1</v>
      </c>
      <c r="S1849" t="s">
        <v>12137</v>
      </c>
      <c r="Y1849" s="4" t="s">
        <v>10968</v>
      </c>
      <c r="Z1849" s="9">
        <v>1</v>
      </c>
    </row>
    <row r="1850" spans="1:26" x14ac:dyDescent="0.25">
      <c r="A1850" t="s">
        <v>8341</v>
      </c>
      <c r="B1850" t="s">
        <v>8342</v>
      </c>
      <c r="C1850" t="s">
        <v>16</v>
      </c>
      <c r="D1850" t="s">
        <v>8343</v>
      </c>
      <c r="E1850" t="s">
        <v>18</v>
      </c>
      <c r="F1850" t="s">
        <v>8344</v>
      </c>
      <c r="G1850" t="s">
        <v>8345</v>
      </c>
      <c r="H1850" t="s">
        <v>8346</v>
      </c>
      <c r="I1850" t="s">
        <v>34</v>
      </c>
      <c r="J1850" t="s">
        <v>976</v>
      </c>
      <c r="K1850" t="s">
        <v>24</v>
      </c>
      <c r="L1850" t="s">
        <v>44</v>
      </c>
      <c r="M1850" t="s">
        <v>8347</v>
      </c>
      <c r="N1850" t="s">
        <v>46</v>
      </c>
      <c r="P1850" t="s">
        <v>12223</v>
      </c>
      <c r="Q1850" t="s">
        <v>10641</v>
      </c>
      <c r="R1850">
        <v>1</v>
      </c>
      <c r="S1850" t="s">
        <v>12137</v>
      </c>
      <c r="Y1850" s="4" t="s">
        <v>12352</v>
      </c>
      <c r="Z1850" s="9">
        <v>1</v>
      </c>
    </row>
    <row r="1851" spans="1:26" x14ac:dyDescent="0.25">
      <c r="A1851" t="s">
        <v>8341</v>
      </c>
      <c r="B1851" t="s">
        <v>8342</v>
      </c>
      <c r="C1851" t="s">
        <v>16</v>
      </c>
      <c r="D1851" t="s">
        <v>8343</v>
      </c>
      <c r="E1851" t="s">
        <v>18</v>
      </c>
      <c r="F1851" t="s">
        <v>8344</v>
      </c>
      <c r="G1851" t="s">
        <v>8345</v>
      </c>
      <c r="H1851" t="s">
        <v>8346</v>
      </c>
      <c r="I1851" t="s">
        <v>34</v>
      </c>
      <c r="J1851" t="s">
        <v>976</v>
      </c>
      <c r="K1851" t="s">
        <v>24</v>
      </c>
      <c r="L1851" t="s">
        <v>44</v>
      </c>
      <c r="M1851" t="s">
        <v>8347</v>
      </c>
      <c r="N1851" t="s">
        <v>46</v>
      </c>
      <c r="P1851" t="s">
        <v>12224</v>
      </c>
      <c r="Q1851" t="s">
        <v>10641</v>
      </c>
      <c r="R1851">
        <v>1</v>
      </c>
      <c r="S1851" t="s">
        <v>12137</v>
      </c>
      <c r="Y1851" s="4" t="s">
        <v>12646</v>
      </c>
      <c r="Z1851" s="9">
        <v>1</v>
      </c>
    </row>
    <row r="1852" spans="1:26" x14ac:dyDescent="0.25">
      <c r="A1852" t="s">
        <v>8341</v>
      </c>
      <c r="B1852" t="s">
        <v>8342</v>
      </c>
      <c r="C1852" t="s">
        <v>16</v>
      </c>
      <c r="D1852" t="s">
        <v>8343</v>
      </c>
      <c r="E1852" t="s">
        <v>18</v>
      </c>
      <c r="F1852" t="s">
        <v>8344</v>
      </c>
      <c r="G1852" t="s">
        <v>8345</v>
      </c>
      <c r="H1852" t="s">
        <v>8346</v>
      </c>
      <c r="I1852" t="s">
        <v>34</v>
      </c>
      <c r="J1852" t="s">
        <v>976</v>
      </c>
      <c r="K1852" t="s">
        <v>24</v>
      </c>
      <c r="L1852" t="s">
        <v>44</v>
      </c>
      <c r="M1852" t="s">
        <v>8347</v>
      </c>
      <c r="N1852" t="s">
        <v>46</v>
      </c>
      <c r="P1852" t="s">
        <v>12225</v>
      </c>
      <c r="Q1852" t="s">
        <v>10641</v>
      </c>
      <c r="R1852">
        <v>1</v>
      </c>
      <c r="S1852" t="s">
        <v>12137</v>
      </c>
      <c r="Y1852" s="4" t="s">
        <v>11655</v>
      </c>
      <c r="Z1852" s="9">
        <v>1</v>
      </c>
    </row>
    <row r="1853" spans="1:26" x14ac:dyDescent="0.25">
      <c r="A1853" t="s">
        <v>8341</v>
      </c>
      <c r="B1853" t="s">
        <v>8342</v>
      </c>
      <c r="C1853" t="s">
        <v>16</v>
      </c>
      <c r="D1853" t="s">
        <v>8343</v>
      </c>
      <c r="E1853" t="s">
        <v>18</v>
      </c>
      <c r="F1853" t="s">
        <v>8344</v>
      </c>
      <c r="G1853" t="s">
        <v>8345</v>
      </c>
      <c r="H1853" t="s">
        <v>8346</v>
      </c>
      <c r="I1853" t="s">
        <v>34</v>
      </c>
      <c r="J1853" t="s">
        <v>976</v>
      </c>
      <c r="K1853" t="s">
        <v>24</v>
      </c>
      <c r="L1853" t="s">
        <v>44</v>
      </c>
      <c r="M1853" t="s">
        <v>8347</v>
      </c>
      <c r="N1853" t="s">
        <v>46</v>
      </c>
      <c r="P1853" t="s">
        <v>12226</v>
      </c>
      <c r="Q1853" t="s">
        <v>10641</v>
      </c>
      <c r="R1853">
        <v>1</v>
      </c>
      <c r="S1853" t="s">
        <v>12137</v>
      </c>
      <c r="Y1853" s="4" t="s">
        <v>10960</v>
      </c>
      <c r="Z1853" s="9">
        <v>1</v>
      </c>
    </row>
    <row r="1854" spans="1:26" x14ac:dyDescent="0.25">
      <c r="A1854" t="s">
        <v>8341</v>
      </c>
      <c r="B1854" t="s">
        <v>8342</v>
      </c>
      <c r="C1854" t="s">
        <v>16</v>
      </c>
      <c r="D1854" t="s">
        <v>8343</v>
      </c>
      <c r="E1854" t="s">
        <v>18</v>
      </c>
      <c r="F1854" t="s">
        <v>8344</v>
      </c>
      <c r="G1854" t="s">
        <v>8345</v>
      </c>
      <c r="H1854" t="s">
        <v>8346</v>
      </c>
      <c r="I1854" t="s">
        <v>34</v>
      </c>
      <c r="J1854" t="s">
        <v>976</v>
      </c>
      <c r="K1854" t="s">
        <v>24</v>
      </c>
      <c r="L1854" t="s">
        <v>44</v>
      </c>
      <c r="M1854" t="s">
        <v>8347</v>
      </c>
      <c r="N1854" t="s">
        <v>46</v>
      </c>
      <c r="P1854" t="s">
        <v>12227</v>
      </c>
      <c r="Q1854" t="s">
        <v>10641</v>
      </c>
      <c r="R1854">
        <v>1</v>
      </c>
      <c r="S1854" t="s">
        <v>12137</v>
      </c>
      <c r="Y1854" s="4" t="s">
        <v>12781</v>
      </c>
      <c r="Z1854" s="9">
        <v>1</v>
      </c>
    </row>
    <row r="1855" spans="1:26" x14ac:dyDescent="0.25">
      <c r="A1855" t="s">
        <v>8341</v>
      </c>
      <c r="B1855" t="s">
        <v>8342</v>
      </c>
      <c r="C1855" t="s">
        <v>16</v>
      </c>
      <c r="D1855" t="s">
        <v>8343</v>
      </c>
      <c r="E1855" t="s">
        <v>18</v>
      </c>
      <c r="F1855" t="s">
        <v>8344</v>
      </c>
      <c r="G1855" t="s">
        <v>8345</v>
      </c>
      <c r="H1855" t="s">
        <v>8346</v>
      </c>
      <c r="I1855" t="s">
        <v>34</v>
      </c>
      <c r="J1855" t="s">
        <v>976</v>
      </c>
      <c r="K1855" t="s">
        <v>24</v>
      </c>
      <c r="L1855" t="s">
        <v>44</v>
      </c>
      <c r="M1855" t="s">
        <v>8347</v>
      </c>
      <c r="N1855" t="s">
        <v>46</v>
      </c>
      <c r="P1855" t="s">
        <v>12228</v>
      </c>
      <c r="Q1855" t="s">
        <v>10641</v>
      </c>
      <c r="R1855">
        <v>1</v>
      </c>
      <c r="S1855" t="s">
        <v>12137</v>
      </c>
      <c r="Y1855" s="4" t="s">
        <v>10254</v>
      </c>
      <c r="Z1855" s="9">
        <v>1</v>
      </c>
    </row>
    <row r="1856" spans="1:26" x14ac:dyDescent="0.25">
      <c r="A1856" t="s">
        <v>8341</v>
      </c>
      <c r="B1856" t="s">
        <v>8342</v>
      </c>
      <c r="C1856" t="s">
        <v>16</v>
      </c>
      <c r="D1856" t="s">
        <v>8343</v>
      </c>
      <c r="E1856" t="s">
        <v>18</v>
      </c>
      <c r="F1856" t="s">
        <v>8344</v>
      </c>
      <c r="G1856" t="s">
        <v>8345</v>
      </c>
      <c r="H1856" t="s">
        <v>8346</v>
      </c>
      <c r="I1856" t="s">
        <v>34</v>
      </c>
      <c r="J1856" t="s">
        <v>976</v>
      </c>
      <c r="K1856" t="s">
        <v>24</v>
      </c>
      <c r="L1856" t="s">
        <v>44</v>
      </c>
      <c r="M1856" t="s">
        <v>8347</v>
      </c>
      <c r="N1856" t="s">
        <v>46</v>
      </c>
      <c r="P1856" t="s">
        <v>12229</v>
      </c>
      <c r="Q1856" t="s">
        <v>12230</v>
      </c>
      <c r="R1856">
        <v>2</v>
      </c>
      <c r="S1856" t="s">
        <v>12137</v>
      </c>
      <c r="Y1856" s="4" t="s">
        <v>13027</v>
      </c>
      <c r="Z1856" s="9">
        <v>1</v>
      </c>
    </row>
    <row r="1857" spans="1:26" x14ac:dyDescent="0.25">
      <c r="A1857" t="s">
        <v>8341</v>
      </c>
      <c r="B1857" t="s">
        <v>8342</v>
      </c>
      <c r="C1857" t="s">
        <v>16</v>
      </c>
      <c r="D1857" t="s">
        <v>8343</v>
      </c>
      <c r="E1857" t="s">
        <v>18</v>
      </c>
      <c r="F1857" t="s">
        <v>8344</v>
      </c>
      <c r="G1857" t="s">
        <v>8345</v>
      </c>
      <c r="H1857" t="s">
        <v>8346</v>
      </c>
      <c r="I1857" t="s">
        <v>34</v>
      </c>
      <c r="J1857" t="s">
        <v>976</v>
      </c>
      <c r="K1857" t="s">
        <v>24</v>
      </c>
      <c r="L1857" t="s">
        <v>44</v>
      </c>
      <c r="M1857" t="s">
        <v>8347</v>
      </c>
      <c r="N1857" t="s">
        <v>46</v>
      </c>
      <c r="P1857" t="s">
        <v>12231</v>
      </c>
      <c r="Q1857" t="s">
        <v>10641</v>
      </c>
      <c r="R1857">
        <v>1</v>
      </c>
      <c r="S1857" t="s">
        <v>12137</v>
      </c>
      <c r="Y1857" s="4" t="s">
        <v>11564</v>
      </c>
      <c r="Z1857" s="9">
        <v>1</v>
      </c>
    </row>
    <row r="1858" spans="1:26" x14ac:dyDescent="0.25">
      <c r="A1858" t="s">
        <v>8341</v>
      </c>
      <c r="B1858" t="s">
        <v>8342</v>
      </c>
      <c r="C1858" t="s">
        <v>16</v>
      </c>
      <c r="D1858" t="s">
        <v>8343</v>
      </c>
      <c r="E1858" t="s">
        <v>18</v>
      </c>
      <c r="F1858" t="s">
        <v>8344</v>
      </c>
      <c r="G1858" t="s">
        <v>8345</v>
      </c>
      <c r="H1858" t="s">
        <v>8346</v>
      </c>
      <c r="I1858" t="s">
        <v>34</v>
      </c>
      <c r="J1858" t="s">
        <v>976</v>
      </c>
      <c r="K1858" t="s">
        <v>24</v>
      </c>
      <c r="L1858" t="s">
        <v>44</v>
      </c>
      <c r="M1858" t="s">
        <v>8347</v>
      </c>
      <c r="N1858" t="s">
        <v>46</v>
      </c>
      <c r="P1858" t="s">
        <v>12232</v>
      </c>
      <c r="Q1858" t="s">
        <v>10641</v>
      </c>
      <c r="R1858">
        <v>1</v>
      </c>
      <c r="S1858" t="s">
        <v>12137</v>
      </c>
      <c r="Y1858" s="4" t="s">
        <v>10892</v>
      </c>
      <c r="Z1858" s="9">
        <v>1</v>
      </c>
    </row>
    <row r="1859" spans="1:26" x14ac:dyDescent="0.25">
      <c r="A1859" t="s">
        <v>8341</v>
      </c>
      <c r="B1859" t="s">
        <v>8342</v>
      </c>
      <c r="C1859" t="s">
        <v>16</v>
      </c>
      <c r="D1859" t="s">
        <v>8343</v>
      </c>
      <c r="E1859" t="s">
        <v>18</v>
      </c>
      <c r="F1859" t="s">
        <v>8344</v>
      </c>
      <c r="G1859" t="s">
        <v>8345</v>
      </c>
      <c r="H1859" t="s">
        <v>8346</v>
      </c>
      <c r="I1859" t="s">
        <v>34</v>
      </c>
      <c r="J1859" t="s">
        <v>976</v>
      </c>
      <c r="K1859" t="s">
        <v>24</v>
      </c>
      <c r="L1859" t="s">
        <v>44</v>
      </c>
      <c r="M1859" t="s">
        <v>8347</v>
      </c>
      <c r="N1859" t="s">
        <v>46</v>
      </c>
      <c r="P1859" t="s">
        <v>12233</v>
      </c>
      <c r="Q1859" t="s">
        <v>10641</v>
      </c>
      <c r="R1859">
        <v>1</v>
      </c>
      <c r="S1859" t="s">
        <v>12137</v>
      </c>
      <c r="Y1859" s="4" t="s">
        <v>11588</v>
      </c>
      <c r="Z1859" s="9">
        <v>1</v>
      </c>
    </row>
    <row r="1860" spans="1:26" x14ac:dyDescent="0.25">
      <c r="A1860" t="s">
        <v>8341</v>
      </c>
      <c r="B1860" t="s">
        <v>8342</v>
      </c>
      <c r="C1860" t="s">
        <v>16</v>
      </c>
      <c r="D1860" t="s">
        <v>8343</v>
      </c>
      <c r="E1860" t="s">
        <v>18</v>
      </c>
      <c r="F1860" t="s">
        <v>8344</v>
      </c>
      <c r="G1860" t="s">
        <v>8345</v>
      </c>
      <c r="H1860" t="s">
        <v>8346</v>
      </c>
      <c r="I1860" t="s">
        <v>34</v>
      </c>
      <c r="J1860" t="s">
        <v>976</v>
      </c>
      <c r="K1860" t="s">
        <v>24</v>
      </c>
      <c r="L1860" t="s">
        <v>44</v>
      </c>
      <c r="M1860" t="s">
        <v>8347</v>
      </c>
      <c r="N1860" t="s">
        <v>46</v>
      </c>
      <c r="P1860" t="s">
        <v>12234</v>
      </c>
      <c r="Q1860" t="s">
        <v>10641</v>
      </c>
      <c r="R1860">
        <v>1</v>
      </c>
      <c r="S1860" t="s">
        <v>12137</v>
      </c>
      <c r="Y1860" s="4" t="s">
        <v>11888</v>
      </c>
      <c r="Z1860" s="9">
        <v>1</v>
      </c>
    </row>
    <row r="1861" spans="1:26" x14ac:dyDescent="0.25">
      <c r="A1861" t="s">
        <v>8341</v>
      </c>
      <c r="B1861" t="s">
        <v>8342</v>
      </c>
      <c r="C1861" t="s">
        <v>16</v>
      </c>
      <c r="D1861" t="s">
        <v>8343</v>
      </c>
      <c r="E1861" t="s">
        <v>18</v>
      </c>
      <c r="F1861" t="s">
        <v>8344</v>
      </c>
      <c r="G1861" t="s">
        <v>8345</v>
      </c>
      <c r="H1861" t="s">
        <v>8346</v>
      </c>
      <c r="I1861" t="s">
        <v>34</v>
      </c>
      <c r="J1861" t="s">
        <v>976</v>
      </c>
      <c r="K1861" t="s">
        <v>24</v>
      </c>
      <c r="L1861" t="s">
        <v>44</v>
      </c>
      <c r="M1861" t="s">
        <v>8347</v>
      </c>
      <c r="N1861" t="s">
        <v>46</v>
      </c>
      <c r="P1861" t="s">
        <v>12235</v>
      </c>
      <c r="Q1861" t="s">
        <v>10641</v>
      </c>
      <c r="R1861">
        <v>1</v>
      </c>
      <c r="S1861" t="s">
        <v>12137</v>
      </c>
      <c r="Y1861" s="4" t="s">
        <v>12606</v>
      </c>
      <c r="Z1861" s="9">
        <v>1</v>
      </c>
    </row>
    <row r="1862" spans="1:26" x14ac:dyDescent="0.25">
      <c r="A1862" t="s">
        <v>8341</v>
      </c>
      <c r="B1862" t="s">
        <v>8342</v>
      </c>
      <c r="C1862" t="s">
        <v>16</v>
      </c>
      <c r="D1862" t="s">
        <v>8343</v>
      </c>
      <c r="E1862" t="s">
        <v>18</v>
      </c>
      <c r="F1862" t="s">
        <v>8344</v>
      </c>
      <c r="G1862" t="s">
        <v>8345</v>
      </c>
      <c r="H1862" t="s">
        <v>8346</v>
      </c>
      <c r="I1862" t="s">
        <v>34</v>
      </c>
      <c r="J1862" t="s">
        <v>976</v>
      </c>
      <c r="K1862" t="s">
        <v>24</v>
      </c>
      <c r="L1862" t="s">
        <v>44</v>
      </c>
      <c r="M1862" t="s">
        <v>8347</v>
      </c>
      <c r="N1862" t="s">
        <v>46</v>
      </c>
      <c r="P1862" t="s">
        <v>12236</v>
      </c>
      <c r="Q1862" t="s">
        <v>10641</v>
      </c>
      <c r="R1862">
        <v>1</v>
      </c>
      <c r="S1862" t="s">
        <v>12137</v>
      </c>
      <c r="Y1862" s="4" t="s">
        <v>10862</v>
      </c>
      <c r="Z1862" s="9">
        <v>1</v>
      </c>
    </row>
    <row r="1863" spans="1:26" x14ac:dyDescent="0.25">
      <c r="A1863" t="s">
        <v>8341</v>
      </c>
      <c r="B1863" t="s">
        <v>8342</v>
      </c>
      <c r="C1863" t="s">
        <v>16</v>
      </c>
      <c r="D1863" t="s">
        <v>8343</v>
      </c>
      <c r="E1863" t="s">
        <v>18</v>
      </c>
      <c r="F1863" t="s">
        <v>8344</v>
      </c>
      <c r="G1863" t="s">
        <v>8345</v>
      </c>
      <c r="H1863" t="s">
        <v>8346</v>
      </c>
      <c r="I1863" t="s">
        <v>34</v>
      </c>
      <c r="J1863" t="s">
        <v>976</v>
      </c>
      <c r="K1863" t="s">
        <v>24</v>
      </c>
      <c r="L1863" t="s">
        <v>44</v>
      </c>
      <c r="M1863" t="s">
        <v>8347</v>
      </c>
      <c r="N1863" t="s">
        <v>46</v>
      </c>
      <c r="P1863" t="s">
        <v>12237</v>
      </c>
      <c r="Q1863" t="s">
        <v>10641</v>
      </c>
      <c r="R1863">
        <v>1</v>
      </c>
      <c r="S1863" t="s">
        <v>12137</v>
      </c>
      <c r="Y1863" s="4" t="s">
        <v>10898</v>
      </c>
      <c r="Z1863" s="9">
        <v>1</v>
      </c>
    </row>
    <row r="1864" spans="1:26" x14ac:dyDescent="0.25">
      <c r="A1864" t="s">
        <v>8341</v>
      </c>
      <c r="B1864" t="s">
        <v>8342</v>
      </c>
      <c r="C1864" t="s">
        <v>16</v>
      </c>
      <c r="D1864" t="s">
        <v>8343</v>
      </c>
      <c r="E1864" t="s">
        <v>18</v>
      </c>
      <c r="F1864" t="s">
        <v>8344</v>
      </c>
      <c r="G1864" t="s">
        <v>8345</v>
      </c>
      <c r="H1864" t="s">
        <v>8346</v>
      </c>
      <c r="I1864" t="s">
        <v>34</v>
      </c>
      <c r="J1864" t="s">
        <v>976</v>
      </c>
      <c r="K1864" t="s">
        <v>24</v>
      </c>
      <c r="L1864" t="s">
        <v>44</v>
      </c>
      <c r="M1864" t="s">
        <v>8347</v>
      </c>
      <c r="N1864" t="s">
        <v>46</v>
      </c>
      <c r="P1864" t="s">
        <v>12238</v>
      </c>
      <c r="Q1864" t="s">
        <v>10641</v>
      </c>
      <c r="R1864">
        <v>1</v>
      </c>
      <c r="S1864" t="s">
        <v>12137</v>
      </c>
      <c r="Y1864" s="4" t="s">
        <v>11086</v>
      </c>
      <c r="Z1864" s="9">
        <v>1</v>
      </c>
    </row>
    <row r="1865" spans="1:26" x14ac:dyDescent="0.25">
      <c r="A1865" t="s">
        <v>8341</v>
      </c>
      <c r="B1865" t="s">
        <v>8342</v>
      </c>
      <c r="C1865" t="s">
        <v>16</v>
      </c>
      <c r="D1865" t="s">
        <v>8343</v>
      </c>
      <c r="E1865" t="s">
        <v>18</v>
      </c>
      <c r="F1865" t="s">
        <v>8344</v>
      </c>
      <c r="G1865" t="s">
        <v>8345</v>
      </c>
      <c r="H1865" t="s">
        <v>8346</v>
      </c>
      <c r="I1865" t="s">
        <v>34</v>
      </c>
      <c r="J1865" t="s">
        <v>976</v>
      </c>
      <c r="K1865" t="s">
        <v>24</v>
      </c>
      <c r="L1865" t="s">
        <v>44</v>
      </c>
      <c r="M1865" t="s">
        <v>8347</v>
      </c>
      <c r="N1865" t="s">
        <v>46</v>
      </c>
      <c r="P1865" t="s">
        <v>12239</v>
      </c>
      <c r="Q1865" t="s">
        <v>10641</v>
      </c>
      <c r="R1865">
        <v>1</v>
      </c>
      <c r="S1865" t="s">
        <v>12137</v>
      </c>
      <c r="Y1865" s="4" t="s">
        <v>10849</v>
      </c>
      <c r="Z1865" s="9">
        <v>1</v>
      </c>
    </row>
    <row r="1866" spans="1:26" x14ac:dyDescent="0.25">
      <c r="A1866" t="s">
        <v>8341</v>
      </c>
      <c r="B1866" t="s">
        <v>8342</v>
      </c>
      <c r="C1866" t="s">
        <v>16</v>
      </c>
      <c r="D1866" t="s">
        <v>8343</v>
      </c>
      <c r="E1866" t="s">
        <v>18</v>
      </c>
      <c r="F1866" t="s">
        <v>8344</v>
      </c>
      <c r="G1866" t="s">
        <v>8345</v>
      </c>
      <c r="H1866" t="s">
        <v>8346</v>
      </c>
      <c r="I1866" t="s">
        <v>34</v>
      </c>
      <c r="J1866" t="s">
        <v>976</v>
      </c>
      <c r="K1866" t="s">
        <v>24</v>
      </c>
      <c r="L1866" t="s">
        <v>44</v>
      </c>
      <c r="M1866" t="s">
        <v>8347</v>
      </c>
      <c r="N1866" t="s">
        <v>46</v>
      </c>
      <c r="P1866" t="s">
        <v>12240</v>
      </c>
      <c r="Q1866" t="s">
        <v>10641</v>
      </c>
      <c r="R1866">
        <v>1</v>
      </c>
      <c r="S1866" t="s">
        <v>12137</v>
      </c>
      <c r="Y1866" s="4" t="s">
        <v>12411</v>
      </c>
      <c r="Z1866" s="9">
        <v>1</v>
      </c>
    </row>
    <row r="1867" spans="1:26" x14ac:dyDescent="0.25">
      <c r="A1867" t="s">
        <v>8341</v>
      </c>
      <c r="B1867" t="s">
        <v>8342</v>
      </c>
      <c r="C1867" t="s">
        <v>16</v>
      </c>
      <c r="D1867" t="s">
        <v>8343</v>
      </c>
      <c r="E1867" t="s">
        <v>18</v>
      </c>
      <c r="F1867" t="s">
        <v>8344</v>
      </c>
      <c r="G1867" t="s">
        <v>8345</v>
      </c>
      <c r="H1867" t="s">
        <v>8346</v>
      </c>
      <c r="I1867" t="s">
        <v>34</v>
      </c>
      <c r="J1867" t="s">
        <v>976</v>
      </c>
      <c r="K1867" t="s">
        <v>24</v>
      </c>
      <c r="L1867" t="s">
        <v>44</v>
      </c>
      <c r="M1867" t="s">
        <v>8347</v>
      </c>
      <c r="N1867" t="s">
        <v>46</v>
      </c>
      <c r="P1867" t="s">
        <v>12241</v>
      </c>
      <c r="Q1867" t="s">
        <v>10641</v>
      </c>
      <c r="R1867">
        <v>1</v>
      </c>
      <c r="S1867" t="s">
        <v>12137</v>
      </c>
      <c r="Y1867" s="4" t="s">
        <v>13046</v>
      </c>
      <c r="Z1867" s="9">
        <v>1</v>
      </c>
    </row>
    <row r="1868" spans="1:26" x14ac:dyDescent="0.25">
      <c r="A1868" t="s">
        <v>8341</v>
      </c>
      <c r="B1868" t="s">
        <v>8342</v>
      </c>
      <c r="C1868" t="s">
        <v>16</v>
      </c>
      <c r="D1868" t="s">
        <v>8343</v>
      </c>
      <c r="E1868" t="s">
        <v>18</v>
      </c>
      <c r="F1868" t="s">
        <v>8344</v>
      </c>
      <c r="G1868" t="s">
        <v>8345</v>
      </c>
      <c r="H1868" t="s">
        <v>8346</v>
      </c>
      <c r="I1868" t="s">
        <v>34</v>
      </c>
      <c r="J1868" t="s">
        <v>976</v>
      </c>
      <c r="K1868" t="s">
        <v>24</v>
      </c>
      <c r="L1868" t="s">
        <v>44</v>
      </c>
      <c r="M1868" t="s">
        <v>8347</v>
      </c>
      <c r="N1868" t="s">
        <v>46</v>
      </c>
      <c r="P1868" t="s">
        <v>12242</v>
      </c>
      <c r="Q1868" t="s">
        <v>10641</v>
      </c>
      <c r="R1868">
        <v>1</v>
      </c>
      <c r="S1868" t="s">
        <v>12137</v>
      </c>
      <c r="Y1868" s="4" t="s">
        <v>12512</v>
      </c>
      <c r="Z1868" s="9">
        <v>1</v>
      </c>
    </row>
    <row r="1869" spans="1:26" x14ac:dyDescent="0.25">
      <c r="A1869" t="s">
        <v>8341</v>
      </c>
      <c r="B1869" t="s">
        <v>8342</v>
      </c>
      <c r="C1869" t="s">
        <v>16</v>
      </c>
      <c r="D1869" t="s">
        <v>8343</v>
      </c>
      <c r="E1869" t="s">
        <v>18</v>
      </c>
      <c r="F1869" t="s">
        <v>8344</v>
      </c>
      <c r="G1869" t="s">
        <v>8345</v>
      </c>
      <c r="H1869" t="s">
        <v>8346</v>
      </c>
      <c r="I1869" t="s">
        <v>34</v>
      </c>
      <c r="J1869" t="s">
        <v>976</v>
      </c>
      <c r="K1869" t="s">
        <v>24</v>
      </c>
      <c r="L1869" t="s">
        <v>44</v>
      </c>
      <c r="M1869" t="s">
        <v>8347</v>
      </c>
      <c r="N1869" t="s">
        <v>46</v>
      </c>
      <c r="P1869" t="s">
        <v>12243</v>
      </c>
      <c r="Q1869" t="s">
        <v>10581</v>
      </c>
      <c r="R1869">
        <v>1</v>
      </c>
      <c r="S1869" t="s">
        <v>12137</v>
      </c>
      <c r="Y1869" s="4" t="s">
        <v>10957</v>
      </c>
      <c r="Z1869" s="9">
        <v>1</v>
      </c>
    </row>
    <row r="1870" spans="1:26" x14ac:dyDescent="0.25">
      <c r="A1870" t="s">
        <v>8341</v>
      </c>
      <c r="B1870" t="s">
        <v>8342</v>
      </c>
      <c r="C1870" t="s">
        <v>16</v>
      </c>
      <c r="D1870" t="s">
        <v>8343</v>
      </c>
      <c r="E1870" t="s">
        <v>18</v>
      </c>
      <c r="F1870" t="s">
        <v>8344</v>
      </c>
      <c r="G1870" t="s">
        <v>8345</v>
      </c>
      <c r="H1870" t="s">
        <v>8346</v>
      </c>
      <c r="I1870" t="s">
        <v>34</v>
      </c>
      <c r="J1870" t="s">
        <v>976</v>
      </c>
      <c r="K1870" t="s">
        <v>24</v>
      </c>
      <c r="L1870" t="s">
        <v>44</v>
      </c>
      <c r="M1870" t="s">
        <v>8347</v>
      </c>
      <c r="N1870" t="s">
        <v>46</v>
      </c>
      <c r="P1870" t="s">
        <v>12244</v>
      </c>
      <c r="Q1870" t="s">
        <v>10581</v>
      </c>
      <c r="R1870">
        <v>1</v>
      </c>
      <c r="S1870" t="s">
        <v>12137</v>
      </c>
      <c r="Y1870" s="4" t="s">
        <v>12480</v>
      </c>
      <c r="Z1870" s="9">
        <v>1</v>
      </c>
    </row>
    <row r="1871" spans="1:26" x14ac:dyDescent="0.25">
      <c r="A1871" t="s">
        <v>8341</v>
      </c>
      <c r="B1871" t="s">
        <v>8342</v>
      </c>
      <c r="C1871" t="s">
        <v>16</v>
      </c>
      <c r="D1871" t="s">
        <v>8343</v>
      </c>
      <c r="E1871" t="s">
        <v>18</v>
      </c>
      <c r="F1871" t="s">
        <v>8344</v>
      </c>
      <c r="G1871" t="s">
        <v>8345</v>
      </c>
      <c r="H1871" t="s">
        <v>8346</v>
      </c>
      <c r="I1871" t="s">
        <v>34</v>
      </c>
      <c r="J1871" t="s">
        <v>976</v>
      </c>
      <c r="K1871" t="s">
        <v>24</v>
      </c>
      <c r="L1871" t="s">
        <v>44</v>
      </c>
      <c r="M1871" t="s">
        <v>8347</v>
      </c>
      <c r="N1871" t="s">
        <v>46</v>
      </c>
      <c r="P1871" t="s">
        <v>12245</v>
      </c>
      <c r="Q1871" t="s">
        <v>10581</v>
      </c>
      <c r="R1871">
        <v>1</v>
      </c>
      <c r="S1871" t="s">
        <v>12137</v>
      </c>
      <c r="Y1871" s="4" t="s">
        <v>10516</v>
      </c>
      <c r="Z1871" s="9">
        <v>1</v>
      </c>
    </row>
    <row r="1872" spans="1:26" x14ac:dyDescent="0.25">
      <c r="A1872" t="s">
        <v>8341</v>
      </c>
      <c r="B1872" t="s">
        <v>8342</v>
      </c>
      <c r="C1872" t="s">
        <v>16</v>
      </c>
      <c r="D1872" t="s">
        <v>8343</v>
      </c>
      <c r="E1872" t="s">
        <v>18</v>
      </c>
      <c r="F1872" t="s">
        <v>8344</v>
      </c>
      <c r="G1872" t="s">
        <v>8345</v>
      </c>
      <c r="H1872" t="s">
        <v>8346</v>
      </c>
      <c r="I1872" t="s">
        <v>34</v>
      </c>
      <c r="J1872" t="s">
        <v>976</v>
      </c>
      <c r="K1872" t="s">
        <v>24</v>
      </c>
      <c r="L1872" t="s">
        <v>44</v>
      </c>
      <c r="M1872" t="s">
        <v>8347</v>
      </c>
      <c r="N1872" t="s">
        <v>46</v>
      </c>
      <c r="P1872" t="s">
        <v>12246</v>
      </c>
      <c r="Q1872" t="s">
        <v>10581</v>
      </c>
      <c r="R1872">
        <v>1</v>
      </c>
      <c r="S1872" t="s">
        <v>12137</v>
      </c>
      <c r="Y1872" s="4" t="s">
        <v>12682</v>
      </c>
      <c r="Z1872" s="9">
        <v>1</v>
      </c>
    </row>
    <row r="1873" spans="1:26" x14ac:dyDescent="0.25">
      <c r="A1873" t="s">
        <v>8341</v>
      </c>
      <c r="B1873" t="s">
        <v>8342</v>
      </c>
      <c r="C1873" t="s">
        <v>16</v>
      </c>
      <c r="D1873" t="s">
        <v>8343</v>
      </c>
      <c r="E1873" t="s">
        <v>18</v>
      </c>
      <c r="F1873" t="s">
        <v>8344</v>
      </c>
      <c r="G1873" t="s">
        <v>8345</v>
      </c>
      <c r="H1873" t="s">
        <v>8346</v>
      </c>
      <c r="I1873" t="s">
        <v>34</v>
      </c>
      <c r="J1873" t="s">
        <v>976</v>
      </c>
      <c r="K1873" t="s">
        <v>24</v>
      </c>
      <c r="L1873" t="s">
        <v>44</v>
      </c>
      <c r="M1873" t="s">
        <v>8347</v>
      </c>
      <c r="N1873" t="s">
        <v>46</v>
      </c>
      <c r="P1873" t="s">
        <v>12247</v>
      </c>
      <c r="Q1873" t="s">
        <v>10581</v>
      </c>
      <c r="R1873">
        <v>1</v>
      </c>
      <c r="S1873" t="s">
        <v>12137</v>
      </c>
      <c r="Y1873" s="4" t="s">
        <v>11627</v>
      </c>
      <c r="Z1873" s="9">
        <v>1</v>
      </c>
    </row>
    <row r="1874" spans="1:26" x14ac:dyDescent="0.25">
      <c r="A1874" t="s">
        <v>8341</v>
      </c>
      <c r="B1874" t="s">
        <v>8342</v>
      </c>
      <c r="C1874" t="s">
        <v>16</v>
      </c>
      <c r="D1874" t="s">
        <v>8343</v>
      </c>
      <c r="E1874" t="s">
        <v>18</v>
      </c>
      <c r="F1874" t="s">
        <v>8344</v>
      </c>
      <c r="G1874" t="s">
        <v>8345</v>
      </c>
      <c r="H1874" t="s">
        <v>8346</v>
      </c>
      <c r="I1874" t="s">
        <v>34</v>
      </c>
      <c r="J1874" t="s">
        <v>976</v>
      </c>
      <c r="K1874" t="s">
        <v>24</v>
      </c>
      <c r="L1874" t="s">
        <v>44</v>
      </c>
      <c r="M1874" t="s">
        <v>8347</v>
      </c>
      <c r="N1874" t="s">
        <v>46</v>
      </c>
      <c r="P1874" t="s">
        <v>12248</v>
      </c>
      <c r="Q1874" t="s">
        <v>10581</v>
      </c>
      <c r="R1874">
        <v>1</v>
      </c>
      <c r="S1874" t="s">
        <v>12137</v>
      </c>
      <c r="Y1874" s="4" t="s">
        <v>10693</v>
      </c>
      <c r="Z1874" s="9">
        <v>1</v>
      </c>
    </row>
    <row r="1875" spans="1:26" x14ac:dyDescent="0.25">
      <c r="A1875" t="s">
        <v>8341</v>
      </c>
      <c r="B1875" t="s">
        <v>8342</v>
      </c>
      <c r="C1875" t="s">
        <v>16</v>
      </c>
      <c r="D1875" t="s">
        <v>8343</v>
      </c>
      <c r="E1875" t="s">
        <v>18</v>
      </c>
      <c r="F1875" t="s">
        <v>8344</v>
      </c>
      <c r="G1875" t="s">
        <v>8345</v>
      </c>
      <c r="H1875" t="s">
        <v>8346</v>
      </c>
      <c r="I1875" t="s">
        <v>34</v>
      </c>
      <c r="J1875" t="s">
        <v>976</v>
      </c>
      <c r="K1875" t="s">
        <v>24</v>
      </c>
      <c r="L1875" t="s">
        <v>44</v>
      </c>
      <c r="M1875" t="s">
        <v>8347</v>
      </c>
      <c r="N1875" t="s">
        <v>46</v>
      </c>
      <c r="P1875" t="s">
        <v>12249</v>
      </c>
      <c r="Q1875" t="s">
        <v>10581</v>
      </c>
      <c r="R1875">
        <v>1</v>
      </c>
      <c r="S1875" t="s">
        <v>12137</v>
      </c>
      <c r="Y1875" s="4" t="s">
        <v>11807</v>
      </c>
      <c r="Z1875" s="9">
        <v>1</v>
      </c>
    </row>
    <row r="1876" spans="1:26" x14ac:dyDescent="0.25">
      <c r="A1876" t="s">
        <v>8341</v>
      </c>
      <c r="B1876" t="s">
        <v>8342</v>
      </c>
      <c r="C1876" t="s">
        <v>16</v>
      </c>
      <c r="D1876" t="s">
        <v>8343</v>
      </c>
      <c r="E1876" t="s">
        <v>18</v>
      </c>
      <c r="F1876" t="s">
        <v>8344</v>
      </c>
      <c r="G1876" t="s">
        <v>8345</v>
      </c>
      <c r="H1876" t="s">
        <v>8346</v>
      </c>
      <c r="I1876" t="s">
        <v>34</v>
      </c>
      <c r="J1876" t="s">
        <v>976</v>
      </c>
      <c r="K1876" t="s">
        <v>24</v>
      </c>
      <c r="L1876" t="s">
        <v>44</v>
      </c>
      <c r="M1876" t="s">
        <v>8347</v>
      </c>
      <c r="N1876" t="s">
        <v>46</v>
      </c>
      <c r="P1876" t="s">
        <v>12250</v>
      </c>
      <c r="Q1876" t="s">
        <v>10581</v>
      </c>
      <c r="R1876">
        <v>1</v>
      </c>
      <c r="S1876" t="s">
        <v>12137</v>
      </c>
      <c r="Y1876" s="4" t="s">
        <v>12970</v>
      </c>
      <c r="Z1876" s="9">
        <v>1</v>
      </c>
    </row>
    <row r="1877" spans="1:26" x14ac:dyDescent="0.25">
      <c r="A1877" t="s">
        <v>8341</v>
      </c>
      <c r="B1877" t="s">
        <v>8342</v>
      </c>
      <c r="C1877" t="s">
        <v>16</v>
      </c>
      <c r="D1877" t="s">
        <v>8343</v>
      </c>
      <c r="E1877" t="s">
        <v>18</v>
      </c>
      <c r="F1877" t="s">
        <v>8344</v>
      </c>
      <c r="G1877" t="s">
        <v>8345</v>
      </c>
      <c r="H1877" t="s">
        <v>8346</v>
      </c>
      <c r="I1877" t="s">
        <v>34</v>
      </c>
      <c r="J1877" t="s">
        <v>976</v>
      </c>
      <c r="K1877" t="s">
        <v>24</v>
      </c>
      <c r="L1877" t="s">
        <v>44</v>
      </c>
      <c r="M1877" t="s">
        <v>8347</v>
      </c>
      <c r="N1877" t="s">
        <v>46</v>
      </c>
      <c r="P1877" t="s">
        <v>12251</v>
      </c>
      <c r="Q1877" t="s">
        <v>10581</v>
      </c>
      <c r="R1877">
        <v>1</v>
      </c>
      <c r="S1877" t="s">
        <v>12137</v>
      </c>
      <c r="Y1877" s="4" t="s">
        <v>10967</v>
      </c>
      <c r="Z1877" s="9">
        <v>1</v>
      </c>
    </row>
    <row r="1878" spans="1:26" x14ac:dyDescent="0.25">
      <c r="A1878" t="s">
        <v>8341</v>
      </c>
      <c r="B1878" t="s">
        <v>8342</v>
      </c>
      <c r="C1878" t="s">
        <v>16</v>
      </c>
      <c r="D1878" t="s">
        <v>8343</v>
      </c>
      <c r="E1878" t="s">
        <v>18</v>
      </c>
      <c r="F1878" t="s">
        <v>8344</v>
      </c>
      <c r="G1878" t="s">
        <v>8345</v>
      </c>
      <c r="H1878" t="s">
        <v>8346</v>
      </c>
      <c r="I1878" t="s">
        <v>34</v>
      </c>
      <c r="J1878" t="s">
        <v>976</v>
      </c>
      <c r="K1878" t="s">
        <v>24</v>
      </c>
      <c r="L1878" t="s">
        <v>44</v>
      </c>
      <c r="M1878" t="s">
        <v>8347</v>
      </c>
      <c r="N1878" t="s">
        <v>46</v>
      </c>
      <c r="P1878" t="s">
        <v>12252</v>
      </c>
      <c r="Q1878" t="s">
        <v>10581</v>
      </c>
      <c r="R1878">
        <v>1</v>
      </c>
      <c r="S1878" t="s">
        <v>12137</v>
      </c>
      <c r="Y1878" s="4" t="s">
        <v>11014</v>
      </c>
      <c r="Z1878" s="9">
        <v>1</v>
      </c>
    </row>
    <row r="1879" spans="1:26" x14ac:dyDescent="0.25">
      <c r="A1879" t="s">
        <v>8341</v>
      </c>
      <c r="B1879" t="s">
        <v>8342</v>
      </c>
      <c r="C1879" t="s">
        <v>16</v>
      </c>
      <c r="D1879" t="s">
        <v>8343</v>
      </c>
      <c r="E1879" t="s">
        <v>18</v>
      </c>
      <c r="F1879" t="s">
        <v>8344</v>
      </c>
      <c r="G1879" t="s">
        <v>8345</v>
      </c>
      <c r="H1879" t="s">
        <v>8346</v>
      </c>
      <c r="I1879" t="s">
        <v>34</v>
      </c>
      <c r="J1879" t="s">
        <v>976</v>
      </c>
      <c r="K1879" t="s">
        <v>24</v>
      </c>
      <c r="L1879" t="s">
        <v>44</v>
      </c>
      <c r="M1879" t="s">
        <v>8347</v>
      </c>
      <c r="N1879" t="s">
        <v>46</v>
      </c>
      <c r="P1879" t="s">
        <v>12253</v>
      </c>
      <c r="Q1879" t="s">
        <v>10581</v>
      </c>
      <c r="R1879">
        <v>1</v>
      </c>
      <c r="S1879" t="s">
        <v>12137</v>
      </c>
      <c r="Y1879" s="4" t="s">
        <v>11671</v>
      </c>
      <c r="Z1879" s="9">
        <v>1</v>
      </c>
    </row>
    <row r="1880" spans="1:26" x14ac:dyDescent="0.25">
      <c r="A1880" t="s">
        <v>8341</v>
      </c>
      <c r="B1880" t="s">
        <v>8342</v>
      </c>
      <c r="C1880" t="s">
        <v>16</v>
      </c>
      <c r="D1880" t="s">
        <v>8343</v>
      </c>
      <c r="E1880" t="s">
        <v>18</v>
      </c>
      <c r="F1880" t="s">
        <v>8344</v>
      </c>
      <c r="G1880" t="s">
        <v>8345</v>
      </c>
      <c r="H1880" t="s">
        <v>8346</v>
      </c>
      <c r="I1880" t="s">
        <v>34</v>
      </c>
      <c r="J1880" t="s">
        <v>976</v>
      </c>
      <c r="K1880" t="s">
        <v>24</v>
      </c>
      <c r="L1880" t="s">
        <v>44</v>
      </c>
      <c r="M1880" t="s">
        <v>8347</v>
      </c>
      <c r="N1880" t="s">
        <v>46</v>
      </c>
      <c r="P1880" t="s">
        <v>12254</v>
      </c>
      <c r="Q1880" t="s">
        <v>10581</v>
      </c>
      <c r="R1880">
        <v>1</v>
      </c>
      <c r="S1880" t="s">
        <v>12137</v>
      </c>
      <c r="Y1880" s="4" t="s">
        <v>11025</v>
      </c>
      <c r="Z1880" s="9">
        <v>1</v>
      </c>
    </row>
    <row r="1881" spans="1:26" x14ac:dyDescent="0.25">
      <c r="A1881" t="s">
        <v>8341</v>
      </c>
      <c r="B1881" t="s">
        <v>8342</v>
      </c>
      <c r="C1881" t="s">
        <v>16</v>
      </c>
      <c r="D1881" t="s">
        <v>8343</v>
      </c>
      <c r="E1881" t="s">
        <v>18</v>
      </c>
      <c r="F1881" t="s">
        <v>8344</v>
      </c>
      <c r="G1881" t="s">
        <v>8345</v>
      </c>
      <c r="H1881" t="s">
        <v>8346</v>
      </c>
      <c r="I1881" t="s">
        <v>34</v>
      </c>
      <c r="J1881" t="s">
        <v>976</v>
      </c>
      <c r="K1881" t="s">
        <v>24</v>
      </c>
      <c r="L1881" t="s">
        <v>44</v>
      </c>
      <c r="M1881" t="s">
        <v>8347</v>
      </c>
      <c r="N1881" t="s">
        <v>46</v>
      </c>
      <c r="P1881" t="s">
        <v>10200</v>
      </c>
      <c r="Q1881" t="s">
        <v>10581</v>
      </c>
      <c r="R1881">
        <v>1</v>
      </c>
      <c r="S1881" t="s">
        <v>12137</v>
      </c>
      <c r="Y1881" s="4" t="s">
        <v>13175</v>
      </c>
      <c r="Z1881" s="9">
        <v>1</v>
      </c>
    </row>
    <row r="1882" spans="1:26" x14ac:dyDescent="0.25">
      <c r="A1882" t="s">
        <v>8341</v>
      </c>
      <c r="B1882" t="s">
        <v>8342</v>
      </c>
      <c r="C1882" t="s">
        <v>16</v>
      </c>
      <c r="D1882" t="s">
        <v>8343</v>
      </c>
      <c r="E1882" t="s">
        <v>18</v>
      </c>
      <c r="F1882" t="s">
        <v>8344</v>
      </c>
      <c r="G1882" t="s">
        <v>8345</v>
      </c>
      <c r="H1882" t="s">
        <v>8346</v>
      </c>
      <c r="I1882" t="s">
        <v>34</v>
      </c>
      <c r="J1882" t="s">
        <v>976</v>
      </c>
      <c r="K1882" t="s">
        <v>24</v>
      </c>
      <c r="L1882" t="s">
        <v>44</v>
      </c>
      <c r="M1882" t="s">
        <v>8347</v>
      </c>
      <c r="N1882" t="s">
        <v>46</v>
      </c>
      <c r="P1882" t="s">
        <v>10202</v>
      </c>
      <c r="Q1882" t="s">
        <v>10581</v>
      </c>
      <c r="R1882">
        <v>1</v>
      </c>
      <c r="S1882" t="s">
        <v>12137</v>
      </c>
      <c r="Y1882" s="4" t="s">
        <v>12515</v>
      </c>
      <c r="Z1882" s="9">
        <v>1</v>
      </c>
    </row>
    <row r="1883" spans="1:26" x14ac:dyDescent="0.25">
      <c r="A1883" t="s">
        <v>8341</v>
      </c>
      <c r="B1883" t="s">
        <v>8342</v>
      </c>
      <c r="C1883" t="s">
        <v>16</v>
      </c>
      <c r="D1883" t="s">
        <v>8343</v>
      </c>
      <c r="E1883" t="s">
        <v>18</v>
      </c>
      <c r="F1883" t="s">
        <v>8344</v>
      </c>
      <c r="G1883" t="s">
        <v>8345</v>
      </c>
      <c r="H1883" t="s">
        <v>8346</v>
      </c>
      <c r="I1883" t="s">
        <v>34</v>
      </c>
      <c r="J1883" t="s">
        <v>976</v>
      </c>
      <c r="K1883" t="s">
        <v>24</v>
      </c>
      <c r="L1883" t="s">
        <v>44</v>
      </c>
      <c r="M1883" t="s">
        <v>8347</v>
      </c>
      <c r="N1883" t="s">
        <v>46</v>
      </c>
      <c r="P1883" t="s">
        <v>12255</v>
      </c>
      <c r="Q1883" t="s">
        <v>10581</v>
      </c>
      <c r="R1883">
        <v>1</v>
      </c>
      <c r="S1883" t="s">
        <v>12137</v>
      </c>
      <c r="Y1883" s="4" t="s">
        <v>12870</v>
      </c>
      <c r="Z1883" s="9">
        <v>1</v>
      </c>
    </row>
    <row r="1884" spans="1:26" x14ac:dyDescent="0.25">
      <c r="A1884" t="s">
        <v>8341</v>
      </c>
      <c r="B1884" t="s">
        <v>8342</v>
      </c>
      <c r="C1884" t="s">
        <v>16</v>
      </c>
      <c r="D1884" t="s">
        <v>8343</v>
      </c>
      <c r="E1884" t="s">
        <v>18</v>
      </c>
      <c r="F1884" t="s">
        <v>8344</v>
      </c>
      <c r="G1884" t="s">
        <v>8345</v>
      </c>
      <c r="H1884" t="s">
        <v>8346</v>
      </c>
      <c r="I1884" t="s">
        <v>34</v>
      </c>
      <c r="J1884" t="s">
        <v>976</v>
      </c>
      <c r="K1884" t="s">
        <v>24</v>
      </c>
      <c r="L1884" t="s">
        <v>44</v>
      </c>
      <c r="M1884" t="s">
        <v>8347</v>
      </c>
      <c r="N1884" t="s">
        <v>46</v>
      </c>
      <c r="P1884" t="s">
        <v>12256</v>
      </c>
      <c r="Q1884" t="s">
        <v>10581</v>
      </c>
      <c r="R1884">
        <v>1</v>
      </c>
      <c r="S1884" t="s">
        <v>12137</v>
      </c>
      <c r="Y1884" s="4" t="s">
        <v>12927</v>
      </c>
      <c r="Z1884" s="9">
        <v>1</v>
      </c>
    </row>
    <row r="1885" spans="1:26" x14ac:dyDescent="0.25">
      <c r="A1885" t="s">
        <v>8341</v>
      </c>
      <c r="B1885" t="s">
        <v>8342</v>
      </c>
      <c r="C1885" t="s">
        <v>16</v>
      </c>
      <c r="D1885" t="s">
        <v>8343</v>
      </c>
      <c r="E1885" t="s">
        <v>18</v>
      </c>
      <c r="F1885" t="s">
        <v>8344</v>
      </c>
      <c r="G1885" t="s">
        <v>8345</v>
      </c>
      <c r="H1885" t="s">
        <v>8346</v>
      </c>
      <c r="I1885" t="s">
        <v>34</v>
      </c>
      <c r="J1885" t="s">
        <v>976</v>
      </c>
      <c r="K1885" t="s">
        <v>24</v>
      </c>
      <c r="L1885" t="s">
        <v>44</v>
      </c>
      <c r="M1885" t="s">
        <v>8347</v>
      </c>
      <c r="N1885" t="s">
        <v>46</v>
      </c>
      <c r="P1885" t="s">
        <v>12257</v>
      </c>
      <c r="Q1885" t="s">
        <v>10581</v>
      </c>
      <c r="R1885">
        <v>1</v>
      </c>
      <c r="S1885" t="s">
        <v>12137</v>
      </c>
      <c r="Y1885" s="4" t="s">
        <v>12720</v>
      </c>
      <c r="Z1885" s="9">
        <v>1</v>
      </c>
    </row>
    <row r="1886" spans="1:26" x14ac:dyDescent="0.25">
      <c r="A1886" t="s">
        <v>8341</v>
      </c>
      <c r="B1886" t="s">
        <v>8342</v>
      </c>
      <c r="C1886" t="s">
        <v>16</v>
      </c>
      <c r="D1886" t="s">
        <v>8343</v>
      </c>
      <c r="E1886" t="s">
        <v>18</v>
      </c>
      <c r="F1886" t="s">
        <v>8344</v>
      </c>
      <c r="G1886" t="s">
        <v>8345</v>
      </c>
      <c r="H1886" t="s">
        <v>8346</v>
      </c>
      <c r="I1886" t="s">
        <v>34</v>
      </c>
      <c r="J1886" t="s">
        <v>976</v>
      </c>
      <c r="K1886" t="s">
        <v>24</v>
      </c>
      <c r="L1886" t="s">
        <v>44</v>
      </c>
      <c r="M1886" t="s">
        <v>8347</v>
      </c>
      <c r="N1886" t="s">
        <v>46</v>
      </c>
      <c r="P1886" t="s">
        <v>12258</v>
      </c>
      <c r="Q1886" t="s">
        <v>10581</v>
      </c>
      <c r="R1886">
        <v>1</v>
      </c>
      <c r="S1886" t="s">
        <v>12137</v>
      </c>
      <c r="Y1886" s="4" t="s">
        <v>12714</v>
      </c>
      <c r="Z1886" s="9">
        <v>1</v>
      </c>
    </row>
    <row r="1887" spans="1:26" x14ac:dyDescent="0.25">
      <c r="A1887" t="s">
        <v>8341</v>
      </c>
      <c r="B1887" t="s">
        <v>8342</v>
      </c>
      <c r="C1887" t="s">
        <v>16</v>
      </c>
      <c r="D1887" t="s">
        <v>8343</v>
      </c>
      <c r="E1887" t="s">
        <v>18</v>
      </c>
      <c r="F1887" t="s">
        <v>8344</v>
      </c>
      <c r="G1887" t="s">
        <v>8345</v>
      </c>
      <c r="H1887" t="s">
        <v>8346</v>
      </c>
      <c r="I1887" t="s">
        <v>34</v>
      </c>
      <c r="J1887" t="s">
        <v>976</v>
      </c>
      <c r="K1887" t="s">
        <v>24</v>
      </c>
      <c r="L1887" t="s">
        <v>44</v>
      </c>
      <c r="M1887" t="s">
        <v>8347</v>
      </c>
      <c r="N1887" t="s">
        <v>46</v>
      </c>
      <c r="P1887" t="s">
        <v>12259</v>
      </c>
      <c r="Q1887" t="s">
        <v>10581</v>
      </c>
      <c r="R1887">
        <v>1</v>
      </c>
      <c r="S1887" t="s">
        <v>12137</v>
      </c>
      <c r="Y1887" s="4" t="s">
        <v>10851</v>
      </c>
      <c r="Z1887" s="9">
        <v>1</v>
      </c>
    </row>
    <row r="1888" spans="1:26" x14ac:dyDescent="0.25">
      <c r="A1888" t="s">
        <v>8341</v>
      </c>
      <c r="B1888" t="s">
        <v>8342</v>
      </c>
      <c r="C1888" t="s">
        <v>16</v>
      </c>
      <c r="D1888" t="s">
        <v>8343</v>
      </c>
      <c r="E1888" t="s">
        <v>18</v>
      </c>
      <c r="F1888" t="s">
        <v>8344</v>
      </c>
      <c r="G1888" t="s">
        <v>8345</v>
      </c>
      <c r="H1888" t="s">
        <v>8346</v>
      </c>
      <c r="I1888" t="s">
        <v>34</v>
      </c>
      <c r="J1888" t="s">
        <v>976</v>
      </c>
      <c r="K1888" t="s">
        <v>24</v>
      </c>
      <c r="L1888" t="s">
        <v>44</v>
      </c>
      <c r="M1888" t="s">
        <v>8347</v>
      </c>
      <c r="N1888" t="s">
        <v>46</v>
      </c>
      <c r="P1888" t="s">
        <v>12260</v>
      </c>
      <c r="Q1888" t="s">
        <v>10581</v>
      </c>
      <c r="R1888">
        <v>1</v>
      </c>
      <c r="S1888" t="s">
        <v>12137</v>
      </c>
      <c r="Y1888" s="4" t="s">
        <v>12159</v>
      </c>
      <c r="Z1888" s="9">
        <v>1</v>
      </c>
    </row>
    <row r="1889" spans="1:26" x14ac:dyDescent="0.25">
      <c r="A1889" t="s">
        <v>8341</v>
      </c>
      <c r="B1889" t="s">
        <v>8342</v>
      </c>
      <c r="C1889" t="s">
        <v>16</v>
      </c>
      <c r="D1889" t="s">
        <v>8343</v>
      </c>
      <c r="E1889" t="s">
        <v>18</v>
      </c>
      <c r="F1889" t="s">
        <v>8344</v>
      </c>
      <c r="G1889" t="s">
        <v>8345</v>
      </c>
      <c r="H1889" t="s">
        <v>8346</v>
      </c>
      <c r="I1889" t="s">
        <v>34</v>
      </c>
      <c r="J1889" t="s">
        <v>976</v>
      </c>
      <c r="K1889" t="s">
        <v>24</v>
      </c>
      <c r="L1889" t="s">
        <v>44</v>
      </c>
      <c r="M1889" t="s">
        <v>8347</v>
      </c>
      <c r="N1889" t="s">
        <v>46</v>
      </c>
      <c r="P1889" t="s">
        <v>12261</v>
      </c>
      <c r="Q1889" t="s">
        <v>10581</v>
      </c>
      <c r="R1889">
        <v>1</v>
      </c>
      <c r="S1889" t="s">
        <v>12137</v>
      </c>
      <c r="Y1889" s="4" t="s">
        <v>11797</v>
      </c>
      <c r="Z1889" s="9">
        <v>1</v>
      </c>
    </row>
    <row r="1890" spans="1:26" x14ac:dyDescent="0.25">
      <c r="A1890" t="s">
        <v>8341</v>
      </c>
      <c r="B1890" t="s">
        <v>8342</v>
      </c>
      <c r="C1890" t="s">
        <v>16</v>
      </c>
      <c r="D1890" t="s">
        <v>8343</v>
      </c>
      <c r="E1890" t="s">
        <v>18</v>
      </c>
      <c r="F1890" t="s">
        <v>8344</v>
      </c>
      <c r="G1890" t="s">
        <v>8345</v>
      </c>
      <c r="H1890" t="s">
        <v>8346</v>
      </c>
      <c r="I1890" t="s">
        <v>34</v>
      </c>
      <c r="J1890" t="s">
        <v>976</v>
      </c>
      <c r="K1890" t="s">
        <v>24</v>
      </c>
      <c r="L1890" t="s">
        <v>44</v>
      </c>
      <c r="M1890" t="s">
        <v>8347</v>
      </c>
      <c r="N1890" t="s">
        <v>46</v>
      </c>
      <c r="P1890" t="s">
        <v>12262</v>
      </c>
      <c r="Q1890" t="s">
        <v>10581</v>
      </c>
      <c r="R1890">
        <v>1</v>
      </c>
      <c r="S1890" t="s">
        <v>12137</v>
      </c>
      <c r="Y1890" s="4" t="s">
        <v>11948</v>
      </c>
      <c r="Z1890" s="9">
        <v>1</v>
      </c>
    </row>
    <row r="1891" spans="1:26" x14ac:dyDescent="0.25">
      <c r="A1891" t="s">
        <v>8341</v>
      </c>
      <c r="B1891" t="s">
        <v>8342</v>
      </c>
      <c r="C1891" t="s">
        <v>16</v>
      </c>
      <c r="D1891" t="s">
        <v>8343</v>
      </c>
      <c r="E1891" t="s">
        <v>18</v>
      </c>
      <c r="F1891" t="s">
        <v>8344</v>
      </c>
      <c r="G1891" t="s">
        <v>8345</v>
      </c>
      <c r="H1891" t="s">
        <v>8346</v>
      </c>
      <c r="I1891" t="s">
        <v>34</v>
      </c>
      <c r="J1891" t="s">
        <v>976</v>
      </c>
      <c r="K1891" t="s">
        <v>24</v>
      </c>
      <c r="L1891" t="s">
        <v>44</v>
      </c>
      <c r="M1891" t="s">
        <v>8347</v>
      </c>
      <c r="N1891" t="s">
        <v>46</v>
      </c>
      <c r="P1891" t="s">
        <v>12263</v>
      </c>
      <c r="Q1891" t="s">
        <v>10581</v>
      </c>
      <c r="R1891">
        <v>1</v>
      </c>
      <c r="S1891" t="s">
        <v>12137</v>
      </c>
      <c r="Y1891" s="4" t="s">
        <v>11587</v>
      </c>
      <c r="Z1891" s="9">
        <v>1</v>
      </c>
    </row>
    <row r="1892" spans="1:26" x14ac:dyDescent="0.25">
      <c r="A1892" t="s">
        <v>8341</v>
      </c>
      <c r="B1892" t="s">
        <v>8342</v>
      </c>
      <c r="C1892" t="s">
        <v>16</v>
      </c>
      <c r="D1892" t="s">
        <v>8343</v>
      </c>
      <c r="E1892" t="s">
        <v>18</v>
      </c>
      <c r="F1892" t="s">
        <v>8344</v>
      </c>
      <c r="G1892" t="s">
        <v>8345</v>
      </c>
      <c r="H1892" t="s">
        <v>8346</v>
      </c>
      <c r="I1892" t="s">
        <v>34</v>
      </c>
      <c r="J1892" t="s">
        <v>976</v>
      </c>
      <c r="K1892" t="s">
        <v>24</v>
      </c>
      <c r="L1892" t="s">
        <v>44</v>
      </c>
      <c r="M1892" t="s">
        <v>8347</v>
      </c>
      <c r="N1892" t="s">
        <v>46</v>
      </c>
      <c r="P1892" t="s">
        <v>12264</v>
      </c>
      <c r="Q1892" t="s">
        <v>10720</v>
      </c>
      <c r="R1892">
        <v>1</v>
      </c>
      <c r="S1892" t="s">
        <v>12137</v>
      </c>
      <c r="Y1892" s="4" t="s">
        <v>11839</v>
      </c>
      <c r="Z1892" s="9">
        <v>1</v>
      </c>
    </row>
    <row r="1893" spans="1:26" x14ac:dyDescent="0.25">
      <c r="A1893" t="s">
        <v>8341</v>
      </c>
      <c r="B1893" t="s">
        <v>8342</v>
      </c>
      <c r="C1893" t="s">
        <v>16</v>
      </c>
      <c r="D1893" t="s">
        <v>8343</v>
      </c>
      <c r="E1893" t="s">
        <v>18</v>
      </c>
      <c r="F1893" t="s">
        <v>8344</v>
      </c>
      <c r="G1893" t="s">
        <v>8345</v>
      </c>
      <c r="H1893" t="s">
        <v>8346</v>
      </c>
      <c r="I1893" t="s">
        <v>34</v>
      </c>
      <c r="J1893" t="s">
        <v>976</v>
      </c>
      <c r="K1893" t="s">
        <v>24</v>
      </c>
      <c r="L1893" t="s">
        <v>44</v>
      </c>
      <c r="M1893" t="s">
        <v>8347</v>
      </c>
      <c r="N1893" t="s">
        <v>46</v>
      </c>
      <c r="P1893" t="s">
        <v>12265</v>
      </c>
      <c r="Q1893" t="s">
        <v>10720</v>
      </c>
      <c r="R1893">
        <v>1</v>
      </c>
      <c r="S1893" t="s">
        <v>12137</v>
      </c>
      <c r="Y1893" s="4" t="s">
        <v>12840</v>
      </c>
      <c r="Z1893" s="9">
        <v>1</v>
      </c>
    </row>
    <row r="1894" spans="1:26" x14ac:dyDescent="0.25">
      <c r="A1894" t="s">
        <v>8341</v>
      </c>
      <c r="B1894" t="s">
        <v>8342</v>
      </c>
      <c r="C1894" t="s">
        <v>16</v>
      </c>
      <c r="D1894" t="s">
        <v>8343</v>
      </c>
      <c r="E1894" t="s">
        <v>18</v>
      </c>
      <c r="F1894" t="s">
        <v>8344</v>
      </c>
      <c r="G1894" t="s">
        <v>8345</v>
      </c>
      <c r="H1894" t="s">
        <v>8346</v>
      </c>
      <c r="I1894" t="s">
        <v>34</v>
      </c>
      <c r="J1894" t="s">
        <v>976</v>
      </c>
      <c r="K1894" t="s">
        <v>24</v>
      </c>
      <c r="L1894" t="s">
        <v>44</v>
      </c>
      <c r="M1894" t="s">
        <v>8347</v>
      </c>
      <c r="N1894" t="s">
        <v>46</v>
      </c>
      <c r="P1894" t="s">
        <v>12266</v>
      </c>
      <c r="Q1894" t="s">
        <v>10720</v>
      </c>
      <c r="R1894">
        <v>1</v>
      </c>
      <c r="S1894" t="s">
        <v>12137</v>
      </c>
      <c r="Y1894" s="4" t="s">
        <v>12326</v>
      </c>
      <c r="Z1894" s="9">
        <v>1</v>
      </c>
    </row>
    <row r="1895" spans="1:26" x14ac:dyDescent="0.25">
      <c r="A1895" t="s">
        <v>8341</v>
      </c>
      <c r="B1895" t="s">
        <v>8342</v>
      </c>
      <c r="C1895" t="s">
        <v>16</v>
      </c>
      <c r="D1895" t="s">
        <v>8343</v>
      </c>
      <c r="E1895" t="s">
        <v>18</v>
      </c>
      <c r="F1895" t="s">
        <v>8344</v>
      </c>
      <c r="G1895" t="s">
        <v>8345</v>
      </c>
      <c r="H1895" t="s">
        <v>8346</v>
      </c>
      <c r="I1895" t="s">
        <v>34</v>
      </c>
      <c r="J1895" t="s">
        <v>976</v>
      </c>
      <c r="K1895" t="s">
        <v>24</v>
      </c>
      <c r="L1895" t="s">
        <v>44</v>
      </c>
      <c r="M1895" t="s">
        <v>8347</v>
      </c>
      <c r="N1895" t="s">
        <v>46</v>
      </c>
      <c r="P1895" t="s">
        <v>12267</v>
      </c>
      <c r="Q1895" t="s">
        <v>10720</v>
      </c>
      <c r="R1895">
        <v>1</v>
      </c>
      <c r="S1895" t="s">
        <v>12137</v>
      </c>
      <c r="Y1895" s="4" t="s">
        <v>11820</v>
      </c>
      <c r="Z1895" s="9">
        <v>1</v>
      </c>
    </row>
    <row r="1896" spans="1:26" x14ac:dyDescent="0.25">
      <c r="A1896" t="s">
        <v>8341</v>
      </c>
      <c r="B1896" t="s">
        <v>8342</v>
      </c>
      <c r="C1896" t="s">
        <v>16</v>
      </c>
      <c r="D1896" t="s">
        <v>8343</v>
      </c>
      <c r="E1896" t="s">
        <v>18</v>
      </c>
      <c r="F1896" t="s">
        <v>8344</v>
      </c>
      <c r="G1896" t="s">
        <v>8345</v>
      </c>
      <c r="H1896" t="s">
        <v>8346</v>
      </c>
      <c r="I1896" t="s">
        <v>34</v>
      </c>
      <c r="J1896" t="s">
        <v>976</v>
      </c>
      <c r="K1896" t="s">
        <v>24</v>
      </c>
      <c r="L1896" t="s">
        <v>44</v>
      </c>
      <c r="M1896" t="s">
        <v>8347</v>
      </c>
      <c r="N1896" t="s">
        <v>46</v>
      </c>
      <c r="P1896" t="s">
        <v>12268</v>
      </c>
      <c r="Q1896" t="s">
        <v>10720</v>
      </c>
      <c r="R1896">
        <v>1</v>
      </c>
      <c r="S1896" t="s">
        <v>12137</v>
      </c>
      <c r="Y1896" s="4" t="s">
        <v>11237</v>
      </c>
      <c r="Z1896" s="9">
        <v>1</v>
      </c>
    </row>
    <row r="1897" spans="1:26" x14ac:dyDescent="0.25">
      <c r="A1897" t="s">
        <v>8341</v>
      </c>
      <c r="B1897" t="s">
        <v>8342</v>
      </c>
      <c r="C1897" t="s">
        <v>16</v>
      </c>
      <c r="D1897" t="s">
        <v>8343</v>
      </c>
      <c r="E1897" t="s">
        <v>18</v>
      </c>
      <c r="F1897" t="s">
        <v>8344</v>
      </c>
      <c r="G1897" t="s">
        <v>8345</v>
      </c>
      <c r="H1897" t="s">
        <v>8346</v>
      </c>
      <c r="I1897" t="s">
        <v>34</v>
      </c>
      <c r="J1897" t="s">
        <v>976</v>
      </c>
      <c r="K1897" t="s">
        <v>24</v>
      </c>
      <c r="L1897" t="s">
        <v>44</v>
      </c>
      <c r="M1897" t="s">
        <v>8347</v>
      </c>
      <c r="N1897" t="s">
        <v>46</v>
      </c>
      <c r="P1897" t="s">
        <v>11325</v>
      </c>
      <c r="Q1897" t="s">
        <v>10720</v>
      </c>
      <c r="R1897">
        <v>1</v>
      </c>
      <c r="S1897" t="s">
        <v>12137</v>
      </c>
      <c r="Y1897" s="4" t="s">
        <v>12707</v>
      </c>
      <c r="Z1897" s="9">
        <v>1</v>
      </c>
    </row>
    <row r="1898" spans="1:26" x14ac:dyDescent="0.25">
      <c r="A1898" t="s">
        <v>8341</v>
      </c>
      <c r="B1898" t="s">
        <v>8342</v>
      </c>
      <c r="C1898" t="s">
        <v>16</v>
      </c>
      <c r="D1898" t="s">
        <v>8343</v>
      </c>
      <c r="E1898" t="s">
        <v>18</v>
      </c>
      <c r="F1898" t="s">
        <v>8344</v>
      </c>
      <c r="G1898" t="s">
        <v>8345</v>
      </c>
      <c r="H1898" t="s">
        <v>8346</v>
      </c>
      <c r="I1898" t="s">
        <v>34</v>
      </c>
      <c r="J1898" t="s">
        <v>976</v>
      </c>
      <c r="K1898" t="s">
        <v>24</v>
      </c>
      <c r="L1898" t="s">
        <v>44</v>
      </c>
      <c r="M1898" t="s">
        <v>8347</v>
      </c>
      <c r="N1898" t="s">
        <v>46</v>
      </c>
      <c r="P1898" t="s">
        <v>12269</v>
      </c>
      <c r="Q1898" t="s">
        <v>10720</v>
      </c>
      <c r="R1898">
        <v>1</v>
      </c>
      <c r="S1898" t="s">
        <v>12137</v>
      </c>
      <c r="Y1898" s="4" t="s">
        <v>11250</v>
      </c>
      <c r="Z1898" s="9">
        <v>1</v>
      </c>
    </row>
    <row r="1899" spans="1:26" x14ac:dyDescent="0.25">
      <c r="A1899" t="s">
        <v>8341</v>
      </c>
      <c r="B1899" t="s">
        <v>8342</v>
      </c>
      <c r="C1899" t="s">
        <v>16</v>
      </c>
      <c r="D1899" t="s">
        <v>8343</v>
      </c>
      <c r="E1899" t="s">
        <v>18</v>
      </c>
      <c r="F1899" t="s">
        <v>8344</v>
      </c>
      <c r="G1899" t="s">
        <v>8345</v>
      </c>
      <c r="H1899" t="s">
        <v>8346</v>
      </c>
      <c r="I1899" t="s">
        <v>34</v>
      </c>
      <c r="J1899" t="s">
        <v>976</v>
      </c>
      <c r="K1899" t="s">
        <v>24</v>
      </c>
      <c r="L1899" t="s">
        <v>44</v>
      </c>
      <c r="M1899" t="s">
        <v>8347</v>
      </c>
      <c r="N1899" t="s">
        <v>46</v>
      </c>
      <c r="P1899" t="s">
        <v>12270</v>
      </c>
      <c r="Q1899" t="s">
        <v>10720</v>
      </c>
      <c r="R1899">
        <v>1</v>
      </c>
      <c r="S1899" t="s">
        <v>12137</v>
      </c>
      <c r="Y1899" s="4" t="s">
        <v>10686</v>
      </c>
      <c r="Z1899" s="9">
        <v>1</v>
      </c>
    </row>
    <row r="1900" spans="1:26" x14ac:dyDescent="0.25">
      <c r="A1900" t="s">
        <v>8341</v>
      </c>
      <c r="B1900" t="s">
        <v>8342</v>
      </c>
      <c r="C1900" t="s">
        <v>16</v>
      </c>
      <c r="D1900" t="s">
        <v>8343</v>
      </c>
      <c r="E1900" t="s">
        <v>18</v>
      </c>
      <c r="F1900" t="s">
        <v>8344</v>
      </c>
      <c r="G1900" t="s">
        <v>8345</v>
      </c>
      <c r="H1900" t="s">
        <v>8346</v>
      </c>
      <c r="I1900" t="s">
        <v>34</v>
      </c>
      <c r="J1900" t="s">
        <v>976</v>
      </c>
      <c r="K1900" t="s">
        <v>24</v>
      </c>
      <c r="L1900" t="s">
        <v>44</v>
      </c>
      <c r="M1900" t="s">
        <v>8347</v>
      </c>
      <c r="N1900" t="s">
        <v>46</v>
      </c>
      <c r="P1900" t="s">
        <v>12271</v>
      </c>
      <c r="Q1900" t="s">
        <v>10720</v>
      </c>
      <c r="R1900">
        <v>1</v>
      </c>
      <c r="S1900" t="s">
        <v>12137</v>
      </c>
      <c r="Y1900" s="4" t="s">
        <v>11361</v>
      </c>
      <c r="Z1900" s="9">
        <v>1</v>
      </c>
    </row>
    <row r="1901" spans="1:26" x14ac:dyDescent="0.25">
      <c r="A1901" t="s">
        <v>8341</v>
      </c>
      <c r="B1901" t="s">
        <v>8342</v>
      </c>
      <c r="C1901" t="s">
        <v>16</v>
      </c>
      <c r="D1901" t="s">
        <v>8343</v>
      </c>
      <c r="E1901" t="s">
        <v>18</v>
      </c>
      <c r="F1901" t="s">
        <v>8344</v>
      </c>
      <c r="G1901" t="s">
        <v>8345</v>
      </c>
      <c r="H1901" t="s">
        <v>8346</v>
      </c>
      <c r="I1901" t="s">
        <v>34</v>
      </c>
      <c r="J1901" t="s">
        <v>976</v>
      </c>
      <c r="K1901" t="s">
        <v>24</v>
      </c>
      <c r="L1901" t="s">
        <v>44</v>
      </c>
      <c r="M1901" t="s">
        <v>8347</v>
      </c>
      <c r="N1901" t="s">
        <v>46</v>
      </c>
      <c r="P1901" t="s">
        <v>12272</v>
      </c>
      <c r="Q1901" t="s">
        <v>10720</v>
      </c>
      <c r="R1901">
        <v>1</v>
      </c>
      <c r="S1901" t="s">
        <v>12137</v>
      </c>
      <c r="Y1901" s="4" t="s">
        <v>12889</v>
      </c>
      <c r="Z1901" s="9">
        <v>1</v>
      </c>
    </row>
    <row r="1902" spans="1:26" x14ac:dyDescent="0.25">
      <c r="A1902" t="s">
        <v>8341</v>
      </c>
      <c r="B1902" t="s">
        <v>8342</v>
      </c>
      <c r="C1902" t="s">
        <v>16</v>
      </c>
      <c r="D1902" t="s">
        <v>8343</v>
      </c>
      <c r="E1902" t="s">
        <v>18</v>
      </c>
      <c r="F1902" t="s">
        <v>8344</v>
      </c>
      <c r="G1902" t="s">
        <v>8345</v>
      </c>
      <c r="H1902" t="s">
        <v>8346</v>
      </c>
      <c r="I1902" t="s">
        <v>34</v>
      </c>
      <c r="J1902" t="s">
        <v>976</v>
      </c>
      <c r="K1902" t="s">
        <v>24</v>
      </c>
      <c r="L1902" t="s">
        <v>44</v>
      </c>
      <c r="M1902" t="s">
        <v>8347</v>
      </c>
      <c r="N1902" t="s">
        <v>46</v>
      </c>
      <c r="P1902" t="s">
        <v>10570</v>
      </c>
      <c r="Q1902" t="s">
        <v>10720</v>
      </c>
      <c r="R1902">
        <v>1</v>
      </c>
      <c r="S1902" t="s">
        <v>12137</v>
      </c>
      <c r="Y1902" s="4" t="s">
        <v>11220</v>
      </c>
      <c r="Z1902" s="9">
        <v>1</v>
      </c>
    </row>
    <row r="1903" spans="1:26" x14ac:dyDescent="0.25">
      <c r="A1903" t="s">
        <v>8341</v>
      </c>
      <c r="B1903" t="s">
        <v>8342</v>
      </c>
      <c r="C1903" t="s">
        <v>16</v>
      </c>
      <c r="D1903" t="s">
        <v>8343</v>
      </c>
      <c r="E1903" t="s">
        <v>18</v>
      </c>
      <c r="F1903" t="s">
        <v>8344</v>
      </c>
      <c r="G1903" t="s">
        <v>8345</v>
      </c>
      <c r="H1903" t="s">
        <v>8346</v>
      </c>
      <c r="I1903" t="s">
        <v>34</v>
      </c>
      <c r="J1903" t="s">
        <v>976</v>
      </c>
      <c r="K1903" t="s">
        <v>24</v>
      </c>
      <c r="L1903" t="s">
        <v>44</v>
      </c>
      <c r="M1903" t="s">
        <v>8347</v>
      </c>
      <c r="N1903" t="s">
        <v>46</v>
      </c>
      <c r="P1903" t="s">
        <v>12273</v>
      </c>
      <c r="Q1903" t="s">
        <v>10720</v>
      </c>
      <c r="R1903">
        <v>1</v>
      </c>
      <c r="S1903" t="s">
        <v>12137</v>
      </c>
      <c r="Y1903" s="4" t="s">
        <v>13061</v>
      </c>
      <c r="Z1903" s="9">
        <v>1</v>
      </c>
    </row>
    <row r="1904" spans="1:26" x14ac:dyDescent="0.25">
      <c r="A1904" t="s">
        <v>8341</v>
      </c>
      <c r="B1904" t="s">
        <v>8342</v>
      </c>
      <c r="C1904" t="s">
        <v>16</v>
      </c>
      <c r="D1904" t="s">
        <v>8343</v>
      </c>
      <c r="E1904" t="s">
        <v>18</v>
      </c>
      <c r="F1904" t="s">
        <v>8344</v>
      </c>
      <c r="G1904" t="s">
        <v>8345</v>
      </c>
      <c r="H1904" t="s">
        <v>8346</v>
      </c>
      <c r="I1904" t="s">
        <v>34</v>
      </c>
      <c r="J1904" t="s">
        <v>976</v>
      </c>
      <c r="K1904" t="s">
        <v>24</v>
      </c>
      <c r="L1904" t="s">
        <v>44</v>
      </c>
      <c r="M1904" t="s">
        <v>8347</v>
      </c>
      <c r="N1904" t="s">
        <v>46</v>
      </c>
      <c r="P1904" t="s">
        <v>12274</v>
      </c>
      <c r="Q1904" t="s">
        <v>10720</v>
      </c>
      <c r="R1904">
        <v>1</v>
      </c>
      <c r="S1904" t="s">
        <v>12137</v>
      </c>
      <c r="Y1904" s="4" t="s">
        <v>12636</v>
      </c>
      <c r="Z1904" s="9">
        <v>1</v>
      </c>
    </row>
    <row r="1905" spans="1:26" x14ac:dyDescent="0.25">
      <c r="A1905" t="s">
        <v>8341</v>
      </c>
      <c r="B1905" t="s">
        <v>8342</v>
      </c>
      <c r="C1905" t="s">
        <v>16</v>
      </c>
      <c r="D1905" t="s">
        <v>8343</v>
      </c>
      <c r="E1905" t="s">
        <v>18</v>
      </c>
      <c r="F1905" t="s">
        <v>8344</v>
      </c>
      <c r="G1905" t="s">
        <v>8345</v>
      </c>
      <c r="H1905" t="s">
        <v>8346</v>
      </c>
      <c r="I1905" t="s">
        <v>34</v>
      </c>
      <c r="J1905" t="s">
        <v>976</v>
      </c>
      <c r="K1905" t="s">
        <v>24</v>
      </c>
      <c r="L1905" t="s">
        <v>44</v>
      </c>
      <c r="M1905" t="s">
        <v>8347</v>
      </c>
      <c r="N1905" t="s">
        <v>46</v>
      </c>
      <c r="P1905" t="s">
        <v>12275</v>
      </c>
      <c r="Q1905" t="s">
        <v>10720</v>
      </c>
      <c r="R1905">
        <v>1</v>
      </c>
      <c r="S1905" t="s">
        <v>12137</v>
      </c>
      <c r="Y1905" s="4" t="s">
        <v>11456</v>
      </c>
      <c r="Z1905" s="9">
        <v>1</v>
      </c>
    </row>
    <row r="1906" spans="1:26" x14ac:dyDescent="0.25">
      <c r="A1906" t="s">
        <v>8341</v>
      </c>
      <c r="B1906" t="s">
        <v>8342</v>
      </c>
      <c r="C1906" t="s">
        <v>16</v>
      </c>
      <c r="D1906" t="s">
        <v>8343</v>
      </c>
      <c r="E1906" t="s">
        <v>18</v>
      </c>
      <c r="F1906" t="s">
        <v>8344</v>
      </c>
      <c r="G1906" t="s">
        <v>8345</v>
      </c>
      <c r="H1906" t="s">
        <v>8346</v>
      </c>
      <c r="I1906" t="s">
        <v>34</v>
      </c>
      <c r="J1906" t="s">
        <v>976</v>
      </c>
      <c r="K1906" t="s">
        <v>24</v>
      </c>
      <c r="L1906" t="s">
        <v>44</v>
      </c>
      <c r="M1906" t="s">
        <v>8347</v>
      </c>
      <c r="N1906" t="s">
        <v>46</v>
      </c>
      <c r="P1906" t="s">
        <v>12276</v>
      </c>
      <c r="Q1906" t="s">
        <v>10720</v>
      </c>
      <c r="R1906">
        <v>1</v>
      </c>
      <c r="S1906" t="s">
        <v>12137</v>
      </c>
      <c r="Y1906" s="4" t="s">
        <v>13237</v>
      </c>
      <c r="Z1906" s="9">
        <v>1</v>
      </c>
    </row>
    <row r="1907" spans="1:26" x14ac:dyDescent="0.25">
      <c r="A1907" t="s">
        <v>8341</v>
      </c>
      <c r="B1907" t="s">
        <v>8342</v>
      </c>
      <c r="C1907" t="s">
        <v>16</v>
      </c>
      <c r="D1907" t="s">
        <v>8343</v>
      </c>
      <c r="E1907" t="s">
        <v>18</v>
      </c>
      <c r="F1907" t="s">
        <v>8344</v>
      </c>
      <c r="G1907" t="s">
        <v>8345</v>
      </c>
      <c r="H1907" t="s">
        <v>8346</v>
      </c>
      <c r="I1907" t="s">
        <v>34</v>
      </c>
      <c r="J1907" t="s">
        <v>976</v>
      </c>
      <c r="K1907" t="s">
        <v>24</v>
      </c>
      <c r="L1907" t="s">
        <v>44</v>
      </c>
      <c r="M1907" t="s">
        <v>8347</v>
      </c>
      <c r="N1907" t="s">
        <v>46</v>
      </c>
      <c r="P1907" t="s">
        <v>12277</v>
      </c>
      <c r="Q1907" t="s">
        <v>10720</v>
      </c>
      <c r="R1907">
        <v>1</v>
      </c>
      <c r="S1907" t="s">
        <v>12137</v>
      </c>
      <c r="Y1907" s="4" t="s">
        <v>11782</v>
      </c>
      <c r="Z1907" s="9">
        <v>1</v>
      </c>
    </row>
    <row r="1908" spans="1:26" x14ac:dyDescent="0.25">
      <c r="A1908" t="s">
        <v>8341</v>
      </c>
      <c r="B1908" t="s">
        <v>8342</v>
      </c>
      <c r="C1908" t="s">
        <v>16</v>
      </c>
      <c r="D1908" t="s">
        <v>8343</v>
      </c>
      <c r="E1908" t="s">
        <v>18</v>
      </c>
      <c r="F1908" t="s">
        <v>8344</v>
      </c>
      <c r="G1908" t="s">
        <v>8345</v>
      </c>
      <c r="H1908" t="s">
        <v>8346</v>
      </c>
      <c r="I1908" t="s">
        <v>34</v>
      </c>
      <c r="J1908" t="s">
        <v>976</v>
      </c>
      <c r="K1908" t="s">
        <v>24</v>
      </c>
      <c r="L1908" t="s">
        <v>44</v>
      </c>
      <c r="M1908" t="s">
        <v>8347</v>
      </c>
      <c r="N1908" t="s">
        <v>46</v>
      </c>
      <c r="P1908" t="s">
        <v>12278</v>
      </c>
      <c r="Q1908" t="s">
        <v>10720</v>
      </c>
      <c r="R1908">
        <v>1</v>
      </c>
      <c r="S1908" t="s">
        <v>12137</v>
      </c>
      <c r="Y1908" s="4" t="s">
        <v>12916</v>
      </c>
      <c r="Z1908" s="9">
        <v>1</v>
      </c>
    </row>
    <row r="1909" spans="1:26" x14ac:dyDescent="0.25">
      <c r="A1909" t="s">
        <v>8341</v>
      </c>
      <c r="B1909" t="s">
        <v>8342</v>
      </c>
      <c r="C1909" t="s">
        <v>16</v>
      </c>
      <c r="D1909" t="s">
        <v>8343</v>
      </c>
      <c r="E1909" t="s">
        <v>18</v>
      </c>
      <c r="F1909" t="s">
        <v>8344</v>
      </c>
      <c r="G1909" t="s">
        <v>8345</v>
      </c>
      <c r="H1909" t="s">
        <v>8346</v>
      </c>
      <c r="I1909" t="s">
        <v>34</v>
      </c>
      <c r="J1909" t="s">
        <v>976</v>
      </c>
      <c r="K1909" t="s">
        <v>24</v>
      </c>
      <c r="L1909" t="s">
        <v>44</v>
      </c>
      <c r="M1909" t="s">
        <v>8347</v>
      </c>
      <c r="N1909" t="s">
        <v>46</v>
      </c>
      <c r="P1909" t="s">
        <v>12279</v>
      </c>
      <c r="Q1909" t="s">
        <v>10720</v>
      </c>
      <c r="R1909">
        <v>1</v>
      </c>
      <c r="S1909" t="s">
        <v>12137</v>
      </c>
      <c r="Y1909" s="4" t="s">
        <v>12999</v>
      </c>
      <c r="Z1909" s="9">
        <v>1</v>
      </c>
    </row>
    <row r="1910" spans="1:26" x14ac:dyDescent="0.25">
      <c r="A1910" t="s">
        <v>8341</v>
      </c>
      <c r="B1910" t="s">
        <v>8342</v>
      </c>
      <c r="C1910" t="s">
        <v>16</v>
      </c>
      <c r="D1910" t="s">
        <v>8343</v>
      </c>
      <c r="E1910" t="s">
        <v>18</v>
      </c>
      <c r="F1910" t="s">
        <v>8344</v>
      </c>
      <c r="G1910" t="s">
        <v>8345</v>
      </c>
      <c r="H1910" t="s">
        <v>8346</v>
      </c>
      <c r="I1910" t="s">
        <v>34</v>
      </c>
      <c r="J1910" t="s">
        <v>976</v>
      </c>
      <c r="K1910" t="s">
        <v>24</v>
      </c>
      <c r="L1910" t="s">
        <v>44</v>
      </c>
      <c r="M1910" t="s">
        <v>8347</v>
      </c>
      <c r="N1910" t="s">
        <v>46</v>
      </c>
      <c r="P1910" t="s">
        <v>12280</v>
      </c>
      <c r="Q1910" t="s">
        <v>10720</v>
      </c>
      <c r="R1910">
        <v>1</v>
      </c>
      <c r="S1910" t="s">
        <v>12137</v>
      </c>
      <c r="Y1910" s="4" t="s">
        <v>11010</v>
      </c>
      <c r="Z1910" s="9">
        <v>1</v>
      </c>
    </row>
    <row r="1911" spans="1:26" x14ac:dyDescent="0.25">
      <c r="A1911" t="s">
        <v>8341</v>
      </c>
      <c r="B1911" t="s">
        <v>8342</v>
      </c>
      <c r="C1911" t="s">
        <v>16</v>
      </c>
      <c r="D1911" t="s">
        <v>8343</v>
      </c>
      <c r="E1911" t="s">
        <v>18</v>
      </c>
      <c r="F1911" t="s">
        <v>8344</v>
      </c>
      <c r="G1911" t="s">
        <v>8345</v>
      </c>
      <c r="H1911" t="s">
        <v>8346</v>
      </c>
      <c r="I1911" t="s">
        <v>34</v>
      </c>
      <c r="J1911" t="s">
        <v>976</v>
      </c>
      <c r="K1911" t="s">
        <v>24</v>
      </c>
      <c r="L1911" t="s">
        <v>44</v>
      </c>
      <c r="M1911" t="s">
        <v>8347</v>
      </c>
      <c r="N1911" t="s">
        <v>46</v>
      </c>
      <c r="P1911" t="s">
        <v>12281</v>
      </c>
      <c r="Q1911" t="s">
        <v>10720</v>
      </c>
      <c r="R1911">
        <v>1</v>
      </c>
      <c r="S1911" t="s">
        <v>12137</v>
      </c>
      <c r="Y1911" s="4" t="s">
        <v>13156</v>
      </c>
      <c r="Z1911" s="9">
        <v>1</v>
      </c>
    </row>
    <row r="1912" spans="1:26" x14ac:dyDescent="0.25">
      <c r="A1912" t="s">
        <v>8341</v>
      </c>
      <c r="B1912" t="s">
        <v>8342</v>
      </c>
      <c r="C1912" t="s">
        <v>16</v>
      </c>
      <c r="D1912" t="s">
        <v>8343</v>
      </c>
      <c r="E1912" t="s">
        <v>18</v>
      </c>
      <c r="F1912" t="s">
        <v>8344</v>
      </c>
      <c r="G1912" t="s">
        <v>8345</v>
      </c>
      <c r="H1912" t="s">
        <v>8346</v>
      </c>
      <c r="I1912" t="s">
        <v>34</v>
      </c>
      <c r="J1912" t="s">
        <v>976</v>
      </c>
      <c r="K1912" t="s">
        <v>24</v>
      </c>
      <c r="L1912" t="s">
        <v>44</v>
      </c>
      <c r="M1912" t="s">
        <v>8347</v>
      </c>
      <c r="N1912" t="s">
        <v>46</v>
      </c>
      <c r="P1912" t="s">
        <v>12282</v>
      </c>
      <c r="Q1912" t="s">
        <v>10720</v>
      </c>
      <c r="R1912">
        <v>1</v>
      </c>
      <c r="S1912" t="s">
        <v>12137</v>
      </c>
      <c r="Y1912" s="4" t="s">
        <v>12695</v>
      </c>
      <c r="Z1912" s="9">
        <v>1</v>
      </c>
    </row>
    <row r="1913" spans="1:26" x14ac:dyDescent="0.25">
      <c r="A1913" t="s">
        <v>8341</v>
      </c>
      <c r="B1913" t="s">
        <v>8342</v>
      </c>
      <c r="C1913" t="s">
        <v>16</v>
      </c>
      <c r="D1913" t="s">
        <v>8343</v>
      </c>
      <c r="E1913" t="s">
        <v>18</v>
      </c>
      <c r="F1913" t="s">
        <v>8344</v>
      </c>
      <c r="G1913" t="s">
        <v>8345</v>
      </c>
      <c r="H1913" t="s">
        <v>8346</v>
      </c>
      <c r="I1913" t="s">
        <v>34</v>
      </c>
      <c r="J1913" t="s">
        <v>976</v>
      </c>
      <c r="K1913" t="s">
        <v>24</v>
      </c>
      <c r="L1913" t="s">
        <v>44</v>
      </c>
      <c r="M1913" t="s">
        <v>8347</v>
      </c>
      <c r="N1913" t="s">
        <v>46</v>
      </c>
      <c r="P1913" t="s">
        <v>12283</v>
      </c>
      <c r="Q1913" t="s">
        <v>10720</v>
      </c>
      <c r="R1913">
        <v>1</v>
      </c>
      <c r="S1913" t="s">
        <v>12137</v>
      </c>
      <c r="Y1913" s="4" t="s">
        <v>11130</v>
      </c>
      <c r="Z1913" s="9">
        <v>1</v>
      </c>
    </row>
    <row r="1914" spans="1:26" x14ac:dyDescent="0.25">
      <c r="A1914" t="s">
        <v>8341</v>
      </c>
      <c r="B1914" t="s">
        <v>8342</v>
      </c>
      <c r="C1914" t="s">
        <v>16</v>
      </c>
      <c r="D1914" t="s">
        <v>8343</v>
      </c>
      <c r="E1914" t="s">
        <v>18</v>
      </c>
      <c r="F1914" t="s">
        <v>8344</v>
      </c>
      <c r="G1914" t="s">
        <v>8345</v>
      </c>
      <c r="H1914" t="s">
        <v>8346</v>
      </c>
      <c r="I1914" t="s">
        <v>34</v>
      </c>
      <c r="J1914" t="s">
        <v>976</v>
      </c>
      <c r="K1914" t="s">
        <v>24</v>
      </c>
      <c r="L1914" t="s">
        <v>44</v>
      </c>
      <c r="M1914" t="s">
        <v>8347</v>
      </c>
      <c r="N1914" t="s">
        <v>46</v>
      </c>
      <c r="P1914" t="s">
        <v>12284</v>
      </c>
      <c r="Q1914" t="s">
        <v>10720</v>
      </c>
      <c r="R1914">
        <v>1</v>
      </c>
      <c r="S1914" t="s">
        <v>12137</v>
      </c>
      <c r="Y1914" s="4" t="s">
        <v>11577</v>
      </c>
      <c r="Z1914" s="9">
        <v>1</v>
      </c>
    </row>
    <row r="1915" spans="1:26" x14ac:dyDescent="0.25">
      <c r="A1915" t="s">
        <v>8341</v>
      </c>
      <c r="B1915" t="s">
        <v>8342</v>
      </c>
      <c r="C1915" t="s">
        <v>16</v>
      </c>
      <c r="D1915" t="s">
        <v>8343</v>
      </c>
      <c r="E1915" t="s">
        <v>18</v>
      </c>
      <c r="F1915" t="s">
        <v>8344</v>
      </c>
      <c r="G1915" t="s">
        <v>8345</v>
      </c>
      <c r="H1915" t="s">
        <v>8346</v>
      </c>
      <c r="I1915" t="s">
        <v>34</v>
      </c>
      <c r="J1915" t="s">
        <v>976</v>
      </c>
      <c r="K1915" t="s">
        <v>24</v>
      </c>
      <c r="L1915" t="s">
        <v>44</v>
      </c>
      <c r="M1915" t="s">
        <v>8347</v>
      </c>
      <c r="N1915" t="s">
        <v>46</v>
      </c>
      <c r="P1915" t="s">
        <v>12285</v>
      </c>
      <c r="Q1915" t="s">
        <v>10190</v>
      </c>
      <c r="R1915">
        <v>1</v>
      </c>
      <c r="S1915" t="s">
        <v>12137</v>
      </c>
      <c r="Y1915" s="4" t="s">
        <v>12540</v>
      </c>
      <c r="Z1915" s="9">
        <v>1</v>
      </c>
    </row>
    <row r="1916" spans="1:26" x14ac:dyDescent="0.25">
      <c r="A1916" t="s">
        <v>8341</v>
      </c>
      <c r="B1916" t="s">
        <v>8342</v>
      </c>
      <c r="C1916" t="s">
        <v>16</v>
      </c>
      <c r="D1916" t="s">
        <v>8343</v>
      </c>
      <c r="E1916" t="s">
        <v>18</v>
      </c>
      <c r="F1916" t="s">
        <v>8344</v>
      </c>
      <c r="G1916" t="s">
        <v>8345</v>
      </c>
      <c r="H1916" t="s">
        <v>8346</v>
      </c>
      <c r="I1916" t="s">
        <v>34</v>
      </c>
      <c r="J1916" t="s">
        <v>976</v>
      </c>
      <c r="K1916" t="s">
        <v>24</v>
      </c>
      <c r="L1916" t="s">
        <v>44</v>
      </c>
      <c r="M1916" t="s">
        <v>8347</v>
      </c>
      <c r="N1916" t="s">
        <v>46</v>
      </c>
      <c r="P1916" t="s">
        <v>12286</v>
      </c>
      <c r="Q1916" t="s">
        <v>10190</v>
      </c>
      <c r="R1916">
        <v>1</v>
      </c>
      <c r="S1916" t="s">
        <v>12137</v>
      </c>
      <c r="Y1916" s="4" t="s">
        <v>11092</v>
      </c>
      <c r="Z1916" s="9">
        <v>1</v>
      </c>
    </row>
    <row r="1917" spans="1:26" x14ac:dyDescent="0.25">
      <c r="A1917" t="s">
        <v>8341</v>
      </c>
      <c r="B1917" t="s">
        <v>8342</v>
      </c>
      <c r="C1917" t="s">
        <v>16</v>
      </c>
      <c r="D1917" t="s">
        <v>8343</v>
      </c>
      <c r="E1917" t="s">
        <v>18</v>
      </c>
      <c r="F1917" t="s">
        <v>8344</v>
      </c>
      <c r="G1917" t="s">
        <v>8345</v>
      </c>
      <c r="H1917" t="s">
        <v>8346</v>
      </c>
      <c r="I1917" t="s">
        <v>34</v>
      </c>
      <c r="J1917" t="s">
        <v>976</v>
      </c>
      <c r="K1917" t="s">
        <v>24</v>
      </c>
      <c r="L1917" t="s">
        <v>44</v>
      </c>
      <c r="M1917" t="s">
        <v>8347</v>
      </c>
      <c r="N1917" t="s">
        <v>46</v>
      </c>
      <c r="P1917" t="s">
        <v>12287</v>
      </c>
      <c r="Q1917" t="s">
        <v>10190</v>
      </c>
      <c r="R1917">
        <v>1</v>
      </c>
      <c r="S1917" t="s">
        <v>12137</v>
      </c>
      <c r="Y1917" s="4" t="s">
        <v>10719</v>
      </c>
      <c r="Z1917" s="9">
        <v>1</v>
      </c>
    </row>
    <row r="1918" spans="1:26" x14ac:dyDescent="0.25">
      <c r="A1918" t="s">
        <v>8341</v>
      </c>
      <c r="B1918" t="s">
        <v>8342</v>
      </c>
      <c r="C1918" t="s">
        <v>16</v>
      </c>
      <c r="D1918" t="s">
        <v>8343</v>
      </c>
      <c r="E1918" t="s">
        <v>18</v>
      </c>
      <c r="F1918" t="s">
        <v>8344</v>
      </c>
      <c r="G1918" t="s">
        <v>8345</v>
      </c>
      <c r="H1918" t="s">
        <v>8346</v>
      </c>
      <c r="I1918" t="s">
        <v>34</v>
      </c>
      <c r="J1918" t="s">
        <v>976</v>
      </c>
      <c r="K1918" t="s">
        <v>24</v>
      </c>
      <c r="L1918" t="s">
        <v>44</v>
      </c>
      <c r="M1918" t="s">
        <v>8347</v>
      </c>
      <c r="N1918" t="s">
        <v>46</v>
      </c>
      <c r="P1918" t="s">
        <v>10215</v>
      </c>
      <c r="Q1918" t="s">
        <v>12288</v>
      </c>
      <c r="R1918">
        <v>2</v>
      </c>
      <c r="S1918" t="s">
        <v>12137</v>
      </c>
      <c r="Y1918" s="4" t="s">
        <v>12320</v>
      </c>
      <c r="Z1918" s="9">
        <v>1</v>
      </c>
    </row>
    <row r="1919" spans="1:26" x14ac:dyDescent="0.25">
      <c r="A1919" t="s">
        <v>8341</v>
      </c>
      <c r="B1919" t="s">
        <v>8342</v>
      </c>
      <c r="C1919" t="s">
        <v>16</v>
      </c>
      <c r="D1919" t="s">
        <v>8343</v>
      </c>
      <c r="E1919" t="s">
        <v>18</v>
      </c>
      <c r="F1919" t="s">
        <v>8344</v>
      </c>
      <c r="G1919" t="s">
        <v>8345</v>
      </c>
      <c r="H1919" t="s">
        <v>8346</v>
      </c>
      <c r="I1919" t="s">
        <v>34</v>
      </c>
      <c r="J1919" t="s">
        <v>976</v>
      </c>
      <c r="K1919" t="s">
        <v>24</v>
      </c>
      <c r="L1919" t="s">
        <v>44</v>
      </c>
      <c r="M1919" t="s">
        <v>8347</v>
      </c>
      <c r="N1919" t="s">
        <v>46</v>
      </c>
      <c r="P1919" t="s">
        <v>12289</v>
      </c>
      <c r="Q1919" t="s">
        <v>10190</v>
      </c>
      <c r="R1919">
        <v>1</v>
      </c>
      <c r="S1919" t="s">
        <v>12137</v>
      </c>
      <c r="Y1919" s="4" t="s">
        <v>11332</v>
      </c>
      <c r="Z1919" s="9">
        <v>1</v>
      </c>
    </row>
    <row r="1920" spans="1:26" x14ac:dyDescent="0.25">
      <c r="A1920" t="s">
        <v>8341</v>
      </c>
      <c r="B1920" t="s">
        <v>8342</v>
      </c>
      <c r="C1920" t="s">
        <v>16</v>
      </c>
      <c r="D1920" t="s">
        <v>8343</v>
      </c>
      <c r="E1920" t="s">
        <v>18</v>
      </c>
      <c r="F1920" t="s">
        <v>8344</v>
      </c>
      <c r="G1920" t="s">
        <v>8345</v>
      </c>
      <c r="H1920" t="s">
        <v>8346</v>
      </c>
      <c r="I1920" t="s">
        <v>34</v>
      </c>
      <c r="J1920" t="s">
        <v>976</v>
      </c>
      <c r="K1920" t="s">
        <v>24</v>
      </c>
      <c r="L1920" t="s">
        <v>44</v>
      </c>
      <c r="M1920" t="s">
        <v>8347</v>
      </c>
      <c r="N1920" t="s">
        <v>46</v>
      </c>
      <c r="P1920" t="s">
        <v>12290</v>
      </c>
      <c r="Q1920" t="s">
        <v>10190</v>
      </c>
      <c r="R1920">
        <v>1</v>
      </c>
      <c r="S1920" t="s">
        <v>12137</v>
      </c>
      <c r="Y1920" s="4" t="s">
        <v>10553</v>
      </c>
      <c r="Z1920" s="9">
        <v>1</v>
      </c>
    </row>
    <row r="1921" spans="1:26" x14ac:dyDescent="0.25">
      <c r="A1921" t="s">
        <v>8341</v>
      </c>
      <c r="B1921" t="s">
        <v>8342</v>
      </c>
      <c r="C1921" t="s">
        <v>16</v>
      </c>
      <c r="D1921" t="s">
        <v>8343</v>
      </c>
      <c r="E1921" t="s">
        <v>18</v>
      </c>
      <c r="F1921" t="s">
        <v>8344</v>
      </c>
      <c r="G1921" t="s">
        <v>8345</v>
      </c>
      <c r="H1921" t="s">
        <v>8346</v>
      </c>
      <c r="I1921" t="s">
        <v>34</v>
      </c>
      <c r="J1921" t="s">
        <v>976</v>
      </c>
      <c r="K1921" t="s">
        <v>24</v>
      </c>
      <c r="L1921" t="s">
        <v>44</v>
      </c>
      <c r="M1921" t="s">
        <v>8347</v>
      </c>
      <c r="N1921" t="s">
        <v>46</v>
      </c>
      <c r="P1921" t="s">
        <v>12291</v>
      </c>
      <c r="Q1921" t="s">
        <v>10190</v>
      </c>
      <c r="R1921">
        <v>1</v>
      </c>
      <c r="S1921" t="s">
        <v>12137</v>
      </c>
      <c r="Y1921" s="4" t="s">
        <v>11271</v>
      </c>
      <c r="Z1921" s="9">
        <v>1</v>
      </c>
    </row>
    <row r="1922" spans="1:26" x14ac:dyDescent="0.25">
      <c r="A1922" t="s">
        <v>8341</v>
      </c>
      <c r="B1922" t="s">
        <v>8342</v>
      </c>
      <c r="C1922" t="s">
        <v>16</v>
      </c>
      <c r="D1922" t="s">
        <v>8343</v>
      </c>
      <c r="E1922" t="s">
        <v>18</v>
      </c>
      <c r="F1922" t="s">
        <v>8344</v>
      </c>
      <c r="G1922" t="s">
        <v>8345</v>
      </c>
      <c r="H1922" t="s">
        <v>8346</v>
      </c>
      <c r="I1922" t="s">
        <v>34</v>
      </c>
      <c r="J1922" t="s">
        <v>976</v>
      </c>
      <c r="K1922" t="s">
        <v>24</v>
      </c>
      <c r="L1922" t="s">
        <v>44</v>
      </c>
      <c r="M1922" t="s">
        <v>8347</v>
      </c>
      <c r="N1922" t="s">
        <v>46</v>
      </c>
      <c r="P1922" t="s">
        <v>12292</v>
      </c>
      <c r="Q1922" t="s">
        <v>10190</v>
      </c>
      <c r="R1922">
        <v>1</v>
      </c>
      <c r="S1922" t="s">
        <v>12137</v>
      </c>
      <c r="Y1922" s="4" t="s">
        <v>10551</v>
      </c>
      <c r="Z1922" s="9">
        <v>1</v>
      </c>
    </row>
    <row r="1923" spans="1:26" x14ac:dyDescent="0.25">
      <c r="A1923" t="s">
        <v>8341</v>
      </c>
      <c r="B1923" t="s">
        <v>8342</v>
      </c>
      <c r="C1923" t="s">
        <v>16</v>
      </c>
      <c r="D1923" t="s">
        <v>8343</v>
      </c>
      <c r="E1923" t="s">
        <v>18</v>
      </c>
      <c r="F1923" t="s">
        <v>8344</v>
      </c>
      <c r="G1923" t="s">
        <v>8345</v>
      </c>
      <c r="H1923" t="s">
        <v>8346</v>
      </c>
      <c r="I1923" t="s">
        <v>34</v>
      </c>
      <c r="J1923" t="s">
        <v>976</v>
      </c>
      <c r="K1923" t="s">
        <v>24</v>
      </c>
      <c r="L1923" t="s">
        <v>44</v>
      </c>
      <c r="M1923" t="s">
        <v>8347</v>
      </c>
      <c r="N1923" t="s">
        <v>46</v>
      </c>
      <c r="P1923" t="s">
        <v>12293</v>
      </c>
      <c r="Q1923" t="s">
        <v>10190</v>
      </c>
      <c r="R1923">
        <v>1</v>
      </c>
      <c r="S1923" t="s">
        <v>12137</v>
      </c>
      <c r="Y1923" s="4" t="s">
        <v>11688</v>
      </c>
      <c r="Z1923" s="9">
        <v>1</v>
      </c>
    </row>
    <row r="1924" spans="1:26" x14ac:dyDescent="0.25">
      <c r="A1924" t="s">
        <v>8341</v>
      </c>
      <c r="B1924" t="s">
        <v>8342</v>
      </c>
      <c r="C1924" t="s">
        <v>16</v>
      </c>
      <c r="D1924" t="s">
        <v>8343</v>
      </c>
      <c r="E1924" t="s">
        <v>18</v>
      </c>
      <c r="F1924" t="s">
        <v>8344</v>
      </c>
      <c r="G1924" t="s">
        <v>8345</v>
      </c>
      <c r="H1924" t="s">
        <v>8346</v>
      </c>
      <c r="I1924" t="s">
        <v>34</v>
      </c>
      <c r="J1924" t="s">
        <v>976</v>
      </c>
      <c r="K1924" t="s">
        <v>24</v>
      </c>
      <c r="L1924" t="s">
        <v>44</v>
      </c>
      <c r="M1924" t="s">
        <v>8347</v>
      </c>
      <c r="N1924" t="s">
        <v>46</v>
      </c>
      <c r="P1924" t="s">
        <v>12294</v>
      </c>
      <c r="Q1924" t="s">
        <v>10190</v>
      </c>
      <c r="R1924">
        <v>1</v>
      </c>
      <c r="S1924" t="s">
        <v>12137</v>
      </c>
      <c r="Y1924" s="4" t="s">
        <v>10554</v>
      </c>
      <c r="Z1924" s="9">
        <v>1</v>
      </c>
    </row>
    <row r="1925" spans="1:26" x14ac:dyDescent="0.25">
      <c r="A1925" t="s">
        <v>8341</v>
      </c>
      <c r="B1925" t="s">
        <v>8342</v>
      </c>
      <c r="C1925" t="s">
        <v>16</v>
      </c>
      <c r="D1925" t="s">
        <v>8343</v>
      </c>
      <c r="E1925" t="s">
        <v>18</v>
      </c>
      <c r="F1925" t="s">
        <v>8344</v>
      </c>
      <c r="G1925" t="s">
        <v>8345</v>
      </c>
      <c r="H1925" t="s">
        <v>8346</v>
      </c>
      <c r="I1925" t="s">
        <v>34</v>
      </c>
      <c r="J1925" t="s">
        <v>976</v>
      </c>
      <c r="K1925" t="s">
        <v>24</v>
      </c>
      <c r="L1925" t="s">
        <v>44</v>
      </c>
      <c r="M1925" t="s">
        <v>8347</v>
      </c>
      <c r="N1925" t="s">
        <v>46</v>
      </c>
      <c r="P1925" t="s">
        <v>12295</v>
      </c>
      <c r="Q1925" t="s">
        <v>10190</v>
      </c>
      <c r="R1925">
        <v>1</v>
      </c>
      <c r="S1925" t="s">
        <v>12137</v>
      </c>
      <c r="Y1925" s="4" t="s">
        <v>10497</v>
      </c>
      <c r="Z1925" s="9">
        <v>1</v>
      </c>
    </row>
    <row r="1926" spans="1:26" x14ac:dyDescent="0.25">
      <c r="A1926" t="s">
        <v>8341</v>
      </c>
      <c r="B1926" t="s">
        <v>8342</v>
      </c>
      <c r="C1926" t="s">
        <v>16</v>
      </c>
      <c r="D1926" t="s">
        <v>8343</v>
      </c>
      <c r="E1926" t="s">
        <v>18</v>
      </c>
      <c r="F1926" t="s">
        <v>8344</v>
      </c>
      <c r="G1926" t="s">
        <v>8345</v>
      </c>
      <c r="H1926" t="s">
        <v>8346</v>
      </c>
      <c r="I1926" t="s">
        <v>34</v>
      </c>
      <c r="J1926" t="s">
        <v>976</v>
      </c>
      <c r="K1926" t="s">
        <v>24</v>
      </c>
      <c r="L1926" t="s">
        <v>44</v>
      </c>
      <c r="M1926" t="s">
        <v>8347</v>
      </c>
      <c r="N1926" t="s">
        <v>46</v>
      </c>
      <c r="P1926" t="s">
        <v>12296</v>
      </c>
      <c r="Q1926" t="s">
        <v>10190</v>
      </c>
      <c r="R1926">
        <v>1</v>
      </c>
      <c r="S1926" t="s">
        <v>12137</v>
      </c>
      <c r="Y1926" s="4" t="s">
        <v>13233</v>
      </c>
      <c r="Z1926" s="9">
        <v>1</v>
      </c>
    </row>
    <row r="1927" spans="1:26" x14ac:dyDescent="0.25">
      <c r="A1927" t="s">
        <v>8341</v>
      </c>
      <c r="B1927" t="s">
        <v>8342</v>
      </c>
      <c r="C1927" t="s">
        <v>16</v>
      </c>
      <c r="D1927" t="s">
        <v>8343</v>
      </c>
      <c r="E1927" t="s">
        <v>18</v>
      </c>
      <c r="F1927" t="s">
        <v>8344</v>
      </c>
      <c r="G1927" t="s">
        <v>8345</v>
      </c>
      <c r="H1927" t="s">
        <v>8346</v>
      </c>
      <c r="I1927" t="s">
        <v>34</v>
      </c>
      <c r="J1927" t="s">
        <v>976</v>
      </c>
      <c r="K1927" t="s">
        <v>24</v>
      </c>
      <c r="L1927" t="s">
        <v>44</v>
      </c>
      <c r="M1927" t="s">
        <v>8347</v>
      </c>
      <c r="N1927" t="s">
        <v>46</v>
      </c>
      <c r="P1927" t="s">
        <v>12297</v>
      </c>
      <c r="Q1927" t="s">
        <v>10190</v>
      </c>
      <c r="R1927">
        <v>1</v>
      </c>
      <c r="S1927" t="s">
        <v>12137</v>
      </c>
      <c r="Y1927" s="4" t="s">
        <v>10223</v>
      </c>
      <c r="Z1927" s="9">
        <v>1</v>
      </c>
    </row>
    <row r="1928" spans="1:26" x14ac:dyDescent="0.25">
      <c r="A1928" t="s">
        <v>8341</v>
      </c>
      <c r="B1928" t="s">
        <v>8342</v>
      </c>
      <c r="C1928" t="s">
        <v>16</v>
      </c>
      <c r="D1928" t="s">
        <v>8343</v>
      </c>
      <c r="E1928" t="s">
        <v>18</v>
      </c>
      <c r="F1928" t="s">
        <v>8344</v>
      </c>
      <c r="G1928" t="s">
        <v>8345</v>
      </c>
      <c r="H1928" t="s">
        <v>8346</v>
      </c>
      <c r="I1928" t="s">
        <v>34</v>
      </c>
      <c r="J1928" t="s">
        <v>976</v>
      </c>
      <c r="K1928" t="s">
        <v>24</v>
      </c>
      <c r="L1928" t="s">
        <v>44</v>
      </c>
      <c r="M1928" t="s">
        <v>8347</v>
      </c>
      <c r="N1928" t="s">
        <v>46</v>
      </c>
      <c r="P1928" t="s">
        <v>12298</v>
      </c>
      <c r="Q1928" t="s">
        <v>10190</v>
      </c>
      <c r="R1928">
        <v>1</v>
      </c>
      <c r="S1928" t="s">
        <v>12137</v>
      </c>
      <c r="Y1928" s="4" t="s">
        <v>4133</v>
      </c>
      <c r="Z1928" s="9">
        <v>1</v>
      </c>
    </row>
    <row r="1929" spans="1:26" x14ac:dyDescent="0.25">
      <c r="A1929" t="s">
        <v>8341</v>
      </c>
      <c r="B1929" t="s">
        <v>8342</v>
      </c>
      <c r="C1929" t="s">
        <v>16</v>
      </c>
      <c r="D1929" t="s">
        <v>8343</v>
      </c>
      <c r="E1929" t="s">
        <v>18</v>
      </c>
      <c r="F1929" t="s">
        <v>8344</v>
      </c>
      <c r="G1929" t="s">
        <v>8345</v>
      </c>
      <c r="H1929" t="s">
        <v>8346</v>
      </c>
      <c r="I1929" t="s">
        <v>34</v>
      </c>
      <c r="J1929" t="s">
        <v>976</v>
      </c>
      <c r="K1929" t="s">
        <v>24</v>
      </c>
      <c r="L1929" t="s">
        <v>44</v>
      </c>
      <c r="M1929" t="s">
        <v>8347</v>
      </c>
      <c r="N1929" t="s">
        <v>46</v>
      </c>
      <c r="P1929" t="s">
        <v>12299</v>
      </c>
      <c r="Q1929" t="s">
        <v>10190</v>
      </c>
      <c r="R1929">
        <v>1</v>
      </c>
      <c r="S1929" t="s">
        <v>12137</v>
      </c>
      <c r="Y1929" s="4" t="s">
        <v>12258</v>
      </c>
      <c r="Z1929" s="9">
        <v>1</v>
      </c>
    </row>
    <row r="1930" spans="1:26" x14ac:dyDescent="0.25">
      <c r="A1930" t="s">
        <v>8341</v>
      </c>
      <c r="B1930" t="s">
        <v>8342</v>
      </c>
      <c r="C1930" t="s">
        <v>16</v>
      </c>
      <c r="D1930" t="s">
        <v>8343</v>
      </c>
      <c r="E1930" t="s">
        <v>18</v>
      </c>
      <c r="F1930" t="s">
        <v>8344</v>
      </c>
      <c r="G1930" t="s">
        <v>8345</v>
      </c>
      <c r="H1930" t="s">
        <v>8346</v>
      </c>
      <c r="I1930" t="s">
        <v>34</v>
      </c>
      <c r="J1930" t="s">
        <v>976</v>
      </c>
      <c r="K1930" t="s">
        <v>24</v>
      </c>
      <c r="L1930" t="s">
        <v>44</v>
      </c>
      <c r="M1930" t="s">
        <v>8347</v>
      </c>
      <c r="N1930" t="s">
        <v>46</v>
      </c>
      <c r="P1930" t="s">
        <v>12300</v>
      </c>
      <c r="Q1930" t="s">
        <v>10190</v>
      </c>
      <c r="R1930">
        <v>1</v>
      </c>
      <c r="S1930" t="s">
        <v>12137</v>
      </c>
      <c r="Y1930" s="4" t="s">
        <v>12872</v>
      </c>
      <c r="Z1930" s="9">
        <v>1</v>
      </c>
    </row>
    <row r="1931" spans="1:26" x14ac:dyDescent="0.25">
      <c r="A1931" t="s">
        <v>8341</v>
      </c>
      <c r="B1931" t="s">
        <v>8342</v>
      </c>
      <c r="C1931" t="s">
        <v>16</v>
      </c>
      <c r="D1931" t="s">
        <v>8343</v>
      </c>
      <c r="E1931" t="s">
        <v>18</v>
      </c>
      <c r="F1931" t="s">
        <v>8344</v>
      </c>
      <c r="G1931" t="s">
        <v>8345</v>
      </c>
      <c r="H1931" t="s">
        <v>8346</v>
      </c>
      <c r="I1931" t="s">
        <v>34</v>
      </c>
      <c r="J1931" t="s">
        <v>976</v>
      </c>
      <c r="K1931" t="s">
        <v>24</v>
      </c>
      <c r="L1931" t="s">
        <v>44</v>
      </c>
      <c r="M1931" t="s">
        <v>8347</v>
      </c>
      <c r="N1931" t="s">
        <v>46</v>
      </c>
      <c r="P1931" t="s">
        <v>12301</v>
      </c>
      <c r="Q1931" t="s">
        <v>10190</v>
      </c>
      <c r="R1931">
        <v>1</v>
      </c>
      <c r="S1931" t="s">
        <v>12137</v>
      </c>
      <c r="Y1931" s="4" t="s">
        <v>12228</v>
      </c>
      <c r="Z1931" s="9">
        <v>1</v>
      </c>
    </row>
    <row r="1932" spans="1:26" x14ac:dyDescent="0.25">
      <c r="A1932" t="s">
        <v>8341</v>
      </c>
      <c r="B1932" t="s">
        <v>8342</v>
      </c>
      <c r="C1932" t="s">
        <v>16</v>
      </c>
      <c r="D1932" t="s">
        <v>8343</v>
      </c>
      <c r="E1932" t="s">
        <v>18</v>
      </c>
      <c r="F1932" t="s">
        <v>8344</v>
      </c>
      <c r="G1932" t="s">
        <v>8345</v>
      </c>
      <c r="H1932" t="s">
        <v>8346</v>
      </c>
      <c r="I1932" t="s">
        <v>34</v>
      </c>
      <c r="J1932" t="s">
        <v>976</v>
      </c>
      <c r="K1932" t="s">
        <v>24</v>
      </c>
      <c r="L1932" t="s">
        <v>44</v>
      </c>
      <c r="M1932" t="s">
        <v>8347</v>
      </c>
      <c r="N1932" t="s">
        <v>46</v>
      </c>
      <c r="P1932" t="s">
        <v>12302</v>
      </c>
      <c r="Q1932" t="s">
        <v>10190</v>
      </c>
      <c r="R1932">
        <v>1</v>
      </c>
      <c r="S1932" t="s">
        <v>12137</v>
      </c>
      <c r="Y1932" s="4" t="s">
        <v>10433</v>
      </c>
      <c r="Z1932" s="9">
        <v>1</v>
      </c>
    </row>
    <row r="1933" spans="1:26" x14ac:dyDescent="0.25">
      <c r="A1933" t="s">
        <v>8341</v>
      </c>
      <c r="B1933" t="s">
        <v>8342</v>
      </c>
      <c r="C1933" t="s">
        <v>16</v>
      </c>
      <c r="D1933" t="s">
        <v>8343</v>
      </c>
      <c r="E1933" t="s">
        <v>18</v>
      </c>
      <c r="F1933" t="s">
        <v>8344</v>
      </c>
      <c r="G1933" t="s">
        <v>8345</v>
      </c>
      <c r="H1933" t="s">
        <v>8346</v>
      </c>
      <c r="I1933" t="s">
        <v>34</v>
      </c>
      <c r="J1933" t="s">
        <v>976</v>
      </c>
      <c r="K1933" t="s">
        <v>24</v>
      </c>
      <c r="L1933" t="s">
        <v>44</v>
      </c>
      <c r="M1933" t="s">
        <v>8347</v>
      </c>
      <c r="N1933" t="s">
        <v>46</v>
      </c>
      <c r="P1933" t="s">
        <v>12303</v>
      </c>
      <c r="Q1933" t="s">
        <v>10190</v>
      </c>
      <c r="R1933">
        <v>1</v>
      </c>
      <c r="S1933" t="s">
        <v>12137</v>
      </c>
      <c r="Y1933" s="4" t="s">
        <v>13192</v>
      </c>
      <c r="Z1933" s="9">
        <v>1</v>
      </c>
    </row>
    <row r="1934" spans="1:26" x14ac:dyDescent="0.25">
      <c r="A1934" t="s">
        <v>8341</v>
      </c>
      <c r="B1934" t="s">
        <v>8342</v>
      </c>
      <c r="C1934" t="s">
        <v>16</v>
      </c>
      <c r="D1934" t="s">
        <v>8343</v>
      </c>
      <c r="E1934" t="s">
        <v>18</v>
      </c>
      <c r="F1934" t="s">
        <v>8344</v>
      </c>
      <c r="G1934" t="s">
        <v>8345</v>
      </c>
      <c r="H1934" t="s">
        <v>8346</v>
      </c>
      <c r="I1934" t="s">
        <v>34</v>
      </c>
      <c r="J1934" t="s">
        <v>976</v>
      </c>
      <c r="K1934" t="s">
        <v>24</v>
      </c>
      <c r="L1934" t="s">
        <v>44</v>
      </c>
      <c r="M1934" t="s">
        <v>8347</v>
      </c>
      <c r="N1934" t="s">
        <v>46</v>
      </c>
      <c r="P1934" t="s">
        <v>12304</v>
      </c>
      <c r="Q1934" t="s">
        <v>10190</v>
      </c>
      <c r="R1934">
        <v>1</v>
      </c>
      <c r="S1934" t="s">
        <v>12137</v>
      </c>
      <c r="Y1934" s="4" t="s">
        <v>11606</v>
      </c>
      <c r="Z1934" s="9">
        <v>1</v>
      </c>
    </row>
    <row r="1935" spans="1:26" x14ac:dyDescent="0.25">
      <c r="A1935" t="s">
        <v>8341</v>
      </c>
      <c r="B1935" t="s">
        <v>8342</v>
      </c>
      <c r="C1935" t="s">
        <v>16</v>
      </c>
      <c r="D1935" t="s">
        <v>8343</v>
      </c>
      <c r="E1935" t="s">
        <v>18</v>
      </c>
      <c r="F1935" t="s">
        <v>8344</v>
      </c>
      <c r="G1935" t="s">
        <v>8345</v>
      </c>
      <c r="H1935" t="s">
        <v>8346</v>
      </c>
      <c r="I1935" t="s">
        <v>34</v>
      </c>
      <c r="J1935" t="s">
        <v>976</v>
      </c>
      <c r="K1935" t="s">
        <v>24</v>
      </c>
      <c r="L1935" t="s">
        <v>44</v>
      </c>
      <c r="M1935" t="s">
        <v>8347</v>
      </c>
      <c r="N1935" t="s">
        <v>46</v>
      </c>
      <c r="P1935" t="s">
        <v>12305</v>
      </c>
      <c r="Q1935" t="s">
        <v>10190</v>
      </c>
      <c r="R1935">
        <v>1</v>
      </c>
      <c r="S1935" t="s">
        <v>12137</v>
      </c>
      <c r="Y1935" s="4" t="s">
        <v>13054</v>
      </c>
      <c r="Z1935" s="9">
        <v>1</v>
      </c>
    </row>
    <row r="1936" spans="1:26" x14ac:dyDescent="0.25">
      <c r="A1936" t="s">
        <v>8341</v>
      </c>
      <c r="B1936" t="s">
        <v>8342</v>
      </c>
      <c r="C1936" t="s">
        <v>16</v>
      </c>
      <c r="D1936" t="s">
        <v>8343</v>
      </c>
      <c r="E1936" t="s">
        <v>18</v>
      </c>
      <c r="F1936" t="s">
        <v>8344</v>
      </c>
      <c r="G1936" t="s">
        <v>8345</v>
      </c>
      <c r="H1936" t="s">
        <v>8346</v>
      </c>
      <c r="I1936" t="s">
        <v>34</v>
      </c>
      <c r="J1936" t="s">
        <v>976</v>
      </c>
      <c r="K1936" t="s">
        <v>24</v>
      </c>
      <c r="L1936" t="s">
        <v>44</v>
      </c>
      <c r="M1936" t="s">
        <v>8347</v>
      </c>
      <c r="N1936" t="s">
        <v>46</v>
      </c>
      <c r="P1936" t="s">
        <v>12306</v>
      </c>
      <c r="Q1936" t="s">
        <v>10190</v>
      </c>
      <c r="R1936">
        <v>1</v>
      </c>
      <c r="S1936" t="s">
        <v>12137</v>
      </c>
      <c r="Y1936" s="4" t="s">
        <v>11542</v>
      </c>
      <c r="Z1936" s="9">
        <v>1</v>
      </c>
    </row>
    <row r="1937" spans="1:26" x14ac:dyDescent="0.25">
      <c r="A1937" t="s">
        <v>8341</v>
      </c>
      <c r="B1937" t="s">
        <v>8342</v>
      </c>
      <c r="C1937" t="s">
        <v>16</v>
      </c>
      <c r="D1937" t="s">
        <v>8343</v>
      </c>
      <c r="E1937" t="s">
        <v>18</v>
      </c>
      <c r="F1937" t="s">
        <v>8344</v>
      </c>
      <c r="G1937" t="s">
        <v>8345</v>
      </c>
      <c r="H1937" t="s">
        <v>8346</v>
      </c>
      <c r="I1937" t="s">
        <v>34</v>
      </c>
      <c r="J1937" t="s">
        <v>976</v>
      </c>
      <c r="K1937" t="s">
        <v>24</v>
      </c>
      <c r="L1937" t="s">
        <v>44</v>
      </c>
      <c r="M1937" t="s">
        <v>8347</v>
      </c>
      <c r="N1937" t="s">
        <v>46</v>
      </c>
      <c r="P1937" t="s">
        <v>12307</v>
      </c>
      <c r="Q1937" t="s">
        <v>10190</v>
      </c>
      <c r="R1937">
        <v>1</v>
      </c>
      <c r="S1937" t="s">
        <v>12137</v>
      </c>
      <c r="Y1937" s="4" t="s">
        <v>11805</v>
      </c>
      <c r="Z1937" s="9">
        <v>1</v>
      </c>
    </row>
    <row r="1938" spans="1:26" x14ac:dyDescent="0.25">
      <c r="A1938" t="s">
        <v>8341</v>
      </c>
      <c r="B1938" t="s">
        <v>8342</v>
      </c>
      <c r="C1938" t="s">
        <v>16</v>
      </c>
      <c r="D1938" t="s">
        <v>8343</v>
      </c>
      <c r="E1938" t="s">
        <v>18</v>
      </c>
      <c r="F1938" t="s">
        <v>8344</v>
      </c>
      <c r="G1938" t="s">
        <v>8345</v>
      </c>
      <c r="H1938" t="s">
        <v>8346</v>
      </c>
      <c r="I1938" t="s">
        <v>34</v>
      </c>
      <c r="J1938" t="s">
        <v>976</v>
      </c>
      <c r="K1938" t="s">
        <v>24</v>
      </c>
      <c r="L1938" t="s">
        <v>44</v>
      </c>
      <c r="M1938" t="s">
        <v>8347</v>
      </c>
      <c r="N1938" t="s">
        <v>46</v>
      </c>
      <c r="P1938" t="s">
        <v>12308</v>
      </c>
      <c r="Q1938" t="s">
        <v>10190</v>
      </c>
      <c r="R1938">
        <v>1</v>
      </c>
      <c r="S1938" t="s">
        <v>12137</v>
      </c>
      <c r="Y1938" s="4" t="s">
        <v>12774</v>
      </c>
      <c r="Z1938" s="9">
        <v>1</v>
      </c>
    </row>
    <row r="1939" spans="1:26" x14ac:dyDescent="0.25">
      <c r="A1939" t="s">
        <v>8341</v>
      </c>
      <c r="B1939" t="s">
        <v>8342</v>
      </c>
      <c r="C1939" t="s">
        <v>16</v>
      </c>
      <c r="D1939" t="s">
        <v>8343</v>
      </c>
      <c r="E1939" t="s">
        <v>18</v>
      </c>
      <c r="F1939" t="s">
        <v>8344</v>
      </c>
      <c r="G1939" t="s">
        <v>8345</v>
      </c>
      <c r="H1939" t="s">
        <v>8346</v>
      </c>
      <c r="I1939" t="s">
        <v>34</v>
      </c>
      <c r="J1939" t="s">
        <v>976</v>
      </c>
      <c r="K1939" t="s">
        <v>24</v>
      </c>
      <c r="L1939" t="s">
        <v>44</v>
      </c>
      <c r="M1939" t="s">
        <v>8347</v>
      </c>
      <c r="N1939" t="s">
        <v>46</v>
      </c>
      <c r="P1939" t="s">
        <v>12309</v>
      </c>
      <c r="Q1939" t="s">
        <v>10190</v>
      </c>
      <c r="R1939">
        <v>1</v>
      </c>
      <c r="S1939" t="s">
        <v>12137</v>
      </c>
      <c r="Y1939" s="4" t="s">
        <v>12824</v>
      </c>
      <c r="Z1939" s="9">
        <v>1</v>
      </c>
    </row>
    <row r="1940" spans="1:26" x14ac:dyDescent="0.25">
      <c r="A1940" t="s">
        <v>8341</v>
      </c>
      <c r="B1940" t="s">
        <v>8342</v>
      </c>
      <c r="C1940" t="s">
        <v>16</v>
      </c>
      <c r="D1940" t="s">
        <v>8343</v>
      </c>
      <c r="E1940" t="s">
        <v>18</v>
      </c>
      <c r="F1940" t="s">
        <v>8344</v>
      </c>
      <c r="G1940" t="s">
        <v>8345</v>
      </c>
      <c r="H1940" t="s">
        <v>8346</v>
      </c>
      <c r="I1940" t="s">
        <v>34</v>
      </c>
      <c r="J1940" t="s">
        <v>976</v>
      </c>
      <c r="K1940" t="s">
        <v>24</v>
      </c>
      <c r="L1940" t="s">
        <v>44</v>
      </c>
      <c r="M1940" t="s">
        <v>8347</v>
      </c>
      <c r="N1940" t="s">
        <v>46</v>
      </c>
      <c r="P1940" t="s">
        <v>12310</v>
      </c>
      <c r="Q1940" t="s">
        <v>10190</v>
      </c>
      <c r="R1940">
        <v>1</v>
      </c>
      <c r="S1940" t="s">
        <v>12137</v>
      </c>
      <c r="Y1940" s="4" t="s">
        <v>11748</v>
      </c>
      <c r="Z1940" s="9">
        <v>1</v>
      </c>
    </row>
    <row r="1941" spans="1:26" x14ac:dyDescent="0.25">
      <c r="A1941" t="s">
        <v>8341</v>
      </c>
      <c r="B1941" t="s">
        <v>8342</v>
      </c>
      <c r="C1941" t="s">
        <v>16</v>
      </c>
      <c r="D1941" t="s">
        <v>8343</v>
      </c>
      <c r="E1941" t="s">
        <v>18</v>
      </c>
      <c r="F1941" t="s">
        <v>8344</v>
      </c>
      <c r="G1941" t="s">
        <v>8345</v>
      </c>
      <c r="H1941" t="s">
        <v>8346</v>
      </c>
      <c r="I1941" t="s">
        <v>34</v>
      </c>
      <c r="J1941" t="s">
        <v>976</v>
      </c>
      <c r="K1941" t="s">
        <v>24</v>
      </c>
      <c r="L1941" t="s">
        <v>44</v>
      </c>
      <c r="M1941" t="s">
        <v>8347</v>
      </c>
      <c r="N1941" t="s">
        <v>46</v>
      </c>
      <c r="P1941" t="s">
        <v>12311</v>
      </c>
      <c r="Q1941" t="s">
        <v>10190</v>
      </c>
      <c r="R1941">
        <v>1</v>
      </c>
      <c r="S1941" t="s">
        <v>12137</v>
      </c>
      <c r="Y1941" s="4" t="s">
        <v>12587</v>
      </c>
      <c r="Z1941" s="9">
        <v>1</v>
      </c>
    </row>
    <row r="1942" spans="1:26" x14ac:dyDescent="0.25">
      <c r="A1942" t="s">
        <v>8341</v>
      </c>
      <c r="B1942" t="s">
        <v>8342</v>
      </c>
      <c r="C1942" t="s">
        <v>16</v>
      </c>
      <c r="D1942" t="s">
        <v>8343</v>
      </c>
      <c r="E1942" t="s">
        <v>18</v>
      </c>
      <c r="F1942" t="s">
        <v>8344</v>
      </c>
      <c r="G1942" t="s">
        <v>8345</v>
      </c>
      <c r="H1942" t="s">
        <v>8346</v>
      </c>
      <c r="I1942" t="s">
        <v>34</v>
      </c>
      <c r="J1942" t="s">
        <v>976</v>
      </c>
      <c r="K1942" t="s">
        <v>24</v>
      </c>
      <c r="L1942" t="s">
        <v>44</v>
      </c>
      <c r="M1942" t="s">
        <v>8347</v>
      </c>
      <c r="N1942" t="s">
        <v>46</v>
      </c>
      <c r="P1942" t="s">
        <v>12312</v>
      </c>
      <c r="Q1942" t="s">
        <v>10190</v>
      </c>
      <c r="R1942">
        <v>1</v>
      </c>
      <c r="S1942" t="s">
        <v>12137</v>
      </c>
      <c r="Y1942" s="4" t="s">
        <v>11302</v>
      </c>
      <c r="Z1942" s="9">
        <v>1</v>
      </c>
    </row>
    <row r="1943" spans="1:26" x14ac:dyDescent="0.25">
      <c r="A1943" t="s">
        <v>8341</v>
      </c>
      <c r="B1943" t="s">
        <v>8342</v>
      </c>
      <c r="C1943" t="s">
        <v>16</v>
      </c>
      <c r="D1943" t="s">
        <v>8343</v>
      </c>
      <c r="E1943" t="s">
        <v>18</v>
      </c>
      <c r="F1943" t="s">
        <v>8344</v>
      </c>
      <c r="G1943" t="s">
        <v>8345</v>
      </c>
      <c r="H1943" t="s">
        <v>8346</v>
      </c>
      <c r="I1943" t="s">
        <v>34</v>
      </c>
      <c r="J1943" t="s">
        <v>976</v>
      </c>
      <c r="K1943" t="s">
        <v>24</v>
      </c>
      <c r="L1943" t="s">
        <v>44</v>
      </c>
      <c r="M1943" t="s">
        <v>8347</v>
      </c>
      <c r="N1943" t="s">
        <v>46</v>
      </c>
      <c r="P1943" t="s">
        <v>12313</v>
      </c>
      <c r="Q1943" t="s">
        <v>10190</v>
      </c>
      <c r="R1943">
        <v>1</v>
      </c>
      <c r="S1943" t="s">
        <v>12137</v>
      </c>
      <c r="Y1943" s="4" t="s">
        <v>12448</v>
      </c>
      <c r="Z1943" s="9">
        <v>1</v>
      </c>
    </row>
    <row r="1944" spans="1:26" x14ac:dyDescent="0.25">
      <c r="A1944" t="s">
        <v>8341</v>
      </c>
      <c r="B1944" t="s">
        <v>8342</v>
      </c>
      <c r="C1944" t="s">
        <v>16</v>
      </c>
      <c r="D1944" t="s">
        <v>8343</v>
      </c>
      <c r="E1944" t="s">
        <v>18</v>
      </c>
      <c r="F1944" t="s">
        <v>8344</v>
      </c>
      <c r="G1944" t="s">
        <v>8345</v>
      </c>
      <c r="H1944" t="s">
        <v>8346</v>
      </c>
      <c r="I1944" t="s">
        <v>34</v>
      </c>
      <c r="J1944" t="s">
        <v>976</v>
      </c>
      <c r="K1944" t="s">
        <v>24</v>
      </c>
      <c r="L1944" t="s">
        <v>44</v>
      </c>
      <c r="M1944" t="s">
        <v>8347</v>
      </c>
      <c r="N1944" t="s">
        <v>46</v>
      </c>
      <c r="P1944" t="s">
        <v>12314</v>
      </c>
      <c r="Q1944" t="s">
        <v>10190</v>
      </c>
      <c r="R1944">
        <v>1</v>
      </c>
      <c r="S1944" t="s">
        <v>12137</v>
      </c>
      <c r="Y1944" s="4" t="s">
        <v>13187</v>
      </c>
      <c r="Z1944" s="9">
        <v>1</v>
      </c>
    </row>
    <row r="1945" spans="1:26" x14ac:dyDescent="0.25">
      <c r="A1945" t="s">
        <v>8341</v>
      </c>
      <c r="B1945" t="s">
        <v>8342</v>
      </c>
      <c r="C1945" t="s">
        <v>16</v>
      </c>
      <c r="D1945" t="s">
        <v>8343</v>
      </c>
      <c r="E1945" t="s">
        <v>18</v>
      </c>
      <c r="F1945" t="s">
        <v>8344</v>
      </c>
      <c r="G1945" t="s">
        <v>8345</v>
      </c>
      <c r="H1945" t="s">
        <v>8346</v>
      </c>
      <c r="I1945" t="s">
        <v>34</v>
      </c>
      <c r="J1945" t="s">
        <v>976</v>
      </c>
      <c r="K1945" t="s">
        <v>24</v>
      </c>
      <c r="L1945" t="s">
        <v>44</v>
      </c>
      <c r="M1945" t="s">
        <v>8347</v>
      </c>
      <c r="N1945" t="s">
        <v>46</v>
      </c>
      <c r="P1945" t="s">
        <v>12315</v>
      </c>
      <c r="Q1945" t="s">
        <v>10190</v>
      </c>
      <c r="R1945">
        <v>1</v>
      </c>
      <c r="S1945" t="s">
        <v>12137</v>
      </c>
      <c r="Y1945" s="4" t="s">
        <v>13111</v>
      </c>
      <c r="Z1945" s="9">
        <v>1</v>
      </c>
    </row>
    <row r="1946" spans="1:26" x14ac:dyDescent="0.25">
      <c r="A1946" t="s">
        <v>8341</v>
      </c>
      <c r="B1946" t="s">
        <v>8342</v>
      </c>
      <c r="C1946" t="s">
        <v>16</v>
      </c>
      <c r="D1946" t="s">
        <v>8343</v>
      </c>
      <c r="E1946" t="s">
        <v>18</v>
      </c>
      <c r="F1946" t="s">
        <v>8344</v>
      </c>
      <c r="G1946" t="s">
        <v>8345</v>
      </c>
      <c r="H1946" t="s">
        <v>8346</v>
      </c>
      <c r="I1946" t="s">
        <v>34</v>
      </c>
      <c r="J1946" t="s">
        <v>976</v>
      </c>
      <c r="K1946" t="s">
        <v>24</v>
      </c>
      <c r="L1946" t="s">
        <v>44</v>
      </c>
      <c r="M1946" t="s">
        <v>8347</v>
      </c>
      <c r="N1946" t="s">
        <v>46</v>
      </c>
      <c r="P1946" t="s">
        <v>12316</v>
      </c>
      <c r="Q1946" t="s">
        <v>10190</v>
      </c>
      <c r="R1946">
        <v>1</v>
      </c>
      <c r="S1946" t="s">
        <v>12137</v>
      </c>
      <c r="Y1946" s="4" t="s">
        <v>11582</v>
      </c>
      <c r="Z1946" s="9">
        <v>1</v>
      </c>
    </row>
    <row r="1947" spans="1:26" x14ac:dyDescent="0.25">
      <c r="A1947" t="s">
        <v>8341</v>
      </c>
      <c r="B1947" t="s">
        <v>8342</v>
      </c>
      <c r="C1947" t="s">
        <v>16</v>
      </c>
      <c r="D1947" t="s">
        <v>8343</v>
      </c>
      <c r="E1947" t="s">
        <v>18</v>
      </c>
      <c r="F1947" t="s">
        <v>8344</v>
      </c>
      <c r="G1947" t="s">
        <v>8345</v>
      </c>
      <c r="H1947" t="s">
        <v>8346</v>
      </c>
      <c r="I1947" t="s">
        <v>34</v>
      </c>
      <c r="J1947" t="s">
        <v>976</v>
      </c>
      <c r="K1947" t="s">
        <v>24</v>
      </c>
      <c r="L1947" t="s">
        <v>44</v>
      </c>
      <c r="M1947" t="s">
        <v>8347</v>
      </c>
      <c r="N1947" t="s">
        <v>46</v>
      </c>
      <c r="P1947" t="s">
        <v>12317</v>
      </c>
      <c r="Q1947" t="s">
        <v>10190</v>
      </c>
      <c r="R1947">
        <v>1</v>
      </c>
      <c r="S1947" t="s">
        <v>12137</v>
      </c>
      <c r="Y1947" s="4" t="s">
        <v>11598</v>
      </c>
      <c r="Z1947" s="9">
        <v>1</v>
      </c>
    </row>
    <row r="1948" spans="1:26" x14ac:dyDescent="0.25">
      <c r="A1948" t="s">
        <v>8341</v>
      </c>
      <c r="B1948" t="s">
        <v>8342</v>
      </c>
      <c r="C1948" t="s">
        <v>16</v>
      </c>
      <c r="D1948" t="s">
        <v>8343</v>
      </c>
      <c r="E1948" t="s">
        <v>18</v>
      </c>
      <c r="F1948" t="s">
        <v>8344</v>
      </c>
      <c r="G1948" t="s">
        <v>8345</v>
      </c>
      <c r="H1948" t="s">
        <v>8346</v>
      </c>
      <c r="I1948" t="s">
        <v>34</v>
      </c>
      <c r="J1948" t="s">
        <v>976</v>
      </c>
      <c r="K1948" t="s">
        <v>24</v>
      </c>
      <c r="L1948" t="s">
        <v>44</v>
      </c>
      <c r="M1948" t="s">
        <v>8347</v>
      </c>
      <c r="N1948" t="s">
        <v>46</v>
      </c>
      <c r="P1948" t="s">
        <v>12318</v>
      </c>
      <c r="Q1948" t="s">
        <v>10190</v>
      </c>
      <c r="R1948">
        <v>1</v>
      </c>
      <c r="S1948" t="s">
        <v>12137</v>
      </c>
      <c r="Y1948" s="4" t="s">
        <v>12874</v>
      </c>
      <c r="Z1948" s="9">
        <v>1</v>
      </c>
    </row>
    <row r="1949" spans="1:26" x14ac:dyDescent="0.25">
      <c r="A1949" t="s">
        <v>8341</v>
      </c>
      <c r="B1949" t="s">
        <v>8342</v>
      </c>
      <c r="C1949" t="s">
        <v>16</v>
      </c>
      <c r="D1949" t="s">
        <v>8343</v>
      </c>
      <c r="E1949" t="s">
        <v>18</v>
      </c>
      <c r="F1949" t="s">
        <v>8344</v>
      </c>
      <c r="G1949" t="s">
        <v>8345</v>
      </c>
      <c r="H1949" t="s">
        <v>8346</v>
      </c>
      <c r="I1949" t="s">
        <v>34</v>
      </c>
      <c r="J1949" t="s">
        <v>976</v>
      </c>
      <c r="K1949" t="s">
        <v>24</v>
      </c>
      <c r="L1949" t="s">
        <v>44</v>
      </c>
      <c r="M1949" t="s">
        <v>8347</v>
      </c>
      <c r="N1949" t="s">
        <v>46</v>
      </c>
      <c r="P1949" t="s">
        <v>7108</v>
      </c>
      <c r="Q1949" t="s">
        <v>11795</v>
      </c>
      <c r="R1949">
        <v>1</v>
      </c>
      <c r="S1949" t="s">
        <v>12137</v>
      </c>
      <c r="Y1949" s="4" t="s">
        <v>12797</v>
      </c>
      <c r="Z1949" s="9">
        <v>1</v>
      </c>
    </row>
    <row r="1950" spans="1:26" x14ac:dyDescent="0.25">
      <c r="A1950" t="s">
        <v>8341</v>
      </c>
      <c r="B1950" t="s">
        <v>8342</v>
      </c>
      <c r="C1950" t="s">
        <v>16</v>
      </c>
      <c r="D1950" t="s">
        <v>8343</v>
      </c>
      <c r="E1950" t="s">
        <v>18</v>
      </c>
      <c r="F1950" t="s">
        <v>8344</v>
      </c>
      <c r="G1950" t="s">
        <v>8345</v>
      </c>
      <c r="H1950" t="s">
        <v>8346</v>
      </c>
      <c r="I1950" t="s">
        <v>34</v>
      </c>
      <c r="J1950" t="s">
        <v>976</v>
      </c>
      <c r="K1950" t="s">
        <v>24</v>
      </c>
      <c r="L1950" t="s">
        <v>44</v>
      </c>
      <c r="M1950" t="s">
        <v>8347</v>
      </c>
      <c r="N1950" t="s">
        <v>46</v>
      </c>
      <c r="P1950" t="s">
        <v>12319</v>
      </c>
      <c r="Q1950" t="s">
        <v>11795</v>
      </c>
      <c r="R1950">
        <v>1</v>
      </c>
      <c r="S1950" t="s">
        <v>12137</v>
      </c>
      <c r="Y1950" s="4" t="s">
        <v>11821</v>
      </c>
      <c r="Z1950" s="9">
        <v>1</v>
      </c>
    </row>
    <row r="1951" spans="1:26" x14ac:dyDescent="0.25">
      <c r="A1951" t="s">
        <v>8341</v>
      </c>
      <c r="B1951" t="s">
        <v>8342</v>
      </c>
      <c r="C1951" t="s">
        <v>16</v>
      </c>
      <c r="D1951" t="s">
        <v>8343</v>
      </c>
      <c r="E1951" t="s">
        <v>18</v>
      </c>
      <c r="F1951" t="s">
        <v>8344</v>
      </c>
      <c r="G1951" t="s">
        <v>8345</v>
      </c>
      <c r="H1951" t="s">
        <v>8346</v>
      </c>
      <c r="I1951" t="s">
        <v>34</v>
      </c>
      <c r="J1951" t="s">
        <v>976</v>
      </c>
      <c r="K1951" t="s">
        <v>24</v>
      </c>
      <c r="L1951" t="s">
        <v>44</v>
      </c>
      <c r="M1951" t="s">
        <v>8347</v>
      </c>
      <c r="N1951" t="s">
        <v>46</v>
      </c>
      <c r="P1951" t="s">
        <v>12320</v>
      </c>
      <c r="Q1951" t="s">
        <v>12090</v>
      </c>
      <c r="R1951">
        <v>1</v>
      </c>
      <c r="S1951" t="s">
        <v>12137</v>
      </c>
      <c r="Y1951" s="4" t="s">
        <v>12154</v>
      </c>
      <c r="Z1951" s="9">
        <v>1</v>
      </c>
    </row>
    <row r="1952" spans="1:26" x14ac:dyDescent="0.25">
      <c r="A1952" t="s">
        <v>8341</v>
      </c>
      <c r="B1952" t="s">
        <v>8342</v>
      </c>
      <c r="C1952" t="s">
        <v>16</v>
      </c>
      <c r="D1952" t="s">
        <v>8343</v>
      </c>
      <c r="E1952" t="s">
        <v>18</v>
      </c>
      <c r="F1952" t="s">
        <v>8344</v>
      </c>
      <c r="G1952" t="s">
        <v>8345</v>
      </c>
      <c r="H1952" t="s">
        <v>8346</v>
      </c>
      <c r="I1952" t="s">
        <v>34</v>
      </c>
      <c r="J1952" t="s">
        <v>976</v>
      </c>
      <c r="K1952" t="s">
        <v>24</v>
      </c>
      <c r="L1952" t="s">
        <v>44</v>
      </c>
      <c r="M1952" t="s">
        <v>8347</v>
      </c>
      <c r="N1952" t="s">
        <v>46</v>
      </c>
      <c r="P1952" t="s">
        <v>12321</v>
      </c>
      <c r="Q1952" t="s">
        <v>10390</v>
      </c>
      <c r="R1952">
        <v>1</v>
      </c>
      <c r="S1952" t="s">
        <v>12137</v>
      </c>
      <c r="Y1952" s="4" t="s">
        <v>12208</v>
      </c>
      <c r="Z1952" s="9">
        <v>1</v>
      </c>
    </row>
    <row r="1953" spans="1:26" x14ac:dyDescent="0.25">
      <c r="A1953" t="s">
        <v>8341</v>
      </c>
      <c r="B1953" t="s">
        <v>8342</v>
      </c>
      <c r="C1953" t="s">
        <v>16</v>
      </c>
      <c r="D1953" t="s">
        <v>8343</v>
      </c>
      <c r="E1953" t="s">
        <v>18</v>
      </c>
      <c r="F1953" t="s">
        <v>8344</v>
      </c>
      <c r="G1953" t="s">
        <v>8345</v>
      </c>
      <c r="H1953" t="s">
        <v>8346</v>
      </c>
      <c r="I1953" t="s">
        <v>34</v>
      </c>
      <c r="J1953" t="s">
        <v>976</v>
      </c>
      <c r="K1953" t="s">
        <v>24</v>
      </c>
      <c r="L1953" t="s">
        <v>44</v>
      </c>
      <c r="M1953" t="s">
        <v>8347</v>
      </c>
      <c r="N1953" t="s">
        <v>46</v>
      </c>
      <c r="P1953" t="s">
        <v>12322</v>
      </c>
      <c r="Q1953" t="s">
        <v>10668</v>
      </c>
      <c r="R1953">
        <v>1</v>
      </c>
      <c r="S1953" t="s">
        <v>12137</v>
      </c>
      <c r="Y1953" s="4" t="s">
        <v>10394</v>
      </c>
      <c r="Z1953" s="9">
        <v>1</v>
      </c>
    </row>
    <row r="1954" spans="1:26" x14ac:dyDescent="0.25">
      <c r="A1954" t="s">
        <v>8341</v>
      </c>
      <c r="B1954" t="s">
        <v>8342</v>
      </c>
      <c r="C1954" t="s">
        <v>16</v>
      </c>
      <c r="D1954" t="s">
        <v>8343</v>
      </c>
      <c r="E1954" t="s">
        <v>18</v>
      </c>
      <c r="F1954" t="s">
        <v>8344</v>
      </c>
      <c r="G1954" t="s">
        <v>8345</v>
      </c>
      <c r="H1954" t="s">
        <v>8346</v>
      </c>
      <c r="I1954" t="s">
        <v>34</v>
      </c>
      <c r="J1954" t="s">
        <v>976</v>
      </c>
      <c r="K1954" t="s">
        <v>24</v>
      </c>
      <c r="L1954" t="s">
        <v>44</v>
      </c>
      <c r="M1954" t="s">
        <v>8347</v>
      </c>
      <c r="N1954" t="s">
        <v>46</v>
      </c>
      <c r="P1954" t="s">
        <v>12323</v>
      </c>
      <c r="Q1954" t="s">
        <v>10489</v>
      </c>
      <c r="R1954">
        <v>1</v>
      </c>
      <c r="S1954" t="s">
        <v>12137</v>
      </c>
      <c r="Y1954" s="4" t="s">
        <v>10974</v>
      </c>
      <c r="Z1954" s="9">
        <v>1</v>
      </c>
    </row>
    <row r="1955" spans="1:26" x14ac:dyDescent="0.25">
      <c r="A1955" t="s">
        <v>8341</v>
      </c>
      <c r="B1955" t="s">
        <v>8342</v>
      </c>
      <c r="C1955" t="s">
        <v>16</v>
      </c>
      <c r="D1955" t="s">
        <v>8343</v>
      </c>
      <c r="E1955" t="s">
        <v>18</v>
      </c>
      <c r="F1955" t="s">
        <v>8344</v>
      </c>
      <c r="G1955" t="s">
        <v>8345</v>
      </c>
      <c r="H1955" t="s">
        <v>8346</v>
      </c>
      <c r="I1955" t="s">
        <v>34</v>
      </c>
      <c r="J1955" t="s">
        <v>976</v>
      </c>
      <c r="K1955" t="s">
        <v>24</v>
      </c>
      <c r="L1955" t="s">
        <v>44</v>
      </c>
      <c r="M1955" t="s">
        <v>8347</v>
      </c>
      <c r="N1955" t="s">
        <v>46</v>
      </c>
      <c r="P1955" t="s">
        <v>12324</v>
      </c>
      <c r="Q1955" t="s">
        <v>10489</v>
      </c>
      <c r="R1955">
        <v>1</v>
      </c>
      <c r="S1955" t="s">
        <v>12137</v>
      </c>
      <c r="Y1955" s="4" t="s">
        <v>10962</v>
      </c>
      <c r="Z1955" s="9">
        <v>1</v>
      </c>
    </row>
    <row r="1956" spans="1:26" x14ac:dyDescent="0.25">
      <c r="A1956" t="s">
        <v>8341</v>
      </c>
      <c r="B1956" t="s">
        <v>8342</v>
      </c>
      <c r="C1956" t="s">
        <v>16</v>
      </c>
      <c r="D1956" t="s">
        <v>8343</v>
      </c>
      <c r="E1956" t="s">
        <v>18</v>
      </c>
      <c r="F1956" t="s">
        <v>8344</v>
      </c>
      <c r="G1956" t="s">
        <v>8345</v>
      </c>
      <c r="H1956" t="s">
        <v>8346</v>
      </c>
      <c r="I1956" t="s">
        <v>34</v>
      </c>
      <c r="J1956" t="s">
        <v>976</v>
      </c>
      <c r="K1956" t="s">
        <v>24</v>
      </c>
      <c r="L1956" t="s">
        <v>44</v>
      </c>
      <c r="M1956" t="s">
        <v>8347</v>
      </c>
      <c r="N1956" t="s">
        <v>46</v>
      </c>
      <c r="P1956" t="s">
        <v>12325</v>
      </c>
      <c r="Q1956" t="s">
        <v>10489</v>
      </c>
      <c r="R1956">
        <v>1</v>
      </c>
      <c r="S1956" t="s">
        <v>12137</v>
      </c>
      <c r="Y1956" s="4" t="s">
        <v>11592</v>
      </c>
      <c r="Z1956" s="9">
        <v>1</v>
      </c>
    </row>
    <row r="1957" spans="1:26" x14ac:dyDescent="0.25">
      <c r="A1957" t="s">
        <v>8341</v>
      </c>
      <c r="B1957" t="s">
        <v>8342</v>
      </c>
      <c r="C1957" t="s">
        <v>16</v>
      </c>
      <c r="D1957" t="s">
        <v>8343</v>
      </c>
      <c r="E1957" t="s">
        <v>18</v>
      </c>
      <c r="F1957" t="s">
        <v>8344</v>
      </c>
      <c r="G1957" t="s">
        <v>8345</v>
      </c>
      <c r="H1957" t="s">
        <v>8346</v>
      </c>
      <c r="I1957" t="s">
        <v>34</v>
      </c>
      <c r="J1957" t="s">
        <v>976</v>
      </c>
      <c r="K1957" t="s">
        <v>24</v>
      </c>
      <c r="L1957" t="s">
        <v>44</v>
      </c>
      <c r="M1957" t="s">
        <v>8347</v>
      </c>
      <c r="N1957" t="s">
        <v>46</v>
      </c>
      <c r="P1957" t="s">
        <v>12326</v>
      </c>
      <c r="Q1957" t="s">
        <v>12327</v>
      </c>
      <c r="R1957">
        <v>1</v>
      </c>
      <c r="S1957" t="s">
        <v>12137</v>
      </c>
      <c r="Y1957" s="4" t="s">
        <v>11323</v>
      </c>
      <c r="Z1957" s="9">
        <v>1</v>
      </c>
    </row>
    <row r="1958" spans="1:26" x14ac:dyDescent="0.25">
      <c r="A1958" t="s">
        <v>8341</v>
      </c>
      <c r="B1958" t="s">
        <v>8342</v>
      </c>
      <c r="C1958" t="s">
        <v>16</v>
      </c>
      <c r="D1958" t="s">
        <v>8343</v>
      </c>
      <c r="E1958" t="s">
        <v>18</v>
      </c>
      <c r="F1958" t="s">
        <v>8344</v>
      </c>
      <c r="G1958" t="s">
        <v>8345</v>
      </c>
      <c r="H1958" t="s">
        <v>8346</v>
      </c>
      <c r="I1958" t="s">
        <v>34</v>
      </c>
      <c r="J1958" t="s">
        <v>976</v>
      </c>
      <c r="K1958" t="s">
        <v>24</v>
      </c>
      <c r="L1958" t="s">
        <v>44</v>
      </c>
      <c r="M1958" t="s">
        <v>8347</v>
      </c>
      <c r="N1958" t="s">
        <v>46</v>
      </c>
      <c r="P1958" t="s">
        <v>12328</v>
      </c>
      <c r="Q1958" t="s">
        <v>12327</v>
      </c>
      <c r="R1958">
        <v>1</v>
      </c>
      <c r="S1958" t="s">
        <v>12137</v>
      </c>
      <c r="Y1958" s="4" t="s">
        <v>11169</v>
      </c>
      <c r="Z1958" s="9">
        <v>1</v>
      </c>
    </row>
    <row r="1959" spans="1:26" x14ac:dyDescent="0.25">
      <c r="A1959" t="s">
        <v>8341</v>
      </c>
      <c r="B1959" t="s">
        <v>8342</v>
      </c>
      <c r="C1959" t="s">
        <v>16</v>
      </c>
      <c r="D1959" t="s">
        <v>8343</v>
      </c>
      <c r="E1959" t="s">
        <v>18</v>
      </c>
      <c r="F1959" t="s">
        <v>8344</v>
      </c>
      <c r="G1959" t="s">
        <v>8345</v>
      </c>
      <c r="H1959" t="s">
        <v>8346</v>
      </c>
      <c r="I1959" t="s">
        <v>34</v>
      </c>
      <c r="J1959" t="s">
        <v>976</v>
      </c>
      <c r="K1959" t="s">
        <v>24</v>
      </c>
      <c r="L1959" t="s">
        <v>44</v>
      </c>
      <c r="M1959" t="s">
        <v>8347</v>
      </c>
      <c r="N1959" t="s">
        <v>46</v>
      </c>
      <c r="P1959" t="s">
        <v>12329</v>
      </c>
      <c r="Q1959" t="s">
        <v>12327</v>
      </c>
      <c r="R1959">
        <v>1</v>
      </c>
      <c r="S1959" t="s">
        <v>12137</v>
      </c>
      <c r="Y1959" s="4" t="s">
        <v>12108</v>
      </c>
      <c r="Z1959" s="9">
        <v>1</v>
      </c>
    </row>
    <row r="1960" spans="1:26" x14ac:dyDescent="0.25">
      <c r="A1960" t="s">
        <v>8341</v>
      </c>
      <c r="B1960" t="s">
        <v>8342</v>
      </c>
      <c r="C1960" t="s">
        <v>16</v>
      </c>
      <c r="D1960" t="s">
        <v>8343</v>
      </c>
      <c r="E1960" t="s">
        <v>18</v>
      </c>
      <c r="F1960" t="s">
        <v>8344</v>
      </c>
      <c r="G1960" t="s">
        <v>8345</v>
      </c>
      <c r="H1960" t="s">
        <v>8346</v>
      </c>
      <c r="I1960" t="s">
        <v>34</v>
      </c>
      <c r="J1960" t="s">
        <v>976</v>
      </c>
      <c r="K1960" t="s">
        <v>24</v>
      </c>
      <c r="L1960" t="s">
        <v>44</v>
      </c>
      <c r="M1960" t="s">
        <v>8347</v>
      </c>
      <c r="N1960" t="s">
        <v>46</v>
      </c>
      <c r="P1960" t="s">
        <v>11486</v>
      </c>
      <c r="Q1960" t="s">
        <v>12327</v>
      </c>
      <c r="R1960">
        <v>1</v>
      </c>
      <c r="S1960" t="s">
        <v>12137</v>
      </c>
      <c r="Y1960" s="4" t="s">
        <v>13216</v>
      </c>
      <c r="Z1960" s="9">
        <v>1</v>
      </c>
    </row>
    <row r="1961" spans="1:26" x14ac:dyDescent="0.25">
      <c r="A1961" t="s">
        <v>8341</v>
      </c>
      <c r="B1961" t="s">
        <v>8342</v>
      </c>
      <c r="C1961" t="s">
        <v>16</v>
      </c>
      <c r="D1961" t="s">
        <v>8343</v>
      </c>
      <c r="E1961" t="s">
        <v>18</v>
      </c>
      <c r="F1961" t="s">
        <v>8344</v>
      </c>
      <c r="G1961" t="s">
        <v>8345</v>
      </c>
      <c r="H1961" t="s">
        <v>8346</v>
      </c>
      <c r="I1961" t="s">
        <v>34</v>
      </c>
      <c r="J1961" t="s">
        <v>976</v>
      </c>
      <c r="K1961" t="s">
        <v>24</v>
      </c>
      <c r="L1961" t="s">
        <v>44</v>
      </c>
      <c r="M1961" t="s">
        <v>8347</v>
      </c>
      <c r="N1961" t="s">
        <v>46</v>
      </c>
      <c r="P1961" t="s">
        <v>12330</v>
      </c>
      <c r="Q1961" t="s">
        <v>12327</v>
      </c>
      <c r="R1961">
        <v>1</v>
      </c>
      <c r="S1961" t="s">
        <v>12137</v>
      </c>
      <c r="Y1961" s="4" t="s">
        <v>11252</v>
      </c>
      <c r="Z1961" s="9">
        <v>1</v>
      </c>
    </row>
    <row r="1962" spans="1:26" x14ac:dyDescent="0.25">
      <c r="A1962" t="s">
        <v>8341</v>
      </c>
      <c r="B1962" t="s">
        <v>8342</v>
      </c>
      <c r="C1962" t="s">
        <v>16</v>
      </c>
      <c r="D1962" t="s">
        <v>8343</v>
      </c>
      <c r="E1962" t="s">
        <v>18</v>
      </c>
      <c r="F1962" t="s">
        <v>8344</v>
      </c>
      <c r="G1962" t="s">
        <v>8345</v>
      </c>
      <c r="H1962" t="s">
        <v>8346</v>
      </c>
      <c r="I1962" t="s">
        <v>34</v>
      </c>
      <c r="J1962" t="s">
        <v>976</v>
      </c>
      <c r="K1962" t="s">
        <v>24</v>
      </c>
      <c r="L1962" t="s">
        <v>44</v>
      </c>
      <c r="M1962" t="s">
        <v>8347</v>
      </c>
      <c r="N1962" t="s">
        <v>46</v>
      </c>
      <c r="P1962" t="s">
        <v>12029</v>
      </c>
      <c r="Q1962" t="s">
        <v>12327</v>
      </c>
      <c r="R1962">
        <v>1</v>
      </c>
      <c r="S1962" t="s">
        <v>12137</v>
      </c>
      <c r="Y1962" s="4" t="s">
        <v>12673</v>
      </c>
      <c r="Z1962" s="9">
        <v>1</v>
      </c>
    </row>
    <row r="1963" spans="1:26" x14ac:dyDescent="0.25">
      <c r="A1963" t="s">
        <v>8341</v>
      </c>
      <c r="B1963" t="s">
        <v>8342</v>
      </c>
      <c r="C1963" t="s">
        <v>16</v>
      </c>
      <c r="D1963" t="s">
        <v>8343</v>
      </c>
      <c r="E1963" t="s">
        <v>18</v>
      </c>
      <c r="F1963" t="s">
        <v>8344</v>
      </c>
      <c r="G1963" t="s">
        <v>8345</v>
      </c>
      <c r="H1963" t="s">
        <v>8346</v>
      </c>
      <c r="I1963" t="s">
        <v>34</v>
      </c>
      <c r="J1963" t="s">
        <v>976</v>
      </c>
      <c r="K1963" t="s">
        <v>24</v>
      </c>
      <c r="L1963" t="s">
        <v>44</v>
      </c>
      <c r="M1963" t="s">
        <v>8347</v>
      </c>
      <c r="N1963" t="s">
        <v>46</v>
      </c>
      <c r="P1963" t="s">
        <v>12331</v>
      </c>
      <c r="Q1963" t="s">
        <v>12327</v>
      </c>
      <c r="R1963">
        <v>1</v>
      </c>
      <c r="S1963" t="s">
        <v>12137</v>
      </c>
      <c r="Y1963" s="4" t="s">
        <v>11786</v>
      </c>
      <c r="Z1963" s="9">
        <v>1</v>
      </c>
    </row>
    <row r="1964" spans="1:26" x14ac:dyDescent="0.25">
      <c r="A1964" t="s">
        <v>8341</v>
      </c>
      <c r="B1964" t="s">
        <v>8342</v>
      </c>
      <c r="C1964" t="s">
        <v>16</v>
      </c>
      <c r="D1964" t="s">
        <v>8343</v>
      </c>
      <c r="E1964" t="s">
        <v>18</v>
      </c>
      <c r="F1964" t="s">
        <v>8344</v>
      </c>
      <c r="G1964" t="s">
        <v>8345</v>
      </c>
      <c r="H1964" t="s">
        <v>8346</v>
      </c>
      <c r="I1964" t="s">
        <v>34</v>
      </c>
      <c r="J1964" t="s">
        <v>976</v>
      </c>
      <c r="K1964" t="s">
        <v>24</v>
      </c>
      <c r="L1964" t="s">
        <v>44</v>
      </c>
      <c r="M1964" t="s">
        <v>8347</v>
      </c>
      <c r="N1964" t="s">
        <v>46</v>
      </c>
      <c r="P1964" t="s">
        <v>12332</v>
      </c>
      <c r="Q1964" t="s">
        <v>12327</v>
      </c>
      <c r="R1964">
        <v>1</v>
      </c>
      <c r="S1964" t="s">
        <v>12137</v>
      </c>
      <c r="Y1964" s="4" t="s">
        <v>12671</v>
      </c>
      <c r="Z1964" s="9">
        <v>1</v>
      </c>
    </row>
    <row r="1965" spans="1:26" x14ac:dyDescent="0.25">
      <c r="A1965" t="s">
        <v>8341</v>
      </c>
      <c r="B1965" t="s">
        <v>8342</v>
      </c>
      <c r="C1965" t="s">
        <v>16</v>
      </c>
      <c r="D1965" t="s">
        <v>8343</v>
      </c>
      <c r="E1965" t="s">
        <v>18</v>
      </c>
      <c r="F1965" t="s">
        <v>8344</v>
      </c>
      <c r="G1965" t="s">
        <v>8345</v>
      </c>
      <c r="H1965" t="s">
        <v>8346</v>
      </c>
      <c r="I1965" t="s">
        <v>34</v>
      </c>
      <c r="J1965" t="s">
        <v>976</v>
      </c>
      <c r="K1965" t="s">
        <v>24</v>
      </c>
      <c r="L1965" t="s">
        <v>44</v>
      </c>
      <c r="M1965" t="s">
        <v>8347</v>
      </c>
      <c r="N1965" t="s">
        <v>46</v>
      </c>
      <c r="P1965" t="s">
        <v>12013</v>
      </c>
      <c r="Q1965" t="s">
        <v>12333</v>
      </c>
      <c r="R1965">
        <v>2</v>
      </c>
      <c r="S1965" t="s">
        <v>12137</v>
      </c>
      <c r="Y1965" s="4" t="s">
        <v>12059</v>
      </c>
      <c r="Z1965" s="9">
        <v>1</v>
      </c>
    </row>
    <row r="1966" spans="1:26" x14ac:dyDescent="0.25">
      <c r="A1966" t="s">
        <v>8341</v>
      </c>
      <c r="B1966" t="s">
        <v>8342</v>
      </c>
      <c r="C1966" t="s">
        <v>16</v>
      </c>
      <c r="D1966" t="s">
        <v>8343</v>
      </c>
      <c r="E1966" t="s">
        <v>18</v>
      </c>
      <c r="F1966" t="s">
        <v>8344</v>
      </c>
      <c r="G1966" t="s">
        <v>8345</v>
      </c>
      <c r="H1966" t="s">
        <v>8346</v>
      </c>
      <c r="I1966" t="s">
        <v>34</v>
      </c>
      <c r="J1966" t="s">
        <v>976</v>
      </c>
      <c r="K1966" t="s">
        <v>24</v>
      </c>
      <c r="L1966" t="s">
        <v>44</v>
      </c>
      <c r="M1966" t="s">
        <v>8347</v>
      </c>
      <c r="N1966" t="s">
        <v>46</v>
      </c>
      <c r="P1966" t="s">
        <v>12334</v>
      </c>
      <c r="Q1966" t="s">
        <v>12327</v>
      </c>
      <c r="R1966">
        <v>1</v>
      </c>
      <c r="S1966" t="s">
        <v>12137</v>
      </c>
      <c r="Y1966" s="4" t="s">
        <v>12203</v>
      </c>
      <c r="Z1966" s="9">
        <v>1</v>
      </c>
    </row>
    <row r="1967" spans="1:26" x14ac:dyDescent="0.25">
      <c r="A1967" t="s">
        <v>8341</v>
      </c>
      <c r="B1967" t="s">
        <v>8342</v>
      </c>
      <c r="C1967" t="s">
        <v>16</v>
      </c>
      <c r="D1967" t="s">
        <v>8343</v>
      </c>
      <c r="E1967" t="s">
        <v>18</v>
      </c>
      <c r="F1967" t="s">
        <v>8344</v>
      </c>
      <c r="G1967" t="s">
        <v>8345</v>
      </c>
      <c r="H1967" t="s">
        <v>8346</v>
      </c>
      <c r="I1967" t="s">
        <v>34</v>
      </c>
      <c r="J1967" t="s">
        <v>976</v>
      </c>
      <c r="K1967" t="s">
        <v>24</v>
      </c>
      <c r="L1967" t="s">
        <v>44</v>
      </c>
      <c r="M1967" t="s">
        <v>8347</v>
      </c>
      <c r="N1967" t="s">
        <v>46</v>
      </c>
      <c r="P1967" t="s">
        <v>12335</v>
      </c>
      <c r="Q1967" t="s">
        <v>12327</v>
      </c>
      <c r="R1967">
        <v>1</v>
      </c>
      <c r="S1967" t="s">
        <v>12137</v>
      </c>
      <c r="Y1967" s="4" t="s">
        <v>11785</v>
      </c>
      <c r="Z1967" s="9">
        <v>1</v>
      </c>
    </row>
    <row r="1968" spans="1:26" x14ac:dyDescent="0.25">
      <c r="A1968" t="s">
        <v>8341</v>
      </c>
      <c r="B1968" t="s">
        <v>8342</v>
      </c>
      <c r="C1968" t="s">
        <v>16</v>
      </c>
      <c r="D1968" t="s">
        <v>8343</v>
      </c>
      <c r="E1968" t="s">
        <v>18</v>
      </c>
      <c r="F1968" t="s">
        <v>8344</v>
      </c>
      <c r="G1968" t="s">
        <v>8345</v>
      </c>
      <c r="H1968" t="s">
        <v>8346</v>
      </c>
      <c r="I1968" t="s">
        <v>34</v>
      </c>
      <c r="J1968" t="s">
        <v>976</v>
      </c>
      <c r="K1968" t="s">
        <v>24</v>
      </c>
      <c r="L1968" t="s">
        <v>44</v>
      </c>
      <c r="M1968" t="s">
        <v>8347</v>
      </c>
      <c r="N1968" t="s">
        <v>46</v>
      </c>
      <c r="P1968" t="s">
        <v>12336</v>
      </c>
      <c r="Q1968" t="s">
        <v>10290</v>
      </c>
      <c r="R1968">
        <v>1</v>
      </c>
      <c r="S1968" t="s">
        <v>12137</v>
      </c>
      <c r="Y1968" s="4" t="s">
        <v>11151</v>
      </c>
      <c r="Z1968" s="9">
        <v>1</v>
      </c>
    </row>
    <row r="1969" spans="1:26" x14ac:dyDescent="0.25">
      <c r="A1969" t="s">
        <v>8341</v>
      </c>
      <c r="B1969" t="s">
        <v>8342</v>
      </c>
      <c r="C1969" t="s">
        <v>16</v>
      </c>
      <c r="D1969" t="s">
        <v>8343</v>
      </c>
      <c r="E1969" t="s">
        <v>18</v>
      </c>
      <c r="F1969" t="s">
        <v>8344</v>
      </c>
      <c r="G1969" t="s">
        <v>8345</v>
      </c>
      <c r="H1969" t="s">
        <v>8346</v>
      </c>
      <c r="I1969" t="s">
        <v>34</v>
      </c>
      <c r="J1969" t="s">
        <v>976</v>
      </c>
      <c r="K1969" t="s">
        <v>24</v>
      </c>
      <c r="L1969" t="s">
        <v>44</v>
      </c>
      <c r="M1969" t="s">
        <v>8347</v>
      </c>
      <c r="N1969" t="s">
        <v>46</v>
      </c>
      <c r="P1969" t="s">
        <v>12337</v>
      </c>
      <c r="Q1969" t="s">
        <v>10290</v>
      </c>
      <c r="R1969">
        <v>1</v>
      </c>
      <c r="S1969" t="s">
        <v>12137</v>
      </c>
      <c r="Y1969" s="4" t="s">
        <v>11830</v>
      </c>
      <c r="Z1969" s="9">
        <v>1</v>
      </c>
    </row>
    <row r="1970" spans="1:26" x14ac:dyDescent="0.25">
      <c r="A1970" t="s">
        <v>8341</v>
      </c>
      <c r="B1970" t="s">
        <v>8342</v>
      </c>
      <c r="C1970" t="s">
        <v>16</v>
      </c>
      <c r="D1970" t="s">
        <v>8343</v>
      </c>
      <c r="E1970" t="s">
        <v>18</v>
      </c>
      <c r="F1970" t="s">
        <v>8344</v>
      </c>
      <c r="G1970" t="s">
        <v>8345</v>
      </c>
      <c r="H1970" t="s">
        <v>8346</v>
      </c>
      <c r="I1970" t="s">
        <v>34</v>
      </c>
      <c r="J1970" t="s">
        <v>976</v>
      </c>
      <c r="K1970" t="s">
        <v>24</v>
      </c>
      <c r="L1970" t="s">
        <v>44</v>
      </c>
      <c r="M1970" t="s">
        <v>8347</v>
      </c>
      <c r="N1970" t="s">
        <v>46</v>
      </c>
      <c r="P1970" t="s">
        <v>12338</v>
      </c>
      <c r="Q1970" t="s">
        <v>10290</v>
      </c>
      <c r="R1970">
        <v>1</v>
      </c>
      <c r="S1970" t="s">
        <v>12137</v>
      </c>
      <c r="Y1970" s="4" t="s">
        <v>12575</v>
      </c>
      <c r="Z1970" s="9">
        <v>1</v>
      </c>
    </row>
    <row r="1971" spans="1:26" x14ac:dyDescent="0.25">
      <c r="A1971" t="s">
        <v>8341</v>
      </c>
      <c r="B1971" t="s">
        <v>8342</v>
      </c>
      <c r="C1971" t="s">
        <v>16</v>
      </c>
      <c r="D1971" t="s">
        <v>8343</v>
      </c>
      <c r="E1971" t="s">
        <v>18</v>
      </c>
      <c r="F1971" t="s">
        <v>8344</v>
      </c>
      <c r="G1971" t="s">
        <v>8345</v>
      </c>
      <c r="H1971" t="s">
        <v>8346</v>
      </c>
      <c r="I1971" t="s">
        <v>34</v>
      </c>
      <c r="J1971" t="s">
        <v>976</v>
      </c>
      <c r="K1971" t="s">
        <v>24</v>
      </c>
      <c r="L1971" t="s">
        <v>44</v>
      </c>
      <c r="M1971" t="s">
        <v>8347</v>
      </c>
      <c r="N1971" t="s">
        <v>46</v>
      </c>
      <c r="P1971" t="s">
        <v>12339</v>
      </c>
      <c r="Q1971" t="s">
        <v>12340</v>
      </c>
      <c r="R1971">
        <v>2</v>
      </c>
      <c r="S1971" t="s">
        <v>12137</v>
      </c>
      <c r="Y1971" s="4" t="s">
        <v>10878</v>
      </c>
      <c r="Z1971" s="9">
        <v>1</v>
      </c>
    </row>
    <row r="1972" spans="1:26" x14ac:dyDescent="0.25">
      <c r="A1972" t="s">
        <v>8341</v>
      </c>
      <c r="B1972" t="s">
        <v>8342</v>
      </c>
      <c r="C1972" t="s">
        <v>16</v>
      </c>
      <c r="D1972" t="s">
        <v>8343</v>
      </c>
      <c r="E1972" t="s">
        <v>18</v>
      </c>
      <c r="F1972" t="s">
        <v>8344</v>
      </c>
      <c r="G1972" t="s">
        <v>8345</v>
      </c>
      <c r="H1972" t="s">
        <v>8346</v>
      </c>
      <c r="I1972" t="s">
        <v>34</v>
      </c>
      <c r="J1972" t="s">
        <v>976</v>
      </c>
      <c r="K1972" t="s">
        <v>24</v>
      </c>
      <c r="L1972" t="s">
        <v>44</v>
      </c>
      <c r="M1972" t="s">
        <v>8347</v>
      </c>
      <c r="N1972" t="s">
        <v>46</v>
      </c>
      <c r="P1972" t="s">
        <v>12341</v>
      </c>
      <c r="Q1972" t="s">
        <v>12342</v>
      </c>
      <c r="R1972">
        <v>1</v>
      </c>
      <c r="S1972" t="s">
        <v>12137</v>
      </c>
      <c r="Y1972" s="4" t="s">
        <v>12519</v>
      </c>
      <c r="Z1972" s="9">
        <v>1</v>
      </c>
    </row>
    <row r="1973" spans="1:26" x14ac:dyDescent="0.25">
      <c r="A1973" t="s">
        <v>8341</v>
      </c>
      <c r="B1973" t="s">
        <v>8342</v>
      </c>
      <c r="C1973" t="s">
        <v>16</v>
      </c>
      <c r="D1973" t="s">
        <v>8343</v>
      </c>
      <c r="E1973" t="s">
        <v>18</v>
      </c>
      <c r="F1973" t="s">
        <v>8344</v>
      </c>
      <c r="G1973" t="s">
        <v>8345</v>
      </c>
      <c r="H1973" t="s">
        <v>8346</v>
      </c>
      <c r="I1973" t="s">
        <v>34</v>
      </c>
      <c r="J1973" t="s">
        <v>976</v>
      </c>
      <c r="K1973" t="s">
        <v>24</v>
      </c>
      <c r="L1973" t="s">
        <v>44</v>
      </c>
      <c r="M1973" t="s">
        <v>8347</v>
      </c>
      <c r="N1973" t="s">
        <v>46</v>
      </c>
      <c r="P1973" t="s">
        <v>12343</v>
      </c>
      <c r="Q1973" t="s">
        <v>12342</v>
      </c>
      <c r="R1973">
        <v>1</v>
      </c>
      <c r="S1973" t="s">
        <v>12137</v>
      </c>
      <c r="Y1973" s="4" t="s">
        <v>10859</v>
      </c>
      <c r="Z1973" s="9">
        <v>1</v>
      </c>
    </row>
    <row r="1974" spans="1:26" x14ac:dyDescent="0.25">
      <c r="A1974" t="s">
        <v>8341</v>
      </c>
      <c r="B1974" t="s">
        <v>8342</v>
      </c>
      <c r="C1974" t="s">
        <v>16</v>
      </c>
      <c r="D1974" t="s">
        <v>8343</v>
      </c>
      <c r="E1974" t="s">
        <v>18</v>
      </c>
      <c r="F1974" t="s">
        <v>8344</v>
      </c>
      <c r="G1974" t="s">
        <v>8345</v>
      </c>
      <c r="H1974" t="s">
        <v>8346</v>
      </c>
      <c r="I1974" t="s">
        <v>34</v>
      </c>
      <c r="J1974" t="s">
        <v>976</v>
      </c>
      <c r="K1974" t="s">
        <v>24</v>
      </c>
      <c r="L1974" t="s">
        <v>44</v>
      </c>
      <c r="M1974" t="s">
        <v>8347</v>
      </c>
      <c r="N1974" t="s">
        <v>46</v>
      </c>
      <c r="P1974" t="s">
        <v>12344</v>
      </c>
      <c r="Q1974" t="s">
        <v>12342</v>
      </c>
      <c r="R1974">
        <v>1</v>
      </c>
      <c r="S1974" t="s">
        <v>12137</v>
      </c>
      <c r="Y1974" s="4" t="s">
        <v>12868</v>
      </c>
      <c r="Z1974" s="9">
        <v>1</v>
      </c>
    </row>
    <row r="1975" spans="1:26" x14ac:dyDescent="0.25">
      <c r="A1975" t="s">
        <v>8341</v>
      </c>
      <c r="B1975" t="s">
        <v>8342</v>
      </c>
      <c r="C1975" t="s">
        <v>16</v>
      </c>
      <c r="D1975" t="s">
        <v>8343</v>
      </c>
      <c r="E1975" t="s">
        <v>18</v>
      </c>
      <c r="F1975" t="s">
        <v>8344</v>
      </c>
      <c r="G1975" t="s">
        <v>8345</v>
      </c>
      <c r="H1975" t="s">
        <v>8346</v>
      </c>
      <c r="I1975" t="s">
        <v>34</v>
      </c>
      <c r="J1975" t="s">
        <v>976</v>
      </c>
      <c r="K1975" t="s">
        <v>24</v>
      </c>
      <c r="L1975" t="s">
        <v>44</v>
      </c>
      <c r="M1975" t="s">
        <v>8347</v>
      </c>
      <c r="N1975" t="s">
        <v>46</v>
      </c>
      <c r="P1975" t="s">
        <v>12345</v>
      </c>
      <c r="Q1975" t="s">
        <v>12346</v>
      </c>
      <c r="R1975">
        <v>1</v>
      </c>
      <c r="S1975" t="s">
        <v>12137</v>
      </c>
      <c r="Y1975" s="4" t="s">
        <v>12113</v>
      </c>
      <c r="Z1975" s="9">
        <v>1</v>
      </c>
    </row>
    <row r="1976" spans="1:26" x14ac:dyDescent="0.25">
      <c r="A1976" t="s">
        <v>8341</v>
      </c>
      <c r="B1976" t="s">
        <v>8342</v>
      </c>
      <c r="C1976" t="s">
        <v>16</v>
      </c>
      <c r="D1976" t="s">
        <v>8343</v>
      </c>
      <c r="E1976" t="s">
        <v>18</v>
      </c>
      <c r="F1976" t="s">
        <v>8344</v>
      </c>
      <c r="G1976" t="s">
        <v>8345</v>
      </c>
      <c r="H1976" t="s">
        <v>8346</v>
      </c>
      <c r="I1976" t="s">
        <v>34</v>
      </c>
      <c r="J1976" t="s">
        <v>976</v>
      </c>
      <c r="K1976" t="s">
        <v>24</v>
      </c>
      <c r="L1976" t="s">
        <v>44</v>
      </c>
      <c r="M1976" t="s">
        <v>8347</v>
      </c>
      <c r="N1976" t="s">
        <v>46</v>
      </c>
      <c r="P1976" t="s">
        <v>12347</v>
      </c>
      <c r="Q1976" t="s">
        <v>12348</v>
      </c>
      <c r="R1976">
        <v>2</v>
      </c>
      <c r="S1976" t="s">
        <v>12137</v>
      </c>
      <c r="Y1976" s="4" t="s">
        <v>11806</v>
      </c>
      <c r="Z1976" s="9">
        <v>1</v>
      </c>
    </row>
    <row r="1977" spans="1:26" x14ac:dyDescent="0.25">
      <c r="A1977" t="s">
        <v>8341</v>
      </c>
      <c r="B1977" t="s">
        <v>8342</v>
      </c>
      <c r="C1977" t="s">
        <v>16</v>
      </c>
      <c r="D1977" t="s">
        <v>8343</v>
      </c>
      <c r="E1977" t="s">
        <v>18</v>
      </c>
      <c r="F1977" t="s">
        <v>8344</v>
      </c>
      <c r="G1977" t="s">
        <v>8345</v>
      </c>
      <c r="H1977" t="s">
        <v>8346</v>
      </c>
      <c r="I1977" t="s">
        <v>34</v>
      </c>
      <c r="J1977" t="s">
        <v>976</v>
      </c>
      <c r="K1977" t="s">
        <v>24</v>
      </c>
      <c r="L1977" t="s">
        <v>44</v>
      </c>
      <c r="M1977" t="s">
        <v>8347</v>
      </c>
      <c r="N1977" t="s">
        <v>46</v>
      </c>
      <c r="P1977" t="s">
        <v>12349</v>
      </c>
      <c r="Q1977" t="s">
        <v>12348</v>
      </c>
      <c r="R1977">
        <v>2</v>
      </c>
      <c r="S1977" t="s">
        <v>12137</v>
      </c>
      <c r="Y1977" s="4" t="s">
        <v>11013</v>
      </c>
      <c r="Z1977" s="9">
        <v>1</v>
      </c>
    </row>
    <row r="1978" spans="1:26" x14ac:dyDescent="0.25">
      <c r="A1978" t="s">
        <v>8341</v>
      </c>
      <c r="B1978" t="s">
        <v>8342</v>
      </c>
      <c r="C1978" t="s">
        <v>16</v>
      </c>
      <c r="D1978" t="s">
        <v>8343</v>
      </c>
      <c r="E1978" t="s">
        <v>18</v>
      </c>
      <c r="F1978" t="s">
        <v>8344</v>
      </c>
      <c r="G1978" t="s">
        <v>8345</v>
      </c>
      <c r="H1978" t="s">
        <v>8346</v>
      </c>
      <c r="I1978" t="s">
        <v>34</v>
      </c>
      <c r="J1978" t="s">
        <v>976</v>
      </c>
      <c r="K1978" t="s">
        <v>24</v>
      </c>
      <c r="L1978" t="s">
        <v>44</v>
      </c>
      <c r="M1978" t="s">
        <v>8347</v>
      </c>
      <c r="N1978" t="s">
        <v>46</v>
      </c>
      <c r="P1978" t="s">
        <v>4518</v>
      </c>
      <c r="Q1978" t="s">
        <v>12350</v>
      </c>
      <c r="R1978">
        <v>1</v>
      </c>
      <c r="S1978" t="s">
        <v>12137</v>
      </c>
      <c r="Y1978" s="4" t="s">
        <v>11670</v>
      </c>
      <c r="Z1978" s="9">
        <v>1</v>
      </c>
    </row>
    <row r="1979" spans="1:26" x14ac:dyDescent="0.25">
      <c r="A1979" t="s">
        <v>8341</v>
      </c>
      <c r="B1979" t="s">
        <v>8342</v>
      </c>
      <c r="C1979" t="s">
        <v>16</v>
      </c>
      <c r="D1979" t="s">
        <v>8343</v>
      </c>
      <c r="E1979" t="s">
        <v>18</v>
      </c>
      <c r="F1979" t="s">
        <v>8344</v>
      </c>
      <c r="G1979" t="s">
        <v>8345</v>
      </c>
      <c r="H1979" t="s">
        <v>8346</v>
      </c>
      <c r="I1979" t="s">
        <v>34</v>
      </c>
      <c r="J1979" t="s">
        <v>976</v>
      </c>
      <c r="K1979" t="s">
        <v>24</v>
      </c>
      <c r="L1979" t="s">
        <v>44</v>
      </c>
      <c r="M1979" t="s">
        <v>8347</v>
      </c>
      <c r="N1979" t="s">
        <v>46</v>
      </c>
      <c r="P1979" t="s">
        <v>11170</v>
      </c>
      <c r="Q1979" t="s">
        <v>12350</v>
      </c>
      <c r="R1979">
        <v>1</v>
      </c>
      <c r="S1979" t="s">
        <v>12137</v>
      </c>
      <c r="Y1979" s="4" t="s">
        <v>11034</v>
      </c>
      <c r="Z1979" s="9">
        <v>1</v>
      </c>
    </row>
    <row r="1980" spans="1:26" x14ac:dyDescent="0.25">
      <c r="A1980" t="s">
        <v>8341</v>
      </c>
      <c r="B1980" t="s">
        <v>8342</v>
      </c>
      <c r="C1980" t="s">
        <v>16</v>
      </c>
      <c r="D1980" t="s">
        <v>8343</v>
      </c>
      <c r="E1980" t="s">
        <v>18</v>
      </c>
      <c r="F1980" t="s">
        <v>8344</v>
      </c>
      <c r="G1980" t="s">
        <v>8345</v>
      </c>
      <c r="H1980" t="s">
        <v>8346</v>
      </c>
      <c r="I1980" t="s">
        <v>34</v>
      </c>
      <c r="J1980" t="s">
        <v>976</v>
      </c>
      <c r="K1980" t="s">
        <v>24</v>
      </c>
      <c r="L1980" t="s">
        <v>44</v>
      </c>
      <c r="M1980" t="s">
        <v>8347</v>
      </c>
      <c r="N1980" t="s">
        <v>46</v>
      </c>
      <c r="P1980" t="s">
        <v>12351</v>
      </c>
      <c r="Q1980" t="s">
        <v>11087</v>
      </c>
      <c r="R1980">
        <v>1</v>
      </c>
      <c r="S1980" t="s">
        <v>12137</v>
      </c>
      <c r="Y1980" s="4" t="s">
        <v>11195</v>
      </c>
      <c r="Z1980" s="9">
        <v>1</v>
      </c>
    </row>
    <row r="1981" spans="1:26" x14ac:dyDescent="0.25">
      <c r="A1981" t="s">
        <v>8341</v>
      </c>
      <c r="B1981" t="s">
        <v>8342</v>
      </c>
      <c r="C1981" t="s">
        <v>16</v>
      </c>
      <c r="D1981" t="s">
        <v>8343</v>
      </c>
      <c r="E1981" t="s">
        <v>18</v>
      </c>
      <c r="F1981" t="s">
        <v>8344</v>
      </c>
      <c r="G1981" t="s">
        <v>8345</v>
      </c>
      <c r="H1981" t="s">
        <v>8346</v>
      </c>
      <c r="I1981" t="s">
        <v>34</v>
      </c>
      <c r="J1981" t="s">
        <v>976</v>
      </c>
      <c r="K1981" t="s">
        <v>24</v>
      </c>
      <c r="L1981" t="s">
        <v>44</v>
      </c>
      <c r="M1981" t="s">
        <v>8347</v>
      </c>
      <c r="N1981" t="s">
        <v>46</v>
      </c>
      <c r="P1981" t="s">
        <v>12352</v>
      </c>
      <c r="Q1981" t="s">
        <v>11087</v>
      </c>
      <c r="R1981">
        <v>1</v>
      </c>
      <c r="S1981" t="s">
        <v>12137</v>
      </c>
      <c r="Y1981" s="4" t="s">
        <v>10895</v>
      </c>
      <c r="Z1981" s="9">
        <v>1</v>
      </c>
    </row>
    <row r="1982" spans="1:26" x14ac:dyDescent="0.25">
      <c r="A1982" t="s">
        <v>8341</v>
      </c>
      <c r="B1982" t="s">
        <v>8342</v>
      </c>
      <c r="C1982" t="s">
        <v>16</v>
      </c>
      <c r="D1982" t="s">
        <v>8343</v>
      </c>
      <c r="E1982" t="s">
        <v>18</v>
      </c>
      <c r="F1982" t="s">
        <v>8344</v>
      </c>
      <c r="G1982" t="s">
        <v>8345</v>
      </c>
      <c r="H1982" t="s">
        <v>8346</v>
      </c>
      <c r="I1982" t="s">
        <v>34</v>
      </c>
      <c r="J1982" t="s">
        <v>976</v>
      </c>
      <c r="K1982" t="s">
        <v>24</v>
      </c>
      <c r="L1982" t="s">
        <v>44</v>
      </c>
      <c r="M1982" t="s">
        <v>8347</v>
      </c>
      <c r="N1982" t="s">
        <v>46</v>
      </c>
      <c r="P1982" t="s">
        <v>12353</v>
      </c>
      <c r="Q1982" t="s">
        <v>11087</v>
      </c>
      <c r="R1982">
        <v>1</v>
      </c>
      <c r="S1982" t="s">
        <v>12137</v>
      </c>
      <c r="Y1982" s="4" t="s">
        <v>10907</v>
      </c>
      <c r="Z1982" s="9">
        <v>1</v>
      </c>
    </row>
    <row r="1983" spans="1:26" x14ac:dyDescent="0.25">
      <c r="A1983" t="s">
        <v>8341</v>
      </c>
      <c r="B1983" t="s">
        <v>8342</v>
      </c>
      <c r="C1983" t="s">
        <v>16</v>
      </c>
      <c r="D1983" t="s">
        <v>8343</v>
      </c>
      <c r="E1983" t="s">
        <v>18</v>
      </c>
      <c r="F1983" t="s">
        <v>8344</v>
      </c>
      <c r="G1983" t="s">
        <v>8345</v>
      </c>
      <c r="H1983" t="s">
        <v>8346</v>
      </c>
      <c r="I1983" t="s">
        <v>34</v>
      </c>
      <c r="J1983" t="s">
        <v>976</v>
      </c>
      <c r="K1983" t="s">
        <v>24</v>
      </c>
      <c r="L1983" t="s">
        <v>44</v>
      </c>
      <c r="M1983" t="s">
        <v>8347</v>
      </c>
      <c r="N1983" t="s">
        <v>46</v>
      </c>
      <c r="P1983" t="s">
        <v>12354</v>
      </c>
      <c r="Q1983" t="s">
        <v>11087</v>
      </c>
      <c r="R1983">
        <v>1</v>
      </c>
      <c r="S1983" t="s">
        <v>12137</v>
      </c>
      <c r="Y1983" s="4" t="s">
        <v>11398</v>
      </c>
      <c r="Z1983" s="9">
        <v>1</v>
      </c>
    </row>
    <row r="1984" spans="1:26" x14ac:dyDescent="0.25">
      <c r="A1984" t="s">
        <v>8341</v>
      </c>
      <c r="B1984" t="s">
        <v>8342</v>
      </c>
      <c r="C1984" t="s">
        <v>16</v>
      </c>
      <c r="D1984" t="s">
        <v>8343</v>
      </c>
      <c r="E1984" t="s">
        <v>18</v>
      </c>
      <c r="F1984" t="s">
        <v>8344</v>
      </c>
      <c r="G1984" t="s">
        <v>8345</v>
      </c>
      <c r="H1984" t="s">
        <v>8346</v>
      </c>
      <c r="I1984" t="s">
        <v>34</v>
      </c>
      <c r="J1984" t="s">
        <v>976</v>
      </c>
      <c r="K1984" t="s">
        <v>24</v>
      </c>
      <c r="L1984" t="s">
        <v>44</v>
      </c>
      <c r="M1984" t="s">
        <v>8347</v>
      </c>
      <c r="N1984" t="s">
        <v>46</v>
      </c>
      <c r="P1984" t="s">
        <v>12355</v>
      </c>
      <c r="Q1984" t="s">
        <v>11087</v>
      </c>
      <c r="R1984">
        <v>1</v>
      </c>
      <c r="S1984" t="s">
        <v>12137</v>
      </c>
      <c r="Y1984" s="4" t="s">
        <v>11617</v>
      </c>
      <c r="Z1984" s="9">
        <v>1</v>
      </c>
    </row>
    <row r="1985" spans="1:26" x14ac:dyDescent="0.25">
      <c r="A1985" t="s">
        <v>8341</v>
      </c>
      <c r="B1985" t="s">
        <v>8342</v>
      </c>
      <c r="C1985" t="s">
        <v>16</v>
      </c>
      <c r="D1985" t="s">
        <v>8343</v>
      </c>
      <c r="E1985" t="s">
        <v>18</v>
      </c>
      <c r="F1985" t="s">
        <v>8344</v>
      </c>
      <c r="G1985" t="s">
        <v>8345</v>
      </c>
      <c r="H1985" t="s">
        <v>8346</v>
      </c>
      <c r="I1985" t="s">
        <v>34</v>
      </c>
      <c r="J1985" t="s">
        <v>976</v>
      </c>
      <c r="K1985" t="s">
        <v>24</v>
      </c>
      <c r="L1985" t="s">
        <v>44</v>
      </c>
      <c r="M1985" t="s">
        <v>8347</v>
      </c>
      <c r="N1985" t="s">
        <v>46</v>
      </c>
      <c r="P1985" t="s">
        <v>12356</v>
      </c>
      <c r="Q1985" t="s">
        <v>10603</v>
      </c>
      <c r="R1985">
        <v>1</v>
      </c>
      <c r="S1985" t="s">
        <v>12137</v>
      </c>
      <c r="Y1985" s="4" t="s">
        <v>12344</v>
      </c>
      <c r="Z1985" s="9">
        <v>1</v>
      </c>
    </row>
    <row r="1986" spans="1:26" x14ac:dyDescent="0.25">
      <c r="A1986" t="s">
        <v>8341</v>
      </c>
      <c r="B1986" t="s">
        <v>8342</v>
      </c>
      <c r="C1986" t="s">
        <v>16</v>
      </c>
      <c r="D1986" t="s">
        <v>8343</v>
      </c>
      <c r="E1986" t="s">
        <v>18</v>
      </c>
      <c r="F1986" t="s">
        <v>8344</v>
      </c>
      <c r="G1986" t="s">
        <v>8345</v>
      </c>
      <c r="H1986" t="s">
        <v>8346</v>
      </c>
      <c r="I1986" t="s">
        <v>34</v>
      </c>
      <c r="J1986" t="s">
        <v>976</v>
      </c>
      <c r="K1986" t="s">
        <v>24</v>
      </c>
      <c r="L1986" t="s">
        <v>44</v>
      </c>
      <c r="M1986" t="s">
        <v>8347</v>
      </c>
      <c r="N1986" t="s">
        <v>46</v>
      </c>
      <c r="P1986" t="s">
        <v>12357</v>
      </c>
      <c r="Q1986" t="s">
        <v>10603</v>
      </c>
      <c r="R1986">
        <v>1</v>
      </c>
      <c r="S1986" t="s">
        <v>12137</v>
      </c>
      <c r="Y1986" s="4" t="s">
        <v>12324</v>
      </c>
      <c r="Z1986" s="9">
        <v>1</v>
      </c>
    </row>
    <row r="1987" spans="1:26" x14ac:dyDescent="0.25">
      <c r="A1987" t="s">
        <v>8341</v>
      </c>
      <c r="B1987" t="s">
        <v>8342</v>
      </c>
      <c r="C1987" t="s">
        <v>16</v>
      </c>
      <c r="D1987" t="s">
        <v>8343</v>
      </c>
      <c r="E1987" t="s">
        <v>18</v>
      </c>
      <c r="F1987" t="s">
        <v>8344</v>
      </c>
      <c r="G1987" t="s">
        <v>8345</v>
      </c>
      <c r="H1987" t="s">
        <v>8346</v>
      </c>
      <c r="I1987" t="s">
        <v>34</v>
      </c>
      <c r="J1987" t="s">
        <v>976</v>
      </c>
      <c r="K1987" t="s">
        <v>24</v>
      </c>
      <c r="L1987" t="s">
        <v>44</v>
      </c>
      <c r="M1987" t="s">
        <v>8347</v>
      </c>
      <c r="N1987" t="s">
        <v>46</v>
      </c>
      <c r="P1987" t="s">
        <v>12358</v>
      </c>
      <c r="Q1987" t="s">
        <v>10603</v>
      </c>
      <c r="R1987">
        <v>1</v>
      </c>
      <c r="S1987" t="s">
        <v>12137</v>
      </c>
      <c r="Y1987" s="4" t="s">
        <v>10526</v>
      </c>
      <c r="Z1987" s="9">
        <v>1</v>
      </c>
    </row>
    <row r="1988" spans="1:26" x14ac:dyDescent="0.25">
      <c r="A1988" t="s">
        <v>8341</v>
      </c>
      <c r="B1988" t="s">
        <v>8342</v>
      </c>
      <c r="C1988" t="s">
        <v>16</v>
      </c>
      <c r="D1988" t="s">
        <v>8343</v>
      </c>
      <c r="E1988" t="s">
        <v>18</v>
      </c>
      <c r="F1988" t="s">
        <v>8344</v>
      </c>
      <c r="G1988" t="s">
        <v>8345</v>
      </c>
      <c r="H1988" t="s">
        <v>8346</v>
      </c>
      <c r="I1988" t="s">
        <v>34</v>
      </c>
      <c r="J1988" t="s">
        <v>976</v>
      </c>
      <c r="K1988" t="s">
        <v>24</v>
      </c>
      <c r="L1988" t="s">
        <v>44</v>
      </c>
      <c r="M1988" t="s">
        <v>8347</v>
      </c>
      <c r="N1988" t="s">
        <v>46</v>
      </c>
      <c r="P1988" t="s">
        <v>12359</v>
      </c>
      <c r="Q1988" t="s">
        <v>10603</v>
      </c>
      <c r="R1988">
        <v>1</v>
      </c>
      <c r="S1988" t="s">
        <v>12137</v>
      </c>
      <c r="Y1988" s="4" t="s">
        <v>13134</v>
      </c>
      <c r="Z1988" s="9">
        <v>1</v>
      </c>
    </row>
    <row r="1989" spans="1:26" x14ac:dyDescent="0.25">
      <c r="A1989" t="s">
        <v>8341</v>
      </c>
      <c r="B1989" t="s">
        <v>8342</v>
      </c>
      <c r="C1989" t="s">
        <v>16</v>
      </c>
      <c r="D1989" t="s">
        <v>8343</v>
      </c>
      <c r="E1989" t="s">
        <v>18</v>
      </c>
      <c r="F1989" t="s">
        <v>8344</v>
      </c>
      <c r="G1989" t="s">
        <v>8345</v>
      </c>
      <c r="H1989" t="s">
        <v>8346</v>
      </c>
      <c r="I1989" t="s">
        <v>34</v>
      </c>
      <c r="J1989" t="s">
        <v>976</v>
      </c>
      <c r="K1989" t="s">
        <v>24</v>
      </c>
      <c r="L1989" t="s">
        <v>44</v>
      </c>
      <c r="M1989" t="s">
        <v>8347</v>
      </c>
      <c r="N1989" t="s">
        <v>46</v>
      </c>
      <c r="P1989" t="s">
        <v>12360</v>
      </c>
      <c r="Q1989" t="s">
        <v>10603</v>
      </c>
      <c r="R1989">
        <v>1</v>
      </c>
      <c r="S1989" t="s">
        <v>12137</v>
      </c>
      <c r="Y1989" s="4" t="s">
        <v>12564</v>
      </c>
      <c r="Z1989" s="9">
        <v>1</v>
      </c>
    </row>
    <row r="1990" spans="1:26" x14ac:dyDescent="0.25">
      <c r="A1990" t="s">
        <v>8341</v>
      </c>
      <c r="B1990" t="s">
        <v>8342</v>
      </c>
      <c r="C1990" t="s">
        <v>16</v>
      </c>
      <c r="D1990" t="s">
        <v>8343</v>
      </c>
      <c r="E1990" t="s">
        <v>18</v>
      </c>
      <c r="F1990" t="s">
        <v>8344</v>
      </c>
      <c r="G1990" t="s">
        <v>8345</v>
      </c>
      <c r="H1990" t="s">
        <v>8346</v>
      </c>
      <c r="I1990" t="s">
        <v>34</v>
      </c>
      <c r="J1990" t="s">
        <v>976</v>
      </c>
      <c r="K1990" t="s">
        <v>24</v>
      </c>
      <c r="L1990" t="s">
        <v>44</v>
      </c>
      <c r="M1990" t="s">
        <v>8347</v>
      </c>
      <c r="N1990" t="s">
        <v>46</v>
      </c>
      <c r="P1990" t="s">
        <v>10447</v>
      </c>
      <c r="Q1990" t="s">
        <v>11114</v>
      </c>
      <c r="R1990">
        <v>1</v>
      </c>
      <c r="S1990" t="s">
        <v>12137</v>
      </c>
      <c r="Y1990" s="4" t="s">
        <v>12069</v>
      </c>
      <c r="Z1990" s="9">
        <v>1</v>
      </c>
    </row>
    <row r="1991" spans="1:26" x14ac:dyDescent="0.25">
      <c r="A1991" t="s">
        <v>8341</v>
      </c>
      <c r="B1991" t="s">
        <v>8342</v>
      </c>
      <c r="C1991" t="s">
        <v>16</v>
      </c>
      <c r="D1991" t="s">
        <v>8343</v>
      </c>
      <c r="E1991" t="s">
        <v>18</v>
      </c>
      <c r="F1991" t="s">
        <v>8344</v>
      </c>
      <c r="G1991" t="s">
        <v>8345</v>
      </c>
      <c r="H1991" t="s">
        <v>8346</v>
      </c>
      <c r="I1991" t="s">
        <v>34</v>
      </c>
      <c r="J1991" t="s">
        <v>976</v>
      </c>
      <c r="K1991" t="s">
        <v>24</v>
      </c>
      <c r="L1991" t="s">
        <v>44</v>
      </c>
      <c r="M1991" t="s">
        <v>8347</v>
      </c>
      <c r="N1991" t="s">
        <v>46</v>
      </c>
      <c r="P1991" t="s">
        <v>12361</v>
      </c>
      <c r="Q1991" t="s">
        <v>11114</v>
      </c>
      <c r="R1991">
        <v>1</v>
      </c>
      <c r="S1991" t="s">
        <v>12137</v>
      </c>
      <c r="Y1991" s="4" t="s">
        <v>10589</v>
      </c>
      <c r="Z1991" s="9">
        <v>1</v>
      </c>
    </row>
    <row r="1992" spans="1:26" x14ac:dyDescent="0.25">
      <c r="A1992" t="s">
        <v>8341</v>
      </c>
      <c r="B1992" t="s">
        <v>8342</v>
      </c>
      <c r="C1992" t="s">
        <v>16</v>
      </c>
      <c r="D1992" t="s">
        <v>8343</v>
      </c>
      <c r="E1992" t="s">
        <v>18</v>
      </c>
      <c r="F1992" t="s">
        <v>8344</v>
      </c>
      <c r="G1992" t="s">
        <v>8345</v>
      </c>
      <c r="H1992" t="s">
        <v>8346</v>
      </c>
      <c r="I1992" t="s">
        <v>34</v>
      </c>
      <c r="J1992" t="s">
        <v>976</v>
      </c>
      <c r="K1992" t="s">
        <v>24</v>
      </c>
      <c r="L1992" t="s">
        <v>44</v>
      </c>
      <c r="M1992" t="s">
        <v>8347</v>
      </c>
      <c r="N1992" t="s">
        <v>46</v>
      </c>
      <c r="P1992" t="s">
        <v>12362</v>
      </c>
      <c r="Q1992" t="s">
        <v>11114</v>
      </c>
      <c r="R1992">
        <v>1</v>
      </c>
      <c r="S1992" t="s">
        <v>12137</v>
      </c>
      <c r="Y1992" s="4" t="s">
        <v>12096</v>
      </c>
      <c r="Z1992" s="9">
        <v>1</v>
      </c>
    </row>
    <row r="1993" spans="1:26" x14ac:dyDescent="0.25">
      <c r="A1993" t="s">
        <v>8341</v>
      </c>
      <c r="B1993" t="s">
        <v>8342</v>
      </c>
      <c r="C1993" t="s">
        <v>16</v>
      </c>
      <c r="D1993" t="s">
        <v>8343</v>
      </c>
      <c r="E1993" t="s">
        <v>18</v>
      </c>
      <c r="F1993" t="s">
        <v>8344</v>
      </c>
      <c r="G1993" t="s">
        <v>8345</v>
      </c>
      <c r="H1993" t="s">
        <v>8346</v>
      </c>
      <c r="I1993" t="s">
        <v>34</v>
      </c>
      <c r="J1993" t="s">
        <v>976</v>
      </c>
      <c r="K1993" t="s">
        <v>24</v>
      </c>
      <c r="L1993" t="s">
        <v>44</v>
      </c>
      <c r="M1993" t="s">
        <v>8347</v>
      </c>
      <c r="N1993" t="s">
        <v>46</v>
      </c>
      <c r="P1993" t="s">
        <v>12363</v>
      </c>
      <c r="Q1993" t="s">
        <v>11114</v>
      </c>
      <c r="R1993">
        <v>1</v>
      </c>
      <c r="S1993" t="s">
        <v>12137</v>
      </c>
      <c r="Y1993" s="4" t="s">
        <v>12932</v>
      </c>
      <c r="Z1993" s="9">
        <v>1</v>
      </c>
    </row>
    <row r="1994" spans="1:26" x14ac:dyDescent="0.25">
      <c r="A1994" t="s">
        <v>8341</v>
      </c>
      <c r="B1994" t="s">
        <v>8342</v>
      </c>
      <c r="C1994" t="s">
        <v>16</v>
      </c>
      <c r="D1994" t="s">
        <v>8343</v>
      </c>
      <c r="E1994" t="s">
        <v>18</v>
      </c>
      <c r="F1994" t="s">
        <v>8344</v>
      </c>
      <c r="G1994" t="s">
        <v>8345</v>
      </c>
      <c r="H1994" t="s">
        <v>8346</v>
      </c>
      <c r="I1994" t="s">
        <v>34</v>
      </c>
      <c r="J1994" t="s">
        <v>976</v>
      </c>
      <c r="K1994" t="s">
        <v>24</v>
      </c>
      <c r="L1994" t="s">
        <v>44</v>
      </c>
      <c r="M1994" t="s">
        <v>8347</v>
      </c>
      <c r="N1994" t="s">
        <v>46</v>
      </c>
      <c r="P1994" t="s">
        <v>12364</v>
      </c>
      <c r="Q1994" t="s">
        <v>11114</v>
      </c>
      <c r="R1994">
        <v>1</v>
      </c>
      <c r="S1994" t="s">
        <v>12137</v>
      </c>
      <c r="Y1994" s="4" t="s">
        <v>10838</v>
      </c>
      <c r="Z1994" s="9">
        <v>1</v>
      </c>
    </row>
    <row r="1995" spans="1:26" x14ac:dyDescent="0.25">
      <c r="A1995" t="s">
        <v>8341</v>
      </c>
      <c r="B1995" t="s">
        <v>8342</v>
      </c>
      <c r="C1995" t="s">
        <v>16</v>
      </c>
      <c r="D1995" t="s">
        <v>8343</v>
      </c>
      <c r="E1995" t="s">
        <v>18</v>
      </c>
      <c r="F1995" t="s">
        <v>8344</v>
      </c>
      <c r="G1995" t="s">
        <v>8345</v>
      </c>
      <c r="H1995" t="s">
        <v>8346</v>
      </c>
      <c r="I1995" t="s">
        <v>34</v>
      </c>
      <c r="J1995" t="s">
        <v>976</v>
      </c>
      <c r="K1995" t="s">
        <v>24</v>
      </c>
      <c r="L1995" t="s">
        <v>44</v>
      </c>
      <c r="M1995" t="s">
        <v>8347</v>
      </c>
      <c r="N1995" t="s">
        <v>46</v>
      </c>
      <c r="P1995" t="s">
        <v>12365</v>
      </c>
      <c r="Q1995" t="s">
        <v>11114</v>
      </c>
      <c r="R1995">
        <v>1</v>
      </c>
      <c r="S1995" t="s">
        <v>12137</v>
      </c>
      <c r="Y1995" s="4" t="s">
        <v>12130</v>
      </c>
      <c r="Z1995" s="9">
        <v>1</v>
      </c>
    </row>
    <row r="1996" spans="1:26" x14ac:dyDescent="0.25">
      <c r="A1996" t="s">
        <v>8341</v>
      </c>
      <c r="B1996" t="s">
        <v>8342</v>
      </c>
      <c r="C1996" t="s">
        <v>16</v>
      </c>
      <c r="D1996" t="s">
        <v>8343</v>
      </c>
      <c r="E1996" t="s">
        <v>18</v>
      </c>
      <c r="F1996" t="s">
        <v>8344</v>
      </c>
      <c r="G1996" t="s">
        <v>8345</v>
      </c>
      <c r="H1996" t="s">
        <v>8346</v>
      </c>
      <c r="I1996" t="s">
        <v>34</v>
      </c>
      <c r="J1996" t="s">
        <v>976</v>
      </c>
      <c r="K1996" t="s">
        <v>24</v>
      </c>
      <c r="L1996" t="s">
        <v>44</v>
      </c>
      <c r="M1996" t="s">
        <v>8347</v>
      </c>
      <c r="N1996" t="s">
        <v>46</v>
      </c>
      <c r="P1996" t="s">
        <v>12366</v>
      </c>
      <c r="Q1996" t="s">
        <v>11114</v>
      </c>
      <c r="R1996">
        <v>1</v>
      </c>
      <c r="S1996" t="s">
        <v>12137</v>
      </c>
      <c r="Y1996" s="4" t="s">
        <v>10364</v>
      </c>
      <c r="Z1996" s="9">
        <v>1</v>
      </c>
    </row>
    <row r="1997" spans="1:26" x14ac:dyDescent="0.25">
      <c r="A1997" t="s">
        <v>8341</v>
      </c>
      <c r="B1997" t="s">
        <v>8342</v>
      </c>
      <c r="C1997" t="s">
        <v>16</v>
      </c>
      <c r="D1997" t="s">
        <v>8343</v>
      </c>
      <c r="E1997" t="s">
        <v>18</v>
      </c>
      <c r="F1997" t="s">
        <v>8344</v>
      </c>
      <c r="G1997" t="s">
        <v>8345</v>
      </c>
      <c r="H1997" t="s">
        <v>8346</v>
      </c>
      <c r="I1997" t="s">
        <v>34</v>
      </c>
      <c r="J1997" t="s">
        <v>976</v>
      </c>
      <c r="K1997" t="s">
        <v>24</v>
      </c>
      <c r="L1997" t="s">
        <v>44</v>
      </c>
      <c r="M1997" t="s">
        <v>8347</v>
      </c>
      <c r="N1997" t="s">
        <v>46</v>
      </c>
      <c r="P1997" t="s">
        <v>12367</v>
      </c>
      <c r="Q1997" t="s">
        <v>11114</v>
      </c>
      <c r="R1997">
        <v>1</v>
      </c>
      <c r="S1997" t="s">
        <v>12137</v>
      </c>
      <c r="Y1997" s="4" t="s">
        <v>11457</v>
      </c>
      <c r="Z1997" s="9">
        <v>1</v>
      </c>
    </row>
    <row r="1998" spans="1:26" x14ac:dyDescent="0.25">
      <c r="A1998" t="s">
        <v>8341</v>
      </c>
      <c r="B1998" t="s">
        <v>8342</v>
      </c>
      <c r="C1998" t="s">
        <v>16</v>
      </c>
      <c r="D1998" t="s">
        <v>8343</v>
      </c>
      <c r="E1998" t="s">
        <v>18</v>
      </c>
      <c r="F1998" t="s">
        <v>8344</v>
      </c>
      <c r="G1998" t="s">
        <v>8345</v>
      </c>
      <c r="H1998" t="s">
        <v>8346</v>
      </c>
      <c r="I1998" t="s">
        <v>34</v>
      </c>
      <c r="J1998" t="s">
        <v>976</v>
      </c>
      <c r="K1998" t="s">
        <v>24</v>
      </c>
      <c r="L1998" t="s">
        <v>44</v>
      </c>
      <c r="M1998" t="s">
        <v>8347</v>
      </c>
      <c r="N1998" t="s">
        <v>46</v>
      </c>
      <c r="P1998" t="s">
        <v>12368</v>
      </c>
      <c r="Q1998" t="s">
        <v>11114</v>
      </c>
      <c r="R1998">
        <v>1</v>
      </c>
      <c r="S1998" t="s">
        <v>12137</v>
      </c>
      <c r="Y1998" s="4" t="s">
        <v>12982</v>
      </c>
      <c r="Z1998" s="9">
        <v>1</v>
      </c>
    </row>
    <row r="1999" spans="1:26" x14ac:dyDescent="0.25">
      <c r="A1999" t="s">
        <v>8341</v>
      </c>
      <c r="B1999" t="s">
        <v>8342</v>
      </c>
      <c r="C1999" t="s">
        <v>16</v>
      </c>
      <c r="D1999" t="s">
        <v>8343</v>
      </c>
      <c r="E1999" t="s">
        <v>18</v>
      </c>
      <c r="F1999" t="s">
        <v>8344</v>
      </c>
      <c r="G1999" t="s">
        <v>8345</v>
      </c>
      <c r="H1999" t="s">
        <v>8346</v>
      </c>
      <c r="I1999" t="s">
        <v>34</v>
      </c>
      <c r="J1999" t="s">
        <v>976</v>
      </c>
      <c r="K1999" t="s">
        <v>24</v>
      </c>
      <c r="L1999" t="s">
        <v>44</v>
      </c>
      <c r="M1999" t="s">
        <v>8347</v>
      </c>
      <c r="N1999" t="s">
        <v>46</v>
      </c>
      <c r="P1999" t="s">
        <v>12369</v>
      </c>
      <c r="Q1999" t="s">
        <v>11114</v>
      </c>
      <c r="R1999">
        <v>1</v>
      </c>
      <c r="S1999" t="s">
        <v>12137</v>
      </c>
      <c r="Y1999" s="4" t="s">
        <v>13009</v>
      </c>
      <c r="Z1999" s="9">
        <v>1</v>
      </c>
    </row>
    <row r="2000" spans="1:26" x14ac:dyDescent="0.25">
      <c r="A2000" t="s">
        <v>8341</v>
      </c>
      <c r="B2000" t="s">
        <v>8342</v>
      </c>
      <c r="C2000" t="s">
        <v>16</v>
      </c>
      <c r="D2000" t="s">
        <v>8343</v>
      </c>
      <c r="E2000" t="s">
        <v>18</v>
      </c>
      <c r="F2000" t="s">
        <v>8344</v>
      </c>
      <c r="G2000" t="s">
        <v>8345</v>
      </c>
      <c r="H2000" t="s">
        <v>8346</v>
      </c>
      <c r="I2000" t="s">
        <v>34</v>
      </c>
      <c r="J2000" t="s">
        <v>976</v>
      </c>
      <c r="K2000" t="s">
        <v>24</v>
      </c>
      <c r="L2000" t="s">
        <v>44</v>
      </c>
      <c r="M2000" t="s">
        <v>8347</v>
      </c>
      <c r="N2000" t="s">
        <v>46</v>
      </c>
      <c r="P2000" t="s">
        <v>12370</v>
      </c>
      <c r="Q2000" t="s">
        <v>11114</v>
      </c>
      <c r="R2000">
        <v>1</v>
      </c>
      <c r="S2000" t="s">
        <v>12137</v>
      </c>
      <c r="Y2000" s="4" t="s">
        <v>10523</v>
      </c>
      <c r="Z2000" s="9">
        <v>1</v>
      </c>
    </row>
    <row r="2001" spans="1:26" x14ac:dyDescent="0.25">
      <c r="A2001" t="s">
        <v>8341</v>
      </c>
      <c r="B2001" t="s">
        <v>8342</v>
      </c>
      <c r="C2001" t="s">
        <v>16</v>
      </c>
      <c r="D2001" t="s">
        <v>8343</v>
      </c>
      <c r="E2001" t="s">
        <v>18</v>
      </c>
      <c r="F2001" t="s">
        <v>8344</v>
      </c>
      <c r="G2001" t="s">
        <v>8345</v>
      </c>
      <c r="H2001" t="s">
        <v>8346</v>
      </c>
      <c r="I2001" t="s">
        <v>34</v>
      </c>
      <c r="J2001" t="s">
        <v>976</v>
      </c>
      <c r="K2001" t="s">
        <v>24</v>
      </c>
      <c r="L2001" t="s">
        <v>44</v>
      </c>
      <c r="M2001" t="s">
        <v>8347</v>
      </c>
      <c r="N2001" t="s">
        <v>46</v>
      </c>
      <c r="P2001" t="s">
        <v>12371</v>
      </c>
      <c r="Q2001" t="s">
        <v>11114</v>
      </c>
      <c r="R2001">
        <v>1</v>
      </c>
      <c r="S2001" t="s">
        <v>12137</v>
      </c>
      <c r="Y2001" s="4" t="s">
        <v>11850</v>
      </c>
      <c r="Z2001" s="9">
        <v>1</v>
      </c>
    </row>
    <row r="2002" spans="1:26" x14ac:dyDescent="0.25">
      <c r="A2002" t="s">
        <v>8341</v>
      </c>
      <c r="B2002" t="s">
        <v>8342</v>
      </c>
      <c r="C2002" t="s">
        <v>16</v>
      </c>
      <c r="D2002" t="s">
        <v>8343</v>
      </c>
      <c r="E2002" t="s">
        <v>18</v>
      </c>
      <c r="F2002" t="s">
        <v>8344</v>
      </c>
      <c r="G2002" t="s">
        <v>8345</v>
      </c>
      <c r="H2002" t="s">
        <v>8346</v>
      </c>
      <c r="I2002" t="s">
        <v>34</v>
      </c>
      <c r="J2002" t="s">
        <v>976</v>
      </c>
      <c r="K2002" t="s">
        <v>24</v>
      </c>
      <c r="L2002" t="s">
        <v>44</v>
      </c>
      <c r="M2002" t="s">
        <v>8347</v>
      </c>
      <c r="N2002" t="s">
        <v>46</v>
      </c>
      <c r="P2002" t="s">
        <v>12372</v>
      </c>
      <c r="Q2002" t="s">
        <v>11114</v>
      </c>
      <c r="R2002">
        <v>1</v>
      </c>
      <c r="S2002" t="s">
        <v>12137</v>
      </c>
      <c r="Y2002" s="4" t="s">
        <v>13051</v>
      </c>
      <c r="Z2002" s="9">
        <v>1</v>
      </c>
    </row>
    <row r="2003" spans="1:26" x14ac:dyDescent="0.25">
      <c r="A2003" t="s">
        <v>8341</v>
      </c>
      <c r="B2003" t="s">
        <v>8342</v>
      </c>
      <c r="C2003" t="s">
        <v>16</v>
      </c>
      <c r="D2003" t="s">
        <v>8343</v>
      </c>
      <c r="E2003" t="s">
        <v>18</v>
      </c>
      <c r="F2003" t="s">
        <v>8344</v>
      </c>
      <c r="G2003" t="s">
        <v>8345</v>
      </c>
      <c r="H2003" t="s">
        <v>8346</v>
      </c>
      <c r="I2003" t="s">
        <v>34</v>
      </c>
      <c r="J2003" t="s">
        <v>976</v>
      </c>
      <c r="K2003" t="s">
        <v>24</v>
      </c>
      <c r="L2003" t="s">
        <v>44</v>
      </c>
      <c r="M2003" t="s">
        <v>8347</v>
      </c>
      <c r="N2003" t="s">
        <v>46</v>
      </c>
      <c r="P2003" t="s">
        <v>12373</v>
      </c>
      <c r="Q2003" t="s">
        <v>11114</v>
      </c>
      <c r="R2003">
        <v>1</v>
      </c>
      <c r="S2003" t="s">
        <v>12137</v>
      </c>
      <c r="Y2003" s="4" t="s">
        <v>10894</v>
      </c>
      <c r="Z2003" s="9">
        <v>1</v>
      </c>
    </row>
    <row r="2004" spans="1:26" x14ac:dyDescent="0.25">
      <c r="A2004" t="s">
        <v>8341</v>
      </c>
      <c r="B2004" t="s">
        <v>8342</v>
      </c>
      <c r="C2004" t="s">
        <v>16</v>
      </c>
      <c r="D2004" t="s">
        <v>8343</v>
      </c>
      <c r="E2004" t="s">
        <v>18</v>
      </c>
      <c r="F2004" t="s">
        <v>8344</v>
      </c>
      <c r="G2004" t="s">
        <v>8345</v>
      </c>
      <c r="H2004" t="s">
        <v>8346</v>
      </c>
      <c r="I2004" t="s">
        <v>34</v>
      </c>
      <c r="J2004" t="s">
        <v>976</v>
      </c>
      <c r="K2004" t="s">
        <v>24</v>
      </c>
      <c r="L2004" t="s">
        <v>44</v>
      </c>
      <c r="M2004" t="s">
        <v>8347</v>
      </c>
      <c r="N2004" t="s">
        <v>46</v>
      </c>
      <c r="P2004" t="s">
        <v>12374</v>
      </c>
      <c r="Q2004" t="s">
        <v>11114</v>
      </c>
      <c r="R2004">
        <v>1</v>
      </c>
      <c r="S2004" t="s">
        <v>12137</v>
      </c>
      <c r="Y2004" s="4" t="s">
        <v>12214</v>
      </c>
      <c r="Z2004" s="9">
        <v>1</v>
      </c>
    </row>
    <row r="2005" spans="1:26" x14ac:dyDescent="0.25">
      <c r="A2005" t="s">
        <v>8341</v>
      </c>
      <c r="B2005" t="s">
        <v>8342</v>
      </c>
      <c r="C2005" t="s">
        <v>16</v>
      </c>
      <c r="D2005" t="s">
        <v>8343</v>
      </c>
      <c r="E2005" t="s">
        <v>18</v>
      </c>
      <c r="F2005" t="s">
        <v>8344</v>
      </c>
      <c r="G2005" t="s">
        <v>8345</v>
      </c>
      <c r="H2005" t="s">
        <v>8346</v>
      </c>
      <c r="I2005" t="s">
        <v>34</v>
      </c>
      <c r="J2005" t="s">
        <v>976</v>
      </c>
      <c r="K2005" t="s">
        <v>24</v>
      </c>
      <c r="L2005" t="s">
        <v>44</v>
      </c>
      <c r="M2005" t="s">
        <v>8347</v>
      </c>
      <c r="N2005" t="s">
        <v>46</v>
      </c>
      <c r="P2005" t="s">
        <v>12375</v>
      </c>
      <c r="Q2005" t="s">
        <v>11114</v>
      </c>
      <c r="R2005">
        <v>1</v>
      </c>
      <c r="S2005" t="s">
        <v>12137</v>
      </c>
      <c r="Y2005" s="4" t="s">
        <v>12731</v>
      </c>
      <c r="Z2005" s="9">
        <v>1</v>
      </c>
    </row>
    <row r="2006" spans="1:26" x14ac:dyDescent="0.25">
      <c r="A2006" t="s">
        <v>8341</v>
      </c>
      <c r="B2006" t="s">
        <v>8342</v>
      </c>
      <c r="C2006" t="s">
        <v>16</v>
      </c>
      <c r="D2006" t="s">
        <v>8343</v>
      </c>
      <c r="E2006" t="s">
        <v>18</v>
      </c>
      <c r="F2006" t="s">
        <v>8344</v>
      </c>
      <c r="G2006" t="s">
        <v>8345</v>
      </c>
      <c r="H2006" t="s">
        <v>8346</v>
      </c>
      <c r="I2006" t="s">
        <v>34</v>
      </c>
      <c r="J2006" t="s">
        <v>976</v>
      </c>
      <c r="K2006" t="s">
        <v>24</v>
      </c>
      <c r="L2006" t="s">
        <v>44</v>
      </c>
      <c r="M2006" t="s">
        <v>8347</v>
      </c>
      <c r="N2006" t="s">
        <v>46</v>
      </c>
      <c r="P2006" t="s">
        <v>12035</v>
      </c>
      <c r="Q2006" t="s">
        <v>11114</v>
      </c>
      <c r="R2006">
        <v>1</v>
      </c>
      <c r="S2006" t="s">
        <v>12137</v>
      </c>
      <c r="Y2006" s="4" t="s">
        <v>10908</v>
      </c>
      <c r="Z2006" s="9">
        <v>1</v>
      </c>
    </row>
    <row r="2007" spans="1:26" x14ac:dyDescent="0.25">
      <c r="A2007" t="s">
        <v>8341</v>
      </c>
      <c r="B2007" t="s">
        <v>8342</v>
      </c>
      <c r="C2007" t="s">
        <v>16</v>
      </c>
      <c r="D2007" t="s">
        <v>8343</v>
      </c>
      <c r="E2007" t="s">
        <v>18</v>
      </c>
      <c r="F2007" t="s">
        <v>8344</v>
      </c>
      <c r="G2007" t="s">
        <v>8345</v>
      </c>
      <c r="H2007" t="s">
        <v>8346</v>
      </c>
      <c r="I2007" t="s">
        <v>34</v>
      </c>
      <c r="J2007" t="s">
        <v>976</v>
      </c>
      <c r="K2007" t="s">
        <v>24</v>
      </c>
      <c r="L2007" t="s">
        <v>44</v>
      </c>
      <c r="M2007" t="s">
        <v>8347</v>
      </c>
      <c r="N2007" t="s">
        <v>46</v>
      </c>
      <c r="P2007" t="s">
        <v>12376</v>
      </c>
      <c r="Q2007" t="s">
        <v>11114</v>
      </c>
      <c r="R2007">
        <v>1</v>
      </c>
      <c r="S2007" t="s">
        <v>12137</v>
      </c>
      <c r="Y2007" s="4" t="s">
        <v>11357</v>
      </c>
      <c r="Z2007" s="9">
        <v>1</v>
      </c>
    </row>
    <row r="2008" spans="1:26" x14ac:dyDescent="0.25">
      <c r="A2008" t="s">
        <v>8341</v>
      </c>
      <c r="B2008" t="s">
        <v>8342</v>
      </c>
      <c r="C2008" t="s">
        <v>16</v>
      </c>
      <c r="D2008" t="s">
        <v>8343</v>
      </c>
      <c r="E2008" t="s">
        <v>18</v>
      </c>
      <c r="F2008" t="s">
        <v>8344</v>
      </c>
      <c r="G2008" t="s">
        <v>8345</v>
      </c>
      <c r="H2008" t="s">
        <v>8346</v>
      </c>
      <c r="I2008" t="s">
        <v>34</v>
      </c>
      <c r="J2008" t="s">
        <v>976</v>
      </c>
      <c r="K2008" t="s">
        <v>24</v>
      </c>
      <c r="L2008" t="s">
        <v>44</v>
      </c>
      <c r="M2008" t="s">
        <v>8347</v>
      </c>
      <c r="N2008" t="s">
        <v>46</v>
      </c>
      <c r="P2008" t="s">
        <v>12377</v>
      </c>
      <c r="Q2008" t="s">
        <v>11114</v>
      </c>
      <c r="R2008">
        <v>1</v>
      </c>
      <c r="S2008" t="s">
        <v>12137</v>
      </c>
      <c r="Y2008" s="4" t="s">
        <v>12378</v>
      </c>
      <c r="Z2008" s="9">
        <v>1</v>
      </c>
    </row>
    <row r="2009" spans="1:26" x14ac:dyDescent="0.25">
      <c r="A2009" t="s">
        <v>8341</v>
      </c>
      <c r="B2009" t="s">
        <v>8342</v>
      </c>
      <c r="C2009" t="s">
        <v>16</v>
      </c>
      <c r="D2009" t="s">
        <v>8343</v>
      </c>
      <c r="E2009" t="s">
        <v>18</v>
      </c>
      <c r="F2009" t="s">
        <v>8344</v>
      </c>
      <c r="G2009" t="s">
        <v>8345</v>
      </c>
      <c r="H2009" t="s">
        <v>8346</v>
      </c>
      <c r="I2009" t="s">
        <v>34</v>
      </c>
      <c r="J2009" t="s">
        <v>976</v>
      </c>
      <c r="K2009" t="s">
        <v>24</v>
      </c>
      <c r="L2009" t="s">
        <v>44</v>
      </c>
      <c r="M2009" t="s">
        <v>8347</v>
      </c>
      <c r="N2009" t="s">
        <v>46</v>
      </c>
      <c r="P2009" t="s">
        <v>12378</v>
      </c>
      <c r="Q2009" t="s">
        <v>11114</v>
      </c>
      <c r="R2009">
        <v>1</v>
      </c>
      <c r="S2009" t="s">
        <v>12137</v>
      </c>
      <c r="Y2009" s="4" t="s">
        <v>10978</v>
      </c>
      <c r="Z2009" s="9">
        <v>1</v>
      </c>
    </row>
    <row r="2010" spans="1:26" x14ac:dyDescent="0.25">
      <c r="A2010" t="s">
        <v>8341</v>
      </c>
      <c r="B2010" t="s">
        <v>8342</v>
      </c>
      <c r="C2010" t="s">
        <v>16</v>
      </c>
      <c r="D2010" t="s">
        <v>8343</v>
      </c>
      <c r="E2010" t="s">
        <v>18</v>
      </c>
      <c r="F2010" t="s">
        <v>8344</v>
      </c>
      <c r="G2010" t="s">
        <v>8345</v>
      </c>
      <c r="H2010" t="s">
        <v>8346</v>
      </c>
      <c r="I2010" t="s">
        <v>34</v>
      </c>
      <c r="J2010" t="s">
        <v>976</v>
      </c>
      <c r="K2010" t="s">
        <v>24</v>
      </c>
      <c r="L2010" t="s">
        <v>44</v>
      </c>
      <c r="M2010" t="s">
        <v>8347</v>
      </c>
      <c r="N2010" t="s">
        <v>46</v>
      </c>
      <c r="P2010" t="s">
        <v>12379</v>
      </c>
      <c r="Q2010" t="s">
        <v>11114</v>
      </c>
      <c r="R2010">
        <v>1</v>
      </c>
      <c r="S2010" t="s">
        <v>12137</v>
      </c>
      <c r="Y2010" s="4" t="s">
        <v>10929</v>
      </c>
      <c r="Z2010" s="9">
        <v>1</v>
      </c>
    </row>
    <row r="2011" spans="1:26" x14ac:dyDescent="0.25">
      <c r="A2011" t="s">
        <v>8341</v>
      </c>
      <c r="B2011" t="s">
        <v>8342</v>
      </c>
      <c r="C2011" t="s">
        <v>16</v>
      </c>
      <c r="D2011" t="s">
        <v>8343</v>
      </c>
      <c r="E2011" t="s">
        <v>18</v>
      </c>
      <c r="F2011" t="s">
        <v>8344</v>
      </c>
      <c r="G2011" t="s">
        <v>8345</v>
      </c>
      <c r="H2011" t="s">
        <v>8346</v>
      </c>
      <c r="I2011" t="s">
        <v>34</v>
      </c>
      <c r="J2011" t="s">
        <v>976</v>
      </c>
      <c r="K2011" t="s">
        <v>24</v>
      </c>
      <c r="L2011" t="s">
        <v>44</v>
      </c>
      <c r="M2011" t="s">
        <v>8347</v>
      </c>
      <c r="N2011" t="s">
        <v>46</v>
      </c>
      <c r="P2011" t="s">
        <v>12380</v>
      </c>
      <c r="Q2011" t="s">
        <v>11202</v>
      </c>
      <c r="R2011">
        <v>1</v>
      </c>
      <c r="S2011" t="s">
        <v>12137</v>
      </c>
      <c r="Y2011" s="4" t="s">
        <v>11764</v>
      </c>
      <c r="Z2011" s="9">
        <v>1</v>
      </c>
    </row>
    <row r="2012" spans="1:26" x14ac:dyDescent="0.25">
      <c r="A2012" t="s">
        <v>8341</v>
      </c>
      <c r="B2012" t="s">
        <v>8342</v>
      </c>
      <c r="C2012" t="s">
        <v>16</v>
      </c>
      <c r="D2012" t="s">
        <v>8343</v>
      </c>
      <c r="E2012" t="s">
        <v>18</v>
      </c>
      <c r="F2012" t="s">
        <v>8344</v>
      </c>
      <c r="G2012" t="s">
        <v>8345</v>
      </c>
      <c r="H2012" t="s">
        <v>8346</v>
      </c>
      <c r="I2012" t="s">
        <v>34</v>
      </c>
      <c r="J2012" t="s">
        <v>976</v>
      </c>
      <c r="K2012" t="s">
        <v>24</v>
      </c>
      <c r="L2012" t="s">
        <v>44</v>
      </c>
      <c r="M2012" t="s">
        <v>8347</v>
      </c>
      <c r="N2012" t="s">
        <v>46</v>
      </c>
      <c r="P2012" t="s">
        <v>12381</v>
      </c>
      <c r="Q2012" t="s">
        <v>11202</v>
      </c>
      <c r="R2012">
        <v>1</v>
      </c>
      <c r="S2012" t="s">
        <v>12137</v>
      </c>
      <c r="Y2012" s="4" t="s">
        <v>10912</v>
      </c>
      <c r="Z2012" s="9">
        <v>1</v>
      </c>
    </row>
    <row r="2013" spans="1:26" x14ac:dyDescent="0.25">
      <c r="A2013" t="s">
        <v>8341</v>
      </c>
      <c r="B2013" t="s">
        <v>8342</v>
      </c>
      <c r="C2013" t="s">
        <v>16</v>
      </c>
      <c r="D2013" t="s">
        <v>8343</v>
      </c>
      <c r="E2013" t="s">
        <v>18</v>
      </c>
      <c r="F2013" t="s">
        <v>8344</v>
      </c>
      <c r="G2013" t="s">
        <v>8345</v>
      </c>
      <c r="H2013" t="s">
        <v>8346</v>
      </c>
      <c r="I2013" t="s">
        <v>34</v>
      </c>
      <c r="J2013" t="s">
        <v>976</v>
      </c>
      <c r="K2013" t="s">
        <v>24</v>
      </c>
      <c r="L2013" t="s">
        <v>44</v>
      </c>
      <c r="M2013" t="s">
        <v>8347</v>
      </c>
      <c r="N2013" t="s">
        <v>46</v>
      </c>
      <c r="P2013" t="s">
        <v>12382</v>
      </c>
      <c r="Q2013" t="s">
        <v>11202</v>
      </c>
      <c r="R2013">
        <v>1</v>
      </c>
      <c r="S2013" t="s">
        <v>12137</v>
      </c>
      <c r="Y2013" s="4" t="s">
        <v>11704</v>
      </c>
      <c r="Z2013" s="9">
        <v>1</v>
      </c>
    </row>
    <row r="2014" spans="1:26" x14ac:dyDescent="0.25">
      <c r="A2014" t="s">
        <v>8341</v>
      </c>
      <c r="B2014" t="s">
        <v>8342</v>
      </c>
      <c r="C2014" t="s">
        <v>16</v>
      </c>
      <c r="D2014" t="s">
        <v>8343</v>
      </c>
      <c r="E2014" t="s">
        <v>18</v>
      </c>
      <c r="F2014" t="s">
        <v>8344</v>
      </c>
      <c r="G2014" t="s">
        <v>8345</v>
      </c>
      <c r="H2014" t="s">
        <v>8346</v>
      </c>
      <c r="I2014" t="s">
        <v>34</v>
      </c>
      <c r="J2014" t="s">
        <v>976</v>
      </c>
      <c r="K2014" t="s">
        <v>24</v>
      </c>
      <c r="L2014" t="s">
        <v>44</v>
      </c>
      <c r="M2014" t="s">
        <v>8347</v>
      </c>
      <c r="N2014" t="s">
        <v>46</v>
      </c>
      <c r="P2014" t="s">
        <v>12383</v>
      </c>
      <c r="Q2014" t="s">
        <v>11202</v>
      </c>
      <c r="R2014">
        <v>1</v>
      </c>
      <c r="S2014" t="s">
        <v>12137</v>
      </c>
      <c r="Y2014" s="4" t="s">
        <v>10260</v>
      </c>
      <c r="Z2014" s="9">
        <v>1</v>
      </c>
    </row>
    <row r="2015" spans="1:26" x14ac:dyDescent="0.25">
      <c r="A2015" t="s">
        <v>8341</v>
      </c>
      <c r="B2015" t="s">
        <v>8342</v>
      </c>
      <c r="C2015" t="s">
        <v>16</v>
      </c>
      <c r="D2015" t="s">
        <v>8343</v>
      </c>
      <c r="E2015" t="s">
        <v>18</v>
      </c>
      <c r="F2015" t="s">
        <v>8344</v>
      </c>
      <c r="G2015" t="s">
        <v>8345</v>
      </c>
      <c r="H2015" t="s">
        <v>8346</v>
      </c>
      <c r="I2015" t="s">
        <v>34</v>
      </c>
      <c r="J2015" t="s">
        <v>976</v>
      </c>
      <c r="K2015" t="s">
        <v>24</v>
      </c>
      <c r="L2015" t="s">
        <v>44</v>
      </c>
      <c r="M2015" t="s">
        <v>8347</v>
      </c>
      <c r="N2015" t="s">
        <v>46</v>
      </c>
      <c r="P2015" t="s">
        <v>12384</v>
      </c>
      <c r="Q2015" t="s">
        <v>11202</v>
      </c>
      <c r="R2015">
        <v>1</v>
      </c>
      <c r="S2015" t="s">
        <v>12137</v>
      </c>
      <c r="Y2015" s="4" t="s">
        <v>11986</v>
      </c>
      <c r="Z2015" s="9">
        <v>1</v>
      </c>
    </row>
    <row r="2016" spans="1:26" x14ac:dyDescent="0.25">
      <c r="A2016" t="s">
        <v>9092</v>
      </c>
      <c r="C2016" t="s">
        <v>16</v>
      </c>
      <c r="D2016" t="s">
        <v>503</v>
      </c>
      <c r="E2016" t="s">
        <v>18</v>
      </c>
      <c r="F2016" t="s">
        <v>9093</v>
      </c>
      <c r="G2016" t="s">
        <v>9094</v>
      </c>
      <c r="H2016" t="s">
        <v>9095</v>
      </c>
      <c r="I2016" t="s">
        <v>34</v>
      </c>
      <c r="J2016" t="s">
        <v>669</v>
      </c>
      <c r="K2016" t="s">
        <v>24</v>
      </c>
      <c r="L2016" t="s">
        <v>9096</v>
      </c>
      <c r="M2016" t="s">
        <v>9097</v>
      </c>
      <c r="N2016" t="s">
        <v>46</v>
      </c>
      <c r="P2016" t="s">
        <v>12385</v>
      </c>
      <c r="Q2016" t="s">
        <v>10274</v>
      </c>
      <c r="R2016">
        <v>1</v>
      </c>
      <c r="S2016" t="s">
        <v>10263</v>
      </c>
      <c r="Y2016" s="4" t="s">
        <v>11974</v>
      </c>
      <c r="Z2016" s="9">
        <v>1</v>
      </c>
    </row>
    <row r="2017" spans="1:26" x14ac:dyDescent="0.25">
      <c r="A2017" t="s">
        <v>1360</v>
      </c>
      <c r="C2017" t="s">
        <v>76</v>
      </c>
      <c r="D2017" t="s">
        <v>1361</v>
      </c>
      <c r="E2017" t="s">
        <v>18</v>
      </c>
      <c r="F2017" t="s">
        <v>1362</v>
      </c>
      <c r="G2017" t="s">
        <v>1363</v>
      </c>
      <c r="H2017" t="s">
        <v>1364</v>
      </c>
      <c r="I2017" t="s">
        <v>34</v>
      </c>
      <c r="J2017" t="s">
        <v>589</v>
      </c>
      <c r="K2017" t="s">
        <v>24</v>
      </c>
      <c r="L2017" t="s">
        <v>63</v>
      </c>
      <c r="M2017" t="s">
        <v>1365</v>
      </c>
      <c r="N2017" t="s">
        <v>46</v>
      </c>
      <c r="P2017" t="s">
        <v>12386</v>
      </c>
      <c r="Q2017" t="s">
        <v>10480</v>
      </c>
      <c r="R2017">
        <v>1</v>
      </c>
      <c r="S2017" t="s">
        <v>12387</v>
      </c>
      <c r="Y2017" s="4" t="s">
        <v>12669</v>
      </c>
      <c r="Z2017" s="9">
        <v>1</v>
      </c>
    </row>
    <row r="2018" spans="1:26" x14ac:dyDescent="0.25">
      <c r="A2018" t="s">
        <v>1360</v>
      </c>
      <c r="C2018" t="s">
        <v>76</v>
      </c>
      <c r="D2018" t="s">
        <v>1361</v>
      </c>
      <c r="E2018" t="s">
        <v>18</v>
      </c>
      <c r="F2018" t="s">
        <v>1362</v>
      </c>
      <c r="G2018" t="s">
        <v>1363</v>
      </c>
      <c r="H2018" t="s">
        <v>1364</v>
      </c>
      <c r="I2018" t="s">
        <v>34</v>
      </c>
      <c r="J2018" t="s">
        <v>589</v>
      </c>
      <c r="K2018" t="s">
        <v>24</v>
      </c>
      <c r="L2018" t="s">
        <v>63</v>
      </c>
      <c r="M2018" t="s">
        <v>1365</v>
      </c>
      <c r="N2018" t="s">
        <v>46</v>
      </c>
      <c r="P2018" t="s">
        <v>12388</v>
      </c>
      <c r="Q2018" t="s">
        <v>10480</v>
      </c>
      <c r="R2018">
        <v>1</v>
      </c>
      <c r="S2018" t="s">
        <v>12387</v>
      </c>
      <c r="Y2018" s="4" t="s">
        <v>10283</v>
      </c>
      <c r="Z2018" s="9">
        <v>1</v>
      </c>
    </row>
    <row r="2019" spans="1:26" x14ac:dyDescent="0.25">
      <c r="A2019" t="s">
        <v>1360</v>
      </c>
      <c r="C2019" t="s">
        <v>76</v>
      </c>
      <c r="D2019" t="s">
        <v>1361</v>
      </c>
      <c r="E2019" t="s">
        <v>18</v>
      </c>
      <c r="F2019" t="s">
        <v>1362</v>
      </c>
      <c r="G2019" t="s">
        <v>1363</v>
      </c>
      <c r="H2019" t="s">
        <v>1364</v>
      </c>
      <c r="I2019" t="s">
        <v>34</v>
      </c>
      <c r="J2019" t="s">
        <v>589</v>
      </c>
      <c r="K2019" t="s">
        <v>24</v>
      </c>
      <c r="L2019" t="s">
        <v>63</v>
      </c>
      <c r="M2019" t="s">
        <v>1365</v>
      </c>
      <c r="N2019" t="s">
        <v>46</v>
      </c>
      <c r="P2019" t="s">
        <v>12389</v>
      </c>
      <c r="Q2019" t="s">
        <v>10480</v>
      </c>
      <c r="R2019">
        <v>1</v>
      </c>
      <c r="S2019" t="s">
        <v>12387</v>
      </c>
      <c r="Y2019" s="4" t="s">
        <v>12413</v>
      </c>
      <c r="Z2019" s="9">
        <v>1</v>
      </c>
    </row>
    <row r="2020" spans="1:26" x14ac:dyDescent="0.25">
      <c r="A2020" t="s">
        <v>1360</v>
      </c>
      <c r="C2020" t="s">
        <v>76</v>
      </c>
      <c r="D2020" t="s">
        <v>1361</v>
      </c>
      <c r="E2020" t="s">
        <v>18</v>
      </c>
      <c r="F2020" t="s">
        <v>1362</v>
      </c>
      <c r="G2020" t="s">
        <v>1363</v>
      </c>
      <c r="H2020" t="s">
        <v>1364</v>
      </c>
      <c r="I2020" t="s">
        <v>34</v>
      </c>
      <c r="J2020" t="s">
        <v>589</v>
      </c>
      <c r="K2020" t="s">
        <v>24</v>
      </c>
      <c r="L2020" t="s">
        <v>63</v>
      </c>
      <c r="M2020" t="s">
        <v>1365</v>
      </c>
      <c r="N2020" t="s">
        <v>46</v>
      </c>
      <c r="P2020" t="s">
        <v>12390</v>
      </c>
      <c r="Q2020" t="s">
        <v>10480</v>
      </c>
      <c r="R2020">
        <v>1</v>
      </c>
      <c r="S2020" t="s">
        <v>12387</v>
      </c>
      <c r="Y2020" s="4" t="s">
        <v>11275</v>
      </c>
      <c r="Z2020" s="9">
        <v>1</v>
      </c>
    </row>
    <row r="2021" spans="1:26" x14ac:dyDescent="0.25">
      <c r="A2021" t="s">
        <v>1360</v>
      </c>
      <c r="C2021" t="s">
        <v>76</v>
      </c>
      <c r="D2021" t="s">
        <v>1361</v>
      </c>
      <c r="E2021" t="s">
        <v>18</v>
      </c>
      <c r="F2021" t="s">
        <v>1362</v>
      </c>
      <c r="G2021" t="s">
        <v>1363</v>
      </c>
      <c r="H2021" t="s">
        <v>1364</v>
      </c>
      <c r="I2021" t="s">
        <v>34</v>
      </c>
      <c r="J2021" t="s">
        <v>589</v>
      </c>
      <c r="K2021" t="s">
        <v>24</v>
      </c>
      <c r="L2021" t="s">
        <v>63</v>
      </c>
      <c r="M2021" t="s">
        <v>1365</v>
      </c>
      <c r="N2021" t="s">
        <v>46</v>
      </c>
      <c r="P2021" t="s">
        <v>12391</v>
      </c>
      <c r="Q2021" t="s">
        <v>10480</v>
      </c>
      <c r="R2021">
        <v>1</v>
      </c>
      <c r="S2021" t="s">
        <v>12387</v>
      </c>
      <c r="Y2021" s="4" t="s">
        <v>11023</v>
      </c>
      <c r="Z2021" s="9">
        <v>1</v>
      </c>
    </row>
    <row r="2022" spans="1:26" x14ac:dyDescent="0.25">
      <c r="A2022" t="s">
        <v>1360</v>
      </c>
      <c r="C2022" t="s">
        <v>76</v>
      </c>
      <c r="D2022" t="s">
        <v>1361</v>
      </c>
      <c r="E2022" t="s">
        <v>18</v>
      </c>
      <c r="F2022" t="s">
        <v>1362</v>
      </c>
      <c r="G2022" t="s">
        <v>1363</v>
      </c>
      <c r="H2022" t="s">
        <v>1364</v>
      </c>
      <c r="I2022" t="s">
        <v>34</v>
      </c>
      <c r="J2022" t="s">
        <v>589</v>
      </c>
      <c r="K2022" t="s">
        <v>24</v>
      </c>
      <c r="L2022" t="s">
        <v>63</v>
      </c>
      <c r="M2022" t="s">
        <v>1365</v>
      </c>
      <c r="N2022" t="s">
        <v>46</v>
      </c>
      <c r="P2022" t="s">
        <v>10432</v>
      </c>
      <c r="Q2022" t="s">
        <v>10480</v>
      </c>
      <c r="R2022">
        <v>1</v>
      </c>
      <c r="S2022" t="s">
        <v>12387</v>
      </c>
      <c r="Y2022" s="4" t="s">
        <v>10410</v>
      </c>
      <c r="Z2022" s="9">
        <v>1</v>
      </c>
    </row>
    <row r="2023" spans="1:26" x14ac:dyDescent="0.25">
      <c r="A2023" t="s">
        <v>1360</v>
      </c>
      <c r="C2023" t="s">
        <v>76</v>
      </c>
      <c r="D2023" t="s">
        <v>1361</v>
      </c>
      <c r="E2023" t="s">
        <v>18</v>
      </c>
      <c r="F2023" t="s">
        <v>1362</v>
      </c>
      <c r="G2023" t="s">
        <v>1363</v>
      </c>
      <c r="H2023" t="s">
        <v>1364</v>
      </c>
      <c r="I2023" t="s">
        <v>34</v>
      </c>
      <c r="J2023" t="s">
        <v>589</v>
      </c>
      <c r="K2023" t="s">
        <v>24</v>
      </c>
      <c r="L2023" t="s">
        <v>63</v>
      </c>
      <c r="M2023" t="s">
        <v>1365</v>
      </c>
      <c r="N2023" t="s">
        <v>46</v>
      </c>
      <c r="P2023" t="s">
        <v>12392</v>
      </c>
      <c r="Q2023" t="s">
        <v>12393</v>
      </c>
      <c r="R2023">
        <v>1</v>
      </c>
      <c r="S2023" t="s">
        <v>12387</v>
      </c>
      <c r="Y2023" s="4" t="s">
        <v>12197</v>
      </c>
      <c r="Z2023" s="9">
        <v>1</v>
      </c>
    </row>
    <row r="2024" spans="1:26" x14ac:dyDescent="0.25">
      <c r="A2024" t="s">
        <v>1360</v>
      </c>
      <c r="C2024" t="s">
        <v>76</v>
      </c>
      <c r="D2024" t="s">
        <v>1361</v>
      </c>
      <c r="E2024" t="s">
        <v>18</v>
      </c>
      <c r="F2024" t="s">
        <v>1362</v>
      </c>
      <c r="G2024" t="s">
        <v>1363</v>
      </c>
      <c r="H2024" t="s">
        <v>1364</v>
      </c>
      <c r="I2024" t="s">
        <v>34</v>
      </c>
      <c r="J2024" t="s">
        <v>589</v>
      </c>
      <c r="K2024" t="s">
        <v>24</v>
      </c>
      <c r="L2024" t="s">
        <v>63</v>
      </c>
      <c r="M2024" t="s">
        <v>1365</v>
      </c>
      <c r="N2024" t="s">
        <v>46</v>
      </c>
      <c r="P2024" t="s">
        <v>12394</v>
      </c>
      <c r="Q2024" t="s">
        <v>12393</v>
      </c>
      <c r="R2024">
        <v>1</v>
      </c>
      <c r="S2024" t="s">
        <v>12387</v>
      </c>
      <c r="Y2024" s="4" t="s">
        <v>11973</v>
      </c>
      <c r="Z2024" s="9">
        <v>1</v>
      </c>
    </row>
    <row r="2025" spans="1:26" x14ac:dyDescent="0.25">
      <c r="A2025" t="s">
        <v>1360</v>
      </c>
      <c r="C2025" t="s">
        <v>76</v>
      </c>
      <c r="D2025" t="s">
        <v>1361</v>
      </c>
      <c r="E2025" t="s">
        <v>18</v>
      </c>
      <c r="F2025" t="s">
        <v>1362</v>
      </c>
      <c r="G2025" t="s">
        <v>1363</v>
      </c>
      <c r="H2025" t="s">
        <v>1364</v>
      </c>
      <c r="I2025" t="s">
        <v>34</v>
      </c>
      <c r="J2025" t="s">
        <v>589</v>
      </c>
      <c r="K2025" t="s">
        <v>24</v>
      </c>
      <c r="L2025" t="s">
        <v>63</v>
      </c>
      <c r="M2025" t="s">
        <v>1365</v>
      </c>
      <c r="N2025" t="s">
        <v>46</v>
      </c>
      <c r="P2025" t="s">
        <v>12395</v>
      </c>
      <c r="Q2025" t="s">
        <v>12393</v>
      </c>
      <c r="R2025">
        <v>1</v>
      </c>
      <c r="S2025" t="s">
        <v>12387</v>
      </c>
      <c r="Y2025" s="4" t="s">
        <v>10208</v>
      </c>
      <c r="Z2025" s="9">
        <v>1</v>
      </c>
    </row>
    <row r="2026" spans="1:26" x14ac:dyDescent="0.25">
      <c r="A2026" t="s">
        <v>1360</v>
      </c>
      <c r="C2026" t="s">
        <v>76</v>
      </c>
      <c r="D2026" t="s">
        <v>1361</v>
      </c>
      <c r="E2026" t="s">
        <v>18</v>
      </c>
      <c r="F2026" t="s">
        <v>1362</v>
      </c>
      <c r="G2026" t="s">
        <v>1363</v>
      </c>
      <c r="H2026" t="s">
        <v>1364</v>
      </c>
      <c r="I2026" t="s">
        <v>34</v>
      </c>
      <c r="J2026" t="s">
        <v>589</v>
      </c>
      <c r="K2026" t="s">
        <v>24</v>
      </c>
      <c r="L2026" t="s">
        <v>63</v>
      </c>
      <c r="M2026" t="s">
        <v>1365</v>
      </c>
      <c r="N2026" t="s">
        <v>46</v>
      </c>
      <c r="P2026" t="s">
        <v>12396</v>
      </c>
      <c r="Q2026" t="s">
        <v>12397</v>
      </c>
      <c r="R2026">
        <v>1</v>
      </c>
      <c r="S2026" t="s">
        <v>12387</v>
      </c>
      <c r="Y2026" s="4" t="s">
        <v>13125</v>
      </c>
      <c r="Z2026" s="9">
        <v>1</v>
      </c>
    </row>
    <row r="2027" spans="1:26" x14ac:dyDescent="0.25">
      <c r="A2027" t="s">
        <v>1360</v>
      </c>
      <c r="C2027" t="s">
        <v>76</v>
      </c>
      <c r="D2027" t="s">
        <v>1361</v>
      </c>
      <c r="E2027" t="s">
        <v>18</v>
      </c>
      <c r="F2027" t="s">
        <v>1362</v>
      </c>
      <c r="G2027" t="s">
        <v>1363</v>
      </c>
      <c r="H2027" t="s">
        <v>1364</v>
      </c>
      <c r="I2027" t="s">
        <v>34</v>
      </c>
      <c r="J2027" t="s">
        <v>589</v>
      </c>
      <c r="K2027" t="s">
        <v>24</v>
      </c>
      <c r="L2027" t="s">
        <v>63</v>
      </c>
      <c r="M2027" t="s">
        <v>1365</v>
      </c>
      <c r="N2027" t="s">
        <v>46</v>
      </c>
      <c r="P2027" t="s">
        <v>12398</v>
      </c>
      <c r="Q2027" t="s">
        <v>12397</v>
      </c>
      <c r="R2027">
        <v>1</v>
      </c>
      <c r="S2027" t="s">
        <v>12387</v>
      </c>
      <c r="Y2027" s="4" t="s">
        <v>13239</v>
      </c>
      <c r="Z2027" s="9">
        <v>1</v>
      </c>
    </row>
    <row r="2028" spans="1:26" x14ac:dyDescent="0.25">
      <c r="A2028" t="s">
        <v>1360</v>
      </c>
      <c r="C2028" t="s">
        <v>76</v>
      </c>
      <c r="D2028" t="s">
        <v>1361</v>
      </c>
      <c r="E2028" t="s">
        <v>18</v>
      </c>
      <c r="F2028" t="s">
        <v>1362</v>
      </c>
      <c r="G2028" t="s">
        <v>1363</v>
      </c>
      <c r="H2028" t="s">
        <v>1364</v>
      </c>
      <c r="I2028" t="s">
        <v>34</v>
      </c>
      <c r="J2028" t="s">
        <v>589</v>
      </c>
      <c r="K2028" t="s">
        <v>24</v>
      </c>
      <c r="L2028" t="s">
        <v>63</v>
      </c>
      <c r="M2028" t="s">
        <v>1365</v>
      </c>
      <c r="N2028" t="s">
        <v>46</v>
      </c>
      <c r="P2028" t="s">
        <v>12399</v>
      </c>
      <c r="Q2028" t="s">
        <v>12397</v>
      </c>
      <c r="R2028">
        <v>1</v>
      </c>
      <c r="S2028" t="s">
        <v>12387</v>
      </c>
      <c r="Y2028" s="4" t="s">
        <v>13074</v>
      </c>
      <c r="Z2028" s="9">
        <v>1</v>
      </c>
    </row>
    <row r="2029" spans="1:26" x14ac:dyDescent="0.25">
      <c r="A2029" t="s">
        <v>1360</v>
      </c>
      <c r="C2029" t="s">
        <v>76</v>
      </c>
      <c r="D2029" t="s">
        <v>1361</v>
      </c>
      <c r="E2029" t="s">
        <v>18</v>
      </c>
      <c r="F2029" t="s">
        <v>1362</v>
      </c>
      <c r="G2029" t="s">
        <v>1363</v>
      </c>
      <c r="H2029" t="s">
        <v>1364</v>
      </c>
      <c r="I2029" t="s">
        <v>34</v>
      </c>
      <c r="J2029" t="s">
        <v>589</v>
      </c>
      <c r="K2029" t="s">
        <v>24</v>
      </c>
      <c r="L2029" t="s">
        <v>63</v>
      </c>
      <c r="M2029" t="s">
        <v>1365</v>
      </c>
      <c r="N2029" t="s">
        <v>46</v>
      </c>
      <c r="P2029" t="s">
        <v>12400</v>
      </c>
      <c r="Q2029" t="s">
        <v>12397</v>
      </c>
      <c r="R2029">
        <v>1</v>
      </c>
      <c r="S2029" t="s">
        <v>12387</v>
      </c>
      <c r="Y2029" s="4" t="s">
        <v>12275</v>
      </c>
      <c r="Z2029" s="9">
        <v>1</v>
      </c>
    </row>
    <row r="2030" spans="1:26" x14ac:dyDescent="0.25">
      <c r="A2030" t="s">
        <v>1360</v>
      </c>
      <c r="C2030" t="s">
        <v>76</v>
      </c>
      <c r="D2030" t="s">
        <v>1361</v>
      </c>
      <c r="E2030" t="s">
        <v>18</v>
      </c>
      <c r="F2030" t="s">
        <v>1362</v>
      </c>
      <c r="G2030" t="s">
        <v>1363</v>
      </c>
      <c r="H2030" t="s">
        <v>1364</v>
      </c>
      <c r="I2030" t="s">
        <v>34</v>
      </c>
      <c r="J2030" t="s">
        <v>589</v>
      </c>
      <c r="K2030" t="s">
        <v>24</v>
      </c>
      <c r="L2030" t="s">
        <v>63</v>
      </c>
      <c r="M2030" t="s">
        <v>1365</v>
      </c>
      <c r="N2030" t="s">
        <v>46</v>
      </c>
      <c r="P2030" t="s">
        <v>12401</v>
      </c>
      <c r="Q2030" t="s">
        <v>12397</v>
      </c>
      <c r="R2030">
        <v>1</v>
      </c>
      <c r="S2030" t="s">
        <v>12387</v>
      </c>
      <c r="Y2030" s="4" t="s">
        <v>12971</v>
      </c>
      <c r="Z2030" s="9">
        <v>1</v>
      </c>
    </row>
    <row r="2031" spans="1:26" x14ac:dyDescent="0.25">
      <c r="A2031" t="s">
        <v>1360</v>
      </c>
      <c r="C2031" t="s">
        <v>76</v>
      </c>
      <c r="D2031" t="s">
        <v>1361</v>
      </c>
      <c r="E2031" t="s">
        <v>18</v>
      </c>
      <c r="F2031" t="s">
        <v>1362</v>
      </c>
      <c r="G2031" t="s">
        <v>1363</v>
      </c>
      <c r="H2031" t="s">
        <v>1364</v>
      </c>
      <c r="I2031" t="s">
        <v>34</v>
      </c>
      <c r="J2031" t="s">
        <v>589</v>
      </c>
      <c r="K2031" t="s">
        <v>24</v>
      </c>
      <c r="L2031" t="s">
        <v>63</v>
      </c>
      <c r="M2031" t="s">
        <v>1365</v>
      </c>
      <c r="N2031" t="s">
        <v>46</v>
      </c>
      <c r="P2031" t="s">
        <v>12402</v>
      </c>
      <c r="Q2031" t="s">
        <v>12397</v>
      </c>
      <c r="R2031">
        <v>1</v>
      </c>
      <c r="S2031" t="s">
        <v>12387</v>
      </c>
      <c r="Y2031" s="4" t="s">
        <v>12290</v>
      </c>
      <c r="Z2031" s="9">
        <v>1</v>
      </c>
    </row>
    <row r="2032" spans="1:26" x14ac:dyDescent="0.25">
      <c r="A2032" t="s">
        <v>1360</v>
      </c>
      <c r="C2032" t="s">
        <v>76</v>
      </c>
      <c r="D2032" t="s">
        <v>1361</v>
      </c>
      <c r="E2032" t="s">
        <v>18</v>
      </c>
      <c r="F2032" t="s">
        <v>1362</v>
      </c>
      <c r="G2032" t="s">
        <v>1363</v>
      </c>
      <c r="H2032" t="s">
        <v>1364</v>
      </c>
      <c r="I2032" t="s">
        <v>34</v>
      </c>
      <c r="J2032" t="s">
        <v>589</v>
      </c>
      <c r="K2032" t="s">
        <v>24</v>
      </c>
      <c r="L2032" t="s">
        <v>63</v>
      </c>
      <c r="M2032" t="s">
        <v>1365</v>
      </c>
      <c r="N2032" t="s">
        <v>46</v>
      </c>
      <c r="P2032" t="s">
        <v>10690</v>
      </c>
      <c r="Q2032" t="s">
        <v>12397</v>
      </c>
      <c r="R2032">
        <v>1</v>
      </c>
      <c r="S2032" t="s">
        <v>12387</v>
      </c>
      <c r="Y2032" s="4" t="s">
        <v>13197</v>
      </c>
      <c r="Z2032" s="9">
        <v>1</v>
      </c>
    </row>
    <row r="2033" spans="1:26" x14ac:dyDescent="0.25">
      <c r="A2033" t="s">
        <v>1360</v>
      </c>
      <c r="C2033" t="s">
        <v>76</v>
      </c>
      <c r="D2033" t="s">
        <v>1361</v>
      </c>
      <c r="E2033" t="s">
        <v>18</v>
      </c>
      <c r="F2033" t="s">
        <v>1362</v>
      </c>
      <c r="G2033" t="s">
        <v>1363</v>
      </c>
      <c r="H2033" t="s">
        <v>1364</v>
      </c>
      <c r="I2033" t="s">
        <v>34</v>
      </c>
      <c r="J2033" t="s">
        <v>589</v>
      </c>
      <c r="K2033" t="s">
        <v>24</v>
      </c>
      <c r="L2033" t="s">
        <v>63</v>
      </c>
      <c r="M2033" t="s">
        <v>1365</v>
      </c>
      <c r="N2033" t="s">
        <v>46</v>
      </c>
      <c r="P2033" t="s">
        <v>12403</v>
      </c>
      <c r="Q2033" t="s">
        <v>12397</v>
      </c>
      <c r="R2033">
        <v>1</v>
      </c>
      <c r="S2033" t="s">
        <v>12387</v>
      </c>
      <c r="Y2033" s="4" t="s">
        <v>10954</v>
      </c>
      <c r="Z2033" s="9">
        <v>1</v>
      </c>
    </row>
    <row r="2034" spans="1:26" x14ac:dyDescent="0.25">
      <c r="A2034" t="s">
        <v>1360</v>
      </c>
      <c r="C2034" t="s">
        <v>76</v>
      </c>
      <c r="D2034" t="s">
        <v>1361</v>
      </c>
      <c r="E2034" t="s">
        <v>18</v>
      </c>
      <c r="F2034" t="s">
        <v>1362</v>
      </c>
      <c r="G2034" t="s">
        <v>1363</v>
      </c>
      <c r="H2034" t="s">
        <v>1364</v>
      </c>
      <c r="I2034" t="s">
        <v>34</v>
      </c>
      <c r="J2034" t="s">
        <v>589</v>
      </c>
      <c r="K2034" t="s">
        <v>24</v>
      </c>
      <c r="L2034" t="s">
        <v>63</v>
      </c>
      <c r="M2034" t="s">
        <v>1365</v>
      </c>
      <c r="N2034" t="s">
        <v>46</v>
      </c>
      <c r="P2034" t="s">
        <v>12404</v>
      </c>
      <c r="Q2034" t="s">
        <v>12397</v>
      </c>
      <c r="R2034">
        <v>1</v>
      </c>
      <c r="S2034" t="s">
        <v>12387</v>
      </c>
      <c r="Y2034" s="4" t="s">
        <v>13229</v>
      </c>
      <c r="Z2034" s="9">
        <v>1</v>
      </c>
    </row>
    <row r="2035" spans="1:26" x14ac:dyDescent="0.25">
      <c r="A2035" t="s">
        <v>1360</v>
      </c>
      <c r="C2035" t="s">
        <v>76</v>
      </c>
      <c r="D2035" t="s">
        <v>1361</v>
      </c>
      <c r="E2035" t="s">
        <v>18</v>
      </c>
      <c r="F2035" t="s">
        <v>1362</v>
      </c>
      <c r="G2035" t="s">
        <v>1363</v>
      </c>
      <c r="H2035" t="s">
        <v>1364</v>
      </c>
      <c r="I2035" t="s">
        <v>34</v>
      </c>
      <c r="J2035" t="s">
        <v>589</v>
      </c>
      <c r="K2035" t="s">
        <v>24</v>
      </c>
      <c r="L2035" t="s">
        <v>63</v>
      </c>
      <c r="M2035" t="s">
        <v>1365</v>
      </c>
      <c r="N2035" t="s">
        <v>46</v>
      </c>
      <c r="P2035" t="s">
        <v>12043</v>
      </c>
      <c r="Q2035" t="s">
        <v>12397</v>
      </c>
      <c r="R2035">
        <v>1</v>
      </c>
      <c r="S2035" t="s">
        <v>12387</v>
      </c>
      <c r="Y2035" s="4" t="s">
        <v>12020</v>
      </c>
      <c r="Z2035" s="9">
        <v>1</v>
      </c>
    </row>
    <row r="2036" spans="1:26" x14ac:dyDescent="0.25">
      <c r="A2036" t="s">
        <v>1360</v>
      </c>
      <c r="C2036" t="s">
        <v>76</v>
      </c>
      <c r="D2036" t="s">
        <v>1361</v>
      </c>
      <c r="E2036" t="s">
        <v>18</v>
      </c>
      <c r="F2036" t="s">
        <v>1362</v>
      </c>
      <c r="G2036" t="s">
        <v>1363</v>
      </c>
      <c r="H2036" t="s">
        <v>1364</v>
      </c>
      <c r="I2036" t="s">
        <v>34</v>
      </c>
      <c r="J2036" t="s">
        <v>589</v>
      </c>
      <c r="K2036" t="s">
        <v>24</v>
      </c>
      <c r="L2036" t="s">
        <v>63</v>
      </c>
      <c r="M2036" t="s">
        <v>1365</v>
      </c>
      <c r="N2036" t="s">
        <v>46</v>
      </c>
      <c r="P2036" t="s">
        <v>12405</v>
      </c>
      <c r="Q2036" t="s">
        <v>12397</v>
      </c>
      <c r="R2036">
        <v>1</v>
      </c>
      <c r="S2036" t="s">
        <v>12387</v>
      </c>
      <c r="Y2036" s="4" t="s">
        <v>12523</v>
      </c>
      <c r="Z2036" s="9">
        <v>1</v>
      </c>
    </row>
    <row r="2037" spans="1:26" x14ac:dyDescent="0.25">
      <c r="A2037" t="s">
        <v>1360</v>
      </c>
      <c r="C2037" t="s">
        <v>76</v>
      </c>
      <c r="D2037" t="s">
        <v>1361</v>
      </c>
      <c r="E2037" t="s">
        <v>18</v>
      </c>
      <c r="F2037" t="s">
        <v>1362</v>
      </c>
      <c r="G2037" t="s">
        <v>1363</v>
      </c>
      <c r="H2037" t="s">
        <v>1364</v>
      </c>
      <c r="I2037" t="s">
        <v>34</v>
      </c>
      <c r="J2037" t="s">
        <v>589</v>
      </c>
      <c r="K2037" t="s">
        <v>24</v>
      </c>
      <c r="L2037" t="s">
        <v>63</v>
      </c>
      <c r="M2037" t="s">
        <v>1365</v>
      </c>
      <c r="N2037" t="s">
        <v>46</v>
      </c>
      <c r="P2037" t="s">
        <v>10449</v>
      </c>
      <c r="Q2037" t="s">
        <v>12406</v>
      </c>
      <c r="R2037">
        <v>1</v>
      </c>
      <c r="S2037" t="s">
        <v>12387</v>
      </c>
      <c r="Y2037" s="4" t="s">
        <v>12983</v>
      </c>
      <c r="Z2037" s="9">
        <v>1</v>
      </c>
    </row>
    <row r="2038" spans="1:26" x14ac:dyDescent="0.25">
      <c r="A2038" t="s">
        <v>1360</v>
      </c>
      <c r="C2038" t="s">
        <v>76</v>
      </c>
      <c r="D2038" t="s">
        <v>1361</v>
      </c>
      <c r="E2038" t="s">
        <v>18</v>
      </c>
      <c r="F2038" t="s">
        <v>1362</v>
      </c>
      <c r="G2038" t="s">
        <v>1363</v>
      </c>
      <c r="H2038" t="s">
        <v>1364</v>
      </c>
      <c r="I2038" t="s">
        <v>34</v>
      </c>
      <c r="J2038" t="s">
        <v>589</v>
      </c>
      <c r="K2038" t="s">
        <v>24</v>
      </c>
      <c r="L2038" t="s">
        <v>63</v>
      </c>
      <c r="M2038" t="s">
        <v>1365</v>
      </c>
      <c r="N2038" t="s">
        <v>46</v>
      </c>
      <c r="P2038" t="s">
        <v>12407</v>
      </c>
      <c r="Q2038" t="s">
        <v>12408</v>
      </c>
      <c r="R2038">
        <v>1</v>
      </c>
      <c r="S2038" t="s">
        <v>12387</v>
      </c>
      <c r="Y2038" s="4" t="s">
        <v>12560</v>
      </c>
      <c r="Z2038" s="9">
        <v>1</v>
      </c>
    </row>
    <row r="2039" spans="1:26" x14ac:dyDescent="0.25">
      <c r="A2039" t="s">
        <v>450</v>
      </c>
      <c r="B2039" t="s">
        <v>451</v>
      </c>
      <c r="C2039" t="s">
        <v>16</v>
      </c>
      <c r="D2039" t="s">
        <v>452</v>
      </c>
      <c r="E2039" t="s">
        <v>18</v>
      </c>
      <c r="F2039" t="s">
        <v>453</v>
      </c>
      <c r="G2039" t="s">
        <v>454</v>
      </c>
      <c r="H2039" t="s">
        <v>455</v>
      </c>
      <c r="I2039" t="s">
        <v>34</v>
      </c>
      <c r="J2039" t="s">
        <v>456</v>
      </c>
      <c r="K2039" t="s">
        <v>24</v>
      </c>
      <c r="L2039" t="s">
        <v>36</v>
      </c>
      <c r="M2039" t="s">
        <v>457</v>
      </c>
      <c r="N2039" t="s">
        <v>46</v>
      </c>
      <c r="P2039" t="s">
        <v>10417</v>
      </c>
      <c r="Q2039" t="s">
        <v>10156</v>
      </c>
      <c r="R2039">
        <v>1</v>
      </c>
      <c r="S2039" t="s">
        <v>10562</v>
      </c>
      <c r="Y2039" s="4" t="s">
        <v>11731</v>
      </c>
      <c r="Z2039" s="9">
        <v>1</v>
      </c>
    </row>
    <row r="2040" spans="1:26" x14ac:dyDescent="0.25">
      <c r="A2040" t="s">
        <v>450</v>
      </c>
      <c r="B2040" t="s">
        <v>451</v>
      </c>
      <c r="C2040" t="s">
        <v>16</v>
      </c>
      <c r="D2040" t="s">
        <v>452</v>
      </c>
      <c r="E2040" t="s">
        <v>18</v>
      </c>
      <c r="F2040" t="s">
        <v>453</v>
      </c>
      <c r="G2040" t="s">
        <v>454</v>
      </c>
      <c r="H2040" t="s">
        <v>455</v>
      </c>
      <c r="I2040" t="s">
        <v>34</v>
      </c>
      <c r="J2040" t="s">
        <v>456</v>
      </c>
      <c r="K2040" t="s">
        <v>24</v>
      </c>
      <c r="L2040" t="s">
        <v>36</v>
      </c>
      <c r="M2040" t="s">
        <v>457</v>
      </c>
      <c r="N2040" t="s">
        <v>46</v>
      </c>
      <c r="P2040" t="s">
        <v>12409</v>
      </c>
      <c r="Q2040" t="s">
        <v>10156</v>
      </c>
      <c r="R2040">
        <v>1</v>
      </c>
      <c r="S2040" t="s">
        <v>10562</v>
      </c>
      <c r="Y2040" s="4" t="s">
        <v>11314</v>
      </c>
      <c r="Z2040" s="9">
        <v>1</v>
      </c>
    </row>
    <row r="2041" spans="1:26" x14ac:dyDescent="0.25">
      <c r="A2041" t="s">
        <v>663</v>
      </c>
      <c r="B2041" t="s">
        <v>664</v>
      </c>
      <c r="C2041" t="s">
        <v>16</v>
      </c>
      <c r="D2041" t="s">
        <v>665</v>
      </c>
      <c r="E2041" t="s">
        <v>18</v>
      </c>
      <c r="F2041" t="s">
        <v>666</v>
      </c>
      <c r="G2041" t="s">
        <v>667</v>
      </c>
      <c r="H2041" t="s">
        <v>668</v>
      </c>
      <c r="I2041" t="s">
        <v>34</v>
      </c>
      <c r="J2041" t="s">
        <v>669</v>
      </c>
      <c r="K2041" t="s">
        <v>24</v>
      </c>
      <c r="L2041" t="s">
        <v>44</v>
      </c>
      <c r="M2041" t="s">
        <v>670</v>
      </c>
      <c r="N2041" t="s">
        <v>46</v>
      </c>
      <c r="P2041" t="s">
        <v>12410</v>
      </c>
      <c r="Q2041" t="s">
        <v>10255</v>
      </c>
      <c r="R2041">
        <v>1</v>
      </c>
      <c r="S2041" t="s">
        <v>10596</v>
      </c>
      <c r="Y2041" s="4" t="s">
        <v>12494</v>
      </c>
      <c r="Z2041" s="9">
        <v>1</v>
      </c>
    </row>
    <row r="2042" spans="1:26" x14ac:dyDescent="0.25">
      <c r="A2042" t="s">
        <v>663</v>
      </c>
      <c r="B2042" t="s">
        <v>664</v>
      </c>
      <c r="C2042" t="s">
        <v>16</v>
      </c>
      <c r="D2042" t="s">
        <v>665</v>
      </c>
      <c r="E2042" t="s">
        <v>18</v>
      </c>
      <c r="F2042" t="s">
        <v>666</v>
      </c>
      <c r="G2042" t="s">
        <v>667</v>
      </c>
      <c r="H2042" t="s">
        <v>668</v>
      </c>
      <c r="I2042" t="s">
        <v>34</v>
      </c>
      <c r="J2042" t="s">
        <v>669</v>
      </c>
      <c r="K2042" t="s">
        <v>24</v>
      </c>
      <c r="L2042" t="s">
        <v>44</v>
      </c>
      <c r="M2042" t="s">
        <v>670</v>
      </c>
      <c r="N2042" t="s">
        <v>46</v>
      </c>
      <c r="P2042" t="s">
        <v>12411</v>
      </c>
      <c r="Q2042" t="s">
        <v>12095</v>
      </c>
      <c r="R2042">
        <v>1</v>
      </c>
      <c r="S2042" t="s">
        <v>10596</v>
      </c>
      <c r="Y2042" s="4" t="s">
        <v>11053</v>
      </c>
      <c r="Z2042" s="9">
        <v>1</v>
      </c>
    </row>
    <row r="2043" spans="1:26" x14ac:dyDescent="0.25">
      <c r="A2043" t="s">
        <v>663</v>
      </c>
      <c r="B2043" t="s">
        <v>664</v>
      </c>
      <c r="C2043" t="s">
        <v>16</v>
      </c>
      <c r="D2043" t="s">
        <v>665</v>
      </c>
      <c r="E2043" t="s">
        <v>18</v>
      </c>
      <c r="F2043" t="s">
        <v>666</v>
      </c>
      <c r="G2043" t="s">
        <v>667</v>
      </c>
      <c r="H2043" t="s">
        <v>668</v>
      </c>
      <c r="I2043" t="s">
        <v>34</v>
      </c>
      <c r="J2043" t="s">
        <v>669</v>
      </c>
      <c r="K2043" t="s">
        <v>24</v>
      </c>
      <c r="L2043" t="s">
        <v>44</v>
      </c>
      <c r="M2043" t="s">
        <v>670</v>
      </c>
      <c r="N2043" t="s">
        <v>46</v>
      </c>
      <c r="P2043" t="s">
        <v>12412</v>
      </c>
      <c r="Q2043" t="s">
        <v>12095</v>
      </c>
      <c r="R2043">
        <v>1</v>
      </c>
      <c r="S2043" t="s">
        <v>10596</v>
      </c>
      <c r="Y2043" s="4" t="s">
        <v>12652</v>
      </c>
      <c r="Z2043" s="9">
        <v>1</v>
      </c>
    </row>
    <row r="2044" spans="1:26" x14ac:dyDescent="0.25">
      <c r="A2044" t="s">
        <v>663</v>
      </c>
      <c r="B2044" t="s">
        <v>664</v>
      </c>
      <c r="C2044" t="s">
        <v>16</v>
      </c>
      <c r="D2044" t="s">
        <v>665</v>
      </c>
      <c r="E2044" t="s">
        <v>18</v>
      </c>
      <c r="F2044" t="s">
        <v>666</v>
      </c>
      <c r="G2044" t="s">
        <v>667</v>
      </c>
      <c r="H2044" t="s">
        <v>668</v>
      </c>
      <c r="I2044" t="s">
        <v>34</v>
      </c>
      <c r="J2044" t="s">
        <v>669</v>
      </c>
      <c r="K2044" t="s">
        <v>24</v>
      </c>
      <c r="L2044" t="s">
        <v>44</v>
      </c>
      <c r="M2044" t="s">
        <v>670</v>
      </c>
      <c r="N2044" t="s">
        <v>46</v>
      </c>
      <c r="P2044" t="s">
        <v>12413</v>
      </c>
      <c r="Q2044" t="s">
        <v>12414</v>
      </c>
      <c r="R2044">
        <v>1</v>
      </c>
      <c r="S2044" t="s">
        <v>10596</v>
      </c>
      <c r="Y2044" s="4" t="s">
        <v>11207</v>
      </c>
      <c r="Z2044" s="9">
        <v>1</v>
      </c>
    </row>
    <row r="2045" spans="1:26" x14ac:dyDescent="0.25">
      <c r="A2045" t="s">
        <v>663</v>
      </c>
      <c r="B2045" t="s">
        <v>664</v>
      </c>
      <c r="C2045" t="s">
        <v>16</v>
      </c>
      <c r="D2045" t="s">
        <v>665</v>
      </c>
      <c r="E2045" t="s">
        <v>18</v>
      </c>
      <c r="F2045" t="s">
        <v>666</v>
      </c>
      <c r="G2045" t="s">
        <v>667</v>
      </c>
      <c r="H2045" t="s">
        <v>668</v>
      </c>
      <c r="I2045" t="s">
        <v>34</v>
      </c>
      <c r="J2045" t="s">
        <v>669</v>
      </c>
      <c r="K2045" t="s">
        <v>24</v>
      </c>
      <c r="L2045" t="s">
        <v>44</v>
      </c>
      <c r="M2045" t="s">
        <v>670</v>
      </c>
      <c r="N2045" t="s">
        <v>46</v>
      </c>
      <c r="P2045" t="s">
        <v>10507</v>
      </c>
      <c r="Q2045" t="s">
        <v>12414</v>
      </c>
      <c r="R2045">
        <v>1</v>
      </c>
      <c r="S2045" t="s">
        <v>10596</v>
      </c>
      <c r="Y2045" s="4" t="s">
        <v>12486</v>
      </c>
      <c r="Z2045" s="9">
        <v>1</v>
      </c>
    </row>
    <row r="2046" spans="1:26" x14ac:dyDescent="0.25">
      <c r="A2046" t="s">
        <v>663</v>
      </c>
      <c r="B2046" t="s">
        <v>664</v>
      </c>
      <c r="C2046" t="s">
        <v>16</v>
      </c>
      <c r="D2046" t="s">
        <v>665</v>
      </c>
      <c r="E2046" t="s">
        <v>18</v>
      </c>
      <c r="F2046" t="s">
        <v>666</v>
      </c>
      <c r="G2046" t="s">
        <v>667</v>
      </c>
      <c r="H2046" t="s">
        <v>668</v>
      </c>
      <c r="I2046" t="s">
        <v>34</v>
      </c>
      <c r="J2046" t="s">
        <v>669</v>
      </c>
      <c r="K2046" t="s">
        <v>24</v>
      </c>
      <c r="L2046" t="s">
        <v>44</v>
      </c>
      <c r="M2046" t="s">
        <v>670</v>
      </c>
      <c r="N2046" t="s">
        <v>46</v>
      </c>
      <c r="P2046" t="s">
        <v>12415</v>
      </c>
      <c r="Q2046" t="s">
        <v>12414</v>
      </c>
      <c r="R2046">
        <v>1</v>
      </c>
      <c r="S2046" t="s">
        <v>10596</v>
      </c>
      <c r="Y2046" s="4" t="s">
        <v>12520</v>
      </c>
      <c r="Z2046" s="9">
        <v>1</v>
      </c>
    </row>
    <row r="2047" spans="1:26" x14ac:dyDescent="0.25">
      <c r="A2047" t="s">
        <v>663</v>
      </c>
      <c r="B2047" t="s">
        <v>664</v>
      </c>
      <c r="C2047" t="s">
        <v>16</v>
      </c>
      <c r="D2047" t="s">
        <v>665</v>
      </c>
      <c r="E2047" t="s">
        <v>18</v>
      </c>
      <c r="F2047" t="s">
        <v>666</v>
      </c>
      <c r="G2047" t="s">
        <v>667</v>
      </c>
      <c r="H2047" t="s">
        <v>668</v>
      </c>
      <c r="I2047" t="s">
        <v>34</v>
      </c>
      <c r="J2047" t="s">
        <v>669</v>
      </c>
      <c r="K2047" t="s">
        <v>24</v>
      </c>
      <c r="L2047" t="s">
        <v>44</v>
      </c>
      <c r="M2047" t="s">
        <v>670</v>
      </c>
      <c r="N2047" t="s">
        <v>46</v>
      </c>
      <c r="P2047" t="s">
        <v>12416</v>
      </c>
      <c r="Q2047" t="s">
        <v>12417</v>
      </c>
      <c r="R2047">
        <v>1</v>
      </c>
      <c r="S2047" t="s">
        <v>10596</v>
      </c>
      <c r="Y2047" s="4" t="s">
        <v>12794</v>
      </c>
      <c r="Z2047" s="9">
        <v>1</v>
      </c>
    </row>
    <row r="2048" spans="1:26" x14ac:dyDescent="0.25">
      <c r="A2048" t="s">
        <v>663</v>
      </c>
      <c r="B2048" t="s">
        <v>664</v>
      </c>
      <c r="C2048" t="s">
        <v>16</v>
      </c>
      <c r="D2048" t="s">
        <v>665</v>
      </c>
      <c r="E2048" t="s">
        <v>18</v>
      </c>
      <c r="F2048" t="s">
        <v>666</v>
      </c>
      <c r="G2048" t="s">
        <v>667</v>
      </c>
      <c r="H2048" t="s">
        <v>668</v>
      </c>
      <c r="I2048" t="s">
        <v>34</v>
      </c>
      <c r="J2048" t="s">
        <v>669</v>
      </c>
      <c r="K2048" t="s">
        <v>24</v>
      </c>
      <c r="L2048" t="s">
        <v>44</v>
      </c>
      <c r="M2048" t="s">
        <v>670</v>
      </c>
      <c r="N2048" t="s">
        <v>46</v>
      </c>
      <c r="P2048" t="s">
        <v>11945</v>
      </c>
      <c r="Q2048" t="s">
        <v>12417</v>
      </c>
      <c r="R2048">
        <v>1</v>
      </c>
      <c r="S2048" t="s">
        <v>10596</v>
      </c>
      <c r="Y2048" s="4" t="s">
        <v>12416</v>
      </c>
      <c r="Z2048" s="9">
        <v>1</v>
      </c>
    </row>
    <row r="2049" spans="1:26" x14ac:dyDescent="0.25">
      <c r="A2049" t="s">
        <v>663</v>
      </c>
      <c r="B2049" t="s">
        <v>664</v>
      </c>
      <c r="C2049" t="s">
        <v>16</v>
      </c>
      <c r="D2049" t="s">
        <v>665</v>
      </c>
      <c r="E2049" t="s">
        <v>18</v>
      </c>
      <c r="F2049" t="s">
        <v>666</v>
      </c>
      <c r="G2049" t="s">
        <v>667</v>
      </c>
      <c r="H2049" t="s">
        <v>668</v>
      </c>
      <c r="I2049" t="s">
        <v>34</v>
      </c>
      <c r="J2049" t="s">
        <v>669</v>
      </c>
      <c r="K2049" t="s">
        <v>24</v>
      </c>
      <c r="L2049" t="s">
        <v>44</v>
      </c>
      <c r="M2049" t="s">
        <v>670</v>
      </c>
      <c r="N2049" t="s">
        <v>46</v>
      </c>
      <c r="P2049" t="s">
        <v>4652</v>
      </c>
      <c r="Q2049" t="s">
        <v>12417</v>
      </c>
      <c r="R2049">
        <v>1</v>
      </c>
      <c r="S2049" t="s">
        <v>10596</v>
      </c>
      <c r="Y2049" s="4" t="s">
        <v>12179</v>
      </c>
      <c r="Z2049" s="9">
        <v>1</v>
      </c>
    </row>
    <row r="2050" spans="1:26" x14ac:dyDescent="0.25">
      <c r="A2050" t="s">
        <v>663</v>
      </c>
      <c r="B2050" t="s">
        <v>664</v>
      </c>
      <c r="C2050" t="s">
        <v>16</v>
      </c>
      <c r="D2050" t="s">
        <v>665</v>
      </c>
      <c r="E2050" t="s">
        <v>18</v>
      </c>
      <c r="F2050" t="s">
        <v>666</v>
      </c>
      <c r="G2050" t="s">
        <v>667</v>
      </c>
      <c r="H2050" t="s">
        <v>668</v>
      </c>
      <c r="I2050" t="s">
        <v>34</v>
      </c>
      <c r="J2050" t="s">
        <v>669</v>
      </c>
      <c r="K2050" t="s">
        <v>24</v>
      </c>
      <c r="L2050" t="s">
        <v>44</v>
      </c>
      <c r="M2050" t="s">
        <v>670</v>
      </c>
      <c r="N2050" t="s">
        <v>46</v>
      </c>
      <c r="P2050" t="s">
        <v>12418</v>
      </c>
      <c r="Q2050" t="s">
        <v>12417</v>
      </c>
      <c r="R2050">
        <v>1</v>
      </c>
      <c r="S2050" t="s">
        <v>10596</v>
      </c>
      <c r="Y2050" s="4" t="s">
        <v>12418</v>
      </c>
      <c r="Z2050" s="9">
        <v>1</v>
      </c>
    </row>
    <row r="2051" spans="1:26" x14ac:dyDescent="0.25">
      <c r="A2051" t="s">
        <v>663</v>
      </c>
      <c r="B2051" t="s">
        <v>664</v>
      </c>
      <c r="C2051" t="s">
        <v>16</v>
      </c>
      <c r="D2051" t="s">
        <v>665</v>
      </c>
      <c r="E2051" t="s">
        <v>18</v>
      </c>
      <c r="F2051" t="s">
        <v>666</v>
      </c>
      <c r="G2051" t="s">
        <v>667</v>
      </c>
      <c r="H2051" t="s">
        <v>668</v>
      </c>
      <c r="I2051" t="s">
        <v>34</v>
      </c>
      <c r="J2051" t="s">
        <v>669</v>
      </c>
      <c r="K2051" t="s">
        <v>24</v>
      </c>
      <c r="L2051" t="s">
        <v>44</v>
      </c>
      <c r="M2051" t="s">
        <v>670</v>
      </c>
      <c r="N2051" t="s">
        <v>46</v>
      </c>
      <c r="P2051" t="s">
        <v>12419</v>
      </c>
      <c r="Q2051" t="s">
        <v>12417</v>
      </c>
      <c r="R2051">
        <v>1</v>
      </c>
      <c r="S2051" t="s">
        <v>10596</v>
      </c>
      <c r="Y2051" s="4" t="s">
        <v>13016</v>
      </c>
      <c r="Z2051" s="9">
        <v>1</v>
      </c>
    </row>
    <row r="2052" spans="1:26" x14ac:dyDescent="0.25">
      <c r="A2052" t="s">
        <v>663</v>
      </c>
      <c r="B2052" t="s">
        <v>664</v>
      </c>
      <c r="C2052" t="s">
        <v>16</v>
      </c>
      <c r="D2052" t="s">
        <v>665</v>
      </c>
      <c r="E2052" t="s">
        <v>18</v>
      </c>
      <c r="F2052" t="s">
        <v>666</v>
      </c>
      <c r="G2052" t="s">
        <v>667</v>
      </c>
      <c r="H2052" t="s">
        <v>668</v>
      </c>
      <c r="I2052" t="s">
        <v>34</v>
      </c>
      <c r="J2052" t="s">
        <v>669</v>
      </c>
      <c r="K2052" t="s">
        <v>24</v>
      </c>
      <c r="L2052" t="s">
        <v>44</v>
      </c>
      <c r="M2052" t="s">
        <v>670</v>
      </c>
      <c r="N2052" t="s">
        <v>46</v>
      </c>
      <c r="P2052" t="s">
        <v>12420</v>
      </c>
      <c r="Q2052" t="s">
        <v>12417</v>
      </c>
      <c r="R2052">
        <v>1</v>
      </c>
      <c r="S2052" t="s">
        <v>10596</v>
      </c>
      <c r="Y2052" s="4" t="s">
        <v>12740</v>
      </c>
      <c r="Z2052" s="9">
        <v>1</v>
      </c>
    </row>
    <row r="2053" spans="1:26" x14ac:dyDescent="0.25">
      <c r="A2053" t="s">
        <v>663</v>
      </c>
      <c r="B2053" t="s">
        <v>664</v>
      </c>
      <c r="C2053" t="s">
        <v>16</v>
      </c>
      <c r="D2053" t="s">
        <v>665</v>
      </c>
      <c r="E2053" t="s">
        <v>18</v>
      </c>
      <c r="F2053" t="s">
        <v>666</v>
      </c>
      <c r="G2053" t="s">
        <v>667</v>
      </c>
      <c r="H2053" t="s">
        <v>668</v>
      </c>
      <c r="I2053" t="s">
        <v>34</v>
      </c>
      <c r="J2053" t="s">
        <v>669</v>
      </c>
      <c r="K2053" t="s">
        <v>24</v>
      </c>
      <c r="L2053" t="s">
        <v>44</v>
      </c>
      <c r="M2053" t="s">
        <v>670</v>
      </c>
      <c r="N2053" t="s">
        <v>46</v>
      </c>
      <c r="P2053" t="s">
        <v>12421</v>
      </c>
      <c r="Q2053" t="s">
        <v>12417</v>
      </c>
      <c r="R2053">
        <v>1</v>
      </c>
      <c r="S2053" t="s">
        <v>10596</v>
      </c>
      <c r="Y2053" s="4" t="s">
        <v>11991</v>
      </c>
      <c r="Z2053" s="9">
        <v>1</v>
      </c>
    </row>
    <row r="2054" spans="1:26" x14ac:dyDescent="0.25">
      <c r="A2054" t="s">
        <v>663</v>
      </c>
      <c r="B2054" t="s">
        <v>664</v>
      </c>
      <c r="C2054" t="s">
        <v>16</v>
      </c>
      <c r="D2054" t="s">
        <v>665</v>
      </c>
      <c r="E2054" t="s">
        <v>18</v>
      </c>
      <c r="F2054" t="s">
        <v>666</v>
      </c>
      <c r="G2054" t="s">
        <v>667</v>
      </c>
      <c r="H2054" t="s">
        <v>668</v>
      </c>
      <c r="I2054" t="s">
        <v>34</v>
      </c>
      <c r="J2054" t="s">
        <v>669</v>
      </c>
      <c r="K2054" t="s">
        <v>24</v>
      </c>
      <c r="L2054" t="s">
        <v>44</v>
      </c>
      <c r="M2054" t="s">
        <v>670</v>
      </c>
      <c r="N2054" t="s">
        <v>46</v>
      </c>
      <c r="P2054" t="s">
        <v>10438</v>
      </c>
      <c r="Q2054" t="s">
        <v>12417</v>
      </c>
      <c r="R2054">
        <v>1</v>
      </c>
      <c r="S2054" t="s">
        <v>10596</v>
      </c>
      <c r="Y2054" s="4" t="s">
        <v>12859</v>
      </c>
      <c r="Z2054" s="9">
        <v>1</v>
      </c>
    </row>
    <row r="2055" spans="1:26" x14ac:dyDescent="0.25">
      <c r="A2055" t="s">
        <v>663</v>
      </c>
      <c r="B2055" t="s">
        <v>664</v>
      </c>
      <c r="C2055" t="s">
        <v>16</v>
      </c>
      <c r="D2055" t="s">
        <v>665</v>
      </c>
      <c r="E2055" t="s">
        <v>18</v>
      </c>
      <c r="F2055" t="s">
        <v>666</v>
      </c>
      <c r="G2055" t="s">
        <v>667</v>
      </c>
      <c r="H2055" t="s">
        <v>668</v>
      </c>
      <c r="I2055" t="s">
        <v>34</v>
      </c>
      <c r="J2055" t="s">
        <v>669</v>
      </c>
      <c r="K2055" t="s">
        <v>24</v>
      </c>
      <c r="L2055" t="s">
        <v>44</v>
      </c>
      <c r="M2055" t="s">
        <v>670</v>
      </c>
      <c r="N2055" t="s">
        <v>46</v>
      </c>
      <c r="P2055" t="s">
        <v>12422</v>
      </c>
      <c r="Q2055" t="s">
        <v>12417</v>
      </c>
      <c r="R2055">
        <v>1</v>
      </c>
      <c r="S2055" t="s">
        <v>10596</v>
      </c>
      <c r="Y2055" s="4" t="s">
        <v>12394</v>
      </c>
      <c r="Z2055" s="9">
        <v>1</v>
      </c>
    </row>
    <row r="2056" spans="1:26" x14ac:dyDescent="0.25">
      <c r="A2056" t="s">
        <v>663</v>
      </c>
      <c r="B2056" t="s">
        <v>664</v>
      </c>
      <c r="C2056" t="s">
        <v>16</v>
      </c>
      <c r="D2056" t="s">
        <v>665</v>
      </c>
      <c r="E2056" t="s">
        <v>18</v>
      </c>
      <c r="F2056" t="s">
        <v>666</v>
      </c>
      <c r="G2056" t="s">
        <v>667</v>
      </c>
      <c r="H2056" t="s">
        <v>668</v>
      </c>
      <c r="I2056" t="s">
        <v>34</v>
      </c>
      <c r="J2056" t="s">
        <v>669</v>
      </c>
      <c r="K2056" t="s">
        <v>24</v>
      </c>
      <c r="L2056" t="s">
        <v>44</v>
      </c>
      <c r="M2056" t="s">
        <v>670</v>
      </c>
      <c r="N2056" t="s">
        <v>46</v>
      </c>
      <c r="P2056" t="s">
        <v>12423</v>
      </c>
      <c r="Q2056" t="s">
        <v>12417</v>
      </c>
      <c r="R2056">
        <v>1</v>
      </c>
      <c r="S2056" t="s">
        <v>10596</v>
      </c>
      <c r="Y2056" s="4" t="s">
        <v>12379</v>
      </c>
      <c r="Z2056" s="9">
        <v>1</v>
      </c>
    </row>
    <row r="2057" spans="1:26" x14ac:dyDescent="0.25">
      <c r="A2057" t="s">
        <v>663</v>
      </c>
      <c r="B2057" t="s">
        <v>664</v>
      </c>
      <c r="C2057" t="s">
        <v>16</v>
      </c>
      <c r="D2057" t="s">
        <v>665</v>
      </c>
      <c r="E2057" t="s">
        <v>18</v>
      </c>
      <c r="F2057" t="s">
        <v>666</v>
      </c>
      <c r="G2057" t="s">
        <v>667</v>
      </c>
      <c r="H2057" t="s">
        <v>668</v>
      </c>
      <c r="I2057" t="s">
        <v>34</v>
      </c>
      <c r="J2057" t="s">
        <v>669</v>
      </c>
      <c r="K2057" t="s">
        <v>24</v>
      </c>
      <c r="L2057" t="s">
        <v>44</v>
      </c>
      <c r="M2057" t="s">
        <v>670</v>
      </c>
      <c r="N2057" t="s">
        <v>46</v>
      </c>
      <c r="P2057" t="s">
        <v>11661</v>
      </c>
      <c r="Q2057" t="s">
        <v>12417</v>
      </c>
      <c r="R2057">
        <v>1</v>
      </c>
      <c r="S2057" t="s">
        <v>10596</v>
      </c>
      <c r="Y2057" s="4" t="s">
        <v>10149</v>
      </c>
      <c r="Z2057" s="9">
        <v>1</v>
      </c>
    </row>
    <row r="2058" spans="1:26" x14ac:dyDescent="0.25">
      <c r="A2058" t="s">
        <v>6570</v>
      </c>
      <c r="C2058" t="s">
        <v>16</v>
      </c>
      <c r="D2058" t="s">
        <v>6571</v>
      </c>
      <c r="E2058" t="s">
        <v>18</v>
      </c>
      <c r="F2058" t="s">
        <v>6572</v>
      </c>
      <c r="G2058" t="s">
        <v>6573</v>
      </c>
      <c r="H2058" t="s">
        <v>6574</v>
      </c>
      <c r="I2058" t="s">
        <v>34</v>
      </c>
      <c r="J2058" t="s">
        <v>1056</v>
      </c>
      <c r="K2058" t="s">
        <v>24</v>
      </c>
      <c r="L2058" t="s">
        <v>477</v>
      </c>
      <c r="M2058" t="s">
        <v>6575</v>
      </c>
      <c r="N2058" t="s">
        <v>46</v>
      </c>
      <c r="P2058" t="s">
        <v>12424</v>
      </c>
      <c r="Q2058" t="s">
        <v>10337</v>
      </c>
      <c r="R2058">
        <v>1</v>
      </c>
      <c r="S2058" t="s">
        <v>10263</v>
      </c>
      <c r="Y2058" s="4" t="s">
        <v>10509</v>
      </c>
      <c r="Z2058" s="9">
        <v>1</v>
      </c>
    </row>
    <row r="2059" spans="1:26" x14ac:dyDescent="0.25">
      <c r="A2059" t="s">
        <v>3926</v>
      </c>
      <c r="B2059" t="s">
        <v>2263</v>
      </c>
      <c r="C2059" t="s">
        <v>16</v>
      </c>
      <c r="D2059" t="s">
        <v>532</v>
      </c>
      <c r="E2059" t="s">
        <v>18</v>
      </c>
      <c r="F2059" t="s">
        <v>3927</v>
      </c>
      <c r="G2059" t="s">
        <v>3928</v>
      </c>
      <c r="H2059" t="s">
        <v>3929</v>
      </c>
      <c r="I2059" t="s">
        <v>34</v>
      </c>
      <c r="J2059" t="s">
        <v>162</v>
      </c>
      <c r="K2059" t="s">
        <v>24</v>
      </c>
      <c r="L2059" t="s">
        <v>537</v>
      </c>
      <c r="M2059" t="s">
        <v>3930</v>
      </c>
      <c r="N2059" t="s">
        <v>46</v>
      </c>
      <c r="P2059" t="s">
        <v>12425</v>
      </c>
      <c r="Q2059" t="s">
        <v>11895</v>
      </c>
      <c r="R2059">
        <v>1</v>
      </c>
      <c r="S2059" t="s">
        <v>12426</v>
      </c>
      <c r="Y2059" s="4" t="s">
        <v>13082</v>
      </c>
      <c r="Z2059" s="9">
        <v>1</v>
      </c>
    </row>
    <row r="2060" spans="1:26" x14ac:dyDescent="0.25">
      <c r="A2060" t="s">
        <v>3926</v>
      </c>
      <c r="B2060" t="s">
        <v>2263</v>
      </c>
      <c r="C2060" t="s">
        <v>16</v>
      </c>
      <c r="D2060" t="s">
        <v>532</v>
      </c>
      <c r="E2060" t="s">
        <v>18</v>
      </c>
      <c r="F2060" t="s">
        <v>3927</v>
      </c>
      <c r="G2060" t="s">
        <v>3928</v>
      </c>
      <c r="H2060" t="s">
        <v>3929</v>
      </c>
      <c r="I2060" t="s">
        <v>34</v>
      </c>
      <c r="J2060" t="s">
        <v>162</v>
      </c>
      <c r="K2060" t="s">
        <v>24</v>
      </c>
      <c r="L2060" t="s">
        <v>537</v>
      </c>
      <c r="M2060" t="s">
        <v>3930</v>
      </c>
      <c r="N2060" t="s">
        <v>46</v>
      </c>
      <c r="P2060" t="s">
        <v>12427</v>
      </c>
      <c r="Q2060" t="s">
        <v>11895</v>
      </c>
      <c r="R2060">
        <v>1</v>
      </c>
      <c r="S2060" t="s">
        <v>12426</v>
      </c>
      <c r="Y2060" s="4" t="s">
        <v>12509</v>
      </c>
      <c r="Z2060" s="9">
        <v>1</v>
      </c>
    </row>
    <row r="2061" spans="1:26" x14ac:dyDescent="0.25">
      <c r="A2061" t="s">
        <v>3926</v>
      </c>
      <c r="B2061" t="s">
        <v>2263</v>
      </c>
      <c r="C2061" t="s">
        <v>16</v>
      </c>
      <c r="D2061" t="s">
        <v>532</v>
      </c>
      <c r="E2061" t="s">
        <v>18</v>
      </c>
      <c r="F2061" t="s">
        <v>3927</v>
      </c>
      <c r="G2061" t="s">
        <v>3928</v>
      </c>
      <c r="H2061" t="s">
        <v>3929</v>
      </c>
      <c r="I2061" t="s">
        <v>34</v>
      </c>
      <c r="J2061" t="s">
        <v>162</v>
      </c>
      <c r="K2061" t="s">
        <v>24</v>
      </c>
      <c r="L2061" t="s">
        <v>537</v>
      </c>
      <c r="M2061" t="s">
        <v>3930</v>
      </c>
      <c r="N2061" t="s">
        <v>46</v>
      </c>
      <c r="P2061" t="s">
        <v>12428</v>
      </c>
      <c r="Q2061" t="s">
        <v>11895</v>
      </c>
      <c r="R2061">
        <v>1</v>
      </c>
      <c r="S2061" t="s">
        <v>12426</v>
      </c>
      <c r="Y2061" s="4" t="s">
        <v>11425</v>
      </c>
      <c r="Z2061" s="9">
        <v>1</v>
      </c>
    </row>
    <row r="2062" spans="1:26" x14ac:dyDescent="0.25">
      <c r="A2062" t="s">
        <v>3926</v>
      </c>
      <c r="B2062" t="s">
        <v>2263</v>
      </c>
      <c r="C2062" t="s">
        <v>16</v>
      </c>
      <c r="D2062" t="s">
        <v>532</v>
      </c>
      <c r="E2062" t="s">
        <v>18</v>
      </c>
      <c r="F2062" t="s">
        <v>3927</v>
      </c>
      <c r="G2062" t="s">
        <v>3928</v>
      </c>
      <c r="H2062" t="s">
        <v>3929</v>
      </c>
      <c r="I2062" t="s">
        <v>34</v>
      </c>
      <c r="J2062" t="s">
        <v>162</v>
      </c>
      <c r="K2062" t="s">
        <v>24</v>
      </c>
      <c r="L2062" t="s">
        <v>537</v>
      </c>
      <c r="M2062" t="s">
        <v>3930</v>
      </c>
      <c r="N2062" t="s">
        <v>46</v>
      </c>
      <c r="P2062" t="s">
        <v>12429</v>
      </c>
      <c r="Q2062" t="s">
        <v>11895</v>
      </c>
      <c r="R2062">
        <v>1</v>
      </c>
      <c r="S2062" t="s">
        <v>12426</v>
      </c>
      <c r="Y2062" s="4" t="s">
        <v>12087</v>
      </c>
      <c r="Z2062" s="9">
        <v>1</v>
      </c>
    </row>
    <row r="2063" spans="1:26" x14ac:dyDescent="0.25">
      <c r="A2063" t="s">
        <v>3926</v>
      </c>
      <c r="B2063" t="s">
        <v>2263</v>
      </c>
      <c r="C2063" t="s">
        <v>16</v>
      </c>
      <c r="D2063" t="s">
        <v>532</v>
      </c>
      <c r="E2063" t="s">
        <v>18</v>
      </c>
      <c r="F2063" t="s">
        <v>3927</v>
      </c>
      <c r="G2063" t="s">
        <v>3928</v>
      </c>
      <c r="H2063" t="s">
        <v>3929</v>
      </c>
      <c r="I2063" t="s">
        <v>34</v>
      </c>
      <c r="J2063" t="s">
        <v>162</v>
      </c>
      <c r="K2063" t="s">
        <v>24</v>
      </c>
      <c r="L2063" t="s">
        <v>537</v>
      </c>
      <c r="M2063" t="s">
        <v>3930</v>
      </c>
      <c r="N2063" t="s">
        <v>46</v>
      </c>
      <c r="P2063" t="s">
        <v>12430</v>
      </c>
      <c r="Q2063" t="s">
        <v>12431</v>
      </c>
      <c r="R2063">
        <v>2</v>
      </c>
      <c r="S2063" t="s">
        <v>12426</v>
      </c>
      <c r="Y2063" s="4" t="s">
        <v>12027</v>
      </c>
      <c r="Z2063" s="9">
        <v>1</v>
      </c>
    </row>
    <row r="2064" spans="1:26" x14ac:dyDescent="0.25">
      <c r="A2064" t="s">
        <v>3926</v>
      </c>
      <c r="B2064" t="s">
        <v>2263</v>
      </c>
      <c r="C2064" t="s">
        <v>16</v>
      </c>
      <c r="D2064" t="s">
        <v>532</v>
      </c>
      <c r="E2064" t="s">
        <v>18</v>
      </c>
      <c r="F2064" t="s">
        <v>3927</v>
      </c>
      <c r="G2064" t="s">
        <v>3928</v>
      </c>
      <c r="H2064" t="s">
        <v>3929</v>
      </c>
      <c r="I2064" t="s">
        <v>34</v>
      </c>
      <c r="J2064" t="s">
        <v>162</v>
      </c>
      <c r="K2064" t="s">
        <v>24</v>
      </c>
      <c r="L2064" t="s">
        <v>537</v>
      </c>
      <c r="M2064" t="s">
        <v>3930</v>
      </c>
      <c r="N2064" t="s">
        <v>46</v>
      </c>
      <c r="P2064" t="s">
        <v>10417</v>
      </c>
      <c r="Q2064" t="s">
        <v>10198</v>
      </c>
      <c r="R2064">
        <v>1</v>
      </c>
      <c r="S2064" t="s">
        <v>12426</v>
      </c>
      <c r="Y2064" s="4" t="s">
        <v>11185</v>
      </c>
      <c r="Z2064" s="9">
        <v>1</v>
      </c>
    </row>
    <row r="2065" spans="1:26" x14ac:dyDescent="0.25">
      <c r="A2065" t="s">
        <v>3926</v>
      </c>
      <c r="B2065" t="s">
        <v>2263</v>
      </c>
      <c r="C2065" t="s">
        <v>16</v>
      </c>
      <c r="D2065" t="s">
        <v>532</v>
      </c>
      <c r="E2065" t="s">
        <v>18</v>
      </c>
      <c r="F2065" t="s">
        <v>3927</v>
      </c>
      <c r="G2065" t="s">
        <v>3928</v>
      </c>
      <c r="H2065" t="s">
        <v>3929</v>
      </c>
      <c r="I2065" t="s">
        <v>34</v>
      </c>
      <c r="J2065" t="s">
        <v>162</v>
      </c>
      <c r="K2065" t="s">
        <v>24</v>
      </c>
      <c r="L2065" t="s">
        <v>537</v>
      </c>
      <c r="M2065" t="s">
        <v>3930</v>
      </c>
      <c r="N2065" t="s">
        <v>46</v>
      </c>
      <c r="P2065" t="s">
        <v>12432</v>
      </c>
      <c r="Q2065" t="s">
        <v>12433</v>
      </c>
      <c r="R2065">
        <v>3</v>
      </c>
      <c r="S2065" t="s">
        <v>12426</v>
      </c>
      <c r="Y2065" s="4" t="s">
        <v>11920</v>
      </c>
      <c r="Z2065" s="9">
        <v>1</v>
      </c>
    </row>
    <row r="2066" spans="1:26" x14ac:dyDescent="0.25">
      <c r="A2066" t="s">
        <v>3926</v>
      </c>
      <c r="B2066" t="s">
        <v>2263</v>
      </c>
      <c r="C2066" t="s">
        <v>16</v>
      </c>
      <c r="D2066" t="s">
        <v>532</v>
      </c>
      <c r="E2066" t="s">
        <v>18</v>
      </c>
      <c r="F2066" t="s">
        <v>3927</v>
      </c>
      <c r="G2066" t="s">
        <v>3928</v>
      </c>
      <c r="H2066" t="s">
        <v>3929</v>
      </c>
      <c r="I2066" t="s">
        <v>34</v>
      </c>
      <c r="J2066" t="s">
        <v>162</v>
      </c>
      <c r="K2066" t="s">
        <v>24</v>
      </c>
      <c r="L2066" t="s">
        <v>537</v>
      </c>
      <c r="M2066" t="s">
        <v>3930</v>
      </c>
      <c r="N2066" t="s">
        <v>46</v>
      </c>
      <c r="P2066" t="s">
        <v>12434</v>
      </c>
      <c r="Q2066" t="s">
        <v>10198</v>
      </c>
      <c r="R2066">
        <v>1</v>
      </c>
      <c r="S2066" t="s">
        <v>12426</v>
      </c>
      <c r="Y2066" s="4" t="s">
        <v>10158</v>
      </c>
      <c r="Z2066" s="9">
        <v>1</v>
      </c>
    </row>
    <row r="2067" spans="1:26" x14ac:dyDescent="0.25">
      <c r="A2067" t="s">
        <v>3926</v>
      </c>
      <c r="B2067" t="s">
        <v>2263</v>
      </c>
      <c r="C2067" t="s">
        <v>16</v>
      </c>
      <c r="D2067" t="s">
        <v>532</v>
      </c>
      <c r="E2067" t="s">
        <v>18</v>
      </c>
      <c r="F2067" t="s">
        <v>3927</v>
      </c>
      <c r="G2067" t="s">
        <v>3928</v>
      </c>
      <c r="H2067" t="s">
        <v>3929</v>
      </c>
      <c r="I2067" t="s">
        <v>34</v>
      </c>
      <c r="J2067" t="s">
        <v>162</v>
      </c>
      <c r="K2067" t="s">
        <v>24</v>
      </c>
      <c r="L2067" t="s">
        <v>537</v>
      </c>
      <c r="M2067" t="s">
        <v>3930</v>
      </c>
      <c r="N2067" t="s">
        <v>46</v>
      </c>
      <c r="P2067" t="s">
        <v>10724</v>
      </c>
      <c r="Q2067" t="s">
        <v>10377</v>
      </c>
      <c r="R2067">
        <v>1</v>
      </c>
      <c r="S2067" t="s">
        <v>12426</v>
      </c>
      <c r="Y2067" s="4" t="s">
        <v>12178</v>
      </c>
      <c r="Z2067" s="9">
        <v>1</v>
      </c>
    </row>
    <row r="2068" spans="1:26" x14ac:dyDescent="0.25">
      <c r="A2068" t="s">
        <v>3926</v>
      </c>
      <c r="B2068" t="s">
        <v>2263</v>
      </c>
      <c r="C2068" t="s">
        <v>16</v>
      </c>
      <c r="D2068" t="s">
        <v>532</v>
      </c>
      <c r="E2068" t="s">
        <v>18</v>
      </c>
      <c r="F2068" t="s">
        <v>3927</v>
      </c>
      <c r="G2068" t="s">
        <v>3928</v>
      </c>
      <c r="H2068" t="s">
        <v>3929</v>
      </c>
      <c r="I2068" t="s">
        <v>34</v>
      </c>
      <c r="J2068" t="s">
        <v>162</v>
      </c>
      <c r="K2068" t="s">
        <v>24</v>
      </c>
      <c r="L2068" t="s">
        <v>537</v>
      </c>
      <c r="M2068" t="s">
        <v>3930</v>
      </c>
      <c r="N2068" t="s">
        <v>46</v>
      </c>
      <c r="P2068" t="s">
        <v>12435</v>
      </c>
      <c r="Q2068" t="s">
        <v>10621</v>
      </c>
      <c r="R2068">
        <v>1</v>
      </c>
      <c r="S2068" t="s">
        <v>12426</v>
      </c>
      <c r="Y2068" s="4" t="s">
        <v>10462</v>
      </c>
      <c r="Z2068" s="9">
        <v>1</v>
      </c>
    </row>
    <row r="2069" spans="1:26" x14ac:dyDescent="0.25">
      <c r="A2069" t="s">
        <v>3926</v>
      </c>
      <c r="B2069" t="s">
        <v>2263</v>
      </c>
      <c r="C2069" t="s">
        <v>16</v>
      </c>
      <c r="D2069" t="s">
        <v>532</v>
      </c>
      <c r="E2069" t="s">
        <v>18</v>
      </c>
      <c r="F2069" t="s">
        <v>3927</v>
      </c>
      <c r="G2069" t="s">
        <v>3928</v>
      </c>
      <c r="H2069" t="s">
        <v>3929</v>
      </c>
      <c r="I2069" t="s">
        <v>34</v>
      </c>
      <c r="J2069" t="s">
        <v>162</v>
      </c>
      <c r="K2069" t="s">
        <v>24</v>
      </c>
      <c r="L2069" t="s">
        <v>537</v>
      </c>
      <c r="M2069" t="s">
        <v>3930</v>
      </c>
      <c r="N2069" t="s">
        <v>46</v>
      </c>
      <c r="P2069" t="s">
        <v>12436</v>
      </c>
      <c r="Q2069" t="s">
        <v>10491</v>
      </c>
      <c r="R2069">
        <v>1</v>
      </c>
      <c r="S2069" t="s">
        <v>12426</v>
      </c>
      <c r="Y2069" s="4" t="s">
        <v>10504</v>
      </c>
      <c r="Z2069" s="9">
        <v>1</v>
      </c>
    </row>
    <row r="2070" spans="1:26" x14ac:dyDescent="0.25">
      <c r="A2070" t="s">
        <v>3926</v>
      </c>
      <c r="B2070" t="s">
        <v>2263</v>
      </c>
      <c r="C2070" t="s">
        <v>16</v>
      </c>
      <c r="D2070" t="s">
        <v>532</v>
      </c>
      <c r="E2070" t="s">
        <v>18</v>
      </c>
      <c r="F2070" t="s">
        <v>3927</v>
      </c>
      <c r="G2070" t="s">
        <v>3928</v>
      </c>
      <c r="H2070" t="s">
        <v>3929</v>
      </c>
      <c r="I2070" t="s">
        <v>34</v>
      </c>
      <c r="J2070" t="s">
        <v>162</v>
      </c>
      <c r="K2070" t="s">
        <v>24</v>
      </c>
      <c r="L2070" t="s">
        <v>537</v>
      </c>
      <c r="M2070" t="s">
        <v>3930</v>
      </c>
      <c r="N2070" t="s">
        <v>46</v>
      </c>
      <c r="P2070" t="s">
        <v>12437</v>
      </c>
      <c r="Q2070" t="s">
        <v>10491</v>
      </c>
      <c r="R2070">
        <v>1</v>
      </c>
      <c r="S2070" t="s">
        <v>12426</v>
      </c>
      <c r="Y2070" s="4" t="s">
        <v>10698</v>
      </c>
      <c r="Z2070" s="9">
        <v>1</v>
      </c>
    </row>
    <row r="2071" spans="1:26" x14ac:dyDescent="0.25">
      <c r="A2071" t="s">
        <v>3926</v>
      </c>
      <c r="B2071" t="s">
        <v>2263</v>
      </c>
      <c r="C2071" t="s">
        <v>16</v>
      </c>
      <c r="D2071" t="s">
        <v>532</v>
      </c>
      <c r="E2071" t="s">
        <v>18</v>
      </c>
      <c r="F2071" t="s">
        <v>3927</v>
      </c>
      <c r="G2071" t="s">
        <v>3928</v>
      </c>
      <c r="H2071" t="s">
        <v>3929</v>
      </c>
      <c r="I2071" t="s">
        <v>34</v>
      </c>
      <c r="J2071" t="s">
        <v>162</v>
      </c>
      <c r="K2071" t="s">
        <v>24</v>
      </c>
      <c r="L2071" t="s">
        <v>537</v>
      </c>
      <c r="M2071" t="s">
        <v>3930</v>
      </c>
      <c r="N2071" t="s">
        <v>46</v>
      </c>
      <c r="P2071" t="s">
        <v>532</v>
      </c>
      <c r="Q2071" t="s">
        <v>10491</v>
      </c>
      <c r="R2071">
        <v>1</v>
      </c>
      <c r="S2071" t="s">
        <v>12426</v>
      </c>
      <c r="Y2071" s="4" t="s">
        <v>11966</v>
      </c>
      <c r="Z2071" s="9">
        <v>1</v>
      </c>
    </row>
    <row r="2072" spans="1:26" x14ac:dyDescent="0.25">
      <c r="A2072" t="s">
        <v>2796</v>
      </c>
      <c r="B2072" t="s">
        <v>2797</v>
      </c>
      <c r="C2072" t="s">
        <v>16</v>
      </c>
      <c r="D2072" t="s">
        <v>571</v>
      </c>
      <c r="E2072" t="s">
        <v>18</v>
      </c>
      <c r="F2072" t="s">
        <v>2798</v>
      </c>
      <c r="G2072" t="s">
        <v>2799</v>
      </c>
      <c r="H2072" t="s">
        <v>2800</v>
      </c>
      <c r="I2072" t="s">
        <v>34</v>
      </c>
      <c r="J2072" t="s">
        <v>1056</v>
      </c>
      <c r="K2072" t="s">
        <v>24</v>
      </c>
      <c r="L2072" t="s">
        <v>662</v>
      </c>
      <c r="M2072" t="s">
        <v>2801</v>
      </c>
      <c r="N2072" t="s">
        <v>46</v>
      </c>
      <c r="P2072" t="s">
        <v>12438</v>
      </c>
      <c r="Q2072" t="s">
        <v>11211</v>
      </c>
      <c r="R2072">
        <v>1</v>
      </c>
      <c r="S2072" t="s">
        <v>10374</v>
      </c>
      <c r="Y2072" s="4" t="s">
        <v>13003</v>
      </c>
      <c r="Z2072" s="9">
        <v>1</v>
      </c>
    </row>
    <row r="2073" spans="1:26" x14ac:dyDescent="0.25">
      <c r="A2073" t="s">
        <v>8143</v>
      </c>
      <c r="B2073" t="s">
        <v>2697</v>
      </c>
      <c r="C2073" t="s">
        <v>16</v>
      </c>
      <c r="D2073" t="s">
        <v>2264</v>
      </c>
      <c r="E2073" t="s">
        <v>18</v>
      </c>
      <c r="F2073" t="s">
        <v>8144</v>
      </c>
      <c r="G2073" t="s">
        <v>8145</v>
      </c>
      <c r="H2073" t="s">
        <v>8146</v>
      </c>
      <c r="I2073" t="s">
        <v>34</v>
      </c>
      <c r="J2073" t="s">
        <v>669</v>
      </c>
      <c r="K2073" t="s">
        <v>24</v>
      </c>
      <c r="L2073" t="s">
        <v>224</v>
      </c>
      <c r="M2073" t="s">
        <v>8147</v>
      </c>
      <c r="N2073" t="s">
        <v>46</v>
      </c>
      <c r="P2073" t="s">
        <v>11186</v>
      </c>
      <c r="Q2073" t="s">
        <v>11941</v>
      </c>
      <c r="R2073">
        <v>1</v>
      </c>
      <c r="S2073" t="s">
        <v>12439</v>
      </c>
      <c r="Y2073" s="4" t="s">
        <v>10188</v>
      </c>
      <c r="Z2073" s="9">
        <v>1</v>
      </c>
    </row>
    <row r="2074" spans="1:26" x14ac:dyDescent="0.25">
      <c r="A2074" t="s">
        <v>8143</v>
      </c>
      <c r="B2074" t="s">
        <v>2697</v>
      </c>
      <c r="C2074" t="s">
        <v>16</v>
      </c>
      <c r="D2074" t="s">
        <v>2264</v>
      </c>
      <c r="E2074" t="s">
        <v>18</v>
      </c>
      <c r="F2074" t="s">
        <v>8144</v>
      </c>
      <c r="G2074" t="s">
        <v>8145</v>
      </c>
      <c r="H2074" t="s">
        <v>8146</v>
      </c>
      <c r="I2074" t="s">
        <v>34</v>
      </c>
      <c r="J2074" t="s">
        <v>669</v>
      </c>
      <c r="K2074" t="s">
        <v>24</v>
      </c>
      <c r="L2074" t="s">
        <v>224</v>
      </c>
      <c r="M2074" t="s">
        <v>8147</v>
      </c>
      <c r="N2074" t="s">
        <v>46</v>
      </c>
      <c r="P2074" t="s">
        <v>12440</v>
      </c>
      <c r="Q2074" t="s">
        <v>11941</v>
      </c>
      <c r="R2074">
        <v>1</v>
      </c>
      <c r="S2074" t="s">
        <v>12439</v>
      </c>
      <c r="Y2074" s="4" t="s">
        <v>12553</v>
      </c>
      <c r="Z2074" s="9">
        <v>1</v>
      </c>
    </row>
    <row r="2075" spans="1:26" x14ac:dyDescent="0.25">
      <c r="A2075" t="s">
        <v>8143</v>
      </c>
      <c r="B2075" t="s">
        <v>2697</v>
      </c>
      <c r="C2075" t="s">
        <v>16</v>
      </c>
      <c r="D2075" t="s">
        <v>2264</v>
      </c>
      <c r="E2075" t="s">
        <v>18</v>
      </c>
      <c r="F2075" t="s">
        <v>8144</v>
      </c>
      <c r="G2075" t="s">
        <v>8145</v>
      </c>
      <c r="H2075" t="s">
        <v>8146</v>
      </c>
      <c r="I2075" t="s">
        <v>34</v>
      </c>
      <c r="J2075" t="s">
        <v>669</v>
      </c>
      <c r="K2075" t="s">
        <v>24</v>
      </c>
      <c r="L2075" t="s">
        <v>224</v>
      </c>
      <c r="M2075" t="s">
        <v>8147</v>
      </c>
      <c r="N2075" t="s">
        <v>46</v>
      </c>
      <c r="P2075" t="s">
        <v>12441</v>
      </c>
      <c r="Q2075" t="s">
        <v>11941</v>
      </c>
      <c r="R2075">
        <v>1</v>
      </c>
      <c r="S2075" t="s">
        <v>12439</v>
      </c>
      <c r="Y2075" s="4" t="s">
        <v>10458</v>
      </c>
      <c r="Z2075" s="9">
        <v>1</v>
      </c>
    </row>
    <row r="2076" spans="1:26" x14ac:dyDescent="0.25">
      <c r="A2076" t="s">
        <v>8143</v>
      </c>
      <c r="B2076" t="s">
        <v>2697</v>
      </c>
      <c r="C2076" t="s">
        <v>16</v>
      </c>
      <c r="D2076" t="s">
        <v>2264</v>
      </c>
      <c r="E2076" t="s">
        <v>18</v>
      </c>
      <c r="F2076" t="s">
        <v>8144</v>
      </c>
      <c r="G2076" t="s">
        <v>8145</v>
      </c>
      <c r="H2076" t="s">
        <v>8146</v>
      </c>
      <c r="I2076" t="s">
        <v>34</v>
      </c>
      <c r="J2076" t="s">
        <v>669</v>
      </c>
      <c r="K2076" t="s">
        <v>24</v>
      </c>
      <c r="L2076" t="s">
        <v>224</v>
      </c>
      <c r="M2076" t="s">
        <v>8147</v>
      </c>
      <c r="N2076" t="s">
        <v>46</v>
      </c>
      <c r="P2076" t="s">
        <v>8214</v>
      </c>
      <c r="Q2076" t="s">
        <v>12442</v>
      </c>
      <c r="R2076">
        <v>2</v>
      </c>
      <c r="S2076" t="s">
        <v>12439</v>
      </c>
      <c r="Y2076" s="4" t="s">
        <v>13129</v>
      </c>
      <c r="Z2076" s="9">
        <v>1</v>
      </c>
    </row>
    <row r="2077" spans="1:26" x14ac:dyDescent="0.25">
      <c r="A2077" t="s">
        <v>8143</v>
      </c>
      <c r="B2077" t="s">
        <v>2697</v>
      </c>
      <c r="C2077" t="s">
        <v>16</v>
      </c>
      <c r="D2077" t="s">
        <v>2264</v>
      </c>
      <c r="E2077" t="s">
        <v>18</v>
      </c>
      <c r="F2077" t="s">
        <v>8144</v>
      </c>
      <c r="G2077" t="s">
        <v>8145</v>
      </c>
      <c r="H2077" t="s">
        <v>8146</v>
      </c>
      <c r="I2077" t="s">
        <v>34</v>
      </c>
      <c r="J2077" t="s">
        <v>669</v>
      </c>
      <c r="K2077" t="s">
        <v>24</v>
      </c>
      <c r="L2077" t="s">
        <v>224</v>
      </c>
      <c r="M2077" t="s">
        <v>8147</v>
      </c>
      <c r="N2077" t="s">
        <v>46</v>
      </c>
      <c r="P2077" t="s">
        <v>12443</v>
      </c>
      <c r="Q2077" t="s">
        <v>11461</v>
      </c>
      <c r="R2077">
        <v>1</v>
      </c>
      <c r="S2077" t="s">
        <v>12439</v>
      </c>
      <c r="Y2077" s="4" t="s">
        <v>12070</v>
      </c>
      <c r="Z2077" s="9">
        <v>1</v>
      </c>
    </row>
    <row r="2078" spans="1:26" x14ac:dyDescent="0.25">
      <c r="A2078" t="s">
        <v>8143</v>
      </c>
      <c r="B2078" t="s">
        <v>2697</v>
      </c>
      <c r="C2078" t="s">
        <v>16</v>
      </c>
      <c r="D2078" t="s">
        <v>2264</v>
      </c>
      <c r="E2078" t="s">
        <v>18</v>
      </c>
      <c r="F2078" t="s">
        <v>8144</v>
      </c>
      <c r="G2078" t="s">
        <v>8145</v>
      </c>
      <c r="H2078" t="s">
        <v>8146</v>
      </c>
      <c r="I2078" t="s">
        <v>34</v>
      </c>
      <c r="J2078" t="s">
        <v>669</v>
      </c>
      <c r="K2078" t="s">
        <v>24</v>
      </c>
      <c r="L2078" t="s">
        <v>224</v>
      </c>
      <c r="M2078" t="s">
        <v>8147</v>
      </c>
      <c r="N2078" t="s">
        <v>46</v>
      </c>
      <c r="P2078" t="s">
        <v>12444</v>
      </c>
      <c r="Q2078" t="s">
        <v>11461</v>
      </c>
      <c r="R2078">
        <v>1</v>
      </c>
      <c r="S2078" t="s">
        <v>12439</v>
      </c>
      <c r="Y2078" s="4" t="s">
        <v>12366</v>
      </c>
      <c r="Z2078" s="9">
        <v>1</v>
      </c>
    </row>
    <row r="2079" spans="1:26" x14ac:dyDescent="0.25">
      <c r="A2079" t="s">
        <v>8143</v>
      </c>
      <c r="B2079" t="s">
        <v>2697</v>
      </c>
      <c r="C2079" t="s">
        <v>16</v>
      </c>
      <c r="D2079" t="s">
        <v>2264</v>
      </c>
      <c r="E2079" t="s">
        <v>18</v>
      </c>
      <c r="F2079" t="s">
        <v>8144</v>
      </c>
      <c r="G2079" t="s">
        <v>8145</v>
      </c>
      <c r="H2079" t="s">
        <v>8146</v>
      </c>
      <c r="I2079" t="s">
        <v>34</v>
      </c>
      <c r="J2079" t="s">
        <v>669</v>
      </c>
      <c r="K2079" t="s">
        <v>24</v>
      </c>
      <c r="L2079" t="s">
        <v>224</v>
      </c>
      <c r="M2079" t="s">
        <v>8147</v>
      </c>
      <c r="N2079" t="s">
        <v>46</v>
      </c>
      <c r="P2079" t="s">
        <v>12445</v>
      </c>
      <c r="Q2079" t="s">
        <v>10487</v>
      </c>
      <c r="R2079">
        <v>1</v>
      </c>
      <c r="S2079" t="s">
        <v>12439</v>
      </c>
      <c r="Y2079" s="4" t="s">
        <v>12265</v>
      </c>
      <c r="Z2079" s="9">
        <v>1</v>
      </c>
    </row>
    <row r="2080" spans="1:26" x14ac:dyDescent="0.25">
      <c r="A2080" t="s">
        <v>8143</v>
      </c>
      <c r="B2080" t="s">
        <v>2697</v>
      </c>
      <c r="C2080" t="s">
        <v>16</v>
      </c>
      <c r="D2080" t="s">
        <v>2264</v>
      </c>
      <c r="E2080" t="s">
        <v>18</v>
      </c>
      <c r="F2080" t="s">
        <v>8144</v>
      </c>
      <c r="G2080" t="s">
        <v>8145</v>
      </c>
      <c r="H2080" t="s">
        <v>8146</v>
      </c>
      <c r="I2080" t="s">
        <v>34</v>
      </c>
      <c r="J2080" t="s">
        <v>669</v>
      </c>
      <c r="K2080" t="s">
        <v>24</v>
      </c>
      <c r="L2080" t="s">
        <v>224</v>
      </c>
      <c r="M2080" t="s">
        <v>8147</v>
      </c>
      <c r="N2080" t="s">
        <v>46</v>
      </c>
      <c r="P2080" t="s">
        <v>12446</v>
      </c>
      <c r="Q2080" t="s">
        <v>10487</v>
      </c>
      <c r="R2080">
        <v>1</v>
      </c>
      <c r="S2080" t="s">
        <v>12439</v>
      </c>
      <c r="Y2080" s="4" t="s">
        <v>12467</v>
      </c>
      <c r="Z2080" s="9">
        <v>1</v>
      </c>
    </row>
    <row r="2081" spans="1:26" x14ac:dyDescent="0.25">
      <c r="A2081" t="s">
        <v>8143</v>
      </c>
      <c r="B2081" t="s">
        <v>2697</v>
      </c>
      <c r="C2081" t="s">
        <v>16</v>
      </c>
      <c r="D2081" t="s">
        <v>2264</v>
      </c>
      <c r="E2081" t="s">
        <v>18</v>
      </c>
      <c r="F2081" t="s">
        <v>8144</v>
      </c>
      <c r="G2081" t="s">
        <v>8145</v>
      </c>
      <c r="H2081" t="s">
        <v>8146</v>
      </c>
      <c r="I2081" t="s">
        <v>34</v>
      </c>
      <c r="J2081" t="s">
        <v>669</v>
      </c>
      <c r="K2081" t="s">
        <v>24</v>
      </c>
      <c r="L2081" t="s">
        <v>224</v>
      </c>
      <c r="M2081" t="s">
        <v>8147</v>
      </c>
      <c r="N2081" t="s">
        <v>46</v>
      </c>
      <c r="P2081" t="s">
        <v>12447</v>
      </c>
      <c r="Q2081" t="s">
        <v>10487</v>
      </c>
      <c r="R2081">
        <v>1</v>
      </c>
      <c r="S2081" t="s">
        <v>12439</v>
      </c>
      <c r="Y2081" s="4" t="s">
        <v>12992</v>
      </c>
      <c r="Z2081" s="9">
        <v>1</v>
      </c>
    </row>
    <row r="2082" spans="1:26" x14ac:dyDescent="0.25">
      <c r="A2082" t="s">
        <v>8143</v>
      </c>
      <c r="B2082" t="s">
        <v>2697</v>
      </c>
      <c r="C2082" t="s">
        <v>16</v>
      </c>
      <c r="D2082" t="s">
        <v>2264</v>
      </c>
      <c r="E2082" t="s">
        <v>18</v>
      </c>
      <c r="F2082" t="s">
        <v>8144</v>
      </c>
      <c r="G2082" t="s">
        <v>8145</v>
      </c>
      <c r="H2082" t="s">
        <v>8146</v>
      </c>
      <c r="I2082" t="s">
        <v>34</v>
      </c>
      <c r="J2082" t="s">
        <v>669</v>
      </c>
      <c r="K2082" t="s">
        <v>24</v>
      </c>
      <c r="L2082" t="s">
        <v>224</v>
      </c>
      <c r="M2082" t="s">
        <v>8147</v>
      </c>
      <c r="N2082" t="s">
        <v>46</v>
      </c>
      <c r="P2082" t="s">
        <v>12448</v>
      </c>
      <c r="Q2082" t="s">
        <v>10441</v>
      </c>
      <c r="R2082">
        <v>1</v>
      </c>
      <c r="S2082" t="s">
        <v>12439</v>
      </c>
      <c r="Y2082" s="4" t="s">
        <v>11771</v>
      </c>
      <c r="Z2082" s="9">
        <v>1</v>
      </c>
    </row>
    <row r="2083" spans="1:26" x14ac:dyDescent="0.25">
      <c r="A2083" t="s">
        <v>8143</v>
      </c>
      <c r="B2083" t="s">
        <v>2697</v>
      </c>
      <c r="C2083" t="s">
        <v>16</v>
      </c>
      <c r="D2083" t="s">
        <v>2264</v>
      </c>
      <c r="E2083" t="s">
        <v>18</v>
      </c>
      <c r="F2083" t="s">
        <v>8144</v>
      </c>
      <c r="G2083" t="s">
        <v>8145</v>
      </c>
      <c r="H2083" t="s">
        <v>8146</v>
      </c>
      <c r="I2083" t="s">
        <v>34</v>
      </c>
      <c r="J2083" t="s">
        <v>669</v>
      </c>
      <c r="K2083" t="s">
        <v>24</v>
      </c>
      <c r="L2083" t="s">
        <v>224</v>
      </c>
      <c r="M2083" t="s">
        <v>8147</v>
      </c>
      <c r="N2083" t="s">
        <v>46</v>
      </c>
      <c r="P2083" t="s">
        <v>12449</v>
      </c>
      <c r="Q2083" t="s">
        <v>10441</v>
      </c>
      <c r="R2083">
        <v>1</v>
      </c>
      <c r="S2083" t="s">
        <v>12439</v>
      </c>
      <c r="Y2083" s="4" t="s">
        <v>12534</v>
      </c>
      <c r="Z2083" s="9">
        <v>1</v>
      </c>
    </row>
    <row r="2084" spans="1:26" x14ac:dyDescent="0.25">
      <c r="A2084" t="s">
        <v>8143</v>
      </c>
      <c r="B2084" t="s">
        <v>2697</v>
      </c>
      <c r="C2084" t="s">
        <v>16</v>
      </c>
      <c r="D2084" t="s">
        <v>2264</v>
      </c>
      <c r="E2084" t="s">
        <v>18</v>
      </c>
      <c r="F2084" t="s">
        <v>8144</v>
      </c>
      <c r="G2084" t="s">
        <v>8145</v>
      </c>
      <c r="H2084" t="s">
        <v>8146</v>
      </c>
      <c r="I2084" t="s">
        <v>34</v>
      </c>
      <c r="J2084" t="s">
        <v>669</v>
      </c>
      <c r="K2084" t="s">
        <v>24</v>
      </c>
      <c r="L2084" t="s">
        <v>224</v>
      </c>
      <c r="M2084" t="s">
        <v>8147</v>
      </c>
      <c r="N2084" t="s">
        <v>46</v>
      </c>
      <c r="P2084" t="s">
        <v>12450</v>
      </c>
      <c r="Q2084" t="s">
        <v>10598</v>
      </c>
      <c r="R2084">
        <v>1</v>
      </c>
      <c r="S2084" t="s">
        <v>12439</v>
      </c>
      <c r="Y2084" s="4" t="s">
        <v>12271</v>
      </c>
      <c r="Z2084" s="9">
        <v>1</v>
      </c>
    </row>
    <row r="2085" spans="1:26" x14ac:dyDescent="0.25">
      <c r="A2085" t="s">
        <v>8143</v>
      </c>
      <c r="B2085" t="s">
        <v>2697</v>
      </c>
      <c r="C2085" t="s">
        <v>16</v>
      </c>
      <c r="D2085" t="s">
        <v>2264</v>
      </c>
      <c r="E2085" t="s">
        <v>18</v>
      </c>
      <c r="F2085" t="s">
        <v>8144</v>
      </c>
      <c r="G2085" t="s">
        <v>8145</v>
      </c>
      <c r="H2085" t="s">
        <v>8146</v>
      </c>
      <c r="I2085" t="s">
        <v>34</v>
      </c>
      <c r="J2085" t="s">
        <v>669</v>
      </c>
      <c r="K2085" t="s">
        <v>24</v>
      </c>
      <c r="L2085" t="s">
        <v>224</v>
      </c>
      <c r="M2085" t="s">
        <v>8147</v>
      </c>
      <c r="N2085" t="s">
        <v>46</v>
      </c>
      <c r="P2085" t="s">
        <v>12451</v>
      </c>
      <c r="Q2085" t="s">
        <v>10598</v>
      </c>
      <c r="R2085">
        <v>1</v>
      </c>
      <c r="S2085" t="s">
        <v>12439</v>
      </c>
      <c r="Y2085" s="4" t="s">
        <v>12946</v>
      </c>
      <c r="Z2085" s="9">
        <v>1</v>
      </c>
    </row>
    <row r="2086" spans="1:26" x14ac:dyDescent="0.25">
      <c r="A2086" t="s">
        <v>8143</v>
      </c>
      <c r="B2086" t="s">
        <v>2697</v>
      </c>
      <c r="C2086" t="s">
        <v>16</v>
      </c>
      <c r="D2086" t="s">
        <v>2264</v>
      </c>
      <c r="E2086" t="s">
        <v>18</v>
      </c>
      <c r="F2086" t="s">
        <v>8144</v>
      </c>
      <c r="G2086" t="s">
        <v>8145</v>
      </c>
      <c r="H2086" t="s">
        <v>8146</v>
      </c>
      <c r="I2086" t="s">
        <v>34</v>
      </c>
      <c r="J2086" t="s">
        <v>669</v>
      </c>
      <c r="K2086" t="s">
        <v>24</v>
      </c>
      <c r="L2086" t="s">
        <v>224</v>
      </c>
      <c r="M2086" t="s">
        <v>8147</v>
      </c>
      <c r="N2086" t="s">
        <v>46</v>
      </c>
      <c r="P2086" t="s">
        <v>12452</v>
      </c>
      <c r="Q2086" t="s">
        <v>10598</v>
      </c>
      <c r="R2086">
        <v>1</v>
      </c>
      <c r="S2086" t="s">
        <v>12439</v>
      </c>
      <c r="Y2086" s="4" t="s">
        <v>11496</v>
      </c>
      <c r="Z2086" s="9">
        <v>1</v>
      </c>
    </row>
    <row r="2087" spans="1:26" x14ac:dyDescent="0.25">
      <c r="A2087" t="s">
        <v>8143</v>
      </c>
      <c r="B2087" t="s">
        <v>2697</v>
      </c>
      <c r="C2087" t="s">
        <v>16</v>
      </c>
      <c r="D2087" t="s">
        <v>2264</v>
      </c>
      <c r="E2087" t="s">
        <v>18</v>
      </c>
      <c r="F2087" t="s">
        <v>8144</v>
      </c>
      <c r="G2087" t="s">
        <v>8145</v>
      </c>
      <c r="H2087" t="s">
        <v>8146</v>
      </c>
      <c r="I2087" t="s">
        <v>34</v>
      </c>
      <c r="J2087" t="s">
        <v>669</v>
      </c>
      <c r="K2087" t="s">
        <v>24</v>
      </c>
      <c r="L2087" t="s">
        <v>224</v>
      </c>
      <c r="M2087" t="s">
        <v>8147</v>
      </c>
      <c r="N2087" t="s">
        <v>46</v>
      </c>
      <c r="P2087" t="s">
        <v>12453</v>
      </c>
      <c r="Q2087" t="s">
        <v>10598</v>
      </c>
      <c r="R2087">
        <v>1</v>
      </c>
      <c r="S2087" t="s">
        <v>12439</v>
      </c>
      <c r="Y2087" s="4" t="s">
        <v>11452</v>
      </c>
      <c r="Z2087" s="9">
        <v>1</v>
      </c>
    </row>
    <row r="2088" spans="1:26" x14ac:dyDescent="0.25">
      <c r="A2088" t="s">
        <v>8143</v>
      </c>
      <c r="B2088" t="s">
        <v>2697</v>
      </c>
      <c r="C2088" t="s">
        <v>16</v>
      </c>
      <c r="D2088" t="s">
        <v>2264</v>
      </c>
      <c r="E2088" t="s">
        <v>18</v>
      </c>
      <c r="F2088" t="s">
        <v>8144</v>
      </c>
      <c r="G2088" t="s">
        <v>8145</v>
      </c>
      <c r="H2088" t="s">
        <v>8146</v>
      </c>
      <c r="I2088" t="s">
        <v>34</v>
      </c>
      <c r="J2088" t="s">
        <v>669</v>
      </c>
      <c r="K2088" t="s">
        <v>24</v>
      </c>
      <c r="L2088" t="s">
        <v>224</v>
      </c>
      <c r="M2088" t="s">
        <v>8147</v>
      </c>
      <c r="N2088" t="s">
        <v>46</v>
      </c>
      <c r="P2088" t="s">
        <v>12454</v>
      </c>
      <c r="Q2088" t="s">
        <v>11244</v>
      </c>
      <c r="R2088">
        <v>1</v>
      </c>
      <c r="S2088" t="s">
        <v>12439</v>
      </c>
      <c r="Y2088" s="4" t="s">
        <v>11493</v>
      </c>
      <c r="Z2088" s="9">
        <v>1</v>
      </c>
    </row>
    <row r="2089" spans="1:26" x14ac:dyDescent="0.25">
      <c r="A2089" t="s">
        <v>8143</v>
      </c>
      <c r="B2089" t="s">
        <v>2697</v>
      </c>
      <c r="C2089" t="s">
        <v>16</v>
      </c>
      <c r="D2089" t="s">
        <v>2264</v>
      </c>
      <c r="E2089" t="s">
        <v>18</v>
      </c>
      <c r="F2089" t="s">
        <v>8144</v>
      </c>
      <c r="G2089" t="s">
        <v>8145</v>
      </c>
      <c r="H2089" t="s">
        <v>8146</v>
      </c>
      <c r="I2089" t="s">
        <v>34</v>
      </c>
      <c r="J2089" t="s">
        <v>669</v>
      </c>
      <c r="K2089" t="s">
        <v>24</v>
      </c>
      <c r="L2089" t="s">
        <v>224</v>
      </c>
      <c r="M2089" t="s">
        <v>8147</v>
      </c>
      <c r="N2089" t="s">
        <v>46</v>
      </c>
      <c r="P2089" t="s">
        <v>12455</v>
      </c>
      <c r="Q2089" t="s">
        <v>10192</v>
      </c>
      <c r="R2089">
        <v>1</v>
      </c>
      <c r="S2089" t="s">
        <v>12439</v>
      </c>
      <c r="Y2089" s="4" t="s">
        <v>11367</v>
      </c>
      <c r="Z2089" s="9">
        <v>1</v>
      </c>
    </row>
    <row r="2090" spans="1:26" x14ac:dyDescent="0.25">
      <c r="A2090" t="s">
        <v>8143</v>
      </c>
      <c r="B2090" t="s">
        <v>2697</v>
      </c>
      <c r="C2090" t="s">
        <v>16</v>
      </c>
      <c r="D2090" t="s">
        <v>2264</v>
      </c>
      <c r="E2090" t="s">
        <v>18</v>
      </c>
      <c r="F2090" t="s">
        <v>8144</v>
      </c>
      <c r="G2090" t="s">
        <v>8145</v>
      </c>
      <c r="H2090" t="s">
        <v>8146</v>
      </c>
      <c r="I2090" t="s">
        <v>34</v>
      </c>
      <c r="J2090" t="s">
        <v>669</v>
      </c>
      <c r="K2090" t="s">
        <v>24</v>
      </c>
      <c r="L2090" t="s">
        <v>224</v>
      </c>
      <c r="M2090" t="s">
        <v>8147</v>
      </c>
      <c r="N2090" t="s">
        <v>46</v>
      </c>
      <c r="P2090" t="s">
        <v>12456</v>
      </c>
      <c r="Q2090" t="s">
        <v>10192</v>
      </c>
      <c r="R2090">
        <v>1</v>
      </c>
      <c r="S2090" t="s">
        <v>12439</v>
      </c>
      <c r="Y2090" s="4" t="s">
        <v>12533</v>
      </c>
      <c r="Z2090" s="9">
        <v>1</v>
      </c>
    </row>
    <row r="2091" spans="1:26" x14ac:dyDescent="0.25">
      <c r="A2091" t="s">
        <v>8143</v>
      </c>
      <c r="B2091" t="s">
        <v>2697</v>
      </c>
      <c r="C2091" t="s">
        <v>16</v>
      </c>
      <c r="D2091" t="s">
        <v>2264</v>
      </c>
      <c r="E2091" t="s">
        <v>18</v>
      </c>
      <c r="F2091" t="s">
        <v>8144</v>
      </c>
      <c r="G2091" t="s">
        <v>8145</v>
      </c>
      <c r="H2091" t="s">
        <v>8146</v>
      </c>
      <c r="I2091" t="s">
        <v>34</v>
      </c>
      <c r="J2091" t="s">
        <v>669</v>
      </c>
      <c r="K2091" t="s">
        <v>24</v>
      </c>
      <c r="L2091" t="s">
        <v>224</v>
      </c>
      <c r="M2091" t="s">
        <v>8147</v>
      </c>
      <c r="N2091" t="s">
        <v>46</v>
      </c>
      <c r="P2091" t="s">
        <v>12457</v>
      </c>
      <c r="Q2091" t="s">
        <v>10491</v>
      </c>
      <c r="R2091">
        <v>1</v>
      </c>
      <c r="S2091" t="s">
        <v>12439</v>
      </c>
      <c r="Y2091" s="4" t="s">
        <v>12835</v>
      </c>
      <c r="Z2091" s="9">
        <v>1</v>
      </c>
    </row>
    <row r="2092" spans="1:26" x14ac:dyDescent="0.25">
      <c r="A2092" t="s">
        <v>8143</v>
      </c>
      <c r="B2092" t="s">
        <v>2697</v>
      </c>
      <c r="C2092" t="s">
        <v>16</v>
      </c>
      <c r="D2092" t="s">
        <v>2264</v>
      </c>
      <c r="E2092" t="s">
        <v>18</v>
      </c>
      <c r="F2092" t="s">
        <v>8144</v>
      </c>
      <c r="G2092" t="s">
        <v>8145</v>
      </c>
      <c r="H2092" t="s">
        <v>8146</v>
      </c>
      <c r="I2092" t="s">
        <v>34</v>
      </c>
      <c r="J2092" t="s">
        <v>669</v>
      </c>
      <c r="K2092" t="s">
        <v>24</v>
      </c>
      <c r="L2092" t="s">
        <v>224</v>
      </c>
      <c r="M2092" t="s">
        <v>8147</v>
      </c>
      <c r="N2092" t="s">
        <v>46</v>
      </c>
      <c r="P2092" t="s">
        <v>9142</v>
      </c>
      <c r="Q2092" t="s">
        <v>10491</v>
      </c>
      <c r="R2092">
        <v>1</v>
      </c>
      <c r="S2092" t="s">
        <v>12439</v>
      </c>
      <c r="Y2092" s="4" t="s">
        <v>11272</v>
      </c>
      <c r="Z2092" s="9">
        <v>1</v>
      </c>
    </row>
    <row r="2093" spans="1:26" x14ac:dyDescent="0.25">
      <c r="A2093" t="s">
        <v>8143</v>
      </c>
      <c r="B2093" t="s">
        <v>2697</v>
      </c>
      <c r="C2093" t="s">
        <v>16</v>
      </c>
      <c r="D2093" t="s">
        <v>2264</v>
      </c>
      <c r="E2093" t="s">
        <v>18</v>
      </c>
      <c r="F2093" t="s">
        <v>8144</v>
      </c>
      <c r="G2093" t="s">
        <v>8145</v>
      </c>
      <c r="H2093" t="s">
        <v>8146</v>
      </c>
      <c r="I2093" t="s">
        <v>34</v>
      </c>
      <c r="J2093" t="s">
        <v>669</v>
      </c>
      <c r="K2093" t="s">
        <v>24</v>
      </c>
      <c r="L2093" t="s">
        <v>224</v>
      </c>
      <c r="M2093" t="s">
        <v>8147</v>
      </c>
      <c r="N2093" t="s">
        <v>46</v>
      </c>
      <c r="P2093" t="s">
        <v>12458</v>
      </c>
      <c r="Q2093" t="s">
        <v>12459</v>
      </c>
      <c r="R2093">
        <v>1</v>
      </c>
      <c r="S2093" t="s">
        <v>12439</v>
      </c>
      <c r="Y2093" s="4" t="s">
        <v>11701</v>
      </c>
      <c r="Z2093" s="9">
        <v>1</v>
      </c>
    </row>
    <row r="2094" spans="1:26" x14ac:dyDescent="0.25">
      <c r="A2094" t="s">
        <v>8143</v>
      </c>
      <c r="B2094" t="s">
        <v>2697</v>
      </c>
      <c r="C2094" t="s">
        <v>16</v>
      </c>
      <c r="D2094" t="s">
        <v>2264</v>
      </c>
      <c r="E2094" t="s">
        <v>18</v>
      </c>
      <c r="F2094" t="s">
        <v>8144</v>
      </c>
      <c r="G2094" t="s">
        <v>8145</v>
      </c>
      <c r="H2094" t="s">
        <v>8146</v>
      </c>
      <c r="I2094" t="s">
        <v>34</v>
      </c>
      <c r="J2094" t="s">
        <v>669</v>
      </c>
      <c r="K2094" t="s">
        <v>24</v>
      </c>
      <c r="L2094" t="s">
        <v>224</v>
      </c>
      <c r="M2094" t="s">
        <v>8147</v>
      </c>
      <c r="N2094" t="s">
        <v>46</v>
      </c>
      <c r="P2094" t="s">
        <v>12460</v>
      </c>
      <c r="Q2094" t="s">
        <v>12459</v>
      </c>
      <c r="R2094">
        <v>1</v>
      </c>
      <c r="S2094" t="s">
        <v>12439</v>
      </c>
      <c r="Y2094" s="4" t="s">
        <v>12529</v>
      </c>
      <c r="Z2094" s="9">
        <v>1</v>
      </c>
    </row>
    <row r="2095" spans="1:26" x14ac:dyDescent="0.25">
      <c r="A2095" t="s">
        <v>4448</v>
      </c>
      <c r="B2095" t="s">
        <v>4449</v>
      </c>
      <c r="C2095" t="s">
        <v>16</v>
      </c>
      <c r="D2095" t="s">
        <v>4450</v>
      </c>
      <c r="E2095" t="s">
        <v>18</v>
      </c>
      <c r="F2095" t="s">
        <v>4451</v>
      </c>
      <c r="G2095" t="s">
        <v>4452</v>
      </c>
      <c r="H2095" t="s">
        <v>4453</v>
      </c>
      <c r="I2095" t="s">
        <v>34</v>
      </c>
      <c r="J2095" t="s">
        <v>412</v>
      </c>
      <c r="K2095" t="s">
        <v>24</v>
      </c>
      <c r="L2095" t="s">
        <v>82</v>
      </c>
      <c r="M2095" t="s">
        <v>4454</v>
      </c>
      <c r="N2095" t="s">
        <v>46</v>
      </c>
      <c r="P2095" t="s">
        <v>12222</v>
      </c>
      <c r="Q2095" t="s">
        <v>10255</v>
      </c>
      <c r="R2095">
        <v>1</v>
      </c>
      <c r="S2095" t="s">
        <v>12461</v>
      </c>
      <c r="Y2095" s="4" t="s">
        <v>11358</v>
      </c>
      <c r="Z2095" s="9">
        <v>1</v>
      </c>
    </row>
    <row r="2096" spans="1:26" x14ac:dyDescent="0.25">
      <c r="A2096" t="s">
        <v>4448</v>
      </c>
      <c r="B2096" t="s">
        <v>4449</v>
      </c>
      <c r="C2096" t="s">
        <v>16</v>
      </c>
      <c r="D2096" t="s">
        <v>4450</v>
      </c>
      <c r="E2096" t="s">
        <v>18</v>
      </c>
      <c r="F2096" t="s">
        <v>4451</v>
      </c>
      <c r="G2096" t="s">
        <v>4452</v>
      </c>
      <c r="H2096" t="s">
        <v>4453</v>
      </c>
      <c r="I2096" t="s">
        <v>34</v>
      </c>
      <c r="J2096" t="s">
        <v>412</v>
      </c>
      <c r="K2096" t="s">
        <v>24</v>
      </c>
      <c r="L2096" t="s">
        <v>82</v>
      </c>
      <c r="M2096" t="s">
        <v>4454</v>
      </c>
      <c r="N2096" t="s">
        <v>46</v>
      </c>
      <c r="P2096" t="s">
        <v>12462</v>
      </c>
      <c r="Q2096" t="s">
        <v>10255</v>
      </c>
      <c r="R2096">
        <v>1</v>
      </c>
      <c r="S2096" t="s">
        <v>12461</v>
      </c>
      <c r="Y2096" s="4" t="s">
        <v>11495</v>
      </c>
      <c r="Z2096" s="9">
        <v>1</v>
      </c>
    </row>
    <row r="2097" spans="1:26" x14ac:dyDescent="0.25">
      <c r="A2097" t="s">
        <v>4448</v>
      </c>
      <c r="B2097" t="s">
        <v>4449</v>
      </c>
      <c r="C2097" t="s">
        <v>16</v>
      </c>
      <c r="D2097" t="s">
        <v>4450</v>
      </c>
      <c r="E2097" t="s">
        <v>18</v>
      </c>
      <c r="F2097" t="s">
        <v>4451</v>
      </c>
      <c r="G2097" t="s">
        <v>4452</v>
      </c>
      <c r="H2097" t="s">
        <v>4453</v>
      </c>
      <c r="I2097" t="s">
        <v>34</v>
      </c>
      <c r="J2097" t="s">
        <v>412</v>
      </c>
      <c r="K2097" t="s">
        <v>24</v>
      </c>
      <c r="L2097" t="s">
        <v>82</v>
      </c>
      <c r="M2097" t="s">
        <v>4454</v>
      </c>
      <c r="N2097" t="s">
        <v>46</v>
      </c>
      <c r="P2097" t="s">
        <v>12463</v>
      </c>
      <c r="Q2097" t="s">
        <v>10255</v>
      </c>
      <c r="R2097">
        <v>1</v>
      </c>
      <c r="S2097" t="s">
        <v>12461</v>
      </c>
      <c r="Y2097" s="4" t="s">
        <v>11870</v>
      </c>
      <c r="Z2097" s="9">
        <v>1</v>
      </c>
    </row>
    <row r="2098" spans="1:26" x14ac:dyDescent="0.25">
      <c r="A2098" t="s">
        <v>4448</v>
      </c>
      <c r="B2098" t="s">
        <v>4449</v>
      </c>
      <c r="C2098" t="s">
        <v>16</v>
      </c>
      <c r="D2098" t="s">
        <v>4450</v>
      </c>
      <c r="E2098" t="s">
        <v>18</v>
      </c>
      <c r="F2098" t="s">
        <v>4451</v>
      </c>
      <c r="G2098" t="s">
        <v>4452</v>
      </c>
      <c r="H2098" t="s">
        <v>4453</v>
      </c>
      <c r="I2098" t="s">
        <v>34</v>
      </c>
      <c r="J2098" t="s">
        <v>412</v>
      </c>
      <c r="K2098" t="s">
        <v>24</v>
      </c>
      <c r="L2098" t="s">
        <v>82</v>
      </c>
      <c r="M2098" t="s">
        <v>4454</v>
      </c>
      <c r="N2098" t="s">
        <v>46</v>
      </c>
      <c r="P2098" t="s">
        <v>12464</v>
      </c>
      <c r="Q2098" t="s">
        <v>12465</v>
      </c>
      <c r="R2098">
        <v>3</v>
      </c>
      <c r="S2098" t="s">
        <v>12461</v>
      </c>
      <c r="Y2098" s="4" t="s">
        <v>11952</v>
      </c>
      <c r="Z2098" s="9">
        <v>1</v>
      </c>
    </row>
    <row r="2099" spans="1:26" x14ac:dyDescent="0.25">
      <c r="A2099" t="s">
        <v>4448</v>
      </c>
      <c r="B2099" t="s">
        <v>4449</v>
      </c>
      <c r="C2099" t="s">
        <v>16</v>
      </c>
      <c r="D2099" t="s">
        <v>4450</v>
      </c>
      <c r="E2099" t="s">
        <v>18</v>
      </c>
      <c r="F2099" t="s">
        <v>4451</v>
      </c>
      <c r="G2099" t="s">
        <v>4452</v>
      </c>
      <c r="H2099" t="s">
        <v>4453</v>
      </c>
      <c r="I2099" t="s">
        <v>34</v>
      </c>
      <c r="J2099" t="s">
        <v>412</v>
      </c>
      <c r="K2099" t="s">
        <v>24</v>
      </c>
      <c r="L2099" t="s">
        <v>82</v>
      </c>
      <c r="M2099" t="s">
        <v>4454</v>
      </c>
      <c r="N2099" t="s">
        <v>46</v>
      </c>
      <c r="P2099" t="s">
        <v>12466</v>
      </c>
      <c r="Q2099" t="s">
        <v>12465</v>
      </c>
      <c r="R2099">
        <v>3</v>
      </c>
      <c r="S2099" t="s">
        <v>12461</v>
      </c>
      <c r="Y2099" s="4" t="s">
        <v>11867</v>
      </c>
      <c r="Z2099" s="9">
        <v>1</v>
      </c>
    </row>
    <row r="2100" spans="1:26" x14ac:dyDescent="0.25">
      <c r="A2100" t="s">
        <v>4448</v>
      </c>
      <c r="B2100" t="s">
        <v>4449</v>
      </c>
      <c r="C2100" t="s">
        <v>16</v>
      </c>
      <c r="D2100" t="s">
        <v>4450</v>
      </c>
      <c r="E2100" t="s">
        <v>18</v>
      </c>
      <c r="F2100" t="s">
        <v>4451</v>
      </c>
      <c r="G2100" t="s">
        <v>4452</v>
      </c>
      <c r="H2100" t="s">
        <v>4453</v>
      </c>
      <c r="I2100" t="s">
        <v>34</v>
      </c>
      <c r="J2100" t="s">
        <v>412</v>
      </c>
      <c r="K2100" t="s">
        <v>24</v>
      </c>
      <c r="L2100" t="s">
        <v>82</v>
      </c>
      <c r="M2100" t="s">
        <v>4454</v>
      </c>
      <c r="N2100" t="s">
        <v>46</v>
      </c>
      <c r="P2100" t="s">
        <v>12467</v>
      </c>
      <c r="Q2100" t="s">
        <v>12468</v>
      </c>
      <c r="R2100">
        <v>1</v>
      </c>
      <c r="S2100" t="s">
        <v>12461</v>
      </c>
      <c r="Y2100" s="4" t="s">
        <v>12626</v>
      </c>
      <c r="Z2100" s="9">
        <v>1</v>
      </c>
    </row>
    <row r="2101" spans="1:26" x14ac:dyDescent="0.25">
      <c r="A2101" t="s">
        <v>4448</v>
      </c>
      <c r="B2101" t="s">
        <v>4449</v>
      </c>
      <c r="C2101" t="s">
        <v>16</v>
      </c>
      <c r="D2101" t="s">
        <v>4450</v>
      </c>
      <c r="E2101" t="s">
        <v>18</v>
      </c>
      <c r="F2101" t="s">
        <v>4451</v>
      </c>
      <c r="G2101" t="s">
        <v>4452</v>
      </c>
      <c r="H2101" t="s">
        <v>4453</v>
      </c>
      <c r="I2101" t="s">
        <v>34</v>
      </c>
      <c r="J2101" t="s">
        <v>412</v>
      </c>
      <c r="K2101" t="s">
        <v>24</v>
      </c>
      <c r="L2101" t="s">
        <v>82</v>
      </c>
      <c r="M2101" t="s">
        <v>4454</v>
      </c>
      <c r="N2101" t="s">
        <v>46</v>
      </c>
      <c r="P2101" t="s">
        <v>12469</v>
      </c>
      <c r="Q2101" t="s">
        <v>12470</v>
      </c>
      <c r="R2101">
        <v>2</v>
      </c>
      <c r="S2101" t="s">
        <v>12461</v>
      </c>
      <c r="Y2101" s="4" t="s">
        <v>13013</v>
      </c>
      <c r="Z2101" s="9">
        <v>1</v>
      </c>
    </row>
    <row r="2102" spans="1:26" x14ac:dyDescent="0.25">
      <c r="A2102" t="s">
        <v>4448</v>
      </c>
      <c r="B2102" t="s">
        <v>4449</v>
      </c>
      <c r="C2102" t="s">
        <v>16</v>
      </c>
      <c r="D2102" t="s">
        <v>4450</v>
      </c>
      <c r="E2102" t="s">
        <v>18</v>
      </c>
      <c r="F2102" t="s">
        <v>4451</v>
      </c>
      <c r="G2102" t="s">
        <v>4452</v>
      </c>
      <c r="H2102" t="s">
        <v>4453</v>
      </c>
      <c r="I2102" t="s">
        <v>34</v>
      </c>
      <c r="J2102" t="s">
        <v>412</v>
      </c>
      <c r="K2102" t="s">
        <v>24</v>
      </c>
      <c r="L2102" t="s">
        <v>82</v>
      </c>
      <c r="M2102" t="s">
        <v>4454</v>
      </c>
      <c r="N2102" t="s">
        <v>46</v>
      </c>
      <c r="P2102" t="s">
        <v>12471</v>
      </c>
      <c r="Q2102" t="s">
        <v>11254</v>
      </c>
      <c r="R2102">
        <v>1</v>
      </c>
      <c r="S2102" t="s">
        <v>12461</v>
      </c>
      <c r="Y2102" s="4" t="s">
        <v>10991</v>
      </c>
      <c r="Z2102" s="9">
        <v>1</v>
      </c>
    </row>
    <row r="2103" spans="1:26" x14ac:dyDescent="0.25">
      <c r="A2103" t="s">
        <v>4448</v>
      </c>
      <c r="B2103" t="s">
        <v>4449</v>
      </c>
      <c r="C2103" t="s">
        <v>16</v>
      </c>
      <c r="D2103" t="s">
        <v>4450</v>
      </c>
      <c r="E2103" t="s">
        <v>18</v>
      </c>
      <c r="F2103" t="s">
        <v>4451</v>
      </c>
      <c r="G2103" t="s">
        <v>4452</v>
      </c>
      <c r="H2103" t="s">
        <v>4453</v>
      </c>
      <c r="I2103" t="s">
        <v>34</v>
      </c>
      <c r="J2103" t="s">
        <v>412</v>
      </c>
      <c r="K2103" t="s">
        <v>24</v>
      </c>
      <c r="L2103" t="s">
        <v>82</v>
      </c>
      <c r="M2103" t="s">
        <v>4454</v>
      </c>
      <c r="N2103" t="s">
        <v>46</v>
      </c>
      <c r="P2103" t="s">
        <v>11945</v>
      </c>
      <c r="Q2103" t="s">
        <v>12472</v>
      </c>
      <c r="R2103">
        <v>1</v>
      </c>
      <c r="S2103" t="s">
        <v>12461</v>
      </c>
      <c r="Y2103" s="4" t="s">
        <v>10987</v>
      </c>
      <c r="Z2103" s="9">
        <v>1</v>
      </c>
    </row>
    <row r="2104" spans="1:26" x14ac:dyDescent="0.25">
      <c r="A2104" t="s">
        <v>4448</v>
      </c>
      <c r="B2104" t="s">
        <v>4449</v>
      </c>
      <c r="C2104" t="s">
        <v>16</v>
      </c>
      <c r="D2104" t="s">
        <v>4450</v>
      </c>
      <c r="E2104" t="s">
        <v>18</v>
      </c>
      <c r="F2104" t="s">
        <v>4451</v>
      </c>
      <c r="G2104" t="s">
        <v>4452</v>
      </c>
      <c r="H2104" t="s">
        <v>4453</v>
      </c>
      <c r="I2104" t="s">
        <v>34</v>
      </c>
      <c r="J2104" t="s">
        <v>412</v>
      </c>
      <c r="K2104" t="s">
        <v>24</v>
      </c>
      <c r="L2104" t="s">
        <v>82</v>
      </c>
      <c r="M2104" t="s">
        <v>4454</v>
      </c>
      <c r="N2104" t="s">
        <v>46</v>
      </c>
      <c r="P2104" t="s">
        <v>12473</v>
      </c>
      <c r="Q2104" t="s">
        <v>12474</v>
      </c>
      <c r="R2104">
        <v>1</v>
      </c>
      <c r="S2104" t="s">
        <v>12461</v>
      </c>
      <c r="Y2104" s="4" t="s">
        <v>10559</v>
      </c>
      <c r="Z2104" s="9">
        <v>1</v>
      </c>
    </row>
    <row r="2105" spans="1:26" x14ac:dyDescent="0.25">
      <c r="A2105" t="s">
        <v>4448</v>
      </c>
      <c r="B2105" t="s">
        <v>4449</v>
      </c>
      <c r="C2105" t="s">
        <v>16</v>
      </c>
      <c r="D2105" t="s">
        <v>4450</v>
      </c>
      <c r="E2105" t="s">
        <v>18</v>
      </c>
      <c r="F2105" t="s">
        <v>4451</v>
      </c>
      <c r="G2105" t="s">
        <v>4452</v>
      </c>
      <c r="H2105" t="s">
        <v>4453</v>
      </c>
      <c r="I2105" t="s">
        <v>34</v>
      </c>
      <c r="J2105" t="s">
        <v>412</v>
      </c>
      <c r="K2105" t="s">
        <v>24</v>
      </c>
      <c r="L2105" t="s">
        <v>82</v>
      </c>
      <c r="M2105" t="s">
        <v>4454</v>
      </c>
      <c r="N2105" t="s">
        <v>46</v>
      </c>
      <c r="P2105" t="s">
        <v>12475</v>
      </c>
      <c r="Q2105" t="s">
        <v>12474</v>
      </c>
      <c r="R2105">
        <v>1</v>
      </c>
      <c r="S2105" t="s">
        <v>12461</v>
      </c>
      <c r="Y2105" s="4" t="s">
        <v>12541</v>
      </c>
      <c r="Z2105" s="9">
        <v>1</v>
      </c>
    </row>
    <row r="2106" spans="1:26" x14ac:dyDescent="0.25">
      <c r="A2106" t="s">
        <v>4448</v>
      </c>
      <c r="B2106" t="s">
        <v>4449</v>
      </c>
      <c r="C2106" t="s">
        <v>16</v>
      </c>
      <c r="D2106" t="s">
        <v>4450</v>
      </c>
      <c r="E2106" t="s">
        <v>18</v>
      </c>
      <c r="F2106" t="s">
        <v>4451</v>
      </c>
      <c r="G2106" t="s">
        <v>4452</v>
      </c>
      <c r="H2106" t="s">
        <v>4453</v>
      </c>
      <c r="I2106" t="s">
        <v>34</v>
      </c>
      <c r="J2106" t="s">
        <v>412</v>
      </c>
      <c r="K2106" t="s">
        <v>24</v>
      </c>
      <c r="L2106" t="s">
        <v>82</v>
      </c>
      <c r="M2106" t="s">
        <v>4454</v>
      </c>
      <c r="N2106" t="s">
        <v>46</v>
      </c>
      <c r="P2106" t="s">
        <v>12476</v>
      </c>
      <c r="Q2106" t="s">
        <v>12477</v>
      </c>
      <c r="R2106">
        <v>1</v>
      </c>
      <c r="S2106" t="s">
        <v>12461</v>
      </c>
      <c r="Y2106" s="4" t="s">
        <v>12943</v>
      </c>
      <c r="Z2106" s="9">
        <v>1</v>
      </c>
    </row>
    <row r="2107" spans="1:26" x14ac:dyDescent="0.25">
      <c r="A2107" t="s">
        <v>4448</v>
      </c>
      <c r="B2107" t="s">
        <v>4449</v>
      </c>
      <c r="C2107" t="s">
        <v>16</v>
      </c>
      <c r="D2107" t="s">
        <v>4450</v>
      </c>
      <c r="E2107" t="s">
        <v>18</v>
      </c>
      <c r="F2107" t="s">
        <v>4451</v>
      </c>
      <c r="G2107" t="s">
        <v>4452</v>
      </c>
      <c r="H2107" t="s">
        <v>4453</v>
      </c>
      <c r="I2107" t="s">
        <v>34</v>
      </c>
      <c r="J2107" t="s">
        <v>412</v>
      </c>
      <c r="K2107" t="s">
        <v>24</v>
      </c>
      <c r="L2107" t="s">
        <v>82</v>
      </c>
      <c r="M2107" t="s">
        <v>4454</v>
      </c>
      <c r="N2107" t="s">
        <v>46</v>
      </c>
      <c r="P2107" t="s">
        <v>12478</v>
      </c>
      <c r="Q2107" t="s">
        <v>12477</v>
      </c>
      <c r="R2107">
        <v>1</v>
      </c>
      <c r="S2107" t="s">
        <v>12461</v>
      </c>
      <c r="Y2107" s="4" t="s">
        <v>10217</v>
      </c>
      <c r="Z2107" s="9">
        <v>1</v>
      </c>
    </row>
    <row r="2108" spans="1:26" x14ac:dyDescent="0.25">
      <c r="A2108" t="s">
        <v>4448</v>
      </c>
      <c r="B2108" t="s">
        <v>4449</v>
      </c>
      <c r="C2108" t="s">
        <v>16</v>
      </c>
      <c r="D2108" t="s">
        <v>4450</v>
      </c>
      <c r="E2108" t="s">
        <v>18</v>
      </c>
      <c r="F2108" t="s">
        <v>4451</v>
      </c>
      <c r="G2108" t="s">
        <v>4452</v>
      </c>
      <c r="H2108" t="s">
        <v>4453</v>
      </c>
      <c r="I2108" t="s">
        <v>34</v>
      </c>
      <c r="J2108" t="s">
        <v>412</v>
      </c>
      <c r="K2108" t="s">
        <v>24</v>
      </c>
      <c r="L2108" t="s">
        <v>82</v>
      </c>
      <c r="M2108" t="s">
        <v>4454</v>
      </c>
      <c r="N2108" t="s">
        <v>46</v>
      </c>
      <c r="P2108" t="s">
        <v>12479</v>
      </c>
      <c r="Q2108" t="s">
        <v>12477</v>
      </c>
      <c r="R2108">
        <v>1</v>
      </c>
      <c r="S2108" t="s">
        <v>12461</v>
      </c>
      <c r="Y2108" s="4" t="s">
        <v>11121</v>
      </c>
      <c r="Z2108" s="9">
        <v>1</v>
      </c>
    </row>
    <row r="2109" spans="1:26" x14ac:dyDescent="0.25">
      <c r="A2109" t="s">
        <v>4986</v>
      </c>
      <c r="B2109" t="s">
        <v>5206</v>
      </c>
      <c r="C2109" t="s">
        <v>16</v>
      </c>
      <c r="D2109" t="s">
        <v>4988</v>
      </c>
      <c r="E2109" t="s">
        <v>695</v>
      </c>
      <c r="F2109" t="s">
        <v>5838</v>
      </c>
      <c r="G2109" t="s">
        <v>5839</v>
      </c>
      <c r="H2109" t="s">
        <v>5840</v>
      </c>
      <c r="I2109" t="s">
        <v>34</v>
      </c>
      <c r="J2109" t="s">
        <v>412</v>
      </c>
      <c r="K2109" t="s">
        <v>24</v>
      </c>
      <c r="L2109" t="s">
        <v>4992</v>
      </c>
      <c r="M2109" t="s">
        <v>5841</v>
      </c>
      <c r="N2109" t="s">
        <v>46</v>
      </c>
      <c r="P2109" t="s">
        <v>12480</v>
      </c>
      <c r="Q2109" t="s">
        <v>11666</v>
      </c>
      <c r="R2109">
        <v>1</v>
      </c>
      <c r="S2109" t="s">
        <v>10263</v>
      </c>
      <c r="Y2109" s="4" t="s">
        <v>10863</v>
      </c>
      <c r="Z2109" s="9">
        <v>1</v>
      </c>
    </row>
    <row r="2110" spans="1:26" x14ac:dyDescent="0.25">
      <c r="A2110" t="s">
        <v>4986</v>
      </c>
      <c r="B2110" t="s">
        <v>5206</v>
      </c>
      <c r="C2110" t="s">
        <v>16</v>
      </c>
      <c r="D2110" t="s">
        <v>4988</v>
      </c>
      <c r="E2110" t="s">
        <v>695</v>
      </c>
      <c r="F2110" t="s">
        <v>5838</v>
      </c>
      <c r="G2110" t="s">
        <v>5839</v>
      </c>
      <c r="H2110" t="s">
        <v>5840</v>
      </c>
      <c r="I2110" t="s">
        <v>34</v>
      </c>
      <c r="J2110" t="s">
        <v>412</v>
      </c>
      <c r="K2110" t="s">
        <v>24</v>
      </c>
      <c r="L2110" t="s">
        <v>4992</v>
      </c>
      <c r="M2110" t="s">
        <v>5841</v>
      </c>
      <c r="N2110" t="s">
        <v>46</v>
      </c>
      <c r="P2110" t="s">
        <v>12481</v>
      </c>
      <c r="Q2110" t="s">
        <v>11666</v>
      </c>
      <c r="R2110">
        <v>1</v>
      </c>
      <c r="S2110" t="s">
        <v>10263</v>
      </c>
      <c r="Y2110" s="4" t="s">
        <v>12937</v>
      </c>
      <c r="Z2110" s="9">
        <v>1</v>
      </c>
    </row>
    <row r="2111" spans="1:26" x14ac:dyDescent="0.25">
      <c r="A2111" t="s">
        <v>157</v>
      </c>
      <c r="B2111" t="s">
        <v>158</v>
      </c>
      <c r="C2111" t="s">
        <v>16</v>
      </c>
      <c r="D2111" t="s">
        <v>102</v>
      </c>
      <c r="E2111" t="s">
        <v>18</v>
      </c>
      <c r="F2111" t="s">
        <v>159</v>
      </c>
      <c r="G2111" t="s">
        <v>160</v>
      </c>
      <c r="H2111" t="s">
        <v>161</v>
      </c>
      <c r="I2111" t="s">
        <v>34</v>
      </c>
      <c r="J2111" t="s">
        <v>162</v>
      </c>
      <c r="K2111" t="s">
        <v>24</v>
      </c>
      <c r="L2111" t="s">
        <v>82</v>
      </c>
      <c r="M2111" t="s">
        <v>163</v>
      </c>
      <c r="N2111" t="s">
        <v>46</v>
      </c>
      <c r="P2111" t="s">
        <v>12482</v>
      </c>
      <c r="Q2111" t="s">
        <v>10402</v>
      </c>
      <c r="R2111">
        <v>1</v>
      </c>
      <c r="S2111" t="s">
        <v>12483</v>
      </c>
      <c r="Y2111" s="4" t="s">
        <v>13108</v>
      </c>
      <c r="Z2111" s="9">
        <v>1</v>
      </c>
    </row>
    <row r="2112" spans="1:26" x14ac:dyDescent="0.25">
      <c r="A2112" t="s">
        <v>157</v>
      </c>
      <c r="B2112" t="s">
        <v>158</v>
      </c>
      <c r="C2112" t="s">
        <v>16</v>
      </c>
      <c r="D2112" t="s">
        <v>102</v>
      </c>
      <c r="E2112" t="s">
        <v>18</v>
      </c>
      <c r="F2112" t="s">
        <v>159</v>
      </c>
      <c r="G2112" t="s">
        <v>160</v>
      </c>
      <c r="H2112" t="s">
        <v>161</v>
      </c>
      <c r="I2112" t="s">
        <v>34</v>
      </c>
      <c r="J2112" t="s">
        <v>162</v>
      </c>
      <c r="K2112" t="s">
        <v>24</v>
      </c>
      <c r="L2112" t="s">
        <v>82</v>
      </c>
      <c r="M2112" t="s">
        <v>163</v>
      </c>
      <c r="N2112" t="s">
        <v>46</v>
      </c>
      <c r="P2112" t="s">
        <v>12484</v>
      </c>
      <c r="Q2112" t="s">
        <v>10402</v>
      </c>
      <c r="R2112">
        <v>1</v>
      </c>
      <c r="S2112" t="s">
        <v>12483</v>
      </c>
      <c r="Y2112" s="4" t="s">
        <v>12944</v>
      </c>
      <c r="Z2112" s="9">
        <v>1</v>
      </c>
    </row>
    <row r="2113" spans="1:26" x14ac:dyDescent="0.25">
      <c r="A2113" t="s">
        <v>157</v>
      </c>
      <c r="B2113" t="s">
        <v>158</v>
      </c>
      <c r="C2113" t="s">
        <v>16</v>
      </c>
      <c r="D2113" t="s">
        <v>102</v>
      </c>
      <c r="E2113" t="s">
        <v>18</v>
      </c>
      <c r="F2113" t="s">
        <v>159</v>
      </c>
      <c r="G2113" t="s">
        <v>160</v>
      </c>
      <c r="H2113" t="s">
        <v>161</v>
      </c>
      <c r="I2113" t="s">
        <v>34</v>
      </c>
      <c r="J2113" t="s">
        <v>162</v>
      </c>
      <c r="K2113" t="s">
        <v>24</v>
      </c>
      <c r="L2113" t="s">
        <v>82</v>
      </c>
      <c r="M2113" t="s">
        <v>163</v>
      </c>
      <c r="N2113" t="s">
        <v>46</v>
      </c>
      <c r="P2113" t="s">
        <v>12485</v>
      </c>
      <c r="Q2113" t="s">
        <v>10402</v>
      </c>
      <c r="R2113">
        <v>1</v>
      </c>
      <c r="S2113" t="s">
        <v>12483</v>
      </c>
      <c r="Y2113" s="4" t="s">
        <v>11483</v>
      </c>
      <c r="Z2113" s="9">
        <v>1</v>
      </c>
    </row>
    <row r="2114" spans="1:26" x14ac:dyDescent="0.25">
      <c r="A2114" t="s">
        <v>157</v>
      </c>
      <c r="B2114" t="s">
        <v>158</v>
      </c>
      <c r="C2114" t="s">
        <v>16</v>
      </c>
      <c r="D2114" t="s">
        <v>102</v>
      </c>
      <c r="E2114" t="s">
        <v>18</v>
      </c>
      <c r="F2114" t="s">
        <v>159</v>
      </c>
      <c r="G2114" t="s">
        <v>160</v>
      </c>
      <c r="H2114" t="s">
        <v>161</v>
      </c>
      <c r="I2114" t="s">
        <v>34</v>
      </c>
      <c r="J2114" t="s">
        <v>162</v>
      </c>
      <c r="K2114" t="s">
        <v>24</v>
      </c>
      <c r="L2114" t="s">
        <v>82</v>
      </c>
      <c r="M2114" t="s">
        <v>163</v>
      </c>
      <c r="N2114" t="s">
        <v>46</v>
      </c>
      <c r="P2114" t="s">
        <v>12486</v>
      </c>
      <c r="Q2114" t="s">
        <v>10402</v>
      </c>
      <c r="R2114">
        <v>1</v>
      </c>
      <c r="S2114" t="s">
        <v>12483</v>
      </c>
      <c r="Y2114" s="4" t="s">
        <v>12161</v>
      </c>
      <c r="Z2114" s="9">
        <v>1</v>
      </c>
    </row>
    <row r="2115" spans="1:26" x14ac:dyDescent="0.25">
      <c r="A2115" t="s">
        <v>157</v>
      </c>
      <c r="B2115" t="s">
        <v>158</v>
      </c>
      <c r="C2115" t="s">
        <v>16</v>
      </c>
      <c r="D2115" t="s">
        <v>102</v>
      </c>
      <c r="E2115" t="s">
        <v>18</v>
      </c>
      <c r="F2115" t="s">
        <v>159</v>
      </c>
      <c r="G2115" t="s">
        <v>160</v>
      </c>
      <c r="H2115" t="s">
        <v>161</v>
      </c>
      <c r="I2115" t="s">
        <v>34</v>
      </c>
      <c r="J2115" t="s">
        <v>162</v>
      </c>
      <c r="K2115" t="s">
        <v>24</v>
      </c>
      <c r="L2115" t="s">
        <v>82</v>
      </c>
      <c r="M2115" t="s">
        <v>163</v>
      </c>
      <c r="N2115" t="s">
        <v>46</v>
      </c>
      <c r="P2115" t="s">
        <v>12487</v>
      </c>
      <c r="Q2115" t="s">
        <v>10227</v>
      </c>
      <c r="R2115">
        <v>1</v>
      </c>
      <c r="S2115" t="s">
        <v>12483</v>
      </c>
      <c r="Y2115" s="4" t="s">
        <v>12126</v>
      </c>
      <c r="Z2115" s="9">
        <v>1</v>
      </c>
    </row>
    <row r="2116" spans="1:26" x14ac:dyDescent="0.25">
      <c r="A2116" t="s">
        <v>157</v>
      </c>
      <c r="B2116" t="s">
        <v>158</v>
      </c>
      <c r="C2116" t="s">
        <v>16</v>
      </c>
      <c r="D2116" t="s">
        <v>102</v>
      </c>
      <c r="E2116" t="s">
        <v>18</v>
      </c>
      <c r="F2116" t="s">
        <v>159</v>
      </c>
      <c r="G2116" t="s">
        <v>160</v>
      </c>
      <c r="H2116" t="s">
        <v>161</v>
      </c>
      <c r="I2116" t="s">
        <v>34</v>
      </c>
      <c r="J2116" t="s">
        <v>162</v>
      </c>
      <c r="K2116" t="s">
        <v>24</v>
      </c>
      <c r="L2116" t="s">
        <v>82</v>
      </c>
      <c r="M2116" t="s">
        <v>163</v>
      </c>
      <c r="N2116" t="s">
        <v>46</v>
      </c>
      <c r="P2116" t="s">
        <v>12488</v>
      </c>
      <c r="Q2116" t="s">
        <v>10203</v>
      </c>
      <c r="R2116">
        <v>1</v>
      </c>
      <c r="S2116" t="s">
        <v>12483</v>
      </c>
      <c r="Y2116" s="4" t="s">
        <v>12939</v>
      </c>
      <c r="Z2116" s="9">
        <v>1</v>
      </c>
    </row>
    <row r="2117" spans="1:26" x14ac:dyDescent="0.25">
      <c r="A2117" t="s">
        <v>157</v>
      </c>
      <c r="B2117" t="s">
        <v>158</v>
      </c>
      <c r="C2117" t="s">
        <v>16</v>
      </c>
      <c r="D2117" t="s">
        <v>102</v>
      </c>
      <c r="E2117" t="s">
        <v>18</v>
      </c>
      <c r="F2117" t="s">
        <v>159</v>
      </c>
      <c r="G2117" t="s">
        <v>160</v>
      </c>
      <c r="H2117" t="s">
        <v>161</v>
      </c>
      <c r="I2117" t="s">
        <v>34</v>
      </c>
      <c r="J2117" t="s">
        <v>162</v>
      </c>
      <c r="K2117" t="s">
        <v>24</v>
      </c>
      <c r="L2117" t="s">
        <v>82</v>
      </c>
      <c r="M2117" t="s">
        <v>163</v>
      </c>
      <c r="N2117" t="s">
        <v>46</v>
      </c>
      <c r="P2117" t="s">
        <v>12489</v>
      </c>
      <c r="Q2117" t="s">
        <v>10203</v>
      </c>
      <c r="R2117">
        <v>1</v>
      </c>
      <c r="S2117" t="s">
        <v>12483</v>
      </c>
      <c r="Y2117" s="4" t="s">
        <v>12973</v>
      </c>
      <c r="Z2117" s="9">
        <v>1</v>
      </c>
    </row>
    <row r="2118" spans="1:26" x14ac:dyDescent="0.25">
      <c r="A2118" t="s">
        <v>157</v>
      </c>
      <c r="B2118" t="s">
        <v>158</v>
      </c>
      <c r="C2118" t="s">
        <v>16</v>
      </c>
      <c r="D2118" t="s">
        <v>102</v>
      </c>
      <c r="E2118" t="s">
        <v>18</v>
      </c>
      <c r="F2118" t="s">
        <v>159</v>
      </c>
      <c r="G2118" t="s">
        <v>160</v>
      </c>
      <c r="H2118" t="s">
        <v>161</v>
      </c>
      <c r="I2118" t="s">
        <v>34</v>
      </c>
      <c r="J2118" t="s">
        <v>162</v>
      </c>
      <c r="K2118" t="s">
        <v>24</v>
      </c>
      <c r="L2118" t="s">
        <v>82</v>
      </c>
      <c r="M2118" t="s">
        <v>163</v>
      </c>
      <c r="N2118" t="s">
        <v>46</v>
      </c>
      <c r="P2118" t="s">
        <v>12490</v>
      </c>
      <c r="Q2118" t="s">
        <v>10203</v>
      </c>
      <c r="R2118">
        <v>1</v>
      </c>
      <c r="S2118" t="s">
        <v>12483</v>
      </c>
      <c r="Y2118" s="4" t="s">
        <v>12630</v>
      </c>
      <c r="Z2118" s="9">
        <v>1</v>
      </c>
    </row>
    <row r="2119" spans="1:26" x14ac:dyDescent="0.25">
      <c r="A2119" t="s">
        <v>157</v>
      </c>
      <c r="B2119" t="s">
        <v>158</v>
      </c>
      <c r="C2119" t="s">
        <v>16</v>
      </c>
      <c r="D2119" t="s">
        <v>102</v>
      </c>
      <c r="E2119" t="s">
        <v>18</v>
      </c>
      <c r="F2119" t="s">
        <v>159</v>
      </c>
      <c r="G2119" t="s">
        <v>160</v>
      </c>
      <c r="H2119" t="s">
        <v>161</v>
      </c>
      <c r="I2119" t="s">
        <v>34</v>
      </c>
      <c r="J2119" t="s">
        <v>162</v>
      </c>
      <c r="K2119" t="s">
        <v>24</v>
      </c>
      <c r="L2119" t="s">
        <v>82</v>
      </c>
      <c r="M2119" t="s">
        <v>163</v>
      </c>
      <c r="N2119" t="s">
        <v>46</v>
      </c>
      <c r="P2119" t="s">
        <v>12491</v>
      </c>
      <c r="Q2119" t="s">
        <v>10203</v>
      </c>
      <c r="R2119">
        <v>1</v>
      </c>
      <c r="S2119" t="s">
        <v>12483</v>
      </c>
      <c r="Y2119" s="4" t="s">
        <v>12527</v>
      </c>
      <c r="Z2119" s="9">
        <v>1</v>
      </c>
    </row>
    <row r="2120" spans="1:26" x14ac:dyDescent="0.25">
      <c r="A2120" t="s">
        <v>157</v>
      </c>
      <c r="B2120" t="s">
        <v>158</v>
      </c>
      <c r="C2120" t="s">
        <v>16</v>
      </c>
      <c r="D2120" t="s">
        <v>102</v>
      </c>
      <c r="E2120" t="s">
        <v>18</v>
      </c>
      <c r="F2120" t="s">
        <v>159</v>
      </c>
      <c r="G2120" t="s">
        <v>160</v>
      </c>
      <c r="H2120" t="s">
        <v>161</v>
      </c>
      <c r="I2120" t="s">
        <v>34</v>
      </c>
      <c r="J2120" t="s">
        <v>162</v>
      </c>
      <c r="K2120" t="s">
        <v>24</v>
      </c>
      <c r="L2120" t="s">
        <v>82</v>
      </c>
      <c r="M2120" t="s">
        <v>163</v>
      </c>
      <c r="N2120" t="s">
        <v>46</v>
      </c>
      <c r="P2120" t="s">
        <v>12492</v>
      </c>
      <c r="Q2120" t="s">
        <v>11266</v>
      </c>
      <c r="R2120">
        <v>1</v>
      </c>
      <c r="S2120" t="s">
        <v>12483</v>
      </c>
      <c r="Y2120" s="4" t="s">
        <v>10259</v>
      </c>
      <c r="Z2120" s="9">
        <v>1</v>
      </c>
    </row>
    <row r="2121" spans="1:26" x14ac:dyDescent="0.25">
      <c r="A2121" t="s">
        <v>157</v>
      </c>
      <c r="B2121" t="s">
        <v>158</v>
      </c>
      <c r="C2121" t="s">
        <v>16</v>
      </c>
      <c r="D2121" t="s">
        <v>102</v>
      </c>
      <c r="E2121" t="s">
        <v>18</v>
      </c>
      <c r="F2121" t="s">
        <v>159</v>
      </c>
      <c r="G2121" t="s">
        <v>160</v>
      </c>
      <c r="H2121" t="s">
        <v>161</v>
      </c>
      <c r="I2121" t="s">
        <v>34</v>
      </c>
      <c r="J2121" t="s">
        <v>162</v>
      </c>
      <c r="K2121" t="s">
        <v>24</v>
      </c>
      <c r="L2121" t="s">
        <v>82</v>
      </c>
      <c r="M2121" t="s">
        <v>163</v>
      </c>
      <c r="N2121" t="s">
        <v>46</v>
      </c>
      <c r="P2121" t="s">
        <v>10447</v>
      </c>
      <c r="Q2121" t="s">
        <v>10379</v>
      </c>
      <c r="R2121">
        <v>1</v>
      </c>
      <c r="S2121" t="s">
        <v>12483</v>
      </c>
      <c r="Y2121" s="4" t="s">
        <v>10524</v>
      </c>
      <c r="Z2121" s="9">
        <v>1</v>
      </c>
    </row>
    <row r="2122" spans="1:26" x14ac:dyDescent="0.25">
      <c r="A2122" t="s">
        <v>157</v>
      </c>
      <c r="B2122" t="s">
        <v>158</v>
      </c>
      <c r="C2122" t="s">
        <v>16</v>
      </c>
      <c r="D2122" t="s">
        <v>102</v>
      </c>
      <c r="E2122" t="s">
        <v>18</v>
      </c>
      <c r="F2122" t="s">
        <v>159</v>
      </c>
      <c r="G2122" t="s">
        <v>160</v>
      </c>
      <c r="H2122" t="s">
        <v>161</v>
      </c>
      <c r="I2122" t="s">
        <v>34</v>
      </c>
      <c r="J2122" t="s">
        <v>162</v>
      </c>
      <c r="K2122" t="s">
        <v>24</v>
      </c>
      <c r="L2122" t="s">
        <v>82</v>
      </c>
      <c r="M2122" t="s">
        <v>163</v>
      </c>
      <c r="N2122" t="s">
        <v>46</v>
      </c>
      <c r="P2122" t="s">
        <v>12493</v>
      </c>
      <c r="Q2122" t="s">
        <v>10196</v>
      </c>
      <c r="R2122">
        <v>1</v>
      </c>
      <c r="S2122" t="s">
        <v>12483</v>
      </c>
      <c r="Y2122" s="4" t="s">
        <v>12940</v>
      </c>
      <c r="Z2122" s="9">
        <v>1</v>
      </c>
    </row>
    <row r="2123" spans="1:26" x14ac:dyDescent="0.25">
      <c r="A2123" t="s">
        <v>157</v>
      </c>
      <c r="B2123" t="s">
        <v>158</v>
      </c>
      <c r="C2123" t="s">
        <v>16</v>
      </c>
      <c r="D2123" t="s">
        <v>102</v>
      </c>
      <c r="E2123" t="s">
        <v>18</v>
      </c>
      <c r="F2123" t="s">
        <v>159</v>
      </c>
      <c r="G2123" t="s">
        <v>160</v>
      </c>
      <c r="H2123" t="s">
        <v>161</v>
      </c>
      <c r="I2123" t="s">
        <v>34</v>
      </c>
      <c r="J2123" t="s">
        <v>162</v>
      </c>
      <c r="K2123" t="s">
        <v>24</v>
      </c>
      <c r="L2123" t="s">
        <v>82</v>
      </c>
      <c r="M2123" t="s">
        <v>163</v>
      </c>
      <c r="N2123" t="s">
        <v>46</v>
      </c>
      <c r="P2123" t="s">
        <v>12494</v>
      </c>
      <c r="Q2123" t="s">
        <v>10196</v>
      </c>
      <c r="R2123">
        <v>1</v>
      </c>
      <c r="S2123" t="s">
        <v>12483</v>
      </c>
      <c r="Y2123" s="4" t="s">
        <v>10826</v>
      </c>
      <c r="Z2123" s="9">
        <v>1</v>
      </c>
    </row>
    <row r="2124" spans="1:26" x14ac:dyDescent="0.25">
      <c r="A2124" t="s">
        <v>157</v>
      </c>
      <c r="B2124" t="s">
        <v>158</v>
      </c>
      <c r="C2124" t="s">
        <v>16</v>
      </c>
      <c r="D2124" t="s">
        <v>102</v>
      </c>
      <c r="E2124" t="s">
        <v>18</v>
      </c>
      <c r="F2124" t="s">
        <v>159</v>
      </c>
      <c r="G2124" t="s">
        <v>160</v>
      </c>
      <c r="H2124" t="s">
        <v>161</v>
      </c>
      <c r="I2124" t="s">
        <v>34</v>
      </c>
      <c r="J2124" t="s">
        <v>162</v>
      </c>
      <c r="K2124" t="s">
        <v>24</v>
      </c>
      <c r="L2124" t="s">
        <v>82</v>
      </c>
      <c r="M2124" t="s">
        <v>163</v>
      </c>
      <c r="N2124" t="s">
        <v>46</v>
      </c>
      <c r="P2124" t="s">
        <v>10677</v>
      </c>
      <c r="Q2124" t="s">
        <v>12495</v>
      </c>
      <c r="R2124">
        <v>1</v>
      </c>
      <c r="S2124" t="s">
        <v>12483</v>
      </c>
      <c r="Y2124" s="4" t="s">
        <v>10308</v>
      </c>
      <c r="Z2124" s="9">
        <v>1</v>
      </c>
    </row>
    <row r="2125" spans="1:26" x14ac:dyDescent="0.25">
      <c r="A2125" t="s">
        <v>157</v>
      </c>
      <c r="B2125" t="s">
        <v>158</v>
      </c>
      <c r="C2125" t="s">
        <v>16</v>
      </c>
      <c r="D2125" t="s">
        <v>102</v>
      </c>
      <c r="E2125" t="s">
        <v>18</v>
      </c>
      <c r="F2125" t="s">
        <v>159</v>
      </c>
      <c r="G2125" t="s">
        <v>160</v>
      </c>
      <c r="H2125" t="s">
        <v>161</v>
      </c>
      <c r="I2125" t="s">
        <v>34</v>
      </c>
      <c r="J2125" t="s">
        <v>162</v>
      </c>
      <c r="K2125" t="s">
        <v>24</v>
      </c>
      <c r="L2125" t="s">
        <v>82</v>
      </c>
      <c r="M2125" t="s">
        <v>163</v>
      </c>
      <c r="N2125" t="s">
        <v>46</v>
      </c>
      <c r="P2125" t="s">
        <v>12496</v>
      </c>
      <c r="Q2125" t="s">
        <v>12495</v>
      </c>
      <c r="R2125">
        <v>1</v>
      </c>
      <c r="S2125" t="s">
        <v>12483</v>
      </c>
      <c r="Y2125" s="4" t="s">
        <v>11441</v>
      </c>
      <c r="Z2125" s="9">
        <v>1</v>
      </c>
    </row>
    <row r="2126" spans="1:26" x14ac:dyDescent="0.25">
      <c r="A2126" t="s">
        <v>157</v>
      </c>
      <c r="B2126" t="s">
        <v>158</v>
      </c>
      <c r="C2126" t="s">
        <v>16</v>
      </c>
      <c r="D2126" t="s">
        <v>102</v>
      </c>
      <c r="E2126" t="s">
        <v>18</v>
      </c>
      <c r="F2126" t="s">
        <v>159</v>
      </c>
      <c r="G2126" t="s">
        <v>160</v>
      </c>
      <c r="H2126" t="s">
        <v>161</v>
      </c>
      <c r="I2126" t="s">
        <v>34</v>
      </c>
      <c r="J2126" t="s">
        <v>162</v>
      </c>
      <c r="K2126" t="s">
        <v>24</v>
      </c>
      <c r="L2126" t="s">
        <v>82</v>
      </c>
      <c r="M2126" t="s">
        <v>163</v>
      </c>
      <c r="N2126" t="s">
        <v>46</v>
      </c>
      <c r="P2126" t="s">
        <v>12497</v>
      </c>
      <c r="Q2126" t="s">
        <v>12495</v>
      </c>
      <c r="R2126">
        <v>1</v>
      </c>
      <c r="S2126" t="s">
        <v>12483</v>
      </c>
      <c r="Y2126" s="4" t="s">
        <v>11339</v>
      </c>
      <c r="Z2126" s="9">
        <v>1</v>
      </c>
    </row>
    <row r="2127" spans="1:26" x14ac:dyDescent="0.25">
      <c r="A2127" t="s">
        <v>157</v>
      </c>
      <c r="B2127" t="s">
        <v>158</v>
      </c>
      <c r="C2127" t="s">
        <v>16</v>
      </c>
      <c r="D2127" t="s">
        <v>102</v>
      </c>
      <c r="E2127" t="s">
        <v>18</v>
      </c>
      <c r="F2127" t="s">
        <v>159</v>
      </c>
      <c r="G2127" t="s">
        <v>160</v>
      </c>
      <c r="H2127" t="s">
        <v>161</v>
      </c>
      <c r="I2127" t="s">
        <v>34</v>
      </c>
      <c r="J2127" t="s">
        <v>162</v>
      </c>
      <c r="K2127" t="s">
        <v>24</v>
      </c>
      <c r="L2127" t="s">
        <v>82</v>
      </c>
      <c r="M2127" t="s">
        <v>163</v>
      </c>
      <c r="N2127" t="s">
        <v>46</v>
      </c>
      <c r="P2127" t="s">
        <v>12498</v>
      </c>
      <c r="Q2127" t="s">
        <v>12495</v>
      </c>
      <c r="R2127">
        <v>1</v>
      </c>
      <c r="S2127" t="s">
        <v>12483</v>
      </c>
      <c r="Y2127" s="4" t="s">
        <v>12166</v>
      </c>
      <c r="Z2127" s="9">
        <v>1</v>
      </c>
    </row>
    <row r="2128" spans="1:26" x14ac:dyDescent="0.25">
      <c r="A2128" t="s">
        <v>157</v>
      </c>
      <c r="B2128" t="s">
        <v>158</v>
      </c>
      <c r="C2128" t="s">
        <v>16</v>
      </c>
      <c r="D2128" t="s">
        <v>102</v>
      </c>
      <c r="E2128" t="s">
        <v>18</v>
      </c>
      <c r="F2128" t="s">
        <v>159</v>
      </c>
      <c r="G2128" t="s">
        <v>160</v>
      </c>
      <c r="H2128" t="s">
        <v>161</v>
      </c>
      <c r="I2128" t="s">
        <v>34</v>
      </c>
      <c r="J2128" t="s">
        <v>162</v>
      </c>
      <c r="K2128" t="s">
        <v>24</v>
      </c>
      <c r="L2128" t="s">
        <v>82</v>
      </c>
      <c r="M2128" t="s">
        <v>163</v>
      </c>
      <c r="N2128" t="s">
        <v>46</v>
      </c>
      <c r="P2128" t="s">
        <v>12499</v>
      </c>
      <c r="Q2128" t="s">
        <v>12495</v>
      </c>
      <c r="R2128">
        <v>1</v>
      </c>
      <c r="S2128" t="s">
        <v>12483</v>
      </c>
      <c r="Y2128" s="4" t="s">
        <v>12879</v>
      </c>
      <c r="Z2128" s="9">
        <v>1</v>
      </c>
    </row>
    <row r="2129" spans="1:26" x14ac:dyDescent="0.25">
      <c r="A2129" t="s">
        <v>157</v>
      </c>
      <c r="B2129" t="s">
        <v>158</v>
      </c>
      <c r="C2129" t="s">
        <v>16</v>
      </c>
      <c r="D2129" t="s">
        <v>102</v>
      </c>
      <c r="E2129" t="s">
        <v>18</v>
      </c>
      <c r="F2129" t="s">
        <v>159</v>
      </c>
      <c r="G2129" t="s">
        <v>160</v>
      </c>
      <c r="H2129" t="s">
        <v>161</v>
      </c>
      <c r="I2129" t="s">
        <v>34</v>
      </c>
      <c r="J2129" t="s">
        <v>162</v>
      </c>
      <c r="K2129" t="s">
        <v>24</v>
      </c>
      <c r="L2129" t="s">
        <v>82</v>
      </c>
      <c r="M2129" t="s">
        <v>163</v>
      </c>
      <c r="N2129" t="s">
        <v>46</v>
      </c>
      <c r="P2129" t="s">
        <v>12500</v>
      </c>
      <c r="Q2129" t="s">
        <v>12495</v>
      </c>
      <c r="R2129">
        <v>1</v>
      </c>
      <c r="S2129" t="s">
        <v>12483</v>
      </c>
      <c r="Y2129" s="4" t="s">
        <v>13171</v>
      </c>
      <c r="Z2129" s="9">
        <v>1</v>
      </c>
    </row>
    <row r="2130" spans="1:26" x14ac:dyDescent="0.25">
      <c r="A2130" t="s">
        <v>6662</v>
      </c>
      <c r="B2130" t="s">
        <v>6663</v>
      </c>
      <c r="C2130" t="s">
        <v>16</v>
      </c>
      <c r="D2130" t="s">
        <v>102</v>
      </c>
      <c r="E2130" t="s">
        <v>18</v>
      </c>
      <c r="F2130" t="s">
        <v>6664</v>
      </c>
      <c r="G2130" t="s">
        <v>6665</v>
      </c>
      <c r="H2130" t="s">
        <v>6666</v>
      </c>
      <c r="I2130" t="s">
        <v>34</v>
      </c>
      <c r="J2130" t="s">
        <v>575</v>
      </c>
      <c r="K2130" t="s">
        <v>24</v>
      </c>
      <c r="L2130" t="s">
        <v>82</v>
      </c>
      <c r="M2130" t="s">
        <v>6667</v>
      </c>
      <c r="N2130" t="s">
        <v>46</v>
      </c>
      <c r="P2130" t="s">
        <v>12501</v>
      </c>
      <c r="Q2130" t="s">
        <v>12502</v>
      </c>
      <c r="R2130">
        <v>2</v>
      </c>
      <c r="S2130" t="s">
        <v>12503</v>
      </c>
      <c r="Y2130" s="4" t="s">
        <v>11533</v>
      </c>
      <c r="Z2130" s="9">
        <v>1</v>
      </c>
    </row>
    <row r="2131" spans="1:26" x14ac:dyDescent="0.25">
      <c r="A2131" t="s">
        <v>6662</v>
      </c>
      <c r="B2131" t="s">
        <v>6663</v>
      </c>
      <c r="C2131" t="s">
        <v>16</v>
      </c>
      <c r="D2131" t="s">
        <v>102</v>
      </c>
      <c r="E2131" t="s">
        <v>18</v>
      </c>
      <c r="F2131" t="s">
        <v>6664</v>
      </c>
      <c r="G2131" t="s">
        <v>6665</v>
      </c>
      <c r="H2131" t="s">
        <v>6666</v>
      </c>
      <c r="I2131" t="s">
        <v>34</v>
      </c>
      <c r="J2131" t="s">
        <v>575</v>
      </c>
      <c r="K2131" t="s">
        <v>24</v>
      </c>
      <c r="L2131" t="s">
        <v>82</v>
      </c>
      <c r="M2131" t="s">
        <v>6667</v>
      </c>
      <c r="N2131" t="s">
        <v>46</v>
      </c>
      <c r="P2131" t="s">
        <v>12504</v>
      </c>
      <c r="Q2131" t="s">
        <v>12502</v>
      </c>
      <c r="R2131">
        <v>2</v>
      </c>
      <c r="S2131" t="s">
        <v>12503</v>
      </c>
      <c r="Y2131" s="4" t="s">
        <v>13008</v>
      </c>
      <c r="Z2131" s="9">
        <v>1</v>
      </c>
    </row>
    <row r="2132" spans="1:26" x14ac:dyDescent="0.25">
      <c r="A2132" t="s">
        <v>6662</v>
      </c>
      <c r="B2132" t="s">
        <v>6663</v>
      </c>
      <c r="C2132" t="s">
        <v>16</v>
      </c>
      <c r="D2132" t="s">
        <v>102</v>
      </c>
      <c r="E2132" t="s">
        <v>18</v>
      </c>
      <c r="F2132" t="s">
        <v>6664</v>
      </c>
      <c r="G2132" t="s">
        <v>6665</v>
      </c>
      <c r="H2132" t="s">
        <v>6666</v>
      </c>
      <c r="I2132" t="s">
        <v>34</v>
      </c>
      <c r="J2132" t="s">
        <v>575</v>
      </c>
      <c r="K2132" t="s">
        <v>24</v>
      </c>
      <c r="L2132" t="s">
        <v>82</v>
      </c>
      <c r="M2132" t="s">
        <v>6667</v>
      </c>
      <c r="N2132" t="s">
        <v>46</v>
      </c>
      <c r="P2132" t="s">
        <v>10137</v>
      </c>
      <c r="Q2132" t="s">
        <v>12505</v>
      </c>
      <c r="R2132">
        <v>4</v>
      </c>
      <c r="S2132" t="s">
        <v>12503</v>
      </c>
      <c r="Y2132" s="4" t="s">
        <v>12202</v>
      </c>
      <c r="Z2132" s="9">
        <v>1</v>
      </c>
    </row>
    <row r="2133" spans="1:26" x14ac:dyDescent="0.25">
      <c r="A2133" t="s">
        <v>6662</v>
      </c>
      <c r="B2133" t="s">
        <v>6663</v>
      </c>
      <c r="C2133" t="s">
        <v>16</v>
      </c>
      <c r="D2133" t="s">
        <v>102</v>
      </c>
      <c r="E2133" t="s">
        <v>18</v>
      </c>
      <c r="F2133" t="s">
        <v>6664</v>
      </c>
      <c r="G2133" t="s">
        <v>6665</v>
      </c>
      <c r="H2133" t="s">
        <v>6666</v>
      </c>
      <c r="I2133" t="s">
        <v>34</v>
      </c>
      <c r="J2133" t="s">
        <v>575</v>
      </c>
      <c r="K2133" t="s">
        <v>24</v>
      </c>
      <c r="L2133" t="s">
        <v>82</v>
      </c>
      <c r="M2133" t="s">
        <v>6667</v>
      </c>
      <c r="N2133" t="s">
        <v>46</v>
      </c>
      <c r="P2133" t="s">
        <v>12506</v>
      </c>
      <c r="Q2133" t="s">
        <v>11078</v>
      </c>
      <c r="R2133">
        <v>1</v>
      </c>
      <c r="S2133" t="s">
        <v>12503</v>
      </c>
      <c r="Y2133" s="4" t="s">
        <v>10369</v>
      </c>
      <c r="Z2133" s="9">
        <v>1</v>
      </c>
    </row>
    <row r="2134" spans="1:26" x14ac:dyDescent="0.25">
      <c r="A2134" t="s">
        <v>6662</v>
      </c>
      <c r="B2134" t="s">
        <v>6663</v>
      </c>
      <c r="C2134" t="s">
        <v>16</v>
      </c>
      <c r="D2134" t="s">
        <v>102</v>
      </c>
      <c r="E2134" t="s">
        <v>18</v>
      </c>
      <c r="F2134" t="s">
        <v>6664</v>
      </c>
      <c r="G2134" t="s">
        <v>6665</v>
      </c>
      <c r="H2134" t="s">
        <v>6666</v>
      </c>
      <c r="I2134" t="s">
        <v>34</v>
      </c>
      <c r="J2134" t="s">
        <v>575</v>
      </c>
      <c r="K2134" t="s">
        <v>24</v>
      </c>
      <c r="L2134" t="s">
        <v>82</v>
      </c>
      <c r="M2134" t="s">
        <v>6667</v>
      </c>
      <c r="N2134" t="s">
        <v>46</v>
      </c>
      <c r="P2134" t="s">
        <v>11099</v>
      </c>
      <c r="Q2134" t="s">
        <v>10416</v>
      </c>
      <c r="R2134">
        <v>1</v>
      </c>
      <c r="S2134" t="s">
        <v>12503</v>
      </c>
      <c r="Y2134" s="4" t="s">
        <v>12351</v>
      </c>
      <c r="Z2134" s="9">
        <v>1</v>
      </c>
    </row>
    <row r="2135" spans="1:26" x14ac:dyDescent="0.25">
      <c r="A2135" t="s">
        <v>6662</v>
      </c>
      <c r="B2135" t="s">
        <v>6663</v>
      </c>
      <c r="C2135" t="s">
        <v>16</v>
      </c>
      <c r="D2135" t="s">
        <v>102</v>
      </c>
      <c r="E2135" t="s">
        <v>18</v>
      </c>
      <c r="F2135" t="s">
        <v>6664</v>
      </c>
      <c r="G2135" t="s">
        <v>6665</v>
      </c>
      <c r="H2135" t="s">
        <v>6666</v>
      </c>
      <c r="I2135" t="s">
        <v>34</v>
      </c>
      <c r="J2135" t="s">
        <v>575</v>
      </c>
      <c r="K2135" t="s">
        <v>24</v>
      </c>
      <c r="L2135" t="s">
        <v>82</v>
      </c>
      <c r="M2135" t="s">
        <v>6667</v>
      </c>
      <c r="N2135" t="s">
        <v>46</v>
      </c>
      <c r="P2135" t="s">
        <v>12507</v>
      </c>
      <c r="Q2135" t="s">
        <v>10416</v>
      </c>
      <c r="R2135">
        <v>1</v>
      </c>
      <c r="S2135" t="s">
        <v>12503</v>
      </c>
      <c r="Y2135" s="4" t="s">
        <v>10420</v>
      </c>
      <c r="Z2135" s="9">
        <v>1</v>
      </c>
    </row>
    <row r="2136" spans="1:26" x14ac:dyDescent="0.25">
      <c r="A2136" t="s">
        <v>6662</v>
      </c>
      <c r="B2136" t="s">
        <v>6663</v>
      </c>
      <c r="C2136" t="s">
        <v>16</v>
      </c>
      <c r="D2136" t="s">
        <v>102</v>
      </c>
      <c r="E2136" t="s">
        <v>18</v>
      </c>
      <c r="F2136" t="s">
        <v>6664</v>
      </c>
      <c r="G2136" t="s">
        <v>6665</v>
      </c>
      <c r="H2136" t="s">
        <v>6666</v>
      </c>
      <c r="I2136" t="s">
        <v>34</v>
      </c>
      <c r="J2136" t="s">
        <v>575</v>
      </c>
      <c r="K2136" t="s">
        <v>24</v>
      </c>
      <c r="L2136" t="s">
        <v>82</v>
      </c>
      <c r="M2136" t="s">
        <v>6667</v>
      </c>
      <c r="N2136" t="s">
        <v>46</v>
      </c>
      <c r="P2136" t="s">
        <v>12508</v>
      </c>
      <c r="Q2136" t="s">
        <v>10416</v>
      </c>
      <c r="R2136">
        <v>1</v>
      </c>
      <c r="S2136" t="s">
        <v>12503</v>
      </c>
      <c r="Y2136" s="4" t="s">
        <v>10164</v>
      </c>
      <c r="Z2136" s="9">
        <v>1</v>
      </c>
    </row>
    <row r="2137" spans="1:26" x14ac:dyDescent="0.25">
      <c r="A2137" t="s">
        <v>6662</v>
      </c>
      <c r="B2137" t="s">
        <v>6663</v>
      </c>
      <c r="C2137" t="s">
        <v>16</v>
      </c>
      <c r="D2137" t="s">
        <v>102</v>
      </c>
      <c r="E2137" t="s">
        <v>18</v>
      </c>
      <c r="F2137" t="s">
        <v>6664</v>
      </c>
      <c r="G2137" t="s">
        <v>6665</v>
      </c>
      <c r="H2137" t="s">
        <v>6666</v>
      </c>
      <c r="I2137" t="s">
        <v>34</v>
      </c>
      <c r="J2137" t="s">
        <v>575</v>
      </c>
      <c r="K2137" t="s">
        <v>24</v>
      </c>
      <c r="L2137" t="s">
        <v>82</v>
      </c>
      <c r="M2137" t="s">
        <v>6667</v>
      </c>
      <c r="N2137" t="s">
        <v>46</v>
      </c>
      <c r="P2137" t="s">
        <v>12509</v>
      </c>
      <c r="Q2137" t="s">
        <v>12510</v>
      </c>
      <c r="R2137">
        <v>1</v>
      </c>
      <c r="S2137" t="s">
        <v>12503</v>
      </c>
      <c r="Y2137" s="4" t="s">
        <v>11992</v>
      </c>
      <c r="Z2137" s="9">
        <v>1</v>
      </c>
    </row>
    <row r="2138" spans="1:26" x14ac:dyDescent="0.25">
      <c r="A2138" t="s">
        <v>6662</v>
      </c>
      <c r="B2138" t="s">
        <v>6663</v>
      </c>
      <c r="C2138" t="s">
        <v>16</v>
      </c>
      <c r="D2138" t="s">
        <v>102</v>
      </c>
      <c r="E2138" t="s">
        <v>18</v>
      </c>
      <c r="F2138" t="s">
        <v>6664</v>
      </c>
      <c r="G2138" t="s">
        <v>6665</v>
      </c>
      <c r="H2138" t="s">
        <v>6666</v>
      </c>
      <c r="I2138" t="s">
        <v>34</v>
      </c>
      <c r="J2138" t="s">
        <v>575</v>
      </c>
      <c r="K2138" t="s">
        <v>24</v>
      </c>
      <c r="L2138" t="s">
        <v>82</v>
      </c>
      <c r="M2138" t="s">
        <v>6667</v>
      </c>
      <c r="N2138" t="s">
        <v>46</v>
      </c>
      <c r="P2138" t="s">
        <v>12511</v>
      </c>
      <c r="Q2138" t="s">
        <v>11196</v>
      </c>
      <c r="R2138">
        <v>1</v>
      </c>
      <c r="S2138" t="s">
        <v>12503</v>
      </c>
      <c r="Y2138" s="4" t="s">
        <v>12969</v>
      </c>
      <c r="Z2138" s="9">
        <v>1</v>
      </c>
    </row>
    <row r="2139" spans="1:26" x14ac:dyDescent="0.25">
      <c r="A2139" t="s">
        <v>6662</v>
      </c>
      <c r="B2139" t="s">
        <v>6663</v>
      </c>
      <c r="C2139" t="s">
        <v>16</v>
      </c>
      <c r="D2139" t="s">
        <v>102</v>
      </c>
      <c r="E2139" t="s">
        <v>18</v>
      </c>
      <c r="F2139" t="s">
        <v>6664</v>
      </c>
      <c r="G2139" t="s">
        <v>6665</v>
      </c>
      <c r="H2139" t="s">
        <v>6666</v>
      </c>
      <c r="I2139" t="s">
        <v>34</v>
      </c>
      <c r="J2139" t="s">
        <v>575</v>
      </c>
      <c r="K2139" t="s">
        <v>24</v>
      </c>
      <c r="L2139" t="s">
        <v>82</v>
      </c>
      <c r="M2139" t="s">
        <v>6667</v>
      </c>
      <c r="N2139" t="s">
        <v>46</v>
      </c>
      <c r="P2139" t="s">
        <v>12512</v>
      </c>
      <c r="Q2139" t="s">
        <v>11593</v>
      </c>
      <c r="R2139">
        <v>1</v>
      </c>
      <c r="S2139" t="s">
        <v>12503</v>
      </c>
      <c r="Y2139" s="4" t="s">
        <v>11884</v>
      </c>
      <c r="Z2139" s="9">
        <v>1</v>
      </c>
    </row>
    <row r="2140" spans="1:26" x14ac:dyDescent="0.25">
      <c r="A2140" t="s">
        <v>6662</v>
      </c>
      <c r="B2140" t="s">
        <v>6663</v>
      </c>
      <c r="C2140" t="s">
        <v>16</v>
      </c>
      <c r="D2140" t="s">
        <v>102</v>
      </c>
      <c r="E2140" t="s">
        <v>18</v>
      </c>
      <c r="F2140" t="s">
        <v>6664</v>
      </c>
      <c r="G2140" t="s">
        <v>6665</v>
      </c>
      <c r="H2140" t="s">
        <v>6666</v>
      </c>
      <c r="I2140" t="s">
        <v>34</v>
      </c>
      <c r="J2140" t="s">
        <v>575</v>
      </c>
      <c r="K2140" t="s">
        <v>24</v>
      </c>
      <c r="L2140" t="s">
        <v>82</v>
      </c>
      <c r="M2140" t="s">
        <v>6667</v>
      </c>
      <c r="N2140" t="s">
        <v>46</v>
      </c>
      <c r="P2140" t="s">
        <v>12513</v>
      </c>
      <c r="Q2140" t="s">
        <v>11593</v>
      </c>
      <c r="R2140">
        <v>1</v>
      </c>
      <c r="S2140" t="s">
        <v>12503</v>
      </c>
      <c r="Y2140" s="4" t="s">
        <v>12458</v>
      </c>
      <c r="Z2140" s="9">
        <v>1</v>
      </c>
    </row>
    <row r="2141" spans="1:26" x14ac:dyDescent="0.25">
      <c r="A2141" t="s">
        <v>6662</v>
      </c>
      <c r="B2141" t="s">
        <v>6663</v>
      </c>
      <c r="C2141" t="s">
        <v>16</v>
      </c>
      <c r="D2141" t="s">
        <v>102</v>
      </c>
      <c r="E2141" t="s">
        <v>18</v>
      </c>
      <c r="F2141" t="s">
        <v>6664</v>
      </c>
      <c r="G2141" t="s">
        <v>6665</v>
      </c>
      <c r="H2141" t="s">
        <v>6666</v>
      </c>
      <c r="I2141" t="s">
        <v>34</v>
      </c>
      <c r="J2141" t="s">
        <v>575</v>
      </c>
      <c r="K2141" t="s">
        <v>24</v>
      </c>
      <c r="L2141" t="s">
        <v>82</v>
      </c>
      <c r="M2141" t="s">
        <v>6667</v>
      </c>
      <c r="N2141" t="s">
        <v>46</v>
      </c>
      <c r="P2141" t="s">
        <v>12440</v>
      </c>
      <c r="Q2141" t="s">
        <v>12514</v>
      </c>
      <c r="R2141">
        <v>1</v>
      </c>
      <c r="S2141" t="s">
        <v>12503</v>
      </c>
      <c r="Y2141" s="4" t="s">
        <v>12089</v>
      </c>
      <c r="Z2141" s="9">
        <v>1</v>
      </c>
    </row>
    <row r="2142" spans="1:26" x14ac:dyDescent="0.25">
      <c r="A2142" t="s">
        <v>6662</v>
      </c>
      <c r="B2142" t="s">
        <v>6663</v>
      </c>
      <c r="C2142" t="s">
        <v>16</v>
      </c>
      <c r="D2142" t="s">
        <v>102</v>
      </c>
      <c r="E2142" t="s">
        <v>18</v>
      </c>
      <c r="F2142" t="s">
        <v>6664</v>
      </c>
      <c r="G2142" t="s">
        <v>6665</v>
      </c>
      <c r="H2142" t="s">
        <v>6666</v>
      </c>
      <c r="I2142" t="s">
        <v>34</v>
      </c>
      <c r="J2142" t="s">
        <v>575</v>
      </c>
      <c r="K2142" t="s">
        <v>24</v>
      </c>
      <c r="L2142" t="s">
        <v>82</v>
      </c>
      <c r="M2142" t="s">
        <v>6667</v>
      </c>
      <c r="N2142" t="s">
        <v>46</v>
      </c>
      <c r="P2142" t="s">
        <v>12515</v>
      </c>
      <c r="Q2142" t="s">
        <v>10290</v>
      </c>
      <c r="R2142">
        <v>1</v>
      </c>
      <c r="S2142" t="s">
        <v>12503</v>
      </c>
      <c r="Y2142" s="4" t="s">
        <v>10400</v>
      </c>
      <c r="Z2142" s="9">
        <v>1</v>
      </c>
    </row>
    <row r="2143" spans="1:26" x14ac:dyDescent="0.25">
      <c r="A2143" t="s">
        <v>6662</v>
      </c>
      <c r="B2143" t="s">
        <v>6663</v>
      </c>
      <c r="C2143" t="s">
        <v>16</v>
      </c>
      <c r="D2143" t="s">
        <v>102</v>
      </c>
      <c r="E2143" t="s">
        <v>18</v>
      </c>
      <c r="F2143" t="s">
        <v>6664</v>
      </c>
      <c r="G2143" t="s">
        <v>6665</v>
      </c>
      <c r="H2143" t="s">
        <v>6666</v>
      </c>
      <c r="I2143" t="s">
        <v>34</v>
      </c>
      <c r="J2143" t="s">
        <v>575</v>
      </c>
      <c r="K2143" t="s">
        <v>24</v>
      </c>
      <c r="L2143" t="s">
        <v>82</v>
      </c>
      <c r="M2143" t="s">
        <v>6667</v>
      </c>
      <c r="N2143" t="s">
        <v>46</v>
      </c>
      <c r="P2143" t="s">
        <v>12516</v>
      </c>
      <c r="Q2143" t="s">
        <v>10290</v>
      </c>
      <c r="R2143">
        <v>1</v>
      </c>
      <c r="S2143" t="s">
        <v>12503</v>
      </c>
      <c r="Y2143" s="4" t="s">
        <v>12338</v>
      </c>
      <c r="Z2143" s="9">
        <v>1</v>
      </c>
    </row>
    <row r="2144" spans="1:26" x14ac:dyDescent="0.25">
      <c r="A2144" t="s">
        <v>6662</v>
      </c>
      <c r="B2144" t="s">
        <v>6663</v>
      </c>
      <c r="C2144" t="s">
        <v>16</v>
      </c>
      <c r="D2144" t="s">
        <v>102</v>
      </c>
      <c r="E2144" t="s">
        <v>18</v>
      </c>
      <c r="F2144" t="s">
        <v>6664</v>
      </c>
      <c r="G2144" t="s">
        <v>6665</v>
      </c>
      <c r="H2144" t="s">
        <v>6666</v>
      </c>
      <c r="I2144" t="s">
        <v>34</v>
      </c>
      <c r="J2144" t="s">
        <v>575</v>
      </c>
      <c r="K2144" t="s">
        <v>24</v>
      </c>
      <c r="L2144" t="s">
        <v>82</v>
      </c>
      <c r="M2144" t="s">
        <v>6667</v>
      </c>
      <c r="N2144" t="s">
        <v>46</v>
      </c>
      <c r="P2144" t="s">
        <v>12517</v>
      </c>
      <c r="Q2144" t="s">
        <v>10290</v>
      </c>
      <c r="R2144">
        <v>1</v>
      </c>
      <c r="S2144" t="s">
        <v>12503</v>
      </c>
      <c r="Y2144" s="4" t="s">
        <v>11504</v>
      </c>
      <c r="Z2144" s="9">
        <v>1</v>
      </c>
    </row>
    <row r="2145" spans="1:26" x14ac:dyDescent="0.25">
      <c r="A2145" t="s">
        <v>6662</v>
      </c>
      <c r="B2145" t="s">
        <v>6663</v>
      </c>
      <c r="C2145" t="s">
        <v>16</v>
      </c>
      <c r="D2145" t="s">
        <v>102</v>
      </c>
      <c r="E2145" t="s">
        <v>18</v>
      </c>
      <c r="F2145" t="s">
        <v>6664</v>
      </c>
      <c r="G2145" t="s">
        <v>6665</v>
      </c>
      <c r="H2145" t="s">
        <v>6666</v>
      </c>
      <c r="I2145" t="s">
        <v>34</v>
      </c>
      <c r="J2145" t="s">
        <v>575</v>
      </c>
      <c r="K2145" t="s">
        <v>24</v>
      </c>
      <c r="L2145" t="s">
        <v>82</v>
      </c>
      <c r="M2145" t="s">
        <v>6667</v>
      </c>
      <c r="N2145" t="s">
        <v>46</v>
      </c>
      <c r="P2145" t="s">
        <v>12518</v>
      </c>
      <c r="Q2145" t="s">
        <v>10290</v>
      </c>
      <c r="R2145">
        <v>1</v>
      </c>
      <c r="S2145" t="s">
        <v>12503</v>
      </c>
      <c r="Y2145" s="4" t="s">
        <v>12748</v>
      </c>
      <c r="Z2145" s="9">
        <v>1</v>
      </c>
    </row>
    <row r="2146" spans="1:26" x14ac:dyDescent="0.25">
      <c r="A2146" t="s">
        <v>6662</v>
      </c>
      <c r="B2146" t="s">
        <v>6663</v>
      </c>
      <c r="C2146" t="s">
        <v>16</v>
      </c>
      <c r="D2146" t="s">
        <v>102</v>
      </c>
      <c r="E2146" t="s">
        <v>18</v>
      </c>
      <c r="F2146" t="s">
        <v>6664</v>
      </c>
      <c r="G2146" t="s">
        <v>6665</v>
      </c>
      <c r="H2146" t="s">
        <v>6666</v>
      </c>
      <c r="I2146" t="s">
        <v>34</v>
      </c>
      <c r="J2146" t="s">
        <v>575</v>
      </c>
      <c r="K2146" t="s">
        <v>24</v>
      </c>
      <c r="L2146" t="s">
        <v>82</v>
      </c>
      <c r="M2146" t="s">
        <v>6667</v>
      </c>
      <c r="N2146" t="s">
        <v>46</v>
      </c>
      <c r="P2146" t="s">
        <v>12519</v>
      </c>
      <c r="Q2146" t="s">
        <v>10290</v>
      </c>
      <c r="R2146">
        <v>1</v>
      </c>
      <c r="S2146" t="s">
        <v>12503</v>
      </c>
      <c r="Y2146" s="4" t="s">
        <v>12437</v>
      </c>
      <c r="Z2146" s="9">
        <v>1</v>
      </c>
    </row>
    <row r="2147" spans="1:26" x14ac:dyDescent="0.25">
      <c r="A2147" t="s">
        <v>6662</v>
      </c>
      <c r="B2147" t="s">
        <v>6663</v>
      </c>
      <c r="C2147" t="s">
        <v>16</v>
      </c>
      <c r="D2147" t="s">
        <v>102</v>
      </c>
      <c r="E2147" t="s">
        <v>18</v>
      </c>
      <c r="F2147" t="s">
        <v>6664</v>
      </c>
      <c r="G2147" t="s">
        <v>6665</v>
      </c>
      <c r="H2147" t="s">
        <v>6666</v>
      </c>
      <c r="I2147" t="s">
        <v>34</v>
      </c>
      <c r="J2147" t="s">
        <v>575</v>
      </c>
      <c r="K2147" t="s">
        <v>24</v>
      </c>
      <c r="L2147" t="s">
        <v>82</v>
      </c>
      <c r="M2147" t="s">
        <v>6667</v>
      </c>
      <c r="N2147" t="s">
        <v>46</v>
      </c>
      <c r="P2147" t="s">
        <v>12520</v>
      </c>
      <c r="Q2147" t="s">
        <v>10290</v>
      </c>
      <c r="R2147">
        <v>1</v>
      </c>
      <c r="S2147" t="s">
        <v>12503</v>
      </c>
      <c r="Y2147" s="4" t="s">
        <v>10827</v>
      </c>
      <c r="Z2147" s="9">
        <v>1</v>
      </c>
    </row>
    <row r="2148" spans="1:26" x14ac:dyDescent="0.25">
      <c r="A2148" t="s">
        <v>6662</v>
      </c>
      <c r="B2148" t="s">
        <v>6663</v>
      </c>
      <c r="C2148" t="s">
        <v>16</v>
      </c>
      <c r="D2148" t="s">
        <v>102</v>
      </c>
      <c r="E2148" t="s">
        <v>18</v>
      </c>
      <c r="F2148" t="s">
        <v>6664</v>
      </c>
      <c r="G2148" t="s">
        <v>6665</v>
      </c>
      <c r="H2148" t="s">
        <v>6666</v>
      </c>
      <c r="I2148" t="s">
        <v>34</v>
      </c>
      <c r="J2148" t="s">
        <v>575</v>
      </c>
      <c r="K2148" t="s">
        <v>24</v>
      </c>
      <c r="L2148" t="s">
        <v>82</v>
      </c>
      <c r="M2148" t="s">
        <v>6667</v>
      </c>
      <c r="N2148" t="s">
        <v>46</v>
      </c>
      <c r="P2148" t="s">
        <v>12521</v>
      </c>
      <c r="Q2148" t="s">
        <v>10290</v>
      </c>
      <c r="R2148">
        <v>1</v>
      </c>
      <c r="S2148" t="s">
        <v>12503</v>
      </c>
      <c r="Y2148" s="4" t="s">
        <v>13079</v>
      </c>
      <c r="Z2148" s="9">
        <v>1</v>
      </c>
    </row>
    <row r="2149" spans="1:26" x14ac:dyDescent="0.25">
      <c r="A2149" t="s">
        <v>6662</v>
      </c>
      <c r="B2149" t="s">
        <v>6663</v>
      </c>
      <c r="C2149" t="s">
        <v>16</v>
      </c>
      <c r="D2149" t="s">
        <v>102</v>
      </c>
      <c r="E2149" t="s">
        <v>18</v>
      </c>
      <c r="F2149" t="s">
        <v>6664</v>
      </c>
      <c r="G2149" t="s">
        <v>6665</v>
      </c>
      <c r="H2149" t="s">
        <v>6666</v>
      </c>
      <c r="I2149" t="s">
        <v>34</v>
      </c>
      <c r="J2149" t="s">
        <v>575</v>
      </c>
      <c r="K2149" t="s">
        <v>24</v>
      </c>
      <c r="L2149" t="s">
        <v>82</v>
      </c>
      <c r="M2149" t="s">
        <v>6667</v>
      </c>
      <c r="N2149" t="s">
        <v>46</v>
      </c>
      <c r="P2149" t="s">
        <v>12522</v>
      </c>
      <c r="Q2149" t="s">
        <v>10290</v>
      </c>
      <c r="R2149">
        <v>1</v>
      </c>
      <c r="S2149" t="s">
        <v>12503</v>
      </c>
      <c r="Y2149" s="4" t="s">
        <v>11262</v>
      </c>
      <c r="Z2149" s="9">
        <v>1</v>
      </c>
    </row>
    <row r="2150" spans="1:26" x14ac:dyDescent="0.25">
      <c r="A2150" t="s">
        <v>6662</v>
      </c>
      <c r="B2150" t="s">
        <v>6663</v>
      </c>
      <c r="C2150" t="s">
        <v>16</v>
      </c>
      <c r="D2150" t="s">
        <v>102</v>
      </c>
      <c r="E2150" t="s">
        <v>18</v>
      </c>
      <c r="F2150" t="s">
        <v>6664</v>
      </c>
      <c r="G2150" t="s">
        <v>6665</v>
      </c>
      <c r="H2150" t="s">
        <v>6666</v>
      </c>
      <c r="I2150" t="s">
        <v>34</v>
      </c>
      <c r="J2150" t="s">
        <v>575</v>
      </c>
      <c r="K2150" t="s">
        <v>24</v>
      </c>
      <c r="L2150" t="s">
        <v>82</v>
      </c>
      <c r="M2150" t="s">
        <v>6667</v>
      </c>
      <c r="N2150" t="s">
        <v>46</v>
      </c>
      <c r="P2150" t="s">
        <v>2975</v>
      </c>
      <c r="Q2150" t="s">
        <v>10290</v>
      </c>
      <c r="R2150">
        <v>1</v>
      </c>
      <c r="S2150" t="s">
        <v>12503</v>
      </c>
      <c r="Y2150" s="4" t="s">
        <v>13138</v>
      </c>
      <c r="Z2150" s="9">
        <v>1</v>
      </c>
    </row>
    <row r="2151" spans="1:26" x14ac:dyDescent="0.25">
      <c r="A2151" t="s">
        <v>6662</v>
      </c>
      <c r="B2151" t="s">
        <v>6663</v>
      </c>
      <c r="C2151" t="s">
        <v>16</v>
      </c>
      <c r="D2151" t="s">
        <v>102</v>
      </c>
      <c r="E2151" t="s">
        <v>18</v>
      </c>
      <c r="F2151" t="s">
        <v>6664</v>
      </c>
      <c r="G2151" t="s">
        <v>6665</v>
      </c>
      <c r="H2151" t="s">
        <v>6666</v>
      </c>
      <c r="I2151" t="s">
        <v>34</v>
      </c>
      <c r="J2151" t="s">
        <v>575</v>
      </c>
      <c r="K2151" t="s">
        <v>24</v>
      </c>
      <c r="L2151" t="s">
        <v>82</v>
      </c>
      <c r="M2151" t="s">
        <v>6667</v>
      </c>
      <c r="N2151" t="s">
        <v>46</v>
      </c>
      <c r="P2151" t="s">
        <v>10655</v>
      </c>
      <c r="Q2151" t="s">
        <v>10674</v>
      </c>
      <c r="R2151">
        <v>1</v>
      </c>
      <c r="S2151" t="s">
        <v>12503</v>
      </c>
      <c r="Y2151" s="4" t="s">
        <v>12402</v>
      </c>
      <c r="Z2151" s="9">
        <v>1</v>
      </c>
    </row>
    <row r="2152" spans="1:26" x14ac:dyDescent="0.25">
      <c r="A2152" t="s">
        <v>6662</v>
      </c>
      <c r="B2152" t="s">
        <v>6663</v>
      </c>
      <c r="C2152" t="s">
        <v>16</v>
      </c>
      <c r="D2152" t="s">
        <v>102</v>
      </c>
      <c r="E2152" t="s">
        <v>18</v>
      </c>
      <c r="F2152" t="s">
        <v>6664</v>
      </c>
      <c r="G2152" t="s">
        <v>6665</v>
      </c>
      <c r="H2152" t="s">
        <v>6666</v>
      </c>
      <c r="I2152" t="s">
        <v>34</v>
      </c>
      <c r="J2152" t="s">
        <v>575</v>
      </c>
      <c r="K2152" t="s">
        <v>24</v>
      </c>
      <c r="L2152" t="s">
        <v>82</v>
      </c>
      <c r="M2152" t="s">
        <v>6667</v>
      </c>
      <c r="N2152" t="s">
        <v>46</v>
      </c>
      <c r="P2152" t="s">
        <v>12523</v>
      </c>
      <c r="Q2152" t="s">
        <v>10674</v>
      </c>
      <c r="R2152">
        <v>1</v>
      </c>
      <c r="S2152" t="s">
        <v>12503</v>
      </c>
      <c r="Y2152" s="4" t="s">
        <v>11476</v>
      </c>
      <c r="Z2152" s="9">
        <v>1</v>
      </c>
    </row>
    <row r="2153" spans="1:26" x14ac:dyDescent="0.25">
      <c r="A2153" t="s">
        <v>6662</v>
      </c>
      <c r="B2153" t="s">
        <v>6663</v>
      </c>
      <c r="C2153" t="s">
        <v>16</v>
      </c>
      <c r="D2153" t="s">
        <v>102</v>
      </c>
      <c r="E2153" t="s">
        <v>18</v>
      </c>
      <c r="F2153" t="s">
        <v>6664</v>
      </c>
      <c r="G2153" t="s">
        <v>6665</v>
      </c>
      <c r="H2153" t="s">
        <v>6666</v>
      </c>
      <c r="I2153" t="s">
        <v>34</v>
      </c>
      <c r="J2153" t="s">
        <v>575</v>
      </c>
      <c r="K2153" t="s">
        <v>24</v>
      </c>
      <c r="L2153" t="s">
        <v>82</v>
      </c>
      <c r="M2153" t="s">
        <v>6667</v>
      </c>
      <c r="N2153" t="s">
        <v>46</v>
      </c>
      <c r="P2153" t="s">
        <v>12524</v>
      </c>
      <c r="Q2153" t="s">
        <v>10674</v>
      </c>
      <c r="R2153">
        <v>1</v>
      </c>
      <c r="S2153" t="s">
        <v>12503</v>
      </c>
      <c r="Y2153" s="4" t="s">
        <v>11738</v>
      </c>
      <c r="Z2153" s="9">
        <v>1</v>
      </c>
    </row>
    <row r="2154" spans="1:26" x14ac:dyDescent="0.25">
      <c r="A2154" t="s">
        <v>6662</v>
      </c>
      <c r="B2154" t="s">
        <v>6663</v>
      </c>
      <c r="C2154" t="s">
        <v>16</v>
      </c>
      <c r="D2154" t="s">
        <v>102</v>
      </c>
      <c r="E2154" t="s">
        <v>18</v>
      </c>
      <c r="F2154" t="s">
        <v>6664</v>
      </c>
      <c r="G2154" t="s">
        <v>6665</v>
      </c>
      <c r="H2154" t="s">
        <v>6666</v>
      </c>
      <c r="I2154" t="s">
        <v>34</v>
      </c>
      <c r="J2154" t="s">
        <v>575</v>
      </c>
      <c r="K2154" t="s">
        <v>24</v>
      </c>
      <c r="L2154" t="s">
        <v>82</v>
      </c>
      <c r="M2154" t="s">
        <v>6667</v>
      </c>
      <c r="N2154" t="s">
        <v>46</v>
      </c>
      <c r="P2154" t="s">
        <v>10427</v>
      </c>
      <c r="Q2154" t="s">
        <v>12346</v>
      </c>
      <c r="R2154">
        <v>1</v>
      </c>
      <c r="S2154" t="s">
        <v>12503</v>
      </c>
      <c r="Y2154" s="4" t="s">
        <v>10934</v>
      </c>
      <c r="Z2154" s="9">
        <v>1</v>
      </c>
    </row>
    <row r="2155" spans="1:26" x14ac:dyDescent="0.25">
      <c r="A2155" t="s">
        <v>6662</v>
      </c>
      <c r="B2155" t="s">
        <v>6663</v>
      </c>
      <c r="C2155" t="s">
        <v>16</v>
      </c>
      <c r="D2155" t="s">
        <v>102</v>
      </c>
      <c r="E2155" t="s">
        <v>18</v>
      </c>
      <c r="F2155" t="s">
        <v>6664</v>
      </c>
      <c r="G2155" t="s">
        <v>6665</v>
      </c>
      <c r="H2155" t="s">
        <v>6666</v>
      </c>
      <c r="I2155" t="s">
        <v>34</v>
      </c>
      <c r="J2155" t="s">
        <v>575</v>
      </c>
      <c r="K2155" t="s">
        <v>24</v>
      </c>
      <c r="L2155" t="s">
        <v>82</v>
      </c>
      <c r="M2155" t="s">
        <v>6667</v>
      </c>
      <c r="N2155" t="s">
        <v>46</v>
      </c>
      <c r="P2155" t="s">
        <v>12525</v>
      </c>
      <c r="Q2155" t="s">
        <v>12346</v>
      </c>
      <c r="R2155">
        <v>1</v>
      </c>
      <c r="S2155" t="s">
        <v>12503</v>
      </c>
      <c r="Y2155" s="4" t="s">
        <v>10482</v>
      </c>
      <c r="Z2155" s="9">
        <v>1</v>
      </c>
    </row>
    <row r="2156" spans="1:26" x14ac:dyDescent="0.25">
      <c r="A2156" t="s">
        <v>6662</v>
      </c>
      <c r="B2156" t="s">
        <v>6663</v>
      </c>
      <c r="C2156" t="s">
        <v>16</v>
      </c>
      <c r="D2156" t="s">
        <v>102</v>
      </c>
      <c r="E2156" t="s">
        <v>18</v>
      </c>
      <c r="F2156" t="s">
        <v>6664</v>
      </c>
      <c r="G2156" t="s">
        <v>6665</v>
      </c>
      <c r="H2156" t="s">
        <v>6666</v>
      </c>
      <c r="I2156" t="s">
        <v>34</v>
      </c>
      <c r="J2156" t="s">
        <v>575</v>
      </c>
      <c r="K2156" t="s">
        <v>24</v>
      </c>
      <c r="L2156" t="s">
        <v>82</v>
      </c>
      <c r="M2156" t="s">
        <v>6667</v>
      </c>
      <c r="N2156" t="s">
        <v>46</v>
      </c>
      <c r="P2156" t="s">
        <v>12526</v>
      </c>
      <c r="Q2156" t="s">
        <v>12346</v>
      </c>
      <c r="R2156">
        <v>1</v>
      </c>
      <c r="S2156" t="s">
        <v>12503</v>
      </c>
      <c r="Y2156" s="4" t="s">
        <v>11804</v>
      </c>
      <c r="Z2156" s="9">
        <v>1</v>
      </c>
    </row>
    <row r="2157" spans="1:26" x14ac:dyDescent="0.25">
      <c r="A2157" t="s">
        <v>6662</v>
      </c>
      <c r="B2157" t="s">
        <v>6663</v>
      </c>
      <c r="C2157" t="s">
        <v>16</v>
      </c>
      <c r="D2157" t="s">
        <v>102</v>
      </c>
      <c r="E2157" t="s">
        <v>18</v>
      </c>
      <c r="F2157" t="s">
        <v>6664</v>
      </c>
      <c r="G2157" t="s">
        <v>6665</v>
      </c>
      <c r="H2157" t="s">
        <v>6666</v>
      </c>
      <c r="I2157" t="s">
        <v>34</v>
      </c>
      <c r="J2157" t="s">
        <v>575</v>
      </c>
      <c r="K2157" t="s">
        <v>24</v>
      </c>
      <c r="L2157" t="s">
        <v>82</v>
      </c>
      <c r="M2157" t="s">
        <v>6667</v>
      </c>
      <c r="N2157" t="s">
        <v>46</v>
      </c>
      <c r="P2157" t="s">
        <v>12527</v>
      </c>
      <c r="Q2157" t="s">
        <v>12346</v>
      </c>
      <c r="R2157">
        <v>1</v>
      </c>
      <c r="S2157" t="s">
        <v>12503</v>
      </c>
      <c r="Y2157" s="4" t="s">
        <v>11431</v>
      </c>
      <c r="Z2157" s="9">
        <v>1</v>
      </c>
    </row>
    <row r="2158" spans="1:26" x14ac:dyDescent="0.25">
      <c r="A2158" t="s">
        <v>6662</v>
      </c>
      <c r="B2158" t="s">
        <v>6663</v>
      </c>
      <c r="C2158" t="s">
        <v>16</v>
      </c>
      <c r="D2158" t="s">
        <v>102</v>
      </c>
      <c r="E2158" t="s">
        <v>18</v>
      </c>
      <c r="F2158" t="s">
        <v>6664</v>
      </c>
      <c r="G2158" t="s">
        <v>6665</v>
      </c>
      <c r="H2158" t="s">
        <v>6666</v>
      </c>
      <c r="I2158" t="s">
        <v>34</v>
      </c>
      <c r="J2158" t="s">
        <v>575</v>
      </c>
      <c r="K2158" t="s">
        <v>24</v>
      </c>
      <c r="L2158" t="s">
        <v>82</v>
      </c>
      <c r="M2158" t="s">
        <v>6667</v>
      </c>
      <c r="N2158" t="s">
        <v>46</v>
      </c>
      <c r="P2158" t="s">
        <v>12528</v>
      </c>
      <c r="Q2158" t="s">
        <v>12346</v>
      </c>
      <c r="R2158">
        <v>1</v>
      </c>
      <c r="S2158" t="s">
        <v>12503</v>
      </c>
      <c r="Y2158" s="4" t="s">
        <v>11307</v>
      </c>
      <c r="Z2158" s="9">
        <v>1</v>
      </c>
    </row>
    <row r="2159" spans="1:26" x14ac:dyDescent="0.25">
      <c r="A2159" t="s">
        <v>6662</v>
      </c>
      <c r="B2159" t="s">
        <v>6663</v>
      </c>
      <c r="C2159" t="s">
        <v>16</v>
      </c>
      <c r="D2159" t="s">
        <v>102</v>
      </c>
      <c r="E2159" t="s">
        <v>18</v>
      </c>
      <c r="F2159" t="s">
        <v>6664</v>
      </c>
      <c r="G2159" t="s">
        <v>6665</v>
      </c>
      <c r="H2159" t="s">
        <v>6666</v>
      </c>
      <c r="I2159" t="s">
        <v>34</v>
      </c>
      <c r="J2159" t="s">
        <v>575</v>
      </c>
      <c r="K2159" t="s">
        <v>24</v>
      </c>
      <c r="L2159" t="s">
        <v>82</v>
      </c>
      <c r="M2159" t="s">
        <v>6667</v>
      </c>
      <c r="N2159" t="s">
        <v>46</v>
      </c>
      <c r="P2159" t="s">
        <v>12529</v>
      </c>
      <c r="Q2159" t="s">
        <v>12530</v>
      </c>
      <c r="R2159">
        <v>2</v>
      </c>
      <c r="S2159" t="s">
        <v>12503</v>
      </c>
      <c r="Y2159" s="4" t="s">
        <v>12815</v>
      </c>
      <c r="Z2159" s="9">
        <v>1</v>
      </c>
    </row>
    <row r="2160" spans="1:26" x14ac:dyDescent="0.25">
      <c r="A2160" t="s">
        <v>6662</v>
      </c>
      <c r="B2160" t="s">
        <v>6663</v>
      </c>
      <c r="C2160" t="s">
        <v>16</v>
      </c>
      <c r="D2160" t="s">
        <v>102</v>
      </c>
      <c r="E2160" t="s">
        <v>18</v>
      </c>
      <c r="F2160" t="s">
        <v>6664</v>
      </c>
      <c r="G2160" t="s">
        <v>6665</v>
      </c>
      <c r="H2160" t="s">
        <v>6666</v>
      </c>
      <c r="I2160" t="s">
        <v>34</v>
      </c>
      <c r="J2160" t="s">
        <v>575</v>
      </c>
      <c r="K2160" t="s">
        <v>24</v>
      </c>
      <c r="L2160" t="s">
        <v>82</v>
      </c>
      <c r="M2160" t="s">
        <v>6667</v>
      </c>
      <c r="N2160" t="s">
        <v>46</v>
      </c>
      <c r="P2160" t="s">
        <v>12531</v>
      </c>
      <c r="Q2160" t="s">
        <v>12532</v>
      </c>
      <c r="R2160">
        <v>1</v>
      </c>
      <c r="S2160" t="s">
        <v>12503</v>
      </c>
      <c r="Y2160" s="4" t="s">
        <v>11513</v>
      </c>
      <c r="Z2160" s="9">
        <v>1</v>
      </c>
    </row>
    <row r="2161" spans="1:26" x14ac:dyDescent="0.25">
      <c r="A2161" t="s">
        <v>6662</v>
      </c>
      <c r="B2161" t="s">
        <v>6663</v>
      </c>
      <c r="C2161" t="s">
        <v>16</v>
      </c>
      <c r="D2161" t="s">
        <v>102</v>
      </c>
      <c r="E2161" t="s">
        <v>18</v>
      </c>
      <c r="F2161" t="s">
        <v>6664</v>
      </c>
      <c r="G2161" t="s">
        <v>6665</v>
      </c>
      <c r="H2161" t="s">
        <v>6666</v>
      </c>
      <c r="I2161" t="s">
        <v>34</v>
      </c>
      <c r="J2161" t="s">
        <v>575</v>
      </c>
      <c r="K2161" t="s">
        <v>24</v>
      </c>
      <c r="L2161" t="s">
        <v>82</v>
      </c>
      <c r="M2161" t="s">
        <v>6667</v>
      </c>
      <c r="N2161" t="s">
        <v>46</v>
      </c>
      <c r="P2161" t="s">
        <v>12533</v>
      </c>
      <c r="Q2161" t="s">
        <v>12532</v>
      </c>
      <c r="R2161">
        <v>1</v>
      </c>
      <c r="S2161" t="s">
        <v>12503</v>
      </c>
      <c r="Y2161" s="4" t="s">
        <v>13165</v>
      </c>
      <c r="Z2161" s="9">
        <v>1</v>
      </c>
    </row>
    <row r="2162" spans="1:26" x14ac:dyDescent="0.25">
      <c r="A2162" t="s">
        <v>6662</v>
      </c>
      <c r="B2162" t="s">
        <v>6663</v>
      </c>
      <c r="C2162" t="s">
        <v>16</v>
      </c>
      <c r="D2162" t="s">
        <v>102</v>
      </c>
      <c r="E2162" t="s">
        <v>18</v>
      </c>
      <c r="F2162" t="s">
        <v>6664</v>
      </c>
      <c r="G2162" t="s">
        <v>6665</v>
      </c>
      <c r="H2162" t="s">
        <v>6666</v>
      </c>
      <c r="I2162" t="s">
        <v>34</v>
      </c>
      <c r="J2162" t="s">
        <v>575</v>
      </c>
      <c r="K2162" t="s">
        <v>24</v>
      </c>
      <c r="L2162" t="s">
        <v>82</v>
      </c>
      <c r="M2162" t="s">
        <v>6667</v>
      </c>
      <c r="N2162" t="s">
        <v>46</v>
      </c>
      <c r="P2162" t="s">
        <v>12534</v>
      </c>
      <c r="Q2162" t="s">
        <v>12532</v>
      </c>
      <c r="R2162">
        <v>1</v>
      </c>
      <c r="S2162" t="s">
        <v>12503</v>
      </c>
      <c r="Y2162" s="4" t="s">
        <v>11373</v>
      </c>
      <c r="Z2162" s="9">
        <v>1</v>
      </c>
    </row>
    <row r="2163" spans="1:26" x14ac:dyDescent="0.25">
      <c r="A2163" t="s">
        <v>6662</v>
      </c>
      <c r="B2163" t="s">
        <v>6663</v>
      </c>
      <c r="C2163" t="s">
        <v>16</v>
      </c>
      <c r="D2163" t="s">
        <v>102</v>
      </c>
      <c r="E2163" t="s">
        <v>18</v>
      </c>
      <c r="F2163" t="s">
        <v>6664</v>
      </c>
      <c r="G2163" t="s">
        <v>6665</v>
      </c>
      <c r="H2163" t="s">
        <v>6666</v>
      </c>
      <c r="I2163" t="s">
        <v>34</v>
      </c>
      <c r="J2163" t="s">
        <v>575</v>
      </c>
      <c r="K2163" t="s">
        <v>24</v>
      </c>
      <c r="L2163" t="s">
        <v>82</v>
      </c>
      <c r="M2163" t="s">
        <v>6667</v>
      </c>
      <c r="N2163" t="s">
        <v>46</v>
      </c>
      <c r="P2163" t="s">
        <v>12535</v>
      </c>
      <c r="Q2163" t="s">
        <v>12532</v>
      </c>
      <c r="R2163">
        <v>1</v>
      </c>
      <c r="S2163" t="s">
        <v>12503</v>
      </c>
      <c r="Y2163" s="4" t="s">
        <v>10855</v>
      </c>
      <c r="Z2163" s="9">
        <v>1</v>
      </c>
    </row>
    <row r="2164" spans="1:26" x14ac:dyDescent="0.25">
      <c r="A2164" t="s">
        <v>6662</v>
      </c>
      <c r="B2164" t="s">
        <v>6663</v>
      </c>
      <c r="C2164" t="s">
        <v>16</v>
      </c>
      <c r="D2164" t="s">
        <v>102</v>
      </c>
      <c r="E2164" t="s">
        <v>18</v>
      </c>
      <c r="F2164" t="s">
        <v>6664</v>
      </c>
      <c r="G2164" t="s">
        <v>6665</v>
      </c>
      <c r="H2164" t="s">
        <v>6666</v>
      </c>
      <c r="I2164" t="s">
        <v>34</v>
      </c>
      <c r="J2164" t="s">
        <v>575</v>
      </c>
      <c r="K2164" t="s">
        <v>24</v>
      </c>
      <c r="L2164" t="s">
        <v>82</v>
      </c>
      <c r="M2164" t="s">
        <v>6667</v>
      </c>
      <c r="N2164" t="s">
        <v>46</v>
      </c>
      <c r="P2164" t="s">
        <v>12536</v>
      </c>
      <c r="Q2164" t="s">
        <v>12532</v>
      </c>
      <c r="R2164">
        <v>1</v>
      </c>
      <c r="S2164" t="s">
        <v>12503</v>
      </c>
      <c r="Y2164" s="4" t="s">
        <v>11289</v>
      </c>
      <c r="Z2164" s="9">
        <v>1</v>
      </c>
    </row>
    <row r="2165" spans="1:26" x14ac:dyDescent="0.25">
      <c r="A2165" t="s">
        <v>6662</v>
      </c>
      <c r="B2165" t="s">
        <v>6663</v>
      </c>
      <c r="C2165" t="s">
        <v>16</v>
      </c>
      <c r="D2165" t="s">
        <v>102</v>
      </c>
      <c r="E2165" t="s">
        <v>18</v>
      </c>
      <c r="F2165" t="s">
        <v>6664</v>
      </c>
      <c r="G2165" t="s">
        <v>6665</v>
      </c>
      <c r="H2165" t="s">
        <v>6666</v>
      </c>
      <c r="I2165" t="s">
        <v>34</v>
      </c>
      <c r="J2165" t="s">
        <v>575</v>
      </c>
      <c r="K2165" t="s">
        <v>24</v>
      </c>
      <c r="L2165" t="s">
        <v>82</v>
      </c>
      <c r="M2165" t="s">
        <v>6667</v>
      </c>
      <c r="N2165" t="s">
        <v>46</v>
      </c>
      <c r="P2165" t="s">
        <v>12537</v>
      </c>
      <c r="Q2165" t="s">
        <v>12532</v>
      </c>
      <c r="R2165">
        <v>1</v>
      </c>
      <c r="S2165" t="s">
        <v>12503</v>
      </c>
      <c r="Y2165" s="4" t="s">
        <v>11385</v>
      </c>
      <c r="Z2165" s="9">
        <v>1</v>
      </c>
    </row>
    <row r="2166" spans="1:26" x14ac:dyDescent="0.25">
      <c r="A2166" t="s">
        <v>6662</v>
      </c>
      <c r="B2166" t="s">
        <v>6663</v>
      </c>
      <c r="C2166" t="s">
        <v>16</v>
      </c>
      <c r="D2166" t="s">
        <v>102</v>
      </c>
      <c r="E2166" t="s">
        <v>18</v>
      </c>
      <c r="F2166" t="s">
        <v>6664</v>
      </c>
      <c r="G2166" t="s">
        <v>6665</v>
      </c>
      <c r="H2166" t="s">
        <v>6666</v>
      </c>
      <c r="I2166" t="s">
        <v>34</v>
      </c>
      <c r="J2166" t="s">
        <v>575</v>
      </c>
      <c r="K2166" t="s">
        <v>24</v>
      </c>
      <c r="L2166" t="s">
        <v>82</v>
      </c>
      <c r="M2166" t="s">
        <v>6667</v>
      </c>
      <c r="N2166" t="s">
        <v>46</v>
      </c>
      <c r="P2166" t="s">
        <v>12538</v>
      </c>
      <c r="Q2166" t="s">
        <v>12532</v>
      </c>
      <c r="R2166">
        <v>1</v>
      </c>
      <c r="S2166" t="s">
        <v>12503</v>
      </c>
      <c r="Y2166" s="4" t="s">
        <v>13113</v>
      </c>
      <c r="Z2166" s="9">
        <v>1</v>
      </c>
    </row>
    <row r="2167" spans="1:26" x14ac:dyDescent="0.25">
      <c r="A2167" t="s">
        <v>6662</v>
      </c>
      <c r="B2167" t="s">
        <v>6663</v>
      </c>
      <c r="C2167" t="s">
        <v>16</v>
      </c>
      <c r="D2167" t="s">
        <v>102</v>
      </c>
      <c r="E2167" t="s">
        <v>18</v>
      </c>
      <c r="F2167" t="s">
        <v>6664</v>
      </c>
      <c r="G2167" t="s">
        <v>6665</v>
      </c>
      <c r="H2167" t="s">
        <v>6666</v>
      </c>
      <c r="I2167" t="s">
        <v>34</v>
      </c>
      <c r="J2167" t="s">
        <v>575</v>
      </c>
      <c r="K2167" t="s">
        <v>24</v>
      </c>
      <c r="L2167" t="s">
        <v>82</v>
      </c>
      <c r="M2167" t="s">
        <v>6667</v>
      </c>
      <c r="N2167" t="s">
        <v>46</v>
      </c>
      <c r="P2167" t="s">
        <v>12539</v>
      </c>
      <c r="Q2167" t="s">
        <v>10392</v>
      </c>
      <c r="R2167">
        <v>1</v>
      </c>
      <c r="S2167" t="s">
        <v>12503</v>
      </c>
      <c r="Y2167" s="4" t="s">
        <v>12462</v>
      </c>
      <c r="Z2167" s="9">
        <v>1</v>
      </c>
    </row>
    <row r="2168" spans="1:26" x14ac:dyDescent="0.25">
      <c r="A2168" t="s">
        <v>6662</v>
      </c>
      <c r="B2168" t="s">
        <v>6663</v>
      </c>
      <c r="C2168" t="s">
        <v>16</v>
      </c>
      <c r="D2168" t="s">
        <v>102</v>
      </c>
      <c r="E2168" t="s">
        <v>18</v>
      </c>
      <c r="F2168" t="s">
        <v>6664</v>
      </c>
      <c r="G2168" t="s">
        <v>6665</v>
      </c>
      <c r="H2168" t="s">
        <v>6666</v>
      </c>
      <c r="I2168" t="s">
        <v>34</v>
      </c>
      <c r="J2168" t="s">
        <v>575</v>
      </c>
      <c r="K2168" t="s">
        <v>24</v>
      </c>
      <c r="L2168" t="s">
        <v>82</v>
      </c>
      <c r="M2168" t="s">
        <v>6667</v>
      </c>
      <c r="N2168" t="s">
        <v>46</v>
      </c>
      <c r="P2168" t="s">
        <v>12540</v>
      </c>
      <c r="Q2168" t="s">
        <v>10392</v>
      </c>
      <c r="R2168">
        <v>1</v>
      </c>
      <c r="S2168" t="s">
        <v>12503</v>
      </c>
      <c r="Y2168" s="4" t="s">
        <v>12952</v>
      </c>
      <c r="Z2168" s="9">
        <v>1</v>
      </c>
    </row>
    <row r="2169" spans="1:26" x14ac:dyDescent="0.25">
      <c r="A2169" t="s">
        <v>6662</v>
      </c>
      <c r="B2169" t="s">
        <v>6663</v>
      </c>
      <c r="C2169" t="s">
        <v>16</v>
      </c>
      <c r="D2169" t="s">
        <v>102</v>
      </c>
      <c r="E2169" t="s">
        <v>18</v>
      </c>
      <c r="F2169" t="s">
        <v>6664</v>
      </c>
      <c r="G2169" t="s">
        <v>6665</v>
      </c>
      <c r="H2169" t="s">
        <v>6666</v>
      </c>
      <c r="I2169" t="s">
        <v>34</v>
      </c>
      <c r="J2169" t="s">
        <v>575</v>
      </c>
      <c r="K2169" t="s">
        <v>24</v>
      </c>
      <c r="L2169" t="s">
        <v>82</v>
      </c>
      <c r="M2169" t="s">
        <v>6667</v>
      </c>
      <c r="N2169" t="s">
        <v>46</v>
      </c>
      <c r="P2169" t="s">
        <v>12541</v>
      </c>
      <c r="Q2169" t="s">
        <v>10392</v>
      </c>
      <c r="R2169">
        <v>1</v>
      </c>
      <c r="S2169" t="s">
        <v>12503</v>
      </c>
      <c r="Y2169" s="4" t="s">
        <v>12998</v>
      </c>
      <c r="Z2169" s="9">
        <v>1</v>
      </c>
    </row>
    <row r="2170" spans="1:26" x14ac:dyDescent="0.25">
      <c r="A2170" t="s">
        <v>6662</v>
      </c>
      <c r="B2170" t="s">
        <v>6663</v>
      </c>
      <c r="C2170" t="s">
        <v>16</v>
      </c>
      <c r="D2170" t="s">
        <v>102</v>
      </c>
      <c r="E2170" t="s">
        <v>18</v>
      </c>
      <c r="F2170" t="s">
        <v>6664</v>
      </c>
      <c r="G2170" t="s">
        <v>6665</v>
      </c>
      <c r="H2170" t="s">
        <v>6666</v>
      </c>
      <c r="I2170" t="s">
        <v>34</v>
      </c>
      <c r="J2170" t="s">
        <v>575</v>
      </c>
      <c r="K2170" t="s">
        <v>24</v>
      </c>
      <c r="L2170" t="s">
        <v>82</v>
      </c>
      <c r="M2170" t="s">
        <v>6667</v>
      </c>
      <c r="N2170" t="s">
        <v>46</v>
      </c>
      <c r="P2170" t="s">
        <v>12542</v>
      </c>
      <c r="Q2170" t="s">
        <v>10392</v>
      </c>
      <c r="R2170">
        <v>1</v>
      </c>
      <c r="S2170" t="s">
        <v>12503</v>
      </c>
      <c r="Y2170" s="4" t="s">
        <v>11390</v>
      </c>
      <c r="Z2170" s="9">
        <v>1</v>
      </c>
    </row>
    <row r="2171" spans="1:26" x14ac:dyDescent="0.25">
      <c r="A2171" t="s">
        <v>6662</v>
      </c>
      <c r="B2171" t="s">
        <v>6663</v>
      </c>
      <c r="C2171" t="s">
        <v>16</v>
      </c>
      <c r="D2171" t="s">
        <v>102</v>
      </c>
      <c r="E2171" t="s">
        <v>18</v>
      </c>
      <c r="F2171" t="s">
        <v>6664</v>
      </c>
      <c r="G2171" t="s">
        <v>6665</v>
      </c>
      <c r="H2171" t="s">
        <v>6666</v>
      </c>
      <c r="I2171" t="s">
        <v>34</v>
      </c>
      <c r="J2171" t="s">
        <v>575</v>
      </c>
      <c r="K2171" t="s">
        <v>24</v>
      </c>
      <c r="L2171" t="s">
        <v>82</v>
      </c>
      <c r="M2171" t="s">
        <v>6667</v>
      </c>
      <c r="N2171" t="s">
        <v>46</v>
      </c>
      <c r="P2171" t="s">
        <v>12543</v>
      </c>
      <c r="Q2171" t="s">
        <v>12544</v>
      </c>
      <c r="R2171">
        <v>1</v>
      </c>
      <c r="S2171" t="s">
        <v>12503</v>
      </c>
      <c r="Y2171" s="4" t="s">
        <v>10741</v>
      </c>
      <c r="Z2171" s="9">
        <v>1</v>
      </c>
    </row>
    <row r="2172" spans="1:26" x14ac:dyDescent="0.25">
      <c r="A2172" t="s">
        <v>6662</v>
      </c>
      <c r="B2172" t="s">
        <v>6663</v>
      </c>
      <c r="C2172" t="s">
        <v>16</v>
      </c>
      <c r="D2172" t="s">
        <v>102</v>
      </c>
      <c r="E2172" t="s">
        <v>18</v>
      </c>
      <c r="F2172" t="s">
        <v>6664</v>
      </c>
      <c r="G2172" t="s">
        <v>6665</v>
      </c>
      <c r="H2172" t="s">
        <v>6666</v>
      </c>
      <c r="I2172" t="s">
        <v>34</v>
      </c>
      <c r="J2172" t="s">
        <v>575</v>
      </c>
      <c r="K2172" t="s">
        <v>24</v>
      </c>
      <c r="L2172" t="s">
        <v>82</v>
      </c>
      <c r="M2172" t="s">
        <v>6667</v>
      </c>
      <c r="N2172" t="s">
        <v>46</v>
      </c>
      <c r="P2172" t="s">
        <v>12545</v>
      </c>
      <c r="Q2172" t="s">
        <v>12546</v>
      </c>
      <c r="R2172">
        <v>1</v>
      </c>
      <c r="S2172" t="s">
        <v>12503</v>
      </c>
      <c r="Y2172" s="4" t="s">
        <v>13122</v>
      </c>
      <c r="Z2172" s="9">
        <v>1</v>
      </c>
    </row>
    <row r="2173" spans="1:26" x14ac:dyDescent="0.25">
      <c r="A2173" t="s">
        <v>6662</v>
      </c>
      <c r="B2173" t="s">
        <v>6663</v>
      </c>
      <c r="C2173" t="s">
        <v>16</v>
      </c>
      <c r="D2173" t="s">
        <v>102</v>
      </c>
      <c r="E2173" t="s">
        <v>18</v>
      </c>
      <c r="F2173" t="s">
        <v>6664</v>
      </c>
      <c r="G2173" t="s">
        <v>6665</v>
      </c>
      <c r="H2173" t="s">
        <v>6666</v>
      </c>
      <c r="I2173" t="s">
        <v>34</v>
      </c>
      <c r="J2173" t="s">
        <v>575</v>
      </c>
      <c r="K2173" t="s">
        <v>24</v>
      </c>
      <c r="L2173" t="s">
        <v>82</v>
      </c>
      <c r="M2173" t="s">
        <v>6667</v>
      </c>
      <c r="N2173" t="s">
        <v>46</v>
      </c>
      <c r="P2173" t="s">
        <v>12547</v>
      </c>
      <c r="Q2173" t="s">
        <v>12548</v>
      </c>
      <c r="R2173">
        <v>1</v>
      </c>
      <c r="S2173" t="s">
        <v>12503</v>
      </c>
      <c r="Y2173" s="4" t="s">
        <v>10519</v>
      </c>
      <c r="Z2173" s="9">
        <v>1</v>
      </c>
    </row>
    <row r="2174" spans="1:26" x14ac:dyDescent="0.25">
      <c r="A2174" t="s">
        <v>6662</v>
      </c>
      <c r="B2174" t="s">
        <v>6663</v>
      </c>
      <c r="C2174" t="s">
        <v>16</v>
      </c>
      <c r="D2174" t="s">
        <v>102</v>
      </c>
      <c r="E2174" t="s">
        <v>18</v>
      </c>
      <c r="F2174" t="s">
        <v>6664</v>
      </c>
      <c r="G2174" t="s">
        <v>6665</v>
      </c>
      <c r="H2174" t="s">
        <v>6666</v>
      </c>
      <c r="I2174" t="s">
        <v>34</v>
      </c>
      <c r="J2174" t="s">
        <v>575</v>
      </c>
      <c r="K2174" t="s">
        <v>24</v>
      </c>
      <c r="L2174" t="s">
        <v>82</v>
      </c>
      <c r="M2174" t="s">
        <v>6667</v>
      </c>
      <c r="N2174" t="s">
        <v>46</v>
      </c>
      <c r="P2174" t="s">
        <v>12549</v>
      </c>
      <c r="Q2174" t="s">
        <v>12548</v>
      </c>
      <c r="R2174">
        <v>1</v>
      </c>
      <c r="S2174" t="s">
        <v>12503</v>
      </c>
      <c r="Y2174" s="4" t="s">
        <v>11148</v>
      </c>
      <c r="Z2174" s="9">
        <v>1</v>
      </c>
    </row>
    <row r="2175" spans="1:26" x14ac:dyDescent="0.25">
      <c r="A2175" t="s">
        <v>6662</v>
      </c>
      <c r="B2175" t="s">
        <v>6663</v>
      </c>
      <c r="C2175" t="s">
        <v>16</v>
      </c>
      <c r="D2175" t="s">
        <v>102</v>
      </c>
      <c r="E2175" t="s">
        <v>18</v>
      </c>
      <c r="F2175" t="s">
        <v>6664</v>
      </c>
      <c r="G2175" t="s">
        <v>6665</v>
      </c>
      <c r="H2175" t="s">
        <v>6666</v>
      </c>
      <c r="I2175" t="s">
        <v>34</v>
      </c>
      <c r="J2175" t="s">
        <v>575</v>
      </c>
      <c r="K2175" t="s">
        <v>24</v>
      </c>
      <c r="L2175" t="s">
        <v>82</v>
      </c>
      <c r="M2175" t="s">
        <v>6667</v>
      </c>
      <c r="N2175" t="s">
        <v>46</v>
      </c>
      <c r="P2175" t="s">
        <v>12550</v>
      </c>
      <c r="Q2175" t="s">
        <v>11253</v>
      </c>
      <c r="R2175">
        <v>1</v>
      </c>
      <c r="S2175" t="s">
        <v>12503</v>
      </c>
      <c r="Y2175" s="4" t="s">
        <v>12227</v>
      </c>
      <c r="Z2175" s="9">
        <v>1</v>
      </c>
    </row>
    <row r="2176" spans="1:26" x14ac:dyDescent="0.25">
      <c r="A2176" t="s">
        <v>6662</v>
      </c>
      <c r="B2176" t="s">
        <v>6663</v>
      </c>
      <c r="C2176" t="s">
        <v>16</v>
      </c>
      <c r="D2176" t="s">
        <v>102</v>
      </c>
      <c r="E2176" t="s">
        <v>18</v>
      </c>
      <c r="F2176" t="s">
        <v>6664</v>
      </c>
      <c r="G2176" t="s">
        <v>6665</v>
      </c>
      <c r="H2176" t="s">
        <v>6666</v>
      </c>
      <c r="I2176" t="s">
        <v>34</v>
      </c>
      <c r="J2176" t="s">
        <v>575</v>
      </c>
      <c r="K2176" t="s">
        <v>24</v>
      </c>
      <c r="L2176" t="s">
        <v>82</v>
      </c>
      <c r="M2176" t="s">
        <v>6667</v>
      </c>
      <c r="N2176" t="s">
        <v>46</v>
      </c>
      <c r="P2176" t="s">
        <v>12551</v>
      </c>
      <c r="Q2176" t="s">
        <v>10468</v>
      </c>
      <c r="R2176">
        <v>1</v>
      </c>
      <c r="S2176" t="s">
        <v>12503</v>
      </c>
      <c r="Y2176" s="4" t="s">
        <v>12518</v>
      </c>
      <c r="Z2176" s="9">
        <v>1</v>
      </c>
    </row>
    <row r="2177" spans="1:26" x14ac:dyDescent="0.25">
      <c r="A2177" t="s">
        <v>6662</v>
      </c>
      <c r="B2177" t="s">
        <v>6663</v>
      </c>
      <c r="C2177" t="s">
        <v>16</v>
      </c>
      <c r="D2177" t="s">
        <v>102</v>
      </c>
      <c r="E2177" t="s">
        <v>18</v>
      </c>
      <c r="F2177" t="s">
        <v>6664</v>
      </c>
      <c r="G2177" t="s">
        <v>6665</v>
      </c>
      <c r="H2177" t="s">
        <v>6666</v>
      </c>
      <c r="I2177" t="s">
        <v>34</v>
      </c>
      <c r="J2177" t="s">
        <v>575</v>
      </c>
      <c r="K2177" t="s">
        <v>24</v>
      </c>
      <c r="L2177" t="s">
        <v>82</v>
      </c>
      <c r="M2177" t="s">
        <v>6667</v>
      </c>
      <c r="N2177" t="s">
        <v>46</v>
      </c>
      <c r="P2177" t="s">
        <v>12552</v>
      </c>
      <c r="Q2177" t="s">
        <v>10468</v>
      </c>
      <c r="R2177">
        <v>1</v>
      </c>
      <c r="S2177" t="s">
        <v>12503</v>
      </c>
      <c r="Y2177" s="4" t="s">
        <v>12827</v>
      </c>
      <c r="Z2177" s="9">
        <v>1</v>
      </c>
    </row>
    <row r="2178" spans="1:26" x14ac:dyDescent="0.25">
      <c r="A2178" t="s">
        <v>6662</v>
      </c>
      <c r="B2178" t="s">
        <v>6663</v>
      </c>
      <c r="C2178" t="s">
        <v>16</v>
      </c>
      <c r="D2178" t="s">
        <v>102</v>
      </c>
      <c r="E2178" t="s">
        <v>18</v>
      </c>
      <c r="F2178" t="s">
        <v>6664</v>
      </c>
      <c r="G2178" t="s">
        <v>6665</v>
      </c>
      <c r="H2178" t="s">
        <v>6666</v>
      </c>
      <c r="I2178" t="s">
        <v>34</v>
      </c>
      <c r="J2178" t="s">
        <v>575</v>
      </c>
      <c r="K2178" t="s">
        <v>24</v>
      </c>
      <c r="L2178" t="s">
        <v>82</v>
      </c>
      <c r="M2178" t="s">
        <v>6667</v>
      </c>
      <c r="N2178" t="s">
        <v>46</v>
      </c>
      <c r="P2178" t="s">
        <v>12553</v>
      </c>
      <c r="Q2178" t="s">
        <v>10468</v>
      </c>
      <c r="R2178">
        <v>1</v>
      </c>
      <c r="S2178" t="s">
        <v>12503</v>
      </c>
      <c r="Y2178" s="4" t="s">
        <v>12653</v>
      </c>
      <c r="Z2178" s="9">
        <v>1</v>
      </c>
    </row>
    <row r="2179" spans="1:26" x14ac:dyDescent="0.25">
      <c r="A2179" t="s">
        <v>6662</v>
      </c>
      <c r="B2179" t="s">
        <v>6663</v>
      </c>
      <c r="C2179" t="s">
        <v>16</v>
      </c>
      <c r="D2179" t="s">
        <v>102</v>
      </c>
      <c r="E2179" t="s">
        <v>18</v>
      </c>
      <c r="F2179" t="s">
        <v>6664</v>
      </c>
      <c r="G2179" t="s">
        <v>6665</v>
      </c>
      <c r="H2179" t="s">
        <v>6666</v>
      </c>
      <c r="I2179" t="s">
        <v>34</v>
      </c>
      <c r="J2179" t="s">
        <v>575</v>
      </c>
      <c r="K2179" t="s">
        <v>24</v>
      </c>
      <c r="L2179" t="s">
        <v>82</v>
      </c>
      <c r="M2179" t="s">
        <v>6667</v>
      </c>
      <c r="N2179" t="s">
        <v>46</v>
      </c>
      <c r="P2179" t="s">
        <v>12554</v>
      </c>
      <c r="Q2179" t="s">
        <v>10468</v>
      </c>
      <c r="R2179">
        <v>1</v>
      </c>
      <c r="S2179" t="s">
        <v>12503</v>
      </c>
      <c r="Y2179" s="4" t="s">
        <v>12225</v>
      </c>
      <c r="Z2179" s="9">
        <v>1</v>
      </c>
    </row>
    <row r="2180" spans="1:26" x14ac:dyDescent="0.25">
      <c r="A2180" t="s">
        <v>6662</v>
      </c>
      <c r="B2180" t="s">
        <v>6663</v>
      </c>
      <c r="C2180" t="s">
        <v>16</v>
      </c>
      <c r="D2180" t="s">
        <v>102</v>
      </c>
      <c r="E2180" t="s">
        <v>18</v>
      </c>
      <c r="F2180" t="s">
        <v>6664</v>
      </c>
      <c r="G2180" t="s">
        <v>6665</v>
      </c>
      <c r="H2180" t="s">
        <v>6666</v>
      </c>
      <c r="I2180" t="s">
        <v>34</v>
      </c>
      <c r="J2180" t="s">
        <v>575</v>
      </c>
      <c r="K2180" t="s">
        <v>24</v>
      </c>
      <c r="L2180" t="s">
        <v>82</v>
      </c>
      <c r="M2180" t="s">
        <v>6667</v>
      </c>
      <c r="N2180" t="s">
        <v>46</v>
      </c>
      <c r="P2180" t="s">
        <v>12555</v>
      </c>
      <c r="Q2180" t="s">
        <v>10494</v>
      </c>
      <c r="R2180">
        <v>1</v>
      </c>
      <c r="S2180" t="s">
        <v>12503</v>
      </c>
      <c r="Y2180" s="4" t="s">
        <v>10920</v>
      </c>
      <c r="Z2180" s="9">
        <v>1</v>
      </c>
    </row>
    <row r="2181" spans="1:26" x14ac:dyDescent="0.25">
      <c r="A2181" t="s">
        <v>6662</v>
      </c>
      <c r="B2181" t="s">
        <v>6663</v>
      </c>
      <c r="C2181" t="s">
        <v>16</v>
      </c>
      <c r="D2181" t="s">
        <v>102</v>
      </c>
      <c r="E2181" t="s">
        <v>18</v>
      </c>
      <c r="F2181" t="s">
        <v>6664</v>
      </c>
      <c r="G2181" t="s">
        <v>6665</v>
      </c>
      <c r="H2181" t="s">
        <v>6666</v>
      </c>
      <c r="I2181" t="s">
        <v>34</v>
      </c>
      <c r="J2181" t="s">
        <v>575</v>
      </c>
      <c r="K2181" t="s">
        <v>24</v>
      </c>
      <c r="L2181" t="s">
        <v>82</v>
      </c>
      <c r="M2181" t="s">
        <v>6667</v>
      </c>
      <c r="N2181" t="s">
        <v>46</v>
      </c>
      <c r="P2181" t="s">
        <v>12556</v>
      </c>
      <c r="Q2181" t="s">
        <v>10494</v>
      </c>
      <c r="R2181">
        <v>1</v>
      </c>
      <c r="S2181" t="s">
        <v>12503</v>
      </c>
      <c r="Y2181" s="4" t="s">
        <v>12286</v>
      </c>
      <c r="Z2181" s="9">
        <v>1</v>
      </c>
    </row>
    <row r="2182" spans="1:26" x14ac:dyDescent="0.25">
      <c r="A2182" t="s">
        <v>6662</v>
      </c>
      <c r="B2182" t="s">
        <v>6663</v>
      </c>
      <c r="C2182" t="s">
        <v>16</v>
      </c>
      <c r="D2182" t="s">
        <v>102</v>
      </c>
      <c r="E2182" t="s">
        <v>18</v>
      </c>
      <c r="F2182" t="s">
        <v>6664</v>
      </c>
      <c r="G2182" t="s">
        <v>6665</v>
      </c>
      <c r="H2182" t="s">
        <v>6666</v>
      </c>
      <c r="I2182" t="s">
        <v>34</v>
      </c>
      <c r="J2182" t="s">
        <v>575</v>
      </c>
      <c r="K2182" t="s">
        <v>24</v>
      </c>
      <c r="L2182" t="s">
        <v>82</v>
      </c>
      <c r="M2182" t="s">
        <v>6667</v>
      </c>
      <c r="N2182" t="s">
        <v>46</v>
      </c>
      <c r="P2182" t="s">
        <v>12557</v>
      </c>
      <c r="Q2182" t="s">
        <v>10494</v>
      </c>
      <c r="R2182">
        <v>1</v>
      </c>
      <c r="S2182" t="s">
        <v>12503</v>
      </c>
      <c r="Y2182" s="4" t="s">
        <v>12167</v>
      </c>
      <c r="Z2182" s="9">
        <v>1</v>
      </c>
    </row>
    <row r="2183" spans="1:26" x14ac:dyDescent="0.25">
      <c r="A2183" t="s">
        <v>6662</v>
      </c>
      <c r="B2183" t="s">
        <v>6663</v>
      </c>
      <c r="C2183" t="s">
        <v>16</v>
      </c>
      <c r="D2183" t="s">
        <v>102</v>
      </c>
      <c r="E2183" t="s">
        <v>18</v>
      </c>
      <c r="F2183" t="s">
        <v>6664</v>
      </c>
      <c r="G2183" t="s">
        <v>6665</v>
      </c>
      <c r="H2183" t="s">
        <v>6666</v>
      </c>
      <c r="I2183" t="s">
        <v>34</v>
      </c>
      <c r="J2183" t="s">
        <v>575</v>
      </c>
      <c r="K2183" t="s">
        <v>24</v>
      </c>
      <c r="L2183" t="s">
        <v>82</v>
      </c>
      <c r="M2183" t="s">
        <v>6667</v>
      </c>
      <c r="N2183" t="s">
        <v>46</v>
      </c>
      <c r="P2183" t="s">
        <v>12558</v>
      </c>
      <c r="Q2183" t="s">
        <v>10220</v>
      </c>
      <c r="R2183">
        <v>1</v>
      </c>
      <c r="S2183" t="s">
        <v>12503</v>
      </c>
      <c r="Y2183" s="4" t="s">
        <v>12264</v>
      </c>
      <c r="Z2183" s="9">
        <v>1</v>
      </c>
    </row>
    <row r="2184" spans="1:26" x14ac:dyDescent="0.25">
      <c r="A2184" t="s">
        <v>6662</v>
      </c>
      <c r="B2184" t="s">
        <v>6663</v>
      </c>
      <c r="C2184" t="s">
        <v>16</v>
      </c>
      <c r="D2184" t="s">
        <v>102</v>
      </c>
      <c r="E2184" t="s">
        <v>18</v>
      </c>
      <c r="F2184" t="s">
        <v>6664</v>
      </c>
      <c r="G2184" t="s">
        <v>6665</v>
      </c>
      <c r="H2184" t="s">
        <v>6666</v>
      </c>
      <c r="I2184" t="s">
        <v>34</v>
      </c>
      <c r="J2184" t="s">
        <v>575</v>
      </c>
      <c r="K2184" t="s">
        <v>24</v>
      </c>
      <c r="L2184" t="s">
        <v>82</v>
      </c>
      <c r="M2184" t="s">
        <v>6667</v>
      </c>
      <c r="N2184" t="s">
        <v>46</v>
      </c>
      <c r="P2184" t="s">
        <v>12559</v>
      </c>
      <c r="Q2184" t="s">
        <v>10220</v>
      </c>
      <c r="R2184">
        <v>1</v>
      </c>
      <c r="S2184" t="s">
        <v>12503</v>
      </c>
      <c r="Y2184" s="4" t="s">
        <v>12521</v>
      </c>
      <c r="Z2184" s="9">
        <v>1</v>
      </c>
    </row>
    <row r="2185" spans="1:26" x14ac:dyDescent="0.25">
      <c r="A2185" t="s">
        <v>6662</v>
      </c>
      <c r="B2185" t="s">
        <v>6663</v>
      </c>
      <c r="C2185" t="s">
        <v>16</v>
      </c>
      <c r="D2185" t="s">
        <v>102</v>
      </c>
      <c r="E2185" t="s">
        <v>18</v>
      </c>
      <c r="F2185" t="s">
        <v>6664</v>
      </c>
      <c r="G2185" t="s">
        <v>6665</v>
      </c>
      <c r="H2185" t="s">
        <v>6666</v>
      </c>
      <c r="I2185" t="s">
        <v>34</v>
      </c>
      <c r="J2185" t="s">
        <v>575</v>
      </c>
      <c r="K2185" t="s">
        <v>24</v>
      </c>
      <c r="L2185" t="s">
        <v>82</v>
      </c>
      <c r="M2185" t="s">
        <v>6667</v>
      </c>
      <c r="N2185" t="s">
        <v>46</v>
      </c>
      <c r="P2185" t="s">
        <v>12560</v>
      </c>
      <c r="Q2185" t="s">
        <v>12561</v>
      </c>
      <c r="R2185">
        <v>1</v>
      </c>
      <c r="S2185" t="s">
        <v>12503</v>
      </c>
      <c r="Y2185" s="4" t="s">
        <v>12641</v>
      </c>
      <c r="Z2185" s="9">
        <v>1</v>
      </c>
    </row>
    <row r="2186" spans="1:26" x14ac:dyDescent="0.25">
      <c r="A2186" t="s">
        <v>6662</v>
      </c>
      <c r="B2186" t="s">
        <v>6663</v>
      </c>
      <c r="C2186" t="s">
        <v>16</v>
      </c>
      <c r="D2186" t="s">
        <v>102</v>
      </c>
      <c r="E2186" t="s">
        <v>18</v>
      </c>
      <c r="F2186" t="s">
        <v>6664</v>
      </c>
      <c r="G2186" t="s">
        <v>6665</v>
      </c>
      <c r="H2186" t="s">
        <v>6666</v>
      </c>
      <c r="I2186" t="s">
        <v>34</v>
      </c>
      <c r="J2186" t="s">
        <v>575</v>
      </c>
      <c r="K2186" t="s">
        <v>24</v>
      </c>
      <c r="L2186" t="s">
        <v>82</v>
      </c>
      <c r="M2186" t="s">
        <v>6667</v>
      </c>
      <c r="N2186" t="s">
        <v>46</v>
      </c>
      <c r="P2186" t="s">
        <v>10465</v>
      </c>
      <c r="Q2186" t="s">
        <v>12561</v>
      </c>
      <c r="R2186">
        <v>1</v>
      </c>
      <c r="S2186" t="s">
        <v>12503</v>
      </c>
      <c r="Y2186" s="4" t="s">
        <v>11393</v>
      </c>
      <c r="Z2186" s="9">
        <v>1</v>
      </c>
    </row>
    <row r="2187" spans="1:26" x14ac:dyDescent="0.25">
      <c r="A2187" t="s">
        <v>2902</v>
      </c>
      <c r="B2187" t="s">
        <v>2903</v>
      </c>
      <c r="C2187" t="s">
        <v>16</v>
      </c>
      <c r="D2187" t="s">
        <v>102</v>
      </c>
      <c r="E2187" t="s">
        <v>695</v>
      </c>
      <c r="F2187" t="s">
        <v>3255</v>
      </c>
      <c r="G2187" t="s">
        <v>3256</v>
      </c>
      <c r="H2187" t="s">
        <v>3257</v>
      </c>
      <c r="I2187" t="s">
        <v>34</v>
      </c>
      <c r="J2187" t="s">
        <v>1056</v>
      </c>
      <c r="K2187" t="s">
        <v>24</v>
      </c>
      <c r="L2187" t="s">
        <v>82</v>
      </c>
      <c r="M2187" t="s">
        <v>3258</v>
      </c>
      <c r="N2187" t="s">
        <v>46</v>
      </c>
      <c r="P2187" t="s">
        <v>12562</v>
      </c>
      <c r="Q2187" t="s">
        <v>11078</v>
      </c>
      <c r="R2187">
        <v>1</v>
      </c>
      <c r="S2187" t="s">
        <v>12563</v>
      </c>
      <c r="Y2187" s="4" t="s">
        <v>10168</v>
      </c>
      <c r="Z2187" s="9">
        <v>1</v>
      </c>
    </row>
    <row r="2188" spans="1:26" x14ac:dyDescent="0.25">
      <c r="A2188" t="s">
        <v>2902</v>
      </c>
      <c r="B2188" t="s">
        <v>2903</v>
      </c>
      <c r="C2188" t="s">
        <v>16</v>
      </c>
      <c r="D2188" t="s">
        <v>102</v>
      </c>
      <c r="E2188" t="s">
        <v>695</v>
      </c>
      <c r="F2188" t="s">
        <v>3255</v>
      </c>
      <c r="G2188" t="s">
        <v>3256</v>
      </c>
      <c r="H2188" t="s">
        <v>3257</v>
      </c>
      <c r="I2188" t="s">
        <v>34</v>
      </c>
      <c r="J2188" t="s">
        <v>1056</v>
      </c>
      <c r="K2188" t="s">
        <v>24</v>
      </c>
      <c r="L2188" t="s">
        <v>82</v>
      </c>
      <c r="M2188" t="s">
        <v>3258</v>
      </c>
      <c r="N2188" t="s">
        <v>46</v>
      </c>
      <c r="P2188" t="s">
        <v>12564</v>
      </c>
      <c r="Q2188" t="s">
        <v>10156</v>
      </c>
      <c r="R2188">
        <v>1</v>
      </c>
      <c r="S2188" t="s">
        <v>12563</v>
      </c>
      <c r="Y2188" s="4" t="s">
        <v>12400</v>
      </c>
      <c r="Z2188" s="9">
        <v>1</v>
      </c>
    </row>
    <row r="2189" spans="1:26" x14ac:dyDescent="0.25">
      <c r="A2189" t="s">
        <v>2902</v>
      </c>
      <c r="B2189" t="s">
        <v>2903</v>
      </c>
      <c r="C2189" t="s">
        <v>16</v>
      </c>
      <c r="D2189" t="s">
        <v>102</v>
      </c>
      <c r="E2189" t="s">
        <v>695</v>
      </c>
      <c r="F2189" t="s">
        <v>3255</v>
      </c>
      <c r="G2189" t="s">
        <v>3256</v>
      </c>
      <c r="H2189" t="s">
        <v>3257</v>
      </c>
      <c r="I2189" t="s">
        <v>34</v>
      </c>
      <c r="J2189" t="s">
        <v>1056</v>
      </c>
      <c r="K2189" t="s">
        <v>24</v>
      </c>
      <c r="L2189" t="s">
        <v>82</v>
      </c>
      <c r="M2189" t="s">
        <v>3258</v>
      </c>
      <c r="N2189" t="s">
        <v>46</v>
      </c>
      <c r="P2189" t="s">
        <v>12565</v>
      </c>
      <c r="Q2189" t="s">
        <v>10227</v>
      </c>
      <c r="R2189">
        <v>1</v>
      </c>
      <c r="S2189" t="s">
        <v>12563</v>
      </c>
      <c r="Y2189" s="4" t="s">
        <v>12382</v>
      </c>
      <c r="Z2189" s="9">
        <v>1</v>
      </c>
    </row>
    <row r="2190" spans="1:26" x14ac:dyDescent="0.25">
      <c r="A2190" t="s">
        <v>2902</v>
      </c>
      <c r="B2190" t="s">
        <v>2903</v>
      </c>
      <c r="C2190" t="s">
        <v>16</v>
      </c>
      <c r="D2190" t="s">
        <v>102</v>
      </c>
      <c r="E2190" t="s">
        <v>695</v>
      </c>
      <c r="F2190" t="s">
        <v>3255</v>
      </c>
      <c r="G2190" t="s">
        <v>3256</v>
      </c>
      <c r="H2190" t="s">
        <v>3257</v>
      </c>
      <c r="I2190" t="s">
        <v>34</v>
      </c>
      <c r="J2190" t="s">
        <v>1056</v>
      </c>
      <c r="K2190" t="s">
        <v>24</v>
      </c>
      <c r="L2190" t="s">
        <v>82</v>
      </c>
      <c r="M2190" t="s">
        <v>3258</v>
      </c>
      <c r="N2190" t="s">
        <v>46</v>
      </c>
      <c r="P2190" t="s">
        <v>10699</v>
      </c>
      <c r="Q2190" t="s">
        <v>11570</v>
      </c>
      <c r="R2190">
        <v>1</v>
      </c>
      <c r="S2190" t="s">
        <v>12563</v>
      </c>
      <c r="Y2190" s="4" t="s">
        <v>11514</v>
      </c>
      <c r="Z2190" s="9">
        <v>1</v>
      </c>
    </row>
    <row r="2191" spans="1:26" x14ac:dyDescent="0.25">
      <c r="A2191" t="s">
        <v>2902</v>
      </c>
      <c r="B2191" t="s">
        <v>2903</v>
      </c>
      <c r="C2191" t="s">
        <v>16</v>
      </c>
      <c r="D2191" t="s">
        <v>102</v>
      </c>
      <c r="E2191" t="s">
        <v>695</v>
      </c>
      <c r="F2191" t="s">
        <v>3255</v>
      </c>
      <c r="G2191" t="s">
        <v>3256</v>
      </c>
      <c r="H2191" t="s">
        <v>3257</v>
      </c>
      <c r="I2191" t="s">
        <v>34</v>
      </c>
      <c r="J2191" t="s">
        <v>1056</v>
      </c>
      <c r="K2191" t="s">
        <v>24</v>
      </c>
      <c r="L2191" t="s">
        <v>82</v>
      </c>
      <c r="M2191" t="s">
        <v>3258</v>
      </c>
      <c r="N2191" t="s">
        <v>46</v>
      </c>
      <c r="P2191" t="s">
        <v>12566</v>
      </c>
      <c r="Q2191" t="s">
        <v>10850</v>
      </c>
      <c r="R2191">
        <v>1</v>
      </c>
      <c r="S2191" t="s">
        <v>12563</v>
      </c>
      <c r="Y2191" s="4" t="s">
        <v>13075</v>
      </c>
      <c r="Z2191" s="9">
        <v>1</v>
      </c>
    </row>
    <row r="2192" spans="1:26" x14ac:dyDescent="0.25">
      <c r="A2192" t="s">
        <v>2902</v>
      </c>
      <c r="B2192" t="s">
        <v>2903</v>
      </c>
      <c r="C2192" t="s">
        <v>16</v>
      </c>
      <c r="D2192" t="s">
        <v>102</v>
      </c>
      <c r="E2192" t="s">
        <v>695</v>
      </c>
      <c r="F2192" t="s">
        <v>3255</v>
      </c>
      <c r="G2192" t="s">
        <v>3256</v>
      </c>
      <c r="H2192" t="s">
        <v>3257</v>
      </c>
      <c r="I2192" t="s">
        <v>34</v>
      </c>
      <c r="J2192" t="s">
        <v>1056</v>
      </c>
      <c r="K2192" t="s">
        <v>24</v>
      </c>
      <c r="L2192" t="s">
        <v>82</v>
      </c>
      <c r="M2192" t="s">
        <v>3258</v>
      </c>
      <c r="N2192" t="s">
        <v>46</v>
      </c>
      <c r="P2192" t="s">
        <v>11560</v>
      </c>
      <c r="Q2192" t="s">
        <v>10333</v>
      </c>
      <c r="R2192">
        <v>1</v>
      </c>
      <c r="S2192" t="s">
        <v>12563</v>
      </c>
      <c r="Y2192" s="4" t="s">
        <v>12216</v>
      </c>
      <c r="Z2192" s="9">
        <v>1</v>
      </c>
    </row>
    <row r="2193" spans="1:26" x14ac:dyDescent="0.25">
      <c r="A2193" t="s">
        <v>2902</v>
      </c>
      <c r="B2193" t="s">
        <v>2903</v>
      </c>
      <c r="C2193" t="s">
        <v>16</v>
      </c>
      <c r="D2193" t="s">
        <v>102</v>
      </c>
      <c r="E2193" t="s">
        <v>695</v>
      </c>
      <c r="F2193" t="s">
        <v>3255</v>
      </c>
      <c r="G2193" t="s">
        <v>3256</v>
      </c>
      <c r="H2193" t="s">
        <v>3257</v>
      </c>
      <c r="I2193" t="s">
        <v>34</v>
      </c>
      <c r="J2193" t="s">
        <v>1056</v>
      </c>
      <c r="K2193" t="s">
        <v>24</v>
      </c>
      <c r="L2193" t="s">
        <v>82</v>
      </c>
      <c r="M2193" t="s">
        <v>3258</v>
      </c>
      <c r="N2193" t="s">
        <v>46</v>
      </c>
      <c r="P2193" t="s">
        <v>11562</v>
      </c>
      <c r="Q2193" t="s">
        <v>10333</v>
      </c>
      <c r="R2193">
        <v>1</v>
      </c>
      <c r="S2193" t="s">
        <v>12563</v>
      </c>
      <c r="Y2193" s="4" t="s">
        <v>12570</v>
      </c>
      <c r="Z2193" s="9">
        <v>1</v>
      </c>
    </row>
    <row r="2194" spans="1:26" x14ac:dyDescent="0.25">
      <c r="A2194" t="s">
        <v>2902</v>
      </c>
      <c r="B2194" t="s">
        <v>2903</v>
      </c>
      <c r="C2194" t="s">
        <v>16</v>
      </c>
      <c r="D2194" t="s">
        <v>102</v>
      </c>
      <c r="E2194" t="s">
        <v>695</v>
      </c>
      <c r="F2194" t="s">
        <v>3255</v>
      </c>
      <c r="G2194" t="s">
        <v>3256</v>
      </c>
      <c r="H2194" t="s">
        <v>3257</v>
      </c>
      <c r="I2194" t="s">
        <v>34</v>
      </c>
      <c r="J2194" t="s">
        <v>1056</v>
      </c>
      <c r="K2194" t="s">
        <v>24</v>
      </c>
      <c r="L2194" t="s">
        <v>82</v>
      </c>
      <c r="M2194" t="s">
        <v>3258</v>
      </c>
      <c r="N2194" t="s">
        <v>46</v>
      </c>
      <c r="P2194" t="s">
        <v>12567</v>
      </c>
      <c r="Q2194" t="s">
        <v>10309</v>
      </c>
      <c r="R2194">
        <v>1</v>
      </c>
      <c r="S2194" t="s">
        <v>12563</v>
      </c>
      <c r="Y2194" s="4" t="s">
        <v>12003</v>
      </c>
      <c r="Z2194" s="9">
        <v>1</v>
      </c>
    </row>
    <row r="2195" spans="1:26" x14ac:dyDescent="0.25">
      <c r="A2195" t="s">
        <v>2902</v>
      </c>
      <c r="B2195" t="s">
        <v>2903</v>
      </c>
      <c r="C2195" t="s">
        <v>16</v>
      </c>
      <c r="D2195" t="s">
        <v>102</v>
      </c>
      <c r="E2195" t="s">
        <v>695</v>
      </c>
      <c r="F2195" t="s">
        <v>3255</v>
      </c>
      <c r="G2195" t="s">
        <v>3256</v>
      </c>
      <c r="H2195" t="s">
        <v>3257</v>
      </c>
      <c r="I2195" t="s">
        <v>34</v>
      </c>
      <c r="J2195" t="s">
        <v>1056</v>
      </c>
      <c r="K2195" t="s">
        <v>24</v>
      </c>
      <c r="L2195" t="s">
        <v>82</v>
      </c>
      <c r="M2195" t="s">
        <v>3258</v>
      </c>
      <c r="N2195" t="s">
        <v>46</v>
      </c>
      <c r="P2195" t="s">
        <v>10796</v>
      </c>
      <c r="Q2195" t="s">
        <v>10379</v>
      </c>
      <c r="R2195">
        <v>1</v>
      </c>
      <c r="S2195" t="s">
        <v>12563</v>
      </c>
      <c r="Y2195" s="4" t="s">
        <v>10401</v>
      </c>
      <c r="Z2195" s="9">
        <v>1</v>
      </c>
    </row>
    <row r="2196" spans="1:26" x14ac:dyDescent="0.25">
      <c r="A2196" t="s">
        <v>2902</v>
      </c>
      <c r="B2196" t="s">
        <v>2903</v>
      </c>
      <c r="C2196" t="s">
        <v>16</v>
      </c>
      <c r="D2196" t="s">
        <v>102</v>
      </c>
      <c r="E2196" t="s">
        <v>695</v>
      </c>
      <c r="F2196" t="s">
        <v>3255</v>
      </c>
      <c r="G2196" t="s">
        <v>3256</v>
      </c>
      <c r="H2196" t="s">
        <v>3257</v>
      </c>
      <c r="I2196" t="s">
        <v>34</v>
      </c>
      <c r="J2196" t="s">
        <v>1056</v>
      </c>
      <c r="K2196" t="s">
        <v>24</v>
      </c>
      <c r="L2196" t="s">
        <v>82</v>
      </c>
      <c r="M2196" t="s">
        <v>3258</v>
      </c>
      <c r="N2196" t="s">
        <v>46</v>
      </c>
      <c r="P2196" t="s">
        <v>12568</v>
      </c>
      <c r="Q2196" t="s">
        <v>12569</v>
      </c>
      <c r="R2196">
        <v>1</v>
      </c>
      <c r="S2196" t="s">
        <v>12563</v>
      </c>
      <c r="Y2196" s="4" t="s">
        <v>11677</v>
      </c>
      <c r="Z2196" s="9">
        <v>1</v>
      </c>
    </row>
    <row r="2197" spans="1:26" x14ac:dyDescent="0.25">
      <c r="A2197" t="s">
        <v>2902</v>
      </c>
      <c r="B2197" t="s">
        <v>2903</v>
      </c>
      <c r="C2197" t="s">
        <v>16</v>
      </c>
      <c r="D2197" t="s">
        <v>102</v>
      </c>
      <c r="E2197" t="s">
        <v>695</v>
      </c>
      <c r="F2197" t="s">
        <v>3255</v>
      </c>
      <c r="G2197" t="s">
        <v>3256</v>
      </c>
      <c r="H2197" t="s">
        <v>3257</v>
      </c>
      <c r="I2197" t="s">
        <v>34</v>
      </c>
      <c r="J2197" t="s">
        <v>1056</v>
      </c>
      <c r="K2197" t="s">
        <v>24</v>
      </c>
      <c r="L2197" t="s">
        <v>82</v>
      </c>
      <c r="M2197" t="s">
        <v>3258</v>
      </c>
      <c r="N2197" t="s">
        <v>46</v>
      </c>
      <c r="P2197" t="s">
        <v>11474</v>
      </c>
      <c r="Q2197" t="s">
        <v>11192</v>
      </c>
      <c r="R2197">
        <v>1</v>
      </c>
      <c r="S2197" t="s">
        <v>12563</v>
      </c>
      <c r="Y2197" s="4" t="s">
        <v>12742</v>
      </c>
      <c r="Z2197" s="9">
        <v>1</v>
      </c>
    </row>
    <row r="2198" spans="1:26" x14ac:dyDescent="0.25">
      <c r="A2198" t="s">
        <v>2902</v>
      </c>
      <c r="B2198" t="s">
        <v>2903</v>
      </c>
      <c r="C2198" t="s">
        <v>16</v>
      </c>
      <c r="D2198" t="s">
        <v>102</v>
      </c>
      <c r="E2198" t="s">
        <v>695</v>
      </c>
      <c r="F2198" t="s">
        <v>3255</v>
      </c>
      <c r="G2198" t="s">
        <v>3256</v>
      </c>
      <c r="H2198" t="s">
        <v>3257</v>
      </c>
      <c r="I2198" t="s">
        <v>34</v>
      </c>
      <c r="J2198" t="s">
        <v>1056</v>
      </c>
      <c r="K2198" t="s">
        <v>24</v>
      </c>
      <c r="L2198" t="s">
        <v>82</v>
      </c>
      <c r="M2198" t="s">
        <v>3258</v>
      </c>
      <c r="N2198" t="s">
        <v>46</v>
      </c>
      <c r="P2198" t="s">
        <v>12570</v>
      </c>
      <c r="Q2198" t="s">
        <v>11192</v>
      </c>
      <c r="R2198">
        <v>1</v>
      </c>
      <c r="S2198" t="s">
        <v>12563</v>
      </c>
      <c r="Y2198" s="4" t="s">
        <v>12088</v>
      </c>
      <c r="Z2198" s="9">
        <v>1</v>
      </c>
    </row>
    <row r="2199" spans="1:26" x14ac:dyDescent="0.25">
      <c r="A2199" t="s">
        <v>2902</v>
      </c>
      <c r="B2199" t="s">
        <v>2903</v>
      </c>
      <c r="C2199" t="s">
        <v>16</v>
      </c>
      <c r="D2199" t="s">
        <v>102</v>
      </c>
      <c r="E2199" t="s">
        <v>695</v>
      </c>
      <c r="F2199" t="s">
        <v>3255</v>
      </c>
      <c r="G2199" t="s">
        <v>3256</v>
      </c>
      <c r="H2199" t="s">
        <v>3257</v>
      </c>
      <c r="I2199" t="s">
        <v>34</v>
      </c>
      <c r="J2199" t="s">
        <v>1056</v>
      </c>
      <c r="K2199" t="s">
        <v>24</v>
      </c>
      <c r="L2199" t="s">
        <v>82</v>
      </c>
      <c r="M2199" t="s">
        <v>3258</v>
      </c>
      <c r="N2199" t="s">
        <v>46</v>
      </c>
      <c r="P2199" t="s">
        <v>12571</v>
      </c>
      <c r="Q2199" t="s">
        <v>12350</v>
      </c>
      <c r="R2199">
        <v>1</v>
      </c>
      <c r="S2199" t="s">
        <v>12563</v>
      </c>
      <c r="Y2199" s="4" t="s">
        <v>12182</v>
      </c>
      <c r="Z2199" s="9">
        <v>1</v>
      </c>
    </row>
    <row r="2200" spans="1:26" x14ac:dyDescent="0.25">
      <c r="A2200" t="s">
        <v>2902</v>
      </c>
      <c r="B2200" t="s">
        <v>2903</v>
      </c>
      <c r="C2200" t="s">
        <v>16</v>
      </c>
      <c r="D2200" t="s">
        <v>102</v>
      </c>
      <c r="E2200" t="s">
        <v>695</v>
      </c>
      <c r="F2200" t="s">
        <v>3255</v>
      </c>
      <c r="G2200" t="s">
        <v>3256</v>
      </c>
      <c r="H2200" t="s">
        <v>3257</v>
      </c>
      <c r="I2200" t="s">
        <v>34</v>
      </c>
      <c r="J2200" t="s">
        <v>1056</v>
      </c>
      <c r="K2200" t="s">
        <v>24</v>
      </c>
      <c r="L2200" t="s">
        <v>82</v>
      </c>
      <c r="M2200" t="s">
        <v>3258</v>
      </c>
      <c r="N2200" t="s">
        <v>46</v>
      </c>
      <c r="P2200" t="s">
        <v>12572</v>
      </c>
      <c r="Q2200" t="s">
        <v>12573</v>
      </c>
      <c r="R2200">
        <v>1</v>
      </c>
      <c r="S2200" t="s">
        <v>12563</v>
      </c>
      <c r="Y2200" s="4" t="s">
        <v>10426</v>
      </c>
      <c r="Z2200" s="9">
        <v>1</v>
      </c>
    </row>
    <row r="2201" spans="1:26" x14ac:dyDescent="0.25">
      <c r="A2201" t="s">
        <v>2902</v>
      </c>
      <c r="B2201" t="s">
        <v>2903</v>
      </c>
      <c r="C2201" t="s">
        <v>16</v>
      </c>
      <c r="D2201" t="s">
        <v>102</v>
      </c>
      <c r="E2201" t="s">
        <v>695</v>
      </c>
      <c r="F2201" t="s">
        <v>3255</v>
      </c>
      <c r="G2201" t="s">
        <v>3256</v>
      </c>
      <c r="H2201" t="s">
        <v>3257</v>
      </c>
      <c r="I2201" t="s">
        <v>34</v>
      </c>
      <c r="J2201" t="s">
        <v>1056</v>
      </c>
      <c r="K2201" t="s">
        <v>24</v>
      </c>
      <c r="L2201" t="s">
        <v>82</v>
      </c>
      <c r="M2201" t="s">
        <v>3258</v>
      </c>
      <c r="N2201" t="s">
        <v>46</v>
      </c>
      <c r="P2201" t="s">
        <v>12574</v>
      </c>
      <c r="Q2201" t="s">
        <v>12573</v>
      </c>
      <c r="R2201">
        <v>1</v>
      </c>
      <c r="S2201" t="s">
        <v>12563</v>
      </c>
      <c r="Y2201" s="4" t="s">
        <v>12892</v>
      </c>
      <c r="Z2201" s="9">
        <v>1</v>
      </c>
    </row>
    <row r="2202" spans="1:26" x14ac:dyDescent="0.25">
      <c r="A2202" t="s">
        <v>2902</v>
      </c>
      <c r="B2202" t="s">
        <v>2903</v>
      </c>
      <c r="C2202" t="s">
        <v>16</v>
      </c>
      <c r="D2202" t="s">
        <v>102</v>
      </c>
      <c r="E2202" t="s">
        <v>695</v>
      </c>
      <c r="F2202" t="s">
        <v>3255</v>
      </c>
      <c r="G2202" t="s">
        <v>3256</v>
      </c>
      <c r="H2202" t="s">
        <v>3257</v>
      </c>
      <c r="I2202" t="s">
        <v>34</v>
      </c>
      <c r="J2202" t="s">
        <v>1056</v>
      </c>
      <c r="K2202" t="s">
        <v>24</v>
      </c>
      <c r="L2202" t="s">
        <v>82</v>
      </c>
      <c r="M2202" t="s">
        <v>3258</v>
      </c>
      <c r="N2202" t="s">
        <v>46</v>
      </c>
      <c r="P2202" t="s">
        <v>12575</v>
      </c>
      <c r="Q2202" t="s">
        <v>12573</v>
      </c>
      <c r="R2202">
        <v>1</v>
      </c>
      <c r="S2202" t="s">
        <v>12563</v>
      </c>
      <c r="Y2202" s="4" t="s">
        <v>12896</v>
      </c>
      <c r="Z2202" s="9">
        <v>1</v>
      </c>
    </row>
    <row r="2203" spans="1:26" x14ac:dyDescent="0.25">
      <c r="A2203" t="s">
        <v>2902</v>
      </c>
      <c r="B2203" t="s">
        <v>2903</v>
      </c>
      <c r="C2203" t="s">
        <v>16</v>
      </c>
      <c r="D2203" t="s">
        <v>102</v>
      </c>
      <c r="E2203" t="s">
        <v>695</v>
      </c>
      <c r="F2203" t="s">
        <v>3255</v>
      </c>
      <c r="G2203" t="s">
        <v>3256</v>
      </c>
      <c r="H2203" t="s">
        <v>3257</v>
      </c>
      <c r="I2203" t="s">
        <v>34</v>
      </c>
      <c r="J2203" t="s">
        <v>1056</v>
      </c>
      <c r="K2203" t="s">
        <v>24</v>
      </c>
      <c r="L2203" t="s">
        <v>82</v>
      </c>
      <c r="M2203" t="s">
        <v>3258</v>
      </c>
      <c r="N2203" t="s">
        <v>46</v>
      </c>
      <c r="P2203" t="s">
        <v>12576</v>
      </c>
      <c r="Q2203" t="s">
        <v>10154</v>
      </c>
      <c r="R2203">
        <v>1</v>
      </c>
      <c r="S2203" t="s">
        <v>12563</v>
      </c>
      <c r="Y2203" s="4" t="s">
        <v>10959</v>
      </c>
      <c r="Z2203" s="9">
        <v>1</v>
      </c>
    </row>
    <row r="2204" spans="1:26" x14ac:dyDescent="0.25">
      <c r="A2204" t="s">
        <v>2902</v>
      </c>
      <c r="B2204" t="s">
        <v>2903</v>
      </c>
      <c r="C2204" t="s">
        <v>16</v>
      </c>
      <c r="D2204" t="s">
        <v>102</v>
      </c>
      <c r="E2204" t="s">
        <v>695</v>
      </c>
      <c r="F2204" t="s">
        <v>3255</v>
      </c>
      <c r="G2204" t="s">
        <v>3256</v>
      </c>
      <c r="H2204" t="s">
        <v>3257</v>
      </c>
      <c r="I2204" t="s">
        <v>34</v>
      </c>
      <c r="J2204" t="s">
        <v>1056</v>
      </c>
      <c r="K2204" t="s">
        <v>24</v>
      </c>
      <c r="L2204" t="s">
        <v>82</v>
      </c>
      <c r="M2204" t="s">
        <v>3258</v>
      </c>
      <c r="N2204" t="s">
        <v>46</v>
      </c>
      <c r="P2204" t="s">
        <v>12577</v>
      </c>
      <c r="Q2204" t="s">
        <v>10154</v>
      </c>
      <c r="R2204">
        <v>1</v>
      </c>
      <c r="S2204" t="s">
        <v>12563</v>
      </c>
      <c r="Y2204" s="4" t="s">
        <v>10999</v>
      </c>
      <c r="Z2204" s="9">
        <v>1</v>
      </c>
    </row>
    <row r="2205" spans="1:26" x14ac:dyDescent="0.25">
      <c r="A2205" t="s">
        <v>2902</v>
      </c>
      <c r="B2205" t="s">
        <v>2903</v>
      </c>
      <c r="C2205" t="s">
        <v>16</v>
      </c>
      <c r="D2205" t="s">
        <v>102</v>
      </c>
      <c r="E2205" t="s">
        <v>695</v>
      </c>
      <c r="F2205" t="s">
        <v>3255</v>
      </c>
      <c r="G2205" t="s">
        <v>3256</v>
      </c>
      <c r="H2205" t="s">
        <v>3257</v>
      </c>
      <c r="I2205" t="s">
        <v>34</v>
      </c>
      <c r="J2205" t="s">
        <v>1056</v>
      </c>
      <c r="K2205" t="s">
        <v>24</v>
      </c>
      <c r="L2205" t="s">
        <v>82</v>
      </c>
      <c r="M2205" t="s">
        <v>3258</v>
      </c>
      <c r="N2205" t="s">
        <v>46</v>
      </c>
      <c r="P2205" t="s">
        <v>12578</v>
      </c>
      <c r="Q2205" t="s">
        <v>10154</v>
      </c>
      <c r="R2205">
        <v>1</v>
      </c>
      <c r="S2205" t="s">
        <v>12563</v>
      </c>
      <c r="Y2205" s="4" t="s">
        <v>12581</v>
      </c>
      <c r="Z2205" s="9">
        <v>1</v>
      </c>
    </row>
    <row r="2206" spans="1:26" x14ac:dyDescent="0.25">
      <c r="A2206" t="s">
        <v>2902</v>
      </c>
      <c r="B2206" t="s">
        <v>2903</v>
      </c>
      <c r="C2206" t="s">
        <v>16</v>
      </c>
      <c r="D2206" t="s">
        <v>102</v>
      </c>
      <c r="E2206" t="s">
        <v>695</v>
      </c>
      <c r="F2206" t="s">
        <v>3255</v>
      </c>
      <c r="G2206" t="s">
        <v>3256</v>
      </c>
      <c r="H2206" t="s">
        <v>3257</v>
      </c>
      <c r="I2206" t="s">
        <v>34</v>
      </c>
      <c r="J2206" t="s">
        <v>1056</v>
      </c>
      <c r="K2206" t="s">
        <v>24</v>
      </c>
      <c r="L2206" t="s">
        <v>82</v>
      </c>
      <c r="M2206" t="s">
        <v>3258</v>
      </c>
      <c r="N2206" t="s">
        <v>46</v>
      </c>
      <c r="P2206" t="s">
        <v>12579</v>
      </c>
      <c r="Q2206" t="s">
        <v>10154</v>
      </c>
      <c r="R2206">
        <v>1</v>
      </c>
      <c r="S2206" t="s">
        <v>12563</v>
      </c>
      <c r="Y2206" s="4" t="s">
        <v>3303</v>
      </c>
      <c r="Z2206" s="9">
        <v>1</v>
      </c>
    </row>
    <row r="2207" spans="1:26" x14ac:dyDescent="0.25">
      <c r="A2207" t="s">
        <v>2902</v>
      </c>
      <c r="B2207" t="s">
        <v>2903</v>
      </c>
      <c r="C2207" t="s">
        <v>16</v>
      </c>
      <c r="D2207" t="s">
        <v>102</v>
      </c>
      <c r="E2207" t="s">
        <v>695</v>
      </c>
      <c r="F2207" t="s">
        <v>3255</v>
      </c>
      <c r="G2207" t="s">
        <v>3256</v>
      </c>
      <c r="H2207" t="s">
        <v>3257</v>
      </c>
      <c r="I2207" t="s">
        <v>34</v>
      </c>
      <c r="J2207" t="s">
        <v>1056</v>
      </c>
      <c r="K2207" t="s">
        <v>24</v>
      </c>
      <c r="L2207" t="s">
        <v>82</v>
      </c>
      <c r="M2207" t="s">
        <v>3258</v>
      </c>
      <c r="N2207" t="s">
        <v>46</v>
      </c>
      <c r="P2207" t="s">
        <v>12580</v>
      </c>
      <c r="Q2207" t="s">
        <v>10154</v>
      </c>
      <c r="R2207">
        <v>1</v>
      </c>
      <c r="S2207" t="s">
        <v>12563</v>
      </c>
      <c r="Y2207" s="4" t="s">
        <v>12837</v>
      </c>
      <c r="Z2207" s="9">
        <v>1</v>
      </c>
    </row>
    <row r="2208" spans="1:26" x14ac:dyDescent="0.25">
      <c r="A2208" t="s">
        <v>2902</v>
      </c>
      <c r="B2208" t="s">
        <v>2914</v>
      </c>
      <c r="C2208" t="s">
        <v>16</v>
      </c>
      <c r="D2208" t="s">
        <v>102</v>
      </c>
      <c r="E2208" t="s">
        <v>695</v>
      </c>
      <c r="F2208" t="s">
        <v>2915</v>
      </c>
      <c r="G2208" t="s">
        <v>2916</v>
      </c>
      <c r="H2208" t="s">
        <v>2917</v>
      </c>
      <c r="I2208" t="s">
        <v>34</v>
      </c>
      <c r="J2208" t="s">
        <v>575</v>
      </c>
      <c r="K2208" t="s">
        <v>24</v>
      </c>
      <c r="L2208" t="s">
        <v>82</v>
      </c>
      <c r="M2208" t="s">
        <v>2918</v>
      </c>
      <c r="N2208" t="s">
        <v>46</v>
      </c>
      <c r="P2208" t="s">
        <v>12581</v>
      </c>
      <c r="Q2208" t="s">
        <v>10255</v>
      </c>
      <c r="R2208">
        <v>1</v>
      </c>
      <c r="S2208" t="s">
        <v>12582</v>
      </c>
      <c r="Y2208" s="4" t="s">
        <v>12594</v>
      </c>
      <c r="Z2208" s="9">
        <v>1</v>
      </c>
    </row>
    <row r="2209" spans="1:26" x14ac:dyDescent="0.25">
      <c r="A2209" t="s">
        <v>2902</v>
      </c>
      <c r="B2209" t="s">
        <v>2914</v>
      </c>
      <c r="C2209" t="s">
        <v>16</v>
      </c>
      <c r="D2209" t="s">
        <v>102</v>
      </c>
      <c r="E2209" t="s">
        <v>695</v>
      </c>
      <c r="F2209" t="s">
        <v>2915</v>
      </c>
      <c r="G2209" t="s">
        <v>2916</v>
      </c>
      <c r="H2209" t="s">
        <v>2917</v>
      </c>
      <c r="I2209" t="s">
        <v>34</v>
      </c>
      <c r="J2209" t="s">
        <v>575</v>
      </c>
      <c r="K2209" t="s">
        <v>24</v>
      </c>
      <c r="L2209" t="s">
        <v>82</v>
      </c>
      <c r="M2209" t="s">
        <v>2918</v>
      </c>
      <c r="N2209" t="s">
        <v>46</v>
      </c>
      <c r="P2209" t="s">
        <v>10137</v>
      </c>
      <c r="Q2209" t="s">
        <v>10255</v>
      </c>
      <c r="R2209">
        <v>1</v>
      </c>
      <c r="S2209" t="s">
        <v>12582</v>
      </c>
      <c r="Y2209" s="4" t="s">
        <v>10362</v>
      </c>
      <c r="Z2209" s="9">
        <v>1</v>
      </c>
    </row>
    <row r="2210" spans="1:26" x14ac:dyDescent="0.25">
      <c r="A2210" t="s">
        <v>2902</v>
      </c>
      <c r="B2210" t="s">
        <v>2914</v>
      </c>
      <c r="C2210" t="s">
        <v>16</v>
      </c>
      <c r="D2210" t="s">
        <v>102</v>
      </c>
      <c r="E2210" t="s">
        <v>695</v>
      </c>
      <c r="F2210" t="s">
        <v>2915</v>
      </c>
      <c r="G2210" t="s">
        <v>2916</v>
      </c>
      <c r="H2210" t="s">
        <v>2917</v>
      </c>
      <c r="I2210" t="s">
        <v>34</v>
      </c>
      <c r="J2210" t="s">
        <v>575</v>
      </c>
      <c r="K2210" t="s">
        <v>24</v>
      </c>
      <c r="L2210" t="s">
        <v>82</v>
      </c>
      <c r="M2210" t="s">
        <v>2918</v>
      </c>
      <c r="N2210" t="s">
        <v>46</v>
      </c>
      <c r="P2210" t="s">
        <v>12583</v>
      </c>
      <c r="Q2210" t="s">
        <v>11895</v>
      </c>
      <c r="R2210">
        <v>1</v>
      </c>
      <c r="S2210" t="s">
        <v>12582</v>
      </c>
      <c r="Y2210" s="4" t="s">
        <v>12007</v>
      </c>
      <c r="Z2210" s="9">
        <v>1</v>
      </c>
    </row>
    <row r="2211" spans="1:26" x14ac:dyDescent="0.25">
      <c r="A2211" t="s">
        <v>2902</v>
      </c>
      <c r="B2211" t="s">
        <v>2914</v>
      </c>
      <c r="C2211" t="s">
        <v>16</v>
      </c>
      <c r="D2211" t="s">
        <v>102</v>
      </c>
      <c r="E2211" t="s">
        <v>695</v>
      </c>
      <c r="F2211" t="s">
        <v>2915</v>
      </c>
      <c r="G2211" t="s">
        <v>2916</v>
      </c>
      <c r="H2211" t="s">
        <v>2917</v>
      </c>
      <c r="I2211" t="s">
        <v>34</v>
      </c>
      <c r="J2211" t="s">
        <v>575</v>
      </c>
      <c r="K2211" t="s">
        <v>24</v>
      </c>
      <c r="L2211" t="s">
        <v>82</v>
      </c>
      <c r="M2211" t="s">
        <v>2918</v>
      </c>
      <c r="N2211" t="s">
        <v>46</v>
      </c>
      <c r="P2211" t="s">
        <v>12584</v>
      </c>
      <c r="Q2211" t="s">
        <v>11895</v>
      </c>
      <c r="R2211">
        <v>1</v>
      </c>
      <c r="S2211" t="s">
        <v>12582</v>
      </c>
      <c r="Y2211" s="4" t="s">
        <v>11640</v>
      </c>
      <c r="Z2211" s="9">
        <v>1</v>
      </c>
    </row>
    <row r="2212" spans="1:26" x14ac:dyDescent="0.25">
      <c r="A2212" t="s">
        <v>2902</v>
      </c>
      <c r="B2212" t="s">
        <v>2914</v>
      </c>
      <c r="C2212" t="s">
        <v>16</v>
      </c>
      <c r="D2212" t="s">
        <v>102</v>
      </c>
      <c r="E2212" t="s">
        <v>695</v>
      </c>
      <c r="F2212" t="s">
        <v>2915</v>
      </c>
      <c r="G2212" t="s">
        <v>2916</v>
      </c>
      <c r="H2212" t="s">
        <v>2917</v>
      </c>
      <c r="I2212" t="s">
        <v>34</v>
      </c>
      <c r="J2212" t="s">
        <v>575</v>
      </c>
      <c r="K2212" t="s">
        <v>24</v>
      </c>
      <c r="L2212" t="s">
        <v>82</v>
      </c>
      <c r="M2212" t="s">
        <v>2918</v>
      </c>
      <c r="N2212" t="s">
        <v>46</v>
      </c>
      <c r="P2212" t="s">
        <v>12585</v>
      </c>
      <c r="Q2212" t="s">
        <v>11895</v>
      </c>
      <c r="R2212">
        <v>1</v>
      </c>
      <c r="S2212" t="s">
        <v>12582</v>
      </c>
      <c r="Y2212" s="4" t="s">
        <v>12100</v>
      </c>
      <c r="Z2212" s="9">
        <v>1</v>
      </c>
    </row>
    <row r="2213" spans="1:26" x14ac:dyDescent="0.25">
      <c r="A2213" t="s">
        <v>2902</v>
      </c>
      <c r="B2213" t="s">
        <v>2914</v>
      </c>
      <c r="C2213" t="s">
        <v>16</v>
      </c>
      <c r="D2213" t="s">
        <v>102</v>
      </c>
      <c r="E2213" t="s">
        <v>695</v>
      </c>
      <c r="F2213" t="s">
        <v>2915</v>
      </c>
      <c r="G2213" t="s">
        <v>2916</v>
      </c>
      <c r="H2213" t="s">
        <v>2917</v>
      </c>
      <c r="I2213" t="s">
        <v>34</v>
      </c>
      <c r="J2213" t="s">
        <v>575</v>
      </c>
      <c r="K2213" t="s">
        <v>24</v>
      </c>
      <c r="L2213" t="s">
        <v>82</v>
      </c>
      <c r="M2213" t="s">
        <v>2918</v>
      </c>
      <c r="N2213" t="s">
        <v>46</v>
      </c>
      <c r="P2213" t="s">
        <v>12586</v>
      </c>
      <c r="Q2213" t="s">
        <v>10329</v>
      </c>
      <c r="R2213">
        <v>1</v>
      </c>
      <c r="S2213" t="s">
        <v>12582</v>
      </c>
      <c r="Y2213" s="4" t="s">
        <v>9041</v>
      </c>
      <c r="Z2213" s="9">
        <v>1</v>
      </c>
    </row>
    <row r="2214" spans="1:26" x14ac:dyDescent="0.25">
      <c r="A2214" t="s">
        <v>2902</v>
      </c>
      <c r="B2214" t="s">
        <v>2914</v>
      </c>
      <c r="C2214" t="s">
        <v>16</v>
      </c>
      <c r="D2214" t="s">
        <v>102</v>
      </c>
      <c r="E2214" t="s">
        <v>695</v>
      </c>
      <c r="F2214" t="s">
        <v>2915</v>
      </c>
      <c r="G2214" t="s">
        <v>2916</v>
      </c>
      <c r="H2214" t="s">
        <v>2917</v>
      </c>
      <c r="I2214" t="s">
        <v>34</v>
      </c>
      <c r="J2214" t="s">
        <v>575</v>
      </c>
      <c r="K2214" t="s">
        <v>24</v>
      </c>
      <c r="L2214" t="s">
        <v>82</v>
      </c>
      <c r="M2214" t="s">
        <v>2918</v>
      </c>
      <c r="N2214" t="s">
        <v>46</v>
      </c>
      <c r="P2214" t="s">
        <v>12587</v>
      </c>
      <c r="Q2214" t="s">
        <v>10598</v>
      </c>
      <c r="R2214">
        <v>1</v>
      </c>
      <c r="S2214" t="s">
        <v>12582</v>
      </c>
      <c r="Y2214" s="4" t="s">
        <v>11158</v>
      </c>
      <c r="Z2214" s="9">
        <v>1</v>
      </c>
    </row>
    <row r="2215" spans="1:26" x14ac:dyDescent="0.25">
      <c r="A2215" t="s">
        <v>2902</v>
      </c>
      <c r="B2215" t="s">
        <v>2914</v>
      </c>
      <c r="C2215" t="s">
        <v>16</v>
      </c>
      <c r="D2215" t="s">
        <v>102</v>
      </c>
      <c r="E2215" t="s">
        <v>695</v>
      </c>
      <c r="F2215" t="s">
        <v>2915</v>
      </c>
      <c r="G2215" t="s">
        <v>2916</v>
      </c>
      <c r="H2215" t="s">
        <v>2917</v>
      </c>
      <c r="I2215" t="s">
        <v>34</v>
      </c>
      <c r="J2215" t="s">
        <v>575</v>
      </c>
      <c r="K2215" t="s">
        <v>24</v>
      </c>
      <c r="L2215" t="s">
        <v>82</v>
      </c>
      <c r="M2215" t="s">
        <v>2918</v>
      </c>
      <c r="N2215" t="s">
        <v>46</v>
      </c>
      <c r="P2215" t="s">
        <v>12588</v>
      </c>
      <c r="Q2215" t="s">
        <v>10598</v>
      </c>
      <c r="R2215">
        <v>1</v>
      </c>
      <c r="S2215" t="s">
        <v>12582</v>
      </c>
      <c r="Y2215" s="4" t="s">
        <v>12981</v>
      </c>
      <c r="Z2215" s="9">
        <v>1</v>
      </c>
    </row>
    <row r="2216" spans="1:26" x14ac:dyDescent="0.25">
      <c r="A2216" t="s">
        <v>2902</v>
      </c>
      <c r="B2216" t="s">
        <v>2914</v>
      </c>
      <c r="C2216" t="s">
        <v>16</v>
      </c>
      <c r="D2216" t="s">
        <v>102</v>
      </c>
      <c r="E2216" t="s">
        <v>695</v>
      </c>
      <c r="F2216" t="s">
        <v>2915</v>
      </c>
      <c r="G2216" t="s">
        <v>2916</v>
      </c>
      <c r="H2216" t="s">
        <v>2917</v>
      </c>
      <c r="I2216" t="s">
        <v>34</v>
      </c>
      <c r="J2216" t="s">
        <v>575</v>
      </c>
      <c r="K2216" t="s">
        <v>24</v>
      </c>
      <c r="L2216" t="s">
        <v>82</v>
      </c>
      <c r="M2216" t="s">
        <v>2918</v>
      </c>
      <c r="N2216" t="s">
        <v>46</v>
      </c>
      <c r="P2216" t="s">
        <v>12322</v>
      </c>
      <c r="Q2216" t="s">
        <v>10152</v>
      </c>
      <c r="R2216">
        <v>1</v>
      </c>
      <c r="S2216" t="s">
        <v>12582</v>
      </c>
      <c r="Y2216" s="4" t="s">
        <v>12926</v>
      </c>
      <c r="Z2216" s="9">
        <v>1</v>
      </c>
    </row>
    <row r="2217" spans="1:26" x14ac:dyDescent="0.25">
      <c r="A2217" t="s">
        <v>2902</v>
      </c>
      <c r="B2217" t="s">
        <v>2914</v>
      </c>
      <c r="C2217" t="s">
        <v>16</v>
      </c>
      <c r="D2217" t="s">
        <v>102</v>
      </c>
      <c r="E2217" t="s">
        <v>695</v>
      </c>
      <c r="F2217" t="s">
        <v>2915</v>
      </c>
      <c r="G2217" t="s">
        <v>2916</v>
      </c>
      <c r="H2217" t="s">
        <v>2917</v>
      </c>
      <c r="I2217" t="s">
        <v>34</v>
      </c>
      <c r="J2217" t="s">
        <v>575</v>
      </c>
      <c r="K2217" t="s">
        <v>24</v>
      </c>
      <c r="L2217" t="s">
        <v>82</v>
      </c>
      <c r="M2217" t="s">
        <v>2918</v>
      </c>
      <c r="N2217" t="s">
        <v>46</v>
      </c>
      <c r="P2217" t="s">
        <v>12589</v>
      </c>
      <c r="Q2217" t="s">
        <v>10152</v>
      </c>
      <c r="R2217">
        <v>1</v>
      </c>
      <c r="S2217" t="s">
        <v>12582</v>
      </c>
      <c r="Y2217" s="4" t="s">
        <v>12599</v>
      </c>
      <c r="Z2217" s="9">
        <v>1</v>
      </c>
    </row>
    <row r="2218" spans="1:26" x14ac:dyDescent="0.25">
      <c r="A2218" t="s">
        <v>2902</v>
      </c>
      <c r="B2218" t="s">
        <v>2914</v>
      </c>
      <c r="C2218" t="s">
        <v>16</v>
      </c>
      <c r="D2218" t="s">
        <v>102</v>
      </c>
      <c r="E2218" t="s">
        <v>695</v>
      </c>
      <c r="F2218" t="s">
        <v>2915</v>
      </c>
      <c r="G2218" t="s">
        <v>2916</v>
      </c>
      <c r="H2218" t="s">
        <v>2917</v>
      </c>
      <c r="I2218" t="s">
        <v>34</v>
      </c>
      <c r="J2218" t="s">
        <v>575</v>
      </c>
      <c r="K2218" t="s">
        <v>24</v>
      </c>
      <c r="L2218" t="s">
        <v>82</v>
      </c>
      <c r="M2218" t="s">
        <v>2918</v>
      </c>
      <c r="N2218" t="s">
        <v>46</v>
      </c>
      <c r="P2218" t="s">
        <v>12590</v>
      </c>
      <c r="Q2218" t="s">
        <v>10152</v>
      </c>
      <c r="R2218">
        <v>1</v>
      </c>
      <c r="S2218" t="s">
        <v>12582</v>
      </c>
      <c r="Y2218" s="4" t="s">
        <v>10980</v>
      </c>
      <c r="Z2218" s="9">
        <v>1</v>
      </c>
    </row>
    <row r="2219" spans="1:26" x14ac:dyDescent="0.25">
      <c r="A2219" t="s">
        <v>2902</v>
      </c>
      <c r="B2219" t="s">
        <v>2914</v>
      </c>
      <c r="C2219" t="s">
        <v>16</v>
      </c>
      <c r="D2219" t="s">
        <v>102</v>
      </c>
      <c r="E2219" t="s">
        <v>695</v>
      </c>
      <c r="F2219" t="s">
        <v>2915</v>
      </c>
      <c r="G2219" t="s">
        <v>2916</v>
      </c>
      <c r="H2219" t="s">
        <v>2917</v>
      </c>
      <c r="I2219" t="s">
        <v>34</v>
      </c>
      <c r="J2219" t="s">
        <v>575</v>
      </c>
      <c r="K2219" t="s">
        <v>24</v>
      </c>
      <c r="L2219" t="s">
        <v>82</v>
      </c>
      <c r="M2219" t="s">
        <v>2918</v>
      </c>
      <c r="N2219" t="s">
        <v>46</v>
      </c>
      <c r="P2219" t="s">
        <v>12591</v>
      </c>
      <c r="Q2219" t="s">
        <v>11882</v>
      </c>
      <c r="R2219">
        <v>1</v>
      </c>
      <c r="S2219" t="s">
        <v>12582</v>
      </c>
      <c r="Y2219" s="4" t="s">
        <v>11223</v>
      </c>
      <c r="Z2219" s="9">
        <v>1</v>
      </c>
    </row>
    <row r="2220" spans="1:26" x14ac:dyDescent="0.25">
      <c r="A2220" t="s">
        <v>2902</v>
      </c>
      <c r="B2220" t="s">
        <v>2914</v>
      </c>
      <c r="C2220" t="s">
        <v>16</v>
      </c>
      <c r="D2220" t="s">
        <v>102</v>
      </c>
      <c r="E2220" t="s">
        <v>695</v>
      </c>
      <c r="F2220" t="s">
        <v>2915</v>
      </c>
      <c r="G2220" t="s">
        <v>2916</v>
      </c>
      <c r="H2220" t="s">
        <v>2917</v>
      </c>
      <c r="I2220" t="s">
        <v>34</v>
      </c>
      <c r="J2220" t="s">
        <v>575</v>
      </c>
      <c r="K2220" t="s">
        <v>24</v>
      </c>
      <c r="L2220" t="s">
        <v>82</v>
      </c>
      <c r="M2220" t="s">
        <v>2918</v>
      </c>
      <c r="N2220" t="s">
        <v>46</v>
      </c>
      <c r="P2220" t="s">
        <v>10252</v>
      </c>
      <c r="Q2220" t="s">
        <v>11882</v>
      </c>
      <c r="R2220">
        <v>1</v>
      </c>
      <c r="S2220" t="s">
        <v>12582</v>
      </c>
      <c r="Y2220" s="4" t="s">
        <v>11970</v>
      </c>
      <c r="Z2220" s="9">
        <v>1</v>
      </c>
    </row>
    <row r="2221" spans="1:26" x14ac:dyDescent="0.25">
      <c r="A2221" t="s">
        <v>8435</v>
      </c>
      <c r="B2221" t="s">
        <v>8436</v>
      </c>
      <c r="C2221" t="s">
        <v>16</v>
      </c>
      <c r="D2221" t="s">
        <v>3889</v>
      </c>
      <c r="E2221" t="s">
        <v>18</v>
      </c>
      <c r="F2221" t="s">
        <v>8437</v>
      </c>
      <c r="G2221" t="s">
        <v>8438</v>
      </c>
      <c r="H2221" t="s">
        <v>8439</v>
      </c>
      <c r="I2221" t="s">
        <v>34</v>
      </c>
      <c r="J2221" t="s">
        <v>1836</v>
      </c>
      <c r="K2221" t="s">
        <v>24</v>
      </c>
      <c r="L2221" t="s">
        <v>82</v>
      </c>
      <c r="M2221" t="s">
        <v>8440</v>
      </c>
      <c r="N2221" t="s">
        <v>46</v>
      </c>
      <c r="P2221" t="s">
        <v>12592</v>
      </c>
      <c r="Q2221" t="s">
        <v>11908</v>
      </c>
      <c r="R2221">
        <v>1</v>
      </c>
      <c r="S2221" t="s">
        <v>12593</v>
      </c>
      <c r="Y2221" s="4" t="s">
        <v>12001</v>
      </c>
      <c r="Z2221" s="9">
        <v>1</v>
      </c>
    </row>
    <row r="2222" spans="1:26" x14ac:dyDescent="0.25">
      <c r="A2222" t="s">
        <v>8435</v>
      </c>
      <c r="B2222" t="s">
        <v>8436</v>
      </c>
      <c r="C2222" t="s">
        <v>16</v>
      </c>
      <c r="D2222" t="s">
        <v>3889</v>
      </c>
      <c r="E2222" t="s">
        <v>18</v>
      </c>
      <c r="F2222" t="s">
        <v>8437</v>
      </c>
      <c r="G2222" t="s">
        <v>8438</v>
      </c>
      <c r="H2222" t="s">
        <v>8439</v>
      </c>
      <c r="I2222" t="s">
        <v>34</v>
      </c>
      <c r="J2222" t="s">
        <v>1836</v>
      </c>
      <c r="K2222" t="s">
        <v>24</v>
      </c>
      <c r="L2222" t="s">
        <v>82</v>
      </c>
      <c r="M2222" t="s">
        <v>8440</v>
      </c>
      <c r="N2222" t="s">
        <v>46</v>
      </c>
      <c r="P2222" t="s">
        <v>12594</v>
      </c>
      <c r="Q2222" t="s">
        <v>11287</v>
      </c>
      <c r="R2222">
        <v>1</v>
      </c>
      <c r="S2222" t="s">
        <v>12593</v>
      </c>
      <c r="Y2222" s="4" t="s">
        <v>10913</v>
      </c>
      <c r="Z2222" s="9">
        <v>1</v>
      </c>
    </row>
    <row r="2223" spans="1:26" x14ac:dyDescent="0.25">
      <c r="A2223" t="s">
        <v>8435</v>
      </c>
      <c r="B2223" t="s">
        <v>8436</v>
      </c>
      <c r="C2223" t="s">
        <v>16</v>
      </c>
      <c r="D2223" t="s">
        <v>3889</v>
      </c>
      <c r="E2223" t="s">
        <v>18</v>
      </c>
      <c r="F2223" t="s">
        <v>8437</v>
      </c>
      <c r="G2223" t="s">
        <v>8438</v>
      </c>
      <c r="H2223" t="s">
        <v>8439</v>
      </c>
      <c r="I2223" t="s">
        <v>34</v>
      </c>
      <c r="J2223" t="s">
        <v>1836</v>
      </c>
      <c r="K2223" t="s">
        <v>24</v>
      </c>
      <c r="L2223" t="s">
        <v>82</v>
      </c>
      <c r="M2223" t="s">
        <v>8440</v>
      </c>
      <c r="N2223" t="s">
        <v>46</v>
      </c>
      <c r="P2223" t="s">
        <v>12595</v>
      </c>
      <c r="Q2223" t="s">
        <v>11287</v>
      </c>
      <c r="R2223">
        <v>1</v>
      </c>
      <c r="S2223" t="s">
        <v>12593</v>
      </c>
      <c r="Y2223" s="4" t="s">
        <v>10886</v>
      </c>
      <c r="Z2223" s="9">
        <v>1</v>
      </c>
    </row>
    <row r="2224" spans="1:26" x14ac:dyDescent="0.25">
      <c r="A2224" t="s">
        <v>8435</v>
      </c>
      <c r="B2224" t="s">
        <v>8436</v>
      </c>
      <c r="C2224" t="s">
        <v>16</v>
      </c>
      <c r="D2224" t="s">
        <v>3889</v>
      </c>
      <c r="E2224" t="s">
        <v>18</v>
      </c>
      <c r="F2224" t="s">
        <v>8437</v>
      </c>
      <c r="G2224" t="s">
        <v>8438</v>
      </c>
      <c r="H2224" t="s">
        <v>8439</v>
      </c>
      <c r="I2224" t="s">
        <v>34</v>
      </c>
      <c r="J2224" t="s">
        <v>1836</v>
      </c>
      <c r="K2224" t="s">
        <v>24</v>
      </c>
      <c r="L2224" t="s">
        <v>82</v>
      </c>
      <c r="M2224" t="s">
        <v>8440</v>
      </c>
      <c r="N2224" t="s">
        <v>46</v>
      </c>
      <c r="P2224" t="s">
        <v>12596</v>
      </c>
      <c r="Q2224" t="s">
        <v>11287</v>
      </c>
      <c r="R2224">
        <v>1</v>
      </c>
      <c r="S2224" t="s">
        <v>12593</v>
      </c>
      <c r="Y2224" s="4" t="s">
        <v>12403</v>
      </c>
      <c r="Z2224" s="9">
        <v>1</v>
      </c>
    </row>
    <row r="2225" spans="1:26" x14ac:dyDescent="0.25">
      <c r="A2225" t="s">
        <v>8435</v>
      </c>
      <c r="B2225" t="s">
        <v>8436</v>
      </c>
      <c r="C2225" t="s">
        <v>16</v>
      </c>
      <c r="D2225" t="s">
        <v>3889</v>
      </c>
      <c r="E2225" t="s">
        <v>18</v>
      </c>
      <c r="F2225" t="s">
        <v>8437</v>
      </c>
      <c r="G2225" t="s">
        <v>8438</v>
      </c>
      <c r="H2225" t="s">
        <v>8439</v>
      </c>
      <c r="I2225" t="s">
        <v>34</v>
      </c>
      <c r="J2225" t="s">
        <v>1836</v>
      </c>
      <c r="K2225" t="s">
        <v>24</v>
      </c>
      <c r="L2225" t="s">
        <v>82</v>
      </c>
      <c r="M2225" t="s">
        <v>8440</v>
      </c>
      <c r="N2225" t="s">
        <v>46</v>
      </c>
      <c r="P2225" t="s">
        <v>12597</v>
      </c>
      <c r="Q2225" t="s">
        <v>11287</v>
      </c>
      <c r="R2225">
        <v>1</v>
      </c>
      <c r="S2225" t="s">
        <v>12593</v>
      </c>
      <c r="Y2225" s="4" t="s">
        <v>11479</v>
      </c>
      <c r="Z2225" s="9">
        <v>1</v>
      </c>
    </row>
    <row r="2226" spans="1:26" x14ac:dyDescent="0.25">
      <c r="A2226" t="s">
        <v>8435</v>
      </c>
      <c r="B2226" t="s">
        <v>8436</v>
      </c>
      <c r="C2226" t="s">
        <v>16</v>
      </c>
      <c r="D2226" t="s">
        <v>3889</v>
      </c>
      <c r="E2226" t="s">
        <v>18</v>
      </c>
      <c r="F2226" t="s">
        <v>8437</v>
      </c>
      <c r="G2226" t="s">
        <v>8438</v>
      </c>
      <c r="H2226" t="s">
        <v>8439</v>
      </c>
      <c r="I2226" t="s">
        <v>34</v>
      </c>
      <c r="J2226" t="s">
        <v>1836</v>
      </c>
      <c r="K2226" t="s">
        <v>24</v>
      </c>
      <c r="L2226" t="s">
        <v>82</v>
      </c>
      <c r="M2226" t="s">
        <v>8440</v>
      </c>
      <c r="N2226" t="s">
        <v>46</v>
      </c>
      <c r="P2226" t="s">
        <v>12598</v>
      </c>
      <c r="Q2226" t="s">
        <v>11287</v>
      </c>
      <c r="R2226">
        <v>1</v>
      </c>
      <c r="S2226" t="s">
        <v>12593</v>
      </c>
      <c r="Y2226" s="4" t="s">
        <v>11450</v>
      </c>
      <c r="Z2226" s="9">
        <v>1</v>
      </c>
    </row>
    <row r="2227" spans="1:26" x14ac:dyDescent="0.25">
      <c r="A2227" t="s">
        <v>8435</v>
      </c>
      <c r="B2227" t="s">
        <v>8436</v>
      </c>
      <c r="C2227" t="s">
        <v>16</v>
      </c>
      <c r="D2227" t="s">
        <v>3889</v>
      </c>
      <c r="E2227" t="s">
        <v>18</v>
      </c>
      <c r="F2227" t="s">
        <v>8437</v>
      </c>
      <c r="G2227" t="s">
        <v>8438</v>
      </c>
      <c r="H2227" t="s">
        <v>8439</v>
      </c>
      <c r="I2227" t="s">
        <v>34</v>
      </c>
      <c r="J2227" t="s">
        <v>1836</v>
      </c>
      <c r="K2227" t="s">
        <v>24</v>
      </c>
      <c r="L2227" t="s">
        <v>82</v>
      </c>
      <c r="M2227" t="s">
        <v>8440</v>
      </c>
      <c r="N2227" t="s">
        <v>46</v>
      </c>
      <c r="P2227" t="s">
        <v>12599</v>
      </c>
      <c r="Q2227" t="s">
        <v>11287</v>
      </c>
      <c r="R2227">
        <v>1</v>
      </c>
      <c r="S2227" t="s">
        <v>12593</v>
      </c>
      <c r="Y2227" s="4" t="s">
        <v>10292</v>
      </c>
      <c r="Z2227" s="9">
        <v>1</v>
      </c>
    </row>
    <row r="2228" spans="1:26" x14ac:dyDescent="0.25">
      <c r="A2228" t="s">
        <v>8435</v>
      </c>
      <c r="B2228" t="s">
        <v>8436</v>
      </c>
      <c r="C2228" t="s">
        <v>16</v>
      </c>
      <c r="D2228" t="s">
        <v>3889</v>
      </c>
      <c r="E2228" t="s">
        <v>18</v>
      </c>
      <c r="F2228" t="s">
        <v>8437</v>
      </c>
      <c r="G2228" t="s">
        <v>8438</v>
      </c>
      <c r="H2228" t="s">
        <v>8439</v>
      </c>
      <c r="I2228" t="s">
        <v>34</v>
      </c>
      <c r="J2228" t="s">
        <v>1836</v>
      </c>
      <c r="K2228" t="s">
        <v>24</v>
      </c>
      <c r="L2228" t="s">
        <v>82</v>
      </c>
      <c r="M2228" t="s">
        <v>8440</v>
      </c>
      <c r="N2228" t="s">
        <v>46</v>
      </c>
      <c r="P2228" t="s">
        <v>12600</v>
      </c>
      <c r="Q2228" t="s">
        <v>11287</v>
      </c>
      <c r="R2228">
        <v>1</v>
      </c>
      <c r="S2228" t="s">
        <v>12593</v>
      </c>
      <c r="Y2228" s="4" t="s">
        <v>12772</v>
      </c>
      <c r="Z2228" s="9">
        <v>1</v>
      </c>
    </row>
    <row r="2229" spans="1:26" x14ac:dyDescent="0.25">
      <c r="A2229" t="s">
        <v>8435</v>
      </c>
      <c r="B2229" t="s">
        <v>8436</v>
      </c>
      <c r="C2229" t="s">
        <v>16</v>
      </c>
      <c r="D2229" t="s">
        <v>3889</v>
      </c>
      <c r="E2229" t="s">
        <v>18</v>
      </c>
      <c r="F2229" t="s">
        <v>8437</v>
      </c>
      <c r="G2229" t="s">
        <v>8438</v>
      </c>
      <c r="H2229" t="s">
        <v>8439</v>
      </c>
      <c r="I2229" t="s">
        <v>34</v>
      </c>
      <c r="J2229" t="s">
        <v>1836</v>
      </c>
      <c r="K2229" t="s">
        <v>24</v>
      </c>
      <c r="L2229" t="s">
        <v>82</v>
      </c>
      <c r="M2229" t="s">
        <v>8440</v>
      </c>
      <c r="N2229" t="s">
        <v>46</v>
      </c>
      <c r="P2229" t="s">
        <v>12601</v>
      </c>
      <c r="Q2229" t="s">
        <v>11287</v>
      </c>
      <c r="R2229">
        <v>1</v>
      </c>
      <c r="S2229" t="s">
        <v>12593</v>
      </c>
      <c r="Y2229" s="4" t="s">
        <v>10424</v>
      </c>
      <c r="Z2229" s="9">
        <v>1</v>
      </c>
    </row>
    <row r="2230" spans="1:26" x14ac:dyDescent="0.25">
      <c r="A2230" t="s">
        <v>3439</v>
      </c>
      <c r="B2230" t="s">
        <v>3440</v>
      </c>
      <c r="C2230" t="s">
        <v>16</v>
      </c>
      <c r="D2230" t="s">
        <v>3441</v>
      </c>
      <c r="E2230" t="s">
        <v>695</v>
      </c>
      <c r="F2230" t="s">
        <v>3442</v>
      </c>
      <c r="G2230" t="s">
        <v>3443</v>
      </c>
      <c r="H2230" t="s">
        <v>3444</v>
      </c>
      <c r="I2230" t="s">
        <v>34</v>
      </c>
      <c r="J2230" t="s">
        <v>551</v>
      </c>
      <c r="K2230" t="s">
        <v>24</v>
      </c>
      <c r="L2230" t="s">
        <v>224</v>
      </c>
      <c r="M2230" t="s">
        <v>3445</v>
      </c>
      <c r="N2230" t="s">
        <v>46</v>
      </c>
      <c r="P2230" t="s">
        <v>12602</v>
      </c>
      <c r="Q2230" t="s">
        <v>10306</v>
      </c>
      <c r="R2230">
        <v>1</v>
      </c>
      <c r="S2230" t="s">
        <v>12603</v>
      </c>
      <c r="Y2230" s="4" t="s">
        <v>11029</v>
      </c>
      <c r="Z2230" s="9">
        <v>1</v>
      </c>
    </row>
    <row r="2231" spans="1:26" x14ac:dyDescent="0.25">
      <c r="A2231" t="s">
        <v>3439</v>
      </c>
      <c r="B2231" t="s">
        <v>3440</v>
      </c>
      <c r="C2231" t="s">
        <v>16</v>
      </c>
      <c r="D2231" t="s">
        <v>3441</v>
      </c>
      <c r="E2231" t="s">
        <v>695</v>
      </c>
      <c r="F2231" t="s">
        <v>3442</v>
      </c>
      <c r="G2231" t="s">
        <v>3443</v>
      </c>
      <c r="H2231" t="s">
        <v>3444</v>
      </c>
      <c r="I2231" t="s">
        <v>34</v>
      </c>
      <c r="J2231" t="s">
        <v>551</v>
      </c>
      <c r="K2231" t="s">
        <v>24</v>
      </c>
      <c r="L2231" t="s">
        <v>224</v>
      </c>
      <c r="M2231" t="s">
        <v>3445</v>
      </c>
      <c r="N2231" t="s">
        <v>46</v>
      </c>
      <c r="P2231" t="s">
        <v>12604</v>
      </c>
      <c r="Q2231" t="s">
        <v>10306</v>
      </c>
      <c r="R2231">
        <v>1</v>
      </c>
      <c r="S2231" t="s">
        <v>12603</v>
      </c>
      <c r="Y2231" s="4" t="s">
        <v>12922</v>
      </c>
      <c r="Z2231" s="9">
        <v>1</v>
      </c>
    </row>
    <row r="2232" spans="1:26" x14ac:dyDescent="0.25">
      <c r="A2232" t="s">
        <v>3439</v>
      </c>
      <c r="B2232" t="s">
        <v>3440</v>
      </c>
      <c r="C2232" t="s">
        <v>16</v>
      </c>
      <c r="D2232" t="s">
        <v>3441</v>
      </c>
      <c r="E2232" t="s">
        <v>695</v>
      </c>
      <c r="F2232" t="s">
        <v>3442</v>
      </c>
      <c r="G2232" t="s">
        <v>3443</v>
      </c>
      <c r="H2232" t="s">
        <v>3444</v>
      </c>
      <c r="I2232" t="s">
        <v>34</v>
      </c>
      <c r="J2232" t="s">
        <v>551</v>
      </c>
      <c r="K2232" t="s">
        <v>24</v>
      </c>
      <c r="L2232" t="s">
        <v>224</v>
      </c>
      <c r="M2232" t="s">
        <v>3445</v>
      </c>
      <c r="N2232" t="s">
        <v>46</v>
      </c>
      <c r="P2232" t="s">
        <v>12605</v>
      </c>
      <c r="Q2232" t="s">
        <v>10306</v>
      </c>
      <c r="R2232">
        <v>1</v>
      </c>
      <c r="S2232" t="s">
        <v>12603</v>
      </c>
      <c r="Y2232" s="4" t="s">
        <v>11467</v>
      </c>
      <c r="Z2232" s="9">
        <v>1</v>
      </c>
    </row>
    <row r="2233" spans="1:26" x14ac:dyDescent="0.25">
      <c r="A2233" t="s">
        <v>3439</v>
      </c>
      <c r="B2233" t="s">
        <v>3440</v>
      </c>
      <c r="C2233" t="s">
        <v>16</v>
      </c>
      <c r="D2233" t="s">
        <v>3441</v>
      </c>
      <c r="E2233" t="s">
        <v>695</v>
      </c>
      <c r="F2233" t="s">
        <v>3442</v>
      </c>
      <c r="G2233" t="s">
        <v>3443</v>
      </c>
      <c r="H2233" t="s">
        <v>3444</v>
      </c>
      <c r="I2233" t="s">
        <v>34</v>
      </c>
      <c r="J2233" t="s">
        <v>551</v>
      </c>
      <c r="K2233" t="s">
        <v>24</v>
      </c>
      <c r="L2233" t="s">
        <v>224</v>
      </c>
      <c r="M2233" t="s">
        <v>3445</v>
      </c>
      <c r="N2233" t="s">
        <v>46</v>
      </c>
      <c r="P2233" t="s">
        <v>10439</v>
      </c>
      <c r="Q2233" t="s">
        <v>10306</v>
      </c>
      <c r="R2233">
        <v>1</v>
      </c>
      <c r="S2233" t="s">
        <v>12603</v>
      </c>
      <c r="Y2233" s="4" t="s">
        <v>13193</v>
      </c>
      <c r="Z2233" s="9">
        <v>1</v>
      </c>
    </row>
    <row r="2234" spans="1:26" x14ac:dyDescent="0.25">
      <c r="A2234" t="s">
        <v>3439</v>
      </c>
      <c r="B2234" t="s">
        <v>3440</v>
      </c>
      <c r="C2234" t="s">
        <v>16</v>
      </c>
      <c r="D2234" t="s">
        <v>3441</v>
      </c>
      <c r="E2234" t="s">
        <v>695</v>
      </c>
      <c r="F2234" t="s">
        <v>3442</v>
      </c>
      <c r="G2234" t="s">
        <v>3443</v>
      </c>
      <c r="H2234" t="s">
        <v>3444</v>
      </c>
      <c r="I2234" t="s">
        <v>34</v>
      </c>
      <c r="J2234" t="s">
        <v>551</v>
      </c>
      <c r="K2234" t="s">
        <v>24</v>
      </c>
      <c r="L2234" t="s">
        <v>224</v>
      </c>
      <c r="M2234" t="s">
        <v>3445</v>
      </c>
      <c r="N2234" t="s">
        <v>46</v>
      </c>
      <c r="P2234" t="s">
        <v>11911</v>
      </c>
      <c r="Q2234" t="s">
        <v>10306</v>
      </c>
      <c r="R2234">
        <v>1</v>
      </c>
      <c r="S2234" t="s">
        <v>12603</v>
      </c>
      <c r="Y2234" s="4" t="s">
        <v>10357</v>
      </c>
      <c r="Z2234" s="9">
        <v>1</v>
      </c>
    </row>
    <row r="2235" spans="1:26" x14ac:dyDescent="0.25">
      <c r="A2235" t="s">
        <v>3439</v>
      </c>
      <c r="B2235" t="s">
        <v>3440</v>
      </c>
      <c r="C2235" t="s">
        <v>16</v>
      </c>
      <c r="D2235" t="s">
        <v>3441</v>
      </c>
      <c r="E2235" t="s">
        <v>695</v>
      </c>
      <c r="F2235" t="s">
        <v>3442</v>
      </c>
      <c r="G2235" t="s">
        <v>3443</v>
      </c>
      <c r="H2235" t="s">
        <v>3444</v>
      </c>
      <c r="I2235" t="s">
        <v>34</v>
      </c>
      <c r="J2235" t="s">
        <v>551</v>
      </c>
      <c r="K2235" t="s">
        <v>24</v>
      </c>
      <c r="L2235" t="s">
        <v>224</v>
      </c>
      <c r="M2235" t="s">
        <v>3445</v>
      </c>
      <c r="N2235" t="s">
        <v>46</v>
      </c>
      <c r="P2235" t="s">
        <v>12606</v>
      </c>
      <c r="Q2235" t="s">
        <v>10227</v>
      </c>
      <c r="R2235">
        <v>1</v>
      </c>
      <c r="S2235" t="s">
        <v>12603</v>
      </c>
      <c r="Y2235" s="4" t="s">
        <v>12444</v>
      </c>
      <c r="Z2235" s="9">
        <v>1</v>
      </c>
    </row>
    <row r="2236" spans="1:26" x14ac:dyDescent="0.25">
      <c r="A2236" t="s">
        <v>3439</v>
      </c>
      <c r="B2236" t="s">
        <v>3440</v>
      </c>
      <c r="C2236" t="s">
        <v>16</v>
      </c>
      <c r="D2236" t="s">
        <v>3441</v>
      </c>
      <c r="E2236" t="s">
        <v>695</v>
      </c>
      <c r="F2236" t="s">
        <v>3442</v>
      </c>
      <c r="G2236" t="s">
        <v>3443</v>
      </c>
      <c r="H2236" t="s">
        <v>3444</v>
      </c>
      <c r="I2236" t="s">
        <v>34</v>
      </c>
      <c r="J2236" t="s">
        <v>551</v>
      </c>
      <c r="K2236" t="s">
        <v>24</v>
      </c>
      <c r="L2236" t="s">
        <v>224</v>
      </c>
      <c r="M2236" t="s">
        <v>3445</v>
      </c>
      <c r="N2236" t="s">
        <v>46</v>
      </c>
      <c r="P2236" t="s">
        <v>10417</v>
      </c>
      <c r="Q2236" t="s">
        <v>10416</v>
      </c>
      <c r="R2236">
        <v>1</v>
      </c>
      <c r="S2236" t="s">
        <v>12603</v>
      </c>
      <c r="Y2236" s="4" t="s">
        <v>12365</v>
      </c>
      <c r="Z2236" s="9">
        <v>1</v>
      </c>
    </row>
    <row r="2237" spans="1:26" x14ac:dyDescent="0.25">
      <c r="A2237" t="s">
        <v>3439</v>
      </c>
      <c r="B2237" t="s">
        <v>3440</v>
      </c>
      <c r="C2237" t="s">
        <v>16</v>
      </c>
      <c r="D2237" t="s">
        <v>3441</v>
      </c>
      <c r="E2237" t="s">
        <v>695</v>
      </c>
      <c r="F2237" t="s">
        <v>3442</v>
      </c>
      <c r="G2237" t="s">
        <v>3443</v>
      </c>
      <c r="H2237" t="s">
        <v>3444</v>
      </c>
      <c r="I2237" t="s">
        <v>34</v>
      </c>
      <c r="J2237" t="s">
        <v>551</v>
      </c>
      <c r="K2237" t="s">
        <v>24</v>
      </c>
      <c r="L2237" t="s">
        <v>224</v>
      </c>
      <c r="M2237" t="s">
        <v>3445</v>
      </c>
      <c r="N2237" t="s">
        <v>46</v>
      </c>
      <c r="P2237" t="s">
        <v>12607</v>
      </c>
      <c r="Q2237" t="s">
        <v>10416</v>
      </c>
      <c r="R2237">
        <v>1</v>
      </c>
      <c r="S2237" t="s">
        <v>12603</v>
      </c>
      <c r="Y2237" s="4" t="s">
        <v>12109</v>
      </c>
      <c r="Z2237" s="9">
        <v>1</v>
      </c>
    </row>
    <row r="2238" spans="1:26" x14ac:dyDescent="0.25">
      <c r="A2238" t="s">
        <v>3439</v>
      </c>
      <c r="B2238" t="s">
        <v>3440</v>
      </c>
      <c r="C2238" t="s">
        <v>16</v>
      </c>
      <c r="D2238" t="s">
        <v>3441</v>
      </c>
      <c r="E2238" t="s">
        <v>695</v>
      </c>
      <c r="F2238" t="s">
        <v>3442</v>
      </c>
      <c r="G2238" t="s">
        <v>3443</v>
      </c>
      <c r="H2238" t="s">
        <v>3444</v>
      </c>
      <c r="I2238" t="s">
        <v>34</v>
      </c>
      <c r="J2238" t="s">
        <v>551</v>
      </c>
      <c r="K2238" t="s">
        <v>24</v>
      </c>
      <c r="L2238" t="s">
        <v>224</v>
      </c>
      <c r="M2238" t="s">
        <v>3445</v>
      </c>
      <c r="N2238" t="s">
        <v>46</v>
      </c>
      <c r="P2238" t="s">
        <v>12608</v>
      </c>
      <c r="Q2238" t="s">
        <v>10416</v>
      </c>
      <c r="R2238">
        <v>1</v>
      </c>
      <c r="S2238" t="s">
        <v>12603</v>
      </c>
      <c r="Y2238" s="4" t="s">
        <v>11976</v>
      </c>
      <c r="Z2238" s="9">
        <v>1</v>
      </c>
    </row>
    <row r="2239" spans="1:26" x14ac:dyDescent="0.25">
      <c r="A2239" t="s">
        <v>3439</v>
      </c>
      <c r="B2239" t="s">
        <v>3440</v>
      </c>
      <c r="C2239" t="s">
        <v>16</v>
      </c>
      <c r="D2239" t="s">
        <v>3441</v>
      </c>
      <c r="E2239" t="s">
        <v>695</v>
      </c>
      <c r="F2239" t="s">
        <v>3442</v>
      </c>
      <c r="G2239" t="s">
        <v>3443</v>
      </c>
      <c r="H2239" t="s">
        <v>3444</v>
      </c>
      <c r="I2239" t="s">
        <v>34</v>
      </c>
      <c r="J2239" t="s">
        <v>551</v>
      </c>
      <c r="K2239" t="s">
        <v>24</v>
      </c>
      <c r="L2239" t="s">
        <v>224</v>
      </c>
      <c r="M2239" t="s">
        <v>3445</v>
      </c>
      <c r="N2239" t="s">
        <v>46</v>
      </c>
      <c r="P2239" t="s">
        <v>12609</v>
      </c>
      <c r="Q2239" t="s">
        <v>10198</v>
      </c>
      <c r="R2239">
        <v>1</v>
      </c>
      <c r="S2239" t="s">
        <v>12603</v>
      </c>
      <c r="Y2239" s="4" t="s">
        <v>11009</v>
      </c>
      <c r="Z2239" s="9">
        <v>1</v>
      </c>
    </row>
    <row r="2240" spans="1:26" x14ac:dyDescent="0.25">
      <c r="A2240" t="s">
        <v>3439</v>
      </c>
      <c r="B2240" t="s">
        <v>3440</v>
      </c>
      <c r="C2240" t="s">
        <v>16</v>
      </c>
      <c r="D2240" t="s">
        <v>3441</v>
      </c>
      <c r="E2240" t="s">
        <v>695</v>
      </c>
      <c r="F2240" t="s">
        <v>3442</v>
      </c>
      <c r="G2240" t="s">
        <v>3443</v>
      </c>
      <c r="H2240" t="s">
        <v>3444</v>
      </c>
      <c r="I2240" t="s">
        <v>34</v>
      </c>
      <c r="J2240" t="s">
        <v>551</v>
      </c>
      <c r="K2240" t="s">
        <v>24</v>
      </c>
      <c r="L2240" t="s">
        <v>224</v>
      </c>
      <c r="M2240" t="s">
        <v>3445</v>
      </c>
      <c r="N2240" t="s">
        <v>46</v>
      </c>
      <c r="P2240" t="s">
        <v>12610</v>
      </c>
      <c r="Q2240" t="s">
        <v>10309</v>
      </c>
      <c r="R2240">
        <v>1</v>
      </c>
      <c r="S2240" t="s">
        <v>12603</v>
      </c>
      <c r="Y2240" s="4" t="s">
        <v>11278</v>
      </c>
      <c r="Z2240" s="9">
        <v>1</v>
      </c>
    </row>
    <row r="2241" spans="1:26" x14ac:dyDescent="0.25">
      <c r="A2241" t="s">
        <v>3439</v>
      </c>
      <c r="B2241" t="s">
        <v>3440</v>
      </c>
      <c r="C2241" t="s">
        <v>16</v>
      </c>
      <c r="D2241" t="s">
        <v>3441</v>
      </c>
      <c r="E2241" t="s">
        <v>695</v>
      </c>
      <c r="F2241" t="s">
        <v>3442</v>
      </c>
      <c r="G2241" t="s">
        <v>3443</v>
      </c>
      <c r="H2241" t="s">
        <v>3444</v>
      </c>
      <c r="I2241" t="s">
        <v>34</v>
      </c>
      <c r="J2241" t="s">
        <v>551</v>
      </c>
      <c r="K2241" t="s">
        <v>24</v>
      </c>
      <c r="L2241" t="s">
        <v>224</v>
      </c>
      <c r="M2241" t="s">
        <v>3445</v>
      </c>
      <c r="N2241" t="s">
        <v>46</v>
      </c>
      <c r="P2241" t="s">
        <v>10330</v>
      </c>
      <c r="Q2241" t="s">
        <v>10309</v>
      </c>
      <c r="R2241">
        <v>1</v>
      </c>
      <c r="S2241" t="s">
        <v>12603</v>
      </c>
      <c r="Y2241" s="4" t="s">
        <v>11422</v>
      </c>
      <c r="Z2241" s="9">
        <v>1</v>
      </c>
    </row>
    <row r="2242" spans="1:26" x14ac:dyDescent="0.25">
      <c r="A2242" t="s">
        <v>3439</v>
      </c>
      <c r="B2242" t="s">
        <v>3440</v>
      </c>
      <c r="C2242" t="s">
        <v>16</v>
      </c>
      <c r="D2242" t="s">
        <v>3441</v>
      </c>
      <c r="E2242" t="s">
        <v>695</v>
      </c>
      <c r="F2242" t="s">
        <v>3442</v>
      </c>
      <c r="G2242" t="s">
        <v>3443</v>
      </c>
      <c r="H2242" t="s">
        <v>3444</v>
      </c>
      <c r="I2242" t="s">
        <v>34</v>
      </c>
      <c r="J2242" t="s">
        <v>551</v>
      </c>
      <c r="K2242" t="s">
        <v>24</v>
      </c>
      <c r="L2242" t="s">
        <v>224</v>
      </c>
      <c r="M2242" t="s">
        <v>3445</v>
      </c>
      <c r="N2242" t="s">
        <v>46</v>
      </c>
      <c r="P2242" t="s">
        <v>12611</v>
      </c>
      <c r="Q2242" t="s">
        <v>10309</v>
      </c>
      <c r="R2242">
        <v>1</v>
      </c>
      <c r="S2242" t="s">
        <v>12603</v>
      </c>
      <c r="Y2242" s="4" t="s">
        <v>12259</v>
      </c>
      <c r="Z2242" s="9">
        <v>1</v>
      </c>
    </row>
    <row r="2243" spans="1:26" x14ac:dyDescent="0.25">
      <c r="A2243" t="s">
        <v>3439</v>
      </c>
      <c r="B2243" t="s">
        <v>3440</v>
      </c>
      <c r="C2243" t="s">
        <v>16</v>
      </c>
      <c r="D2243" t="s">
        <v>3441</v>
      </c>
      <c r="E2243" t="s">
        <v>695</v>
      </c>
      <c r="F2243" t="s">
        <v>3442</v>
      </c>
      <c r="G2243" t="s">
        <v>3443</v>
      </c>
      <c r="H2243" t="s">
        <v>3444</v>
      </c>
      <c r="I2243" t="s">
        <v>34</v>
      </c>
      <c r="J2243" t="s">
        <v>551</v>
      </c>
      <c r="K2243" t="s">
        <v>24</v>
      </c>
      <c r="L2243" t="s">
        <v>224</v>
      </c>
      <c r="M2243" t="s">
        <v>3445</v>
      </c>
      <c r="N2243" t="s">
        <v>46</v>
      </c>
      <c r="P2243" t="s">
        <v>12612</v>
      </c>
      <c r="Q2243" t="s">
        <v>10531</v>
      </c>
      <c r="R2243">
        <v>1</v>
      </c>
      <c r="S2243" t="s">
        <v>12603</v>
      </c>
      <c r="Y2243" s="4" t="s">
        <v>12009</v>
      </c>
      <c r="Z2243" s="9">
        <v>1</v>
      </c>
    </row>
    <row r="2244" spans="1:26" x14ac:dyDescent="0.25">
      <c r="A2244" t="s">
        <v>3439</v>
      </c>
      <c r="B2244" t="s">
        <v>3440</v>
      </c>
      <c r="C2244" t="s">
        <v>16</v>
      </c>
      <c r="D2244" t="s">
        <v>3441</v>
      </c>
      <c r="E2244" t="s">
        <v>695</v>
      </c>
      <c r="F2244" t="s">
        <v>3442</v>
      </c>
      <c r="G2244" t="s">
        <v>3443</v>
      </c>
      <c r="H2244" t="s">
        <v>3444</v>
      </c>
      <c r="I2244" t="s">
        <v>34</v>
      </c>
      <c r="J2244" t="s">
        <v>551</v>
      </c>
      <c r="K2244" t="s">
        <v>24</v>
      </c>
      <c r="L2244" t="s">
        <v>224</v>
      </c>
      <c r="M2244" t="s">
        <v>3445</v>
      </c>
      <c r="N2244" t="s">
        <v>46</v>
      </c>
      <c r="P2244" t="s">
        <v>12613</v>
      </c>
      <c r="Q2244" t="s">
        <v>10531</v>
      </c>
      <c r="R2244">
        <v>1</v>
      </c>
      <c r="S2244" t="s">
        <v>12603</v>
      </c>
      <c r="Y2244" s="4" t="s">
        <v>11335</v>
      </c>
      <c r="Z2244" s="9">
        <v>1</v>
      </c>
    </row>
    <row r="2245" spans="1:26" x14ac:dyDescent="0.25">
      <c r="A2245" t="s">
        <v>3439</v>
      </c>
      <c r="B2245" t="s">
        <v>3440</v>
      </c>
      <c r="C2245" t="s">
        <v>16</v>
      </c>
      <c r="D2245" t="s">
        <v>3441</v>
      </c>
      <c r="E2245" t="s">
        <v>695</v>
      </c>
      <c r="F2245" t="s">
        <v>3442</v>
      </c>
      <c r="G2245" t="s">
        <v>3443</v>
      </c>
      <c r="H2245" t="s">
        <v>3444</v>
      </c>
      <c r="I2245" t="s">
        <v>34</v>
      </c>
      <c r="J2245" t="s">
        <v>551</v>
      </c>
      <c r="K2245" t="s">
        <v>24</v>
      </c>
      <c r="L2245" t="s">
        <v>224</v>
      </c>
      <c r="M2245" t="s">
        <v>3445</v>
      </c>
      <c r="N2245" t="s">
        <v>46</v>
      </c>
      <c r="P2245" t="s">
        <v>12614</v>
      </c>
      <c r="Q2245" t="s">
        <v>10531</v>
      </c>
      <c r="R2245">
        <v>1</v>
      </c>
      <c r="S2245" t="s">
        <v>12603</v>
      </c>
      <c r="Y2245" s="4" t="s">
        <v>10527</v>
      </c>
      <c r="Z2245" s="9">
        <v>1</v>
      </c>
    </row>
    <row r="2246" spans="1:26" x14ac:dyDescent="0.25">
      <c r="A2246" t="s">
        <v>3602</v>
      </c>
      <c r="B2246" t="s">
        <v>3440</v>
      </c>
      <c r="C2246" t="s">
        <v>16</v>
      </c>
      <c r="D2246" t="s">
        <v>3441</v>
      </c>
      <c r="E2246" t="s">
        <v>695</v>
      </c>
      <c r="F2246" t="s">
        <v>3603</v>
      </c>
      <c r="G2246" t="s">
        <v>3604</v>
      </c>
      <c r="H2246" t="s">
        <v>3605</v>
      </c>
      <c r="I2246" t="s">
        <v>34</v>
      </c>
      <c r="J2246" t="s">
        <v>551</v>
      </c>
      <c r="K2246" t="s">
        <v>24</v>
      </c>
      <c r="L2246" t="s">
        <v>224</v>
      </c>
      <c r="M2246" t="s">
        <v>3606</v>
      </c>
      <c r="N2246" t="s">
        <v>46</v>
      </c>
      <c r="P2246" t="s">
        <v>12105</v>
      </c>
      <c r="Q2246" t="s">
        <v>10416</v>
      </c>
      <c r="R2246">
        <v>1</v>
      </c>
      <c r="S2246" t="s">
        <v>12615</v>
      </c>
      <c r="Y2246" s="4" t="s">
        <v>8214</v>
      </c>
      <c r="Z2246" s="9">
        <v>1</v>
      </c>
    </row>
    <row r="2247" spans="1:26" x14ac:dyDescent="0.25">
      <c r="A2247" t="s">
        <v>3602</v>
      </c>
      <c r="B2247" t="s">
        <v>3440</v>
      </c>
      <c r="C2247" t="s">
        <v>16</v>
      </c>
      <c r="D2247" t="s">
        <v>3441</v>
      </c>
      <c r="E2247" t="s">
        <v>695</v>
      </c>
      <c r="F2247" t="s">
        <v>3603</v>
      </c>
      <c r="G2247" t="s">
        <v>3604</v>
      </c>
      <c r="H2247" t="s">
        <v>3605</v>
      </c>
      <c r="I2247" t="s">
        <v>34</v>
      </c>
      <c r="J2247" t="s">
        <v>551</v>
      </c>
      <c r="K2247" t="s">
        <v>24</v>
      </c>
      <c r="L2247" t="s">
        <v>224</v>
      </c>
      <c r="M2247" t="s">
        <v>3606</v>
      </c>
      <c r="N2247" t="s">
        <v>46</v>
      </c>
      <c r="P2247" t="s">
        <v>12616</v>
      </c>
      <c r="Q2247" t="s">
        <v>10416</v>
      </c>
      <c r="R2247">
        <v>1</v>
      </c>
      <c r="S2247" t="s">
        <v>12615</v>
      </c>
      <c r="Y2247" s="4" t="s">
        <v>12925</v>
      </c>
      <c r="Z2247" s="9">
        <v>1</v>
      </c>
    </row>
    <row r="2248" spans="1:26" x14ac:dyDescent="0.25">
      <c r="A2248" t="s">
        <v>3602</v>
      </c>
      <c r="B2248" t="s">
        <v>3440</v>
      </c>
      <c r="C2248" t="s">
        <v>16</v>
      </c>
      <c r="D2248" t="s">
        <v>3441</v>
      </c>
      <c r="E2248" t="s">
        <v>695</v>
      </c>
      <c r="F2248" t="s">
        <v>3603</v>
      </c>
      <c r="G2248" t="s">
        <v>3604</v>
      </c>
      <c r="H2248" t="s">
        <v>3605</v>
      </c>
      <c r="I2248" t="s">
        <v>34</v>
      </c>
      <c r="J2248" t="s">
        <v>551</v>
      </c>
      <c r="K2248" t="s">
        <v>24</v>
      </c>
      <c r="L2248" t="s">
        <v>224</v>
      </c>
      <c r="M2248" t="s">
        <v>3606</v>
      </c>
      <c r="N2248" t="s">
        <v>46</v>
      </c>
      <c r="P2248" t="s">
        <v>12617</v>
      </c>
      <c r="Q2248" t="s">
        <v>11941</v>
      </c>
      <c r="R2248">
        <v>1</v>
      </c>
      <c r="S2248" t="s">
        <v>12615</v>
      </c>
      <c r="Y2248" s="4" t="s">
        <v>12075</v>
      </c>
      <c r="Z2248" s="9">
        <v>1</v>
      </c>
    </row>
    <row r="2249" spans="1:26" x14ac:dyDescent="0.25">
      <c r="A2249" t="s">
        <v>3602</v>
      </c>
      <c r="B2249" t="s">
        <v>3440</v>
      </c>
      <c r="C2249" t="s">
        <v>16</v>
      </c>
      <c r="D2249" t="s">
        <v>3441</v>
      </c>
      <c r="E2249" t="s">
        <v>695</v>
      </c>
      <c r="F2249" t="s">
        <v>3603</v>
      </c>
      <c r="G2249" t="s">
        <v>3604</v>
      </c>
      <c r="H2249" t="s">
        <v>3605</v>
      </c>
      <c r="I2249" t="s">
        <v>34</v>
      </c>
      <c r="J2249" t="s">
        <v>551</v>
      </c>
      <c r="K2249" t="s">
        <v>24</v>
      </c>
      <c r="L2249" t="s">
        <v>224</v>
      </c>
      <c r="M2249" t="s">
        <v>3606</v>
      </c>
      <c r="N2249" t="s">
        <v>46</v>
      </c>
      <c r="P2249" t="s">
        <v>10330</v>
      </c>
      <c r="Q2249" t="s">
        <v>12618</v>
      </c>
      <c r="R2249">
        <v>2</v>
      </c>
      <c r="S2249" t="s">
        <v>12615</v>
      </c>
      <c r="Y2249" s="4" t="s">
        <v>12660</v>
      </c>
      <c r="Z2249" s="9">
        <v>1</v>
      </c>
    </row>
    <row r="2250" spans="1:26" x14ac:dyDescent="0.25">
      <c r="A2250" t="s">
        <v>3602</v>
      </c>
      <c r="B2250" t="s">
        <v>3440</v>
      </c>
      <c r="C2250" t="s">
        <v>16</v>
      </c>
      <c r="D2250" t="s">
        <v>3441</v>
      </c>
      <c r="E2250" t="s">
        <v>695</v>
      </c>
      <c r="F2250" t="s">
        <v>3603</v>
      </c>
      <c r="G2250" t="s">
        <v>3604</v>
      </c>
      <c r="H2250" t="s">
        <v>3605</v>
      </c>
      <c r="I2250" t="s">
        <v>34</v>
      </c>
      <c r="J2250" t="s">
        <v>551</v>
      </c>
      <c r="K2250" t="s">
        <v>24</v>
      </c>
      <c r="L2250" t="s">
        <v>224</v>
      </c>
      <c r="M2250" t="s">
        <v>3606</v>
      </c>
      <c r="N2250" t="s">
        <v>46</v>
      </c>
      <c r="P2250" t="s">
        <v>12619</v>
      </c>
      <c r="Q2250" t="s">
        <v>11941</v>
      </c>
      <c r="R2250">
        <v>1</v>
      </c>
      <c r="S2250" t="s">
        <v>12615</v>
      </c>
      <c r="Y2250" s="4" t="s">
        <v>11934</v>
      </c>
      <c r="Z2250" s="9">
        <v>1</v>
      </c>
    </row>
    <row r="2251" spans="1:26" x14ac:dyDescent="0.25">
      <c r="A2251" t="s">
        <v>3602</v>
      </c>
      <c r="B2251" t="s">
        <v>3440</v>
      </c>
      <c r="C2251" t="s">
        <v>16</v>
      </c>
      <c r="D2251" t="s">
        <v>3441</v>
      </c>
      <c r="E2251" t="s">
        <v>695</v>
      </c>
      <c r="F2251" t="s">
        <v>3603</v>
      </c>
      <c r="G2251" t="s">
        <v>3604</v>
      </c>
      <c r="H2251" t="s">
        <v>3605</v>
      </c>
      <c r="I2251" t="s">
        <v>34</v>
      </c>
      <c r="J2251" t="s">
        <v>551</v>
      </c>
      <c r="K2251" t="s">
        <v>24</v>
      </c>
      <c r="L2251" t="s">
        <v>224</v>
      </c>
      <c r="M2251" t="s">
        <v>3606</v>
      </c>
      <c r="N2251" t="s">
        <v>46</v>
      </c>
      <c r="P2251" t="s">
        <v>12620</v>
      </c>
      <c r="Q2251" t="s">
        <v>11941</v>
      </c>
      <c r="R2251">
        <v>1</v>
      </c>
      <c r="S2251" t="s">
        <v>12615</v>
      </c>
      <c r="Y2251" s="4" t="s">
        <v>12661</v>
      </c>
      <c r="Z2251" s="9">
        <v>1</v>
      </c>
    </row>
    <row r="2252" spans="1:26" x14ac:dyDescent="0.25">
      <c r="A2252" t="s">
        <v>3602</v>
      </c>
      <c r="B2252" t="s">
        <v>3440</v>
      </c>
      <c r="C2252" t="s">
        <v>16</v>
      </c>
      <c r="D2252" t="s">
        <v>3441</v>
      </c>
      <c r="E2252" t="s">
        <v>695</v>
      </c>
      <c r="F2252" t="s">
        <v>3603</v>
      </c>
      <c r="G2252" t="s">
        <v>3604</v>
      </c>
      <c r="H2252" t="s">
        <v>3605</v>
      </c>
      <c r="I2252" t="s">
        <v>34</v>
      </c>
      <c r="J2252" t="s">
        <v>551</v>
      </c>
      <c r="K2252" t="s">
        <v>24</v>
      </c>
      <c r="L2252" t="s">
        <v>224</v>
      </c>
      <c r="M2252" t="s">
        <v>3606</v>
      </c>
      <c r="N2252" t="s">
        <v>46</v>
      </c>
      <c r="P2252" t="s">
        <v>10629</v>
      </c>
      <c r="Q2252" t="s">
        <v>11941</v>
      </c>
      <c r="R2252">
        <v>1</v>
      </c>
      <c r="S2252" t="s">
        <v>12615</v>
      </c>
      <c r="Y2252" s="4" t="s">
        <v>11317</v>
      </c>
      <c r="Z2252" s="9">
        <v>1</v>
      </c>
    </row>
    <row r="2253" spans="1:26" x14ac:dyDescent="0.25">
      <c r="A2253" t="s">
        <v>3602</v>
      </c>
      <c r="B2253" t="s">
        <v>3440</v>
      </c>
      <c r="C2253" t="s">
        <v>16</v>
      </c>
      <c r="D2253" t="s">
        <v>3441</v>
      </c>
      <c r="E2253" t="s">
        <v>695</v>
      </c>
      <c r="F2253" t="s">
        <v>3603</v>
      </c>
      <c r="G2253" t="s">
        <v>3604</v>
      </c>
      <c r="H2253" t="s">
        <v>3605</v>
      </c>
      <c r="I2253" t="s">
        <v>34</v>
      </c>
      <c r="J2253" t="s">
        <v>551</v>
      </c>
      <c r="K2253" t="s">
        <v>24</v>
      </c>
      <c r="L2253" t="s">
        <v>224</v>
      </c>
      <c r="M2253" t="s">
        <v>3606</v>
      </c>
      <c r="N2253" t="s">
        <v>46</v>
      </c>
      <c r="P2253" t="s">
        <v>12621</v>
      </c>
      <c r="Q2253" t="s">
        <v>10274</v>
      </c>
      <c r="R2253">
        <v>1</v>
      </c>
      <c r="S2253" t="s">
        <v>12615</v>
      </c>
      <c r="Y2253" s="4" t="s">
        <v>12725</v>
      </c>
      <c r="Z2253" s="9">
        <v>1</v>
      </c>
    </row>
    <row r="2254" spans="1:26" x14ac:dyDescent="0.25">
      <c r="A2254" t="s">
        <v>3602</v>
      </c>
      <c r="B2254" t="s">
        <v>3440</v>
      </c>
      <c r="C2254" t="s">
        <v>16</v>
      </c>
      <c r="D2254" t="s">
        <v>3441</v>
      </c>
      <c r="E2254" t="s">
        <v>695</v>
      </c>
      <c r="F2254" t="s">
        <v>3603</v>
      </c>
      <c r="G2254" t="s">
        <v>3604</v>
      </c>
      <c r="H2254" t="s">
        <v>3605</v>
      </c>
      <c r="I2254" t="s">
        <v>34</v>
      </c>
      <c r="J2254" t="s">
        <v>551</v>
      </c>
      <c r="K2254" t="s">
        <v>24</v>
      </c>
      <c r="L2254" t="s">
        <v>224</v>
      </c>
      <c r="M2254" t="s">
        <v>3606</v>
      </c>
      <c r="N2254" t="s">
        <v>46</v>
      </c>
      <c r="P2254" t="s">
        <v>10417</v>
      </c>
      <c r="Q2254" t="s">
        <v>12622</v>
      </c>
      <c r="R2254">
        <v>2</v>
      </c>
      <c r="S2254" t="s">
        <v>12615</v>
      </c>
      <c r="Y2254" s="4" t="s">
        <v>13163</v>
      </c>
      <c r="Z2254" s="9">
        <v>1</v>
      </c>
    </row>
    <row r="2255" spans="1:26" x14ac:dyDescent="0.25">
      <c r="A2255" t="s">
        <v>3602</v>
      </c>
      <c r="B2255" t="s">
        <v>3440</v>
      </c>
      <c r="C2255" t="s">
        <v>16</v>
      </c>
      <c r="D2255" t="s">
        <v>3441</v>
      </c>
      <c r="E2255" t="s">
        <v>695</v>
      </c>
      <c r="F2255" t="s">
        <v>3603</v>
      </c>
      <c r="G2255" t="s">
        <v>3604</v>
      </c>
      <c r="H2255" t="s">
        <v>3605</v>
      </c>
      <c r="I2255" t="s">
        <v>34</v>
      </c>
      <c r="J2255" t="s">
        <v>551</v>
      </c>
      <c r="K2255" t="s">
        <v>24</v>
      </c>
      <c r="L2255" t="s">
        <v>224</v>
      </c>
      <c r="M2255" t="s">
        <v>3606</v>
      </c>
      <c r="N2255" t="s">
        <v>46</v>
      </c>
      <c r="P2255" t="s">
        <v>12623</v>
      </c>
      <c r="Q2255" t="s">
        <v>10274</v>
      </c>
      <c r="R2255">
        <v>1</v>
      </c>
      <c r="S2255" t="s">
        <v>12615</v>
      </c>
      <c r="Y2255" s="4" t="s">
        <v>10973</v>
      </c>
      <c r="Z2255" s="9">
        <v>1</v>
      </c>
    </row>
    <row r="2256" spans="1:26" x14ac:dyDescent="0.25">
      <c r="A2256" t="s">
        <v>3602</v>
      </c>
      <c r="B2256" t="s">
        <v>3440</v>
      </c>
      <c r="C2256" t="s">
        <v>16</v>
      </c>
      <c r="D2256" t="s">
        <v>3441</v>
      </c>
      <c r="E2256" t="s">
        <v>695</v>
      </c>
      <c r="F2256" t="s">
        <v>3603</v>
      </c>
      <c r="G2256" t="s">
        <v>3604</v>
      </c>
      <c r="H2256" t="s">
        <v>3605</v>
      </c>
      <c r="I2256" t="s">
        <v>34</v>
      </c>
      <c r="J2256" t="s">
        <v>551</v>
      </c>
      <c r="K2256" t="s">
        <v>24</v>
      </c>
      <c r="L2256" t="s">
        <v>224</v>
      </c>
      <c r="M2256" t="s">
        <v>3606</v>
      </c>
      <c r="N2256" t="s">
        <v>46</v>
      </c>
      <c r="P2256" t="s">
        <v>12624</v>
      </c>
      <c r="Q2256" t="s">
        <v>10274</v>
      </c>
      <c r="R2256">
        <v>1</v>
      </c>
      <c r="S2256" t="s">
        <v>12615</v>
      </c>
      <c r="Y2256" s="4" t="s">
        <v>11567</v>
      </c>
      <c r="Z2256" s="9">
        <v>1</v>
      </c>
    </row>
    <row r="2257" spans="1:26" x14ac:dyDescent="0.25">
      <c r="A2257" t="s">
        <v>3602</v>
      </c>
      <c r="B2257" t="s">
        <v>3440</v>
      </c>
      <c r="C2257" t="s">
        <v>16</v>
      </c>
      <c r="D2257" t="s">
        <v>3441</v>
      </c>
      <c r="E2257" t="s">
        <v>695</v>
      </c>
      <c r="F2257" t="s">
        <v>3603</v>
      </c>
      <c r="G2257" t="s">
        <v>3604</v>
      </c>
      <c r="H2257" t="s">
        <v>3605</v>
      </c>
      <c r="I2257" t="s">
        <v>34</v>
      </c>
      <c r="J2257" t="s">
        <v>551</v>
      </c>
      <c r="K2257" t="s">
        <v>24</v>
      </c>
      <c r="L2257" t="s">
        <v>224</v>
      </c>
      <c r="M2257" t="s">
        <v>3606</v>
      </c>
      <c r="N2257" t="s">
        <v>46</v>
      </c>
      <c r="P2257" t="s">
        <v>11661</v>
      </c>
      <c r="Q2257" t="s">
        <v>10274</v>
      </c>
      <c r="R2257">
        <v>1</v>
      </c>
      <c r="S2257" t="s">
        <v>12615</v>
      </c>
      <c r="Y2257" s="4" t="s">
        <v>11123</v>
      </c>
      <c r="Z2257" s="9">
        <v>1</v>
      </c>
    </row>
    <row r="2258" spans="1:26" x14ac:dyDescent="0.25">
      <c r="A2258" t="s">
        <v>3602</v>
      </c>
      <c r="B2258" t="s">
        <v>3440</v>
      </c>
      <c r="C2258" t="s">
        <v>16</v>
      </c>
      <c r="D2258" t="s">
        <v>3441</v>
      </c>
      <c r="E2258" t="s">
        <v>695</v>
      </c>
      <c r="F2258" t="s">
        <v>3603</v>
      </c>
      <c r="G2258" t="s">
        <v>3604</v>
      </c>
      <c r="H2258" t="s">
        <v>3605</v>
      </c>
      <c r="I2258" t="s">
        <v>34</v>
      </c>
      <c r="J2258" t="s">
        <v>551</v>
      </c>
      <c r="K2258" t="s">
        <v>24</v>
      </c>
      <c r="L2258" t="s">
        <v>224</v>
      </c>
      <c r="M2258" t="s">
        <v>3606</v>
      </c>
      <c r="N2258" t="s">
        <v>46</v>
      </c>
      <c r="P2258" t="s">
        <v>12625</v>
      </c>
      <c r="Q2258" t="s">
        <v>10187</v>
      </c>
      <c r="R2258">
        <v>1</v>
      </c>
      <c r="S2258" t="s">
        <v>12615</v>
      </c>
      <c r="Y2258" s="4" t="s">
        <v>10941</v>
      </c>
      <c r="Z2258" s="9">
        <v>1</v>
      </c>
    </row>
    <row r="2259" spans="1:26" x14ac:dyDescent="0.25">
      <c r="A2259" t="s">
        <v>3602</v>
      </c>
      <c r="B2259" t="s">
        <v>3440</v>
      </c>
      <c r="C2259" t="s">
        <v>16</v>
      </c>
      <c r="D2259" t="s">
        <v>3441</v>
      </c>
      <c r="E2259" t="s">
        <v>695</v>
      </c>
      <c r="F2259" t="s">
        <v>3603</v>
      </c>
      <c r="G2259" t="s">
        <v>3604</v>
      </c>
      <c r="H2259" t="s">
        <v>3605</v>
      </c>
      <c r="I2259" t="s">
        <v>34</v>
      </c>
      <c r="J2259" t="s">
        <v>551</v>
      </c>
      <c r="K2259" t="s">
        <v>24</v>
      </c>
      <c r="L2259" t="s">
        <v>224</v>
      </c>
      <c r="M2259" t="s">
        <v>3606</v>
      </c>
      <c r="N2259" t="s">
        <v>46</v>
      </c>
      <c r="P2259" t="s">
        <v>12614</v>
      </c>
      <c r="Q2259" t="s">
        <v>10187</v>
      </c>
      <c r="R2259">
        <v>1</v>
      </c>
      <c r="S2259" t="s">
        <v>12615</v>
      </c>
      <c r="Y2259" s="4" t="s">
        <v>10715</v>
      </c>
      <c r="Z2259" s="9">
        <v>1</v>
      </c>
    </row>
    <row r="2260" spans="1:26" x14ac:dyDescent="0.25">
      <c r="A2260" t="s">
        <v>3602</v>
      </c>
      <c r="B2260" t="s">
        <v>3440</v>
      </c>
      <c r="C2260" t="s">
        <v>16</v>
      </c>
      <c r="D2260" t="s">
        <v>3441</v>
      </c>
      <c r="E2260" t="s">
        <v>695</v>
      </c>
      <c r="F2260" t="s">
        <v>3603</v>
      </c>
      <c r="G2260" t="s">
        <v>3604</v>
      </c>
      <c r="H2260" t="s">
        <v>3605</v>
      </c>
      <c r="I2260" t="s">
        <v>34</v>
      </c>
      <c r="J2260" t="s">
        <v>551</v>
      </c>
      <c r="K2260" t="s">
        <v>24</v>
      </c>
      <c r="L2260" t="s">
        <v>224</v>
      </c>
      <c r="M2260" t="s">
        <v>3606</v>
      </c>
      <c r="N2260" t="s">
        <v>46</v>
      </c>
      <c r="P2260" t="s">
        <v>12061</v>
      </c>
      <c r="Q2260" t="s">
        <v>10187</v>
      </c>
      <c r="R2260">
        <v>1</v>
      </c>
      <c r="S2260" t="s">
        <v>12615</v>
      </c>
      <c r="Y2260" s="4" t="s">
        <v>12883</v>
      </c>
      <c r="Z2260" s="9">
        <v>1</v>
      </c>
    </row>
    <row r="2261" spans="1:26" x14ac:dyDescent="0.25">
      <c r="A2261" t="s">
        <v>3602</v>
      </c>
      <c r="B2261" t="s">
        <v>3440</v>
      </c>
      <c r="C2261" t="s">
        <v>16</v>
      </c>
      <c r="D2261" t="s">
        <v>3441</v>
      </c>
      <c r="E2261" t="s">
        <v>695</v>
      </c>
      <c r="F2261" t="s">
        <v>3603</v>
      </c>
      <c r="G2261" t="s">
        <v>3604</v>
      </c>
      <c r="H2261" t="s">
        <v>3605</v>
      </c>
      <c r="I2261" t="s">
        <v>34</v>
      </c>
      <c r="J2261" t="s">
        <v>551</v>
      </c>
      <c r="K2261" t="s">
        <v>24</v>
      </c>
      <c r="L2261" t="s">
        <v>224</v>
      </c>
      <c r="M2261" t="s">
        <v>3606</v>
      </c>
      <c r="N2261" t="s">
        <v>46</v>
      </c>
      <c r="P2261" t="s">
        <v>12626</v>
      </c>
      <c r="Q2261" t="s">
        <v>10187</v>
      </c>
      <c r="R2261">
        <v>1</v>
      </c>
      <c r="S2261" t="s">
        <v>12615</v>
      </c>
      <c r="Y2261" s="4" t="s">
        <v>10847</v>
      </c>
      <c r="Z2261" s="9">
        <v>1</v>
      </c>
    </row>
    <row r="2262" spans="1:26" x14ac:dyDescent="0.25">
      <c r="A2262" t="s">
        <v>3602</v>
      </c>
      <c r="B2262" t="s">
        <v>3440</v>
      </c>
      <c r="C2262" t="s">
        <v>16</v>
      </c>
      <c r="D2262" t="s">
        <v>3441</v>
      </c>
      <c r="E2262" t="s">
        <v>695</v>
      </c>
      <c r="F2262" t="s">
        <v>3603</v>
      </c>
      <c r="G2262" t="s">
        <v>3604</v>
      </c>
      <c r="H2262" t="s">
        <v>3605</v>
      </c>
      <c r="I2262" t="s">
        <v>34</v>
      </c>
      <c r="J2262" t="s">
        <v>551</v>
      </c>
      <c r="K2262" t="s">
        <v>24</v>
      </c>
      <c r="L2262" t="s">
        <v>224</v>
      </c>
      <c r="M2262" t="s">
        <v>3606</v>
      </c>
      <c r="N2262" t="s">
        <v>46</v>
      </c>
      <c r="P2262" t="s">
        <v>12627</v>
      </c>
      <c r="Q2262" t="s">
        <v>10187</v>
      </c>
      <c r="R2262">
        <v>1</v>
      </c>
      <c r="S2262" t="s">
        <v>12615</v>
      </c>
      <c r="Y2262" s="4" t="s">
        <v>12796</v>
      </c>
      <c r="Z2262" s="9">
        <v>1</v>
      </c>
    </row>
    <row r="2263" spans="1:26" x14ac:dyDescent="0.25">
      <c r="A2263" t="s">
        <v>3602</v>
      </c>
      <c r="B2263" t="s">
        <v>3440</v>
      </c>
      <c r="C2263" t="s">
        <v>16</v>
      </c>
      <c r="D2263" t="s">
        <v>3441</v>
      </c>
      <c r="E2263" t="s">
        <v>695</v>
      </c>
      <c r="F2263" t="s">
        <v>3603</v>
      </c>
      <c r="G2263" t="s">
        <v>3604</v>
      </c>
      <c r="H2263" t="s">
        <v>3605</v>
      </c>
      <c r="I2263" t="s">
        <v>34</v>
      </c>
      <c r="J2263" t="s">
        <v>551</v>
      </c>
      <c r="K2263" t="s">
        <v>24</v>
      </c>
      <c r="L2263" t="s">
        <v>224</v>
      </c>
      <c r="M2263" t="s">
        <v>3606</v>
      </c>
      <c r="N2263" t="s">
        <v>46</v>
      </c>
      <c r="P2263" t="s">
        <v>12628</v>
      </c>
      <c r="Q2263" t="s">
        <v>10187</v>
      </c>
      <c r="R2263">
        <v>1</v>
      </c>
      <c r="S2263" t="s">
        <v>12615</v>
      </c>
      <c r="Y2263" s="4" t="s">
        <v>10659</v>
      </c>
      <c r="Z2263" s="9">
        <v>1</v>
      </c>
    </row>
    <row r="2264" spans="1:26" x14ac:dyDescent="0.25">
      <c r="A2264" t="s">
        <v>3602</v>
      </c>
      <c r="B2264" t="s">
        <v>3440</v>
      </c>
      <c r="C2264" t="s">
        <v>16</v>
      </c>
      <c r="D2264" t="s">
        <v>3441</v>
      </c>
      <c r="E2264" t="s">
        <v>695</v>
      </c>
      <c r="F2264" t="s">
        <v>3603</v>
      </c>
      <c r="G2264" t="s">
        <v>3604</v>
      </c>
      <c r="H2264" t="s">
        <v>3605</v>
      </c>
      <c r="I2264" t="s">
        <v>34</v>
      </c>
      <c r="J2264" t="s">
        <v>551</v>
      </c>
      <c r="K2264" t="s">
        <v>24</v>
      </c>
      <c r="L2264" t="s">
        <v>224</v>
      </c>
      <c r="M2264" t="s">
        <v>3606</v>
      </c>
      <c r="N2264" t="s">
        <v>46</v>
      </c>
      <c r="P2264" t="s">
        <v>12629</v>
      </c>
      <c r="Q2264" t="s">
        <v>10187</v>
      </c>
      <c r="R2264">
        <v>1</v>
      </c>
      <c r="S2264" t="s">
        <v>12615</v>
      </c>
      <c r="Y2264" s="4" t="s">
        <v>10451</v>
      </c>
      <c r="Z2264" s="9">
        <v>1</v>
      </c>
    </row>
    <row r="2265" spans="1:26" x14ac:dyDescent="0.25">
      <c r="A2265" t="s">
        <v>3602</v>
      </c>
      <c r="B2265" t="s">
        <v>3440</v>
      </c>
      <c r="C2265" t="s">
        <v>16</v>
      </c>
      <c r="D2265" t="s">
        <v>3441</v>
      </c>
      <c r="E2265" t="s">
        <v>695</v>
      </c>
      <c r="F2265" t="s">
        <v>3603</v>
      </c>
      <c r="G2265" t="s">
        <v>3604</v>
      </c>
      <c r="H2265" t="s">
        <v>3605</v>
      </c>
      <c r="I2265" t="s">
        <v>34</v>
      </c>
      <c r="J2265" t="s">
        <v>551</v>
      </c>
      <c r="K2265" t="s">
        <v>24</v>
      </c>
      <c r="L2265" t="s">
        <v>224</v>
      </c>
      <c r="M2265" t="s">
        <v>3606</v>
      </c>
      <c r="N2265" t="s">
        <v>46</v>
      </c>
      <c r="P2265" t="s">
        <v>12630</v>
      </c>
      <c r="Q2265" t="s">
        <v>10187</v>
      </c>
      <c r="R2265">
        <v>1</v>
      </c>
      <c r="S2265" t="s">
        <v>12615</v>
      </c>
      <c r="Y2265" s="4" t="s">
        <v>12654</v>
      </c>
      <c r="Z2265" s="9">
        <v>1</v>
      </c>
    </row>
    <row r="2266" spans="1:26" x14ac:dyDescent="0.25">
      <c r="A2266" t="s">
        <v>3602</v>
      </c>
      <c r="B2266" t="s">
        <v>3440</v>
      </c>
      <c r="C2266" t="s">
        <v>16</v>
      </c>
      <c r="D2266" t="s">
        <v>3441</v>
      </c>
      <c r="E2266" t="s">
        <v>695</v>
      </c>
      <c r="F2266" t="s">
        <v>3603</v>
      </c>
      <c r="G2266" t="s">
        <v>3604</v>
      </c>
      <c r="H2266" t="s">
        <v>3605</v>
      </c>
      <c r="I2266" t="s">
        <v>34</v>
      </c>
      <c r="J2266" t="s">
        <v>551</v>
      </c>
      <c r="K2266" t="s">
        <v>24</v>
      </c>
      <c r="L2266" t="s">
        <v>224</v>
      </c>
      <c r="M2266" t="s">
        <v>3606</v>
      </c>
      <c r="N2266" t="s">
        <v>46</v>
      </c>
      <c r="P2266" t="s">
        <v>10252</v>
      </c>
      <c r="Q2266" t="s">
        <v>10187</v>
      </c>
      <c r="R2266">
        <v>1</v>
      </c>
      <c r="S2266" t="s">
        <v>12615</v>
      </c>
      <c r="Y2266" s="4" t="s">
        <v>12371</v>
      </c>
      <c r="Z2266" s="9">
        <v>1</v>
      </c>
    </row>
    <row r="2267" spans="1:26" x14ac:dyDescent="0.25">
      <c r="A2267" t="s">
        <v>3602</v>
      </c>
      <c r="B2267" t="s">
        <v>3440</v>
      </c>
      <c r="C2267" t="s">
        <v>16</v>
      </c>
      <c r="D2267" t="s">
        <v>3441</v>
      </c>
      <c r="E2267" t="s">
        <v>695</v>
      </c>
      <c r="F2267" t="s">
        <v>3603</v>
      </c>
      <c r="G2267" t="s">
        <v>3604</v>
      </c>
      <c r="H2267" t="s">
        <v>3605</v>
      </c>
      <c r="I2267" t="s">
        <v>34</v>
      </c>
      <c r="J2267" t="s">
        <v>551</v>
      </c>
      <c r="K2267" t="s">
        <v>24</v>
      </c>
      <c r="L2267" t="s">
        <v>224</v>
      </c>
      <c r="M2267" t="s">
        <v>3606</v>
      </c>
      <c r="N2267" t="s">
        <v>46</v>
      </c>
      <c r="P2267" t="s">
        <v>12631</v>
      </c>
      <c r="Q2267" t="s">
        <v>10441</v>
      </c>
      <c r="R2267">
        <v>1</v>
      </c>
      <c r="S2267" t="s">
        <v>12615</v>
      </c>
      <c r="Y2267" s="4" t="s">
        <v>11862</v>
      </c>
      <c r="Z2267" s="9">
        <v>1</v>
      </c>
    </row>
    <row r="2268" spans="1:26" x14ac:dyDescent="0.25">
      <c r="A2268" t="s">
        <v>3602</v>
      </c>
      <c r="B2268" t="s">
        <v>3440</v>
      </c>
      <c r="C2268" t="s">
        <v>16</v>
      </c>
      <c r="D2268" t="s">
        <v>3441</v>
      </c>
      <c r="E2268" t="s">
        <v>695</v>
      </c>
      <c r="F2268" t="s">
        <v>3603</v>
      </c>
      <c r="G2268" t="s">
        <v>3604</v>
      </c>
      <c r="H2268" t="s">
        <v>3605</v>
      </c>
      <c r="I2268" t="s">
        <v>34</v>
      </c>
      <c r="J2268" t="s">
        <v>551</v>
      </c>
      <c r="K2268" t="s">
        <v>24</v>
      </c>
      <c r="L2268" t="s">
        <v>224</v>
      </c>
      <c r="M2268" t="s">
        <v>3606</v>
      </c>
      <c r="N2268" t="s">
        <v>46</v>
      </c>
      <c r="P2268" t="s">
        <v>12632</v>
      </c>
      <c r="Q2268" t="s">
        <v>10489</v>
      </c>
      <c r="R2268">
        <v>1</v>
      </c>
      <c r="S2268" t="s">
        <v>12615</v>
      </c>
      <c r="Y2268" s="4" t="s">
        <v>13166</v>
      </c>
      <c r="Z2268" s="9">
        <v>1</v>
      </c>
    </row>
    <row r="2269" spans="1:26" x14ac:dyDescent="0.25">
      <c r="A2269" t="s">
        <v>3602</v>
      </c>
      <c r="B2269" t="s">
        <v>3440</v>
      </c>
      <c r="C2269" t="s">
        <v>16</v>
      </c>
      <c r="D2269" t="s">
        <v>3441</v>
      </c>
      <c r="E2269" t="s">
        <v>695</v>
      </c>
      <c r="F2269" t="s">
        <v>3603</v>
      </c>
      <c r="G2269" t="s">
        <v>3604</v>
      </c>
      <c r="H2269" t="s">
        <v>3605</v>
      </c>
      <c r="I2269" t="s">
        <v>34</v>
      </c>
      <c r="J2269" t="s">
        <v>551</v>
      </c>
      <c r="K2269" t="s">
        <v>24</v>
      </c>
      <c r="L2269" t="s">
        <v>224</v>
      </c>
      <c r="M2269" t="s">
        <v>3606</v>
      </c>
      <c r="N2269" t="s">
        <v>46</v>
      </c>
      <c r="P2269" t="s">
        <v>12452</v>
      </c>
      <c r="Q2269" t="s">
        <v>11192</v>
      </c>
      <c r="R2269">
        <v>1</v>
      </c>
      <c r="S2269" t="s">
        <v>12615</v>
      </c>
      <c r="Y2269" s="4" t="s">
        <v>11167</v>
      </c>
      <c r="Z2269" s="9">
        <v>1</v>
      </c>
    </row>
    <row r="2270" spans="1:26" x14ac:dyDescent="0.25">
      <c r="A2270" t="s">
        <v>3602</v>
      </c>
      <c r="B2270" t="s">
        <v>3440</v>
      </c>
      <c r="C2270" t="s">
        <v>16</v>
      </c>
      <c r="D2270" t="s">
        <v>3441</v>
      </c>
      <c r="E2270" t="s">
        <v>695</v>
      </c>
      <c r="F2270" t="s">
        <v>3603</v>
      </c>
      <c r="G2270" t="s">
        <v>3604</v>
      </c>
      <c r="H2270" t="s">
        <v>3605</v>
      </c>
      <c r="I2270" t="s">
        <v>34</v>
      </c>
      <c r="J2270" t="s">
        <v>551</v>
      </c>
      <c r="K2270" t="s">
        <v>24</v>
      </c>
      <c r="L2270" t="s">
        <v>224</v>
      </c>
      <c r="M2270" t="s">
        <v>3606</v>
      </c>
      <c r="N2270" t="s">
        <v>46</v>
      </c>
      <c r="P2270" t="s">
        <v>12633</v>
      </c>
      <c r="Q2270" t="s">
        <v>10588</v>
      </c>
      <c r="R2270">
        <v>1</v>
      </c>
      <c r="S2270" t="s">
        <v>12615</v>
      </c>
      <c r="Y2270" s="4" t="s">
        <v>10926</v>
      </c>
      <c r="Z2270" s="9">
        <v>1</v>
      </c>
    </row>
    <row r="2271" spans="1:26" x14ac:dyDescent="0.25">
      <c r="A2271" t="s">
        <v>763</v>
      </c>
      <c r="B2271" t="s">
        <v>764</v>
      </c>
      <c r="C2271" t="s">
        <v>16</v>
      </c>
      <c r="D2271" t="s">
        <v>931</v>
      </c>
      <c r="E2271" t="s">
        <v>695</v>
      </c>
      <c r="F2271" t="s">
        <v>1816</v>
      </c>
      <c r="G2271" t="s">
        <v>1817</v>
      </c>
      <c r="H2271" t="s">
        <v>1818</v>
      </c>
      <c r="I2271" t="s">
        <v>34</v>
      </c>
      <c r="J2271" t="s">
        <v>162</v>
      </c>
      <c r="K2271" t="s">
        <v>24</v>
      </c>
      <c r="L2271" t="s">
        <v>82</v>
      </c>
      <c r="M2271" t="s">
        <v>1819</v>
      </c>
      <c r="N2271" t="s">
        <v>46</v>
      </c>
      <c r="P2271" t="s">
        <v>10718</v>
      </c>
      <c r="Q2271" t="s">
        <v>10416</v>
      </c>
      <c r="R2271">
        <v>1</v>
      </c>
      <c r="S2271" t="s">
        <v>12634</v>
      </c>
      <c r="Y2271" s="4" t="s">
        <v>10828</v>
      </c>
      <c r="Z2271" s="9">
        <v>1</v>
      </c>
    </row>
    <row r="2272" spans="1:26" x14ac:dyDescent="0.25">
      <c r="A2272" t="s">
        <v>763</v>
      </c>
      <c r="B2272" t="s">
        <v>764</v>
      </c>
      <c r="C2272" t="s">
        <v>16</v>
      </c>
      <c r="D2272" t="s">
        <v>931</v>
      </c>
      <c r="E2272" t="s">
        <v>695</v>
      </c>
      <c r="F2272" t="s">
        <v>1816</v>
      </c>
      <c r="G2272" t="s">
        <v>1817</v>
      </c>
      <c r="H2272" t="s">
        <v>1818</v>
      </c>
      <c r="I2272" t="s">
        <v>34</v>
      </c>
      <c r="J2272" t="s">
        <v>162</v>
      </c>
      <c r="K2272" t="s">
        <v>24</v>
      </c>
      <c r="L2272" t="s">
        <v>82</v>
      </c>
      <c r="M2272" t="s">
        <v>1819</v>
      </c>
      <c r="N2272" t="s">
        <v>46</v>
      </c>
      <c r="P2272" t="s">
        <v>12635</v>
      </c>
      <c r="Q2272" t="s">
        <v>10203</v>
      </c>
      <c r="R2272">
        <v>1</v>
      </c>
      <c r="S2272" t="s">
        <v>12634</v>
      </c>
      <c r="Y2272" s="4" t="s">
        <v>12145</v>
      </c>
      <c r="Z2272" s="9">
        <v>1</v>
      </c>
    </row>
    <row r="2273" spans="1:26" x14ac:dyDescent="0.25">
      <c r="A2273" t="s">
        <v>763</v>
      </c>
      <c r="B2273" t="s">
        <v>764</v>
      </c>
      <c r="C2273" t="s">
        <v>16</v>
      </c>
      <c r="D2273" t="s">
        <v>931</v>
      </c>
      <c r="E2273" t="s">
        <v>695</v>
      </c>
      <c r="F2273" t="s">
        <v>1816</v>
      </c>
      <c r="G2273" t="s">
        <v>1817</v>
      </c>
      <c r="H2273" t="s">
        <v>1818</v>
      </c>
      <c r="I2273" t="s">
        <v>34</v>
      </c>
      <c r="J2273" t="s">
        <v>162</v>
      </c>
      <c r="K2273" t="s">
        <v>24</v>
      </c>
      <c r="L2273" t="s">
        <v>82</v>
      </c>
      <c r="M2273" t="s">
        <v>1819</v>
      </c>
      <c r="N2273" t="s">
        <v>46</v>
      </c>
      <c r="P2273" t="s">
        <v>12636</v>
      </c>
      <c r="Q2273" t="s">
        <v>11759</v>
      </c>
      <c r="R2273">
        <v>1</v>
      </c>
      <c r="S2273" t="s">
        <v>12634</v>
      </c>
      <c r="Y2273" s="4" t="s">
        <v>10905</v>
      </c>
      <c r="Z2273" s="9">
        <v>1</v>
      </c>
    </row>
    <row r="2274" spans="1:26" x14ac:dyDescent="0.25">
      <c r="A2274" t="s">
        <v>763</v>
      </c>
      <c r="B2274" t="s">
        <v>764</v>
      </c>
      <c r="C2274" t="s">
        <v>16</v>
      </c>
      <c r="D2274" t="s">
        <v>931</v>
      </c>
      <c r="E2274" t="s">
        <v>695</v>
      </c>
      <c r="F2274" t="s">
        <v>1816</v>
      </c>
      <c r="G2274" t="s">
        <v>1817</v>
      </c>
      <c r="H2274" t="s">
        <v>1818</v>
      </c>
      <c r="I2274" t="s">
        <v>34</v>
      </c>
      <c r="J2274" t="s">
        <v>162</v>
      </c>
      <c r="K2274" t="s">
        <v>24</v>
      </c>
      <c r="L2274" t="s">
        <v>82</v>
      </c>
      <c r="M2274" t="s">
        <v>1819</v>
      </c>
      <c r="N2274" t="s">
        <v>46</v>
      </c>
      <c r="P2274" t="s">
        <v>12637</v>
      </c>
      <c r="Q2274" t="s">
        <v>10858</v>
      </c>
      <c r="R2274">
        <v>1</v>
      </c>
      <c r="S2274" t="s">
        <v>12634</v>
      </c>
      <c r="Y2274" s="4" t="s">
        <v>12368</v>
      </c>
      <c r="Z2274" s="9">
        <v>1</v>
      </c>
    </row>
    <row r="2275" spans="1:26" x14ac:dyDescent="0.25">
      <c r="A2275" t="s">
        <v>763</v>
      </c>
      <c r="B2275" t="s">
        <v>764</v>
      </c>
      <c r="C2275" t="s">
        <v>16</v>
      </c>
      <c r="D2275" t="s">
        <v>931</v>
      </c>
      <c r="E2275" t="s">
        <v>695</v>
      </c>
      <c r="F2275" t="s">
        <v>1816</v>
      </c>
      <c r="G2275" t="s">
        <v>1817</v>
      </c>
      <c r="H2275" t="s">
        <v>1818</v>
      </c>
      <c r="I2275" t="s">
        <v>34</v>
      </c>
      <c r="J2275" t="s">
        <v>162</v>
      </c>
      <c r="K2275" t="s">
        <v>24</v>
      </c>
      <c r="L2275" t="s">
        <v>82</v>
      </c>
      <c r="M2275" t="s">
        <v>1819</v>
      </c>
      <c r="N2275" t="s">
        <v>46</v>
      </c>
      <c r="P2275" t="s">
        <v>12638</v>
      </c>
      <c r="Q2275" t="s">
        <v>10172</v>
      </c>
      <c r="R2275">
        <v>1</v>
      </c>
      <c r="S2275" t="s">
        <v>12634</v>
      </c>
      <c r="Y2275" s="4" t="s">
        <v>12921</v>
      </c>
      <c r="Z2275" s="9">
        <v>1</v>
      </c>
    </row>
    <row r="2276" spans="1:26" x14ac:dyDescent="0.25">
      <c r="A2276" t="s">
        <v>763</v>
      </c>
      <c r="B2276" t="s">
        <v>764</v>
      </c>
      <c r="C2276" t="s">
        <v>16</v>
      </c>
      <c r="D2276" t="s">
        <v>931</v>
      </c>
      <c r="E2276" t="s">
        <v>695</v>
      </c>
      <c r="F2276" t="s">
        <v>1816</v>
      </c>
      <c r="G2276" t="s">
        <v>1817</v>
      </c>
      <c r="H2276" t="s">
        <v>1818</v>
      </c>
      <c r="I2276" t="s">
        <v>34</v>
      </c>
      <c r="J2276" t="s">
        <v>162</v>
      </c>
      <c r="K2276" t="s">
        <v>24</v>
      </c>
      <c r="L2276" t="s">
        <v>82</v>
      </c>
      <c r="M2276" t="s">
        <v>1819</v>
      </c>
      <c r="N2276" t="s">
        <v>46</v>
      </c>
      <c r="P2276" t="s">
        <v>10417</v>
      </c>
      <c r="Q2276" t="s">
        <v>10172</v>
      </c>
      <c r="R2276">
        <v>1</v>
      </c>
      <c r="S2276" t="s">
        <v>12634</v>
      </c>
      <c r="Y2276" s="4" t="s">
        <v>11282</v>
      </c>
      <c r="Z2276" s="9">
        <v>1</v>
      </c>
    </row>
    <row r="2277" spans="1:26" x14ac:dyDescent="0.25">
      <c r="A2277" t="s">
        <v>763</v>
      </c>
      <c r="B2277" t="s">
        <v>764</v>
      </c>
      <c r="C2277" t="s">
        <v>16</v>
      </c>
      <c r="D2277" t="s">
        <v>931</v>
      </c>
      <c r="E2277" t="s">
        <v>695</v>
      </c>
      <c r="F2277" t="s">
        <v>1816</v>
      </c>
      <c r="G2277" t="s">
        <v>1817</v>
      </c>
      <c r="H2277" t="s">
        <v>1818</v>
      </c>
      <c r="I2277" t="s">
        <v>34</v>
      </c>
      <c r="J2277" t="s">
        <v>162</v>
      </c>
      <c r="K2277" t="s">
        <v>24</v>
      </c>
      <c r="L2277" t="s">
        <v>82</v>
      </c>
      <c r="M2277" t="s">
        <v>1819</v>
      </c>
      <c r="N2277" t="s">
        <v>46</v>
      </c>
      <c r="P2277" t="s">
        <v>12639</v>
      </c>
      <c r="Q2277" t="s">
        <v>11136</v>
      </c>
      <c r="R2277">
        <v>1</v>
      </c>
      <c r="S2277" t="s">
        <v>12634</v>
      </c>
      <c r="Y2277" s="4" t="s">
        <v>12699</v>
      </c>
      <c r="Z2277" s="9">
        <v>1</v>
      </c>
    </row>
    <row r="2278" spans="1:26" x14ac:dyDescent="0.25">
      <c r="A2278" t="s">
        <v>763</v>
      </c>
      <c r="B2278" t="s">
        <v>764</v>
      </c>
      <c r="C2278" t="s">
        <v>16</v>
      </c>
      <c r="D2278" t="s">
        <v>931</v>
      </c>
      <c r="E2278" t="s">
        <v>695</v>
      </c>
      <c r="F2278" t="s">
        <v>1816</v>
      </c>
      <c r="G2278" t="s">
        <v>1817</v>
      </c>
      <c r="H2278" t="s">
        <v>1818</v>
      </c>
      <c r="I2278" t="s">
        <v>34</v>
      </c>
      <c r="J2278" t="s">
        <v>162</v>
      </c>
      <c r="K2278" t="s">
        <v>24</v>
      </c>
      <c r="L2278" t="s">
        <v>82</v>
      </c>
      <c r="M2278" t="s">
        <v>1819</v>
      </c>
      <c r="N2278" t="s">
        <v>46</v>
      </c>
      <c r="P2278" t="s">
        <v>12640</v>
      </c>
      <c r="Q2278" t="s">
        <v>11136</v>
      </c>
      <c r="R2278">
        <v>1</v>
      </c>
      <c r="S2278" t="s">
        <v>12634</v>
      </c>
      <c r="Y2278" s="4" t="s">
        <v>12986</v>
      </c>
      <c r="Z2278" s="9">
        <v>1</v>
      </c>
    </row>
    <row r="2279" spans="1:26" x14ac:dyDescent="0.25">
      <c r="A2279" t="s">
        <v>763</v>
      </c>
      <c r="B2279" t="s">
        <v>764</v>
      </c>
      <c r="C2279" t="s">
        <v>16</v>
      </c>
      <c r="D2279" t="s">
        <v>931</v>
      </c>
      <c r="E2279" t="s">
        <v>695</v>
      </c>
      <c r="F2279" t="s">
        <v>1816</v>
      </c>
      <c r="G2279" t="s">
        <v>1817</v>
      </c>
      <c r="H2279" t="s">
        <v>1818</v>
      </c>
      <c r="I2279" t="s">
        <v>34</v>
      </c>
      <c r="J2279" t="s">
        <v>162</v>
      </c>
      <c r="K2279" t="s">
        <v>24</v>
      </c>
      <c r="L2279" t="s">
        <v>82</v>
      </c>
      <c r="M2279" t="s">
        <v>1819</v>
      </c>
      <c r="N2279" t="s">
        <v>46</v>
      </c>
      <c r="P2279" t="s">
        <v>12641</v>
      </c>
      <c r="Q2279" t="s">
        <v>11136</v>
      </c>
      <c r="R2279">
        <v>1</v>
      </c>
      <c r="S2279" t="s">
        <v>12634</v>
      </c>
      <c r="Y2279" s="4" t="s">
        <v>12697</v>
      </c>
      <c r="Z2279" s="9">
        <v>1</v>
      </c>
    </row>
    <row r="2280" spans="1:26" x14ac:dyDescent="0.25">
      <c r="A2280" t="s">
        <v>763</v>
      </c>
      <c r="B2280" t="s">
        <v>764</v>
      </c>
      <c r="C2280" t="s">
        <v>16</v>
      </c>
      <c r="D2280" t="s">
        <v>931</v>
      </c>
      <c r="E2280" t="s">
        <v>695</v>
      </c>
      <c r="F2280" t="s">
        <v>1816</v>
      </c>
      <c r="G2280" t="s">
        <v>1817</v>
      </c>
      <c r="H2280" t="s">
        <v>1818</v>
      </c>
      <c r="I2280" t="s">
        <v>34</v>
      </c>
      <c r="J2280" t="s">
        <v>162</v>
      </c>
      <c r="K2280" t="s">
        <v>24</v>
      </c>
      <c r="L2280" t="s">
        <v>82</v>
      </c>
      <c r="M2280" t="s">
        <v>1819</v>
      </c>
      <c r="N2280" t="s">
        <v>46</v>
      </c>
      <c r="P2280" t="s">
        <v>94</v>
      </c>
      <c r="Q2280" t="s">
        <v>11136</v>
      </c>
      <c r="R2280">
        <v>1</v>
      </c>
      <c r="S2280" t="s">
        <v>12634</v>
      </c>
      <c r="Y2280" s="4" t="s">
        <v>11454</v>
      </c>
      <c r="Z2280" s="9">
        <v>1</v>
      </c>
    </row>
    <row r="2281" spans="1:26" x14ac:dyDescent="0.25">
      <c r="A2281" t="s">
        <v>763</v>
      </c>
      <c r="B2281" t="s">
        <v>764</v>
      </c>
      <c r="C2281" t="s">
        <v>16</v>
      </c>
      <c r="D2281" t="s">
        <v>931</v>
      </c>
      <c r="E2281" t="s">
        <v>695</v>
      </c>
      <c r="F2281" t="s">
        <v>1816</v>
      </c>
      <c r="G2281" t="s">
        <v>1817</v>
      </c>
      <c r="H2281" t="s">
        <v>1818</v>
      </c>
      <c r="I2281" t="s">
        <v>34</v>
      </c>
      <c r="J2281" t="s">
        <v>162</v>
      </c>
      <c r="K2281" t="s">
        <v>24</v>
      </c>
      <c r="L2281" t="s">
        <v>82</v>
      </c>
      <c r="M2281" t="s">
        <v>1819</v>
      </c>
      <c r="N2281" t="s">
        <v>46</v>
      </c>
      <c r="P2281" t="s">
        <v>765</v>
      </c>
      <c r="Q2281" t="s">
        <v>11136</v>
      </c>
      <c r="R2281">
        <v>1</v>
      </c>
      <c r="S2281" t="s">
        <v>12634</v>
      </c>
      <c r="Y2281" s="4" t="s">
        <v>10615</v>
      </c>
      <c r="Z2281" s="9">
        <v>1</v>
      </c>
    </row>
    <row r="2282" spans="1:26" x14ac:dyDescent="0.25">
      <c r="A2282" t="s">
        <v>763</v>
      </c>
      <c r="B2282" t="s">
        <v>764</v>
      </c>
      <c r="C2282" t="s">
        <v>16</v>
      </c>
      <c r="D2282" t="s">
        <v>931</v>
      </c>
      <c r="E2282" t="s">
        <v>695</v>
      </c>
      <c r="F2282" t="s">
        <v>1816</v>
      </c>
      <c r="G2282" t="s">
        <v>1817</v>
      </c>
      <c r="H2282" t="s">
        <v>1818</v>
      </c>
      <c r="I2282" t="s">
        <v>34</v>
      </c>
      <c r="J2282" t="s">
        <v>162</v>
      </c>
      <c r="K2282" t="s">
        <v>24</v>
      </c>
      <c r="L2282" t="s">
        <v>82</v>
      </c>
      <c r="M2282" t="s">
        <v>1819</v>
      </c>
      <c r="N2282" t="s">
        <v>46</v>
      </c>
      <c r="P2282" t="s">
        <v>12589</v>
      </c>
      <c r="Q2282" t="s">
        <v>11136</v>
      </c>
      <c r="R2282">
        <v>1</v>
      </c>
      <c r="S2282" t="s">
        <v>12634</v>
      </c>
      <c r="Y2282" s="4" t="s">
        <v>11094</v>
      </c>
      <c r="Z2282" s="9">
        <v>1</v>
      </c>
    </row>
    <row r="2283" spans="1:26" x14ac:dyDescent="0.25">
      <c r="A2283" t="s">
        <v>763</v>
      </c>
      <c r="B2283" t="s">
        <v>764</v>
      </c>
      <c r="C2283" t="s">
        <v>16</v>
      </c>
      <c r="D2283" t="s">
        <v>931</v>
      </c>
      <c r="E2283" t="s">
        <v>695</v>
      </c>
      <c r="F2283" t="s">
        <v>1816</v>
      </c>
      <c r="G2283" t="s">
        <v>1817</v>
      </c>
      <c r="H2283" t="s">
        <v>1818</v>
      </c>
      <c r="I2283" t="s">
        <v>34</v>
      </c>
      <c r="J2283" t="s">
        <v>162</v>
      </c>
      <c r="K2283" t="s">
        <v>24</v>
      </c>
      <c r="L2283" t="s">
        <v>82</v>
      </c>
      <c r="M2283" t="s">
        <v>1819</v>
      </c>
      <c r="N2283" t="s">
        <v>46</v>
      </c>
      <c r="P2283" t="s">
        <v>12642</v>
      </c>
      <c r="Q2283" t="s">
        <v>11114</v>
      </c>
      <c r="R2283">
        <v>1</v>
      </c>
      <c r="S2283" t="s">
        <v>12634</v>
      </c>
      <c r="Y2283" s="4" t="s">
        <v>12150</v>
      </c>
      <c r="Z2283" s="9">
        <v>1</v>
      </c>
    </row>
    <row r="2284" spans="1:26" x14ac:dyDescent="0.25">
      <c r="A2284" t="s">
        <v>763</v>
      </c>
      <c r="B2284" t="s">
        <v>764</v>
      </c>
      <c r="C2284" t="s">
        <v>16</v>
      </c>
      <c r="D2284" t="s">
        <v>931</v>
      </c>
      <c r="E2284" t="s">
        <v>695</v>
      </c>
      <c r="F2284" t="s">
        <v>1816</v>
      </c>
      <c r="G2284" t="s">
        <v>1817</v>
      </c>
      <c r="H2284" t="s">
        <v>1818</v>
      </c>
      <c r="I2284" t="s">
        <v>34</v>
      </c>
      <c r="J2284" t="s">
        <v>162</v>
      </c>
      <c r="K2284" t="s">
        <v>24</v>
      </c>
      <c r="L2284" t="s">
        <v>82</v>
      </c>
      <c r="M2284" t="s">
        <v>1819</v>
      </c>
      <c r="N2284" t="s">
        <v>46</v>
      </c>
      <c r="P2284" t="s">
        <v>12643</v>
      </c>
      <c r="Q2284" t="s">
        <v>11114</v>
      </c>
      <c r="R2284">
        <v>1</v>
      </c>
      <c r="S2284" t="s">
        <v>12634</v>
      </c>
      <c r="Y2284" s="4" t="s">
        <v>12278</v>
      </c>
      <c r="Z2284" s="9">
        <v>1</v>
      </c>
    </row>
    <row r="2285" spans="1:26" x14ac:dyDescent="0.25">
      <c r="A2285" t="s">
        <v>763</v>
      </c>
      <c r="B2285" t="s">
        <v>764</v>
      </c>
      <c r="C2285" t="s">
        <v>16</v>
      </c>
      <c r="D2285" t="s">
        <v>931</v>
      </c>
      <c r="E2285" t="s">
        <v>695</v>
      </c>
      <c r="F2285" t="s">
        <v>1816</v>
      </c>
      <c r="G2285" t="s">
        <v>1817</v>
      </c>
      <c r="H2285" t="s">
        <v>1818</v>
      </c>
      <c r="I2285" t="s">
        <v>34</v>
      </c>
      <c r="J2285" t="s">
        <v>162</v>
      </c>
      <c r="K2285" t="s">
        <v>24</v>
      </c>
      <c r="L2285" t="s">
        <v>82</v>
      </c>
      <c r="M2285" t="s">
        <v>1819</v>
      </c>
      <c r="N2285" t="s">
        <v>46</v>
      </c>
      <c r="P2285" t="s">
        <v>12644</v>
      </c>
      <c r="Q2285" t="s">
        <v>11114</v>
      </c>
      <c r="R2285">
        <v>1</v>
      </c>
      <c r="S2285" t="s">
        <v>12634</v>
      </c>
      <c r="Y2285" s="4" t="s">
        <v>11967</v>
      </c>
      <c r="Z2285" s="9">
        <v>1</v>
      </c>
    </row>
    <row r="2286" spans="1:26" x14ac:dyDescent="0.25">
      <c r="A2286" t="s">
        <v>763</v>
      </c>
      <c r="B2286" t="s">
        <v>764</v>
      </c>
      <c r="C2286" t="s">
        <v>16</v>
      </c>
      <c r="D2286" t="s">
        <v>931</v>
      </c>
      <c r="E2286" t="s">
        <v>695</v>
      </c>
      <c r="F2286" t="s">
        <v>1816</v>
      </c>
      <c r="G2286" t="s">
        <v>1817</v>
      </c>
      <c r="H2286" t="s">
        <v>1818</v>
      </c>
      <c r="I2286" t="s">
        <v>34</v>
      </c>
      <c r="J2286" t="s">
        <v>162</v>
      </c>
      <c r="K2286" t="s">
        <v>24</v>
      </c>
      <c r="L2286" t="s">
        <v>82</v>
      </c>
      <c r="M2286" t="s">
        <v>1819</v>
      </c>
      <c r="N2286" t="s">
        <v>46</v>
      </c>
      <c r="P2286" t="s">
        <v>12104</v>
      </c>
      <c r="Q2286" t="s">
        <v>11114</v>
      </c>
      <c r="R2286">
        <v>1</v>
      </c>
      <c r="S2286" t="s">
        <v>12634</v>
      </c>
      <c r="Y2286" s="4" t="s">
        <v>12637</v>
      </c>
      <c r="Z2286" s="9">
        <v>1</v>
      </c>
    </row>
    <row r="2287" spans="1:26" x14ac:dyDescent="0.25">
      <c r="A2287" t="s">
        <v>763</v>
      </c>
      <c r="B2287" t="s">
        <v>764</v>
      </c>
      <c r="C2287" t="s">
        <v>16</v>
      </c>
      <c r="D2287" t="s">
        <v>931</v>
      </c>
      <c r="E2287" t="s">
        <v>695</v>
      </c>
      <c r="F2287" t="s">
        <v>1816</v>
      </c>
      <c r="G2287" t="s">
        <v>1817</v>
      </c>
      <c r="H2287" t="s">
        <v>1818</v>
      </c>
      <c r="I2287" t="s">
        <v>34</v>
      </c>
      <c r="J2287" t="s">
        <v>162</v>
      </c>
      <c r="K2287" t="s">
        <v>24</v>
      </c>
      <c r="L2287" t="s">
        <v>82</v>
      </c>
      <c r="M2287" t="s">
        <v>1819</v>
      </c>
      <c r="N2287" t="s">
        <v>46</v>
      </c>
      <c r="P2287" t="s">
        <v>12645</v>
      </c>
      <c r="Q2287" t="s">
        <v>11114</v>
      </c>
      <c r="R2287">
        <v>1</v>
      </c>
      <c r="S2287" t="s">
        <v>12634</v>
      </c>
      <c r="Y2287" s="4" t="s">
        <v>12283</v>
      </c>
      <c r="Z2287" s="9">
        <v>1</v>
      </c>
    </row>
    <row r="2288" spans="1:26" x14ac:dyDescent="0.25">
      <c r="A2288" t="s">
        <v>763</v>
      </c>
      <c r="B2288" t="s">
        <v>764</v>
      </c>
      <c r="C2288" t="s">
        <v>16</v>
      </c>
      <c r="D2288" t="s">
        <v>931</v>
      </c>
      <c r="E2288" t="s">
        <v>695</v>
      </c>
      <c r="F2288" t="s">
        <v>1816</v>
      </c>
      <c r="G2288" t="s">
        <v>1817</v>
      </c>
      <c r="H2288" t="s">
        <v>1818</v>
      </c>
      <c r="I2288" t="s">
        <v>34</v>
      </c>
      <c r="J2288" t="s">
        <v>162</v>
      </c>
      <c r="K2288" t="s">
        <v>24</v>
      </c>
      <c r="L2288" t="s">
        <v>82</v>
      </c>
      <c r="M2288" t="s">
        <v>1819</v>
      </c>
      <c r="N2288" t="s">
        <v>46</v>
      </c>
      <c r="P2288" t="s">
        <v>12105</v>
      </c>
      <c r="Q2288" t="s">
        <v>11114</v>
      </c>
      <c r="R2288">
        <v>1</v>
      </c>
      <c r="S2288" t="s">
        <v>12634</v>
      </c>
      <c r="Y2288" s="4" t="s">
        <v>12031</v>
      </c>
      <c r="Z2288" s="9">
        <v>1</v>
      </c>
    </row>
    <row r="2289" spans="1:26" x14ac:dyDescent="0.25">
      <c r="A2289" t="s">
        <v>763</v>
      </c>
      <c r="B2289" t="s">
        <v>764</v>
      </c>
      <c r="C2289" t="s">
        <v>16</v>
      </c>
      <c r="D2289" t="s">
        <v>931</v>
      </c>
      <c r="E2289" t="s">
        <v>695</v>
      </c>
      <c r="F2289" t="s">
        <v>1816</v>
      </c>
      <c r="G2289" t="s">
        <v>1817</v>
      </c>
      <c r="H2289" t="s">
        <v>1818</v>
      </c>
      <c r="I2289" t="s">
        <v>34</v>
      </c>
      <c r="J2289" t="s">
        <v>162</v>
      </c>
      <c r="K2289" t="s">
        <v>24</v>
      </c>
      <c r="L2289" t="s">
        <v>82</v>
      </c>
      <c r="M2289" t="s">
        <v>1819</v>
      </c>
      <c r="N2289" t="s">
        <v>46</v>
      </c>
      <c r="P2289" t="s">
        <v>11669</v>
      </c>
      <c r="Q2289" t="s">
        <v>11114</v>
      </c>
      <c r="R2289">
        <v>1</v>
      </c>
      <c r="S2289" t="s">
        <v>12634</v>
      </c>
      <c r="Y2289" s="4" t="s">
        <v>12895</v>
      </c>
      <c r="Z2289" s="9">
        <v>1</v>
      </c>
    </row>
    <row r="2290" spans="1:26" x14ac:dyDescent="0.25">
      <c r="A2290" t="s">
        <v>763</v>
      </c>
      <c r="B2290" t="s">
        <v>764</v>
      </c>
      <c r="C2290" t="s">
        <v>16</v>
      </c>
      <c r="D2290" t="s">
        <v>931</v>
      </c>
      <c r="E2290" t="s">
        <v>695</v>
      </c>
      <c r="F2290" t="s">
        <v>1816</v>
      </c>
      <c r="G2290" t="s">
        <v>1817</v>
      </c>
      <c r="H2290" t="s">
        <v>1818</v>
      </c>
      <c r="I2290" t="s">
        <v>34</v>
      </c>
      <c r="J2290" t="s">
        <v>162</v>
      </c>
      <c r="K2290" t="s">
        <v>24</v>
      </c>
      <c r="L2290" t="s">
        <v>82</v>
      </c>
      <c r="M2290" t="s">
        <v>1819</v>
      </c>
      <c r="N2290" t="s">
        <v>46</v>
      </c>
      <c r="P2290" t="s">
        <v>11661</v>
      </c>
      <c r="Q2290" t="s">
        <v>11114</v>
      </c>
      <c r="R2290">
        <v>1</v>
      </c>
      <c r="S2290" t="s">
        <v>12634</v>
      </c>
      <c r="Y2290" s="4" t="s">
        <v>13094</v>
      </c>
      <c r="Z2290" s="9">
        <v>1</v>
      </c>
    </row>
    <row r="2291" spans="1:26" x14ac:dyDescent="0.25">
      <c r="A2291" t="s">
        <v>763</v>
      </c>
      <c r="B2291" t="s">
        <v>764</v>
      </c>
      <c r="C2291" t="s">
        <v>16</v>
      </c>
      <c r="D2291" t="s">
        <v>931</v>
      </c>
      <c r="E2291" t="s">
        <v>695</v>
      </c>
      <c r="F2291" t="s">
        <v>1816</v>
      </c>
      <c r="G2291" t="s">
        <v>1817</v>
      </c>
      <c r="H2291" t="s">
        <v>1818</v>
      </c>
      <c r="I2291" t="s">
        <v>34</v>
      </c>
      <c r="J2291" t="s">
        <v>162</v>
      </c>
      <c r="K2291" t="s">
        <v>24</v>
      </c>
      <c r="L2291" t="s">
        <v>82</v>
      </c>
      <c r="M2291" t="s">
        <v>1819</v>
      </c>
      <c r="N2291" t="s">
        <v>46</v>
      </c>
      <c r="P2291" t="s">
        <v>12107</v>
      </c>
      <c r="Q2291" t="s">
        <v>11114</v>
      </c>
      <c r="R2291">
        <v>1</v>
      </c>
      <c r="S2291" t="s">
        <v>12634</v>
      </c>
      <c r="Y2291" s="4" t="s">
        <v>11975</v>
      </c>
      <c r="Z2291" s="9">
        <v>1</v>
      </c>
    </row>
    <row r="2292" spans="1:26" x14ac:dyDescent="0.25">
      <c r="A2292" t="s">
        <v>763</v>
      </c>
      <c r="B2292" t="s">
        <v>764</v>
      </c>
      <c r="C2292" t="s">
        <v>16</v>
      </c>
      <c r="D2292" t="s">
        <v>931</v>
      </c>
      <c r="E2292" t="s">
        <v>695</v>
      </c>
      <c r="F2292" t="s">
        <v>1816</v>
      </c>
      <c r="G2292" t="s">
        <v>1817</v>
      </c>
      <c r="H2292" t="s">
        <v>1818</v>
      </c>
      <c r="I2292" t="s">
        <v>34</v>
      </c>
      <c r="J2292" t="s">
        <v>162</v>
      </c>
      <c r="K2292" t="s">
        <v>24</v>
      </c>
      <c r="L2292" t="s">
        <v>82</v>
      </c>
      <c r="M2292" t="s">
        <v>1819</v>
      </c>
      <c r="N2292" t="s">
        <v>46</v>
      </c>
      <c r="P2292" t="s">
        <v>12101</v>
      </c>
      <c r="Q2292" t="s">
        <v>11114</v>
      </c>
      <c r="R2292">
        <v>1</v>
      </c>
      <c r="S2292" t="s">
        <v>12634</v>
      </c>
      <c r="Y2292" s="4" t="s">
        <v>12151</v>
      </c>
      <c r="Z2292" s="9">
        <v>1</v>
      </c>
    </row>
    <row r="2293" spans="1:26" x14ac:dyDescent="0.25">
      <c r="A2293" t="s">
        <v>763</v>
      </c>
      <c r="B2293" t="s">
        <v>764</v>
      </c>
      <c r="C2293" t="s">
        <v>16</v>
      </c>
      <c r="D2293" t="s">
        <v>931</v>
      </c>
      <c r="E2293" t="s">
        <v>695</v>
      </c>
      <c r="F2293" t="s">
        <v>1816</v>
      </c>
      <c r="G2293" t="s">
        <v>1817</v>
      </c>
      <c r="H2293" t="s">
        <v>1818</v>
      </c>
      <c r="I2293" t="s">
        <v>34</v>
      </c>
      <c r="J2293" t="s">
        <v>162</v>
      </c>
      <c r="K2293" t="s">
        <v>24</v>
      </c>
      <c r="L2293" t="s">
        <v>82</v>
      </c>
      <c r="M2293" t="s">
        <v>1819</v>
      </c>
      <c r="N2293" t="s">
        <v>46</v>
      </c>
      <c r="P2293" t="s">
        <v>12646</v>
      </c>
      <c r="Q2293" t="s">
        <v>11114</v>
      </c>
      <c r="R2293">
        <v>1</v>
      </c>
      <c r="S2293" t="s">
        <v>12634</v>
      </c>
      <c r="Y2293" s="4" t="s">
        <v>12279</v>
      </c>
      <c r="Z2293" s="9">
        <v>1</v>
      </c>
    </row>
    <row r="2294" spans="1:26" x14ac:dyDescent="0.25">
      <c r="A2294" t="s">
        <v>763</v>
      </c>
      <c r="B2294" t="s">
        <v>764</v>
      </c>
      <c r="C2294" t="s">
        <v>16</v>
      </c>
      <c r="D2294" t="s">
        <v>931</v>
      </c>
      <c r="E2294" t="s">
        <v>695</v>
      </c>
      <c r="F2294" t="s">
        <v>1816</v>
      </c>
      <c r="G2294" t="s">
        <v>1817</v>
      </c>
      <c r="H2294" t="s">
        <v>1818</v>
      </c>
      <c r="I2294" t="s">
        <v>34</v>
      </c>
      <c r="J2294" t="s">
        <v>162</v>
      </c>
      <c r="K2294" t="s">
        <v>24</v>
      </c>
      <c r="L2294" t="s">
        <v>82</v>
      </c>
      <c r="M2294" t="s">
        <v>1819</v>
      </c>
      <c r="N2294" t="s">
        <v>46</v>
      </c>
      <c r="P2294" t="s">
        <v>6367</v>
      </c>
      <c r="Q2294" t="s">
        <v>11114</v>
      </c>
      <c r="R2294">
        <v>1</v>
      </c>
      <c r="S2294" t="s">
        <v>12634</v>
      </c>
      <c r="Y2294" s="4" t="s">
        <v>12831</v>
      </c>
      <c r="Z2294" s="9">
        <v>1</v>
      </c>
    </row>
    <row r="2295" spans="1:26" x14ac:dyDescent="0.25">
      <c r="A2295" t="s">
        <v>763</v>
      </c>
      <c r="B2295" t="s">
        <v>764</v>
      </c>
      <c r="C2295" t="s">
        <v>16</v>
      </c>
      <c r="D2295" t="s">
        <v>931</v>
      </c>
      <c r="E2295" t="s">
        <v>695</v>
      </c>
      <c r="F2295" t="s">
        <v>1816</v>
      </c>
      <c r="G2295" t="s">
        <v>1817</v>
      </c>
      <c r="H2295" t="s">
        <v>1818</v>
      </c>
      <c r="I2295" t="s">
        <v>34</v>
      </c>
      <c r="J2295" t="s">
        <v>162</v>
      </c>
      <c r="K2295" t="s">
        <v>24</v>
      </c>
      <c r="L2295" t="s">
        <v>82</v>
      </c>
      <c r="M2295" t="s">
        <v>1819</v>
      </c>
      <c r="N2295" t="s">
        <v>46</v>
      </c>
      <c r="P2295" t="s">
        <v>11041</v>
      </c>
      <c r="Q2295" t="s">
        <v>11114</v>
      </c>
      <c r="R2295">
        <v>1</v>
      </c>
      <c r="S2295" t="s">
        <v>12634</v>
      </c>
      <c r="Y2295" s="4" t="s">
        <v>12899</v>
      </c>
      <c r="Z2295" s="9">
        <v>1</v>
      </c>
    </row>
    <row r="2296" spans="1:26" x14ac:dyDescent="0.25">
      <c r="A2296" t="s">
        <v>763</v>
      </c>
      <c r="B2296" t="s">
        <v>764</v>
      </c>
      <c r="C2296" t="s">
        <v>16</v>
      </c>
      <c r="D2296" t="s">
        <v>931</v>
      </c>
      <c r="E2296" t="s">
        <v>695</v>
      </c>
      <c r="F2296" t="s">
        <v>1816</v>
      </c>
      <c r="G2296" t="s">
        <v>1817</v>
      </c>
      <c r="H2296" t="s">
        <v>1818</v>
      </c>
      <c r="I2296" t="s">
        <v>34</v>
      </c>
      <c r="J2296" t="s">
        <v>162</v>
      </c>
      <c r="K2296" t="s">
        <v>24</v>
      </c>
      <c r="L2296" t="s">
        <v>82</v>
      </c>
      <c r="M2296" t="s">
        <v>1819</v>
      </c>
      <c r="N2296" t="s">
        <v>46</v>
      </c>
      <c r="P2296" t="s">
        <v>12110</v>
      </c>
      <c r="Q2296" t="s">
        <v>12095</v>
      </c>
      <c r="R2296">
        <v>1</v>
      </c>
      <c r="S2296" t="s">
        <v>12634</v>
      </c>
      <c r="Y2296" s="4" t="s">
        <v>12136</v>
      </c>
      <c r="Z2296" s="9">
        <v>1</v>
      </c>
    </row>
    <row r="2297" spans="1:26" x14ac:dyDescent="0.25">
      <c r="A2297" t="s">
        <v>763</v>
      </c>
      <c r="B2297" t="s">
        <v>764</v>
      </c>
      <c r="C2297" t="s">
        <v>16</v>
      </c>
      <c r="D2297" t="s">
        <v>931</v>
      </c>
      <c r="E2297" t="s">
        <v>695</v>
      </c>
      <c r="F2297" t="s">
        <v>1816</v>
      </c>
      <c r="G2297" t="s">
        <v>1817</v>
      </c>
      <c r="H2297" t="s">
        <v>1818</v>
      </c>
      <c r="I2297" t="s">
        <v>34</v>
      </c>
      <c r="J2297" t="s">
        <v>162</v>
      </c>
      <c r="K2297" t="s">
        <v>24</v>
      </c>
      <c r="L2297" t="s">
        <v>82</v>
      </c>
      <c r="M2297" t="s">
        <v>1819</v>
      </c>
      <c r="N2297" t="s">
        <v>46</v>
      </c>
      <c r="P2297" t="s">
        <v>12647</v>
      </c>
      <c r="Q2297" t="s">
        <v>12095</v>
      </c>
      <c r="R2297">
        <v>1</v>
      </c>
      <c r="S2297" t="s">
        <v>12634</v>
      </c>
      <c r="Y2297" s="4" t="s">
        <v>12268</v>
      </c>
      <c r="Z2297" s="9">
        <v>1</v>
      </c>
    </row>
    <row r="2298" spans="1:26" x14ac:dyDescent="0.25">
      <c r="A2298" t="s">
        <v>763</v>
      </c>
      <c r="B2298" t="s">
        <v>764</v>
      </c>
      <c r="C2298" t="s">
        <v>16</v>
      </c>
      <c r="D2298" t="s">
        <v>931</v>
      </c>
      <c r="E2298" t="s">
        <v>695</v>
      </c>
      <c r="F2298" t="s">
        <v>1816</v>
      </c>
      <c r="G2298" t="s">
        <v>1817</v>
      </c>
      <c r="H2298" t="s">
        <v>1818</v>
      </c>
      <c r="I2298" t="s">
        <v>34</v>
      </c>
      <c r="J2298" t="s">
        <v>162</v>
      </c>
      <c r="K2298" t="s">
        <v>24</v>
      </c>
      <c r="L2298" t="s">
        <v>82</v>
      </c>
      <c r="M2298" t="s">
        <v>1819</v>
      </c>
      <c r="N2298" t="s">
        <v>46</v>
      </c>
      <c r="P2298" t="s">
        <v>7808</v>
      </c>
      <c r="Q2298" t="s">
        <v>11954</v>
      </c>
      <c r="R2298">
        <v>1</v>
      </c>
      <c r="S2298" t="s">
        <v>12634</v>
      </c>
      <c r="Y2298" s="4" t="s">
        <v>1347</v>
      </c>
      <c r="Z2298" s="9">
        <v>1</v>
      </c>
    </row>
    <row r="2299" spans="1:26" x14ac:dyDescent="0.25">
      <c r="A2299" t="s">
        <v>763</v>
      </c>
      <c r="B2299" t="s">
        <v>764</v>
      </c>
      <c r="C2299" t="s">
        <v>16</v>
      </c>
      <c r="D2299" t="s">
        <v>931</v>
      </c>
      <c r="E2299" t="s">
        <v>695</v>
      </c>
      <c r="F2299" t="s">
        <v>1816</v>
      </c>
      <c r="G2299" t="s">
        <v>1817</v>
      </c>
      <c r="H2299" t="s">
        <v>1818</v>
      </c>
      <c r="I2299" t="s">
        <v>34</v>
      </c>
      <c r="J2299" t="s">
        <v>162</v>
      </c>
      <c r="K2299" t="s">
        <v>24</v>
      </c>
      <c r="L2299" t="s">
        <v>82</v>
      </c>
      <c r="M2299" t="s">
        <v>1819</v>
      </c>
      <c r="N2299" t="s">
        <v>46</v>
      </c>
      <c r="P2299" t="s">
        <v>12648</v>
      </c>
      <c r="Q2299" t="s">
        <v>11954</v>
      </c>
      <c r="R2299">
        <v>1</v>
      </c>
      <c r="S2299" t="s">
        <v>12634</v>
      </c>
      <c r="Y2299" s="4" t="s">
        <v>10222</v>
      </c>
      <c r="Z2299" s="9">
        <v>1</v>
      </c>
    </row>
    <row r="2300" spans="1:26" x14ac:dyDescent="0.25">
      <c r="A2300" t="s">
        <v>763</v>
      </c>
      <c r="B2300" t="s">
        <v>764</v>
      </c>
      <c r="C2300" t="s">
        <v>16</v>
      </c>
      <c r="D2300" t="s">
        <v>931</v>
      </c>
      <c r="E2300" t="s">
        <v>695</v>
      </c>
      <c r="F2300" t="s">
        <v>1816</v>
      </c>
      <c r="G2300" t="s">
        <v>1817</v>
      </c>
      <c r="H2300" t="s">
        <v>1818</v>
      </c>
      <c r="I2300" t="s">
        <v>34</v>
      </c>
      <c r="J2300" t="s">
        <v>162</v>
      </c>
      <c r="K2300" t="s">
        <v>24</v>
      </c>
      <c r="L2300" t="s">
        <v>82</v>
      </c>
      <c r="M2300" t="s">
        <v>1819</v>
      </c>
      <c r="N2300" t="s">
        <v>46</v>
      </c>
      <c r="P2300" t="s">
        <v>12649</v>
      </c>
      <c r="Q2300" t="s">
        <v>12038</v>
      </c>
      <c r="R2300">
        <v>1</v>
      </c>
      <c r="S2300" t="s">
        <v>12634</v>
      </c>
      <c r="Y2300" s="4" t="s">
        <v>10922</v>
      </c>
      <c r="Z2300" s="9">
        <v>1</v>
      </c>
    </row>
    <row r="2301" spans="1:26" x14ac:dyDescent="0.25">
      <c r="A2301" t="s">
        <v>408</v>
      </c>
      <c r="B2301" t="s">
        <v>158</v>
      </c>
      <c r="C2301" t="s">
        <v>16</v>
      </c>
      <c r="D2301" t="s">
        <v>102</v>
      </c>
      <c r="E2301" t="s">
        <v>18</v>
      </c>
      <c r="F2301" t="s">
        <v>409</v>
      </c>
      <c r="G2301" t="s">
        <v>410</v>
      </c>
      <c r="H2301" t="s">
        <v>411</v>
      </c>
      <c r="I2301" t="s">
        <v>34</v>
      </c>
      <c r="J2301" t="s">
        <v>412</v>
      </c>
      <c r="K2301" t="s">
        <v>24</v>
      </c>
      <c r="L2301" t="s">
        <v>82</v>
      </c>
      <c r="M2301" t="s">
        <v>413</v>
      </c>
      <c r="N2301" t="s">
        <v>46</v>
      </c>
      <c r="P2301" t="s">
        <v>12650</v>
      </c>
      <c r="Q2301" t="s">
        <v>10306</v>
      </c>
      <c r="R2301">
        <v>1</v>
      </c>
      <c r="S2301" t="s">
        <v>12651</v>
      </c>
      <c r="Y2301" s="4" t="s">
        <v>12266</v>
      </c>
      <c r="Z2301" s="9">
        <v>1</v>
      </c>
    </row>
    <row r="2302" spans="1:26" x14ac:dyDescent="0.25">
      <c r="A2302" t="s">
        <v>408</v>
      </c>
      <c r="B2302" t="s">
        <v>158</v>
      </c>
      <c r="C2302" t="s">
        <v>16</v>
      </c>
      <c r="D2302" t="s">
        <v>102</v>
      </c>
      <c r="E2302" t="s">
        <v>18</v>
      </c>
      <c r="F2302" t="s">
        <v>409</v>
      </c>
      <c r="G2302" t="s">
        <v>410</v>
      </c>
      <c r="H2302" t="s">
        <v>411</v>
      </c>
      <c r="I2302" t="s">
        <v>34</v>
      </c>
      <c r="J2302" t="s">
        <v>412</v>
      </c>
      <c r="K2302" t="s">
        <v>24</v>
      </c>
      <c r="L2302" t="s">
        <v>82</v>
      </c>
      <c r="M2302" t="s">
        <v>413</v>
      </c>
      <c r="N2302" t="s">
        <v>46</v>
      </c>
      <c r="P2302" t="s">
        <v>12652</v>
      </c>
      <c r="Q2302" t="s">
        <v>10156</v>
      </c>
      <c r="R2302">
        <v>1</v>
      </c>
      <c r="S2302" t="s">
        <v>12651</v>
      </c>
      <c r="Y2302" s="4" t="s">
        <v>13033</v>
      </c>
      <c r="Z2302" s="9">
        <v>1</v>
      </c>
    </row>
    <row r="2303" spans="1:26" x14ac:dyDescent="0.25">
      <c r="A2303" t="s">
        <v>408</v>
      </c>
      <c r="B2303" t="s">
        <v>158</v>
      </c>
      <c r="C2303" t="s">
        <v>16</v>
      </c>
      <c r="D2303" t="s">
        <v>102</v>
      </c>
      <c r="E2303" t="s">
        <v>18</v>
      </c>
      <c r="F2303" t="s">
        <v>409</v>
      </c>
      <c r="G2303" t="s">
        <v>410</v>
      </c>
      <c r="H2303" t="s">
        <v>411</v>
      </c>
      <c r="I2303" t="s">
        <v>34</v>
      </c>
      <c r="J2303" t="s">
        <v>412</v>
      </c>
      <c r="K2303" t="s">
        <v>24</v>
      </c>
      <c r="L2303" t="s">
        <v>82</v>
      </c>
      <c r="M2303" t="s">
        <v>413</v>
      </c>
      <c r="N2303" t="s">
        <v>46</v>
      </c>
      <c r="P2303" t="s">
        <v>12653</v>
      </c>
      <c r="Q2303" t="s">
        <v>10156</v>
      </c>
      <c r="R2303">
        <v>1</v>
      </c>
      <c r="S2303" t="s">
        <v>12651</v>
      </c>
      <c r="Y2303" s="4" t="s">
        <v>11971</v>
      </c>
      <c r="Z2303" s="9">
        <v>1</v>
      </c>
    </row>
    <row r="2304" spans="1:26" x14ac:dyDescent="0.25">
      <c r="A2304" t="s">
        <v>408</v>
      </c>
      <c r="B2304" t="s">
        <v>158</v>
      </c>
      <c r="C2304" t="s">
        <v>16</v>
      </c>
      <c r="D2304" t="s">
        <v>102</v>
      </c>
      <c r="E2304" t="s">
        <v>18</v>
      </c>
      <c r="F2304" t="s">
        <v>409</v>
      </c>
      <c r="G2304" t="s">
        <v>410</v>
      </c>
      <c r="H2304" t="s">
        <v>411</v>
      </c>
      <c r="I2304" t="s">
        <v>34</v>
      </c>
      <c r="J2304" t="s">
        <v>412</v>
      </c>
      <c r="K2304" t="s">
        <v>24</v>
      </c>
      <c r="L2304" t="s">
        <v>82</v>
      </c>
      <c r="M2304" t="s">
        <v>413</v>
      </c>
      <c r="N2304" t="s">
        <v>46</v>
      </c>
      <c r="P2304" t="s">
        <v>12654</v>
      </c>
      <c r="Q2304" t="s">
        <v>10156</v>
      </c>
      <c r="R2304">
        <v>1</v>
      </c>
      <c r="S2304" t="s">
        <v>12651</v>
      </c>
      <c r="Y2304" s="4" t="s">
        <v>12121</v>
      </c>
      <c r="Z2304" s="9">
        <v>1</v>
      </c>
    </row>
    <row r="2305" spans="1:26" x14ac:dyDescent="0.25">
      <c r="A2305" t="s">
        <v>408</v>
      </c>
      <c r="B2305" t="s">
        <v>158</v>
      </c>
      <c r="C2305" t="s">
        <v>16</v>
      </c>
      <c r="D2305" t="s">
        <v>102</v>
      </c>
      <c r="E2305" t="s">
        <v>18</v>
      </c>
      <c r="F2305" t="s">
        <v>409</v>
      </c>
      <c r="G2305" t="s">
        <v>410</v>
      </c>
      <c r="H2305" t="s">
        <v>411</v>
      </c>
      <c r="I2305" t="s">
        <v>34</v>
      </c>
      <c r="J2305" t="s">
        <v>412</v>
      </c>
      <c r="K2305" t="s">
        <v>24</v>
      </c>
      <c r="L2305" t="s">
        <v>82</v>
      </c>
      <c r="M2305" t="s">
        <v>413</v>
      </c>
      <c r="N2305" t="s">
        <v>46</v>
      </c>
      <c r="P2305" t="s">
        <v>12655</v>
      </c>
      <c r="Q2305" t="s">
        <v>10156</v>
      </c>
      <c r="R2305">
        <v>1</v>
      </c>
      <c r="S2305" t="s">
        <v>12651</v>
      </c>
      <c r="Y2305" s="4" t="s">
        <v>10305</v>
      </c>
      <c r="Z2305" s="9">
        <v>1</v>
      </c>
    </row>
    <row r="2306" spans="1:26" x14ac:dyDescent="0.25">
      <c r="A2306" t="s">
        <v>408</v>
      </c>
      <c r="B2306" t="s">
        <v>158</v>
      </c>
      <c r="C2306" t="s">
        <v>16</v>
      </c>
      <c r="D2306" t="s">
        <v>102</v>
      </c>
      <c r="E2306" t="s">
        <v>18</v>
      </c>
      <c r="F2306" t="s">
        <v>409</v>
      </c>
      <c r="G2306" t="s">
        <v>410</v>
      </c>
      <c r="H2306" t="s">
        <v>411</v>
      </c>
      <c r="I2306" t="s">
        <v>34</v>
      </c>
      <c r="J2306" t="s">
        <v>412</v>
      </c>
      <c r="K2306" t="s">
        <v>24</v>
      </c>
      <c r="L2306" t="s">
        <v>82</v>
      </c>
      <c r="M2306" t="s">
        <v>413</v>
      </c>
      <c r="N2306" t="s">
        <v>46</v>
      </c>
      <c r="P2306" t="s">
        <v>12656</v>
      </c>
      <c r="Q2306" t="s">
        <v>10156</v>
      </c>
      <c r="R2306">
        <v>1</v>
      </c>
      <c r="S2306" t="s">
        <v>12651</v>
      </c>
      <c r="Y2306" s="4" t="s">
        <v>11255</v>
      </c>
      <c r="Z2306" s="9">
        <v>1</v>
      </c>
    </row>
    <row r="2307" spans="1:26" x14ac:dyDescent="0.25">
      <c r="A2307" t="s">
        <v>408</v>
      </c>
      <c r="B2307" t="s">
        <v>158</v>
      </c>
      <c r="C2307" t="s">
        <v>16</v>
      </c>
      <c r="D2307" t="s">
        <v>102</v>
      </c>
      <c r="E2307" t="s">
        <v>18</v>
      </c>
      <c r="F2307" t="s">
        <v>409</v>
      </c>
      <c r="G2307" t="s">
        <v>410</v>
      </c>
      <c r="H2307" t="s">
        <v>411</v>
      </c>
      <c r="I2307" t="s">
        <v>34</v>
      </c>
      <c r="J2307" t="s">
        <v>412</v>
      </c>
      <c r="K2307" t="s">
        <v>24</v>
      </c>
      <c r="L2307" t="s">
        <v>82</v>
      </c>
      <c r="M2307" t="s">
        <v>413</v>
      </c>
      <c r="N2307" t="s">
        <v>46</v>
      </c>
      <c r="P2307" t="s">
        <v>12616</v>
      </c>
      <c r="Q2307" t="s">
        <v>10156</v>
      </c>
      <c r="R2307">
        <v>1</v>
      </c>
      <c r="S2307" t="s">
        <v>12651</v>
      </c>
      <c r="Y2307" s="4" t="s">
        <v>10561</v>
      </c>
      <c r="Z2307" s="9">
        <v>1</v>
      </c>
    </row>
    <row r="2308" spans="1:26" x14ac:dyDescent="0.25">
      <c r="A2308" t="s">
        <v>408</v>
      </c>
      <c r="B2308" t="s">
        <v>158</v>
      </c>
      <c r="C2308" t="s">
        <v>16</v>
      </c>
      <c r="D2308" t="s">
        <v>102</v>
      </c>
      <c r="E2308" t="s">
        <v>18</v>
      </c>
      <c r="F2308" t="s">
        <v>409</v>
      </c>
      <c r="G2308" t="s">
        <v>410</v>
      </c>
      <c r="H2308" t="s">
        <v>411</v>
      </c>
      <c r="I2308" t="s">
        <v>34</v>
      </c>
      <c r="J2308" t="s">
        <v>412</v>
      </c>
      <c r="K2308" t="s">
        <v>24</v>
      </c>
      <c r="L2308" t="s">
        <v>82</v>
      </c>
      <c r="M2308" t="s">
        <v>413</v>
      </c>
      <c r="N2308" t="s">
        <v>46</v>
      </c>
      <c r="P2308" t="s">
        <v>12657</v>
      </c>
      <c r="Q2308" t="s">
        <v>10156</v>
      </c>
      <c r="R2308">
        <v>1</v>
      </c>
      <c r="S2308" t="s">
        <v>12651</v>
      </c>
      <c r="Y2308" s="4" t="s">
        <v>13110</v>
      </c>
      <c r="Z2308" s="9">
        <v>1</v>
      </c>
    </row>
    <row r="2309" spans="1:26" x14ac:dyDescent="0.25">
      <c r="A2309" t="s">
        <v>408</v>
      </c>
      <c r="B2309" t="s">
        <v>158</v>
      </c>
      <c r="C2309" t="s">
        <v>16</v>
      </c>
      <c r="D2309" t="s">
        <v>102</v>
      </c>
      <c r="E2309" t="s">
        <v>18</v>
      </c>
      <c r="F2309" t="s">
        <v>409</v>
      </c>
      <c r="G2309" t="s">
        <v>410</v>
      </c>
      <c r="H2309" t="s">
        <v>411</v>
      </c>
      <c r="I2309" t="s">
        <v>34</v>
      </c>
      <c r="J2309" t="s">
        <v>412</v>
      </c>
      <c r="K2309" t="s">
        <v>24</v>
      </c>
      <c r="L2309" t="s">
        <v>82</v>
      </c>
      <c r="M2309" t="s">
        <v>413</v>
      </c>
      <c r="N2309" t="s">
        <v>46</v>
      </c>
      <c r="P2309" t="s">
        <v>12658</v>
      </c>
      <c r="Q2309" t="s">
        <v>10156</v>
      </c>
      <c r="R2309">
        <v>1</v>
      </c>
      <c r="S2309" t="s">
        <v>12651</v>
      </c>
      <c r="Y2309" s="4" t="s">
        <v>11032</v>
      </c>
      <c r="Z2309" s="9">
        <v>1</v>
      </c>
    </row>
    <row r="2310" spans="1:26" x14ac:dyDescent="0.25">
      <c r="A2310" t="s">
        <v>408</v>
      </c>
      <c r="B2310" t="s">
        <v>158</v>
      </c>
      <c r="C2310" t="s">
        <v>16</v>
      </c>
      <c r="D2310" t="s">
        <v>102</v>
      </c>
      <c r="E2310" t="s">
        <v>18</v>
      </c>
      <c r="F2310" t="s">
        <v>409</v>
      </c>
      <c r="G2310" t="s">
        <v>410</v>
      </c>
      <c r="H2310" t="s">
        <v>411</v>
      </c>
      <c r="I2310" t="s">
        <v>34</v>
      </c>
      <c r="J2310" t="s">
        <v>412</v>
      </c>
      <c r="K2310" t="s">
        <v>24</v>
      </c>
      <c r="L2310" t="s">
        <v>82</v>
      </c>
      <c r="M2310" t="s">
        <v>413</v>
      </c>
      <c r="N2310" t="s">
        <v>46</v>
      </c>
      <c r="P2310" t="s">
        <v>12659</v>
      </c>
      <c r="Q2310" t="s">
        <v>10156</v>
      </c>
      <c r="R2310">
        <v>1</v>
      </c>
      <c r="S2310" t="s">
        <v>12651</v>
      </c>
      <c r="Y2310" s="4" t="s">
        <v>13014</v>
      </c>
      <c r="Z2310" s="9">
        <v>1</v>
      </c>
    </row>
    <row r="2311" spans="1:26" x14ac:dyDescent="0.25">
      <c r="A2311" t="s">
        <v>408</v>
      </c>
      <c r="B2311" t="s">
        <v>158</v>
      </c>
      <c r="C2311" t="s">
        <v>16</v>
      </c>
      <c r="D2311" t="s">
        <v>102</v>
      </c>
      <c r="E2311" t="s">
        <v>18</v>
      </c>
      <c r="F2311" t="s">
        <v>409</v>
      </c>
      <c r="G2311" t="s">
        <v>410</v>
      </c>
      <c r="H2311" t="s">
        <v>411</v>
      </c>
      <c r="I2311" t="s">
        <v>34</v>
      </c>
      <c r="J2311" t="s">
        <v>412</v>
      </c>
      <c r="K2311" t="s">
        <v>24</v>
      </c>
      <c r="L2311" t="s">
        <v>82</v>
      </c>
      <c r="M2311" t="s">
        <v>413</v>
      </c>
      <c r="N2311" t="s">
        <v>46</v>
      </c>
      <c r="P2311" t="s">
        <v>12660</v>
      </c>
      <c r="Q2311" t="s">
        <v>10156</v>
      </c>
      <c r="R2311">
        <v>1</v>
      </c>
      <c r="S2311" t="s">
        <v>12651</v>
      </c>
      <c r="Y2311" s="4" t="s">
        <v>12966</v>
      </c>
      <c r="Z2311" s="9">
        <v>1</v>
      </c>
    </row>
    <row r="2312" spans="1:26" x14ac:dyDescent="0.25">
      <c r="A2312" t="s">
        <v>408</v>
      </c>
      <c r="B2312" t="s">
        <v>158</v>
      </c>
      <c r="C2312" t="s">
        <v>16</v>
      </c>
      <c r="D2312" t="s">
        <v>102</v>
      </c>
      <c r="E2312" t="s">
        <v>18</v>
      </c>
      <c r="F2312" t="s">
        <v>409</v>
      </c>
      <c r="G2312" t="s">
        <v>410</v>
      </c>
      <c r="H2312" t="s">
        <v>411</v>
      </c>
      <c r="I2312" t="s">
        <v>34</v>
      </c>
      <c r="J2312" t="s">
        <v>412</v>
      </c>
      <c r="K2312" t="s">
        <v>24</v>
      </c>
      <c r="L2312" t="s">
        <v>82</v>
      </c>
      <c r="M2312" t="s">
        <v>413</v>
      </c>
      <c r="N2312" t="s">
        <v>46</v>
      </c>
      <c r="P2312" t="s">
        <v>12661</v>
      </c>
      <c r="Q2312" t="s">
        <v>10329</v>
      </c>
      <c r="R2312">
        <v>1</v>
      </c>
      <c r="S2312" t="s">
        <v>12651</v>
      </c>
      <c r="Y2312" s="4" t="s">
        <v>10947</v>
      </c>
      <c r="Z2312" s="9">
        <v>1</v>
      </c>
    </row>
    <row r="2313" spans="1:26" x14ac:dyDescent="0.25">
      <c r="A2313" t="s">
        <v>408</v>
      </c>
      <c r="B2313" t="s">
        <v>158</v>
      </c>
      <c r="C2313" t="s">
        <v>16</v>
      </c>
      <c r="D2313" t="s">
        <v>102</v>
      </c>
      <c r="E2313" t="s">
        <v>18</v>
      </c>
      <c r="F2313" t="s">
        <v>409</v>
      </c>
      <c r="G2313" t="s">
        <v>410</v>
      </c>
      <c r="H2313" t="s">
        <v>411</v>
      </c>
      <c r="I2313" t="s">
        <v>34</v>
      </c>
      <c r="J2313" t="s">
        <v>412</v>
      </c>
      <c r="K2313" t="s">
        <v>24</v>
      </c>
      <c r="L2313" t="s">
        <v>82</v>
      </c>
      <c r="M2313" t="s">
        <v>413</v>
      </c>
      <c r="N2313" t="s">
        <v>46</v>
      </c>
      <c r="P2313" t="s">
        <v>12662</v>
      </c>
      <c r="Q2313" t="s">
        <v>12510</v>
      </c>
      <c r="R2313">
        <v>1</v>
      </c>
      <c r="S2313" t="s">
        <v>12651</v>
      </c>
      <c r="Y2313" s="4" t="s">
        <v>10745</v>
      </c>
      <c r="Z2313" s="9">
        <v>1</v>
      </c>
    </row>
    <row r="2314" spans="1:26" x14ac:dyDescent="0.25">
      <c r="A2314" t="s">
        <v>408</v>
      </c>
      <c r="B2314" t="s">
        <v>158</v>
      </c>
      <c r="C2314" t="s">
        <v>16</v>
      </c>
      <c r="D2314" t="s">
        <v>102</v>
      </c>
      <c r="E2314" t="s">
        <v>18</v>
      </c>
      <c r="F2314" t="s">
        <v>409</v>
      </c>
      <c r="G2314" t="s">
        <v>410</v>
      </c>
      <c r="H2314" t="s">
        <v>411</v>
      </c>
      <c r="I2314" t="s">
        <v>34</v>
      </c>
      <c r="J2314" t="s">
        <v>412</v>
      </c>
      <c r="K2314" t="s">
        <v>24</v>
      </c>
      <c r="L2314" t="s">
        <v>82</v>
      </c>
      <c r="M2314" t="s">
        <v>413</v>
      </c>
      <c r="N2314" t="s">
        <v>46</v>
      </c>
      <c r="P2314" t="s">
        <v>12663</v>
      </c>
      <c r="Q2314" t="s">
        <v>12510</v>
      </c>
      <c r="R2314">
        <v>1</v>
      </c>
      <c r="S2314" t="s">
        <v>12651</v>
      </c>
      <c r="Y2314" s="4" t="s">
        <v>12681</v>
      </c>
      <c r="Z2314" s="9">
        <v>1</v>
      </c>
    </row>
    <row r="2315" spans="1:26" x14ac:dyDescent="0.25">
      <c r="A2315" t="s">
        <v>408</v>
      </c>
      <c r="B2315" t="s">
        <v>158</v>
      </c>
      <c r="C2315" t="s">
        <v>16</v>
      </c>
      <c r="D2315" t="s">
        <v>102</v>
      </c>
      <c r="E2315" t="s">
        <v>18</v>
      </c>
      <c r="F2315" t="s">
        <v>409</v>
      </c>
      <c r="G2315" t="s">
        <v>410</v>
      </c>
      <c r="H2315" t="s">
        <v>411</v>
      </c>
      <c r="I2315" t="s">
        <v>34</v>
      </c>
      <c r="J2315" t="s">
        <v>412</v>
      </c>
      <c r="K2315" t="s">
        <v>24</v>
      </c>
      <c r="L2315" t="s">
        <v>82</v>
      </c>
      <c r="M2315" t="s">
        <v>413</v>
      </c>
      <c r="N2315" t="s">
        <v>46</v>
      </c>
      <c r="P2315" t="s">
        <v>12664</v>
      </c>
      <c r="Q2315" t="s">
        <v>12510</v>
      </c>
      <c r="R2315">
        <v>1</v>
      </c>
      <c r="S2315" t="s">
        <v>12651</v>
      </c>
      <c r="Y2315" s="4" t="s">
        <v>12811</v>
      </c>
      <c r="Z2315" s="9">
        <v>1</v>
      </c>
    </row>
    <row r="2316" spans="1:26" x14ac:dyDescent="0.25">
      <c r="A2316" t="s">
        <v>408</v>
      </c>
      <c r="B2316" t="s">
        <v>158</v>
      </c>
      <c r="C2316" t="s">
        <v>16</v>
      </c>
      <c r="D2316" t="s">
        <v>102</v>
      </c>
      <c r="E2316" t="s">
        <v>18</v>
      </c>
      <c r="F2316" t="s">
        <v>409</v>
      </c>
      <c r="G2316" t="s">
        <v>410</v>
      </c>
      <c r="H2316" t="s">
        <v>411</v>
      </c>
      <c r="I2316" t="s">
        <v>34</v>
      </c>
      <c r="J2316" t="s">
        <v>412</v>
      </c>
      <c r="K2316" t="s">
        <v>24</v>
      </c>
      <c r="L2316" t="s">
        <v>82</v>
      </c>
      <c r="M2316" t="s">
        <v>413</v>
      </c>
      <c r="N2316" t="s">
        <v>46</v>
      </c>
      <c r="P2316" t="s">
        <v>11879</v>
      </c>
      <c r="Q2316" t="s">
        <v>12510</v>
      </c>
      <c r="R2316">
        <v>1</v>
      </c>
      <c r="S2316" t="s">
        <v>12651</v>
      </c>
      <c r="Y2316" s="4" t="s">
        <v>11639</v>
      </c>
      <c r="Z2316" s="9">
        <v>1</v>
      </c>
    </row>
    <row r="2317" spans="1:26" x14ac:dyDescent="0.25">
      <c r="A2317" t="s">
        <v>408</v>
      </c>
      <c r="B2317" t="s">
        <v>158</v>
      </c>
      <c r="C2317" t="s">
        <v>16</v>
      </c>
      <c r="D2317" t="s">
        <v>102</v>
      </c>
      <c r="E2317" t="s">
        <v>18</v>
      </c>
      <c r="F2317" t="s">
        <v>409</v>
      </c>
      <c r="G2317" t="s">
        <v>410</v>
      </c>
      <c r="H2317" t="s">
        <v>411</v>
      </c>
      <c r="I2317" t="s">
        <v>34</v>
      </c>
      <c r="J2317" t="s">
        <v>412</v>
      </c>
      <c r="K2317" t="s">
        <v>24</v>
      </c>
      <c r="L2317" t="s">
        <v>82</v>
      </c>
      <c r="M2317" t="s">
        <v>413</v>
      </c>
      <c r="N2317" t="s">
        <v>46</v>
      </c>
      <c r="P2317" t="s">
        <v>12665</v>
      </c>
      <c r="Q2317" t="s">
        <v>12510</v>
      </c>
      <c r="R2317">
        <v>1</v>
      </c>
      <c r="S2317" t="s">
        <v>12651</v>
      </c>
      <c r="Y2317" s="4" t="s">
        <v>11345</v>
      </c>
      <c r="Z2317" s="9">
        <v>1</v>
      </c>
    </row>
    <row r="2318" spans="1:26" x14ac:dyDescent="0.25">
      <c r="A2318" t="s">
        <v>408</v>
      </c>
      <c r="B2318" t="s">
        <v>158</v>
      </c>
      <c r="C2318" t="s">
        <v>16</v>
      </c>
      <c r="D2318" t="s">
        <v>102</v>
      </c>
      <c r="E2318" t="s">
        <v>18</v>
      </c>
      <c r="F2318" t="s">
        <v>409</v>
      </c>
      <c r="G2318" t="s">
        <v>410</v>
      </c>
      <c r="H2318" t="s">
        <v>411</v>
      </c>
      <c r="I2318" t="s">
        <v>34</v>
      </c>
      <c r="J2318" t="s">
        <v>412</v>
      </c>
      <c r="K2318" t="s">
        <v>24</v>
      </c>
      <c r="L2318" t="s">
        <v>82</v>
      </c>
      <c r="M2318" t="s">
        <v>413</v>
      </c>
      <c r="N2318" t="s">
        <v>46</v>
      </c>
      <c r="P2318" t="s">
        <v>12666</v>
      </c>
      <c r="Q2318" t="s">
        <v>12510</v>
      </c>
      <c r="R2318">
        <v>1</v>
      </c>
      <c r="S2318" t="s">
        <v>12651</v>
      </c>
      <c r="Y2318" s="4" t="s">
        <v>10896</v>
      </c>
      <c r="Z2318" s="9">
        <v>1</v>
      </c>
    </row>
    <row r="2319" spans="1:26" x14ac:dyDescent="0.25">
      <c r="A2319" t="s">
        <v>408</v>
      </c>
      <c r="B2319" t="s">
        <v>158</v>
      </c>
      <c r="C2319" t="s">
        <v>16</v>
      </c>
      <c r="D2319" t="s">
        <v>102</v>
      </c>
      <c r="E2319" t="s">
        <v>18</v>
      </c>
      <c r="F2319" t="s">
        <v>409</v>
      </c>
      <c r="G2319" t="s">
        <v>410</v>
      </c>
      <c r="H2319" t="s">
        <v>411</v>
      </c>
      <c r="I2319" t="s">
        <v>34</v>
      </c>
      <c r="J2319" t="s">
        <v>412</v>
      </c>
      <c r="K2319" t="s">
        <v>24</v>
      </c>
      <c r="L2319" t="s">
        <v>82</v>
      </c>
      <c r="M2319" t="s">
        <v>413</v>
      </c>
      <c r="N2319" t="s">
        <v>46</v>
      </c>
      <c r="P2319" t="s">
        <v>12667</v>
      </c>
      <c r="Q2319" t="s">
        <v>12510</v>
      </c>
      <c r="R2319">
        <v>1</v>
      </c>
      <c r="S2319" t="s">
        <v>12651</v>
      </c>
      <c r="Y2319" s="4" t="s">
        <v>13101</v>
      </c>
      <c r="Z2319" s="9">
        <v>1</v>
      </c>
    </row>
    <row r="2320" spans="1:26" x14ac:dyDescent="0.25">
      <c r="A2320" t="s">
        <v>408</v>
      </c>
      <c r="B2320" t="s">
        <v>158</v>
      </c>
      <c r="C2320" t="s">
        <v>16</v>
      </c>
      <c r="D2320" t="s">
        <v>102</v>
      </c>
      <c r="E2320" t="s">
        <v>18</v>
      </c>
      <c r="F2320" t="s">
        <v>409</v>
      </c>
      <c r="G2320" t="s">
        <v>410</v>
      </c>
      <c r="H2320" t="s">
        <v>411</v>
      </c>
      <c r="I2320" t="s">
        <v>34</v>
      </c>
      <c r="J2320" t="s">
        <v>412</v>
      </c>
      <c r="K2320" t="s">
        <v>24</v>
      </c>
      <c r="L2320" t="s">
        <v>82</v>
      </c>
      <c r="M2320" t="s">
        <v>413</v>
      </c>
      <c r="N2320" t="s">
        <v>46</v>
      </c>
      <c r="P2320" t="s">
        <v>12668</v>
      </c>
      <c r="Q2320" t="s">
        <v>12510</v>
      </c>
      <c r="R2320">
        <v>1</v>
      </c>
      <c r="S2320" t="s">
        <v>12651</v>
      </c>
      <c r="Y2320" s="4" t="s">
        <v>11612</v>
      </c>
      <c r="Z2320" s="9">
        <v>1</v>
      </c>
    </row>
    <row r="2321" spans="1:26" x14ac:dyDescent="0.25">
      <c r="A2321" t="s">
        <v>408</v>
      </c>
      <c r="B2321" t="s">
        <v>158</v>
      </c>
      <c r="C2321" t="s">
        <v>16</v>
      </c>
      <c r="D2321" t="s">
        <v>102</v>
      </c>
      <c r="E2321" t="s">
        <v>18</v>
      </c>
      <c r="F2321" t="s">
        <v>409</v>
      </c>
      <c r="G2321" t="s">
        <v>410</v>
      </c>
      <c r="H2321" t="s">
        <v>411</v>
      </c>
      <c r="I2321" t="s">
        <v>34</v>
      </c>
      <c r="J2321" t="s">
        <v>412</v>
      </c>
      <c r="K2321" t="s">
        <v>24</v>
      </c>
      <c r="L2321" t="s">
        <v>82</v>
      </c>
      <c r="M2321" t="s">
        <v>413</v>
      </c>
      <c r="N2321" t="s">
        <v>46</v>
      </c>
      <c r="P2321" t="s">
        <v>12669</v>
      </c>
      <c r="Q2321" t="s">
        <v>12510</v>
      </c>
      <c r="R2321">
        <v>1</v>
      </c>
      <c r="S2321" t="s">
        <v>12651</v>
      </c>
      <c r="Y2321" s="4" t="s">
        <v>13026</v>
      </c>
      <c r="Z2321" s="9">
        <v>1</v>
      </c>
    </row>
    <row r="2322" spans="1:26" x14ac:dyDescent="0.25">
      <c r="A2322" t="s">
        <v>408</v>
      </c>
      <c r="B2322" t="s">
        <v>158</v>
      </c>
      <c r="C2322" t="s">
        <v>16</v>
      </c>
      <c r="D2322" t="s">
        <v>102</v>
      </c>
      <c r="E2322" t="s">
        <v>18</v>
      </c>
      <c r="F2322" t="s">
        <v>409</v>
      </c>
      <c r="G2322" t="s">
        <v>410</v>
      </c>
      <c r="H2322" t="s">
        <v>411</v>
      </c>
      <c r="I2322" t="s">
        <v>34</v>
      </c>
      <c r="J2322" t="s">
        <v>412</v>
      </c>
      <c r="K2322" t="s">
        <v>24</v>
      </c>
      <c r="L2322" t="s">
        <v>82</v>
      </c>
      <c r="M2322" t="s">
        <v>413</v>
      </c>
      <c r="N2322" t="s">
        <v>46</v>
      </c>
      <c r="P2322" t="s">
        <v>12670</v>
      </c>
      <c r="Q2322" t="s">
        <v>11603</v>
      </c>
      <c r="R2322">
        <v>1</v>
      </c>
      <c r="S2322" t="s">
        <v>12651</v>
      </c>
      <c r="Y2322" s="4" t="s">
        <v>11893</v>
      </c>
      <c r="Z2322" s="9">
        <v>1</v>
      </c>
    </row>
    <row r="2323" spans="1:26" x14ac:dyDescent="0.25">
      <c r="A2323" t="s">
        <v>408</v>
      </c>
      <c r="B2323" t="s">
        <v>158</v>
      </c>
      <c r="C2323" t="s">
        <v>16</v>
      </c>
      <c r="D2323" t="s">
        <v>102</v>
      </c>
      <c r="E2323" t="s">
        <v>18</v>
      </c>
      <c r="F2323" t="s">
        <v>409</v>
      </c>
      <c r="G2323" t="s">
        <v>410</v>
      </c>
      <c r="H2323" t="s">
        <v>411</v>
      </c>
      <c r="I2323" t="s">
        <v>34</v>
      </c>
      <c r="J2323" t="s">
        <v>412</v>
      </c>
      <c r="K2323" t="s">
        <v>24</v>
      </c>
      <c r="L2323" t="s">
        <v>82</v>
      </c>
      <c r="M2323" t="s">
        <v>413</v>
      </c>
      <c r="N2323" t="s">
        <v>46</v>
      </c>
      <c r="P2323" t="s">
        <v>12671</v>
      </c>
      <c r="Q2323" t="s">
        <v>10232</v>
      </c>
      <c r="R2323">
        <v>1</v>
      </c>
      <c r="S2323" t="s">
        <v>12651</v>
      </c>
      <c r="Y2323" s="4" t="s">
        <v>13086</v>
      </c>
      <c r="Z2323" s="9">
        <v>1</v>
      </c>
    </row>
    <row r="2324" spans="1:26" x14ac:dyDescent="0.25">
      <c r="A2324" t="s">
        <v>408</v>
      </c>
      <c r="B2324" t="s">
        <v>158</v>
      </c>
      <c r="C2324" t="s">
        <v>16</v>
      </c>
      <c r="D2324" t="s">
        <v>102</v>
      </c>
      <c r="E2324" t="s">
        <v>18</v>
      </c>
      <c r="F2324" t="s">
        <v>409</v>
      </c>
      <c r="G2324" t="s">
        <v>410</v>
      </c>
      <c r="H2324" t="s">
        <v>411</v>
      </c>
      <c r="I2324" t="s">
        <v>34</v>
      </c>
      <c r="J2324" t="s">
        <v>412</v>
      </c>
      <c r="K2324" t="s">
        <v>24</v>
      </c>
      <c r="L2324" t="s">
        <v>82</v>
      </c>
      <c r="M2324" t="s">
        <v>413</v>
      </c>
      <c r="N2324" t="s">
        <v>46</v>
      </c>
      <c r="P2324" t="s">
        <v>12672</v>
      </c>
      <c r="Q2324" t="s">
        <v>10232</v>
      </c>
      <c r="R2324">
        <v>1</v>
      </c>
      <c r="S2324" t="s">
        <v>12651</v>
      </c>
      <c r="Y2324" s="4" t="s">
        <v>11485</v>
      </c>
      <c r="Z2324" s="9">
        <v>1</v>
      </c>
    </row>
    <row r="2325" spans="1:26" x14ac:dyDescent="0.25">
      <c r="A2325" t="s">
        <v>408</v>
      </c>
      <c r="B2325" t="s">
        <v>158</v>
      </c>
      <c r="C2325" t="s">
        <v>16</v>
      </c>
      <c r="D2325" t="s">
        <v>102</v>
      </c>
      <c r="E2325" t="s">
        <v>18</v>
      </c>
      <c r="F2325" t="s">
        <v>409</v>
      </c>
      <c r="G2325" t="s">
        <v>410</v>
      </c>
      <c r="H2325" t="s">
        <v>411</v>
      </c>
      <c r="I2325" t="s">
        <v>34</v>
      </c>
      <c r="J2325" t="s">
        <v>412</v>
      </c>
      <c r="K2325" t="s">
        <v>24</v>
      </c>
      <c r="L2325" t="s">
        <v>82</v>
      </c>
      <c r="M2325" t="s">
        <v>413</v>
      </c>
      <c r="N2325" t="s">
        <v>46</v>
      </c>
      <c r="P2325" t="s">
        <v>12181</v>
      </c>
      <c r="Q2325" t="s">
        <v>10232</v>
      </c>
      <c r="R2325">
        <v>1</v>
      </c>
      <c r="S2325" t="s">
        <v>12651</v>
      </c>
      <c r="Y2325" s="4" t="s">
        <v>13224</v>
      </c>
      <c r="Z2325" s="9">
        <v>1</v>
      </c>
    </row>
    <row r="2326" spans="1:26" x14ac:dyDescent="0.25">
      <c r="A2326" t="s">
        <v>408</v>
      </c>
      <c r="B2326" t="s">
        <v>158</v>
      </c>
      <c r="C2326" t="s">
        <v>16</v>
      </c>
      <c r="D2326" t="s">
        <v>102</v>
      </c>
      <c r="E2326" t="s">
        <v>18</v>
      </c>
      <c r="F2326" t="s">
        <v>409</v>
      </c>
      <c r="G2326" t="s">
        <v>410</v>
      </c>
      <c r="H2326" t="s">
        <v>411</v>
      </c>
      <c r="I2326" t="s">
        <v>34</v>
      </c>
      <c r="J2326" t="s">
        <v>412</v>
      </c>
      <c r="K2326" t="s">
        <v>24</v>
      </c>
      <c r="L2326" t="s">
        <v>82</v>
      </c>
      <c r="M2326" t="s">
        <v>413</v>
      </c>
      <c r="N2326" t="s">
        <v>46</v>
      </c>
      <c r="P2326" t="s">
        <v>12673</v>
      </c>
      <c r="Q2326" t="s">
        <v>10232</v>
      </c>
      <c r="R2326">
        <v>1</v>
      </c>
      <c r="S2326" t="s">
        <v>12651</v>
      </c>
      <c r="Y2326" s="4" t="s">
        <v>10951</v>
      </c>
      <c r="Z2326" s="9">
        <v>1</v>
      </c>
    </row>
    <row r="2327" spans="1:26" x14ac:dyDescent="0.25">
      <c r="A2327" t="s">
        <v>408</v>
      </c>
      <c r="B2327" t="s">
        <v>158</v>
      </c>
      <c r="C2327" t="s">
        <v>16</v>
      </c>
      <c r="D2327" t="s">
        <v>102</v>
      </c>
      <c r="E2327" t="s">
        <v>18</v>
      </c>
      <c r="F2327" t="s">
        <v>409</v>
      </c>
      <c r="G2327" t="s">
        <v>410</v>
      </c>
      <c r="H2327" t="s">
        <v>411</v>
      </c>
      <c r="I2327" t="s">
        <v>34</v>
      </c>
      <c r="J2327" t="s">
        <v>412</v>
      </c>
      <c r="K2327" t="s">
        <v>24</v>
      </c>
      <c r="L2327" t="s">
        <v>82</v>
      </c>
      <c r="M2327" t="s">
        <v>413</v>
      </c>
      <c r="N2327" t="s">
        <v>46</v>
      </c>
      <c r="P2327" t="s">
        <v>11035</v>
      </c>
      <c r="Q2327" t="s">
        <v>10232</v>
      </c>
      <c r="R2327">
        <v>1</v>
      </c>
      <c r="S2327" t="s">
        <v>12651</v>
      </c>
      <c r="Y2327" s="4" t="s">
        <v>12763</v>
      </c>
      <c r="Z2327" s="9">
        <v>1</v>
      </c>
    </row>
    <row r="2328" spans="1:26" x14ac:dyDescent="0.25">
      <c r="A2328" t="s">
        <v>408</v>
      </c>
      <c r="B2328" t="s">
        <v>158</v>
      </c>
      <c r="C2328" t="s">
        <v>16</v>
      </c>
      <c r="D2328" t="s">
        <v>102</v>
      </c>
      <c r="E2328" t="s">
        <v>18</v>
      </c>
      <c r="F2328" t="s">
        <v>409</v>
      </c>
      <c r="G2328" t="s">
        <v>410</v>
      </c>
      <c r="H2328" t="s">
        <v>411</v>
      </c>
      <c r="I2328" t="s">
        <v>34</v>
      </c>
      <c r="J2328" t="s">
        <v>412</v>
      </c>
      <c r="K2328" t="s">
        <v>24</v>
      </c>
      <c r="L2328" t="s">
        <v>82</v>
      </c>
      <c r="M2328" t="s">
        <v>413</v>
      </c>
      <c r="N2328" t="s">
        <v>46</v>
      </c>
      <c r="P2328" t="s">
        <v>12674</v>
      </c>
      <c r="Q2328" t="s">
        <v>10232</v>
      </c>
      <c r="R2328">
        <v>1</v>
      </c>
      <c r="S2328" t="s">
        <v>12651</v>
      </c>
      <c r="Y2328" s="4" t="s">
        <v>12993</v>
      </c>
      <c r="Z2328" s="9">
        <v>1</v>
      </c>
    </row>
    <row r="2329" spans="1:26" x14ac:dyDescent="0.25">
      <c r="A2329" t="s">
        <v>408</v>
      </c>
      <c r="B2329" t="s">
        <v>158</v>
      </c>
      <c r="C2329" t="s">
        <v>16</v>
      </c>
      <c r="D2329" t="s">
        <v>102</v>
      </c>
      <c r="E2329" t="s">
        <v>18</v>
      </c>
      <c r="F2329" t="s">
        <v>409</v>
      </c>
      <c r="G2329" t="s">
        <v>410</v>
      </c>
      <c r="H2329" t="s">
        <v>411</v>
      </c>
      <c r="I2329" t="s">
        <v>34</v>
      </c>
      <c r="J2329" t="s">
        <v>412</v>
      </c>
      <c r="K2329" t="s">
        <v>24</v>
      </c>
      <c r="L2329" t="s">
        <v>82</v>
      </c>
      <c r="M2329" t="s">
        <v>413</v>
      </c>
      <c r="N2329" t="s">
        <v>46</v>
      </c>
      <c r="P2329" t="s">
        <v>12675</v>
      </c>
      <c r="Q2329" t="s">
        <v>10232</v>
      </c>
      <c r="R2329">
        <v>1</v>
      </c>
      <c r="S2329" t="s">
        <v>12651</v>
      </c>
      <c r="Y2329" s="4" t="s">
        <v>10819</v>
      </c>
      <c r="Z2329" s="9">
        <v>1</v>
      </c>
    </row>
    <row r="2330" spans="1:26" x14ac:dyDescent="0.25">
      <c r="A2330" t="s">
        <v>408</v>
      </c>
      <c r="B2330" t="s">
        <v>158</v>
      </c>
      <c r="C2330" t="s">
        <v>16</v>
      </c>
      <c r="D2330" t="s">
        <v>102</v>
      </c>
      <c r="E2330" t="s">
        <v>18</v>
      </c>
      <c r="F2330" t="s">
        <v>409</v>
      </c>
      <c r="G2330" t="s">
        <v>410</v>
      </c>
      <c r="H2330" t="s">
        <v>411</v>
      </c>
      <c r="I2330" t="s">
        <v>34</v>
      </c>
      <c r="J2330" t="s">
        <v>412</v>
      </c>
      <c r="K2330" t="s">
        <v>24</v>
      </c>
      <c r="L2330" t="s">
        <v>82</v>
      </c>
      <c r="M2330" t="s">
        <v>413</v>
      </c>
      <c r="N2330" t="s">
        <v>46</v>
      </c>
      <c r="P2330" t="s">
        <v>12676</v>
      </c>
      <c r="Q2330" t="s">
        <v>10232</v>
      </c>
      <c r="R2330">
        <v>1</v>
      </c>
      <c r="S2330" t="s">
        <v>12651</v>
      </c>
      <c r="Y2330" s="4" t="s">
        <v>12232</v>
      </c>
      <c r="Z2330" s="9">
        <v>1</v>
      </c>
    </row>
    <row r="2331" spans="1:26" x14ac:dyDescent="0.25">
      <c r="A2331" t="s">
        <v>408</v>
      </c>
      <c r="B2331" t="s">
        <v>158</v>
      </c>
      <c r="C2331" t="s">
        <v>16</v>
      </c>
      <c r="D2331" t="s">
        <v>102</v>
      </c>
      <c r="E2331" t="s">
        <v>18</v>
      </c>
      <c r="F2331" t="s">
        <v>409</v>
      </c>
      <c r="G2331" t="s">
        <v>410</v>
      </c>
      <c r="H2331" t="s">
        <v>411</v>
      </c>
      <c r="I2331" t="s">
        <v>34</v>
      </c>
      <c r="J2331" t="s">
        <v>412</v>
      </c>
      <c r="K2331" t="s">
        <v>24</v>
      </c>
      <c r="L2331" t="s">
        <v>82</v>
      </c>
      <c r="M2331" t="s">
        <v>413</v>
      </c>
      <c r="N2331" t="s">
        <v>46</v>
      </c>
      <c r="P2331" t="s">
        <v>12677</v>
      </c>
      <c r="Q2331" t="s">
        <v>10232</v>
      </c>
      <c r="R2331">
        <v>1</v>
      </c>
      <c r="S2331" t="s">
        <v>12651</v>
      </c>
      <c r="Y2331" s="4" t="s">
        <v>11899</v>
      </c>
      <c r="Z2331" s="9">
        <v>1</v>
      </c>
    </row>
    <row r="2332" spans="1:26" x14ac:dyDescent="0.25">
      <c r="A2332" t="s">
        <v>408</v>
      </c>
      <c r="B2332" t="s">
        <v>158</v>
      </c>
      <c r="C2332" t="s">
        <v>16</v>
      </c>
      <c r="D2332" t="s">
        <v>102</v>
      </c>
      <c r="E2332" t="s">
        <v>18</v>
      </c>
      <c r="F2332" t="s">
        <v>409</v>
      </c>
      <c r="G2332" t="s">
        <v>410</v>
      </c>
      <c r="H2332" t="s">
        <v>411</v>
      </c>
      <c r="I2332" t="s">
        <v>34</v>
      </c>
      <c r="J2332" t="s">
        <v>412</v>
      </c>
      <c r="K2332" t="s">
        <v>24</v>
      </c>
      <c r="L2332" t="s">
        <v>82</v>
      </c>
      <c r="M2332" t="s">
        <v>413</v>
      </c>
      <c r="N2332" t="s">
        <v>46</v>
      </c>
      <c r="P2332" t="s">
        <v>12678</v>
      </c>
      <c r="Q2332" t="s">
        <v>11508</v>
      </c>
      <c r="R2332">
        <v>1</v>
      </c>
      <c r="S2332" t="s">
        <v>12651</v>
      </c>
      <c r="Y2332" s="4" t="s">
        <v>11502</v>
      </c>
      <c r="Z2332" s="9">
        <v>1</v>
      </c>
    </row>
    <row r="2333" spans="1:26" x14ac:dyDescent="0.25">
      <c r="A2333" t="s">
        <v>408</v>
      </c>
      <c r="B2333" t="s">
        <v>158</v>
      </c>
      <c r="C2333" t="s">
        <v>16</v>
      </c>
      <c r="D2333" t="s">
        <v>102</v>
      </c>
      <c r="E2333" t="s">
        <v>18</v>
      </c>
      <c r="F2333" t="s">
        <v>409</v>
      </c>
      <c r="G2333" t="s">
        <v>410</v>
      </c>
      <c r="H2333" t="s">
        <v>411</v>
      </c>
      <c r="I2333" t="s">
        <v>34</v>
      </c>
      <c r="J2333" t="s">
        <v>412</v>
      </c>
      <c r="K2333" t="s">
        <v>24</v>
      </c>
      <c r="L2333" t="s">
        <v>82</v>
      </c>
      <c r="M2333" t="s">
        <v>413</v>
      </c>
      <c r="N2333" t="s">
        <v>46</v>
      </c>
      <c r="P2333" t="s">
        <v>10142</v>
      </c>
      <c r="Q2333" t="s">
        <v>11508</v>
      </c>
      <c r="R2333">
        <v>1</v>
      </c>
      <c r="S2333" t="s">
        <v>12651</v>
      </c>
      <c r="Y2333" s="4" t="s">
        <v>11239</v>
      </c>
      <c r="Z2333" s="9">
        <v>1</v>
      </c>
    </row>
    <row r="2334" spans="1:26" x14ac:dyDescent="0.25">
      <c r="A2334" t="s">
        <v>408</v>
      </c>
      <c r="B2334" t="s">
        <v>158</v>
      </c>
      <c r="C2334" t="s">
        <v>16</v>
      </c>
      <c r="D2334" t="s">
        <v>102</v>
      </c>
      <c r="E2334" t="s">
        <v>18</v>
      </c>
      <c r="F2334" t="s">
        <v>409</v>
      </c>
      <c r="G2334" t="s">
        <v>410</v>
      </c>
      <c r="H2334" t="s">
        <v>411</v>
      </c>
      <c r="I2334" t="s">
        <v>34</v>
      </c>
      <c r="J2334" t="s">
        <v>412</v>
      </c>
      <c r="K2334" t="s">
        <v>24</v>
      </c>
      <c r="L2334" t="s">
        <v>82</v>
      </c>
      <c r="M2334" t="s">
        <v>413</v>
      </c>
      <c r="N2334" t="s">
        <v>46</v>
      </c>
      <c r="P2334" t="s">
        <v>12679</v>
      </c>
      <c r="Q2334" t="s">
        <v>11508</v>
      </c>
      <c r="R2334">
        <v>1</v>
      </c>
      <c r="S2334" t="s">
        <v>12651</v>
      </c>
      <c r="Y2334" s="4" t="s">
        <v>11068</v>
      </c>
      <c r="Z2334" s="9">
        <v>1</v>
      </c>
    </row>
    <row r="2335" spans="1:26" x14ac:dyDescent="0.25">
      <c r="A2335" t="s">
        <v>408</v>
      </c>
      <c r="B2335" t="s">
        <v>158</v>
      </c>
      <c r="C2335" t="s">
        <v>16</v>
      </c>
      <c r="D2335" t="s">
        <v>102</v>
      </c>
      <c r="E2335" t="s">
        <v>18</v>
      </c>
      <c r="F2335" t="s">
        <v>409</v>
      </c>
      <c r="G2335" t="s">
        <v>410</v>
      </c>
      <c r="H2335" t="s">
        <v>411</v>
      </c>
      <c r="I2335" t="s">
        <v>34</v>
      </c>
      <c r="J2335" t="s">
        <v>412</v>
      </c>
      <c r="K2335" t="s">
        <v>24</v>
      </c>
      <c r="L2335" t="s">
        <v>82</v>
      </c>
      <c r="M2335" t="s">
        <v>413</v>
      </c>
      <c r="N2335" t="s">
        <v>46</v>
      </c>
      <c r="P2335" t="s">
        <v>10475</v>
      </c>
      <c r="Q2335" t="s">
        <v>11508</v>
      </c>
      <c r="R2335">
        <v>1</v>
      </c>
      <c r="S2335" t="s">
        <v>12651</v>
      </c>
      <c r="Y2335" s="4" t="s">
        <v>11213</v>
      </c>
      <c r="Z2335" s="9">
        <v>1</v>
      </c>
    </row>
    <row r="2336" spans="1:26" x14ac:dyDescent="0.25">
      <c r="A2336" t="s">
        <v>408</v>
      </c>
      <c r="B2336" t="s">
        <v>158</v>
      </c>
      <c r="C2336" t="s">
        <v>16</v>
      </c>
      <c r="D2336" t="s">
        <v>102</v>
      </c>
      <c r="E2336" t="s">
        <v>18</v>
      </c>
      <c r="F2336" t="s">
        <v>409</v>
      </c>
      <c r="G2336" t="s">
        <v>410</v>
      </c>
      <c r="H2336" t="s">
        <v>411</v>
      </c>
      <c r="I2336" t="s">
        <v>34</v>
      </c>
      <c r="J2336" t="s">
        <v>412</v>
      </c>
      <c r="K2336" t="s">
        <v>24</v>
      </c>
      <c r="L2336" t="s">
        <v>82</v>
      </c>
      <c r="M2336" t="s">
        <v>413</v>
      </c>
      <c r="N2336" t="s">
        <v>46</v>
      </c>
      <c r="P2336" t="s">
        <v>12680</v>
      </c>
      <c r="Q2336" t="s">
        <v>11508</v>
      </c>
      <c r="R2336">
        <v>1</v>
      </c>
      <c r="S2336" t="s">
        <v>12651</v>
      </c>
      <c r="Y2336" s="4" t="s">
        <v>11734</v>
      </c>
      <c r="Z2336" s="9">
        <v>1</v>
      </c>
    </row>
    <row r="2337" spans="1:26" x14ac:dyDescent="0.25">
      <c r="A2337" t="s">
        <v>408</v>
      </c>
      <c r="B2337" t="s">
        <v>158</v>
      </c>
      <c r="C2337" t="s">
        <v>16</v>
      </c>
      <c r="D2337" t="s">
        <v>102</v>
      </c>
      <c r="E2337" t="s">
        <v>18</v>
      </c>
      <c r="F2337" t="s">
        <v>409</v>
      </c>
      <c r="G2337" t="s">
        <v>410</v>
      </c>
      <c r="H2337" t="s">
        <v>411</v>
      </c>
      <c r="I2337" t="s">
        <v>34</v>
      </c>
      <c r="J2337" t="s">
        <v>412</v>
      </c>
      <c r="K2337" t="s">
        <v>24</v>
      </c>
      <c r="L2337" t="s">
        <v>82</v>
      </c>
      <c r="M2337" t="s">
        <v>413</v>
      </c>
      <c r="N2337" t="s">
        <v>46</v>
      </c>
      <c r="P2337" t="s">
        <v>10655</v>
      </c>
      <c r="Q2337" t="s">
        <v>11508</v>
      </c>
      <c r="R2337">
        <v>1</v>
      </c>
      <c r="S2337" t="s">
        <v>12651</v>
      </c>
      <c r="Y2337" s="4" t="s">
        <v>11241</v>
      </c>
      <c r="Z2337" s="9">
        <v>1</v>
      </c>
    </row>
    <row r="2338" spans="1:26" x14ac:dyDescent="0.25">
      <c r="A2338" t="s">
        <v>6484</v>
      </c>
      <c r="B2338" t="s">
        <v>6485</v>
      </c>
      <c r="C2338" t="s">
        <v>16</v>
      </c>
      <c r="D2338" t="s">
        <v>547</v>
      </c>
      <c r="E2338" t="s">
        <v>18</v>
      </c>
      <c r="F2338" t="s">
        <v>6486</v>
      </c>
      <c r="G2338" t="s">
        <v>6487</v>
      </c>
      <c r="H2338" t="s">
        <v>6488</v>
      </c>
      <c r="I2338" t="s">
        <v>34</v>
      </c>
      <c r="J2338" t="s">
        <v>170</v>
      </c>
      <c r="K2338" t="s">
        <v>24</v>
      </c>
      <c r="L2338" t="s">
        <v>6489</v>
      </c>
      <c r="M2338" t="s">
        <v>6490</v>
      </c>
      <c r="N2338" t="s">
        <v>46</v>
      </c>
      <c r="P2338" t="s">
        <v>12681</v>
      </c>
      <c r="Q2338" t="s">
        <v>10402</v>
      </c>
      <c r="R2338">
        <v>1</v>
      </c>
      <c r="S2338" t="s">
        <v>10263</v>
      </c>
      <c r="Y2338" s="4" t="s">
        <v>11021</v>
      </c>
      <c r="Z2338" s="9">
        <v>1</v>
      </c>
    </row>
    <row r="2339" spans="1:26" x14ac:dyDescent="0.25">
      <c r="A2339" t="s">
        <v>7660</v>
      </c>
      <c r="B2339" t="s">
        <v>1021</v>
      </c>
      <c r="C2339" t="s">
        <v>16</v>
      </c>
      <c r="D2339" t="s">
        <v>102</v>
      </c>
      <c r="E2339" t="s">
        <v>695</v>
      </c>
      <c r="F2339" t="s">
        <v>7661</v>
      </c>
      <c r="G2339" t="s">
        <v>7662</v>
      </c>
      <c r="H2339" t="s">
        <v>7663</v>
      </c>
      <c r="I2339" t="s">
        <v>34</v>
      </c>
      <c r="J2339" t="s">
        <v>456</v>
      </c>
      <c r="K2339" t="s">
        <v>24</v>
      </c>
      <c r="L2339" t="s">
        <v>82</v>
      </c>
      <c r="M2339" t="s">
        <v>7664</v>
      </c>
      <c r="N2339" t="s">
        <v>46</v>
      </c>
      <c r="P2339" t="s">
        <v>12682</v>
      </c>
      <c r="Q2339" t="s">
        <v>11078</v>
      </c>
      <c r="R2339">
        <v>1</v>
      </c>
      <c r="S2339" t="s">
        <v>12683</v>
      </c>
      <c r="Y2339" s="4" t="s">
        <v>12866</v>
      </c>
      <c r="Z2339" s="9">
        <v>1</v>
      </c>
    </row>
    <row r="2340" spans="1:26" x14ac:dyDescent="0.25">
      <c r="A2340" t="s">
        <v>7660</v>
      </c>
      <c r="B2340" t="s">
        <v>1021</v>
      </c>
      <c r="C2340" t="s">
        <v>16</v>
      </c>
      <c r="D2340" t="s">
        <v>102</v>
      </c>
      <c r="E2340" t="s">
        <v>695</v>
      </c>
      <c r="F2340" t="s">
        <v>7661</v>
      </c>
      <c r="G2340" t="s">
        <v>7662</v>
      </c>
      <c r="H2340" t="s">
        <v>7663</v>
      </c>
      <c r="I2340" t="s">
        <v>34</v>
      </c>
      <c r="J2340" t="s">
        <v>456</v>
      </c>
      <c r="K2340" t="s">
        <v>24</v>
      </c>
      <c r="L2340" t="s">
        <v>82</v>
      </c>
      <c r="M2340" t="s">
        <v>7664</v>
      </c>
      <c r="N2340" t="s">
        <v>46</v>
      </c>
      <c r="P2340" t="s">
        <v>12684</v>
      </c>
      <c r="Q2340" t="s">
        <v>11078</v>
      </c>
      <c r="R2340">
        <v>1</v>
      </c>
      <c r="S2340" t="s">
        <v>12683</v>
      </c>
      <c r="Y2340" s="4" t="s">
        <v>12017</v>
      </c>
      <c r="Z2340" s="9">
        <v>1</v>
      </c>
    </row>
    <row r="2341" spans="1:26" x14ac:dyDescent="0.25">
      <c r="A2341" t="s">
        <v>7660</v>
      </c>
      <c r="B2341" t="s">
        <v>1021</v>
      </c>
      <c r="C2341" t="s">
        <v>16</v>
      </c>
      <c r="D2341" t="s">
        <v>102</v>
      </c>
      <c r="E2341" t="s">
        <v>695</v>
      </c>
      <c r="F2341" t="s">
        <v>7661</v>
      </c>
      <c r="G2341" t="s">
        <v>7662</v>
      </c>
      <c r="H2341" t="s">
        <v>7663</v>
      </c>
      <c r="I2341" t="s">
        <v>34</v>
      </c>
      <c r="J2341" t="s">
        <v>456</v>
      </c>
      <c r="K2341" t="s">
        <v>24</v>
      </c>
      <c r="L2341" t="s">
        <v>82</v>
      </c>
      <c r="M2341" t="s">
        <v>7664</v>
      </c>
      <c r="N2341" t="s">
        <v>46</v>
      </c>
      <c r="P2341" t="s">
        <v>12685</v>
      </c>
      <c r="Q2341" t="s">
        <v>11078</v>
      </c>
      <c r="R2341">
        <v>1</v>
      </c>
      <c r="S2341" t="s">
        <v>12683</v>
      </c>
      <c r="Y2341" s="4" t="s">
        <v>13124</v>
      </c>
      <c r="Z2341" s="9">
        <v>1</v>
      </c>
    </row>
    <row r="2342" spans="1:26" x14ac:dyDescent="0.25">
      <c r="A2342" t="s">
        <v>7660</v>
      </c>
      <c r="B2342" t="s">
        <v>1021</v>
      </c>
      <c r="C2342" t="s">
        <v>16</v>
      </c>
      <c r="D2342" t="s">
        <v>102</v>
      </c>
      <c r="E2342" t="s">
        <v>695</v>
      </c>
      <c r="F2342" t="s">
        <v>7661</v>
      </c>
      <c r="G2342" t="s">
        <v>7662</v>
      </c>
      <c r="H2342" t="s">
        <v>7663</v>
      </c>
      <c r="I2342" t="s">
        <v>34</v>
      </c>
      <c r="J2342" t="s">
        <v>456</v>
      </c>
      <c r="K2342" t="s">
        <v>24</v>
      </c>
      <c r="L2342" t="s">
        <v>82</v>
      </c>
      <c r="M2342" t="s">
        <v>7664</v>
      </c>
      <c r="N2342" t="s">
        <v>46</v>
      </c>
      <c r="P2342" t="s">
        <v>12686</v>
      </c>
      <c r="Q2342" t="s">
        <v>11078</v>
      </c>
      <c r="R2342">
        <v>1</v>
      </c>
      <c r="S2342" t="s">
        <v>12683</v>
      </c>
      <c r="Y2342" s="4" t="s">
        <v>10522</v>
      </c>
      <c r="Z2342" s="9">
        <v>1</v>
      </c>
    </row>
    <row r="2343" spans="1:26" x14ac:dyDescent="0.25">
      <c r="A2343" t="s">
        <v>7660</v>
      </c>
      <c r="B2343" t="s">
        <v>1021</v>
      </c>
      <c r="C2343" t="s">
        <v>16</v>
      </c>
      <c r="D2343" t="s">
        <v>102</v>
      </c>
      <c r="E2343" t="s">
        <v>695</v>
      </c>
      <c r="F2343" t="s">
        <v>7661</v>
      </c>
      <c r="G2343" t="s">
        <v>7662</v>
      </c>
      <c r="H2343" t="s">
        <v>7663</v>
      </c>
      <c r="I2343" t="s">
        <v>34</v>
      </c>
      <c r="J2343" t="s">
        <v>456</v>
      </c>
      <c r="K2343" t="s">
        <v>24</v>
      </c>
      <c r="L2343" t="s">
        <v>82</v>
      </c>
      <c r="M2343" t="s">
        <v>7664</v>
      </c>
      <c r="N2343" t="s">
        <v>46</v>
      </c>
      <c r="P2343" t="s">
        <v>11831</v>
      </c>
      <c r="Q2343" t="s">
        <v>11078</v>
      </c>
      <c r="R2343">
        <v>1</v>
      </c>
      <c r="S2343" t="s">
        <v>12683</v>
      </c>
      <c r="Y2343" s="4" t="s">
        <v>11043</v>
      </c>
      <c r="Z2343" s="9">
        <v>1</v>
      </c>
    </row>
    <row r="2344" spans="1:26" x14ac:dyDescent="0.25">
      <c r="A2344" t="s">
        <v>7660</v>
      </c>
      <c r="B2344" t="s">
        <v>1021</v>
      </c>
      <c r="C2344" t="s">
        <v>16</v>
      </c>
      <c r="D2344" t="s">
        <v>102</v>
      </c>
      <c r="E2344" t="s">
        <v>695</v>
      </c>
      <c r="F2344" t="s">
        <v>7661</v>
      </c>
      <c r="G2344" t="s">
        <v>7662</v>
      </c>
      <c r="H2344" t="s">
        <v>7663</v>
      </c>
      <c r="I2344" t="s">
        <v>34</v>
      </c>
      <c r="J2344" t="s">
        <v>456</v>
      </c>
      <c r="K2344" t="s">
        <v>24</v>
      </c>
      <c r="L2344" t="s">
        <v>82</v>
      </c>
      <c r="M2344" t="s">
        <v>7664</v>
      </c>
      <c r="N2344" t="s">
        <v>46</v>
      </c>
      <c r="P2344" t="s">
        <v>2019</v>
      </c>
      <c r="Q2344" t="s">
        <v>11078</v>
      </c>
      <c r="R2344">
        <v>1</v>
      </c>
      <c r="S2344" t="s">
        <v>12683</v>
      </c>
      <c r="Y2344" s="4" t="s">
        <v>10486</v>
      </c>
      <c r="Z2344" s="9">
        <v>1</v>
      </c>
    </row>
    <row r="2345" spans="1:26" x14ac:dyDescent="0.25">
      <c r="A2345" t="s">
        <v>7660</v>
      </c>
      <c r="B2345" t="s">
        <v>1021</v>
      </c>
      <c r="C2345" t="s">
        <v>16</v>
      </c>
      <c r="D2345" t="s">
        <v>102</v>
      </c>
      <c r="E2345" t="s">
        <v>695</v>
      </c>
      <c r="F2345" t="s">
        <v>7661</v>
      </c>
      <c r="G2345" t="s">
        <v>7662</v>
      </c>
      <c r="H2345" t="s">
        <v>7663</v>
      </c>
      <c r="I2345" t="s">
        <v>34</v>
      </c>
      <c r="J2345" t="s">
        <v>456</v>
      </c>
      <c r="K2345" t="s">
        <v>24</v>
      </c>
      <c r="L2345" t="s">
        <v>82</v>
      </c>
      <c r="M2345" t="s">
        <v>7664</v>
      </c>
      <c r="N2345" t="s">
        <v>46</v>
      </c>
      <c r="P2345" t="s">
        <v>12687</v>
      </c>
      <c r="Q2345" t="s">
        <v>11078</v>
      </c>
      <c r="R2345">
        <v>1</v>
      </c>
      <c r="S2345" t="s">
        <v>12683</v>
      </c>
      <c r="Y2345" s="4" t="s">
        <v>13064</v>
      </c>
      <c r="Z2345" s="9">
        <v>1</v>
      </c>
    </row>
    <row r="2346" spans="1:26" x14ac:dyDescent="0.25">
      <c r="A2346" t="s">
        <v>7660</v>
      </c>
      <c r="B2346" t="s">
        <v>1021</v>
      </c>
      <c r="C2346" t="s">
        <v>16</v>
      </c>
      <c r="D2346" t="s">
        <v>102</v>
      </c>
      <c r="E2346" t="s">
        <v>695</v>
      </c>
      <c r="F2346" t="s">
        <v>7661</v>
      </c>
      <c r="G2346" t="s">
        <v>7662</v>
      </c>
      <c r="H2346" t="s">
        <v>7663</v>
      </c>
      <c r="I2346" t="s">
        <v>34</v>
      </c>
      <c r="J2346" t="s">
        <v>456</v>
      </c>
      <c r="K2346" t="s">
        <v>24</v>
      </c>
      <c r="L2346" t="s">
        <v>82</v>
      </c>
      <c r="M2346" t="s">
        <v>7664</v>
      </c>
      <c r="N2346" t="s">
        <v>46</v>
      </c>
      <c r="P2346" t="s">
        <v>7475</v>
      </c>
      <c r="Q2346" t="s">
        <v>11078</v>
      </c>
      <c r="R2346">
        <v>1</v>
      </c>
      <c r="S2346" t="s">
        <v>12683</v>
      </c>
      <c r="Y2346" s="4" t="s">
        <v>12339</v>
      </c>
      <c r="Z2346" s="9">
        <v>1</v>
      </c>
    </row>
    <row r="2347" spans="1:26" x14ac:dyDescent="0.25">
      <c r="A2347" t="s">
        <v>7660</v>
      </c>
      <c r="B2347" t="s">
        <v>1021</v>
      </c>
      <c r="C2347" t="s">
        <v>16</v>
      </c>
      <c r="D2347" t="s">
        <v>102</v>
      </c>
      <c r="E2347" t="s">
        <v>695</v>
      </c>
      <c r="F2347" t="s">
        <v>7661</v>
      </c>
      <c r="G2347" t="s">
        <v>7662</v>
      </c>
      <c r="H2347" t="s">
        <v>7663</v>
      </c>
      <c r="I2347" t="s">
        <v>34</v>
      </c>
      <c r="J2347" t="s">
        <v>456</v>
      </c>
      <c r="K2347" t="s">
        <v>24</v>
      </c>
      <c r="L2347" t="s">
        <v>82</v>
      </c>
      <c r="M2347" t="s">
        <v>7664</v>
      </c>
      <c r="N2347" t="s">
        <v>46</v>
      </c>
      <c r="P2347" t="s">
        <v>12688</v>
      </c>
      <c r="Q2347" t="s">
        <v>11078</v>
      </c>
      <c r="R2347">
        <v>1</v>
      </c>
      <c r="S2347" t="s">
        <v>12683</v>
      </c>
      <c r="Y2347" s="4" t="s">
        <v>10411</v>
      </c>
      <c r="Z2347" s="9">
        <v>1</v>
      </c>
    </row>
    <row r="2348" spans="1:26" x14ac:dyDescent="0.25">
      <c r="A2348" t="s">
        <v>7660</v>
      </c>
      <c r="B2348" t="s">
        <v>1021</v>
      </c>
      <c r="C2348" t="s">
        <v>16</v>
      </c>
      <c r="D2348" t="s">
        <v>102</v>
      </c>
      <c r="E2348" t="s">
        <v>695</v>
      </c>
      <c r="F2348" t="s">
        <v>7661</v>
      </c>
      <c r="G2348" t="s">
        <v>7662</v>
      </c>
      <c r="H2348" t="s">
        <v>7663</v>
      </c>
      <c r="I2348" t="s">
        <v>34</v>
      </c>
      <c r="J2348" t="s">
        <v>456</v>
      </c>
      <c r="K2348" t="s">
        <v>24</v>
      </c>
      <c r="L2348" t="s">
        <v>82</v>
      </c>
      <c r="M2348" t="s">
        <v>7664</v>
      </c>
      <c r="N2348" t="s">
        <v>46</v>
      </c>
      <c r="P2348" t="s">
        <v>12689</v>
      </c>
      <c r="Q2348" t="s">
        <v>11078</v>
      </c>
      <c r="R2348">
        <v>1</v>
      </c>
      <c r="S2348" t="s">
        <v>12683</v>
      </c>
      <c r="Y2348" s="4" t="s">
        <v>11694</v>
      </c>
      <c r="Z2348" s="9">
        <v>1</v>
      </c>
    </row>
    <row r="2349" spans="1:26" x14ac:dyDescent="0.25">
      <c r="A2349" t="s">
        <v>7660</v>
      </c>
      <c r="B2349" t="s">
        <v>1021</v>
      </c>
      <c r="C2349" t="s">
        <v>16</v>
      </c>
      <c r="D2349" t="s">
        <v>102</v>
      </c>
      <c r="E2349" t="s">
        <v>695</v>
      </c>
      <c r="F2349" t="s">
        <v>7661</v>
      </c>
      <c r="G2349" t="s">
        <v>7662</v>
      </c>
      <c r="H2349" t="s">
        <v>7663</v>
      </c>
      <c r="I2349" t="s">
        <v>34</v>
      </c>
      <c r="J2349" t="s">
        <v>456</v>
      </c>
      <c r="K2349" t="s">
        <v>24</v>
      </c>
      <c r="L2349" t="s">
        <v>82</v>
      </c>
      <c r="M2349" t="s">
        <v>7664</v>
      </c>
      <c r="N2349" t="s">
        <v>46</v>
      </c>
      <c r="P2349" t="s">
        <v>10417</v>
      </c>
      <c r="Q2349" t="s">
        <v>11078</v>
      </c>
      <c r="R2349">
        <v>1</v>
      </c>
      <c r="S2349" t="s">
        <v>12683</v>
      </c>
      <c r="Y2349" s="4" t="s">
        <v>10948</v>
      </c>
      <c r="Z2349" s="9">
        <v>1</v>
      </c>
    </row>
    <row r="2350" spans="1:26" x14ac:dyDescent="0.25">
      <c r="A2350" t="s">
        <v>7821</v>
      </c>
      <c r="B2350" t="s">
        <v>1021</v>
      </c>
      <c r="C2350" t="s">
        <v>16</v>
      </c>
      <c r="D2350" t="s">
        <v>102</v>
      </c>
      <c r="E2350" t="s">
        <v>695</v>
      </c>
      <c r="F2350" t="s">
        <v>7822</v>
      </c>
      <c r="G2350" t="s">
        <v>7823</v>
      </c>
      <c r="H2350" t="s">
        <v>7824</v>
      </c>
      <c r="I2350" t="s">
        <v>34</v>
      </c>
      <c r="J2350" t="s">
        <v>575</v>
      </c>
      <c r="K2350" t="s">
        <v>24</v>
      </c>
      <c r="L2350" t="s">
        <v>82</v>
      </c>
      <c r="M2350" t="s">
        <v>7825</v>
      </c>
      <c r="N2350" t="s">
        <v>46</v>
      </c>
      <c r="P2350" t="s">
        <v>12690</v>
      </c>
      <c r="Q2350" t="s">
        <v>10598</v>
      </c>
      <c r="R2350">
        <v>1</v>
      </c>
      <c r="S2350" t="s">
        <v>10263</v>
      </c>
      <c r="Y2350" s="4" t="s">
        <v>10911</v>
      </c>
      <c r="Z2350" s="9">
        <v>1</v>
      </c>
    </row>
    <row r="2351" spans="1:26" x14ac:dyDescent="0.25">
      <c r="A2351" t="s">
        <v>7821</v>
      </c>
      <c r="B2351" t="s">
        <v>1021</v>
      </c>
      <c r="C2351" t="s">
        <v>16</v>
      </c>
      <c r="D2351" t="s">
        <v>102</v>
      </c>
      <c r="E2351" t="s">
        <v>695</v>
      </c>
      <c r="F2351" t="s">
        <v>7822</v>
      </c>
      <c r="G2351" t="s">
        <v>7823</v>
      </c>
      <c r="H2351" t="s">
        <v>7824</v>
      </c>
      <c r="I2351" t="s">
        <v>34</v>
      </c>
      <c r="J2351" t="s">
        <v>575</v>
      </c>
      <c r="K2351" t="s">
        <v>24</v>
      </c>
      <c r="L2351" t="s">
        <v>82</v>
      </c>
      <c r="M2351" t="s">
        <v>7825</v>
      </c>
      <c r="N2351" t="s">
        <v>46</v>
      </c>
      <c r="P2351" t="s">
        <v>12691</v>
      </c>
      <c r="Q2351" t="s">
        <v>10598</v>
      </c>
      <c r="R2351">
        <v>1</v>
      </c>
      <c r="S2351" t="s">
        <v>10263</v>
      </c>
      <c r="Y2351" s="4" t="s">
        <v>11122</v>
      </c>
      <c r="Z2351" s="9">
        <v>1</v>
      </c>
    </row>
    <row r="2352" spans="1:26" x14ac:dyDescent="0.25">
      <c r="A2352" t="s">
        <v>2392</v>
      </c>
      <c r="B2352" t="s">
        <v>1424</v>
      </c>
      <c r="C2352" t="s">
        <v>16</v>
      </c>
      <c r="D2352" t="s">
        <v>288</v>
      </c>
      <c r="E2352" t="s">
        <v>18</v>
      </c>
      <c r="F2352" t="s">
        <v>2393</v>
      </c>
      <c r="G2352" t="s">
        <v>2394</v>
      </c>
      <c r="H2352" t="s">
        <v>2395</v>
      </c>
      <c r="I2352" t="s">
        <v>34</v>
      </c>
      <c r="J2352" t="s">
        <v>412</v>
      </c>
      <c r="K2352" t="s">
        <v>24</v>
      </c>
      <c r="L2352" t="s">
        <v>224</v>
      </c>
      <c r="M2352" t="s">
        <v>2396</v>
      </c>
      <c r="N2352" t="s">
        <v>46</v>
      </c>
      <c r="P2352" t="s">
        <v>12692</v>
      </c>
      <c r="Q2352" t="s">
        <v>10255</v>
      </c>
      <c r="R2352">
        <v>1</v>
      </c>
      <c r="S2352" t="s">
        <v>10263</v>
      </c>
      <c r="Y2352" s="4" t="s">
        <v>12025</v>
      </c>
      <c r="Z2352" s="9">
        <v>1</v>
      </c>
    </row>
    <row r="2353" spans="1:26" x14ac:dyDescent="0.25">
      <c r="A2353" t="s">
        <v>2392</v>
      </c>
      <c r="B2353" t="s">
        <v>1424</v>
      </c>
      <c r="C2353" t="s">
        <v>16</v>
      </c>
      <c r="D2353" t="s">
        <v>288</v>
      </c>
      <c r="E2353" t="s">
        <v>18</v>
      </c>
      <c r="F2353" t="s">
        <v>2393</v>
      </c>
      <c r="G2353" t="s">
        <v>2394</v>
      </c>
      <c r="H2353" t="s">
        <v>2395</v>
      </c>
      <c r="I2353" t="s">
        <v>34</v>
      </c>
      <c r="J2353" t="s">
        <v>412</v>
      </c>
      <c r="K2353" t="s">
        <v>24</v>
      </c>
      <c r="L2353" t="s">
        <v>224</v>
      </c>
      <c r="M2353" t="s">
        <v>2396</v>
      </c>
      <c r="N2353" t="s">
        <v>46</v>
      </c>
      <c r="P2353" t="s">
        <v>11825</v>
      </c>
      <c r="Q2353" t="s">
        <v>10255</v>
      </c>
      <c r="R2353">
        <v>1</v>
      </c>
      <c r="S2353" t="s">
        <v>10263</v>
      </c>
      <c r="Y2353" s="4" t="s">
        <v>12768</v>
      </c>
      <c r="Z2353" s="9">
        <v>1</v>
      </c>
    </row>
    <row r="2354" spans="1:26" x14ac:dyDescent="0.25">
      <c r="A2354" t="s">
        <v>2392</v>
      </c>
      <c r="B2354" t="s">
        <v>1424</v>
      </c>
      <c r="C2354" t="s">
        <v>16</v>
      </c>
      <c r="D2354" t="s">
        <v>288</v>
      </c>
      <c r="E2354" t="s">
        <v>18</v>
      </c>
      <c r="F2354" t="s">
        <v>8253</v>
      </c>
      <c r="G2354" t="s">
        <v>8254</v>
      </c>
      <c r="H2354" t="s">
        <v>8255</v>
      </c>
      <c r="I2354" t="s">
        <v>34</v>
      </c>
      <c r="J2354" t="s">
        <v>333</v>
      </c>
      <c r="K2354" t="s">
        <v>24</v>
      </c>
      <c r="L2354" t="s">
        <v>224</v>
      </c>
      <c r="M2354" t="s">
        <v>8256</v>
      </c>
      <c r="N2354" t="s">
        <v>46</v>
      </c>
      <c r="P2354" t="s">
        <v>10280</v>
      </c>
      <c r="Q2354" t="s">
        <v>10255</v>
      </c>
      <c r="R2354">
        <v>1</v>
      </c>
      <c r="S2354" t="s">
        <v>12693</v>
      </c>
      <c r="Y2354" s="4" t="s">
        <v>11556</v>
      </c>
      <c r="Z2354" s="9">
        <v>1</v>
      </c>
    </row>
    <row r="2355" spans="1:26" x14ac:dyDescent="0.25">
      <c r="A2355" t="s">
        <v>2392</v>
      </c>
      <c r="B2355" t="s">
        <v>1424</v>
      </c>
      <c r="C2355" t="s">
        <v>16</v>
      </c>
      <c r="D2355" t="s">
        <v>288</v>
      </c>
      <c r="E2355" t="s">
        <v>18</v>
      </c>
      <c r="F2355" t="s">
        <v>8253</v>
      </c>
      <c r="G2355" t="s">
        <v>8254</v>
      </c>
      <c r="H2355" t="s">
        <v>8255</v>
      </c>
      <c r="I2355" t="s">
        <v>34</v>
      </c>
      <c r="J2355" t="s">
        <v>333</v>
      </c>
      <c r="K2355" t="s">
        <v>24</v>
      </c>
      <c r="L2355" t="s">
        <v>224</v>
      </c>
      <c r="M2355" t="s">
        <v>8256</v>
      </c>
      <c r="N2355" t="s">
        <v>46</v>
      </c>
      <c r="P2355" t="s">
        <v>12694</v>
      </c>
      <c r="Q2355" t="s">
        <v>10255</v>
      </c>
      <c r="R2355">
        <v>1</v>
      </c>
      <c r="S2355" t="s">
        <v>12693</v>
      </c>
      <c r="Y2355" s="4" t="s">
        <v>11480</v>
      </c>
      <c r="Z2355" s="9">
        <v>1</v>
      </c>
    </row>
    <row r="2356" spans="1:26" x14ac:dyDescent="0.25">
      <c r="A2356" t="s">
        <v>8668</v>
      </c>
      <c r="B2356" t="s">
        <v>8669</v>
      </c>
      <c r="C2356" t="s">
        <v>16</v>
      </c>
      <c r="D2356" t="s">
        <v>503</v>
      </c>
      <c r="E2356" t="s">
        <v>18</v>
      </c>
      <c r="F2356" t="s">
        <v>8670</v>
      </c>
      <c r="G2356" t="s">
        <v>8671</v>
      </c>
      <c r="H2356" t="s">
        <v>8672</v>
      </c>
      <c r="I2356" t="s">
        <v>34</v>
      </c>
      <c r="J2356" t="s">
        <v>162</v>
      </c>
      <c r="K2356" t="s">
        <v>24</v>
      </c>
      <c r="L2356" t="s">
        <v>224</v>
      </c>
      <c r="M2356" t="s">
        <v>8673</v>
      </c>
      <c r="N2356" t="s">
        <v>46</v>
      </c>
      <c r="P2356" t="s">
        <v>12695</v>
      </c>
      <c r="Q2356" t="s">
        <v>10138</v>
      </c>
      <c r="R2356">
        <v>1</v>
      </c>
      <c r="S2356" t="s">
        <v>10263</v>
      </c>
      <c r="Y2356" s="4" t="s">
        <v>12200</v>
      </c>
      <c r="Z2356" s="9">
        <v>1</v>
      </c>
    </row>
    <row r="2357" spans="1:26" x14ac:dyDescent="0.25">
      <c r="A2357" t="s">
        <v>8668</v>
      </c>
      <c r="B2357" t="s">
        <v>8669</v>
      </c>
      <c r="C2357" t="s">
        <v>16</v>
      </c>
      <c r="D2357" t="s">
        <v>503</v>
      </c>
      <c r="E2357" t="s">
        <v>18</v>
      </c>
      <c r="F2357" t="s">
        <v>8670</v>
      </c>
      <c r="G2357" t="s">
        <v>8671</v>
      </c>
      <c r="H2357" t="s">
        <v>8672</v>
      </c>
      <c r="I2357" t="s">
        <v>34</v>
      </c>
      <c r="J2357" t="s">
        <v>162</v>
      </c>
      <c r="K2357" t="s">
        <v>24</v>
      </c>
      <c r="L2357" t="s">
        <v>224</v>
      </c>
      <c r="M2357" t="s">
        <v>8673</v>
      </c>
      <c r="N2357" t="s">
        <v>46</v>
      </c>
      <c r="P2357" t="s">
        <v>12696</v>
      </c>
      <c r="Q2357" t="s">
        <v>10138</v>
      </c>
      <c r="R2357">
        <v>1</v>
      </c>
      <c r="S2357" t="s">
        <v>10263</v>
      </c>
      <c r="Y2357" s="4" t="s">
        <v>11088</v>
      </c>
      <c r="Z2357" s="9">
        <v>1</v>
      </c>
    </row>
    <row r="2358" spans="1:26" x14ac:dyDescent="0.25">
      <c r="A2358" t="s">
        <v>8668</v>
      </c>
      <c r="B2358" t="s">
        <v>8669</v>
      </c>
      <c r="C2358" t="s">
        <v>16</v>
      </c>
      <c r="D2358" t="s">
        <v>503</v>
      </c>
      <c r="E2358" t="s">
        <v>18</v>
      </c>
      <c r="F2358" t="s">
        <v>8670</v>
      </c>
      <c r="G2358" t="s">
        <v>8671</v>
      </c>
      <c r="H2358" t="s">
        <v>8672</v>
      </c>
      <c r="I2358" t="s">
        <v>34</v>
      </c>
      <c r="J2358" t="s">
        <v>162</v>
      </c>
      <c r="K2358" t="s">
        <v>24</v>
      </c>
      <c r="L2358" t="s">
        <v>224</v>
      </c>
      <c r="M2358" t="s">
        <v>8673</v>
      </c>
      <c r="N2358" t="s">
        <v>46</v>
      </c>
      <c r="P2358" t="s">
        <v>12697</v>
      </c>
      <c r="Q2358" t="s">
        <v>12698</v>
      </c>
      <c r="R2358">
        <v>1</v>
      </c>
      <c r="S2358" t="s">
        <v>10263</v>
      </c>
      <c r="Y2358" s="4" t="s">
        <v>13002</v>
      </c>
      <c r="Z2358" s="9">
        <v>1</v>
      </c>
    </row>
    <row r="2359" spans="1:26" x14ac:dyDescent="0.25">
      <c r="A2359" t="s">
        <v>8230</v>
      </c>
      <c r="B2359" t="s">
        <v>8231</v>
      </c>
      <c r="C2359" t="s">
        <v>76</v>
      </c>
      <c r="D2359" t="s">
        <v>49</v>
      </c>
      <c r="E2359" t="s">
        <v>18</v>
      </c>
      <c r="F2359" t="s">
        <v>8232</v>
      </c>
      <c r="G2359" t="s">
        <v>8233</v>
      </c>
      <c r="H2359" t="s">
        <v>8234</v>
      </c>
      <c r="I2359" t="s">
        <v>34</v>
      </c>
      <c r="J2359" t="s">
        <v>349</v>
      </c>
      <c r="K2359" t="s">
        <v>24</v>
      </c>
      <c r="L2359" t="s">
        <v>54</v>
      </c>
      <c r="M2359" t="s">
        <v>8235</v>
      </c>
      <c r="N2359" t="s">
        <v>46</v>
      </c>
      <c r="P2359" t="s">
        <v>12699</v>
      </c>
      <c r="Q2359" t="s">
        <v>11549</v>
      </c>
      <c r="R2359">
        <v>1</v>
      </c>
      <c r="S2359" t="s">
        <v>12700</v>
      </c>
      <c r="Y2359" s="4" t="s">
        <v>11409</v>
      </c>
      <c r="Z2359" s="9">
        <v>1</v>
      </c>
    </row>
    <row r="2360" spans="1:26" x14ac:dyDescent="0.25">
      <c r="A2360" t="s">
        <v>5585</v>
      </c>
      <c r="B2360" t="s">
        <v>5586</v>
      </c>
      <c r="C2360" t="s">
        <v>76</v>
      </c>
      <c r="D2360" t="s">
        <v>5587</v>
      </c>
      <c r="E2360" t="s">
        <v>695</v>
      </c>
      <c r="F2360" t="s">
        <v>5588</v>
      </c>
      <c r="G2360" t="s">
        <v>5589</v>
      </c>
      <c r="H2360" t="s">
        <v>5590</v>
      </c>
      <c r="I2360" t="s">
        <v>34</v>
      </c>
      <c r="J2360" t="s">
        <v>1435</v>
      </c>
      <c r="K2360" t="s">
        <v>24</v>
      </c>
      <c r="L2360" t="s">
        <v>1414</v>
      </c>
      <c r="M2360" t="s">
        <v>5591</v>
      </c>
      <c r="N2360" t="s">
        <v>46</v>
      </c>
      <c r="P2360" t="s">
        <v>12060</v>
      </c>
      <c r="Q2360" t="s">
        <v>11941</v>
      </c>
      <c r="R2360">
        <v>1</v>
      </c>
      <c r="S2360" t="s">
        <v>12701</v>
      </c>
      <c r="Y2360" s="4" t="s">
        <v>10580</v>
      </c>
      <c r="Z2360" s="9">
        <v>1</v>
      </c>
    </row>
    <row r="2361" spans="1:26" x14ac:dyDescent="0.25">
      <c r="A2361" t="s">
        <v>5585</v>
      </c>
      <c r="B2361" t="s">
        <v>5586</v>
      </c>
      <c r="C2361" t="s">
        <v>76</v>
      </c>
      <c r="D2361" t="s">
        <v>5587</v>
      </c>
      <c r="E2361" t="s">
        <v>695</v>
      </c>
      <c r="F2361" t="s">
        <v>5588</v>
      </c>
      <c r="G2361" t="s">
        <v>5589</v>
      </c>
      <c r="H2361" t="s">
        <v>5590</v>
      </c>
      <c r="I2361" t="s">
        <v>34</v>
      </c>
      <c r="J2361" t="s">
        <v>1435</v>
      </c>
      <c r="K2361" t="s">
        <v>24</v>
      </c>
      <c r="L2361" t="s">
        <v>1414</v>
      </c>
      <c r="M2361" t="s">
        <v>5591</v>
      </c>
      <c r="N2361" t="s">
        <v>46</v>
      </c>
      <c r="P2361" t="s">
        <v>11002</v>
      </c>
      <c r="Q2361" t="s">
        <v>12702</v>
      </c>
      <c r="R2361">
        <v>2</v>
      </c>
      <c r="S2361" t="s">
        <v>12701</v>
      </c>
      <c r="Y2361" s="4" t="s">
        <v>12667</v>
      </c>
      <c r="Z2361" s="9">
        <v>1</v>
      </c>
    </row>
    <row r="2362" spans="1:26" x14ac:dyDescent="0.25">
      <c r="A2362" t="s">
        <v>5585</v>
      </c>
      <c r="B2362" t="s">
        <v>5586</v>
      </c>
      <c r="C2362" t="s">
        <v>76</v>
      </c>
      <c r="D2362" t="s">
        <v>5587</v>
      </c>
      <c r="E2362" t="s">
        <v>695</v>
      </c>
      <c r="F2362" t="s">
        <v>5588</v>
      </c>
      <c r="G2362" t="s">
        <v>5589</v>
      </c>
      <c r="H2362" t="s">
        <v>5590</v>
      </c>
      <c r="I2362" t="s">
        <v>34</v>
      </c>
      <c r="J2362" t="s">
        <v>1435</v>
      </c>
      <c r="K2362" t="s">
        <v>24</v>
      </c>
      <c r="L2362" t="s">
        <v>1414</v>
      </c>
      <c r="M2362" t="s">
        <v>5591</v>
      </c>
      <c r="N2362" t="s">
        <v>46</v>
      </c>
      <c r="P2362" t="s">
        <v>12061</v>
      </c>
      <c r="Q2362" t="s">
        <v>11941</v>
      </c>
      <c r="R2362">
        <v>1</v>
      </c>
      <c r="S2362" t="s">
        <v>12701</v>
      </c>
      <c r="Y2362" s="4" t="s">
        <v>11609</v>
      </c>
      <c r="Z2362" s="9">
        <v>1</v>
      </c>
    </row>
    <row r="2363" spans="1:26" x14ac:dyDescent="0.25">
      <c r="A2363" t="s">
        <v>5585</v>
      </c>
      <c r="B2363" t="s">
        <v>5586</v>
      </c>
      <c r="C2363" t="s">
        <v>76</v>
      </c>
      <c r="D2363" t="s">
        <v>5587</v>
      </c>
      <c r="E2363" t="s">
        <v>695</v>
      </c>
      <c r="F2363" t="s">
        <v>5588</v>
      </c>
      <c r="G2363" t="s">
        <v>5589</v>
      </c>
      <c r="H2363" t="s">
        <v>5590</v>
      </c>
      <c r="I2363" t="s">
        <v>34</v>
      </c>
      <c r="J2363" t="s">
        <v>1435</v>
      </c>
      <c r="K2363" t="s">
        <v>24</v>
      </c>
      <c r="L2363" t="s">
        <v>1414</v>
      </c>
      <c r="M2363" t="s">
        <v>5591</v>
      </c>
      <c r="N2363" t="s">
        <v>46</v>
      </c>
      <c r="P2363" t="s">
        <v>10142</v>
      </c>
      <c r="Q2363" t="s">
        <v>11941</v>
      </c>
      <c r="R2363">
        <v>1</v>
      </c>
      <c r="S2363" t="s">
        <v>12701</v>
      </c>
      <c r="Y2363" s="4" t="s">
        <v>10689</v>
      </c>
      <c r="Z2363" s="9">
        <v>1</v>
      </c>
    </row>
    <row r="2364" spans="1:26" x14ac:dyDescent="0.25">
      <c r="A2364" t="s">
        <v>5585</v>
      </c>
      <c r="B2364" t="s">
        <v>5586</v>
      </c>
      <c r="C2364" t="s">
        <v>76</v>
      </c>
      <c r="D2364" t="s">
        <v>5587</v>
      </c>
      <c r="E2364" t="s">
        <v>695</v>
      </c>
      <c r="F2364" t="s">
        <v>5588</v>
      </c>
      <c r="G2364" t="s">
        <v>5589</v>
      </c>
      <c r="H2364" t="s">
        <v>5590</v>
      </c>
      <c r="I2364" t="s">
        <v>34</v>
      </c>
      <c r="J2364" t="s">
        <v>1435</v>
      </c>
      <c r="K2364" t="s">
        <v>24</v>
      </c>
      <c r="L2364" t="s">
        <v>1414</v>
      </c>
      <c r="M2364" t="s">
        <v>5591</v>
      </c>
      <c r="N2364" t="s">
        <v>46</v>
      </c>
      <c r="P2364" t="s">
        <v>10438</v>
      </c>
      <c r="Q2364" t="s">
        <v>12702</v>
      </c>
      <c r="R2364">
        <v>2</v>
      </c>
      <c r="S2364" t="s">
        <v>12701</v>
      </c>
      <c r="Y2364" s="4" t="s">
        <v>11972</v>
      </c>
      <c r="Z2364" s="9">
        <v>1</v>
      </c>
    </row>
    <row r="2365" spans="1:26" x14ac:dyDescent="0.25">
      <c r="A2365" t="s">
        <v>5585</v>
      </c>
      <c r="B2365" t="s">
        <v>5586</v>
      </c>
      <c r="C2365" t="s">
        <v>76</v>
      </c>
      <c r="D2365" t="s">
        <v>5587</v>
      </c>
      <c r="E2365" t="s">
        <v>695</v>
      </c>
      <c r="F2365" t="s">
        <v>5588</v>
      </c>
      <c r="G2365" t="s">
        <v>5589</v>
      </c>
      <c r="H2365" t="s">
        <v>5590</v>
      </c>
      <c r="I2365" t="s">
        <v>34</v>
      </c>
      <c r="J2365" t="s">
        <v>1435</v>
      </c>
      <c r="K2365" t="s">
        <v>24</v>
      </c>
      <c r="L2365" t="s">
        <v>1414</v>
      </c>
      <c r="M2365" t="s">
        <v>5591</v>
      </c>
      <c r="N2365" t="s">
        <v>46</v>
      </c>
      <c r="P2365" t="s">
        <v>6367</v>
      </c>
      <c r="Q2365" t="s">
        <v>11941</v>
      </c>
      <c r="R2365">
        <v>1</v>
      </c>
      <c r="S2365" t="s">
        <v>12701</v>
      </c>
      <c r="Y2365" s="4" t="s">
        <v>11380</v>
      </c>
      <c r="Z2365" s="9">
        <v>1</v>
      </c>
    </row>
    <row r="2366" spans="1:26" x14ac:dyDescent="0.25">
      <c r="A2366" t="s">
        <v>5585</v>
      </c>
      <c r="B2366" t="s">
        <v>5586</v>
      </c>
      <c r="C2366" t="s">
        <v>76</v>
      </c>
      <c r="D2366" t="s">
        <v>5587</v>
      </c>
      <c r="E2366" t="s">
        <v>695</v>
      </c>
      <c r="F2366" t="s">
        <v>5588</v>
      </c>
      <c r="G2366" t="s">
        <v>5589</v>
      </c>
      <c r="H2366" t="s">
        <v>5590</v>
      </c>
      <c r="I2366" t="s">
        <v>34</v>
      </c>
      <c r="J2366" t="s">
        <v>1435</v>
      </c>
      <c r="K2366" t="s">
        <v>24</v>
      </c>
      <c r="L2366" t="s">
        <v>1414</v>
      </c>
      <c r="M2366" t="s">
        <v>5591</v>
      </c>
      <c r="N2366" t="s">
        <v>46</v>
      </c>
      <c r="P2366" t="s">
        <v>12703</v>
      </c>
      <c r="Q2366" t="s">
        <v>12704</v>
      </c>
      <c r="R2366">
        <v>1</v>
      </c>
      <c r="S2366" t="s">
        <v>12701</v>
      </c>
      <c r="Y2366" s="4" t="s">
        <v>12826</v>
      </c>
      <c r="Z2366" s="9">
        <v>1</v>
      </c>
    </row>
    <row r="2367" spans="1:26" x14ac:dyDescent="0.25">
      <c r="A2367" t="s">
        <v>5585</v>
      </c>
      <c r="B2367" t="s">
        <v>5586</v>
      </c>
      <c r="C2367" t="s">
        <v>76</v>
      </c>
      <c r="D2367" t="s">
        <v>5587</v>
      </c>
      <c r="E2367" t="s">
        <v>695</v>
      </c>
      <c r="F2367" t="s">
        <v>5588</v>
      </c>
      <c r="G2367" t="s">
        <v>5589</v>
      </c>
      <c r="H2367" t="s">
        <v>5590</v>
      </c>
      <c r="I2367" t="s">
        <v>34</v>
      </c>
      <c r="J2367" t="s">
        <v>1435</v>
      </c>
      <c r="K2367" t="s">
        <v>24</v>
      </c>
      <c r="L2367" t="s">
        <v>1414</v>
      </c>
      <c r="M2367" t="s">
        <v>5591</v>
      </c>
      <c r="N2367" t="s">
        <v>46</v>
      </c>
      <c r="P2367" t="s">
        <v>6732</v>
      </c>
      <c r="Q2367" t="s">
        <v>12704</v>
      </c>
      <c r="R2367">
        <v>1</v>
      </c>
      <c r="S2367" t="s">
        <v>12701</v>
      </c>
      <c r="Y2367" s="4" t="s">
        <v>11000</v>
      </c>
      <c r="Z2367" s="9">
        <v>1</v>
      </c>
    </row>
    <row r="2368" spans="1:26" x14ac:dyDescent="0.25">
      <c r="A2368" t="s">
        <v>5585</v>
      </c>
      <c r="B2368" t="s">
        <v>5586</v>
      </c>
      <c r="C2368" t="s">
        <v>76</v>
      </c>
      <c r="D2368" t="s">
        <v>5587</v>
      </c>
      <c r="E2368" t="s">
        <v>695</v>
      </c>
      <c r="F2368" t="s">
        <v>5588</v>
      </c>
      <c r="G2368" t="s">
        <v>5589</v>
      </c>
      <c r="H2368" t="s">
        <v>5590</v>
      </c>
      <c r="I2368" t="s">
        <v>34</v>
      </c>
      <c r="J2368" t="s">
        <v>1435</v>
      </c>
      <c r="K2368" t="s">
        <v>24</v>
      </c>
      <c r="L2368" t="s">
        <v>1414</v>
      </c>
      <c r="M2368" t="s">
        <v>5591</v>
      </c>
      <c r="N2368" t="s">
        <v>46</v>
      </c>
      <c r="P2368" t="s">
        <v>228</v>
      </c>
      <c r="Q2368" t="s">
        <v>12704</v>
      </c>
      <c r="R2368">
        <v>1</v>
      </c>
      <c r="S2368" t="s">
        <v>12701</v>
      </c>
      <c r="Y2368" s="4" t="s">
        <v>12091</v>
      </c>
      <c r="Z2368" s="9">
        <v>1</v>
      </c>
    </row>
    <row r="2369" spans="1:26" x14ac:dyDescent="0.25">
      <c r="A2369" t="s">
        <v>5585</v>
      </c>
      <c r="B2369" t="s">
        <v>5586</v>
      </c>
      <c r="C2369" t="s">
        <v>76</v>
      </c>
      <c r="D2369" t="s">
        <v>5587</v>
      </c>
      <c r="E2369" t="s">
        <v>695</v>
      </c>
      <c r="F2369" t="s">
        <v>5588</v>
      </c>
      <c r="G2369" t="s">
        <v>5589</v>
      </c>
      <c r="H2369" t="s">
        <v>5590</v>
      </c>
      <c r="I2369" t="s">
        <v>34</v>
      </c>
      <c r="J2369" t="s">
        <v>1435</v>
      </c>
      <c r="K2369" t="s">
        <v>24</v>
      </c>
      <c r="L2369" t="s">
        <v>1414</v>
      </c>
      <c r="M2369" t="s">
        <v>5591</v>
      </c>
      <c r="N2369" t="s">
        <v>46</v>
      </c>
      <c r="P2369" t="s">
        <v>2019</v>
      </c>
      <c r="Q2369" t="s">
        <v>12704</v>
      </c>
      <c r="R2369">
        <v>1</v>
      </c>
      <c r="S2369" t="s">
        <v>12701</v>
      </c>
      <c r="Y2369" s="4" t="s">
        <v>11886</v>
      </c>
      <c r="Z2369" s="9">
        <v>1</v>
      </c>
    </row>
    <row r="2370" spans="1:26" x14ac:dyDescent="0.25">
      <c r="A2370" t="s">
        <v>5585</v>
      </c>
      <c r="B2370" t="s">
        <v>5586</v>
      </c>
      <c r="C2370" t="s">
        <v>76</v>
      </c>
      <c r="D2370" t="s">
        <v>5587</v>
      </c>
      <c r="E2370" t="s">
        <v>695</v>
      </c>
      <c r="F2370" t="s">
        <v>5588</v>
      </c>
      <c r="G2370" t="s">
        <v>5589</v>
      </c>
      <c r="H2370" t="s">
        <v>5590</v>
      </c>
      <c r="I2370" t="s">
        <v>34</v>
      </c>
      <c r="J2370" t="s">
        <v>1435</v>
      </c>
      <c r="K2370" t="s">
        <v>24</v>
      </c>
      <c r="L2370" t="s">
        <v>1414</v>
      </c>
      <c r="M2370" t="s">
        <v>5591</v>
      </c>
      <c r="N2370" t="s">
        <v>46</v>
      </c>
      <c r="P2370" t="s">
        <v>4518</v>
      </c>
      <c r="Q2370" t="s">
        <v>12704</v>
      </c>
      <c r="R2370">
        <v>1</v>
      </c>
      <c r="S2370" t="s">
        <v>12701</v>
      </c>
      <c r="Y2370" s="4" t="s">
        <v>12082</v>
      </c>
      <c r="Z2370" s="9">
        <v>1</v>
      </c>
    </row>
    <row r="2371" spans="1:26" x14ac:dyDescent="0.25">
      <c r="A2371" t="s">
        <v>5585</v>
      </c>
      <c r="B2371" t="s">
        <v>5586</v>
      </c>
      <c r="C2371" t="s">
        <v>76</v>
      </c>
      <c r="D2371" t="s">
        <v>5587</v>
      </c>
      <c r="E2371" t="s">
        <v>695</v>
      </c>
      <c r="F2371" t="s">
        <v>5588</v>
      </c>
      <c r="G2371" t="s">
        <v>5589</v>
      </c>
      <c r="H2371" t="s">
        <v>5590</v>
      </c>
      <c r="I2371" t="s">
        <v>34</v>
      </c>
      <c r="J2371" t="s">
        <v>1435</v>
      </c>
      <c r="K2371" t="s">
        <v>24</v>
      </c>
      <c r="L2371" t="s">
        <v>1414</v>
      </c>
      <c r="M2371" t="s">
        <v>5591</v>
      </c>
      <c r="N2371" t="s">
        <v>46</v>
      </c>
      <c r="P2371" t="s">
        <v>10311</v>
      </c>
      <c r="Q2371" t="s">
        <v>12704</v>
      </c>
      <c r="R2371">
        <v>1</v>
      </c>
      <c r="S2371" t="s">
        <v>12701</v>
      </c>
      <c r="Y2371" s="4" t="s">
        <v>12668</v>
      </c>
      <c r="Z2371" s="9">
        <v>1</v>
      </c>
    </row>
    <row r="2372" spans="1:26" x14ac:dyDescent="0.25">
      <c r="A2372" t="s">
        <v>5585</v>
      </c>
      <c r="B2372" t="s">
        <v>5586</v>
      </c>
      <c r="C2372" t="s">
        <v>76</v>
      </c>
      <c r="D2372" t="s">
        <v>5587</v>
      </c>
      <c r="E2372" t="s">
        <v>695</v>
      </c>
      <c r="F2372" t="s">
        <v>5588</v>
      </c>
      <c r="G2372" t="s">
        <v>5589</v>
      </c>
      <c r="H2372" t="s">
        <v>5590</v>
      </c>
      <c r="I2372" t="s">
        <v>34</v>
      </c>
      <c r="J2372" t="s">
        <v>1435</v>
      </c>
      <c r="K2372" t="s">
        <v>24</v>
      </c>
      <c r="L2372" t="s">
        <v>1414</v>
      </c>
      <c r="M2372" t="s">
        <v>5591</v>
      </c>
      <c r="N2372" t="s">
        <v>46</v>
      </c>
      <c r="P2372" t="s">
        <v>12063</v>
      </c>
      <c r="Q2372" t="s">
        <v>12704</v>
      </c>
      <c r="R2372">
        <v>1</v>
      </c>
      <c r="S2372" t="s">
        <v>12701</v>
      </c>
      <c r="Y2372" s="4" t="s">
        <v>12028</v>
      </c>
      <c r="Z2372" s="9">
        <v>1</v>
      </c>
    </row>
    <row r="2373" spans="1:26" x14ac:dyDescent="0.25">
      <c r="A2373" t="s">
        <v>5585</v>
      </c>
      <c r="B2373" t="s">
        <v>5586</v>
      </c>
      <c r="C2373" t="s">
        <v>76</v>
      </c>
      <c r="D2373" t="s">
        <v>5587</v>
      </c>
      <c r="E2373" t="s">
        <v>695</v>
      </c>
      <c r="F2373" t="s">
        <v>5588</v>
      </c>
      <c r="G2373" t="s">
        <v>5589</v>
      </c>
      <c r="H2373" t="s">
        <v>5590</v>
      </c>
      <c r="I2373" t="s">
        <v>34</v>
      </c>
      <c r="J2373" t="s">
        <v>1435</v>
      </c>
      <c r="K2373" t="s">
        <v>24</v>
      </c>
      <c r="L2373" t="s">
        <v>1414</v>
      </c>
      <c r="M2373" t="s">
        <v>5591</v>
      </c>
      <c r="N2373" t="s">
        <v>46</v>
      </c>
      <c r="P2373" t="s">
        <v>12064</v>
      </c>
      <c r="Q2373" t="s">
        <v>12704</v>
      </c>
      <c r="R2373">
        <v>1</v>
      </c>
      <c r="S2373" t="s">
        <v>12701</v>
      </c>
      <c r="Y2373" s="4" t="s">
        <v>10435</v>
      </c>
      <c r="Z2373" s="9">
        <v>1</v>
      </c>
    </row>
    <row r="2374" spans="1:26" x14ac:dyDescent="0.25">
      <c r="A2374" t="s">
        <v>5585</v>
      </c>
      <c r="B2374" t="s">
        <v>5586</v>
      </c>
      <c r="C2374" t="s">
        <v>76</v>
      </c>
      <c r="D2374" t="s">
        <v>5587</v>
      </c>
      <c r="E2374" t="s">
        <v>695</v>
      </c>
      <c r="F2374" t="s">
        <v>5588</v>
      </c>
      <c r="G2374" t="s">
        <v>5589</v>
      </c>
      <c r="H2374" t="s">
        <v>5590</v>
      </c>
      <c r="I2374" t="s">
        <v>34</v>
      </c>
      <c r="J2374" t="s">
        <v>1435</v>
      </c>
      <c r="K2374" t="s">
        <v>24</v>
      </c>
      <c r="L2374" t="s">
        <v>1414</v>
      </c>
      <c r="M2374" t="s">
        <v>5591</v>
      </c>
      <c r="N2374" t="s">
        <v>46</v>
      </c>
      <c r="P2374" t="s">
        <v>12065</v>
      </c>
      <c r="Q2374" t="s">
        <v>12704</v>
      </c>
      <c r="R2374">
        <v>1</v>
      </c>
      <c r="S2374" t="s">
        <v>12701</v>
      </c>
      <c r="Y2374" s="4" t="s">
        <v>10453</v>
      </c>
      <c r="Z2374" s="9">
        <v>1</v>
      </c>
    </row>
    <row r="2375" spans="1:26" x14ac:dyDescent="0.25">
      <c r="A2375" t="s">
        <v>5585</v>
      </c>
      <c r="B2375" t="s">
        <v>5586</v>
      </c>
      <c r="C2375" t="s">
        <v>76</v>
      </c>
      <c r="D2375" t="s">
        <v>5587</v>
      </c>
      <c r="E2375" t="s">
        <v>695</v>
      </c>
      <c r="F2375" t="s">
        <v>5588</v>
      </c>
      <c r="G2375" t="s">
        <v>5589</v>
      </c>
      <c r="H2375" t="s">
        <v>5590</v>
      </c>
      <c r="I2375" t="s">
        <v>34</v>
      </c>
      <c r="J2375" t="s">
        <v>1435</v>
      </c>
      <c r="K2375" t="s">
        <v>24</v>
      </c>
      <c r="L2375" t="s">
        <v>1414</v>
      </c>
      <c r="M2375" t="s">
        <v>5591</v>
      </c>
      <c r="N2375" t="s">
        <v>46</v>
      </c>
      <c r="P2375" t="s">
        <v>12066</v>
      </c>
      <c r="Q2375" t="s">
        <v>12704</v>
      </c>
      <c r="R2375">
        <v>1</v>
      </c>
      <c r="S2375" t="s">
        <v>12701</v>
      </c>
      <c r="Y2375" s="4" t="s">
        <v>10285</v>
      </c>
      <c r="Z2375" s="9">
        <v>1</v>
      </c>
    </row>
    <row r="2376" spans="1:26" x14ac:dyDescent="0.25">
      <c r="A2376" t="s">
        <v>5585</v>
      </c>
      <c r="B2376" t="s">
        <v>5586</v>
      </c>
      <c r="C2376" t="s">
        <v>76</v>
      </c>
      <c r="D2376" t="s">
        <v>5587</v>
      </c>
      <c r="E2376" t="s">
        <v>695</v>
      </c>
      <c r="F2376" t="s">
        <v>5588</v>
      </c>
      <c r="G2376" t="s">
        <v>5589</v>
      </c>
      <c r="H2376" t="s">
        <v>5590</v>
      </c>
      <c r="I2376" t="s">
        <v>34</v>
      </c>
      <c r="J2376" t="s">
        <v>1435</v>
      </c>
      <c r="K2376" t="s">
        <v>24</v>
      </c>
      <c r="L2376" t="s">
        <v>1414</v>
      </c>
      <c r="M2376" t="s">
        <v>5591</v>
      </c>
      <c r="N2376" t="s">
        <v>46</v>
      </c>
      <c r="P2376" t="s">
        <v>12067</v>
      </c>
      <c r="Q2376" t="s">
        <v>12704</v>
      </c>
      <c r="R2376">
        <v>1</v>
      </c>
      <c r="S2376" t="s">
        <v>12701</v>
      </c>
      <c r="Y2376" s="4" t="s">
        <v>12122</v>
      </c>
      <c r="Z2376" s="9">
        <v>1</v>
      </c>
    </row>
    <row r="2377" spans="1:26" x14ac:dyDescent="0.25">
      <c r="A2377" t="s">
        <v>5585</v>
      </c>
      <c r="B2377" t="s">
        <v>5586</v>
      </c>
      <c r="C2377" t="s">
        <v>76</v>
      </c>
      <c r="D2377" t="s">
        <v>5587</v>
      </c>
      <c r="E2377" t="s">
        <v>695</v>
      </c>
      <c r="F2377" t="s">
        <v>5588</v>
      </c>
      <c r="G2377" t="s">
        <v>5589</v>
      </c>
      <c r="H2377" t="s">
        <v>5590</v>
      </c>
      <c r="I2377" t="s">
        <v>34</v>
      </c>
      <c r="J2377" t="s">
        <v>1435</v>
      </c>
      <c r="K2377" t="s">
        <v>24</v>
      </c>
      <c r="L2377" t="s">
        <v>1414</v>
      </c>
      <c r="M2377" t="s">
        <v>5591</v>
      </c>
      <c r="N2377" t="s">
        <v>46</v>
      </c>
      <c r="P2377" t="s">
        <v>3844</v>
      </c>
      <c r="Q2377" t="s">
        <v>12704</v>
      </c>
      <c r="R2377">
        <v>1</v>
      </c>
      <c r="S2377" t="s">
        <v>12701</v>
      </c>
      <c r="Y2377" s="4" t="s">
        <v>12267</v>
      </c>
      <c r="Z2377" s="9">
        <v>1</v>
      </c>
    </row>
    <row r="2378" spans="1:26" x14ac:dyDescent="0.25">
      <c r="A2378" t="s">
        <v>5585</v>
      </c>
      <c r="B2378" t="s">
        <v>5586</v>
      </c>
      <c r="C2378" t="s">
        <v>76</v>
      </c>
      <c r="D2378" t="s">
        <v>5587</v>
      </c>
      <c r="E2378" t="s">
        <v>695</v>
      </c>
      <c r="F2378" t="s">
        <v>5588</v>
      </c>
      <c r="G2378" t="s">
        <v>5589</v>
      </c>
      <c r="H2378" t="s">
        <v>5590</v>
      </c>
      <c r="I2378" t="s">
        <v>34</v>
      </c>
      <c r="J2378" t="s">
        <v>1435</v>
      </c>
      <c r="K2378" t="s">
        <v>24</v>
      </c>
      <c r="L2378" t="s">
        <v>1414</v>
      </c>
      <c r="M2378" t="s">
        <v>5591</v>
      </c>
      <c r="N2378" t="s">
        <v>46</v>
      </c>
      <c r="P2378" t="s">
        <v>10637</v>
      </c>
      <c r="Q2378" t="s">
        <v>10581</v>
      </c>
      <c r="R2378">
        <v>1</v>
      </c>
      <c r="S2378" t="s">
        <v>12701</v>
      </c>
      <c r="Y2378" s="4" t="s">
        <v>12415</v>
      </c>
      <c r="Z2378" s="9">
        <v>1</v>
      </c>
    </row>
    <row r="2379" spans="1:26" x14ac:dyDescent="0.25">
      <c r="A2379" t="s">
        <v>5585</v>
      </c>
      <c r="B2379" t="s">
        <v>5586</v>
      </c>
      <c r="C2379" t="s">
        <v>76</v>
      </c>
      <c r="D2379" t="s">
        <v>5587</v>
      </c>
      <c r="E2379" t="s">
        <v>695</v>
      </c>
      <c r="F2379" t="s">
        <v>5588</v>
      </c>
      <c r="G2379" t="s">
        <v>5589</v>
      </c>
      <c r="H2379" t="s">
        <v>5590</v>
      </c>
      <c r="I2379" t="s">
        <v>34</v>
      </c>
      <c r="J2379" t="s">
        <v>1435</v>
      </c>
      <c r="K2379" t="s">
        <v>24</v>
      </c>
      <c r="L2379" t="s">
        <v>1414</v>
      </c>
      <c r="M2379" t="s">
        <v>5591</v>
      </c>
      <c r="N2379" t="s">
        <v>46</v>
      </c>
      <c r="P2379" t="s">
        <v>12705</v>
      </c>
      <c r="Q2379" t="s">
        <v>12514</v>
      </c>
      <c r="R2379">
        <v>1</v>
      </c>
      <c r="S2379" t="s">
        <v>12701</v>
      </c>
      <c r="Y2379" s="4" t="s">
        <v>12627</v>
      </c>
      <c r="Z2379" s="9">
        <v>1</v>
      </c>
    </row>
    <row r="2380" spans="1:26" x14ac:dyDescent="0.25">
      <c r="A2380" t="s">
        <v>5585</v>
      </c>
      <c r="B2380" t="s">
        <v>5586</v>
      </c>
      <c r="C2380" t="s">
        <v>76</v>
      </c>
      <c r="D2380" t="s">
        <v>5587</v>
      </c>
      <c r="E2380" t="s">
        <v>695</v>
      </c>
      <c r="F2380" t="s">
        <v>5588</v>
      </c>
      <c r="G2380" t="s">
        <v>5589</v>
      </c>
      <c r="H2380" t="s">
        <v>5590</v>
      </c>
      <c r="I2380" t="s">
        <v>34</v>
      </c>
      <c r="J2380" t="s">
        <v>1435</v>
      </c>
      <c r="K2380" t="s">
        <v>24</v>
      </c>
      <c r="L2380" t="s">
        <v>1414</v>
      </c>
      <c r="M2380" t="s">
        <v>5591</v>
      </c>
      <c r="N2380" t="s">
        <v>46</v>
      </c>
      <c r="P2380" t="s">
        <v>12706</v>
      </c>
      <c r="Q2380" t="s">
        <v>11790</v>
      </c>
      <c r="R2380">
        <v>1</v>
      </c>
      <c r="S2380" t="s">
        <v>12701</v>
      </c>
      <c r="Y2380" s="4" t="s">
        <v>12354</v>
      </c>
      <c r="Z2380" s="9">
        <v>1</v>
      </c>
    </row>
    <row r="2381" spans="1:26" x14ac:dyDescent="0.25">
      <c r="A2381" t="s">
        <v>5585</v>
      </c>
      <c r="B2381" t="s">
        <v>5586</v>
      </c>
      <c r="C2381" t="s">
        <v>76</v>
      </c>
      <c r="D2381" t="s">
        <v>5587</v>
      </c>
      <c r="E2381" t="s">
        <v>695</v>
      </c>
      <c r="F2381" t="s">
        <v>5588</v>
      </c>
      <c r="G2381" t="s">
        <v>5589</v>
      </c>
      <c r="H2381" t="s">
        <v>5590</v>
      </c>
      <c r="I2381" t="s">
        <v>34</v>
      </c>
      <c r="J2381" t="s">
        <v>1435</v>
      </c>
      <c r="K2381" t="s">
        <v>24</v>
      </c>
      <c r="L2381" t="s">
        <v>1414</v>
      </c>
      <c r="M2381" t="s">
        <v>5591</v>
      </c>
      <c r="N2381" t="s">
        <v>46</v>
      </c>
      <c r="P2381" t="s">
        <v>12707</v>
      </c>
      <c r="Q2381" t="s">
        <v>11790</v>
      </c>
      <c r="R2381">
        <v>1</v>
      </c>
      <c r="S2381" t="s">
        <v>12701</v>
      </c>
      <c r="Y2381" s="4" t="s">
        <v>10443</v>
      </c>
      <c r="Z2381" s="9">
        <v>1</v>
      </c>
    </row>
    <row r="2382" spans="1:26" x14ac:dyDescent="0.25">
      <c r="A2382" t="s">
        <v>5585</v>
      </c>
      <c r="B2382" t="s">
        <v>5586</v>
      </c>
      <c r="C2382" t="s">
        <v>76</v>
      </c>
      <c r="D2382" t="s">
        <v>5587</v>
      </c>
      <c r="E2382" t="s">
        <v>695</v>
      </c>
      <c r="F2382" t="s">
        <v>5588</v>
      </c>
      <c r="G2382" t="s">
        <v>5589</v>
      </c>
      <c r="H2382" t="s">
        <v>5590</v>
      </c>
      <c r="I2382" t="s">
        <v>34</v>
      </c>
      <c r="J2382" t="s">
        <v>1435</v>
      </c>
      <c r="K2382" t="s">
        <v>24</v>
      </c>
      <c r="L2382" t="s">
        <v>1414</v>
      </c>
      <c r="M2382" t="s">
        <v>5591</v>
      </c>
      <c r="N2382" t="s">
        <v>46</v>
      </c>
      <c r="P2382" t="s">
        <v>12708</v>
      </c>
      <c r="Q2382" t="s">
        <v>11790</v>
      </c>
      <c r="R2382">
        <v>1</v>
      </c>
      <c r="S2382" t="s">
        <v>12701</v>
      </c>
      <c r="Y2382" s="4" t="s">
        <v>13143</v>
      </c>
      <c r="Z2382" s="9">
        <v>1</v>
      </c>
    </row>
    <row r="2383" spans="1:26" x14ac:dyDescent="0.25">
      <c r="A2383" t="s">
        <v>5585</v>
      </c>
      <c r="B2383" t="s">
        <v>5586</v>
      </c>
      <c r="C2383" t="s">
        <v>76</v>
      </c>
      <c r="D2383" t="s">
        <v>5587</v>
      </c>
      <c r="E2383" t="s">
        <v>695</v>
      </c>
      <c r="F2383" t="s">
        <v>5588</v>
      </c>
      <c r="G2383" t="s">
        <v>5589</v>
      </c>
      <c r="H2383" t="s">
        <v>5590</v>
      </c>
      <c r="I2383" t="s">
        <v>34</v>
      </c>
      <c r="J2383" t="s">
        <v>1435</v>
      </c>
      <c r="K2383" t="s">
        <v>24</v>
      </c>
      <c r="L2383" t="s">
        <v>1414</v>
      </c>
      <c r="M2383" t="s">
        <v>5591</v>
      </c>
      <c r="N2383" t="s">
        <v>46</v>
      </c>
      <c r="P2383" t="s">
        <v>12709</v>
      </c>
      <c r="Q2383" t="s">
        <v>11790</v>
      </c>
      <c r="R2383">
        <v>1</v>
      </c>
      <c r="S2383" t="s">
        <v>12701</v>
      </c>
      <c r="Y2383" s="4" t="s">
        <v>10419</v>
      </c>
      <c r="Z2383" s="9">
        <v>1</v>
      </c>
    </row>
    <row r="2384" spans="1:26" x14ac:dyDescent="0.25">
      <c r="A2384" t="s">
        <v>5585</v>
      </c>
      <c r="B2384" t="s">
        <v>5586</v>
      </c>
      <c r="C2384" t="s">
        <v>76</v>
      </c>
      <c r="D2384" t="s">
        <v>5587</v>
      </c>
      <c r="E2384" t="s">
        <v>695</v>
      </c>
      <c r="F2384" t="s">
        <v>5588</v>
      </c>
      <c r="G2384" t="s">
        <v>5589</v>
      </c>
      <c r="H2384" t="s">
        <v>5590</v>
      </c>
      <c r="I2384" t="s">
        <v>34</v>
      </c>
      <c r="J2384" t="s">
        <v>1435</v>
      </c>
      <c r="K2384" t="s">
        <v>24</v>
      </c>
      <c r="L2384" t="s">
        <v>1414</v>
      </c>
      <c r="M2384" t="s">
        <v>5591</v>
      </c>
      <c r="N2384" t="s">
        <v>46</v>
      </c>
      <c r="P2384" t="s">
        <v>12710</v>
      </c>
      <c r="Q2384" t="s">
        <v>11790</v>
      </c>
      <c r="R2384">
        <v>1</v>
      </c>
      <c r="S2384" t="s">
        <v>12701</v>
      </c>
      <c r="Y2384" s="4" t="s">
        <v>11157</v>
      </c>
      <c r="Z2384" s="9">
        <v>1</v>
      </c>
    </row>
    <row r="2385" spans="1:26" x14ac:dyDescent="0.25">
      <c r="A2385" t="s">
        <v>5585</v>
      </c>
      <c r="B2385" t="s">
        <v>5586</v>
      </c>
      <c r="C2385" t="s">
        <v>76</v>
      </c>
      <c r="D2385" t="s">
        <v>5587</v>
      </c>
      <c r="E2385" t="s">
        <v>695</v>
      </c>
      <c r="F2385" t="s">
        <v>5588</v>
      </c>
      <c r="G2385" t="s">
        <v>5589</v>
      </c>
      <c r="H2385" t="s">
        <v>5590</v>
      </c>
      <c r="I2385" t="s">
        <v>34</v>
      </c>
      <c r="J2385" t="s">
        <v>1435</v>
      </c>
      <c r="K2385" t="s">
        <v>24</v>
      </c>
      <c r="L2385" t="s">
        <v>1414</v>
      </c>
      <c r="M2385" t="s">
        <v>5591</v>
      </c>
      <c r="N2385" t="s">
        <v>46</v>
      </c>
      <c r="P2385" t="s">
        <v>12711</v>
      </c>
      <c r="Q2385" t="s">
        <v>11790</v>
      </c>
      <c r="R2385">
        <v>1</v>
      </c>
      <c r="S2385" t="s">
        <v>12701</v>
      </c>
      <c r="Y2385" s="4" t="s">
        <v>11843</v>
      </c>
      <c r="Z2385" s="9">
        <v>1</v>
      </c>
    </row>
    <row r="2386" spans="1:26" x14ac:dyDescent="0.25">
      <c r="A2386" t="s">
        <v>5585</v>
      </c>
      <c r="B2386" t="s">
        <v>5586</v>
      </c>
      <c r="C2386" t="s">
        <v>76</v>
      </c>
      <c r="D2386" t="s">
        <v>5587</v>
      </c>
      <c r="E2386" t="s">
        <v>695</v>
      </c>
      <c r="F2386" t="s">
        <v>5588</v>
      </c>
      <c r="G2386" t="s">
        <v>5589</v>
      </c>
      <c r="H2386" t="s">
        <v>5590</v>
      </c>
      <c r="I2386" t="s">
        <v>34</v>
      </c>
      <c r="J2386" t="s">
        <v>1435</v>
      </c>
      <c r="K2386" t="s">
        <v>24</v>
      </c>
      <c r="L2386" t="s">
        <v>1414</v>
      </c>
      <c r="M2386" t="s">
        <v>5591</v>
      </c>
      <c r="N2386" t="s">
        <v>46</v>
      </c>
      <c r="P2386" t="s">
        <v>12712</v>
      </c>
      <c r="Q2386" t="s">
        <v>11790</v>
      </c>
      <c r="R2386">
        <v>1</v>
      </c>
      <c r="S2386" t="s">
        <v>12701</v>
      </c>
      <c r="Y2386" s="4" t="s">
        <v>12042</v>
      </c>
      <c r="Z2386" s="9">
        <v>1</v>
      </c>
    </row>
    <row r="2387" spans="1:26" x14ac:dyDescent="0.25">
      <c r="A2387" t="s">
        <v>5585</v>
      </c>
      <c r="B2387" t="s">
        <v>5586</v>
      </c>
      <c r="C2387" t="s">
        <v>76</v>
      </c>
      <c r="D2387" t="s">
        <v>5587</v>
      </c>
      <c r="E2387" t="s">
        <v>695</v>
      </c>
      <c r="F2387" t="s">
        <v>5588</v>
      </c>
      <c r="G2387" t="s">
        <v>5589</v>
      </c>
      <c r="H2387" t="s">
        <v>5590</v>
      </c>
      <c r="I2387" t="s">
        <v>34</v>
      </c>
      <c r="J2387" t="s">
        <v>1435</v>
      </c>
      <c r="K2387" t="s">
        <v>24</v>
      </c>
      <c r="L2387" t="s">
        <v>1414</v>
      </c>
      <c r="M2387" t="s">
        <v>5591</v>
      </c>
      <c r="N2387" t="s">
        <v>46</v>
      </c>
      <c r="P2387" t="s">
        <v>12713</v>
      </c>
      <c r="Q2387" t="s">
        <v>11790</v>
      </c>
      <c r="R2387">
        <v>1</v>
      </c>
      <c r="S2387" t="s">
        <v>12701</v>
      </c>
      <c r="Y2387" s="4" t="s">
        <v>12106</v>
      </c>
      <c r="Z2387" s="9">
        <v>1</v>
      </c>
    </row>
    <row r="2388" spans="1:26" x14ac:dyDescent="0.25">
      <c r="A2388" t="s">
        <v>5585</v>
      </c>
      <c r="B2388" t="s">
        <v>5586</v>
      </c>
      <c r="C2388" t="s">
        <v>76</v>
      </c>
      <c r="D2388" t="s">
        <v>5587</v>
      </c>
      <c r="E2388" t="s">
        <v>695</v>
      </c>
      <c r="F2388" t="s">
        <v>5588</v>
      </c>
      <c r="G2388" t="s">
        <v>5589</v>
      </c>
      <c r="H2388" t="s">
        <v>5590</v>
      </c>
      <c r="I2388" t="s">
        <v>34</v>
      </c>
      <c r="J2388" t="s">
        <v>1435</v>
      </c>
      <c r="K2388" t="s">
        <v>24</v>
      </c>
      <c r="L2388" t="s">
        <v>1414</v>
      </c>
      <c r="M2388" t="s">
        <v>5591</v>
      </c>
      <c r="N2388" t="s">
        <v>46</v>
      </c>
      <c r="P2388" t="s">
        <v>12714</v>
      </c>
      <c r="Q2388" t="s">
        <v>11790</v>
      </c>
      <c r="R2388">
        <v>1</v>
      </c>
      <c r="S2388" t="s">
        <v>12701</v>
      </c>
      <c r="Y2388" s="4" t="s">
        <v>7808</v>
      </c>
      <c r="Z2388" s="9">
        <v>1</v>
      </c>
    </row>
    <row r="2389" spans="1:26" x14ac:dyDescent="0.25">
      <c r="A2389" t="s">
        <v>5585</v>
      </c>
      <c r="B2389" t="s">
        <v>5586</v>
      </c>
      <c r="C2389" t="s">
        <v>76</v>
      </c>
      <c r="D2389" t="s">
        <v>5587</v>
      </c>
      <c r="E2389" t="s">
        <v>695</v>
      </c>
      <c r="F2389" t="s">
        <v>5588</v>
      </c>
      <c r="G2389" t="s">
        <v>5589</v>
      </c>
      <c r="H2389" t="s">
        <v>5590</v>
      </c>
      <c r="I2389" t="s">
        <v>34</v>
      </c>
      <c r="J2389" t="s">
        <v>1435</v>
      </c>
      <c r="K2389" t="s">
        <v>24</v>
      </c>
      <c r="L2389" t="s">
        <v>1414</v>
      </c>
      <c r="M2389" t="s">
        <v>5591</v>
      </c>
      <c r="N2389" t="s">
        <v>46</v>
      </c>
      <c r="P2389" t="s">
        <v>12715</v>
      </c>
      <c r="Q2389" t="s">
        <v>11790</v>
      </c>
      <c r="R2389">
        <v>1</v>
      </c>
      <c r="S2389" t="s">
        <v>12701</v>
      </c>
      <c r="Y2389" s="4" t="s">
        <v>12336</v>
      </c>
      <c r="Z2389" s="9">
        <v>1</v>
      </c>
    </row>
    <row r="2390" spans="1:26" x14ac:dyDescent="0.25">
      <c r="A2390" t="s">
        <v>5585</v>
      </c>
      <c r="B2390" t="s">
        <v>5586</v>
      </c>
      <c r="C2390" t="s">
        <v>76</v>
      </c>
      <c r="D2390" t="s">
        <v>5587</v>
      </c>
      <c r="E2390" t="s">
        <v>695</v>
      </c>
      <c r="F2390" t="s">
        <v>5588</v>
      </c>
      <c r="G2390" t="s">
        <v>5589</v>
      </c>
      <c r="H2390" t="s">
        <v>5590</v>
      </c>
      <c r="I2390" t="s">
        <v>34</v>
      </c>
      <c r="J2390" t="s">
        <v>1435</v>
      </c>
      <c r="K2390" t="s">
        <v>24</v>
      </c>
      <c r="L2390" t="s">
        <v>1414</v>
      </c>
      <c r="M2390" t="s">
        <v>5591</v>
      </c>
      <c r="N2390" t="s">
        <v>46</v>
      </c>
      <c r="P2390" t="s">
        <v>12716</v>
      </c>
      <c r="Q2390" t="s">
        <v>11790</v>
      </c>
      <c r="R2390">
        <v>1</v>
      </c>
      <c r="S2390" t="s">
        <v>12701</v>
      </c>
      <c r="Y2390" s="4" t="s">
        <v>10534</v>
      </c>
      <c r="Z2390" s="9">
        <v>1</v>
      </c>
    </row>
    <row r="2391" spans="1:26" x14ac:dyDescent="0.25">
      <c r="A2391" t="s">
        <v>5585</v>
      </c>
      <c r="B2391" t="s">
        <v>5586</v>
      </c>
      <c r="C2391" t="s">
        <v>76</v>
      </c>
      <c r="D2391" t="s">
        <v>5587</v>
      </c>
      <c r="E2391" t="s">
        <v>695</v>
      </c>
      <c r="F2391" t="s">
        <v>5588</v>
      </c>
      <c r="G2391" t="s">
        <v>5589</v>
      </c>
      <c r="H2391" t="s">
        <v>5590</v>
      </c>
      <c r="I2391" t="s">
        <v>34</v>
      </c>
      <c r="J2391" t="s">
        <v>1435</v>
      </c>
      <c r="K2391" t="s">
        <v>24</v>
      </c>
      <c r="L2391" t="s">
        <v>1414</v>
      </c>
      <c r="M2391" t="s">
        <v>5591</v>
      </c>
      <c r="N2391" t="s">
        <v>46</v>
      </c>
      <c r="P2391" t="s">
        <v>12717</v>
      </c>
      <c r="Q2391" t="s">
        <v>11790</v>
      </c>
      <c r="R2391">
        <v>1</v>
      </c>
      <c r="S2391" t="s">
        <v>12701</v>
      </c>
      <c r="Y2391" s="4" t="s">
        <v>13104</v>
      </c>
      <c r="Z2391" s="9">
        <v>1</v>
      </c>
    </row>
    <row r="2392" spans="1:26" x14ac:dyDescent="0.25">
      <c r="A2392" t="s">
        <v>5585</v>
      </c>
      <c r="B2392" t="s">
        <v>5586</v>
      </c>
      <c r="C2392" t="s">
        <v>76</v>
      </c>
      <c r="D2392" t="s">
        <v>5587</v>
      </c>
      <c r="E2392" t="s">
        <v>695</v>
      </c>
      <c r="F2392" t="s">
        <v>5588</v>
      </c>
      <c r="G2392" t="s">
        <v>5589</v>
      </c>
      <c r="H2392" t="s">
        <v>5590</v>
      </c>
      <c r="I2392" t="s">
        <v>34</v>
      </c>
      <c r="J2392" t="s">
        <v>1435</v>
      </c>
      <c r="K2392" t="s">
        <v>24</v>
      </c>
      <c r="L2392" t="s">
        <v>1414</v>
      </c>
      <c r="M2392" t="s">
        <v>5591</v>
      </c>
      <c r="N2392" t="s">
        <v>46</v>
      </c>
      <c r="P2392" t="s">
        <v>12718</v>
      </c>
      <c r="Q2392" t="s">
        <v>11790</v>
      </c>
      <c r="R2392">
        <v>1</v>
      </c>
      <c r="S2392" t="s">
        <v>12701</v>
      </c>
      <c r="Y2392" s="4" t="s">
        <v>13087</v>
      </c>
      <c r="Z2392" s="9">
        <v>1</v>
      </c>
    </row>
    <row r="2393" spans="1:26" x14ac:dyDescent="0.25">
      <c r="A2393" t="s">
        <v>5585</v>
      </c>
      <c r="B2393" t="s">
        <v>5586</v>
      </c>
      <c r="C2393" t="s">
        <v>76</v>
      </c>
      <c r="D2393" t="s">
        <v>5587</v>
      </c>
      <c r="E2393" t="s">
        <v>695</v>
      </c>
      <c r="F2393" t="s">
        <v>5588</v>
      </c>
      <c r="G2393" t="s">
        <v>5589</v>
      </c>
      <c r="H2393" t="s">
        <v>5590</v>
      </c>
      <c r="I2393" t="s">
        <v>34</v>
      </c>
      <c r="J2393" t="s">
        <v>1435</v>
      </c>
      <c r="K2393" t="s">
        <v>24</v>
      </c>
      <c r="L2393" t="s">
        <v>1414</v>
      </c>
      <c r="M2393" t="s">
        <v>5591</v>
      </c>
      <c r="N2393" t="s">
        <v>46</v>
      </c>
      <c r="P2393" t="s">
        <v>12719</v>
      </c>
      <c r="Q2393" t="s">
        <v>11790</v>
      </c>
      <c r="R2393">
        <v>1</v>
      </c>
      <c r="S2393" t="s">
        <v>12701</v>
      </c>
      <c r="Y2393" s="4" t="s">
        <v>12737</v>
      </c>
      <c r="Z2393" s="9">
        <v>1</v>
      </c>
    </row>
    <row r="2394" spans="1:26" x14ac:dyDescent="0.25">
      <c r="A2394" t="s">
        <v>5585</v>
      </c>
      <c r="B2394" t="s">
        <v>5586</v>
      </c>
      <c r="C2394" t="s">
        <v>76</v>
      </c>
      <c r="D2394" t="s">
        <v>5587</v>
      </c>
      <c r="E2394" t="s">
        <v>695</v>
      </c>
      <c r="F2394" t="s">
        <v>5588</v>
      </c>
      <c r="G2394" t="s">
        <v>5589</v>
      </c>
      <c r="H2394" t="s">
        <v>5590</v>
      </c>
      <c r="I2394" t="s">
        <v>34</v>
      </c>
      <c r="J2394" t="s">
        <v>1435</v>
      </c>
      <c r="K2394" t="s">
        <v>24</v>
      </c>
      <c r="L2394" t="s">
        <v>1414</v>
      </c>
      <c r="M2394" t="s">
        <v>5591</v>
      </c>
      <c r="N2394" t="s">
        <v>46</v>
      </c>
      <c r="P2394" t="s">
        <v>11897</v>
      </c>
      <c r="Q2394" t="s">
        <v>11790</v>
      </c>
      <c r="R2394">
        <v>1</v>
      </c>
      <c r="S2394" t="s">
        <v>12701</v>
      </c>
      <c r="Y2394" s="4" t="s">
        <v>10612</v>
      </c>
      <c r="Z2394" s="9">
        <v>1</v>
      </c>
    </row>
    <row r="2395" spans="1:26" x14ac:dyDescent="0.25">
      <c r="A2395" t="s">
        <v>5585</v>
      </c>
      <c r="B2395" t="s">
        <v>5586</v>
      </c>
      <c r="C2395" t="s">
        <v>76</v>
      </c>
      <c r="D2395" t="s">
        <v>5587</v>
      </c>
      <c r="E2395" t="s">
        <v>695</v>
      </c>
      <c r="F2395" t="s">
        <v>5588</v>
      </c>
      <c r="G2395" t="s">
        <v>5589</v>
      </c>
      <c r="H2395" t="s">
        <v>5590</v>
      </c>
      <c r="I2395" t="s">
        <v>34</v>
      </c>
      <c r="J2395" t="s">
        <v>1435</v>
      </c>
      <c r="K2395" t="s">
        <v>24</v>
      </c>
      <c r="L2395" t="s">
        <v>1414</v>
      </c>
      <c r="M2395" t="s">
        <v>5591</v>
      </c>
      <c r="N2395" t="s">
        <v>46</v>
      </c>
      <c r="P2395" t="s">
        <v>12720</v>
      </c>
      <c r="Q2395" t="s">
        <v>11790</v>
      </c>
      <c r="R2395">
        <v>1</v>
      </c>
      <c r="S2395" t="s">
        <v>12701</v>
      </c>
      <c r="Y2395" s="4" t="s">
        <v>12420</v>
      </c>
      <c r="Z2395" s="9">
        <v>1</v>
      </c>
    </row>
    <row r="2396" spans="1:26" x14ac:dyDescent="0.25">
      <c r="A2396" t="s">
        <v>5585</v>
      </c>
      <c r="B2396" t="s">
        <v>5586</v>
      </c>
      <c r="C2396" t="s">
        <v>76</v>
      </c>
      <c r="D2396" t="s">
        <v>5587</v>
      </c>
      <c r="E2396" t="s">
        <v>695</v>
      </c>
      <c r="F2396" t="s">
        <v>5588</v>
      </c>
      <c r="G2396" t="s">
        <v>5589</v>
      </c>
      <c r="H2396" t="s">
        <v>5590</v>
      </c>
      <c r="I2396" t="s">
        <v>34</v>
      </c>
      <c r="J2396" t="s">
        <v>1435</v>
      </c>
      <c r="K2396" t="s">
        <v>24</v>
      </c>
      <c r="L2396" t="s">
        <v>1414</v>
      </c>
      <c r="M2396" t="s">
        <v>5591</v>
      </c>
      <c r="N2396" t="s">
        <v>46</v>
      </c>
      <c r="P2396" t="s">
        <v>12721</v>
      </c>
      <c r="Q2396" t="s">
        <v>11790</v>
      </c>
      <c r="R2396">
        <v>1</v>
      </c>
      <c r="S2396" t="s">
        <v>12701</v>
      </c>
      <c r="Y2396" s="4" t="s">
        <v>13020</v>
      </c>
      <c r="Z2396" s="9">
        <v>1</v>
      </c>
    </row>
    <row r="2397" spans="1:26" x14ac:dyDescent="0.25">
      <c r="A2397" t="s">
        <v>5585</v>
      </c>
      <c r="B2397" t="s">
        <v>5586</v>
      </c>
      <c r="C2397" t="s">
        <v>76</v>
      </c>
      <c r="D2397" t="s">
        <v>5587</v>
      </c>
      <c r="E2397" t="s">
        <v>695</v>
      </c>
      <c r="F2397" t="s">
        <v>5588</v>
      </c>
      <c r="G2397" t="s">
        <v>5589</v>
      </c>
      <c r="H2397" t="s">
        <v>5590</v>
      </c>
      <c r="I2397" t="s">
        <v>34</v>
      </c>
      <c r="J2397" t="s">
        <v>1435</v>
      </c>
      <c r="K2397" t="s">
        <v>24</v>
      </c>
      <c r="L2397" t="s">
        <v>1414</v>
      </c>
      <c r="M2397" t="s">
        <v>5591</v>
      </c>
      <c r="N2397" t="s">
        <v>46</v>
      </c>
      <c r="P2397" t="s">
        <v>12722</v>
      </c>
      <c r="Q2397" t="s">
        <v>11790</v>
      </c>
      <c r="R2397">
        <v>1</v>
      </c>
      <c r="S2397" t="s">
        <v>12701</v>
      </c>
      <c r="Y2397" s="4" t="s">
        <v>12223</v>
      </c>
      <c r="Z2397" s="9">
        <v>1</v>
      </c>
    </row>
    <row r="2398" spans="1:26" x14ac:dyDescent="0.25">
      <c r="A2398" t="s">
        <v>5585</v>
      </c>
      <c r="B2398" t="s">
        <v>5586</v>
      </c>
      <c r="C2398" t="s">
        <v>76</v>
      </c>
      <c r="D2398" t="s">
        <v>5587</v>
      </c>
      <c r="E2398" t="s">
        <v>695</v>
      </c>
      <c r="F2398" t="s">
        <v>5588</v>
      </c>
      <c r="G2398" t="s">
        <v>5589</v>
      </c>
      <c r="H2398" t="s">
        <v>5590</v>
      </c>
      <c r="I2398" t="s">
        <v>34</v>
      </c>
      <c r="J2398" t="s">
        <v>1435</v>
      </c>
      <c r="K2398" t="s">
        <v>24</v>
      </c>
      <c r="L2398" t="s">
        <v>1414</v>
      </c>
      <c r="M2398" t="s">
        <v>5591</v>
      </c>
      <c r="N2398" t="s">
        <v>46</v>
      </c>
      <c r="P2398" t="s">
        <v>12723</v>
      </c>
      <c r="Q2398" t="s">
        <v>11790</v>
      </c>
      <c r="R2398">
        <v>1</v>
      </c>
      <c r="S2398" t="s">
        <v>12701</v>
      </c>
      <c r="Y2398" s="4" t="s">
        <v>12909</v>
      </c>
      <c r="Z2398" s="9">
        <v>1</v>
      </c>
    </row>
    <row r="2399" spans="1:26" x14ac:dyDescent="0.25">
      <c r="A2399" t="s">
        <v>5585</v>
      </c>
      <c r="B2399" t="s">
        <v>5586</v>
      </c>
      <c r="C2399" t="s">
        <v>76</v>
      </c>
      <c r="D2399" t="s">
        <v>5587</v>
      </c>
      <c r="E2399" t="s">
        <v>695</v>
      </c>
      <c r="F2399" t="s">
        <v>5588</v>
      </c>
      <c r="G2399" t="s">
        <v>5589</v>
      </c>
      <c r="H2399" t="s">
        <v>5590</v>
      </c>
      <c r="I2399" t="s">
        <v>34</v>
      </c>
      <c r="J2399" t="s">
        <v>1435</v>
      </c>
      <c r="K2399" t="s">
        <v>24</v>
      </c>
      <c r="L2399" t="s">
        <v>1414</v>
      </c>
      <c r="M2399" t="s">
        <v>5591</v>
      </c>
      <c r="N2399" t="s">
        <v>46</v>
      </c>
      <c r="P2399" t="s">
        <v>12724</v>
      </c>
      <c r="Q2399" t="s">
        <v>11790</v>
      </c>
      <c r="R2399">
        <v>1</v>
      </c>
      <c r="S2399" t="s">
        <v>12701</v>
      </c>
      <c r="Y2399" s="4" t="s">
        <v>12173</v>
      </c>
      <c r="Z2399" s="9">
        <v>1</v>
      </c>
    </row>
    <row r="2400" spans="1:26" x14ac:dyDescent="0.25">
      <c r="A2400" t="s">
        <v>1983</v>
      </c>
      <c r="C2400" t="s">
        <v>600</v>
      </c>
      <c r="D2400" t="s">
        <v>1984</v>
      </c>
      <c r="E2400" t="s">
        <v>18</v>
      </c>
      <c r="F2400" t="s">
        <v>1985</v>
      </c>
      <c r="G2400" t="s">
        <v>1986</v>
      </c>
      <c r="H2400" t="s">
        <v>1987</v>
      </c>
      <c r="I2400" t="s">
        <v>34</v>
      </c>
      <c r="J2400" t="s">
        <v>1988</v>
      </c>
      <c r="K2400" t="s">
        <v>606</v>
      </c>
      <c r="L2400" t="s">
        <v>44</v>
      </c>
      <c r="M2400" t="s">
        <v>1989</v>
      </c>
      <c r="N2400" t="s">
        <v>46</v>
      </c>
      <c r="P2400" t="s">
        <v>12725</v>
      </c>
      <c r="Q2400" t="s">
        <v>12726</v>
      </c>
      <c r="R2400">
        <v>1</v>
      </c>
      <c r="S2400" t="s">
        <v>10263</v>
      </c>
      <c r="Y2400" s="4" t="s">
        <v>11062</v>
      </c>
      <c r="Z2400" s="9">
        <v>1</v>
      </c>
    </row>
    <row r="2401" spans="1:26" x14ac:dyDescent="0.25">
      <c r="A2401" t="s">
        <v>1983</v>
      </c>
      <c r="C2401" t="s">
        <v>600</v>
      </c>
      <c r="D2401" t="s">
        <v>1984</v>
      </c>
      <c r="E2401" t="s">
        <v>18</v>
      </c>
      <c r="F2401" t="s">
        <v>1985</v>
      </c>
      <c r="G2401" t="s">
        <v>1986</v>
      </c>
      <c r="H2401" t="s">
        <v>1987</v>
      </c>
      <c r="I2401" t="s">
        <v>34</v>
      </c>
      <c r="J2401" t="s">
        <v>1988</v>
      </c>
      <c r="K2401" t="s">
        <v>606</v>
      </c>
      <c r="L2401" t="s">
        <v>44</v>
      </c>
      <c r="M2401" t="s">
        <v>1989</v>
      </c>
      <c r="N2401" t="s">
        <v>46</v>
      </c>
      <c r="P2401" t="s">
        <v>11781</v>
      </c>
      <c r="Q2401" t="s">
        <v>12726</v>
      </c>
      <c r="R2401">
        <v>1</v>
      </c>
      <c r="S2401" t="s">
        <v>10263</v>
      </c>
      <c r="Y2401" s="4" t="s">
        <v>10972</v>
      </c>
      <c r="Z2401" s="9">
        <v>1</v>
      </c>
    </row>
    <row r="2402" spans="1:26" x14ac:dyDescent="0.25">
      <c r="A2402" t="s">
        <v>1983</v>
      </c>
      <c r="C2402" t="s">
        <v>600</v>
      </c>
      <c r="D2402" t="s">
        <v>1984</v>
      </c>
      <c r="E2402" t="s">
        <v>18</v>
      </c>
      <c r="F2402" t="s">
        <v>1985</v>
      </c>
      <c r="G2402" t="s">
        <v>1986</v>
      </c>
      <c r="H2402" t="s">
        <v>1987</v>
      </c>
      <c r="I2402" t="s">
        <v>34</v>
      </c>
      <c r="J2402" t="s">
        <v>1988</v>
      </c>
      <c r="K2402" t="s">
        <v>606</v>
      </c>
      <c r="L2402" t="s">
        <v>44</v>
      </c>
      <c r="M2402" t="s">
        <v>1989</v>
      </c>
      <c r="N2402" t="s">
        <v>46</v>
      </c>
      <c r="P2402" t="s">
        <v>12727</v>
      </c>
      <c r="Q2402" t="s">
        <v>12726</v>
      </c>
      <c r="R2402">
        <v>1</v>
      </c>
      <c r="S2402" t="s">
        <v>10263</v>
      </c>
      <c r="Y2402" s="4" t="s">
        <v>11984</v>
      </c>
      <c r="Z2402" s="9">
        <v>1</v>
      </c>
    </row>
    <row r="2403" spans="1:26" x14ac:dyDescent="0.25">
      <c r="A2403" t="s">
        <v>1983</v>
      </c>
      <c r="C2403" t="s">
        <v>600</v>
      </c>
      <c r="D2403" t="s">
        <v>1984</v>
      </c>
      <c r="E2403" t="s">
        <v>18</v>
      </c>
      <c r="F2403" t="s">
        <v>1985</v>
      </c>
      <c r="G2403" t="s">
        <v>1986</v>
      </c>
      <c r="H2403" t="s">
        <v>1987</v>
      </c>
      <c r="I2403" t="s">
        <v>34</v>
      </c>
      <c r="J2403" t="s">
        <v>1988</v>
      </c>
      <c r="K2403" t="s">
        <v>606</v>
      </c>
      <c r="L2403" t="s">
        <v>44</v>
      </c>
      <c r="M2403" t="s">
        <v>1989</v>
      </c>
      <c r="N2403" t="s">
        <v>46</v>
      </c>
      <c r="P2403" t="s">
        <v>12728</v>
      </c>
      <c r="Q2403" t="s">
        <v>12726</v>
      </c>
      <c r="R2403">
        <v>1</v>
      </c>
      <c r="S2403" t="s">
        <v>10263</v>
      </c>
      <c r="Y2403" s="4" t="s">
        <v>12547</v>
      </c>
      <c r="Z2403" s="9">
        <v>1</v>
      </c>
    </row>
    <row r="2404" spans="1:26" x14ac:dyDescent="0.25">
      <c r="A2404" t="s">
        <v>1983</v>
      </c>
      <c r="C2404" t="s">
        <v>600</v>
      </c>
      <c r="D2404" t="s">
        <v>1984</v>
      </c>
      <c r="E2404" t="s">
        <v>18</v>
      </c>
      <c r="F2404" t="s">
        <v>1985</v>
      </c>
      <c r="G2404" t="s">
        <v>1986</v>
      </c>
      <c r="H2404" t="s">
        <v>1987</v>
      </c>
      <c r="I2404" t="s">
        <v>34</v>
      </c>
      <c r="J2404" t="s">
        <v>1988</v>
      </c>
      <c r="K2404" t="s">
        <v>606</v>
      </c>
      <c r="L2404" t="s">
        <v>44</v>
      </c>
      <c r="M2404" t="s">
        <v>1989</v>
      </c>
      <c r="N2404" t="s">
        <v>46</v>
      </c>
      <c r="P2404" t="s">
        <v>12729</v>
      </c>
      <c r="Q2404" t="s">
        <v>12726</v>
      </c>
      <c r="R2404">
        <v>1</v>
      </c>
      <c r="S2404" t="s">
        <v>10263</v>
      </c>
      <c r="Y2404" s="4" t="s">
        <v>10265</v>
      </c>
      <c r="Z2404" s="9">
        <v>1</v>
      </c>
    </row>
    <row r="2405" spans="1:26" x14ac:dyDescent="0.25">
      <c r="A2405" t="s">
        <v>1983</v>
      </c>
      <c r="C2405" t="s">
        <v>600</v>
      </c>
      <c r="D2405" t="s">
        <v>1984</v>
      </c>
      <c r="E2405" t="s">
        <v>18</v>
      </c>
      <c r="F2405" t="s">
        <v>1985</v>
      </c>
      <c r="G2405" t="s">
        <v>1986</v>
      </c>
      <c r="H2405" t="s">
        <v>1987</v>
      </c>
      <c r="I2405" t="s">
        <v>34</v>
      </c>
      <c r="J2405" t="s">
        <v>1988</v>
      </c>
      <c r="K2405" t="s">
        <v>606</v>
      </c>
      <c r="L2405" t="s">
        <v>44</v>
      </c>
      <c r="M2405" t="s">
        <v>1989</v>
      </c>
      <c r="N2405" t="s">
        <v>46</v>
      </c>
      <c r="P2405" t="s">
        <v>12730</v>
      </c>
      <c r="Q2405" t="s">
        <v>12726</v>
      </c>
      <c r="R2405">
        <v>1</v>
      </c>
      <c r="S2405" t="s">
        <v>10263</v>
      </c>
      <c r="Y2405" s="4" t="s">
        <v>10903</v>
      </c>
      <c r="Z2405" s="9">
        <v>1</v>
      </c>
    </row>
    <row r="2406" spans="1:26" x14ac:dyDescent="0.25">
      <c r="A2406" t="s">
        <v>2730</v>
      </c>
      <c r="B2406" t="s">
        <v>2731</v>
      </c>
      <c r="C2406" t="s">
        <v>16</v>
      </c>
      <c r="D2406" t="s">
        <v>2732</v>
      </c>
      <c r="E2406" t="s">
        <v>18</v>
      </c>
      <c r="F2406" t="s">
        <v>2733</v>
      </c>
      <c r="G2406" t="s">
        <v>2734</v>
      </c>
      <c r="H2406" t="s">
        <v>2735</v>
      </c>
      <c r="I2406" t="s">
        <v>34</v>
      </c>
      <c r="J2406" t="s">
        <v>162</v>
      </c>
      <c r="K2406" t="s">
        <v>24</v>
      </c>
      <c r="L2406" t="s">
        <v>2736</v>
      </c>
      <c r="M2406" t="s">
        <v>2737</v>
      </c>
      <c r="N2406" t="s">
        <v>46</v>
      </c>
      <c r="P2406" t="s">
        <v>12731</v>
      </c>
      <c r="Q2406" t="s">
        <v>10255</v>
      </c>
      <c r="R2406">
        <v>1</v>
      </c>
      <c r="S2406" t="s">
        <v>12732</v>
      </c>
      <c r="Y2406" s="4" t="s">
        <v>11703</v>
      </c>
      <c r="Z2406" s="9">
        <v>1</v>
      </c>
    </row>
    <row r="2407" spans="1:26" x14ac:dyDescent="0.25">
      <c r="A2407" t="s">
        <v>2730</v>
      </c>
      <c r="B2407" t="s">
        <v>2731</v>
      </c>
      <c r="C2407" t="s">
        <v>16</v>
      </c>
      <c r="D2407" t="s">
        <v>2732</v>
      </c>
      <c r="E2407" t="s">
        <v>18</v>
      </c>
      <c r="F2407" t="s">
        <v>2733</v>
      </c>
      <c r="G2407" t="s">
        <v>2734</v>
      </c>
      <c r="H2407" t="s">
        <v>2735</v>
      </c>
      <c r="I2407" t="s">
        <v>34</v>
      </c>
      <c r="J2407" t="s">
        <v>162</v>
      </c>
      <c r="K2407" t="s">
        <v>24</v>
      </c>
      <c r="L2407" t="s">
        <v>2736</v>
      </c>
      <c r="M2407" t="s">
        <v>2737</v>
      </c>
      <c r="N2407" t="s">
        <v>46</v>
      </c>
      <c r="P2407" t="s">
        <v>2732</v>
      </c>
      <c r="Q2407" t="s">
        <v>10255</v>
      </c>
      <c r="R2407">
        <v>1</v>
      </c>
      <c r="S2407" t="s">
        <v>12732</v>
      </c>
      <c r="Y2407" s="4" t="s">
        <v>12735</v>
      </c>
      <c r="Z2407" s="9">
        <v>1</v>
      </c>
    </row>
    <row r="2408" spans="1:26" x14ac:dyDescent="0.25">
      <c r="A2408" t="s">
        <v>2730</v>
      </c>
      <c r="B2408" t="s">
        <v>2731</v>
      </c>
      <c r="C2408" t="s">
        <v>16</v>
      </c>
      <c r="D2408" t="s">
        <v>2732</v>
      </c>
      <c r="E2408" t="s">
        <v>18</v>
      </c>
      <c r="F2408" t="s">
        <v>2733</v>
      </c>
      <c r="G2408" t="s">
        <v>2734</v>
      </c>
      <c r="H2408" t="s">
        <v>2735</v>
      </c>
      <c r="I2408" t="s">
        <v>34</v>
      </c>
      <c r="J2408" t="s">
        <v>162</v>
      </c>
      <c r="K2408" t="s">
        <v>24</v>
      </c>
      <c r="L2408" t="s">
        <v>2736</v>
      </c>
      <c r="M2408" t="s">
        <v>2737</v>
      </c>
      <c r="N2408" t="s">
        <v>46</v>
      </c>
      <c r="P2408" t="s">
        <v>12733</v>
      </c>
      <c r="Q2408" t="s">
        <v>11078</v>
      </c>
      <c r="R2408">
        <v>1</v>
      </c>
      <c r="S2408" t="s">
        <v>12732</v>
      </c>
      <c r="Y2408" s="4" t="s">
        <v>11841</v>
      </c>
      <c r="Z2408" s="9">
        <v>1</v>
      </c>
    </row>
    <row r="2409" spans="1:26" x14ac:dyDescent="0.25">
      <c r="A2409" t="s">
        <v>2730</v>
      </c>
      <c r="B2409" t="s">
        <v>2731</v>
      </c>
      <c r="C2409" t="s">
        <v>16</v>
      </c>
      <c r="D2409" t="s">
        <v>2732</v>
      </c>
      <c r="E2409" t="s">
        <v>18</v>
      </c>
      <c r="F2409" t="s">
        <v>2733</v>
      </c>
      <c r="G2409" t="s">
        <v>2734</v>
      </c>
      <c r="H2409" t="s">
        <v>2735</v>
      </c>
      <c r="I2409" t="s">
        <v>34</v>
      </c>
      <c r="J2409" t="s">
        <v>162</v>
      </c>
      <c r="K2409" t="s">
        <v>24</v>
      </c>
      <c r="L2409" t="s">
        <v>2736</v>
      </c>
      <c r="M2409" t="s">
        <v>2737</v>
      </c>
      <c r="N2409" t="s">
        <v>46</v>
      </c>
      <c r="P2409" t="s">
        <v>12734</v>
      </c>
      <c r="Q2409" t="s">
        <v>11078</v>
      </c>
      <c r="R2409">
        <v>1</v>
      </c>
      <c r="S2409" t="s">
        <v>12732</v>
      </c>
      <c r="Y2409" s="4" t="s">
        <v>12876</v>
      </c>
      <c r="Z2409" s="9">
        <v>1</v>
      </c>
    </row>
    <row r="2410" spans="1:26" x14ac:dyDescent="0.25">
      <c r="A2410" t="s">
        <v>2730</v>
      </c>
      <c r="B2410" t="s">
        <v>2731</v>
      </c>
      <c r="C2410" t="s">
        <v>16</v>
      </c>
      <c r="D2410" t="s">
        <v>2732</v>
      </c>
      <c r="E2410" t="s">
        <v>18</v>
      </c>
      <c r="F2410" t="s">
        <v>2733</v>
      </c>
      <c r="G2410" t="s">
        <v>2734</v>
      </c>
      <c r="H2410" t="s">
        <v>2735</v>
      </c>
      <c r="I2410" t="s">
        <v>34</v>
      </c>
      <c r="J2410" t="s">
        <v>162</v>
      </c>
      <c r="K2410" t="s">
        <v>24</v>
      </c>
      <c r="L2410" t="s">
        <v>2736</v>
      </c>
      <c r="M2410" t="s">
        <v>2737</v>
      </c>
      <c r="N2410" t="s">
        <v>46</v>
      </c>
      <c r="P2410" t="s">
        <v>12735</v>
      </c>
      <c r="Q2410" t="s">
        <v>11078</v>
      </c>
      <c r="R2410">
        <v>1</v>
      </c>
      <c r="S2410" t="s">
        <v>12732</v>
      </c>
      <c r="Y2410" s="4" t="s">
        <v>11060</v>
      </c>
      <c r="Z2410" s="9">
        <v>1</v>
      </c>
    </row>
    <row r="2411" spans="1:26" x14ac:dyDescent="0.25">
      <c r="A2411" t="s">
        <v>2730</v>
      </c>
      <c r="B2411" t="s">
        <v>2731</v>
      </c>
      <c r="C2411" t="s">
        <v>16</v>
      </c>
      <c r="D2411" t="s">
        <v>2732</v>
      </c>
      <c r="E2411" t="s">
        <v>18</v>
      </c>
      <c r="F2411" t="s">
        <v>2733</v>
      </c>
      <c r="G2411" t="s">
        <v>2734</v>
      </c>
      <c r="H2411" t="s">
        <v>2735</v>
      </c>
      <c r="I2411" t="s">
        <v>34</v>
      </c>
      <c r="J2411" t="s">
        <v>162</v>
      </c>
      <c r="K2411" t="s">
        <v>24</v>
      </c>
      <c r="L2411" t="s">
        <v>2736</v>
      </c>
      <c r="M2411" t="s">
        <v>2737</v>
      </c>
      <c r="N2411" t="s">
        <v>46</v>
      </c>
      <c r="P2411" t="s">
        <v>12736</v>
      </c>
      <c r="Q2411" t="s">
        <v>11078</v>
      </c>
      <c r="R2411">
        <v>1</v>
      </c>
      <c r="S2411" t="s">
        <v>12732</v>
      </c>
      <c r="Y2411" s="4" t="s">
        <v>12201</v>
      </c>
      <c r="Z2411" s="9">
        <v>1</v>
      </c>
    </row>
    <row r="2412" spans="1:26" x14ac:dyDescent="0.25">
      <c r="A2412" t="s">
        <v>2730</v>
      </c>
      <c r="B2412" t="s">
        <v>2731</v>
      </c>
      <c r="C2412" t="s">
        <v>16</v>
      </c>
      <c r="D2412" t="s">
        <v>2732</v>
      </c>
      <c r="E2412" t="s">
        <v>18</v>
      </c>
      <c r="F2412" t="s">
        <v>2733</v>
      </c>
      <c r="G2412" t="s">
        <v>2734</v>
      </c>
      <c r="H2412" t="s">
        <v>2735</v>
      </c>
      <c r="I2412" t="s">
        <v>34</v>
      </c>
      <c r="J2412" t="s">
        <v>162</v>
      </c>
      <c r="K2412" t="s">
        <v>24</v>
      </c>
      <c r="L2412" t="s">
        <v>2736</v>
      </c>
      <c r="M2412" t="s">
        <v>2737</v>
      </c>
      <c r="N2412" t="s">
        <v>46</v>
      </c>
      <c r="P2412" t="s">
        <v>12262</v>
      </c>
      <c r="Q2412" t="s">
        <v>10306</v>
      </c>
      <c r="R2412">
        <v>1</v>
      </c>
      <c r="S2412" t="s">
        <v>12732</v>
      </c>
      <c r="Y2412" s="4" t="s">
        <v>11484</v>
      </c>
      <c r="Z2412" s="9">
        <v>1</v>
      </c>
    </row>
    <row r="2413" spans="1:26" x14ac:dyDescent="0.25">
      <c r="A2413" t="s">
        <v>2730</v>
      </c>
      <c r="B2413" t="s">
        <v>2731</v>
      </c>
      <c r="C2413" t="s">
        <v>16</v>
      </c>
      <c r="D2413" t="s">
        <v>2732</v>
      </c>
      <c r="E2413" t="s">
        <v>18</v>
      </c>
      <c r="F2413" t="s">
        <v>2733</v>
      </c>
      <c r="G2413" t="s">
        <v>2734</v>
      </c>
      <c r="H2413" t="s">
        <v>2735</v>
      </c>
      <c r="I2413" t="s">
        <v>34</v>
      </c>
      <c r="J2413" t="s">
        <v>162</v>
      </c>
      <c r="K2413" t="s">
        <v>24</v>
      </c>
      <c r="L2413" t="s">
        <v>2736</v>
      </c>
      <c r="M2413" t="s">
        <v>2737</v>
      </c>
      <c r="N2413" t="s">
        <v>46</v>
      </c>
      <c r="P2413" t="s">
        <v>12737</v>
      </c>
      <c r="Q2413" t="s">
        <v>10306</v>
      </c>
      <c r="R2413">
        <v>1</v>
      </c>
      <c r="S2413" t="s">
        <v>12732</v>
      </c>
      <c r="Y2413" s="4" t="s">
        <v>10990</v>
      </c>
      <c r="Z2413" s="9">
        <v>1</v>
      </c>
    </row>
    <row r="2414" spans="1:26" x14ac:dyDescent="0.25">
      <c r="A2414" t="s">
        <v>2730</v>
      </c>
      <c r="B2414" t="s">
        <v>2731</v>
      </c>
      <c r="C2414" t="s">
        <v>16</v>
      </c>
      <c r="D2414" t="s">
        <v>2732</v>
      </c>
      <c r="E2414" t="s">
        <v>18</v>
      </c>
      <c r="F2414" t="s">
        <v>2733</v>
      </c>
      <c r="G2414" t="s">
        <v>2734</v>
      </c>
      <c r="H2414" t="s">
        <v>2735</v>
      </c>
      <c r="I2414" t="s">
        <v>34</v>
      </c>
      <c r="J2414" t="s">
        <v>162</v>
      </c>
      <c r="K2414" t="s">
        <v>24</v>
      </c>
      <c r="L2414" t="s">
        <v>2736</v>
      </c>
      <c r="M2414" t="s">
        <v>2737</v>
      </c>
      <c r="N2414" t="s">
        <v>46</v>
      </c>
      <c r="P2414" t="s">
        <v>12738</v>
      </c>
      <c r="Q2414" t="s">
        <v>10306</v>
      </c>
      <c r="R2414">
        <v>1</v>
      </c>
      <c r="S2414" t="s">
        <v>12732</v>
      </c>
      <c r="Y2414" s="4" t="s">
        <v>11453</v>
      </c>
      <c r="Z2414" s="9">
        <v>1</v>
      </c>
    </row>
    <row r="2415" spans="1:26" x14ac:dyDescent="0.25">
      <c r="A2415" t="s">
        <v>2730</v>
      </c>
      <c r="B2415" t="s">
        <v>2731</v>
      </c>
      <c r="C2415" t="s">
        <v>16</v>
      </c>
      <c r="D2415" t="s">
        <v>2732</v>
      </c>
      <c r="E2415" t="s">
        <v>18</v>
      </c>
      <c r="F2415" t="s">
        <v>2733</v>
      </c>
      <c r="G2415" t="s">
        <v>2734</v>
      </c>
      <c r="H2415" t="s">
        <v>2735</v>
      </c>
      <c r="I2415" t="s">
        <v>34</v>
      </c>
      <c r="J2415" t="s">
        <v>162</v>
      </c>
      <c r="K2415" t="s">
        <v>24</v>
      </c>
      <c r="L2415" t="s">
        <v>2736</v>
      </c>
      <c r="M2415" t="s">
        <v>2737</v>
      </c>
      <c r="N2415" t="s">
        <v>46</v>
      </c>
      <c r="P2415" t="s">
        <v>12739</v>
      </c>
      <c r="Q2415" t="s">
        <v>10227</v>
      </c>
      <c r="R2415">
        <v>1</v>
      </c>
      <c r="S2415" t="s">
        <v>12732</v>
      </c>
      <c r="Y2415" s="4" t="s">
        <v>12783</v>
      </c>
      <c r="Z2415" s="9">
        <v>1</v>
      </c>
    </row>
    <row r="2416" spans="1:26" x14ac:dyDescent="0.25">
      <c r="A2416" t="s">
        <v>2730</v>
      </c>
      <c r="B2416" t="s">
        <v>2731</v>
      </c>
      <c r="C2416" t="s">
        <v>16</v>
      </c>
      <c r="D2416" t="s">
        <v>2732</v>
      </c>
      <c r="E2416" t="s">
        <v>18</v>
      </c>
      <c r="F2416" t="s">
        <v>2733</v>
      </c>
      <c r="G2416" t="s">
        <v>2734</v>
      </c>
      <c r="H2416" t="s">
        <v>2735</v>
      </c>
      <c r="I2416" t="s">
        <v>34</v>
      </c>
      <c r="J2416" t="s">
        <v>162</v>
      </c>
      <c r="K2416" t="s">
        <v>24</v>
      </c>
      <c r="L2416" t="s">
        <v>2736</v>
      </c>
      <c r="M2416" t="s">
        <v>2737</v>
      </c>
      <c r="N2416" t="s">
        <v>46</v>
      </c>
      <c r="P2416" t="s">
        <v>12740</v>
      </c>
      <c r="Q2416" t="s">
        <v>10416</v>
      </c>
      <c r="R2416">
        <v>1</v>
      </c>
      <c r="S2416" t="s">
        <v>12732</v>
      </c>
      <c r="Y2416" s="4" t="s">
        <v>10952</v>
      </c>
      <c r="Z2416" s="9">
        <v>1</v>
      </c>
    </row>
    <row r="2417" spans="1:26" x14ac:dyDescent="0.25">
      <c r="A2417" t="s">
        <v>2730</v>
      </c>
      <c r="B2417" t="s">
        <v>2731</v>
      </c>
      <c r="C2417" t="s">
        <v>16</v>
      </c>
      <c r="D2417" t="s">
        <v>2732</v>
      </c>
      <c r="E2417" t="s">
        <v>18</v>
      </c>
      <c r="F2417" t="s">
        <v>2733</v>
      </c>
      <c r="G2417" t="s">
        <v>2734</v>
      </c>
      <c r="H2417" t="s">
        <v>2735</v>
      </c>
      <c r="I2417" t="s">
        <v>34</v>
      </c>
      <c r="J2417" t="s">
        <v>162</v>
      </c>
      <c r="K2417" t="s">
        <v>24</v>
      </c>
      <c r="L2417" t="s">
        <v>2736</v>
      </c>
      <c r="M2417" t="s">
        <v>2737</v>
      </c>
      <c r="N2417" t="s">
        <v>46</v>
      </c>
      <c r="P2417" t="s">
        <v>5423</v>
      </c>
      <c r="Q2417" t="s">
        <v>10416</v>
      </c>
      <c r="R2417">
        <v>1</v>
      </c>
      <c r="S2417" t="s">
        <v>12732</v>
      </c>
      <c r="Y2417" s="4" t="s">
        <v>11059</v>
      </c>
      <c r="Z2417" s="9">
        <v>1</v>
      </c>
    </row>
    <row r="2418" spans="1:26" x14ac:dyDescent="0.25">
      <c r="A2418" t="s">
        <v>2730</v>
      </c>
      <c r="B2418" t="s">
        <v>2731</v>
      </c>
      <c r="C2418" t="s">
        <v>16</v>
      </c>
      <c r="D2418" t="s">
        <v>2732</v>
      </c>
      <c r="E2418" t="s">
        <v>18</v>
      </c>
      <c r="F2418" t="s">
        <v>2733</v>
      </c>
      <c r="G2418" t="s">
        <v>2734</v>
      </c>
      <c r="H2418" t="s">
        <v>2735</v>
      </c>
      <c r="I2418" t="s">
        <v>34</v>
      </c>
      <c r="J2418" t="s">
        <v>162</v>
      </c>
      <c r="K2418" t="s">
        <v>24</v>
      </c>
      <c r="L2418" t="s">
        <v>2736</v>
      </c>
      <c r="M2418" t="s">
        <v>2737</v>
      </c>
      <c r="N2418" t="s">
        <v>46</v>
      </c>
      <c r="P2418" t="s">
        <v>12741</v>
      </c>
      <c r="Q2418" t="s">
        <v>11941</v>
      </c>
      <c r="R2418">
        <v>1</v>
      </c>
      <c r="S2418" t="s">
        <v>12732</v>
      </c>
      <c r="Y2418" s="4" t="s">
        <v>10949</v>
      </c>
      <c r="Z2418" s="9">
        <v>1</v>
      </c>
    </row>
    <row r="2419" spans="1:26" x14ac:dyDescent="0.25">
      <c r="A2419" t="s">
        <v>2730</v>
      </c>
      <c r="B2419" t="s">
        <v>2731</v>
      </c>
      <c r="C2419" t="s">
        <v>16</v>
      </c>
      <c r="D2419" t="s">
        <v>2732</v>
      </c>
      <c r="E2419" t="s">
        <v>18</v>
      </c>
      <c r="F2419" t="s">
        <v>2733</v>
      </c>
      <c r="G2419" t="s">
        <v>2734</v>
      </c>
      <c r="H2419" t="s">
        <v>2735</v>
      </c>
      <c r="I2419" t="s">
        <v>34</v>
      </c>
      <c r="J2419" t="s">
        <v>162</v>
      </c>
      <c r="K2419" t="s">
        <v>24</v>
      </c>
      <c r="L2419" t="s">
        <v>2736</v>
      </c>
      <c r="M2419" t="s">
        <v>2737</v>
      </c>
      <c r="N2419" t="s">
        <v>46</v>
      </c>
      <c r="P2419" t="s">
        <v>10324</v>
      </c>
      <c r="Q2419" t="s">
        <v>11941</v>
      </c>
      <c r="R2419">
        <v>1</v>
      </c>
      <c r="S2419" t="s">
        <v>12732</v>
      </c>
      <c r="Y2419" s="4" t="s">
        <v>10993</v>
      </c>
      <c r="Z2419" s="9">
        <v>1</v>
      </c>
    </row>
    <row r="2420" spans="1:26" x14ac:dyDescent="0.25">
      <c r="A2420" t="s">
        <v>2730</v>
      </c>
      <c r="B2420" t="s">
        <v>2731</v>
      </c>
      <c r="C2420" t="s">
        <v>16</v>
      </c>
      <c r="D2420" t="s">
        <v>2732</v>
      </c>
      <c r="E2420" t="s">
        <v>18</v>
      </c>
      <c r="F2420" t="s">
        <v>2733</v>
      </c>
      <c r="G2420" t="s">
        <v>2734</v>
      </c>
      <c r="H2420" t="s">
        <v>2735</v>
      </c>
      <c r="I2420" t="s">
        <v>34</v>
      </c>
      <c r="J2420" t="s">
        <v>162</v>
      </c>
      <c r="K2420" t="s">
        <v>24</v>
      </c>
      <c r="L2420" t="s">
        <v>2736</v>
      </c>
      <c r="M2420" t="s">
        <v>2737</v>
      </c>
      <c r="N2420" t="s">
        <v>46</v>
      </c>
      <c r="P2420" t="s">
        <v>12742</v>
      </c>
      <c r="Q2420" t="s">
        <v>11941</v>
      </c>
      <c r="R2420">
        <v>1</v>
      </c>
      <c r="S2420" t="s">
        <v>12732</v>
      </c>
      <c r="Y2420" s="4" t="s">
        <v>10206</v>
      </c>
      <c r="Z2420" s="9">
        <v>1</v>
      </c>
    </row>
    <row r="2421" spans="1:26" x14ac:dyDescent="0.25">
      <c r="A2421" t="s">
        <v>6332</v>
      </c>
      <c r="B2421" t="s">
        <v>6333</v>
      </c>
      <c r="C2421" t="s">
        <v>76</v>
      </c>
      <c r="D2421" t="s">
        <v>532</v>
      </c>
      <c r="E2421" t="s">
        <v>18</v>
      </c>
      <c r="F2421" t="s">
        <v>6334</v>
      </c>
      <c r="G2421" t="s">
        <v>6335</v>
      </c>
      <c r="H2421" t="s">
        <v>6336</v>
      </c>
      <c r="I2421" t="s">
        <v>34</v>
      </c>
      <c r="J2421" t="s">
        <v>551</v>
      </c>
      <c r="K2421" t="s">
        <v>24</v>
      </c>
      <c r="L2421" t="s">
        <v>537</v>
      </c>
      <c r="M2421" t="s">
        <v>6337</v>
      </c>
      <c r="N2421" t="s">
        <v>46</v>
      </c>
      <c r="P2421" t="s">
        <v>12743</v>
      </c>
      <c r="Q2421" t="s">
        <v>11078</v>
      </c>
      <c r="R2421">
        <v>1</v>
      </c>
      <c r="S2421" t="s">
        <v>12744</v>
      </c>
      <c r="Y2421" s="4" t="s">
        <v>11439</v>
      </c>
      <c r="Z2421" s="9">
        <v>1</v>
      </c>
    </row>
    <row r="2422" spans="1:26" x14ac:dyDescent="0.25">
      <c r="A2422" t="s">
        <v>6332</v>
      </c>
      <c r="B2422" t="s">
        <v>6333</v>
      </c>
      <c r="C2422" t="s">
        <v>76</v>
      </c>
      <c r="D2422" t="s">
        <v>532</v>
      </c>
      <c r="E2422" t="s">
        <v>18</v>
      </c>
      <c r="F2422" t="s">
        <v>6334</v>
      </c>
      <c r="G2422" t="s">
        <v>6335</v>
      </c>
      <c r="H2422" t="s">
        <v>6336</v>
      </c>
      <c r="I2422" t="s">
        <v>34</v>
      </c>
      <c r="J2422" t="s">
        <v>551</v>
      </c>
      <c r="K2422" t="s">
        <v>24</v>
      </c>
      <c r="L2422" t="s">
        <v>537</v>
      </c>
      <c r="M2422" t="s">
        <v>6337</v>
      </c>
      <c r="N2422" t="s">
        <v>46</v>
      </c>
      <c r="P2422" t="s">
        <v>12745</v>
      </c>
      <c r="Q2422" t="s">
        <v>11933</v>
      </c>
      <c r="R2422">
        <v>1</v>
      </c>
      <c r="S2422" t="s">
        <v>12744</v>
      </c>
      <c r="Y2422" s="4" t="s">
        <v>12094</v>
      </c>
      <c r="Z2422" s="9">
        <v>1</v>
      </c>
    </row>
    <row r="2423" spans="1:26" x14ac:dyDescent="0.25">
      <c r="A2423" t="s">
        <v>6332</v>
      </c>
      <c r="B2423" t="s">
        <v>6333</v>
      </c>
      <c r="C2423" t="s">
        <v>76</v>
      </c>
      <c r="D2423" t="s">
        <v>532</v>
      </c>
      <c r="E2423" t="s">
        <v>18</v>
      </c>
      <c r="F2423" t="s">
        <v>6334</v>
      </c>
      <c r="G2423" t="s">
        <v>6335</v>
      </c>
      <c r="H2423" t="s">
        <v>6336</v>
      </c>
      <c r="I2423" t="s">
        <v>34</v>
      </c>
      <c r="J2423" t="s">
        <v>551</v>
      </c>
      <c r="K2423" t="s">
        <v>24</v>
      </c>
      <c r="L2423" t="s">
        <v>537</v>
      </c>
      <c r="M2423" t="s">
        <v>6337</v>
      </c>
      <c r="N2423" t="s">
        <v>46</v>
      </c>
      <c r="P2423" t="s">
        <v>12746</v>
      </c>
      <c r="Q2423" t="s">
        <v>10193</v>
      </c>
      <c r="R2423">
        <v>1</v>
      </c>
      <c r="S2423" t="s">
        <v>12744</v>
      </c>
      <c r="Y2423" s="4" t="s">
        <v>11440</v>
      </c>
      <c r="Z2423" s="9">
        <v>1</v>
      </c>
    </row>
    <row r="2424" spans="1:26" x14ac:dyDescent="0.25">
      <c r="A2424" t="s">
        <v>6332</v>
      </c>
      <c r="B2424" t="s">
        <v>6333</v>
      </c>
      <c r="C2424" t="s">
        <v>76</v>
      </c>
      <c r="D2424" t="s">
        <v>532</v>
      </c>
      <c r="E2424" t="s">
        <v>18</v>
      </c>
      <c r="F2424" t="s">
        <v>6334</v>
      </c>
      <c r="G2424" t="s">
        <v>6335</v>
      </c>
      <c r="H2424" t="s">
        <v>6336</v>
      </c>
      <c r="I2424" t="s">
        <v>34</v>
      </c>
      <c r="J2424" t="s">
        <v>551</v>
      </c>
      <c r="K2424" t="s">
        <v>24</v>
      </c>
      <c r="L2424" t="s">
        <v>537</v>
      </c>
      <c r="M2424" t="s">
        <v>6337</v>
      </c>
      <c r="N2424" t="s">
        <v>46</v>
      </c>
      <c r="P2424" t="s">
        <v>12747</v>
      </c>
      <c r="Q2424" t="s">
        <v>10531</v>
      </c>
      <c r="R2424">
        <v>1</v>
      </c>
      <c r="S2424" t="s">
        <v>12744</v>
      </c>
      <c r="Y2424" s="4" t="s">
        <v>11524</v>
      </c>
      <c r="Z2424" s="9">
        <v>1</v>
      </c>
    </row>
    <row r="2425" spans="1:26" x14ac:dyDescent="0.25">
      <c r="A2425" t="s">
        <v>5428</v>
      </c>
      <c r="C2425" t="s">
        <v>76</v>
      </c>
      <c r="D2425" t="s">
        <v>503</v>
      </c>
      <c r="E2425" t="s">
        <v>18</v>
      </c>
      <c r="F2425" t="s">
        <v>5429</v>
      </c>
      <c r="G2425" t="s">
        <v>5430</v>
      </c>
      <c r="H2425" t="s">
        <v>5431</v>
      </c>
      <c r="I2425" t="s">
        <v>34</v>
      </c>
      <c r="J2425" t="s">
        <v>162</v>
      </c>
      <c r="K2425" t="s">
        <v>24</v>
      </c>
      <c r="L2425" t="s">
        <v>224</v>
      </c>
      <c r="M2425" t="s">
        <v>5432</v>
      </c>
      <c r="N2425" t="s">
        <v>46</v>
      </c>
      <c r="P2425" t="s">
        <v>12748</v>
      </c>
      <c r="Q2425" t="s">
        <v>10297</v>
      </c>
      <c r="R2425">
        <v>1</v>
      </c>
      <c r="S2425" t="s">
        <v>12749</v>
      </c>
      <c r="Y2425" s="4" t="s">
        <v>12330</v>
      </c>
      <c r="Z2425" s="9">
        <v>1</v>
      </c>
    </row>
    <row r="2426" spans="1:26" x14ac:dyDescent="0.25">
      <c r="A2426" t="s">
        <v>5428</v>
      </c>
      <c r="C2426" t="s">
        <v>76</v>
      </c>
      <c r="D2426" t="s">
        <v>503</v>
      </c>
      <c r="E2426" t="s">
        <v>18</v>
      </c>
      <c r="F2426" t="s">
        <v>5429</v>
      </c>
      <c r="G2426" t="s">
        <v>5430</v>
      </c>
      <c r="H2426" t="s">
        <v>5431</v>
      </c>
      <c r="I2426" t="s">
        <v>34</v>
      </c>
      <c r="J2426" t="s">
        <v>162</v>
      </c>
      <c r="K2426" t="s">
        <v>24</v>
      </c>
      <c r="L2426" t="s">
        <v>224</v>
      </c>
      <c r="M2426" t="s">
        <v>5432</v>
      </c>
      <c r="N2426" t="s">
        <v>46</v>
      </c>
      <c r="P2426" t="s">
        <v>11845</v>
      </c>
      <c r="Q2426" t="s">
        <v>10297</v>
      </c>
      <c r="R2426">
        <v>1</v>
      </c>
      <c r="S2426" t="s">
        <v>12749</v>
      </c>
      <c r="Y2426" s="4" t="s">
        <v>12776</v>
      </c>
      <c r="Z2426" s="9">
        <v>1</v>
      </c>
    </row>
    <row r="2427" spans="1:26" x14ac:dyDescent="0.25">
      <c r="A2427" t="s">
        <v>5428</v>
      </c>
      <c r="C2427" t="s">
        <v>76</v>
      </c>
      <c r="D2427" t="s">
        <v>503</v>
      </c>
      <c r="E2427" t="s">
        <v>18</v>
      </c>
      <c r="F2427" t="s">
        <v>5429</v>
      </c>
      <c r="G2427" t="s">
        <v>5430</v>
      </c>
      <c r="H2427" t="s">
        <v>5431</v>
      </c>
      <c r="I2427" t="s">
        <v>34</v>
      </c>
      <c r="J2427" t="s">
        <v>162</v>
      </c>
      <c r="K2427" t="s">
        <v>24</v>
      </c>
      <c r="L2427" t="s">
        <v>224</v>
      </c>
      <c r="M2427" t="s">
        <v>5432</v>
      </c>
      <c r="N2427" t="s">
        <v>46</v>
      </c>
      <c r="P2427" t="s">
        <v>11833</v>
      </c>
      <c r="Q2427" t="s">
        <v>10297</v>
      </c>
      <c r="R2427">
        <v>1</v>
      </c>
      <c r="S2427" t="s">
        <v>12749</v>
      </c>
      <c r="Y2427" s="4" t="s">
        <v>11915</v>
      </c>
      <c r="Z2427" s="9">
        <v>1</v>
      </c>
    </row>
    <row r="2428" spans="1:26" x14ac:dyDescent="0.25">
      <c r="A2428" t="s">
        <v>5428</v>
      </c>
      <c r="C2428" t="s">
        <v>76</v>
      </c>
      <c r="D2428" t="s">
        <v>503</v>
      </c>
      <c r="E2428" t="s">
        <v>18</v>
      </c>
      <c r="F2428" t="s">
        <v>5429</v>
      </c>
      <c r="G2428" t="s">
        <v>5430</v>
      </c>
      <c r="H2428" t="s">
        <v>5431</v>
      </c>
      <c r="I2428" t="s">
        <v>34</v>
      </c>
      <c r="J2428" t="s">
        <v>162</v>
      </c>
      <c r="K2428" t="s">
        <v>24</v>
      </c>
      <c r="L2428" t="s">
        <v>224</v>
      </c>
      <c r="M2428" t="s">
        <v>5432</v>
      </c>
      <c r="N2428" t="s">
        <v>46</v>
      </c>
      <c r="P2428" t="s">
        <v>10412</v>
      </c>
      <c r="Q2428" t="s">
        <v>10416</v>
      </c>
      <c r="R2428">
        <v>1</v>
      </c>
      <c r="S2428" t="s">
        <v>12749</v>
      </c>
      <c r="Y2428" s="4" t="s">
        <v>11936</v>
      </c>
      <c r="Z2428" s="9">
        <v>1</v>
      </c>
    </row>
    <row r="2429" spans="1:26" x14ac:dyDescent="0.25">
      <c r="A2429" t="s">
        <v>5428</v>
      </c>
      <c r="C2429" t="s">
        <v>76</v>
      </c>
      <c r="D2429" t="s">
        <v>503</v>
      </c>
      <c r="E2429" t="s">
        <v>18</v>
      </c>
      <c r="F2429" t="s">
        <v>5429</v>
      </c>
      <c r="G2429" t="s">
        <v>5430</v>
      </c>
      <c r="H2429" t="s">
        <v>5431</v>
      </c>
      <c r="I2429" t="s">
        <v>34</v>
      </c>
      <c r="J2429" t="s">
        <v>162</v>
      </c>
      <c r="K2429" t="s">
        <v>24</v>
      </c>
      <c r="L2429" t="s">
        <v>224</v>
      </c>
      <c r="M2429" t="s">
        <v>5432</v>
      </c>
      <c r="N2429" t="s">
        <v>46</v>
      </c>
      <c r="P2429" t="s">
        <v>12565</v>
      </c>
      <c r="Q2429" t="s">
        <v>11941</v>
      </c>
      <c r="R2429">
        <v>1</v>
      </c>
      <c r="S2429" t="s">
        <v>12749</v>
      </c>
      <c r="Y2429" s="4" t="s">
        <v>12296</v>
      </c>
      <c r="Z2429" s="9">
        <v>1</v>
      </c>
    </row>
    <row r="2430" spans="1:26" x14ac:dyDescent="0.25">
      <c r="A2430" t="s">
        <v>5428</v>
      </c>
      <c r="C2430" t="s">
        <v>76</v>
      </c>
      <c r="D2430" t="s">
        <v>503</v>
      </c>
      <c r="E2430" t="s">
        <v>18</v>
      </c>
      <c r="F2430" t="s">
        <v>5429</v>
      </c>
      <c r="G2430" t="s">
        <v>5430</v>
      </c>
      <c r="H2430" t="s">
        <v>5431</v>
      </c>
      <c r="I2430" t="s">
        <v>34</v>
      </c>
      <c r="J2430" t="s">
        <v>162</v>
      </c>
      <c r="K2430" t="s">
        <v>24</v>
      </c>
      <c r="L2430" t="s">
        <v>224</v>
      </c>
      <c r="M2430" t="s">
        <v>5432</v>
      </c>
      <c r="N2430" t="s">
        <v>46</v>
      </c>
      <c r="P2430" t="s">
        <v>12750</v>
      </c>
      <c r="Q2430" t="s">
        <v>11941</v>
      </c>
      <c r="R2430">
        <v>1</v>
      </c>
      <c r="S2430" t="s">
        <v>12749</v>
      </c>
      <c r="Y2430" s="4" t="s">
        <v>12862</v>
      </c>
      <c r="Z2430" s="9">
        <v>1</v>
      </c>
    </row>
    <row r="2431" spans="1:26" x14ac:dyDescent="0.25">
      <c r="A2431" t="s">
        <v>5428</v>
      </c>
      <c r="C2431" t="s">
        <v>76</v>
      </c>
      <c r="D2431" t="s">
        <v>503</v>
      </c>
      <c r="E2431" t="s">
        <v>18</v>
      </c>
      <c r="F2431" t="s">
        <v>5429</v>
      </c>
      <c r="G2431" t="s">
        <v>5430</v>
      </c>
      <c r="H2431" t="s">
        <v>5431</v>
      </c>
      <c r="I2431" t="s">
        <v>34</v>
      </c>
      <c r="J2431" t="s">
        <v>162</v>
      </c>
      <c r="K2431" t="s">
        <v>24</v>
      </c>
      <c r="L2431" t="s">
        <v>224</v>
      </c>
      <c r="M2431" t="s">
        <v>5432</v>
      </c>
      <c r="N2431" t="s">
        <v>46</v>
      </c>
      <c r="P2431" t="s">
        <v>12105</v>
      </c>
      <c r="Q2431" t="s">
        <v>11941</v>
      </c>
      <c r="R2431">
        <v>1</v>
      </c>
      <c r="S2431" t="s">
        <v>12749</v>
      </c>
      <c r="Y2431" s="4" t="s">
        <v>10340</v>
      </c>
      <c r="Z2431" s="9">
        <v>1</v>
      </c>
    </row>
    <row r="2432" spans="1:26" x14ac:dyDescent="0.25">
      <c r="A2432" t="s">
        <v>5428</v>
      </c>
      <c r="C2432" t="s">
        <v>76</v>
      </c>
      <c r="D2432" t="s">
        <v>503</v>
      </c>
      <c r="E2432" t="s">
        <v>18</v>
      </c>
      <c r="F2432" t="s">
        <v>5429</v>
      </c>
      <c r="G2432" t="s">
        <v>5430</v>
      </c>
      <c r="H2432" t="s">
        <v>5431</v>
      </c>
      <c r="I2432" t="s">
        <v>34</v>
      </c>
      <c r="J2432" t="s">
        <v>162</v>
      </c>
      <c r="K2432" t="s">
        <v>24</v>
      </c>
      <c r="L2432" t="s">
        <v>224</v>
      </c>
      <c r="M2432" t="s">
        <v>5432</v>
      </c>
      <c r="N2432" t="s">
        <v>46</v>
      </c>
      <c r="P2432" t="s">
        <v>12751</v>
      </c>
      <c r="Q2432" t="s">
        <v>10198</v>
      </c>
      <c r="R2432">
        <v>1</v>
      </c>
      <c r="S2432" t="s">
        <v>12749</v>
      </c>
      <c r="Y2432" s="4" t="s">
        <v>10219</v>
      </c>
      <c r="Z2432" s="9">
        <v>1</v>
      </c>
    </row>
    <row r="2433" spans="1:26" x14ac:dyDescent="0.25">
      <c r="A2433" t="s">
        <v>5385</v>
      </c>
      <c r="B2433" t="s">
        <v>5386</v>
      </c>
      <c r="C2433" t="s">
        <v>16</v>
      </c>
      <c r="D2433" t="s">
        <v>5387</v>
      </c>
      <c r="E2433" t="s">
        <v>18</v>
      </c>
      <c r="F2433" t="s">
        <v>5388</v>
      </c>
      <c r="G2433" t="s">
        <v>5389</v>
      </c>
      <c r="H2433" t="s">
        <v>5390</v>
      </c>
      <c r="I2433" t="s">
        <v>34</v>
      </c>
      <c r="J2433" t="s">
        <v>635</v>
      </c>
      <c r="K2433" t="s">
        <v>24</v>
      </c>
      <c r="L2433" t="s">
        <v>44</v>
      </c>
      <c r="M2433" t="s">
        <v>5391</v>
      </c>
      <c r="N2433" t="s">
        <v>46</v>
      </c>
      <c r="P2433" t="s">
        <v>12752</v>
      </c>
      <c r="Q2433" t="s">
        <v>10402</v>
      </c>
      <c r="R2433">
        <v>1</v>
      </c>
      <c r="S2433" t="s">
        <v>12753</v>
      </c>
      <c r="Y2433" s="4" t="s">
        <v>11372</v>
      </c>
      <c r="Z2433" s="9">
        <v>1</v>
      </c>
    </row>
    <row r="2434" spans="1:26" x14ac:dyDescent="0.25">
      <c r="A2434" t="s">
        <v>3704</v>
      </c>
      <c r="B2434" t="s">
        <v>3705</v>
      </c>
      <c r="C2434" t="s">
        <v>76</v>
      </c>
      <c r="D2434" t="s">
        <v>1069</v>
      </c>
      <c r="E2434" t="s">
        <v>18</v>
      </c>
      <c r="F2434" t="s">
        <v>3706</v>
      </c>
      <c r="G2434" t="s">
        <v>3707</v>
      </c>
      <c r="H2434" t="s">
        <v>3708</v>
      </c>
      <c r="I2434" t="s">
        <v>34</v>
      </c>
      <c r="J2434" t="s">
        <v>1836</v>
      </c>
      <c r="K2434" t="s">
        <v>24</v>
      </c>
      <c r="L2434" t="s">
        <v>36</v>
      </c>
      <c r="M2434" t="s">
        <v>3709</v>
      </c>
      <c r="N2434" t="s">
        <v>46</v>
      </c>
      <c r="P2434" t="s">
        <v>12754</v>
      </c>
      <c r="Q2434" t="s">
        <v>10193</v>
      </c>
      <c r="R2434">
        <v>1</v>
      </c>
      <c r="S2434" t="s">
        <v>12755</v>
      </c>
      <c r="Y2434" s="4" t="s">
        <v>12884</v>
      </c>
      <c r="Z2434" s="9">
        <v>1</v>
      </c>
    </row>
    <row r="2435" spans="1:26" x14ac:dyDescent="0.25">
      <c r="A2435" t="s">
        <v>3704</v>
      </c>
      <c r="B2435" t="s">
        <v>3705</v>
      </c>
      <c r="C2435" t="s">
        <v>76</v>
      </c>
      <c r="D2435" t="s">
        <v>1069</v>
      </c>
      <c r="E2435" t="s">
        <v>18</v>
      </c>
      <c r="F2435" t="s">
        <v>3706</v>
      </c>
      <c r="G2435" t="s">
        <v>3707</v>
      </c>
      <c r="H2435" t="s">
        <v>3708</v>
      </c>
      <c r="I2435" t="s">
        <v>34</v>
      </c>
      <c r="J2435" t="s">
        <v>1836</v>
      </c>
      <c r="K2435" t="s">
        <v>24</v>
      </c>
      <c r="L2435" t="s">
        <v>36</v>
      </c>
      <c r="M2435" t="s">
        <v>3709</v>
      </c>
      <c r="N2435" t="s">
        <v>46</v>
      </c>
      <c r="P2435" t="s">
        <v>10412</v>
      </c>
      <c r="Q2435" t="s">
        <v>12544</v>
      </c>
      <c r="R2435">
        <v>1</v>
      </c>
      <c r="S2435" t="s">
        <v>12755</v>
      </c>
      <c r="Y2435" s="4" t="s">
        <v>13103</v>
      </c>
      <c r="Z2435" s="9">
        <v>1</v>
      </c>
    </row>
    <row r="2436" spans="1:26" x14ac:dyDescent="0.25">
      <c r="A2436" t="s">
        <v>3704</v>
      </c>
      <c r="B2436" t="s">
        <v>3705</v>
      </c>
      <c r="C2436" t="s">
        <v>76</v>
      </c>
      <c r="D2436" t="s">
        <v>1069</v>
      </c>
      <c r="E2436" t="s">
        <v>18</v>
      </c>
      <c r="F2436" t="s">
        <v>3706</v>
      </c>
      <c r="G2436" t="s">
        <v>3707</v>
      </c>
      <c r="H2436" t="s">
        <v>3708</v>
      </c>
      <c r="I2436" t="s">
        <v>34</v>
      </c>
      <c r="J2436" t="s">
        <v>1836</v>
      </c>
      <c r="K2436" t="s">
        <v>24</v>
      </c>
      <c r="L2436" t="s">
        <v>36</v>
      </c>
      <c r="M2436" t="s">
        <v>3709</v>
      </c>
      <c r="N2436" t="s">
        <v>46</v>
      </c>
      <c r="P2436" t="s">
        <v>12756</v>
      </c>
      <c r="Q2436" t="s">
        <v>11140</v>
      </c>
      <c r="R2436">
        <v>1</v>
      </c>
      <c r="S2436" t="s">
        <v>12755</v>
      </c>
      <c r="Y2436" s="4" t="s">
        <v>12647</v>
      </c>
      <c r="Z2436" s="9">
        <v>1</v>
      </c>
    </row>
    <row r="2437" spans="1:26" x14ac:dyDescent="0.25">
      <c r="A2437" t="s">
        <v>8124</v>
      </c>
      <c r="B2437" t="s">
        <v>8125</v>
      </c>
      <c r="C2437" t="s">
        <v>76</v>
      </c>
      <c r="D2437" t="s">
        <v>532</v>
      </c>
      <c r="E2437" t="s">
        <v>18</v>
      </c>
      <c r="F2437" t="s">
        <v>8126</v>
      </c>
      <c r="G2437" t="s">
        <v>8127</v>
      </c>
      <c r="H2437" t="s">
        <v>8128</v>
      </c>
      <c r="I2437" t="s">
        <v>34</v>
      </c>
      <c r="J2437" t="s">
        <v>162</v>
      </c>
      <c r="K2437" t="s">
        <v>24</v>
      </c>
      <c r="L2437" t="s">
        <v>537</v>
      </c>
      <c r="M2437" t="s">
        <v>8129</v>
      </c>
      <c r="N2437" t="s">
        <v>46</v>
      </c>
      <c r="P2437" t="s">
        <v>10412</v>
      </c>
      <c r="Q2437" t="s">
        <v>10255</v>
      </c>
      <c r="R2437">
        <v>1</v>
      </c>
      <c r="S2437" t="s">
        <v>12757</v>
      </c>
      <c r="Y2437" s="4" t="s">
        <v>10566</v>
      </c>
      <c r="Z2437" s="9">
        <v>1</v>
      </c>
    </row>
    <row r="2438" spans="1:26" x14ac:dyDescent="0.25">
      <c r="A2438" t="s">
        <v>8124</v>
      </c>
      <c r="B2438" t="s">
        <v>8125</v>
      </c>
      <c r="C2438" t="s">
        <v>76</v>
      </c>
      <c r="D2438" t="s">
        <v>532</v>
      </c>
      <c r="E2438" t="s">
        <v>18</v>
      </c>
      <c r="F2438" t="s">
        <v>8126</v>
      </c>
      <c r="G2438" t="s">
        <v>8127</v>
      </c>
      <c r="H2438" t="s">
        <v>8128</v>
      </c>
      <c r="I2438" t="s">
        <v>34</v>
      </c>
      <c r="J2438" t="s">
        <v>162</v>
      </c>
      <c r="K2438" t="s">
        <v>24</v>
      </c>
      <c r="L2438" t="s">
        <v>537</v>
      </c>
      <c r="M2438" t="s">
        <v>8129</v>
      </c>
      <c r="N2438" t="s">
        <v>46</v>
      </c>
      <c r="P2438" t="s">
        <v>12758</v>
      </c>
      <c r="Q2438" t="s">
        <v>10255</v>
      </c>
      <c r="R2438">
        <v>1</v>
      </c>
      <c r="S2438" t="s">
        <v>12757</v>
      </c>
      <c r="Y2438" s="4" t="s">
        <v>12976</v>
      </c>
      <c r="Z2438" s="9">
        <v>1</v>
      </c>
    </row>
    <row r="2439" spans="1:26" x14ac:dyDescent="0.25">
      <c r="A2439" t="s">
        <v>8124</v>
      </c>
      <c r="B2439" t="s">
        <v>8125</v>
      </c>
      <c r="C2439" t="s">
        <v>76</v>
      </c>
      <c r="D2439" t="s">
        <v>532</v>
      </c>
      <c r="E2439" t="s">
        <v>18</v>
      </c>
      <c r="F2439" t="s">
        <v>8126</v>
      </c>
      <c r="G2439" t="s">
        <v>8127</v>
      </c>
      <c r="H2439" t="s">
        <v>8128</v>
      </c>
      <c r="I2439" t="s">
        <v>34</v>
      </c>
      <c r="J2439" t="s">
        <v>162</v>
      </c>
      <c r="K2439" t="s">
        <v>24</v>
      </c>
      <c r="L2439" t="s">
        <v>537</v>
      </c>
      <c r="M2439" t="s">
        <v>8129</v>
      </c>
      <c r="N2439" t="s">
        <v>46</v>
      </c>
      <c r="P2439" t="s">
        <v>12759</v>
      </c>
      <c r="Q2439" t="s">
        <v>10255</v>
      </c>
      <c r="R2439">
        <v>1</v>
      </c>
      <c r="S2439" t="s">
        <v>12757</v>
      </c>
      <c r="Y2439" s="4" t="s">
        <v>12490</v>
      </c>
      <c r="Z2439" s="9">
        <v>1</v>
      </c>
    </row>
    <row r="2440" spans="1:26" x14ac:dyDescent="0.25">
      <c r="A2440" t="s">
        <v>8124</v>
      </c>
      <c r="B2440" t="s">
        <v>8125</v>
      </c>
      <c r="C2440" t="s">
        <v>76</v>
      </c>
      <c r="D2440" t="s">
        <v>532</v>
      </c>
      <c r="E2440" t="s">
        <v>18</v>
      </c>
      <c r="F2440" t="s">
        <v>8126</v>
      </c>
      <c r="G2440" t="s">
        <v>8127</v>
      </c>
      <c r="H2440" t="s">
        <v>8128</v>
      </c>
      <c r="I2440" t="s">
        <v>34</v>
      </c>
      <c r="J2440" t="s">
        <v>162</v>
      </c>
      <c r="K2440" t="s">
        <v>24</v>
      </c>
      <c r="L2440" t="s">
        <v>537</v>
      </c>
      <c r="M2440" t="s">
        <v>8129</v>
      </c>
      <c r="N2440" t="s">
        <v>46</v>
      </c>
      <c r="P2440" t="s">
        <v>12760</v>
      </c>
      <c r="Q2440" t="s">
        <v>10255</v>
      </c>
      <c r="R2440">
        <v>1</v>
      </c>
      <c r="S2440" t="s">
        <v>12757</v>
      </c>
      <c r="Y2440" s="4" t="s">
        <v>11022</v>
      </c>
      <c r="Z2440" s="9">
        <v>1</v>
      </c>
    </row>
    <row r="2441" spans="1:26" x14ac:dyDescent="0.25">
      <c r="A2441" t="s">
        <v>8124</v>
      </c>
      <c r="B2441" t="s">
        <v>8125</v>
      </c>
      <c r="C2441" t="s">
        <v>76</v>
      </c>
      <c r="D2441" t="s">
        <v>532</v>
      </c>
      <c r="E2441" t="s">
        <v>18</v>
      </c>
      <c r="F2441" t="s">
        <v>8126</v>
      </c>
      <c r="G2441" t="s">
        <v>8127</v>
      </c>
      <c r="H2441" t="s">
        <v>8128</v>
      </c>
      <c r="I2441" t="s">
        <v>34</v>
      </c>
      <c r="J2441" t="s">
        <v>162</v>
      </c>
      <c r="K2441" t="s">
        <v>24</v>
      </c>
      <c r="L2441" t="s">
        <v>537</v>
      </c>
      <c r="M2441" t="s">
        <v>8129</v>
      </c>
      <c r="N2441" t="s">
        <v>46</v>
      </c>
      <c r="P2441" t="s">
        <v>12761</v>
      </c>
      <c r="Q2441" t="s">
        <v>10255</v>
      </c>
      <c r="R2441">
        <v>1</v>
      </c>
      <c r="S2441" t="s">
        <v>12757</v>
      </c>
      <c r="Y2441" s="4" t="s">
        <v>10391</v>
      </c>
      <c r="Z2441" s="9">
        <v>1</v>
      </c>
    </row>
    <row r="2442" spans="1:26" x14ac:dyDescent="0.25">
      <c r="A2442" t="s">
        <v>8124</v>
      </c>
      <c r="B2442" t="s">
        <v>8125</v>
      </c>
      <c r="C2442" t="s">
        <v>76</v>
      </c>
      <c r="D2442" t="s">
        <v>532</v>
      </c>
      <c r="E2442" t="s">
        <v>18</v>
      </c>
      <c r="F2442" t="s">
        <v>8126</v>
      </c>
      <c r="G2442" t="s">
        <v>8127</v>
      </c>
      <c r="H2442" t="s">
        <v>8128</v>
      </c>
      <c r="I2442" t="s">
        <v>34</v>
      </c>
      <c r="J2442" t="s">
        <v>162</v>
      </c>
      <c r="K2442" t="s">
        <v>24</v>
      </c>
      <c r="L2442" t="s">
        <v>537</v>
      </c>
      <c r="M2442" t="s">
        <v>8129</v>
      </c>
      <c r="N2442" t="s">
        <v>46</v>
      </c>
      <c r="P2442" t="s">
        <v>12430</v>
      </c>
      <c r="Q2442" t="s">
        <v>10255</v>
      </c>
      <c r="R2442">
        <v>1</v>
      </c>
      <c r="S2442" t="s">
        <v>12757</v>
      </c>
      <c r="Y2442" s="4" t="s">
        <v>11819</v>
      </c>
      <c r="Z2442" s="9">
        <v>1</v>
      </c>
    </row>
    <row r="2443" spans="1:26" x14ac:dyDescent="0.25">
      <c r="A2443" t="s">
        <v>8124</v>
      </c>
      <c r="B2443" t="s">
        <v>8125</v>
      </c>
      <c r="C2443" t="s">
        <v>76</v>
      </c>
      <c r="D2443" t="s">
        <v>532</v>
      </c>
      <c r="E2443" t="s">
        <v>18</v>
      </c>
      <c r="F2443" t="s">
        <v>8126</v>
      </c>
      <c r="G2443" t="s">
        <v>8127</v>
      </c>
      <c r="H2443" t="s">
        <v>8128</v>
      </c>
      <c r="I2443" t="s">
        <v>34</v>
      </c>
      <c r="J2443" t="s">
        <v>162</v>
      </c>
      <c r="K2443" t="s">
        <v>24</v>
      </c>
      <c r="L2443" t="s">
        <v>537</v>
      </c>
      <c r="M2443" t="s">
        <v>8129</v>
      </c>
      <c r="N2443" t="s">
        <v>46</v>
      </c>
      <c r="P2443" t="s">
        <v>532</v>
      </c>
      <c r="Q2443" t="s">
        <v>10255</v>
      </c>
      <c r="R2443">
        <v>1</v>
      </c>
      <c r="S2443" t="s">
        <v>12757</v>
      </c>
      <c r="Y2443" s="4" t="s">
        <v>11488</v>
      </c>
      <c r="Z2443" s="9">
        <v>1</v>
      </c>
    </row>
    <row r="2444" spans="1:26" x14ac:dyDescent="0.25">
      <c r="A2444" t="s">
        <v>8124</v>
      </c>
      <c r="B2444" t="s">
        <v>8125</v>
      </c>
      <c r="C2444" t="s">
        <v>76</v>
      </c>
      <c r="D2444" t="s">
        <v>532</v>
      </c>
      <c r="E2444" t="s">
        <v>18</v>
      </c>
      <c r="F2444" t="s">
        <v>8126</v>
      </c>
      <c r="G2444" t="s">
        <v>8127</v>
      </c>
      <c r="H2444" t="s">
        <v>8128</v>
      </c>
      <c r="I2444" t="s">
        <v>34</v>
      </c>
      <c r="J2444" t="s">
        <v>162</v>
      </c>
      <c r="K2444" t="s">
        <v>24</v>
      </c>
      <c r="L2444" t="s">
        <v>537</v>
      </c>
      <c r="M2444" t="s">
        <v>8129</v>
      </c>
      <c r="N2444" t="s">
        <v>46</v>
      </c>
      <c r="P2444" t="s">
        <v>12762</v>
      </c>
      <c r="Q2444" t="s">
        <v>11933</v>
      </c>
      <c r="R2444">
        <v>1</v>
      </c>
      <c r="S2444" t="s">
        <v>12757</v>
      </c>
      <c r="Y2444" s="4" t="s">
        <v>11176</v>
      </c>
      <c r="Z2444" s="9">
        <v>1</v>
      </c>
    </row>
    <row r="2445" spans="1:26" x14ac:dyDescent="0.25">
      <c r="A2445" t="s">
        <v>8124</v>
      </c>
      <c r="B2445" t="s">
        <v>8125</v>
      </c>
      <c r="C2445" t="s">
        <v>76</v>
      </c>
      <c r="D2445" t="s">
        <v>532</v>
      </c>
      <c r="E2445" t="s">
        <v>18</v>
      </c>
      <c r="F2445" t="s">
        <v>8126</v>
      </c>
      <c r="G2445" t="s">
        <v>8127</v>
      </c>
      <c r="H2445" t="s">
        <v>8128</v>
      </c>
      <c r="I2445" t="s">
        <v>34</v>
      </c>
      <c r="J2445" t="s">
        <v>162</v>
      </c>
      <c r="K2445" t="s">
        <v>24</v>
      </c>
      <c r="L2445" t="s">
        <v>537</v>
      </c>
      <c r="M2445" t="s">
        <v>8129</v>
      </c>
      <c r="N2445" t="s">
        <v>46</v>
      </c>
      <c r="P2445" t="s">
        <v>820</v>
      </c>
      <c r="Q2445" t="s">
        <v>10489</v>
      </c>
      <c r="R2445">
        <v>1</v>
      </c>
      <c r="S2445" t="s">
        <v>12757</v>
      </c>
      <c r="Y2445" s="4" t="s">
        <v>12353</v>
      </c>
      <c r="Z2445" s="9">
        <v>1</v>
      </c>
    </row>
    <row r="2446" spans="1:26" x14ac:dyDescent="0.25">
      <c r="A2446" t="s">
        <v>8124</v>
      </c>
      <c r="B2446" t="s">
        <v>8125</v>
      </c>
      <c r="C2446" t="s">
        <v>76</v>
      </c>
      <c r="D2446" t="s">
        <v>532</v>
      </c>
      <c r="E2446" t="s">
        <v>18</v>
      </c>
      <c r="F2446" t="s">
        <v>8126</v>
      </c>
      <c r="G2446" t="s">
        <v>8127</v>
      </c>
      <c r="H2446" t="s">
        <v>8128</v>
      </c>
      <c r="I2446" t="s">
        <v>34</v>
      </c>
      <c r="J2446" t="s">
        <v>162</v>
      </c>
      <c r="K2446" t="s">
        <v>24</v>
      </c>
      <c r="L2446" t="s">
        <v>537</v>
      </c>
      <c r="M2446" t="s">
        <v>8129</v>
      </c>
      <c r="N2446" t="s">
        <v>46</v>
      </c>
      <c r="P2446" t="s">
        <v>12763</v>
      </c>
      <c r="Q2446" t="s">
        <v>11192</v>
      </c>
      <c r="R2446">
        <v>1</v>
      </c>
      <c r="S2446" t="s">
        <v>12757</v>
      </c>
      <c r="Y2446" s="4" t="s">
        <v>12633</v>
      </c>
      <c r="Z2446" s="9">
        <v>1</v>
      </c>
    </row>
    <row r="2447" spans="1:26" x14ac:dyDescent="0.25">
      <c r="A2447" t="s">
        <v>8124</v>
      </c>
      <c r="B2447" t="s">
        <v>8125</v>
      </c>
      <c r="C2447" t="s">
        <v>76</v>
      </c>
      <c r="D2447" t="s">
        <v>532</v>
      </c>
      <c r="E2447" t="s">
        <v>18</v>
      </c>
      <c r="F2447" t="s">
        <v>8126</v>
      </c>
      <c r="G2447" t="s">
        <v>8127</v>
      </c>
      <c r="H2447" t="s">
        <v>8128</v>
      </c>
      <c r="I2447" t="s">
        <v>34</v>
      </c>
      <c r="J2447" t="s">
        <v>162</v>
      </c>
      <c r="K2447" t="s">
        <v>24</v>
      </c>
      <c r="L2447" t="s">
        <v>537</v>
      </c>
      <c r="M2447" t="s">
        <v>8129</v>
      </c>
      <c r="N2447" t="s">
        <v>46</v>
      </c>
      <c r="P2447" t="s">
        <v>10417</v>
      </c>
      <c r="Q2447" t="s">
        <v>11192</v>
      </c>
      <c r="R2447">
        <v>1</v>
      </c>
      <c r="S2447" t="s">
        <v>12757</v>
      </c>
      <c r="Y2447" s="4" t="s">
        <v>11290</v>
      </c>
      <c r="Z2447" s="9">
        <v>1</v>
      </c>
    </row>
    <row r="2448" spans="1:26" x14ac:dyDescent="0.25">
      <c r="A2448" t="s">
        <v>8124</v>
      </c>
      <c r="B2448" t="s">
        <v>8125</v>
      </c>
      <c r="C2448" t="s">
        <v>76</v>
      </c>
      <c r="D2448" t="s">
        <v>532</v>
      </c>
      <c r="E2448" t="s">
        <v>18</v>
      </c>
      <c r="F2448" t="s">
        <v>8126</v>
      </c>
      <c r="G2448" t="s">
        <v>8127</v>
      </c>
      <c r="H2448" t="s">
        <v>8128</v>
      </c>
      <c r="I2448" t="s">
        <v>34</v>
      </c>
      <c r="J2448" t="s">
        <v>162</v>
      </c>
      <c r="K2448" t="s">
        <v>24</v>
      </c>
      <c r="L2448" t="s">
        <v>537</v>
      </c>
      <c r="M2448" t="s">
        <v>8129</v>
      </c>
      <c r="N2448" t="s">
        <v>46</v>
      </c>
      <c r="P2448" t="s">
        <v>12619</v>
      </c>
      <c r="Q2448" t="s">
        <v>10230</v>
      </c>
      <c r="R2448">
        <v>1</v>
      </c>
      <c r="S2448" t="s">
        <v>12757</v>
      </c>
      <c r="Y2448" s="4" t="s">
        <v>13195</v>
      </c>
      <c r="Z2448" s="9">
        <v>1</v>
      </c>
    </row>
    <row r="2449" spans="1:26" x14ac:dyDescent="0.25">
      <c r="A2449" t="s">
        <v>8124</v>
      </c>
      <c r="B2449" t="s">
        <v>8125</v>
      </c>
      <c r="C2449" t="s">
        <v>76</v>
      </c>
      <c r="D2449" t="s">
        <v>532</v>
      </c>
      <c r="E2449" t="s">
        <v>18</v>
      </c>
      <c r="F2449" t="s">
        <v>8126</v>
      </c>
      <c r="G2449" t="s">
        <v>8127</v>
      </c>
      <c r="H2449" t="s">
        <v>8128</v>
      </c>
      <c r="I2449" t="s">
        <v>34</v>
      </c>
      <c r="J2449" t="s">
        <v>162</v>
      </c>
      <c r="K2449" t="s">
        <v>24</v>
      </c>
      <c r="L2449" t="s">
        <v>537</v>
      </c>
      <c r="M2449" t="s">
        <v>8129</v>
      </c>
      <c r="N2449" t="s">
        <v>46</v>
      </c>
      <c r="P2449" t="s">
        <v>12764</v>
      </c>
      <c r="Q2449" t="s">
        <v>10368</v>
      </c>
      <c r="R2449">
        <v>1</v>
      </c>
      <c r="S2449" t="s">
        <v>12757</v>
      </c>
      <c r="Y2449" s="4" t="s">
        <v>11208</v>
      </c>
      <c r="Z2449" s="9">
        <v>1</v>
      </c>
    </row>
    <row r="2450" spans="1:26" x14ac:dyDescent="0.25">
      <c r="A2450" t="s">
        <v>8124</v>
      </c>
      <c r="B2450" t="s">
        <v>8125</v>
      </c>
      <c r="C2450" t="s">
        <v>76</v>
      </c>
      <c r="D2450" t="s">
        <v>532</v>
      </c>
      <c r="E2450" t="s">
        <v>18</v>
      </c>
      <c r="F2450" t="s">
        <v>8126</v>
      </c>
      <c r="G2450" t="s">
        <v>8127</v>
      </c>
      <c r="H2450" t="s">
        <v>8128</v>
      </c>
      <c r="I2450" t="s">
        <v>34</v>
      </c>
      <c r="J2450" t="s">
        <v>162</v>
      </c>
      <c r="K2450" t="s">
        <v>24</v>
      </c>
      <c r="L2450" t="s">
        <v>537</v>
      </c>
      <c r="M2450" t="s">
        <v>8129</v>
      </c>
      <c r="N2450" t="s">
        <v>46</v>
      </c>
      <c r="P2450" t="s">
        <v>12765</v>
      </c>
      <c r="Q2450" t="s">
        <v>10604</v>
      </c>
      <c r="R2450">
        <v>1</v>
      </c>
      <c r="S2450" t="s">
        <v>12757</v>
      </c>
      <c r="Y2450" s="4" t="s">
        <v>11652</v>
      </c>
      <c r="Z2450" s="9">
        <v>1</v>
      </c>
    </row>
    <row r="2451" spans="1:26" x14ac:dyDescent="0.25">
      <c r="A2451" t="s">
        <v>8136</v>
      </c>
      <c r="B2451" t="s">
        <v>8137</v>
      </c>
      <c r="C2451" t="s">
        <v>76</v>
      </c>
      <c r="D2451" t="s">
        <v>8138</v>
      </c>
      <c r="E2451" t="s">
        <v>18</v>
      </c>
      <c r="F2451" t="s">
        <v>8139</v>
      </c>
      <c r="G2451" t="s">
        <v>8140</v>
      </c>
      <c r="H2451" t="s">
        <v>8141</v>
      </c>
      <c r="I2451" t="s">
        <v>34</v>
      </c>
      <c r="J2451" t="s">
        <v>551</v>
      </c>
      <c r="K2451" t="s">
        <v>24</v>
      </c>
      <c r="L2451" t="s">
        <v>233</v>
      </c>
      <c r="M2451" t="s">
        <v>8142</v>
      </c>
      <c r="N2451" t="s">
        <v>46</v>
      </c>
      <c r="P2451" t="s">
        <v>10475</v>
      </c>
      <c r="Q2451" t="s">
        <v>10879</v>
      </c>
      <c r="R2451">
        <v>1</v>
      </c>
      <c r="S2451" t="s">
        <v>12766</v>
      </c>
      <c r="Y2451" s="4" t="s">
        <v>12084</v>
      </c>
      <c r="Z2451" s="9">
        <v>1</v>
      </c>
    </row>
    <row r="2452" spans="1:26" x14ac:dyDescent="0.25">
      <c r="A2452" t="s">
        <v>8136</v>
      </c>
      <c r="B2452" t="s">
        <v>8137</v>
      </c>
      <c r="C2452" t="s">
        <v>76</v>
      </c>
      <c r="D2452" t="s">
        <v>8138</v>
      </c>
      <c r="E2452" t="s">
        <v>18</v>
      </c>
      <c r="F2452" t="s">
        <v>8139</v>
      </c>
      <c r="G2452" t="s">
        <v>8140</v>
      </c>
      <c r="H2452" t="s">
        <v>8141</v>
      </c>
      <c r="I2452" t="s">
        <v>34</v>
      </c>
      <c r="J2452" t="s">
        <v>551</v>
      </c>
      <c r="K2452" t="s">
        <v>24</v>
      </c>
      <c r="L2452" t="s">
        <v>233</v>
      </c>
      <c r="M2452" t="s">
        <v>8142</v>
      </c>
      <c r="N2452" t="s">
        <v>46</v>
      </c>
      <c r="P2452" t="s">
        <v>12767</v>
      </c>
      <c r="Q2452" t="s">
        <v>10879</v>
      </c>
      <c r="R2452">
        <v>1</v>
      </c>
      <c r="S2452" t="s">
        <v>12766</v>
      </c>
      <c r="Y2452" s="4" t="s">
        <v>13135</v>
      </c>
      <c r="Z2452" s="9">
        <v>1</v>
      </c>
    </row>
    <row r="2453" spans="1:26" x14ac:dyDescent="0.25">
      <c r="A2453" t="s">
        <v>8136</v>
      </c>
      <c r="B2453" t="s">
        <v>8137</v>
      </c>
      <c r="C2453" t="s">
        <v>76</v>
      </c>
      <c r="D2453" t="s">
        <v>8138</v>
      </c>
      <c r="E2453" t="s">
        <v>18</v>
      </c>
      <c r="F2453" t="s">
        <v>8139</v>
      </c>
      <c r="G2453" t="s">
        <v>8140</v>
      </c>
      <c r="H2453" t="s">
        <v>8141</v>
      </c>
      <c r="I2453" t="s">
        <v>34</v>
      </c>
      <c r="J2453" t="s">
        <v>551</v>
      </c>
      <c r="K2453" t="s">
        <v>24</v>
      </c>
      <c r="L2453" t="s">
        <v>233</v>
      </c>
      <c r="M2453" t="s">
        <v>8142</v>
      </c>
      <c r="N2453" t="s">
        <v>46</v>
      </c>
      <c r="P2453" t="s">
        <v>10637</v>
      </c>
      <c r="Q2453" t="s">
        <v>10879</v>
      </c>
      <c r="R2453">
        <v>1</v>
      </c>
      <c r="S2453" t="s">
        <v>12766</v>
      </c>
      <c r="Y2453" s="4" t="s">
        <v>12086</v>
      </c>
      <c r="Z2453" s="9">
        <v>1</v>
      </c>
    </row>
    <row r="2454" spans="1:26" x14ac:dyDescent="0.25">
      <c r="A2454" t="s">
        <v>8136</v>
      </c>
      <c r="B2454" t="s">
        <v>8137</v>
      </c>
      <c r="C2454" t="s">
        <v>76</v>
      </c>
      <c r="D2454" t="s">
        <v>8138</v>
      </c>
      <c r="E2454" t="s">
        <v>18</v>
      </c>
      <c r="F2454" t="s">
        <v>8139</v>
      </c>
      <c r="G2454" t="s">
        <v>8140</v>
      </c>
      <c r="H2454" t="s">
        <v>8141</v>
      </c>
      <c r="I2454" t="s">
        <v>34</v>
      </c>
      <c r="J2454" t="s">
        <v>551</v>
      </c>
      <c r="K2454" t="s">
        <v>24</v>
      </c>
      <c r="L2454" t="s">
        <v>233</v>
      </c>
      <c r="M2454" t="s">
        <v>8142</v>
      </c>
      <c r="N2454" t="s">
        <v>46</v>
      </c>
      <c r="P2454" t="s">
        <v>11678</v>
      </c>
      <c r="Q2454" t="s">
        <v>10445</v>
      </c>
      <c r="R2454">
        <v>1</v>
      </c>
      <c r="S2454" t="s">
        <v>12766</v>
      </c>
      <c r="Y2454" s="4" t="s">
        <v>12131</v>
      </c>
      <c r="Z2454" s="9">
        <v>1</v>
      </c>
    </row>
    <row r="2455" spans="1:26" x14ac:dyDescent="0.25">
      <c r="A2455" t="s">
        <v>8136</v>
      </c>
      <c r="B2455" t="s">
        <v>8137</v>
      </c>
      <c r="C2455" t="s">
        <v>76</v>
      </c>
      <c r="D2455" t="s">
        <v>8138</v>
      </c>
      <c r="E2455" t="s">
        <v>18</v>
      </c>
      <c r="F2455" t="s">
        <v>8139</v>
      </c>
      <c r="G2455" t="s">
        <v>8140</v>
      </c>
      <c r="H2455" t="s">
        <v>8141</v>
      </c>
      <c r="I2455" t="s">
        <v>34</v>
      </c>
      <c r="J2455" t="s">
        <v>551</v>
      </c>
      <c r="K2455" t="s">
        <v>24</v>
      </c>
      <c r="L2455" t="s">
        <v>233</v>
      </c>
      <c r="M2455" t="s">
        <v>8142</v>
      </c>
      <c r="N2455" t="s">
        <v>46</v>
      </c>
      <c r="P2455" t="s">
        <v>12768</v>
      </c>
      <c r="Q2455" t="s">
        <v>10445</v>
      </c>
      <c r="R2455">
        <v>1</v>
      </c>
      <c r="S2455" t="s">
        <v>12766</v>
      </c>
      <c r="Y2455" s="4" t="s">
        <v>11337</v>
      </c>
      <c r="Z2455" s="9">
        <v>1</v>
      </c>
    </row>
    <row r="2456" spans="1:26" x14ac:dyDescent="0.25">
      <c r="A2456" t="s">
        <v>8136</v>
      </c>
      <c r="B2456" t="s">
        <v>8137</v>
      </c>
      <c r="C2456" t="s">
        <v>76</v>
      </c>
      <c r="D2456" t="s">
        <v>8138</v>
      </c>
      <c r="E2456" t="s">
        <v>18</v>
      </c>
      <c r="F2456" t="s">
        <v>8139</v>
      </c>
      <c r="G2456" t="s">
        <v>8140</v>
      </c>
      <c r="H2456" t="s">
        <v>8141</v>
      </c>
      <c r="I2456" t="s">
        <v>34</v>
      </c>
      <c r="J2456" t="s">
        <v>551</v>
      </c>
      <c r="K2456" t="s">
        <v>24</v>
      </c>
      <c r="L2456" t="s">
        <v>233</v>
      </c>
      <c r="M2456" t="s">
        <v>8142</v>
      </c>
      <c r="N2456" t="s">
        <v>46</v>
      </c>
      <c r="P2456" t="s">
        <v>12769</v>
      </c>
      <c r="Q2456" t="s">
        <v>11593</v>
      </c>
      <c r="R2456">
        <v>1</v>
      </c>
      <c r="S2456" t="s">
        <v>12766</v>
      </c>
      <c r="Y2456" s="4" t="s">
        <v>13093</v>
      </c>
      <c r="Z2456" s="9">
        <v>1</v>
      </c>
    </row>
    <row r="2457" spans="1:26" x14ac:dyDescent="0.25">
      <c r="A2457" t="s">
        <v>2360</v>
      </c>
      <c r="B2457" t="s">
        <v>2361</v>
      </c>
      <c r="C2457" t="s">
        <v>16</v>
      </c>
      <c r="D2457" t="s">
        <v>2328</v>
      </c>
      <c r="E2457" t="s">
        <v>18</v>
      </c>
      <c r="F2457" t="s">
        <v>2362</v>
      </c>
      <c r="G2457" t="s">
        <v>2363</v>
      </c>
      <c r="H2457" t="s">
        <v>2364</v>
      </c>
      <c r="I2457" t="s">
        <v>34</v>
      </c>
      <c r="J2457" t="s">
        <v>170</v>
      </c>
      <c r="K2457" t="s">
        <v>24</v>
      </c>
      <c r="L2457" t="s">
        <v>44</v>
      </c>
      <c r="M2457" t="s">
        <v>2365</v>
      </c>
      <c r="N2457" t="s">
        <v>46</v>
      </c>
      <c r="P2457" t="s">
        <v>10601</v>
      </c>
      <c r="Q2457" t="s">
        <v>10713</v>
      </c>
      <c r="R2457">
        <v>1</v>
      </c>
      <c r="S2457" t="s">
        <v>12770</v>
      </c>
      <c r="Y2457" s="4" t="s">
        <v>10444</v>
      </c>
      <c r="Z2457" s="9">
        <v>1</v>
      </c>
    </row>
    <row r="2458" spans="1:26" x14ac:dyDescent="0.25">
      <c r="A2458" t="s">
        <v>2360</v>
      </c>
      <c r="B2458" t="s">
        <v>2361</v>
      </c>
      <c r="C2458" t="s">
        <v>16</v>
      </c>
      <c r="D2458" t="s">
        <v>2328</v>
      </c>
      <c r="E2458" t="s">
        <v>18</v>
      </c>
      <c r="F2458" t="s">
        <v>2362</v>
      </c>
      <c r="G2458" t="s">
        <v>2363</v>
      </c>
      <c r="H2458" t="s">
        <v>2364</v>
      </c>
      <c r="I2458" t="s">
        <v>34</v>
      </c>
      <c r="J2458" t="s">
        <v>170</v>
      </c>
      <c r="K2458" t="s">
        <v>24</v>
      </c>
      <c r="L2458" t="s">
        <v>44</v>
      </c>
      <c r="M2458" t="s">
        <v>2365</v>
      </c>
      <c r="N2458" t="s">
        <v>46</v>
      </c>
      <c r="P2458" t="s">
        <v>12771</v>
      </c>
      <c r="Q2458" t="s">
        <v>10713</v>
      </c>
      <c r="R2458">
        <v>1</v>
      </c>
      <c r="S2458" t="s">
        <v>12770</v>
      </c>
      <c r="Y2458" s="4" t="s">
        <v>10607</v>
      </c>
      <c r="Z2458" s="9">
        <v>1</v>
      </c>
    </row>
    <row r="2459" spans="1:26" x14ac:dyDescent="0.25">
      <c r="A2459" t="s">
        <v>2360</v>
      </c>
      <c r="B2459" t="s">
        <v>2361</v>
      </c>
      <c r="C2459" t="s">
        <v>16</v>
      </c>
      <c r="D2459" t="s">
        <v>2328</v>
      </c>
      <c r="E2459" t="s">
        <v>18</v>
      </c>
      <c r="F2459" t="s">
        <v>2362</v>
      </c>
      <c r="G2459" t="s">
        <v>2363</v>
      </c>
      <c r="H2459" t="s">
        <v>2364</v>
      </c>
      <c r="I2459" t="s">
        <v>34</v>
      </c>
      <c r="J2459" t="s">
        <v>170</v>
      </c>
      <c r="K2459" t="s">
        <v>24</v>
      </c>
      <c r="L2459" t="s">
        <v>44</v>
      </c>
      <c r="M2459" t="s">
        <v>2365</v>
      </c>
      <c r="N2459" t="s">
        <v>46</v>
      </c>
      <c r="P2459" t="s">
        <v>12772</v>
      </c>
      <c r="Q2459" t="s">
        <v>10713</v>
      </c>
      <c r="R2459">
        <v>1</v>
      </c>
      <c r="S2459" t="s">
        <v>12770</v>
      </c>
      <c r="Y2459" s="4" t="s">
        <v>12205</v>
      </c>
      <c r="Z2459" s="9">
        <v>1</v>
      </c>
    </row>
    <row r="2460" spans="1:26" x14ac:dyDescent="0.25">
      <c r="A2460" t="s">
        <v>2360</v>
      </c>
      <c r="B2460" t="s">
        <v>2361</v>
      </c>
      <c r="C2460" t="s">
        <v>16</v>
      </c>
      <c r="D2460" t="s">
        <v>2328</v>
      </c>
      <c r="E2460" t="s">
        <v>18</v>
      </c>
      <c r="F2460" t="s">
        <v>2362</v>
      </c>
      <c r="G2460" t="s">
        <v>2363</v>
      </c>
      <c r="H2460" t="s">
        <v>2364</v>
      </c>
      <c r="I2460" t="s">
        <v>34</v>
      </c>
      <c r="J2460" t="s">
        <v>170</v>
      </c>
      <c r="K2460" t="s">
        <v>24</v>
      </c>
      <c r="L2460" t="s">
        <v>44</v>
      </c>
      <c r="M2460" t="s">
        <v>2365</v>
      </c>
      <c r="N2460" t="s">
        <v>46</v>
      </c>
      <c r="P2460" t="s">
        <v>12773</v>
      </c>
      <c r="Q2460" t="s">
        <v>10713</v>
      </c>
      <c r="R2460">
        <v>1</v>
      </c>
      <c r="S2460" t="s">
        <v>12770</v>
      </c>
      <c r="Y2460" s="4" t="s">
        <v>10525</v>
      </c>
      <c r="Z2460" s="9">
        <v>1</v>
      </c>
    </row>
    <row r="2461" spans="1:26" x14ac:dyDescent="0.25">
      <c r="A2461" t="s">
        <v>2360</v>
      </c>
      <c r="B2461" t="s">
        <v>2361</v>
      </c>
      <c r="C2461" t="s">
        <v>16</v>
      </c>
      <c r="D2461" t="s">
        <v>2328</v>
      </c>
      <c r="E2461" t="s">
        <v>18</v>
      </c>
      <c r="F2461" t="s">
        <v>2362</v>
      </c>
      <c r="G2461" t="s">
        <v>2363</v>
      </c>
      <c r="H2461" t="s">
        <v>2364</v>
      </c>
      <c r="I2461" t="s">
        <v>34</v>
      </c>
      <c r="J2461" t="s">
        <v>170</v>
      </c>
      <c r="K2461" t="s">
        <v>24</v>
      </c>
      <c r="L2461" t="s">
        <v>44</v>
      </c>
      <c r="M2461" t="s">
        <v>2365</v>
      </c>
      <c r="N2461" t="s">
        <v>46</v>
      </c>
      <c r="P2461" t="s">
        <v>12774</v>
      </c>
      <c r="Q2461" t="s">
        <v>10588</v>
      </c>
      <c r="R2461">
        <v>1</v>
      </c>
      <c r="S2461" t="s">
        <v>12770</v>
      </c>
      <c r="Y2461" s="4" t="s">
        <v>10818</v>
      </c>
      <c r="Z2461" s="9">
        <v>1</v>
      </c>
    </row>
    <row r="2462" spans="1:26" x14ac:dyDescent="0.25">
      <c r="A2462" t="s">
        <v>2360</v>
      </c>
      <c r="B2462" t="s">
        <v>2361</v>
      </c>
      <c r="C2462" t="s">
        <v>16</v>
      </c>
      <c r="D2462" t="s">
        <v>2328</v>
      </c>
      <c r="E2462" t="s">
        <v>18</v>
      </c>
      <c r="F2462" t="s">
        <v>2362</v>
      </c>
      <c r="G2462" t="s">
        <v>2363</v>
      </c>
      <c r="H2462" t="s">
        <v>2364</v>
      </c>
      <c r="I2462" t="s">
        <v>34</v>
      </c>
      <c r="J2462" t="s">
        <v>170</v>
      </c>
      <c r="K2462" t="s">
        <v>24</v>
      </c>
      <c r="L2462" t="s">
        <v>44</v>
      </c>
      <c r="M2462" t="s">
        <v>2365</v>
      </c>
      <c r="N2462" t="s">
        <v>46</v>
      </c>
      <c r="P2462" t="s">
        <v>12619</v>
      </c>
      <c r="Q2462" t="s">
        <v>10588</v>
      </c>
      <c r="R2462">
        <v>1</v>
      </c>
      <c r="S2462" t="s">
        <v>12770</v>
      </c>
      <c r="Y2462" s="4" t="s">
        <v>12613</v>
      </c>
      <c r="Z2462" s="9">
        <v>1</v>
      </c>
    </row>
    <row r="2463" spans="1:26" x14ac:dyDescent="0.25">
      <c r="A2463" t="s">
        <v>2360</v>
      </c>
      <c r="B2463" t="s">
        <v>2361</v>
      </c>
      <c r="C2463" t="s">
        <v>16</v>
      </c>
      <c r="D2463" t="s">
        <v>2328</v>
      </c>
      <c r="E2463" t="s">
        <v>18</v>
      </c>
      <c r="F2463" t="s">
        <v>2362</v>
      </c>
      <c r="G2463" t="s">
        <v>2363</v>
      </c>
      <c r="H2463" t="s">
        <v>2364</v>
      </c>
      <c r="I2463" t="s">
        <v>34</v>
      </c>
      <c r="J2463" t="s">
        <v>170</v>
      </c>
      <c r="K2463" t="s">
        <v>24</v>
      </c>
      <c r="L2463" t="s">
        <v>44</v>
      </c>
      <c r="M2463" t="s">
        <v>2365</v>
      </c>
      <c r="N2463" t="s">
        <v>46</v>
      </c>
      <c r="P2463" t="s">
        <v>12775</v>
      </c>
      <c r="Q2463" t="s">
        <v>10590</v>
      </c>
      <c r="R2463">
        <v>1</v>
      </c>
      <c r="S2463" t="s">
        <v>12770</v>
      </c>
      <c r="Y2463" s="4" t="s">
        <v>12900</v>
      </c>
      <c r="Z2463" s="9">
        <v>1</v>
      </c>
    </row>
    <row r="2464" spans="1:26" x14ac:dyDescent="0.25">
      <c r="A2464" t="s">
        <v>2360</v>
      </c>
      <c r="B2464" t="s">
        <v>2361</v>
      </c>
      <c r="C2464" t="s">
        <v>16</v>
      </c>
      <c r="D2464" t="s">
        <v>2328</v>
      </c>
      <c r="E2464" t="s">
        <v>18</v>
      </c>
      <c r="F2464" t="s">
        <v>2362</v>
      </c>
      <c r="G2464" t="s">
        <v>2363</v>
      </c>
      <c r="H2464" t="s">
        <v>2364</v>
      </c>
      <c r="I2464" t="s">
        <v>34</v>
      </c>
      <c r="J2464" t="s">
        <v>170</v>
      </c>
      <c r="K2464" t="s">
        <v>24</v>
      </c>
      <c r="L2464" t="s">
        <v>44</v>
      </c>
      <c r="M2464" t="s">
        <v>2365</v>
      </c>
      <c r="N2464" t="s">
        <v>46</v>
      </c>
      <c r="P2464" t="s">
        <v>12776</v>
      </c>
      <c r="Q2464" t="s">
        <v>10405</v>
      </c>
      <c r="R2464">
        <v>1</v>
      </c>
      <c r="S2464" t="s">
        <v>12770</v>
      </c>
      <c r="Y2464" s="4" t="s">
        <v>10536</v>
      </c>
      <c r="Z2464" s="9">
        <v>1</v>
      </c>
    </row>
    <row r="2465" spans="1:26" x14ac:dyDescent="0.25">
      <c r="A2465" t="s">
        <v>8980</v>
      </c>
      <c r="B2465" t="s">
        <v>8981</v>
      </c>
      <c r="C2465" t="s">
        <v>76</v>
      </c>
      <c r="D2465" t="s">
        <v>8504</v>
      </c>
      <c r="E2465" t="s">
        <v>18</v>
      </c>
      <c r="F2465" t="s">
        <v>8982</v>
      </c>
      <c r="G2465" t="s">
        <v>8983</v>
      </c>
      <c r="H2465" t="s">
        <v>8984</v>
      </c>
      <c r="I2465" t="s">
        <v>34</v>
      </c>
      <c r="J2465" t="s">
        <v>463</v>
      </c>
      <c r="K2465" t="s">
        <v>24</v>
      </c>
      <c r="L2465" t="s">
        <v>5160</v>
      </c>
      <c r="M2465" t="s">
        <v>8985</v>
      </c>
      <c r="N2465" t="s">
        <v>46</v>
      </c>
      <c r="P2465" t="s">
        <v>12777</v>
      </c>
      <c r="Q2465" t="s">
        <v>11078</v>
      </c>
      <c r="R2465">
        <v>1</v>
      </c>
      <c r="S2465" t="s">
        <v>12778</v>
      </c>
      <c r="Y2465" s="4" t="s">
        <v>12367</v>
      </c>
      <c r="Z2465" s="9">
        <v>1</v>
      </c>
    </row>
    <row r="2466" spans="1:26" x14ac:dyDescent="0.25">
      <c r="A2466" t="s">
        <v>8980</v>
      </c>
      <c r="B2466" t="s">
        <v>8981</v>
      </c>
      <c r="C2466" t="s">
        <v>76</v>
      </c>
      <c r="D2466" t="s">
        <v>8504</v>
      </c>
      <c r="E2466" t="s">
        <v>18</v>
      </c>
      <c r="F2466" t="s">
        <v>8982</v>
      </c>
      <c r="G2466" t="s">
        <v>8983</v>
      </c>
      <c r="H2466" t="s">
        <v>8984</v>
      </c>
      <c r="I2466" t="s">
        <v>34</v>
      </c>
      <c r="J2466" t="s">
        <v>463</v>
      </c>
      <c r="K2466" t="s">
        <v>24</v>
      </c>
      <c r="L2466" t="s">
        <v>5160</v>
      </c>
      <c r="M2466" t="s">
        <v>8985</v>
      </c>
      <c r="N2466" t="s">
        <v>46</v>
      </c>
      <c r="P2466" t="s">
        <v>12779</v>
      </c>
      <c r="Q2466" t="s">
        <v>11078</v>
      </c>
      <c r="R2466">
        <v>1</v>
      </c>
      <c r="S2466" t="s">
        <v>12778</v>
      </c>
      <c r="Y2466" s="4" t="s">
        <v>10909</v>
      </c>
      <c r="Z2466" s="9">
        <v>1</v>
      </c>
    </row>
    <row r="2467" spans="1:26" x14ac:dyDescent="0.25">
      <c r="A2467" t="s">
        <v>8980</v>
      </c>
      <c r="B2467" t="s">
        <v>8981</v>
      </c>
      <c r="C2467" t="s">
        <v>76</v>
      </c>
      <c r="D2467" t="s">
        <v>8504</v>
      </c>
      <c r="E2467" t="s">
        <v>18</v>
      </c>
      <c r="F2467" t="s">
        <v>8982</v>
      </c>
      <c r="G2467" t="s">
        <v>8983</v>
      </c>
      <c r="H2467" t="s">
        <v>8984</v>
      </c>
      <c r="I2467" t="s">
        <v>34</v>
      </c>
      <c r="J2467" t="s">
        <v>463</v>
      </c>
      <c r="K2467" t="s">
        <v>24</v>
      </c>
      <c r="L2467" t="s">
        <v>5160</v>
      </c>
      <c r="M2467" t="s">
        <v>8985</v>
      </c>
      <c r="N2467" t="s">
        <v>46</v>
      </c>
      <c r="P2467" t="s">
        <v>12068</v>
      </c>
      <c r="Q2467" t="s">
        <v>11078</v>
      </c>
      <c r="R2467">
        <v>1</v>
      </c>
      <c r="S2467" t="s">
        <v>12778</v>
      </c>
      <c r="Y2467" s="4" t="s">
        <v>10730</v>
      </c>
      <c r="Z2467" s="9">
        <v>1</v>
      </c>
    </row>
    <row r="2468" spans="1:26" x14ac:dyDescent="0.25">
      <c r="A2468" t="s">
        <v>8980</v>
      </c>
      <c r="B2468" t="s">
        <v>8981</v>
      </c>
      <c r="C2468" t="s">
        <v>76</v>
      </c>
      <c r="D2468" t="s">
        <v>8504</v>
      </c>
      <c r="E2468" t="s">
        <v>18</v>
      </c>
      <c r="F2468" t="s">
        <v>8982</v>
      </c>
      <c r="G2468" t="s">
        <v>8983</v>
      </c>
      <c r="H2468" t="s">
        <v>8984</v>
      </c>
      <c r="I2468" t="s">
        <v>34</v>
      </c>
      <c r="J2468" t="s">
        <v>463</v>
      </c>
      <c r="K2468" t="s">
        <v>24</v>
      </c>
      <c r="L2468" t="s">
        <v>5160</v>
      </c>
      <c r="M2468" t="s">
        <v>8985</v>
      </c>
      <c r="N2468" t="s">
        <v>46</v>
      </c>
      <c r="P2468" t="s">
        <v>12780</v>
      </c>
      <c r="Q2468" t="s">
        <v>11078</v>
      </c>
      <c r="R2468">
        <v>1</v>
      </c>
      <c r="S2468" t="s">
        <v>12778</v>
      </c>
      <c r="Y2468" s="4" t="s">
        <v>12885</v>
      </c>
      <c r="Z2468" s="9">
        <v>1</v>
      </c>
    </row>
    <row r="2469" spans="1:26" x14ac:dyDescent="0.25">
      <c r="A2469" t="s">
        <v>8980</v>
      </c>
      <c r="B2469" t="s">
        <v>8981</v>
      </c>
      <c r="C2469" t="s">
        <v>76</v>
      </c>
      <c r="D2469" t="s">
        <v>8504</v>
      </c>
      <c r="E2469" t="s">
        <v>18</v>
      </c>
      <c r="F2469" t="s">
        <v>8982</v>
      </c>
      <c r="G2469" t="s">
        <v>8983</v>
      </c>
      <c r="H2469" t="s">
        <v>8984</v>
      </c>
      <c r="I2469" t="s">
        <v>34</v>
      </c>
      <c r="J2469" t="s">
        <v>463</v>
      </c>
      <c r="K2469" t="s">
        <v>24</v>
      </c>
      <c r="L2469" t="s">
        <v>5160</v>
      </c>
      <c r="M2469" t="s">
        <v>8985</v>
      </c>
      <c r="N2469" t="s">
        <v>46</v>
      </c>
      <c r="P2469" t="s">
        <v>12781</v>
      </c>
      <c r="Q2469" t="s">
        <v>11078</v>
      </c>
      <c r="R2469">
        <v>1</v>
      </c>
      <c r="S2469" t="s">
        <v>12778</v>
      </c>
      <c r="Y2469" s="4" t="s">
        <v>12138</v>
      </c>
      <c r="Z2469" s="9">
        <v>1</v>
      </c>
    </row>
    <row r="2470" spans="1:26" x14ac:dyDescent="0.25">
      <c r="A2470" t="s">
        <v>8980</v>
      </c>
      <c r="B2470" t="s">
        <v>8981</v>
      </c>
      <c r="C2470" t="s">
        <v>76</v>
      </c>
      <c r="D2470" t="s">
        <v>8504</v>
      </c>
      <c r="E2470" t="s">
        <v>18</v>
      </c>
      <c r="F2470" t="s">
        <v>8982</v>
      </c>
      <c r="G2470" t="s">
        <v>8983</v>
      </c>
      <c r="H2470" t="s">
        <v>8984</v>
      </c>
      <c r="I2470" t="s">
        <v>34</v>
      </c>
      <c r="J2470" t="s">
        <v>463</v>
      </c>
      <c r="K2470" t="s">
        <v>24</v>
      </c>
      <c r="L2470" t="s">
        <v>5160</v>
      </c>
      <c r="M2470" t="s">
        <v>8985</v>
      </c>
      <c r="N2470" t="s">
        <v>46</v>
      </c>
      <c r="P2470" t="s">
        <v>12782</v>
      </c>
      <c r="Q2470" t="s">
        <v>11078</v>
      </c>
      <c r="R2470">
        <v>1</v>
      </c>
      <c r="S2470" t="s">
        <v>12778</v>
      </c>
      <c r="Y2470" s="4" t="s">
        <v>10703</v>
      </c>
      <c r="Z2470" s="9">
        <v>1</v>
      </c>
    </row>
    <row r="2471" spans="1:26" x14ac:dyDescent="0.25">
      <c r="A2471" t="s">
        <v>8980</v>
      </c>
      <c r="B2471" t="s">
        <v>8981</v>
      </c>
      <c r="C2471" t="s">
        <v>76</v>
      </c>
      <c r="D2471" t="s">
        <v>8504</v>
      </c>
      <c r="E2471" t="s">
        <v>18</v>
      </c>
      <c r="F2471" t="s">
        <v>8982</v>
      </c>
      <c r="G2471" t="s">
        <v>8983</v>
      </c>
      <c r="H2471" t="s">
        <v>8984</v>
      </c>
      <c r="I2471" t="s">
        <v>34</v>
      </c>
      <c r="J2471" t="s">
        <v>463</v>
      </c>
      <c r="K2471" t="s">
        <v>24</v>
      </c>
      <c r="L2471" t="s">
        <v>5160</v>
      </c>
      <c r="M2471" t="s">
        <v>8985</v>
      </c>
      <c r="N2471" t="s">
        <v>46</v>
      </c>
      <c r="P2471" t="s">
        <v>2898</v>
      </c>
      <c r="Q2471" t="s">
        <v>11078</v>
      </c>
      <c r="R2471">
        <v>1</v>
      </c>
      <c r="S2471" t="s">
        <v>12778</v>
      </c>
      <c r="Y2471" s="4" t="s">
        <v>12256</v>
      </c>
      <c r="Z2471" s="9">
        <v>1</v>
      </c>
    </row>
    <row r="2472" spans="1:26" x14ac:dyDescent="0.25">
      <c r="A2472" t="s">
        <v>8980</v>
      </c>
      <c r="B2472" t="s">
        <v>8981</v>
      </c>
      <c r="C2472" t="s">
        <v>76</v>
      </c>
      <c r="D2472" t="s">
        <v>8504</v>
      </c>
      <c r="E2472" t="s">
        <v>18</v>
      </c>
      <c r="F2472" t="s">
        <v>8982</v>
      </c>
      <c r="G2472" t="s">
        <v>8983</v>
      </c>
      <c r="H2472" t="s">
        <v>8984</v>
      </c>
      <c r="I2472" t="s">
        <v>34</v>
      </c>
      <c r="J2472" t="s">
        <v>463</v>
      </c>
      <c r="K2472" t="s">
        <v>24</v>
      </c>
      <c r="L2472" t="s">
        <v>5160</v>
      </c>
      <c r="M2472" t="s">
        <v>8985</v>
      </c>
      <c r="N2472" t="s">
        <v>46</v>
      </c>
      <c r="P2472" t="s">
        <v>12783</v>
      </c>
      <c r="Q2472" t="s">
        <v>11078</v>
      </c>
      <c r="R2472">
        <v>1</v>
      </c>
      <c r="S2472" t="s">
        <v>12778</v>
      </c>
      <c r="Y2472" s="4" t="s">
        <v>11526</v>
      </c>
      <c r="Z2472" s="9">
        <v>1</v>
      </c>
    </row>
    <row r="2473" spans="1:26" x14ac:dyDescent="0.25">
      <c r="A2473" t="s">
        <v>8980</v>
      </c>
      <c r="B2473" t="s">
        <v>8981</v>
      </c>
      <c r="C2473" t="s">
        <v>76</v>
      </c>
      <c r="D2473" t="s">
        <v>8504</v>
      </c>
      <c r="E2473" t="s">
        <v>18</v>
      </c>
      <c r="F2473" t="s">
        <v>8982</v>
      </c>
      <c r="G2473" t="s">
        <v>8983</v>
      </c>
      <c r="H2473" t="s">
        <v>8984</v>
      </c>
      <c r="I2473" t="s">
        <v>34</v>
      </c>
      <c r="J2473" t="s">
        <v>463</v>
      </c>
      <c r="K2473" t="s">
        <v>24</v>
      </c>
      <c r="L2473" t="s">
        <v>5160</v>
      </c>
      <c r="M2473" t="s">
        <v>8985</v>
      </c>
      <c r="N2473" t="s">
        <v>46</v>
      </c>
      <c r="P2473" t="s">
        <v>12784</v>
      </c>
      <c r="Q2473" t="s">
        <v>12514</v>
      </c>
      <c r="R2473">
        <v>1</v>
      </c>
      <c r="S2473" t="s">
        <v>12778</v>
      </c>
      <c r="Y2473" s="4" t="s">
        <v>12579</v>
      </c>
      <c r="Z2473" s="9">
        <v>1</v>
      </c>
    </row>
    <row r="2474" spans="1:26" x14ac:dyDescent="0.25">
      <c r="A2474" t="s">
        <v>788</v>
      </c>
      <c r="B2474" t="s">
        <v>789</v>
      </c>
      <c r="C2474" t="s">
        <v>16</v>
      </c>
      <c r="D2474" t="s">
        <v>790</v>
      </c>
      <c r="E2474" t="s">
        <v>695</v>
      </c>
      <c r="F2474" t="s">
        <v>1042</v>
      </c>
      <c r="G2474" t="s">
        <v>1043</v>
      </c>
      <c r="H2474" t="s">
        <v>1044</v>
      </c>
      <c r="I2474" t="s">
        <v>34</v>
      </c>
      <c r="J2474" t="s">
        <v>349</v>
      </c>
      <c r="K2474" t="s">
        <v>24</v>
      </c>
      <c r="L2474" t="s">
        <v>233</v>
      </c>
      <c r="M2474" t="s">
        <v>1045</v>
      </c>
      <c r="N2474" t="s">
        <v>46</v>
      </c>
      <c r="P2474" t="s">
        <v>11002</v>
      </c>
      <c r="Q2474" t="s">
        <v>10641</v>
      </c>
      <c r="R2474">
        <v>1</v>
      </c>
      <c r="S2474" t="s">
        <v>10263</v>
      </c>
      <c r="Y2474" s="4" t="s">
        <v>11518</v>
      </c>
      <c r="Z2474" s="9">
        <v>1</v>
      </c>
    </row>
    <row r="2475" spans="1:26" x14ac:dyDescent="0.25">
      <c r="A2475" t="s">
        <v>788</v>
      </c>
      <c r="B2475" t="s">
        <v>789</v>
      </c>
      <c r="C2475" t="s">
        <v>16</v>
      </c>
      <c r="D2475" t="s">
        <v>790</v>
      </c>
      <c r="E2475" t="s">
        <v>695</v>
      </c>
      <c r="F2475" t="s">
        <v>1042</v>
      </c>
      <c r="G2475" t="s">
        <v>1043</v>
      </c>
      <c r="H2475" t="s">
        <v>1044</v>
      </c>
      <c r="I2475" t="s">
        <v>34</v>
      </c>
      <c r="J2475" t="s">
        <v>349</v>
      </c>
      <c r="K2475" t="s">
        <v>24</v>
      </c>
      <c r="L2475" t="s">
        <v>233</v>
      </c>
      <c r="M2475" t="s">
        <v>1045</v>
      </c>
      <c r="N2475" t="s">
        <v>46</v>
      </c>
      <c r="P2475" t="s">
        <v>12785</v>
      </c>
      <c r="Q2475" t="s">
        <v>10641</v>
      </c>
      <c r="R2475">
        <v>1</v>
      </c>
      <c r="S2475" t="s">
        <v>10263</v>
      </c>
      <c r="Y2475" s="4" t="s">
        <v>11448</v>
      </c>
      <c r="Z2475" s="9">
        <v>1</v>
      </c>
    </row>
    <row r="2476" spans="1:26" x14ac:dyDescent="0.25">
      <c r="A2476" t="s">
        <v>788</v>
      </c>
      <c r="B2476" t="s">
        <v>789</v>
      </c>
      <c r="C2476" t="s">
        <v>16</v>
      </c>
      <c r="D2476" t="s">
        <v>790</v>
      </c>
      <c r="E2476" t="s">
        <v>695</v>
      </c>
      <c r="F2476" t="s">
        <v>1042</v>
      </c>
      <c r="G2476" t="s">
        <v>1043</v>
      </c>
      <c r="H2476" t="s">
        <v>1044</v>
      </c>
      <c r="I2476" t="s">
        <v>34</v>
      </c>
      <c r="J2476" t="s">
        <v>349</v>
      </c>
      <c r="K2476" t="s">
        <v>24</v>
      </c>
      <c r="L2476" t="s">
        <v>233</v>
      </c>
      <c r="M2476" t="s">
        <v>1045</v>
      </c>
      <c r="N2476" t="s">
        <v>46</v>
      </c>
      <c r="P2476" t="s">
        <v>12786</v>
      </c>
      <c r="Q2476" t="s">
        <v>10641</v>
      </c>
      <c r="R2476">
        <v>1</v>
      </c>
      <c r="S2476" t="s">
        <v>10263</v>
      </c>
      <c r="Y2476" s="4" t="s">
        <v>11036</v>
      </c>
      <c r="Z2476" s="9">
        <v>1</v>
      </c>
    </row>
    <row r="2477" spans="1:26" x14ac:dyDescent="0.25">
      <c r="A2477" t="s">
        <v>788</v>
      </c>
      <c r="B2477" t="s">
        <v>789</v>
      </c>
      <c r="C2477" t="s">
        <v>16</v>
      </c>
      <c r="D2477" t="s">
        <v>790</v>
      </c>
      <c r="E2477" t="s">
        <v>695</v>
      </c>
      <c r="F2477" t="s">
        <v>791</v>
      </c>
      <c r="G2477" t="s">
        <v>792</v>
      </c>
      <c r="H2477" t="s">
        <v>793</v>
      </c>
      <c r="I2477" t="s">
        <v>34</v>
      </c>
      <c r="J2477" t="s">
        <v>794</v>
      </c>
      <c r="K2477" t="s">
        <v>24</v>
      </c>
      <c r="L2477" t="s">
        <v>233</v>
      </c>
      <c r="M2477" t="s">
        <v>795</v>
      </c>
      <c r="N2477" t="s">
        <v>46</v>
      </c>
      <c r="P2477" t="s">
        <v>10577</v>
      </c>
      <c r="Q2477" t="s">
        <v>11184</v>
      </c>
      <c r="R2477">
        <v>1</v>
      </c>
      <c r="S2477" t="s">
        <v>12787</v>
      </c>
      <c r="Y2477" s="4" t="s">
        <v>13077</v>
      </c>
      <c r="Z2477" s="9">
        <v>1</v>
      </c>
    </row>
    <row r="2478" spans="1:26" x14ac:dyDescent="0.25">
      <c r="A2478" t="s">
        <v>788</v>
      </c>
      <c r="B2478" t="s">
        <v>789</v>
      </c>
      <c r="C2478" t="s">
        <v>16</v>
      </c>
      <c r="D2478" t="s">
        <v>790</v>
      </c>
      <c r="E2478" t="s">
        <v>695</v>
      </c>
      <c r="F2478" t="s">
        <v>791</v>
      </c>
      <c r="G2478" t="s">
        <v>792</v>
      </c>
      <c r="H2478" t="s">
        <v>793</v>
      </c>
      <c r="I2478" t="s">
        <v>34</v>
      </c>
      <c r="J2478" t="s">
        <v>794</v>
      </c>
      <c r="K2478" t="s">
        <v>24</v>
      </c>
      <c r="L2478" t="s">
        <v>233</v>
      </c>
      <c r="M2478" t="s">
        <v>795</v>
      </c>
      <c r="N2478" t="s">
        <v>46</v>
      </c>
      <c r="P2478" t="s">
        <v>12788</v>
      </c>
      <c r="Q2478" t="s">
        <v>11184</v>
      </c>
      <c r="R2478">
        <v>1</v>
      </c>
      <c r="S2478" t="s">
        <v>12787</v>
      </c>
      <c r="Y2478" s="4" t="s">
        <v>11288</v>
      </c>
      <c r="Z2478" s="9">
        <v>1</v>
      </c>
    </row>
    <row r="2479" spans="1:26" x14ac:dyDescent="0.25">
      <c r="A2479" t="s">
        <v>788</v>
      </c>
      <c r="B2479" t="s">
        <v>789</v>
      </c>
      <c r="C2479" t="s">
        <v>16</v>
      </c>
      <c r="D2479" t="s">
        <v>790</v>
      </c>
      <c r="E2479" t="s">
        <v>695</v>
      </c>
      <c r="F2479" t="s">
        <v>791</v>
      </c>
      <c r="G2479" t="s">
        <v>792</v>
      </c>
      <c r="H2479" t="s">
        <v>793</v>
      </c>
      <c r="I2479" t="s">
        <v>34</v>
      </c>
      <c r="J2479" t="s">
        <v>794</v>
      </c>
      <c r="K2479" t="s">
        <v>24</v>
      </c>
      <c r="L2479" t="s">
        <v>233</v>
      </c>
      <c r="M2479" t="s">
        <v>795</v>
      </c>
      <c r="N2479" t="s">
        <v>46</v>
      </c>
      <c r="P2479" t="s">
        <v>12789</v>
      </c>
      <c r="Q2479" t="s">
        <v>11184</v>
      </c>
      <c r="R2479">
        <v>1</v>
      </c>
      <c r="S2479" t="s">
        <v>12787</v>
      </c>
      <c r="Y2479" s="4" t="s">
        <v>12085</v>
      </c>
      <c r="Z2479" s="9">
        <v>1</v>
      </c>
    </row>
    <row r="2480" spans="1:26" x14ac:dyDescent="0.25">
      <c r="A2480" t="s">
        <v>788</v>
      </c>
      <c r="B2480" t="s">
        <v>789</v>
      </c>
      <c r="C2480" t="s">
        <v>16</v>
      </c>
      <c r="D2480" t="s">
        <v>790</v>
      </c>
      <c r="E2480" t="s">
        <v>695</v>
      </c>
      <c r="F2480" t="s">
        <v>791</v>
      </c>
      <c r="G2480" t="s">
        <v>792</v>
      </c>
      <c r="H2480" t="s">
        <v>793</v>
      </c>
      <c r="I2480" t="s">
        <v>34</v>
      </c>
      <c r="J2480" t="s">
        <v>794</v>
      </c>
      <c r="K2480" t="s">
        <v>24</v>
      </c>
      <c r="L2480" t="s">
        <v>233</v>
      </c>
      <c r="M2480" t="s">
        <v>795</v>
      </c>
      <c r="N2480" t="s">
        <v>46</v>
      </c>
      <c r="P2480" t="s">
        <v>10637</v>
      </c>
      <c r="Q2480" t="s">
        <v>11184</v>
      </c>
      <c r="R2480">
        <v>1</v>
      </c>
      <c r="S2480" t="s">
        <v>12787</v>
      </c>
      <c r="Y2480" s="4" t="s">
        <v>12226</v>
      </c>
      <c r="Z2480" s="9">
        <v>1</v>
      </c>
    </row>
    <row r="2481" spans="1:26" x14ac:dyDescent="0.25">
      <c r="A2481" t="s">
        <v>788</v>
      </c>
      <c r="B2481" t="s">
        <v>789</v>
      </c>
      <c r="C2481" t="s">
        <v>16</v>
      </c>
      <c r="D2481" t="s">
        <v>790</v>
      </c>
      <c r="E2481" t="s">
        <v>695</v>
      </c>
      <c r="F2481" t="s">
        <v>791</v>
      </c>
      <c r="G2481" t="s">
        <v>792</v>
      </c>
      <c r="H2481" t="s">
        <v>793</v>
      </c>
      <c r="I2481" t="s">
        <v>34</v>
      </c>
      <c r="J2481" t="s">
        <v>794</v>
      </c>
      <c r="K2481" t="s">
        <v>24</v>
      </c>
      <c r="L2481" t="s">
        <v>233</v>
      </c>
      <c r="M2481" t="s">
        <v>795</v>
      </c>
      <c r="N2481" t="s">
        <v>46</v>
      </c>
      <c r="P2481" t="s">
        <v>12790</v>
      </c>
      <c r="Q2481" t="s">
        <v>11184</v>
      </c>
      <c r="R2481">
        <v>1</v>
      </c>
      <c r="S2481" t="s">
        <v>12787</v>
      </c>
      <c r="Y2481" s="4" t="s">
        <v>10937</v>
      </c>
      <c r="Z2481" s="9">
        <v>1</v>
      </c>
    </row>
    <row r="2482" spans="1:26" x14ac:dyDescent="0.25">
      <c r="A2482" t="s">
        <v>788</v>
      </c>
      <c r="B2482" t="s">
        <v>789</v>
      </c>
      <c r="C2482" t="s">
        <v>16</v>
      </c>
      <c r="D2482" t="s">
        <v>790</v>
      </c>
      <c r="E2482" t="s">
        <v>695</v>
      </c>
      <c r="F2482" t="s">
        <v>791</v>
      </c>
      <c r="G2482" t="s">
        <v>792</v>
      </c>
      <c r="H2482" t="s">
        <v>793</v>
      </c>
      <c r="I2482" t="s">
        <v>34</v>
      </c>
      <c r="J2482" t="s">
        <v>794</v>
      </c>
      <c r="K2482" t="s">
        <v>24</v>
      </c>
      <c r="L2482" t="s">
        <v>233</v>
      </c>
      <c r="M2482" t="s">
        <v>795</v>
      </c>
      <c r="N2482" t="s">
        <v>46</v>
      </c>
      <c r="P2482" t="s">
        <v>12791</v>
      </c>
      <c r="Q2482" t="s">
        <v>11184</v>
      </c>
      <c r="R2482">
        <v>1</v>
      </c>
      <c r="S2482" t="s">
        <v>12787</v>
      </c>
      <c r="Y2482" s="4" t="s">
        <v>11286</v>
      </c>
      <c r="Z2482" s="9">
        <v>1</v>
      </c>
    </row>
    <row r="2483" spans="1:26" x14ac:dyDescent="0.25">
      <c r="A2483" t="s">
        <v>788</v>
      </c>
      <c r="B2483" t="s">
        <v>789</v>
      </c>
      <c r="C2483" t="s">
        <v>16</v>
      </c>
      <c r="D2483" t="s">
        <v>790</v>
      </c>
      <c r="E2483" t="s">
        <v>695</v>
      </c>
      <c r="F2483" t="s">
        <v>791</v>
      </c>
      <c r="G2483" t="s">
        <v>792</v>
      </c>
      <c r="H2483" t="s">
        <v>793</v>
      </c>
      <c r="I2483" t="s">
        <v>34</v>
      </c>
      <c r="J2483" t="s">
        <v>794</v>
      </c>
      <c r="K2483" t="s">
        <v>24</v>
      </c>
      <c r="L2483" t="s">
        <v>233</v>
      </c>
      <c r="M2483" t="s">
        <v>795</v>
      </c>
      <c r="N2483" t="s">
        <v>46</v>
      </c>
      <c r="P2483" t="s">
        <v>12619</v>
      </c>
      <c r="Q2483" t="s">
        <v>11184</v>
      </c>
      <c r="R2483">
        <v>1</v>
      </c>
      <c r="S2483" t="s">
        <v>12787</v>
      </c>
      <c r="Y2483" s="4" t="s">
        <v>12193</v>
      </c>
      <c r="Z2483" s="9">
        <v>1</v>
      </c>
    </row>
    <row r="2484" spans="1:26" x14ac:dyDescent="0.25">
      <c r="A2484" t="s">
        <v>788</v>
      </c>
      <c r="B2484" t="s">
        <v>789</v>
      </c>
      <c r="C2484" t="s">
        <v>16</v>
      </c>
      <c r="D2484" t="s">
        <v>790</v>
      </c>
      <c r="E2484" t="s">
        <v>695</v>
      </c>
      <c r="F2484" t="s">
        <v>1109</v>
      </c>
      <c r="G2484" t="s">
        <v>1110</v>
      </c>
      <c r="H2484" t="s">
        <v>1111</v>
      </c>
      <c r="I2484" t="s">
        <v>34</v>
      </c>
      <c r="J2484" t="s">
        <v>155</v>
      </c>
      <c r="K2484" t="s">
        <v>24</v>
      </c>
      <c r="L2484" t="s">
        <v>233</v>
      </c>
      <c r="M2484" t="s">
        <v>1112</v>
      </c>
      <c r="N2484" t="s">
        <v>46</v>
      </c>
      <c r="P2484" t="s">
        <v>12792</v>
      </c>
      <c r="Q2484" t="s">
        <v>10329</v>
      </c>
      <c r="R2484">
        <v>1</v>
      </c>
      <c r="S2484" t="s">
        <v>12793</v>
      </c>
      <c r="Y2484" s="4" t="s">
        <v>12867</v>
      </c>
      <c r="Z2484" s="9">
        <v>1</v>
      </c>
    </row>
    <row r="2485" spans="1:26" x14ac:dyDescent="0.25">
      <c r="A2485" t="s">
        <v>788</v>
      </c>
      <c r="B2485" t="s">
        <v>789</v>
      </c>
      <c r="C2485" t="s">
        <v>16</v>
      </c>
      <c r="D2485" t="s">
        <v>790</v>
      </c>
      <c r="E2485" t="s">
        <v>695</v>
      </c>
      <c r="F2485" t="s">
        <v>1109</v>
      </c>
      <c r="G2485" t="s">
        <v>1110</v>
      </c>
      <c r="H2485" t="s">
        <v>1111</v>
      </c>
      <c r="I2485" t="s">
        <v>34</v>
      </c>
      <c r="J2485" t="s">
        <v>155</v>
      </c>
      <c r="K2485" t="s">
        <v>24</v>
      </c>
      <c r="L2485" t="s">
        <v>233</v>
      </c>
      <c r="M2485" t="s">
        <v>1112</v>
      </c>
      <c r="N2485" t="s">
        <v>46</v>
      </c>
      <c r="P2485" t="s">
        <v>11667</v>
      </c>
      <c r="Q2485" t="s">
        <v>10329</v>
      </c>
      <c r="R2485">
        <v>1</v>
      </c>
      <c r="S2485" t="s">
        <v>12793</v>
      </c>
      <c r="Y2485" s="4" t="s">
        <v>11297</v>
      </c>
      <c r="Z2485" s="9">
        <v>1</v>
      </c>
    </row>
    <row r="2486" spans="1:26" x14ac:dyDescent="0.25">
      <c r="A2486" t="s">
        <v>788</v>
      </c>
      <c r="B2486" t="s">
        <v>789</v>
      </c>
      <c r="C2486" t="s">
        <v>16</v>
      </c>
      <c r="D2486" t="s">
        <v>790</v>
      </c>
      <c r="E2486" t="s">
        <v>695</v>
      </c>
      <c r="F2486" t="s">
        <v>1109</v>
      </c>
      <c r="G2486" t="s">
        <v>1110</v>
      </c>
      <c r="H2486" t="s">
        <v>1111</v>
      </c>
      <c r="I2486" t="s">
        <v>34</v>
      </c>
      <c r="J2486" t="s">
        <v>155</v>
      </c>
      <c r="K2486" t="s">
        <v>24</v>
      </c>
      <c r="L2486" t="s">
        <v>233</v>
      </c>
      <c r="M2486" t="s">
        <v>1112</v>
      </c>
      <c r="N2486" t="s">
        <v>46</v>
      </c>
      <c r="P2486" t="s">
        <v>12794</v>
      </c>
      <c r="Q2486" t="s">
        <v>10329</v>
      </c>
      <c r="R2486">
        <v>1</v>
      </c>
      <c r="S2486" t="s">
        <v>12793</v>
      </c>
      <c r="Y2486" s="4" t="s">
        <v>10110</v>
      </c>
      <c r="Z2486" s="9"/>
    </row>
    <row r="2487" spans="1:26" x14ac:dyDescent="0.25">
      <c r="A2487" t="s">
        <v>788</v>
      </c>
      <c r="B2487" t="s">
        <v>789</v>
      </c>
      <c r="C2487" t="s">
        <v>16</v>
      </c>
      <c r="D2487" t="s">
        <v>790</v>
      </c>
      <c r="E2487" t="s">
        <v>695</v>
      </c>
      <c r="F2487" t="s">
        <v>1109</v>
      </c>
      <c r="G2487" t="s">
        <v>1110</v>
      </c>
      <c r="H2487" t="s">
        <v>1111</v>
      </c>
      <c r="I2487" t="s">
        <v>34</v>
      </c>
      <c r="J2487" t="s">
        <v>155</v>
      </c>
      <c r="K2487" t="s">
        <v>24</v>
      </c>
      <c r="L2487" t="s">
        <v>233</v>
      </c>
      <c r="M2487" t="s">
        <v>1112</v>
      </c>
      <c r="N2487" t="s">
        <v>46</v>
      </c>
      <c r="P2487" t="s">
        <v>12795</v>
      </c>
      <c r="Q2487" t="s">
        <v>10329</v>
      </c>
      <c r="R2487">
        <v>1</v>
      </c>
      <c r="S2487" t="s">
        <v>12793</v>
      </c>
      <c r="Y2487" s="4" t="s">
        <v>10111</v>
      </c>
      <c r="Z2487" s="9">
        <v>3009</v>
      </c>
    </row>
    <row r="2488" spans="1:26" x14ac:dyDescent="0.25">
      <c r="A2488" t="s">
        <v>788</v>
      </c>
      <c r="B2488" t="s">
        <v>789</v>
      </c>
      <c r="C2488" t="s">
        <v>16</v>
      </c>
      <c r="D2488" t="s">
        <v>790</v>
      </c>
      <c r="E2488" t="s">
        <v>695</v>
      </c>
      <c r="F2488" t="s">
        <v>1109</v>
      </c>
      <c r="G2488" t="s">
        <v>1110</v>
      </c>
      <c r="H2488" t="s">
        <v>1111</v>
      </c>
      <c r="I2488" t="s">
        <v>34</v>
      </c>
      <c r="J2488" t="s">
        <v>155</v>
      </c>
      <c r="K2488" t="s">
        <v>24</v>
      </c>
      <c r="L2488" t="s">
        <v>233</v>
      </c>
      <c r="M2488" t="s">
        <v>1112</v>
      </c>
      <c r="N2488" t="s">
        <v>46</v>
      </c>
      <c r="P2488" t="s">
        <v>12796</v>
      </c>
      <c r="Q2488" t="s">
        <v>10329</v>
      </c>
      <c r="R2488">
        <v>1</v>
      </c>
      <c r="S2488" t="s">
        <v>12793</v>
      </c>
    </row>
    <row r="2489" spans="1:26" x14ac:dyDescent="0.25">
      <c r="A2489" t="s">
        <v>788</v>
      </c>
      <c r="B2489" t="s">
        <v>789</v>
      </c>
      <c r="C2489" t="s">
        <v>16</v>
      </c>
      <c r="D2489" t="s">
        <v>790</v>
      </c>
      <c r="E2489" t="s">
        <v>695</v>
      </c>
      <c r="F2489" t="s">
        <v>1109</v>
      </c>
      <c r="G2489" t="s">
        <v>1110</v>
      </c>
      <c r="H2489" t="s">
        <v>1111</v>
      </c>
      <c r="I2489" t="s">
        <v>34</v>
      </c>
      <c r="J2489" t="s">
        <v>155</v>
      </c>
      <c r="K2489" t="s">
        <v>24</v>
      </c>
      <c r="L2489" t="s">
        <v>233</v>
      </c>
      <c r="M2489" t="s">
        <v>1112</v>
      </c>
      <c r="N2489" t="s">
        <v>46</v>
      </c>
      <c r="P2489" t="s">
        <v>12786</v>
      </c>
      <c r="Q2489" t="s">
        <v>10329</v>
      </c>
      <c r="R2489">
        <v>1</v>
      </c>
      <c r="S2489" t="s">
        <v>12793</v>
      </c>
    </row>
    <row r="2490" spans="1:26" x14ac:dyDescent="0.25">
      <c r="A2490" t="s">
        <v>788</v>
      </c>
      <c r="B2490" t="s">
        <v>789</v>
      </c>
      <c r="C2490" t="s">
        <v>16</v>
      </c>
      <c r="D2490" t="s">
        <v>790</v>
      </c>
      <c r="E2490" t="s">
        <v>695</v>
      </c>
      <c r="F2490" t="s">
        <v>1109</v>
      </c>
      <c r="G2490" t="s">
        <v>1110</v>
      </c>
      <c r="H2490" t="s">
        <v>1111</v>
      </c>
      <c r="I2490" t="s">
        <v>34</v>
      </c>
      <c r="J2490" t="s">
        <v>155</v>
      </c>
      <c r="K2490" t="s">
        <v>24</v>
      </c>
      <c r="L2490" t="s">
        <v>233</v>
      </c>
      <c r="M2490" t="s">
        <v>1112</v>
      </c>
      <c r="N2490" t="s">
        <v>46</v>
      </c>
      <c r="P2490" t="s">
        <v>12797</v>
      </c>
      <c r="Q2490" t="s">
        <v>10165</v>
      </c>
      <c r="R2490">
        <v>1</v>
      </c>
      <c r="S2490" t="s">
        <v>12793</v>
      </c>
    </row>
    <row r="2491" spans="1:26" x14ac:dyDescent="0.25">
      <c r="A2491" t="s">
        <v>6693</v>
      </c>
      <c r="B2491" t="s">
        <v>6694</v>
      </c>
      <c r="C2491" t="s">
        <v>16</v>
      </c>
      <c r="D2491" t="s">
        <v>288</v>
      </c>
      <c r="E2491" t="s">
        <v>18</v>
      </c>
      <c r="F2491" t="s">
        <v>6695</v>
      </c>
      <c r="G2491" t="s">
        <v>6696</v>
      </c>
      <c r="H2491" t="s">
        <v>6697</v>
      </c>
      <c r="I2491" t="s">
        <v>34</v>
      </c>
      <c r="J2491" t="s">
        <v>155</v>
      </c>
      <c r="K2491" t="s">
        <v>24</v>
      </c>
      <c r="L2491" t="s">
        <v>6698</v>
      </c>
      <c r="M2491" t="s">
        <v>6699</v>
      </c>
      <c r="N2491" t="s">
        <v>46</v>
      </c>
      <c r="P2491" t="s">
        <v>10262</v>
      </c>
      <c r="Q2491" t="s">
        <v>10255</v>
      </c>
      <c r="R2491">
        <v>1</v>
      </c>
      <c r="S2491" t="s">
        <v>12798</v>
      </c>
    </row>
    <row r="2492" spans="1:26" x14ac:dyDescent="0.25">
      <c r="A2492" t="s">
        <v>6693</v>
      </c>
      <c r="B2492" t="s">
        <v>6694</v>
      </c>
      <c r="C2492" t="s">
        <v>16</v>
      </c>
      <c r="D2492" t="s">
        <v>288</v>
      </c>
      <c r="E2492" t="s">
        <v>18</v>
      </c>
      <c r="F2492" t="s">
        <v>6695</v>
      </c>
      <c r="G2492" t="s">
        <v>6696</v>
      </c>
      <c r="H2492" t="s">
        <v>6697</v>
      </c>
      <c r="I2492" t="s">
        <v>34</v>
      </c>
      <c r="J2492" t="s">
        <v>155</v>
      </c>
      <c r="K2492" t="s">
        <v>24</v>
      </c>
      <c r="L2492" t="s">
        <v>6698</v>
      </c>
      <c r="M2492" t="s">
        <v>6699</v>
      </c>
      <c r="N2492" t="s">
        <v>46</v>
      </c>
      <c r="P2492" t="s">
        <v>10176</v>
      </c>
      <c r="Q2492" t="s">
        <v>10255</v>
      </c>
      <c r="R2492">
        <v>1</v>
      </c>
      <c r="S2492" t="s">
        <v>12798</v>
      </c>
    </row>
    <row r="2493" spans="1:26" x14ac:dyDescent="0.25">
      <c r="A2493" t="s">
        <v>6693</v>
      </c>
      <c r="B2493" t="s">
        <v>6694</v>
      </c>
      <c r="C2493" t="s">
        <v>16</v>
      </c>
      <c r="D2493" t="s">
        <v>288</v>
      </c>
      <c r="E2493" t="s">
        <v>18</v>
      </c>
      <c r="F2493" t="s">
        <v>6695</v>
      </c>
      <c r="G2493" t="s">
        <v>6696</v>
      </c>
      <c r="H2493" t="s">
        <v>6697</v>
      </c>
      <c r="I2493" t="s">
        <v>34</v>
      </c>
      <c r="J2493" t="s">
        <v>155</v>
      </c>
      <c r="K2493" t="s">
        <v>24</v>
      </c>
      <c r="L2493" t="s">
        <v>6698</v>
      </c>
      <c r="M2493" t="s">
        <v>6699</v>
      </c>
      <c r="N2493" t="s">
        <v>46</v>
      </c>
      <c r="P2493" t="s">
        <v>12799</v>
      </c>
      <c r="Q2493" t="s">
        <v>10255</v>
      </c>
      <c r="R2493">
        <v>1</v>
      </c>
      <c r="S2493" t="s">
        <v>12798</v>
      </c>
    </row>
    <row r="2494" spans="1:26" x14ac:dyDescent="0.25">
      <c r="A2494" t="s">
        <v>6693</v>
      </c>
      <c r="B2494" t="s">
        <v>6694</v>
      </c>
      <c r="C2494" t="s">
        <v>16</v>
      </c>
      <c r="D2494" t="s">
        <v>288</v>
      </c>
      <c r="E2494" t="s">
        <v>18</v>
      </c>
      <c r="F2494" t="s">
        <v>6695</v>
      </c>
      <c r="G2494" t="s">
        <v>6696</v>
      </c>
      <c r="H2494" t="s">
        <v>6697</v>
      </c>
      <c r="I2494" t="s">
        <v>34</v>
      </c>
      <c r="J2494" t="s">
        <v>155</v>
      </c>
      <c r="K2494" t="s">
        <v>24</v>
      </c>
      <c r="L2494" t="s">
        <v>6698</v>
      </c>
      <c r="M2494" t="s">
        <v>6699</v>
      </c>
      <c r="N2494" t="s">
        <v>46</v>
      </c>
      <c r="P2494" t="s">
        <v>12800</v>
      </c>
      <c r="Q2494" t="s">
        <v>10255</v>
      </c>
      <c r="R2494">
        <v>1</v>
      </c>
      <c r="S2494" t="s">
        <v>12798</v>
      </c>
    </row>
    <row r="2495" spans="1:26" x14ac:dyDescent="0.25">
      <c r="A2495" t="s">
        <v>6693</v>
      </c>
      <c r="B2495" t="s">
        <v>6694</v>
      </c>
      <c r="C2495" t="s">
        <v>16</v>
      </c>
      <c r="D2495" t="s">
        <v>288</v>
      </c>
      <c r="E2495" t="s">
        <v>18</v>
      </c>
      <c r="F2495" t="s">
        <v>6695</v>
      </c>
      <c r="G2495" t="s">
        <v>6696</v>
      </c>
      <c r="H2495" t="s">
        <v>6697</v>
      </c>
      <c r="I2495" t="s">
        <v>34</v>
      </c>
      <c r="J2495" t="s">
        <v>155</v>
      </c>
      <c r="K2495" t="s">
        <v>24</v>
      </c>
      <c r="L2495" t="s">
        <v>6698</v>
      </c>
      <c r="M2495" t="s">
        <v>6699</v>
      </c>
      <c r="N2495" t="s">
        <v>46</v>
      </c>
      <c r="P2495" t="s">
        <v>12801</v>
      </c>
      <c r="Q2495" t="s">
        <v>10255</v>
      </c>
      <c r="R2495">
        <v>1</v>
      </c>
      <c r="S2495" t="s">
        <v>12798</v>
      </c>
    </row>
    <row r="2496" spans="1:26" x14ac:dyDescent="0.25">
      <c r="A2496" t="s">
        <v>6693</v>
      </c>
      <c r="B2496" t="s">
        <v>6694</v>
      </c>
      <c r="C2496" t="s">
        <v>16</v>
      </c>
      <c r="D2496" t="s">
        <v>288</v>
      </c>
      <c r="E2496" t="s">
        <v>18</v>
      </c>
      <c r="F2496" t="s">
        <v>6695</v>
      </c>
      <c r="G2496" t="s">
        <v>6696</v>
      </c>
      <c r="H2496" t="s">
        <v>6697</v>
      </c>
      <c r="I2496" t="s">
        <v>34</v>
      </c>
      <c r="J2496" t="s">
        <v>155</v>
      </c>
      <c r="K2496" t="s">
        <v>24</v>
      </c>
      <c r="L2496" t="s">
        <v>6698</v>
      </c>
      <c r="M2496" t="s">
        <v>6699</v>
      </c>
      <c r="N2496" t="s">
        <v>46</v>
      </c>
      <c r="P2496" t="s">
        <v>12802</v>
      </c>
      <c r="Q2496" t="s">
        <v>10193</v>
      </c>
      <c r="R2496">
        <v>1</v>
      </c>
      <c r="S2496" t="s">
        <v>12798</v>
      </c>
    </row>
    <row r="2497" spans="1:19" x14ac:dyDescent="0.25">
      <c r="A2497" t="s">
        <v>6693</v>
      </c>
      <c r="B2497" t="s">
        <v>6694</v>
      </c>
      <c r="C2497" t="s">
        <v>16</v>
      </c>
      <c r="D2497" t="s">
        <v>288</v>
      </c>
      <c r="E2497" t="s">
        <v>18</v>
      </c>
      <c r="F2497" t="s">
        <v>6695</v>
      </c>
      <c r="G2497" t="s">
        <v>6696</v>
      </c>
      <c r="H2497" t="s">
        <v>6697</v>
      </c>
      <c r="I2497" t="s">
        <v>34</v>
      </c>
      <c r="J2497" t="s">
        <v>155</v>
      </c>
      <c r="K2497" t="s">
        <v>24</v>
      </c>
      <c r="L2497" t="s">
        <v>6698</v>
      </c>
      <c r="M2497" t="s">
        <v>6699</v>
      </c>
      <c r="N2497" t="s">
        <v>46</v>
      </c>
      <c r="P2497" t="s">
        <v>10286</v>
      </c>
      <c r="Q2497" t="s">
        <v>10193</v>
      </c>
      <c r="R2497">
        <v>1</v>
      </c>
      <c r="S2497" t="s">
        <v>12798</v>
      </c>
    </row>
    <row r="2498" spans="1:19" x14ac:dyDescent="0.25">
      <c r="A2498" t="s">
        <v>6693</v>
      </c>
      <c r="B2498" t="s">
        <v>6694</v>
      </c>
      <c r="C2498" t="s">
        <v>16</v>
      </c>
      <c r="D2498" t="s">
        <v>288</v>
      </c>
      <c r="E2498" t="s">
        <v>18</v>
      </c>
      <c r="F2498" t="s">
        <v>6695</v>
      </c>
      <c r="G2498" t="s">
        <v>6696</v>
      </c>
      <c r="H2498" t="s">
        <v>6697</v>
      </c>
      <c r="I2498" t="s">
        <v>34</v>
      </c>
      <c r="J2498" t="s">
        <v>155</v>
      </c>
      <c r="K2498" t="s">
        <v>24</v>
      </c>
      <c r="L2498" t="s">
        <v>6698</v>
      </c>
      <c r="M2498" t="s">
        <v>6699</v>
      </c>
      <c r="N2498" t="s">
        <v>46</v>
      </c>
      <c r="P2498" t="s">
        <v>12803</v>
      </c>
      <c r="Q2498" t="s">
        <v>10193</v>
      </c>
      <c r="R2498">
        <v>1</v>
      </c>
      <c r="S2498" t="s">
        <v>12798</v>
      </c>
    </row>
    <row r="2499" spans="1:19" x14ac:dyDescent="0.25">
      <c r="A2499" t="s">
        <v>8187</v>
      </c>
      <c r="B2499" t="s">
        <v>8188</v>
      </c>
      <c r="C2499" t="s">
        <v>76</v>
      </c>
      <c r="D2499" t="s">
        <v>8189</v>
      </c>
      <c r="E2499" t="s">
        <v>18</v>
      </c>
      <c r="F2499" t="s">
        <v>8190</v>
      </c>
      <c r="G2499" t="s">
        <v>8191</v>
      </c>
      <c r="H2499" t="s">
        <v>8192</v>
      </c>
      <c r="I2499" t="s">
        <v>34</v>
      </c>
      <c r="J2499" t="s">
        <v>1056</v>
      </c>
      <c r="K2499" t="s">
        <v>24</v>
      </c>
      <c r="L2499" t="s">
        <v>8193</v>
      </c>
      <c r="M2499" t="s">
        <v>8194</v>
      </c>
      <c r="N2499" t="s">
        <v>46</v>
      </c>
      <c r="P2499" t="s">
        <v>12804</v>
      </c>
      <c r="Q2499" t="s">
        <v>10255</v>
      </c>
      <c r="R2499">
        <v>1</v>
      </c>
      <c r="S2499" t="s">
        <v>12805</v>
      </c>
    </row>
    <row r="2500" spans="1:19" x14ac:dyDescent="0.25">
      <c r="A2500" t="s">
        <v>8187</v>
      </c>
      <c r="B2500" t="s">
        <v>8188</v>
      </c>
      <c r="C2500" t="s">
        <v>76</v>
      </c>
      <c r="D2500" t="s">
        <v>8189</v>
      </c>
      <c r="E2500" t="s">
        <v>18</v>
      </c>
      <c r="F2500" t="s">
        <v>8190</v>
      </c>
      <c r="G2500" t="s">
        <v>8191</v>
      </c>
      <c r="H2500" t="s">
        <v>8192</v>
      </c>
      <c r="I2500" t="s">
        <v>34</v>
      </c>
      <c r="J2500" t="s">
        <v>1056</v>
      </c>
      <c r="K2500" t="s">
        <v>24</v>
      </c>
      <c r="L2500" t="s">
        <v>8193</v>
      </c>
      <c r="M2500" t="s">
        <v>8194</v>
      </c>
      <c r="N2500" t="s">
        <v>46</v>
      </c>
      <c r="P2500" t="s">
        <v>12806</v>
      </c>
      <c r="Q2500" t="s">
        <v>10255</v>
      </c>
      <c r="R2500">
        <v>1</v>
      </c>
      <c r="S2500" t="s">
        <v>12805</v>
      </c>
    </row>
    <row r="2501" spans="1:19" x14ac:dyDescent="0.25">
      <c r="A2501" t="s">
        <v>8187</v>
      </c>
      <c r="B2501" t="s">
        <v>8188</v>
      </c>
      <c r="C2501" t="s">
        <v>76</v>
      </c>
      <c r="D2501" t="s">
        <v>8189</v>
      </c>
      <c r="E2501" t="s">
        <v>18</v>
      </c>
      <c r="F2501" t="s">
        <v>8190</v>
      </c>
      <c r="G2501" t="s">
        <v>8191</v>
      </c>
      <c r="H2501" t="s">
        <v>8192</v>
      </c>
      <c r="I2501" t="s">
        <v>34</v>
      </c>
      <c r="J2501" t="s">
        <v>1056</v>
      </c>
      <c r="K2501" t="s">
        <v>24</v>
      </c>
      <c r="L2501" t="s">
        <v>8193</v>
      </c>
      <c r="M2501" t="s">
        <v>8194</v>
      </c>
      <c r="N2501" t="s">
        <v>46</v>
      </c>
      <c r="P2501" t="s">
        <v>12807</v>
      </c>
      <c r="Q2501" t="s">
        <v>10621</v>
      </c>
      <c r="R2501">
        <v>1</v>
      </c>
      <c r="S2501" t="s">
        <v>12805</v>
      </c>
    </row>
    <row r="2502" spans="1:19" x14ac:dyDescent="0.25">
      <c r="A2502" t="s">
        <v>8085</v>
      </c>
      <c r="B2502" t="s">
        <v>8086</v>
      </c>
      <c r="C2502" t="s">
        <v>76</v>
      </c>
      <c r="D2502" t="s">
        <v>8087</v>
      </c>
      <c r="E2502" t="s">
        <v>18</v>
      </c>
      <c r="F2502" t="s">
        <v>8088</v>
      </c>
      <c r="G2502" t="s">
        <v>8089</v>
      </c>
      <c r="H2502" t="s">
        <v>8090</v>
      </c>
      <c r="I2502" t="s">
        <v>34</v>
      </c>
      <c r="J2502" t="s">
        <v>1501</v>
      </c>
      <c r="K2502" t="s">
        <v>24</v>
      </c>
      <c r="L2502" t="s">
        <v>233</v>
      </c>
      <c r="M2502" t="s">
        <v>8091</v>
      </c>
      <c r="N2502" t="s">
        <v>46</v>
      </c>
      <c r="P2502" t="s">
        <v>12105</v>
      </c>
      <c r="Q2502" t="s">
        <v>10487</v>
      </c>
      <c r="R2502">
        <v>1</v>
      </c>
      <c r="S2502" t="s">
        <v>12387</v>
      </c>
    </row>
    <row r="2503" spans="1:19" x14ac:dyDescent="0.25">
      <c r="A2503" t="s">
        <v>930</v>
      </c>
      <c r="B2503" t="s">
        <v>764</v>
      </c>
      <c r="C2503" t="s">
        <v>16</v>
      </c>
      <c r="D2503" t="s">
        <v>931</v>
      </c>
      <c r="E2503" t="s">
        <v>695</v>
      </c>
      <c r="F2503" t="s">
        <v>932</v>
      </c>
      <c r="G2503" t="s">
        <v>933</v>
      </c>
      <c r="H2503" t="s">
        <v>934</v>
      </c>
      <c r="I2503" t="s">
        <v>34</v>
      </c>
      <c r="J2503" t="s">
        <v>568</v>
      </c>
      <c r="K2503" t="s">
        <v>24</v>
      </c>
      <c r="L2503" t="s">
        <v>82</v>
      </c>
      <c r="M2503" t="s">
        <v>935</v>
      </c>
      <c r="N2503" t="s">
        <v>46</v>
      </c>
      <c r="P2503" t="s">
        <v>10466</v>
      </c>
      <c r="Q2503" t="s">
        <v>10333</v>
      </c>
      <c r="R2503">
        <v>1</v>
      </c>
      <c r="S2503" t="s">
        <v>12808</v>
      </c>
    </row>
    <row r="2504" spans="1:19" x14ac:dyDescent="0.25">
      <c r="A2504" t="s">
        <v>930</v>
      </c>
      <c r="B2504" t="s">
        <v>764</v>
      </c>
      <c r="C2504" t="s">
        <v>16</v>
      </c>
      <c r="D2504" t="s">
        <v>931</v>
      </c>
      <c r="E2504" t="s">
        <v>695</v>
      </c>
      <c r="F2504" t="s">
        <v>932</v>
      </c>
      <c r="G2504" t="s">
        <v>933</v>
      </c>
      <c r="H2504" t="s">
        <v>934</v>
      </c>
      <c r="I2504" t="s">
        <v>34</v>
      </c>
      <c r="J2504" t="s">
        <v>568</v>
      </c>
      <c r="K2504" t="s">
        <v>24</v>
      </c>
      <c r="L2504" t="s">
        <v>82</v>
      </c>
      <c r="M2504" t="s">
        <v>935</v>
      </c>
      <c r="N2504" t="s">
        <v>46</v>
      </c>
      <c r="P2504" t="s">
        <v>12809</v>
      </c>
      <c r="Q2504" t="s">
        <v>10377</v>
      </c>
      <c r="R2504">
        <v>1</v>
      </c>
      <c r="S2504" t="s">
        <v>12808</v>
      </c>
    </row>
    <row r="2505" spans="1:19" x14ac:dyDescent="0.25">
      <c r="A2505" t="s">
        <v>930</v>
      </c>
      <c r="B2505" t="s">
        <v>764</v>
      </c>
      <c r="C2505" t="s">
        <v>16</v>
      </c>
      <c r="D2505" t="s">
        <v>931</v>
      </c>
      <c r="E2505" t="s">
        <v>695</v>
      </c>
      <c r="F2505" t="s">
        <v>932</v>
      </c>
      <c r="G2505" t="s">
        <v>933</v>
      </c>
      <c r="H2505" t="s">
        <v>934</v>
      </c>
      <c r="I2505" t="s">
        <v>34</v>
      </c>
      <c r="J2505" t="s">
        <v>568</v>
      </c>
      <c r="K2505" t="s">
        <v>24</v>
      </c>
      <c r="L2505" t="s">
        <v>82</v>
      </c>
      <c r="M2505" t="s">
        <v>935</v>
      </c>
      <c r="N2505" t="s">
        <v>46</v>
      </c>
      <c r="P2505" t="s">
        <v>11845</v>
      </c>
      <c r="Q2505" t="s">
        <v>10242</v>
      </c>
      <c r="R2505">
        <v>1</v>
      </c>
      <c r="S2505" t="s">
        <v>12808</v>
      </c>
    </row>
    <row r="2506" spans="1:19" x14ac:dyDescent="0.25">
      <c r="A2506" t="s">
        <v>930</v>
      </c>
      <c r="B2506" t="s">
        <v>764</v>
      </c>
      <c r="C2506" t="s">
        <v>16</v>
      </c>
      <c r="D2506" t="s">
        <v>931</v>
      </c>
      <c r="E2506" t="s">
        <v>695</v>
      </c>
      <c r="F2506" t="s">
        <v>932</v>
      </c>
      <c r="G2506" t="s">
        <v>933</v>
      </c>
      <c r="H2506" t="s">
        <v>934</v>
      </c>
      <c r="I2506" t="s">
        <v>34</v>
      </c>
      <c r="J2506" t="s">
        <v>568</v>
      </c>
      <c r="K2506" t="s">
        <v>24</v>
      </c>
      <c r="L2506" t="s">
        <v>82</v>
      </c>
      <c r="M2506" t="s">
        <v>935</v>
      </c>
      <c r="N2506" t="s">
        <v>46</v>
      </c>
      <c r="P2506" t="s">
        <v>12810</v>
      </c>
      <c r="Q2506" t="s">
        <v>10242</v>
      </c>
      <c r="R2506">
        <v>1</v>
      </c>
      <c r="S2506" t="s">
        <v>12808</v>
      </c>
    </row>
    <row r="2507" spans="1:19" x14ac:dyDescent="0.25">
      <c r="A2507" t="s">
        <v>930</v>
      </c>
      <c r="B2507" t="s">
        <v>764</v>
      </c>
      <c r="C2507" t="s">
        <v>16</v>
      </c>
      <c r="D2507" t="s">
        <v>931</v>
      </c>
      <c r="E2507" t="s">
        <v>695</v>
      </c>
      <c r="F2507" t="s">
        <v>932</v>
      </c>
      <c r="G2507" t="s">
        <v>933</v>
      </c>
      <c r="H2507" t="s">
        <v>934</v>
      </c>
      <c r="I2507" t="s">
        <v>34</v>
      </c>
      <c r="J2507" t="s">
        <v>568</v>
      </c>
      <c r="K2507" t="s">
        <v>24</v>
      </c>
      <c r="L2507" t="s">
        <v>82</v>
      </c>
      <c r="M2507" t="s">
        <v>935</v>
      </c>
      <c r="N2507" t="s">
        <v>46</v>
      </c>
      <c r="P2507" t="s">
        <v>12811</v>
      </c>
      <c r="Q2507" t="s">
        <v>10684</v>
      </c>
      <c r="R2507">
        <v>1</v>
      </c>
      <c r="S2507" t="s">
        <v>12808</v>
      </c>
    </row>
    <row r="2508" spans="1:19" x14ac:dyDescent="0.25">
      <c r="A2508" t="s">
        <v>930</v>
      </c>
      <c r="B2508" t="s">
        <v>764</v>
      </c>
      <c r="C2508" t="s">
        <v>16</v>
      </c>
      <c r="D2508" t="s">
        <v>931</v>
      </c>
      <c r="E2508" t="s">
        <v>695</v>
      </c>
      <c r="F2508" t="s">
        <v>932</v>
      </c>
      <c r="G2508" t="s">
        <v>933</v>
      </c>
      <c r="H2508" t="s">
        <v>934</v>
      </c>
      <c r="I2508" t="s">
        <v>34</v>
      </c>
      <c r="J2508" t="s">
        <v>568</v>
      </c>
      <c r="K2508" t="s">
        <v>24</v>
      </c>
      <c r="L2508" t="s">
        <v>82</v>
      </c>
      <c r="M2508" t="s">
        <v>935</v>
      </c>
      <c r="N2508" t="s">
        <v>46</v>
      </c>
      <c r="P2508" t="s">
        <v>10601</v>
      </c>
      <c r="Q2508" t="s">
        <v>11618</v>
      </c>
      <c r="R2508">
        <v>1</v>
      </c>
      <c r="S2508" t="s">
        <v>12808</v>
      </c>
    </row>
    <row r="2509" spans="1:19" x14ac:dyDescent="0.25">
      <c r="A2509" t="s">
        <v>930</v>
      </c>
      <c r="B2509" t="s">
        <v>764</v>
      </c>
      <c r="C2509" t="s">
        <v>16</v>
      </c>
      <c r="D2509" t="s">
        <v>931</v>
      </c>
      <c r="E2509" t="s">
        <v>695</v>
      </c>
      <c r="F2509" t="s">
        <v>932</v>
      </c>
      <c r="G2509" t="s">
        <v>933</v>
      </c>
      <c r="H2509" t="s">
        <v>934</v>
      </c>
      <c r="I2509" t="s">
        <v>34</v>
      </c>
      <c r="J2509" t="s">
        <v>568</v>
      </c>
      <c r="K2509" t="s">
        <v>24</v>
      </c>
      <c r="L2509" t="s">
        <v>82</v>
      </c>
      <c r="M2509" t="s">
        <v>935</v>
      </c>
      <c r="N2509" t="s">
        <v>46</v>
      </c>
      <c r="P2509" t="s">
        <v>10417</v>
      </c>
      <c r="Q2509" t="s">
        <v>12812</v>
      </c>
      <c r="R2509">
        <v>2</v>
      </c>
      <c r="S2509" t="s">
        <v>12808</v>
      </c>
    </row>
    <row r="2510" spans="1:19" x14ac:dyDescent="0.25">
      <c r="A2510" t="s">
        <v>930</v>
      </c>
      <c r="B2510" t="s">
        <v>764</v>
      </c>
      <c r="C2510" t="s">
        <v>16</v>
      </c>
      <c r="D2510" t="s">
        <v>931</v>
      </c>
      <c r="E2510" t="s">
        <v>695</v>
      </c>
      <c r="F2510" t="s">
        <v>932</v>
      </c>
      <c r="G2510" t="s">
        <v>933</v>
      </c>
      <c r="H2510" t="s">
        <v>934</v>
      </c>
      <c r="I2510" t="s">
        <v>34</v>
      </c>
      <c r="J2510" t="s">
        <v>568</v>
      </c>
      <c r="K2510" t="s">
        <v>24</v>
      </c>
      <c r="L2510" t="s">
        <v>82</v>
      </c>
      <c r="M2510" t="s">
        <v>935</v>
      </c>
      <c r="N2510" t="s">
        <v>46</v>
      </c>
      <c r="P2510" t="s">
        <v>12813</v>
      </c>
      <c r="Q2510" t="s">
        <v>10595</v>
      </c>
      <c r="R2510">
        <v>1</v>
      </c>
      <c r="S2510" t="s">
        <v>12808</v>
      </c>
    </row>
    <row r="2511" spans="1:19" x14ac:dyDescent="0.25">
      <c r="A2511" t="s">
        <v>930</v>
      </c>
      <c r="B2511" t="s">
        <v>764</v>
      </c>
      <c r="C2511" t="s">
        <v>16</v>
      </c>
      <c r="D2511" t="s">
        <v>931</v>
      </c>
      <c r="E2511" t="s">
        <v>695</v>
      </c>
      <c r="F2511" t="s">
        <v>932</v>
      </c>
      <c r="G2511" t="s">
        <v>933</v>
      </c>
      <c r="H2511" t="s">
        <v>934</v>
      </c>
      <c r="I2511" t="s">
        <v>34</v>
      </c>
      <c r="J2511" t="s">
        <v>568</v>
      </c>
      <c r="K2511" t="s">
        <v>24</v>
      </c>
      <c r="L2511" t="s">
        <v>82</v>
      </c>
      <c r="M2511" t="s">
        <v>935</v>
      </c>
      <c r="N2511" t="s">
        <v>46</v>
      </c>
      <c r="P2511" t="s">
        <v>10637</v>
      </c>
      <c r="Q2511" t="s">
        <v>10251</v>
      </c>
      <c r="R2511">
        <v>1</v>
      </c>
      <c r="S2511" t="s">
        <v>12808</v>
      </c>
    </row>
    <row r="2512" spans="1:19" x14ac:dyDescent="0.25">
      <c r="A2512" t="s">
        <v>930</v>
      </c>
      <c r="B2512" t="s">
        <v>764</v>
      </c>
      <c r="C2512" t="s">
        <v>16</v>
      </c>
      <c r="D2512" t="s">
        <v>931</v>
      </c>
      <c r="E2512" t="s">
        <v>695</v>
      </c>
      <c r="F2512" t="s">
        <v>932</v>
      </c>
      <c r="G2512" t="s">
        <v>933</v>
      </c>
      <c r="H2512" t="s">
        <v>934</v>
      </c>
      <c r="I2512" t="s">
        <v>34</v>
      </c>
      <c r="J2512" t="s">
        <v>568</v>
      </c>
      <c r="K2512" t="s">
        <v>24</v>
      </c>
      <c r="L2512" t="s">
        <v>82</v>
      </c>
      <c r="M2512" t="s">
        <v>935</v>
      </c>
      <c r="N2512" t="s">
        <v>46</v>
      </c>
      <c r="P2512" t="s">
        <v>12814</v>
      </c>
      <c r="Q2512" t="s">
        <v>10251</v>
      </c>
      <c r="R2512">
        <v>1</v>
      </c>
      <c r="S2512" t="s">
        <v>12808</v>
      </c>
    </row>
    <row r="2513" spans="1:19" x14ac:dyDescent="0.25">
      <c r="A2513" t="s">
        <v>930</v>
      </c>
      <c r="B2513" t="s">
        <v>764</v>
      </c>
      <c r="C2513" t="s">
        <v>16</v>
      </c>
      <c r="D2513" t="s">
        <v>931</v>
      </c>
      <c r="E2513" t="s">
        <v>695</v>
      </c>
      <c r="F2513" t="s">
        <v>932</v>
      </c>
      <c r="G2513" t="s">
        <v>933</v>
      </c>
      <c r="H2513" t="s">
        <v>934</v>
      </c>
      <c r="I2513" t="s">
        <v>34</v>
      </c>
      <c r="J2513" t="s">
        <v>568</v>
      </c>
      <c r="K2513" t="s">
        <v>24</v>
      </c>
      <c r="L2513" t="s">
        <v>82</v>
      </c>
      <c r="M2513" t="s">
        <v>935</v>
      </c>
      <c r="N2513" t="s">
        <v>46</v>
      </c>
      <c r="P2513" t="s">
        <v>12815</v>
      </c>
      <c r="Q2513" t="s">
        <v>10251</v>
      </c>
      <c r="R2513">
        <v>1</v>
      </c>
      <c r="S2513" t="s">
        <v>12808</v>
      </c>
    </row>
    <row r="2514" spans="1:19" x14ac:dyDescent="0.25">
      <c r="A2514" t="s">
        <v>930</v>
      </c>
      <c r="B2514" t="s">
        <v>764</v>
      </c>
      <c r="C2514" t="s">
        <v>16</v>
      </c>
      <c r="D2514" t="s">
        <v>931</v>
      </c>
      <c r="E2514" t="s">
        <v>695</v>
      </c>
      <c r="F2514" t="s">
        <v>932</v>
      </c>
      <c r="G2514" t="s">
        <v>933</v>
      </c>
      <c r="H2514" t="s">
        <v>934</v>
      </c>
      <c r="I2514" t="s">
        <v>34</v>
      </c>
      <c r="J2514" t="s">
        <v>568</v>
      </c>
      <c r="K2514" t="s">
        <v>24</v>
      </c>
      <c r="L2514" t="s">
        <v>82</v>
      </c>
      <c r="M2514" t="s">
        <v>935</v>
      </c>
      <c r="N2514" t="s">
        <v>46</v>
      </c>
      <c r="P2514" t="s">
        <v>94</v>
      </c>
      <c r="Q2514" t="s">
        <v>10236</v>
      </c>
      <c r="R2514">
        <v>1</v>
      </c>
      <c r="S2514" t="s">
        <v>12808</v>
      </c>
    </row>
    <row r="2515" spans="1:19" x14ac:dyDescent="0.25">
      <c r="A2515" t="s">
        <v>930</v>
      </c>
      <c r="B2515" t="s">
        <v>764</v>
      </c>
      <c r="C2515" t="s">
        <v>16</v>
      </c>
      <c r="D2515" t="s">
        <v>931</v>
      </c>
      <c r="E2515" t="s">
        <v>695</v>
      </c>
      <c r="F2515" t="s">
        <v>932</v>
      </c>
      <c r="G2515" t="s">
        <v>933</v>
      </c>
      <c r="H2515" t="s">
        <v>934</v>
      </c>
      <c r="I2515" t="s">
        <v>34</v>
      </c>
      <c r="J2515" t="s">
        <v>568</v>
      </c>
      <c r="K2515" t="s">
        <v>24</v>
      </c>
      <c r="L2515" t="s">
        <v>82</v>
      </c>
      <c r="M2515" t="s">
        <v>935</v>
      </c>
      <c r="N2515" t="s">
        <v>46</v>
      </c>
      <c r="P2515" t="s">
        <v>765</v>
      </c>
      <c r="Q2515" t="s">
        <v>10236</v>
      </c>
      <c r="R2515">
        <v>1</v>
      </c>
      <c r="S2515" t="s">
        <v>12808</v>
      </c>
    </row>
    <row r="2516" spans="1:19" x14ac:dyDescent="0.25">
      <c r="A2516" t="s">
        <v>8708</v>
      </c>
      <c r="B2516" t="s">
        <v>8709</v>
      </c>
      <c r="C2516" t="s">
        <v>16</v>
      </c>
      <c r="D2516" t="s">
        <v>1539</v>
      </c>
      <c r="E2516" t="s">
        <v>18</v>
      </c>
      <c r="F2516" t="s">
        <v>8710</v>
      </c>
      <c r="G2516" t="s">
        <v>8711</v>
      </c>
      <c r="H2516" t="s">
        <v>8712</v>
      </c>
      <c r="I2516" t="s">
        <v>34</v>
      </c>
      <c r="J2516" t="s">
        <v>71</v>
      </c>
      <c r="K2516" t="s">
        <v>24</v>
      </c>
      <c r="L2516" t="s">
        <v>224</v>
      </c>
      <c r="M2516" t="s">
        <v>8713</v>
      </c>
      <c r="N2516" t="s">
        <v>46</v>
      </c>
      <c r="P2516" t="s">
        <v>12036</v>
      </c>
      <c r="Q2516" t="s">
        <v>11895</v>
      </c>
      <c r="R2516">
        <v>1</v>
      </c>
      <c r="S2516" t="s">
        <v>12816</v>
      </c>
    </row>
    <row r="2517" spans="1:19" x14ac:dyDescent="0.25">
      <c r="A2517" t="s">
        <v>8708</v>
      </c>
      <c r="B2517" t="s">
        <v>8709</v>
      </c>
      <c r="C2517" t="s">
        <v>16</v>
      </c>
      <c r="D2517" t="s">
        <v>1539</v>
      </c>
      <c r="E2517" t="s">
        <v>18</v>
      </c>
      <c r="F2517" t="s">
        <v>8710</v>
      </c>
      <c r="G2517" t="s">
        <v>8711</v>
      </c>
      <c r="H2517" t="s">
        <v>8712</v>
      </c>
      <c r="I2517" t="s">
        <v>34</v>
      </c>
      <c r="J2517" t="s">
        <v>71</v>
      </c>
      <c r="K2517" t="s">
        <v>24</v>
      </c>
      <c r="L2517" t="s">
        <v>224</v>
      </c>
      <c r="M2517" t="s">
        <v>8713</v>
      </c>
      <c r="N2517" t="s">
        <v>46</v>
      </c>
      <c r="P2517" t="s">
        <v>10317</v>
      </c>
      <c r="Q2517" t="s">
        <v>12817</v>
      </c>
      <c r="R2517">
        <v>3</v>
      </c>
      <c r="S2517" t="s">
        <v>12816</v>
      </c>
    </row>
    <row r="2518" spans="1:19" x14ac:dyDescent="0.25">
      <c r="A2518" t="s">
        <v>8708</v>
      </c>
      <c r="B2518" t="s">
        <v>8709</v>
      </c>
      <c r="C2518" t="s">
        <v>16</v>
      </c>
      <c r="D2518" t="s">
        <v>1539</v>
      </c>
      <c r="E2518" t="s">
        <v>18</v>
      </c>
      <c r="F2518" t="s">
        <v>8710</v>
      </c>
      <c r="G2518" t="s">
        <v>8711</v>
      </c>
      <c r="H2518" t="s">
        <v>8712</v>
      </c>
      <c r="I2518" t="s">
        <v>34</v>
      </c>
      <c r="J2518" t="s">
        <v>71</v>
      </c>
      <c r="K2518" t="s">
        <v>24</v>
      </c>
      <c r="L2518" t="s">
        <v>224</v>
      </c>
      <c r="M2518" t="s">
        <v>8713</v>
      </c>
      <c r="N2518" t="s">
        <v>46</v>
      </c>
      <c r="P2518" t="s">
        <v>10449</v>
      </c>
      <c r="Q2518" t="s">
        <v>12818</v>
      </c>
      <c r="R2518">
        <v>2</v>
      </c>
      <c r="S2518" t="s">
        <v>12816</v>
      </c>
    </row>
    <row r="2519" spans="1:19" x14ac:dyDescent="0.25">
      <c r="A2519" t="s">
        <v>8708</v>
      </c>
      <c r="B2519" t="s">
        <v>8709</v>
      </c>
      <c r="C2519" t="s">
        <v>16</v>
      </c>
      <c r="D2519" t="s">
        <v>1539</v>
      </c>
      <c r="E2519" t="s">
        <v>18</v>
      </c>
      <c r="F2519" t="s">
        <v>8710</v>
      </c>
      <c r="G2519" t="s">
        <v>8711</v>
      </c>
      <c r="H2519" t="s">
        <v>8712</v>
      </c>
      <c r="I2519" t="s">
        <v>34</v>
      </c>
      <c r="J2519" t="s">
        <v>71</v>
      </c>
      <c r="K2519" t="s">
        <v>24</v>
      </c>
      <c r="L2519" t="s">
        <v>224</v>
      </c>
      <c r="M2519" t="s">
        <v>8713</v>
      </c>
      <c r="N2519" t="s">
        <v>46</v>
      </c>
      <c r="P2519" t="s">
        <v>10142</v>
      </c>
      <c r="Q2519" t="s">
        <v>11078</v>
      </c>
      <c r="R2519">
        <v>1</v>
      </c>
      <c r="S2519" t="s">
        <v>12816</v>
      </c>
    </row>
    <row r="2520" spans="1:19" x14ac:dyDescent="0.25">
      <c r="A2520" t="s">
        <v>8708</v>
      </c>
      <c r="B2520" t="s">
        <v>8709</v>
      </c>
      <c r="C2520" t="s">
        <v>16</v>
      </c>
      <c r="D2520" t="s">
        <v>1539</v>
      </c>
      <c r="E2520" t="s">
        <v>18</v>
      </c>
      <c r="F2520" t="s">
        <v>8710</v>
      </c>
      <c r="G2520" t="s">
        <v>8711</v>
      </c>
      <c r="H2520" t="s">
        <v>8712</v>
      </c>
      <c r="I2520" t="s">
        <v>34</v>
      </c>
      <c r="J2520" t="s">
        <v>71</v>
      </c>
      <c r="K2520" t="s">
        <v>24</v>
      </c>
      <c r="L2520" t="s">
        <v>224</v>
      </c>
      <c r="M2520" t="s">
        <v>8713</v>
      </c>
      <c r="N2520" t="s">
        <v>46</v>
      </c>
      <c r="P2520" t="s">
        <v>11962</v>
      </c>
      <c r="Q2520" t="s">
        <v>12819</v>
      </c>
      <c r="R2520">
        <v>2</v>
      </c>
      <c r="S2520" t="s">
        <v>12816</v>
      </c>
    </row>
    <row r="2521" spans="1:19" x14ac:dyDescent="0.25">
      <c r="A2521" t="s">
        <v>8708</v>
      </c>
      <c r="B2521" t="s">
        <v>8709</v>
      </c>
      <c r="C2521" t="s">
        <v>16</v>
      </c>
      <c r="D2521" t="s">
        <v>1539</v>
      </c>
      <c r="E2521" t="s">
        <v>18</v>
      </c>
      <c r="F2521" t="s">
        <v>8710</v>
      </c>
      <c r="G2521" t="s">
        <v>8711</v>
      </c>
      <c r="H2521" t="s">
        <v>8712</v>
      </c>
      <c r="I2521" t="s">
        <v>34</v>
      </c>
      <c r="J2521" t="s">
        <v>71</v>
      </c>
      <c r="K2521" t="s">
        <v>24</v>
      </c>
      <c r="L2521" t="s">
        <v>224</v>
      </c>
      <c r="M2521" t="s">
        <v>8713</v>
      </c>
      <c r="N2521" t="s">
        <v>46</v>
      </c>
      <c r="P2521" t="s">
        <v>4639</v>
      </c>
      <c r="Q2521" t="s">
        <v>11078</v>
      </c>
      <c r="R2521">
        <v>1</v>
      </c>
      <c r="S2521" t="s">
        <v>12816</v>
      </c>
    </row>
    <row r="2522" spans="1:19" x14ac:dyDescent="0.25">
      <c r="A2522" t="s">
        <v>8708</v>
      </c>
      <c r="B2522" t="s">
        <v>8709</v>
      </c>
      <c r="C2522" t="s">
        <v>16</v>
      </c>
      <c r="D2522" t="s">
        <v>1539</v>
      </c>
      <c r="E2522" t="s">
        <v>18</v>
      </c>
      <c r="F2522" t="s">
        <v>8710</v>
      </c>
      <c r="G2522" t="s">
        <v>8711</v>
      </c>
      <c r="H2522" t="s">
        <v>8712</v>
      </c>
      <c r="I2522" t="s">
        <v>34</v>
      </c>
      <c r="J2522" t="s">
        <v>71</v>
      </c>
      <c r="K2522" t="s">
        <v>24</v>
      </c>
      <c r="L2522" t="s">
        <v>224</v>
      </c>
      <c r="M2522" t="s">
        <v>8713</v>
      </c>
      <c r="N2522" t="s">
        <v>46</v>
      </c>
      <c r="P2522" t="s">
        <v>8350</v>
      </c>
      <c r="Q2522" t="s">
        <v>11078</v>
      </c>
      <c r="R2522">
        <v>1</v>
      </c>
      <c r="S2522" t="s">
        <v>12816</v>
      </c>
    </row>
    <row r="2523" spans="1:19" x14ac:dyDescent="0.25">
      <c r="A2523" t="s">
        <v>8708</v>
      </c>
      <c r="B2523" t="s">
        <v>8709</v>
      </c>
      <c r="C2523" t="s">
        <v>16</v>
      </c>
      <c r="D2523" t="s">
        <v>1539</v>
      </c>
      <c r="E2523" t="s">
        <v>18</v>
      </c>
      <c r="F2523" t="s">
        <v>8710</v>
      </c>
      <c r="G2523" t="s">
        <v>8711</v>
      </c>
      <c r="H2523" t="s">
        <v>8712</v>
      </c>
      <c r="I2523" t="s">
        <v>34</v>
      </c>
      <c r="J2523" t="s">
        <v>71</v>
      </c>
      <c r="K2523" t="s">
        <v>24</v>
      </c>
      <c r="L2523" t="s">
        <v>224</v>
      </c>
      <c r="M2523" t="s">
        <v>8713</v>
      </c>
      <c r="N2523" t="s">
        <v>46</v>
      </c>
      <c r="P2523" t="s">
        <v>4652</v>
      </c>
      <c r="Q2523" t="s">
        <v>11078</v>
      </c>
      <c r="R2523">
        <v>1</v>
      </c>
      <c r="S2523" t="s">
        <v>12816</v>
      </c>
    </row>
    <row r="2524" spans="1:19" x14ac:dyDescent="0.25">
      <c r="A2524" t="s">
        <v>8708</v>
      </c>
      <c r="B2524" t="s">
        <v>8709</v>
      </c>
      <c r="C2524" t="s">
        <v>16</v>
      </c>
      <c r="D2524" t="s">
        <v>1539</v>
      </c>
      <c r="E2524" t="s">
        <v>18</v>
      </c>
      <c r="F2524" t="s">
        <v>8710</v>
      </c>
      <c r="G2524" t="s">
        <v>8711</v>
      </c>
      <c r="H2524" t="s">
        <v>8712</v>
      </c>
      <c r="I2524" t="s">
        <v>34</v>
      </c>
      <c r="J2524" t="s">
        <v>71</v>
      </c>
      <c r="K2524" t="s">
        <v>24</v>
      </c>
      <c r="L2524" t="s">
        <v>224</v>
      </c>
      <c r="M2524" t="s">
        <v>8713</v>
      </c>
      <c r="N2524" t="s">
        <v>46</v>
      </c>
      <c r="P2524" t="s">
        <v>4518</v>
      </c>
      <c r="Q2524" t="s">
        <v>10413</v>
      </c>
      <c r="R2524">
        <v>1</v>
      </c>
      <c r="S2524" t="s">
        <v>12816</v>
      </c>
    </row>
    <row r="2525" spans="1:19" x14ac:dyDescent="0.25">
      <c r="A2525" t="s">
        <v>8708</v>
      </c>
      <c r="B2525" t="s">
        <v>8709</v>
      </c>
      <c r="C2525" t="s">
        <v>16</v>
      </c>
      <c r="D2525" t="s">
        <v>1539</v>
      </c>
      <c r="E2525" t="s">
        <v>18</v>
      </c>
      <c r="F2525" t="s">
        <v>8710</v>
      </c>
      <c r="G2525" t="s">
        <v>8711</v>
      </c>
      <c r="H2525" t="s">
        <v>8712</v>
      </c>
      <c r="I2525" t="s">
        <v>34</v>
      </c>
      <c r="J2525" t="s">
        <v>71</v>
      </c>
      <c r="K2525" t="s">
        <v>24</v>
      </c>
      <c r="L2525" t="s">
        <v>224</v>
      </c>
      <c r="M2525" t="s">
        <v>8713</v>
      </c>
      <c r="N2525" t="s">
        <v>46</v>
      </c>
      <c r="P2525" t="s">
        <v>12820</v>
      </c>
      <c r="Q2525" t="s">
        <v>10413</v>
      </c>
      <c r="R2525">
        <v>1</v>
      </c>
      <c r="S2525" t="s">
        <v>12816</v>
      </c>
    </row>
    <row r="2526" spans="1:19" x14ac:dyDescent="0.25">
      <c r="A2526" t="s">
        <v>8708</v>
      </c>
      <c r="B2526" t="s">
        <v>8709</v>
      </c>
      <c r="C2526" t="s">
        <v>16</v>
      </c>
      <c r="D2526" t="s">
        <v>1539</v>
      </c>
      <c r="E2526" t="s">
        <v>18</v>
      </c>
      <c r="F2526" t="s">
        <v>8710</v>
      </c>
      <c r="G2526" t="s">
        <v>8711</v>
      </c>
      <c r="H2526" t="s">
        <v>8712</v>
      </c>
      <c r="I2526" t="s">
        <v>34</v>
      </c>
      <c r="J2526" t="s">
        <v>71</v>
      </c>
      <c r="K2526" t="s">
        <v>24</v>
      </c>
      <c r="L2526" t="s">
        <v>224</v>
      </c>
      <c r="M2526" t="s">
        <v>8713</v>
      </c>
      <c r="N2526" t="s">
        <v>46</v>
      </c>
      <c r="P2526" t="s">
        <v>12821</v>
      </c>
      <c r="Q2526" t="s">
        <v>11570</v>
      </c>
      <c r="R2526">
        <v>1</v>
      </c>
      <c r="S2526" t="s">
        <v>12816</v>
      </c>
    </row>
    <row r="2527" spans="1:19" x14ac:dyDescent="0.25">
      <c r="A2527" t="s">
        <v>8708</v>
      </c>
      <c r="B2527" t="s">
        <v>8709</v>
      </c>
      <c r="C2527" t="s">
        <v>16</v>
      </c>
      <c r="D2527" t="s">
        <v>1539</v>
      </c>
      <c r="E2527" t="s">
        <v>18</v>
      </c>
      <c r="F2527" t="s">
        <v>8710</v>
      </c>
      <c r="G2527" t="s">
        <v>8711</v>
      </c>
      <c r="H2527" t="s">
        <v>8712</v>
      </c>
      <c r="I2527" t="s">
        <v>34</v>
      </c>
      <c r="J2527" t="s">
        <v>71</v>
      </c>
      <c r="K2527" t="s">
        <v>24</v>
      </c>
      <c r="L2527" t="s">
        <v>224</v>
      </c>
      <c r="M2527" t="s">
        <v>8713</v>
      </c>
      <c r="N2527" t="s">
        <v>46</v>
      </c>
      <c r="P2527" t="s">
        <v>12822</v>
      </c>
      <c r="Q2527" t="s">
        <v>11570</v>
      </c>
      <c r="R2527">
        <v>1</v>
      </c>
      <c r="S2527" t="s">
        <v>12816</v>
      </c>
    </row>
    <row r="2528" spans="1:19" x14ac:dyDescent="0.25">
      <c r="A2528" t="s">
        <v>8708</v>
      </c>
      <c r="B2528" t="s">
        <v>8709</v>
      </c>
      <c r="C2528" t="s">
        <v>16</v>
      </c>
      <c r="D2528" t="s">
        <v>1539</v>
      </c>
      <c r="E2528" t="s">
        <v>18</v>
      </c>
      <c r="F2528" t="s">
        <v>8710</v>
      </c>
      <c r="G2528" t="s">
        <v>8711</v>
      </c>
      <c r="H2528" t="s">
        <v>8712</v>
      </c>
      <c r="I2528" t="s">
        <v>34</v>
      </c>
      <c r="J2528" t="s">
        <v>71</v>
      </c>
      <c r="K2528" t="s">
        <v>24</v>
      </c>
      <c r="L2528" t="s">
        <v>224</v>
      </c>
      <c r="M2528" t="s">
        <v>8713</v>
      </c>
      <c r="N2528" t="s">
        <v>46</v>
      </c>
      <c r="P2528" t="s">
        <v>11796</v>
      </c>
      <c r="Q2528" t="s">
        <v>10853</v>
      </c>
      <c r="R2528">
        <v>1</v>
      </c>
      <c r="S2528" t="s">
        <v>12816</v>
      </c>
    </row>
    <row r="2529" spans="1:19" x14ac:dyDescent="0.25">
      <c r="A2529" t="s">
        <v>8708</v>
      </c>
      <c r="B2529" t="s">
        <v>8709</v>
      </c>
      <c r="C2529" t="s">
        <v>16</v>
      </c>
      <c r="D2529" t="s">
        <v>1539</v>
      </c>
      <c r="E2529" t="s">
        <v>18</v>
      </c>
      <c r="F2529" t="s">
        <v>8710</v>
      </c>
      <c r="G2529" t="s">
        <v>8711</v>
      </c>
      <c r="H2529" t="s">
        <v>8712</v>
      </c>
      <c r="I2529" t="s">
        <v>34</v>
      </c>
      <c r="J2529" t="s">
        <v>71</v>
      </c>
      <c r="K2529" t="s">
        <v>24</v>
      </c>
      <c r="L2529" t="s">
        <v>224</v>
      </c>
      <c r="M2529" t="s">
        <v>8713</v>
      </c>
      <c r="N2529" t="s">
        <v>46</v>
      </c>
      <c r="P2529" t="s">
        <v>3844</v>
      </c>
      <c r="Q2529" t="s">
        <v>10853</v>
      </c>
      <c r="R2529">
        <v>1</v>
      </c>
      <c r="S2529" t="s">
        <v>12816</v>
      </c>
    </row>
    <row r="2530" spans="1:19" x14ac:dyDescent="0.25">
      <c r="A2530" t="s">
        <v>8708</v>
      </c>
      <c r="B2530" t="s">
        <v>8709</v>
      </c>
      <c r="C2530" t="s">
        <v>16</v>
      </c>
      <c r="D2530" t="s">
        <v>1539</v>
      </c>
      <c r="E2530" t="s">
        <v>18</v>
      </c>
      <c r="F2530" t="s">
        <v>8710</v>
      </c>
      <c r="G2530" t="s">
        <v>8711</v>
      </c>
      <c r="H2530" t="s">
        <v>8712</v>
      </c>
      <c r="I2530" t="s">
        <v>34</v>
      </c>
      <c r="J2530" t="s">
        <v>71</v>
      </c>
      <c r="K2530" t="s">
        <v>24</v>
      </c>
      <c r="L2530" t="s">
        <v>224</v>
      </c>
      <c r="M2530" t="s">
        <v>8713</v>
      </c>
      <c r="N2530" t="s">
        <v>46</v>
      </c>
      <c r="P2530" t="s">
        <v>6367</v>
      </c>
      <c r="Q2530" t="s">
        <v>10649</v>
      </c>
      <c r="R2530">
        <v>1</v>
      </c>
      <c r="S2530" t="s">
        <v>12816</v>
      </c>
    </row>
    <row r="2531" spans="1:19" x14ac:dyDescent="0.25">
      <c r="A2531" t="s">
        <v>8708</v>
      </c>
      <c r="B2531" t="s">
        <v>8709</v>
      </c>
      <c r="C2531" t="s">
        <v>16</v>
      </c>
      <c r="D2531" t="s">
        <v>1539</v>
      </c>
      <c r="E2531" t="s">
        <v>18</v>
      </c>
      <c r="F2531" t="s">
        <v>8710</v>
      </c>
      <c r="G2531" t="s">
        <v>8711</v>
      </c>
      <c r="H2531" t="s">
        <v>8712</v>
      </c>
      <c r="I2531" t="s">
        <v>34</v>
      </c>
      <c r="J2531" t="s">
        <v>71</v>
      </c>
      <c r="K2531" t="s">
        <v>24</v>
      </c>
      <c r="L2531" t="s">
        <v>224</v>
      </c>
      <c r="M2531" t="s">
        <v>8713</v>
      </c>
      <c r="N2531" t="s">
        <v>46</v>
      </c>
      <c r="P2531" t="s">
        <v>12823</v>
      </c>
      <c r="Q2531" t="s">
        <v>10649</v>
      </c>
      <c r="R2531">
        <v>1</v>
      </c>
      <c r="S2531" t="s">
        <v>12816</v>
      </c>
    </row>
    <row r="2532" spans="1:19" x14ac:dyDescent="0.25">
      <c r="A2532" t="s">
        <v>8708</v>
      </c>
      <c r="B2532" t="s">
        <v>8709</v>
      </c>
      <c r="C2532" t="s">
        <v>16</v>
      </c>
      <c r="D2532" t="s">
        <v>1539</v>
      </c>
      <c r="E2532" t="s">
        <v>18</v>
      </c>
      <c r="F2532" t="s">
        <v>8710</v>
      </c>
      <c r="G2532" t="s">
        <v>8711</v>
      </c>
      <c r="H2532" t="s">
        <v>8712</v>
      </c>
      <c r="I2532" t="s">
        <v>34</v>
      </c>
      <c r="J2532" t="s">
        <v>71</v>
      </c>
      <c r="K2532" t="s">
        <v>24</v>
      </c>
      <c r="L2532" t="s">
        <v>224</v>
      </c>
      <c r="M2532" t="s">
        <v>8713</v>
      </c>
      <c r="N2532" t="s">
        <v>46</v>
      </c>
      <c r="P2532" t="s">
        <v>12824</v>
      </c>
      <c r="Q2532" t="s">
        <v>10445</v>
      </c>
      <c r="R2532">
        <v>1</v>
      </c>
      <c r="S2532" t="s">
        <v>12816</v>
      </c>
    </row>
    <row r="2533" spans="1:19" x14ac:dyDescent="0.25">
      <c r="A2533" t="s">
        <v>8708</v>
      </c>
      <c r="B2533" t="s">
        <v>8709</v>
      </c>
      <c r="C2533" t="s">
        <v>16</v>
      </c>
      <c r="D2533" t="s">
        <v>1539</v>
      </c>
      <c r="E2533" t="s">
        <v>18</v>
      </c>
      <c r="F2533" t="s">
        <v>8710</v>
      </c>
      <c r="G2533" t="s">
        <v>8711</v>
      </c>
      <c r="H2533" t="s">
        <v>8712</v>
      </c>
      <c r="I2533" t="s">
        <v>34</v>
      </c>
      <c r="J2533" t="s">
        <v>71</v>
      </c>
      <c r="K2533" t="s">
        <v>24</v>
      </c>
      <c r="L2533" t="s">
        <v>224</v>
      </c>
      <c r="M2533" t="s">
        <v>8713</v>
      </c>
      <c r="N2533" t="s">
        <v>46</v>
      </c>
      <c r="P2533" t="s">
        <v>12825</v>
      </c>
      <c r="Q2533" t="s">
        <v>10445</v>
      </c>
      <c r="R2533">
        <v>1</v>
      </c>
      <c r="S2533" t="s">
        <v>12816</v>
      </c>
    </row>
    <row r="2534" spans="1:19" x14ac:dyDescent="0.25">
      <c r="A2534" t="s">
        <v>8708</v>
      </c>
      <c r="B2534" t="s">
        <v>8709</v>
      </c>
      <c r="C2534" t="s">
        <v>16</v>
      </c>
      <c r="D2534" t="s">
        <v>1539</v>
      </c>
      <c r="E2534" t="s">
        <v>18</v>
      </c>
      <c r="F2534" t="s">
        <v>8710</v>
      </c>
      <c r="G2534" t="s">
        <v>8711</v>
      </c>
      <c r="H2534" t="s">
        <v>8712</v>
      </c>
      <c r="I2534" t="s">
        <v>34</v>
      </c>
      <c r="J2534" t="s">
        <v>71</v>
      </c>
      <c r="K2534" t="s">
        <v>24</v>
      </c>
      <c r="L2534" t="s">
        <v>224</v>
      </c>
      <c r="M2534" t="s">
        <v>8713</v>
      </c>
      <c r="N2534" t="s">
        <v>46</v>
      </c>
      <c r="P2534" t="s">
        <v>12826</v>
      </c>
      <c r="Q2534" t="s">
        <v>10309</v>
      </c>
      <c r="R2534">
        <v>1</v>
      </c>
      <c r="S2534" t="s">
        <v>12816</v>
      </c>
    </row>
    <row r="2535" spans="1:19" x14ac:dyDescent="0.25">
      <c r="A2535" t="s">
        <v>8708</v>
      </c>
      <c r="B2535" t="s">
        <v>8709</v>
      </c>
      <c r="C2535" t="s">
        <v>16</v>
      </c>
      <c r="D2535" t="s">
        <v>1539</v>
      </c>
      <c r="E2535" t="s">
        <v>18</v>
      </c>
      <c r="F2535" t="s">
        <v>8710</v>
      </c>
      <c r="G2535" t="s">
        <v>8711</v>
      </c>
      <c r="H2535" t="s">
        <v>8712</v>
      </c>
      <c r="I2535" t="s">
        <v>34</v>
      </c>
      <c r="J2535" t="s">
        <v>71</v>
      </c>
      <c r="K2535" t="s">
        <v>24</v>
      </c>
      <c r="L2535" t="s">
        <v>224</v>
      </c>
      <c r="M2535" t="s">
        <v>8713</v>
      </c>
      <c r="N2535" t="s">
        <v>46</v>
      </c>
      <c r="P2535" t="s">
        <v>12827</v>
      </c>
      <c r="Q2535" t="s">
        <v>10379</v>
      </c>
      <c r="R2535">
        <v>1</v>
      </c>
      <c r="S2535" t="s">
        <v>12816</v>
      </c>
    </row>
    <row r="2536" spans="1:19" x14ac:dyDescent="0.25">
      <c r="A2536" t="s">
        <v>8708</v>
      </c>
      <c r="B2536" t="s">
        <v>8709</v>
      </c>
      <c r="C2536" t="s">
        <v>16</v>
      </c>
      <c r="D2536" t="s">
        <v>1539</v>
      </c>
      <c r="E2536" t="s">
        <v>18</v>
      </c>
      <c r="F2536" t="s">
        <v>8710</v>
      </c>
      <c r="G2536" t="s">
        <v>8711</v>
      </c>
      <c r="H2536" t="s">
        <v>8712</v>
      </c>
      <c r="I2536" t="s">
        <v>34</v>
      </c>
      <c r="J2536" t="s">
        <v>71</v>
      </c>
      <c r="K2536" t="s">
        <v>24</v>
      </c>
      <c r="L2536" t="s">
        <v>224</v>
      </c>
      <c r="M2536" t="s">
        <v>8713</v>
      </c>
      <c r="N2536" t="s">
        <v>46</v>
      </c>
      <c r="P2536" t="s">
        <v>12828</v>
      </c>
      <c r="Q2536" t="s">
        <v>10379</v>
      </c>
      <c r="R2536">
        <v>1</v>
      </c>
      <c r="S2536" t="s">
        <v>12816</v>
      </c>
    </row>
    <row r="2537" spans="1:19" x14ac:dyDescent="0.25">
      <c r="A2537" t="s">
        <v>8708</v>
      </c>
      <c r="B2537" t="s">
        <v>8709</v>
      </c>
      <c r="C2537" t="s">
        <v>16</v>
      </c>
      <c r="D2537" t="s">
        <v>1539</v>
      </c>
      <c r="E2537" t="s">
        <v>18</v>
      </c>
      <c r="F2537" t="s">
        <v>8710</v>
      </c>
      <c r="G2537" t="s">
        <v>8711</v>
      </c>
      <c r="H2537" t="s">
        <v>8712</v>
      </c>
      <c r="I2537" t="s">
        <v>34</v>
      </c>
      <c r="J2537" t="s">
        <v>71</v>
      </c>
      <c r="K2537" t="s">
        <v>24</v>
      </c>
      <c r="L2537" t="s">
        <v>224</v>
      </c>
      <c r="M2537" t="s">
        <v>8713</v>
      </c>
      <c r="N2537" t="s">
        <v>46</v>
      </c>
      <c r="P2537" t="s">
        <v>10637</v>
      </c>
      <c r="Q2537" t="s">
        <v>10379</v>
      </c>
      <c r="R2537">
        <v>1</v>
      </c>
      <c r="S2537" t="s">
        <v>12816</v>
      </c>
    </row>
    <row r="2538" spans="1:19" x14ac:dyDescent="0.25">
      <c r="A2538" t="s">
        <v>6462</v>
      </c>
      <c r="B2538" t="s">
        <v>6463</v>
      </c>
      <c r="C2538" t="s">
        <v>76</v>
      </c>
      <c r="D2538" t="s">
        <v>354</v>
      </c>
      <c r="E2538" t="s">
        <v>18</v>
      </c>
      <c r="F2538" t="s">
        <v>6464</v>
      </c>
      <c r="G2538" t="s">
        <v>6465</v>
      </c>
      <c r="H2538" t="s">
        <v>6466</v>
      </c>
      <c r="I2538" t="s">
        <v>34</v>
      </c>
      <c r="J2538" t="s">
        <v>1501</v>
      </c>
      <c r="K2538" t="s">
        <v>24</v>
      </c>
      <c r="L2538" t="s">
        <v>114</v>
      </c>
      <c r="M2538" t="s">
        <v>6467</v>
      </c>
      <c r="N2538" t="s">
        <v>46</v>
      </c>
      <c r="P2538" t="s">
        <v>12829</v>
      </c>
      <c r="Q2538" t="s">
        <v>10145</v>
      </c>
      <c r="R2538">
        <v>1</v>
      </c>
      <c r="S2538" t="s">
        <v>10263</v>
      </c>
    </row>
    <row r="2539" spans="1:19" x14ac:dyDescent="0.25">
      <c r="A2539" t="s">
        <v>6673</v>
      </c>
      <c r="B2539" t="s">
        <v>101</v>
      </c>
      <c r="C2539" t="s">
        <v>76</v>
      </c>
      <c r="D2539" t="s">
        <v>102</v>
      </c>
      <c r="E2539" t="s">
        <v>18</v>
      </c>
      <c r="F2539" t="s">
        <v>6674</v>
      </c>
      <c r="G2539" t="s">
        <v>6675</v>
      </c>
      <c r="H2539" t="s">
        <v>6676</v>
      </c>
      <c r="I2539" t="s">
        <v>34</v>
      </c>
      <c r="J2539" t="s">
        <v>419</v>
      </c>
      <c r="K2539" t="s">
        <v>24</v>
      </c>
      <c r="L2539" t="s">
        <v>82</v>
      </c>
      <c r="M2539" t="s">
        <v>6677</v>
      </c>
      <c r="N2539" t="s">
        <v>46</v>
      </c>
      <c r="P2539" t="s">
        <v>10137</v>
      </c>
      <c r="Q2539" t="s">
        <v>10138</v>
      </c>
      <c r="R2539">
        <v>1</v>
      </c>
      <c r="S2539" t="s">
        <v>12830</v>
      </c>
    </row>
    <row r="2540" spans="1:19" x14ac:dyDescent="0.25">
      <c r="A2540" t="s">
        <v>6673</v>
      </c>
      <c r="B2540" t="s">
        <v>101</v>
      </c>
      <c r="C2540" t="s">
        <v>76</v>
      </c>
      <c r="D2540" t="s">
        <v>102</v>
      </c>
      <c r="E2540" t="s">
        <v>18</v>
      </c>
      <c r="F2540" t="s">
        <v>6674</v>
      </c>
      <c r="G2540" t="s">
        <v>6675</v>
      </c>
      <c r="H2540" t="s">
        <v>6676</v>
      </c>
      <c r="I2540" t="s">
        <v>34</v>
      </c>
      <c r="J2540" t="s">
        <v>419</v>
      </c>
      <c r="K2540" t="s">
        <v>24</v>
      </c>
      <c r="L2540" t="s">
        <v>82</v>
      </c>
      <c r="M2540" t="s">
        <v>6677</v>
      </c>
      <c r="N2540" t="s">
        <v>46</v>
      </c>
      <c r="P2540" t="s">
        <v>12831</v>
      </c>
      <c r="Q2540" t="s">
        <v>10138</v>
      </c>
      <c r="R2540">
        <v>1</v>
      </c>
      <c r="S2540" t="s">
        <v>12830</v>
      </c>
    </row>
    <row r="2541" spans="1:19" x14ac:dyDescent="0.25">
      <c r="A2541" t="s">
        <v>6673</v>
      </c>
      <c r="B2541" t="s">
        <v>101</v>
      </c>
      <c r="C2541" t="s">
        <v>76</v>
      </c>
      <c r="D2541" t="s">
        <v>102</v>
      </c>
      <c r="E2541" t="s">
        <v>18</v>
      </c>
      <c r="F2541" t="s">
        <v>6674</v>
      </c>
      <c r="G2541" t="s">
        <v>6675</v>
      </c>
      <c r="H2541" t="s">
        <v>6676</v>
      </c>
      <c r="I2541" t="s">
        <v>34</v>
      </c>
      <c r="J2541" t="s">
        <v>419</v>
      </c>
      <c r="K2541" t="s">
        <v>24</v>
      </c>
      <c r="L2541" t="s">
        <v>82</v>
      </c>
      <c r="M2541" t="s">
        <v>6677</v>
      </c>
      <c r="N2541" t="s">
        <v>46</v>
      </c>
      <c r="P2541" t="s">
        <v>3303</v>
      </c>
      <c r="Q2541" t="s">
        <v>10138</v>
      </c>
      <c r="R2541">
        <v>1</v>
      </c>
      <c r="S2541" t="s">
        <v>12830</v>
      </c>
    </row>
    <row r="2542" spans="1:19" x14ac:dyDescent="0.25">
      <c r="A2542" t="s">
        <v>6673</v>
      </c>
      <c r="B2542" t="s">
        <v>101</v>
      </c>
      <c r="C2542" t="s">
        <v>76</v>
      </c>
      <c r="D2542" t="s">
        <v>102</v>
      </c>
      <c r="E2542" t="s">
        <v>18</v>
      </c>
      <c r="F2542" t="s">
        <v>6674</v>
      </c>
      <c r="G2542" t="s">
        <v>6675</v>
      </c>
      <c r="H2542" t="s">
        <v>6676</v>
      </c>
      <c r="I2542" t="s">
        <v>34</v>
      </c>
      <c r="J2542" t="s">
        <v>419</v>
      </c>
      <c r="K2542" t="s">
        <v>24</v>
      </c>
      <c r="L2542" t="s">
        <v>82</v>
      </c>
      <c r="M2542" t="s">
        <v>6677</v>
      </c>
      <c r="N2542" t="s">
        <v>46</v>
      </c>
      <c r="P2542" t="s">
        <v>10839</v>
      </c>
      <c r="Q2542" t="s">
        <v>10138</v>
      </c>
      <c r="R2542">
        <v>1</v>
      </c>
      <c r="S2542" t="s">
        <v>12830</v>
      </c>
    </row>
    <row r="2543" spans="1:19" x14ac:dyDescent="0.25">
      <c r="A2543" t="s">
        <v>6673</v>
      </c>
      <c r="B2543" t="s">
        <v>101</v>
      </c>
      <c r="C2543" t="s">
        <v>76</v>
      </c>
      <c r="D2543" t="s">
        <v>102</v>
      </c>
      <c r="E2543" t="s">
        <v>18</v>
      </c>
      <c r="F2543" t="s">
        <v>6674</v>
      </c>
      <c r="G2543" t="s">
        <v>6675</v>
      </c>
      <c r="H2543" t="s">
        <v>6676</v>
      </c>
      <c r="I2543" t="s">
        <v>34</v>
      </c>
      <c r="J2543" t="s">
        <v>419</v>
      </c>
      <c r="K2543" t="s">
        <v>24</v>
      </c>
      <c r="L2543" t="s">
        <v>82</v>
      </c>
      <c r="M2543" t="s">
        <v>6677</v>
      </c>
      <c r="N2543" t="s">
        <v>46</v>
      </c>
      <c r="P2543" t="s">
        <v>12832</v>
      </c>
      <c r="Q2543" t="s">
        <v>10337</v>
      </c>
      <c r="R2543">
        <v>1</v>
      </c>
      <c r="S2543" t="s">
        <v>12830</v>
      </c>
    </row>
    <row r="2544" spans="1:19" x14ac:dyDescent="0.25">
      <c r="A2544" t="s">
        <v>6673</v>
      </c>
      <c r="B2544" t="s">
        <v>101</v>
      </c>
      <c r="C2544" t="s">
        <v>76</v>
      </c>
      <c r="D2544" t="s">
        <v>102</v>
      </c>
      <c r="E2544" t="s">
        <v>18</v>
      </c>
      <c r="F2544" t="s">
        <v>6674</v>
      </c>
      <c r="G2544" t="s">
        <v>6675</v>
      </c>
      <c r="H2544" t="s">
        <v>6676</v>
      </c>
      <c r="I2544" t="s">
        <v>34</v>
      </c>
      <c r="J2544" t="s">
        <v>419</v>
      </c>
      <c r="K2544" t="s">
        <v>24</v>
      </c>
      <c r="L2544" t="s">
        <v>82</v>
      </c>
      <c r="M2544" t="s">
        <v>6677</v>
      </c>
      <c r="N2544" t="s">
        <v>46</v>
      </c>
      <c r="P2544" t="s">
        <v>12833</v>
      </c>
      <c r="Q2544" t="s">
        <v>10441</v>
      </c>
      <c r="R2544">
        <v>1</v>
      </c>
      <c r="S2544" t="s">
        <v>12830</v>
      </c>
    </row>
    <row r="2545" spans="1:19" x14ac:dyDescent="0.25">
      <c r="A2545" t="s">
        <v>6673</v>
      </c>
      <c r="B2545" t="s">
        <v>101</v>
      </c>
      <c r="C2545" t="s">
        <v>76</v>
      </c>
      <c r="D2545" t="s">
        <v>102</v>
      </c>
      <c r="E2545" t="s">
        <v>18</v>
      </c>
      <c r="F2545" t="s">
        <v>6674</v>
      </c>
      <c r="G2545" t="s">
        <v>6675</v>
      </c>
      <c r="H2545" t="s">
        <v>6676</v>
      </c>
      <c r="I2545" t="s">
        <v>34</v>
      </c>
      <c r="J2545" t="s">
        <v>419</v>
      </c>
      <c r="K2545" t="s">
        <v>24</v>
      </c>
      <c r="L2545" t="s">
        <v>82</v>
      </c>
      <c r="M2545" t="s">
        <v>6677</v>
      </c>
      <c r="N2545" t="s">
        <v>46</v>
      </c>
      <c r="P2545" t="s">
        <v>10417</v>
      </c>
      <c r="Q2545" t="s">
        <v>12834</v>
      </c>
      <c r="R2545">
        <v>2</v>
      </c>
      <c r="S2545" t="s">
        <v>12830</v>
      </c>
    </row>
    <row r="2546" spans="1:19" x14ac:dyDescent="0.25">
      <c r="A2546" t="s">
        <v>6673</v>
      </c>
      <c r="B2546" t="s">
        <v>101</v>
      </c>
      <c r="C2546" t="s">
        <v>76</v>
      </c>
      <c r="D2546" t="s">
        <v>102</v>
      </c>
      <c r="E2546" t="s">
        <v>18</v>
      </c>
      <c r="F2546" t="s">
        <v>6674</v>
      </c>
      <c r="G2546" t="s">
        <v>6675</v>
      </c>
      <c r="H2546" t="s">
        <v>6676</v>
      </c>
      <c r="I2546" t="s">
        <v>34</v>
      </c>
      <c r="J2546" t="s">
        <v>419</v>
      </c>
      <c r="K2546" t="s">
        <v>24</v>
      </c>
      <c r="L2546" t="s">
        <v>82</v>
      </c>
      <c r="M2546" t="s">
        <v>6677</v>
      </c>
      <c r="N2546" t="s">
        <v>46</v>
      </c>
      <c r="P2546" t="s">
        <v>12835</v>
      </c>
      <c r="Q2546" t="s">
        <v>12836</v>
      </c>
      <c r="R2546">
        <v>1</v>
      </c>
      <c r="S2546" t="s">
        <v>12830</v>
      </c>
    </row>
    <row r="2547" spans="1:19" x14ac:dyDescent="0.25">
      <c r="A2547" t="s">
        <v>6673</v>
      </c>
      <c r="B2547" t="s">
        <v>101</v>
      </c>
      <c r="C2547" t="s">
        <v>76</v>
      </c>
      <c r="D2547" t="s">
        <v>102</v>
      </c>
      <c r="E2547" t="s">
        <v>18</v>
      </c>
      <c r="F2547" t="s">
        <v>6674</v>
      </c>
      <c r="G2547" t="s">
        <v>6675</v>
      </c>
      <c r="H2547" t="s">
        <v>6676</v>
      </c>
      <c r="I2547" t="s">
        <v>34</v>
      </c>
      <c r="J2547" t="s">
        <v>419</v>
      </c>
      <c r="K2547" t="s">
        <v>24</v>
      </c>
      <c r="L2547" t="s">
        <v>82</v>
      </c>
      <c r="M2547" t="s">
        <v>6677</v>
      </c>
      <c r="N2547" t="s">
        <v>46</v>
      </c>
      <c r="P2547" t="s">
        <v>12837</v>
      </c>
      <c r="Q2547" t="s">
        <v>12836</v>
      </c>
      <c r="R2547">
        <v>1</v>
      </c>
      <c r="S2547" t="s">
        <v>12830</v>
      </c>
    </row>
    <row r="2548" spans="1:19" x14ac:dyDescent="0.25">
      <c r="A2548" t="s">
        <v>8822</v>
      </c>
      <c r="B2548" t="s">
        <v>8823</v>
      </c>
      <c r="C2548" t="s">
        <v>76</v>
      </c>
      <c r="D2548" t="s">
        <v>8824</v>
      </c>
      <c r="E2548" t="s">
        <v>18</v>
      </c>
      <c r="F2548" t="s">
        <v>8825</v>
      </c>
      <c r="G2548" t="s">
        <v>8826</v>
      </c>
      <c r="H2548" t="s">
        <v>8827</v>
      </c>
      <c r="I2548" t="s">
        <v>34</v>
      </c>
      <c r="J2548" t="s">
        <v>412</v>
      </c>
      <c r="K2548" t="s">
        <v>24</v>
      </c>
      <c r="L2548" t="s">
        <v>6270</v>
      </c>
      <c r="M2548" t="s">
        <v>8828</v>
      </c>
      <c r="N2548" t="s">
        <v>46</v>
      </c>
      <c r="P2548" t="s">
        <v>12838</v>
      </c>
      <c r="Q2548" t="s">
        <v>10402</v>
      </c>
      <c r="R2548">
        <v>1</v>
      </c>
      <c r="S2548" t="s">
        <v>12839</v>
      </c>
    </row>
    <row r="2549" spans="1:19" x14ac:dyDescent="0.25">
      <c r="A2549" t="s">
        <v>8822</v>
      </c>
      <c r="B2549" t="s">
        <v>8823</v>
      </c>
      <c r="C2549" t="s">
        <v>76</v>
      </c>
      <c r="D2549" t="s">
        <v>8824</v>
      </c>
      <c r="E2549" t="s">
        <v>18</v>
      </c>
      <c r="F2549" t="s">
        <v>8825</v>
      </c>
      <c r="G2549" t="s">
        <v>8826</v>
      </c>
      <c r="H2549" t="s">
        <v>8827</v>
      </c>
      <c r="I2549" t="s">
        <v>34</v>
      </c>
      <c r="J2549" t="s">
        <v>412</v>
      </c>
      <c r="K2549" t="s">
        <v>24</v>
      </c>
      <c r="L2549" t="s">
        <v>6270</v>
      </c>
      <c r="M2549" t="s">
        <v>8828</v>
      </c>
      <c r="N2549" t="s">
        <v>46</v>
      </c>
      <c r="P2549" t="s">
        <v>12840</v>
      </c>
      <c r="Q2549" t="s">
        <v>10402</v>
      </c>
      <c r="R2549">
        <v>1</v>
      </c>
      <c r="S2549" t="s">
        <v>12839</v>
      </c>
    </row>
    <row r="2550" spans="1:19" x14ac:dyDescent="0.25">
      <c r="A2550" t="s">
        <v>8822</v>
      </c>
      <c r="B2550" t="s">
        <v>8823</v>
      </c>
      <c r="C2550" t="s">
        <v>76</v>
      </c>
      <c r="D2550" t="s">
        <v>8824</v>
      </c>
      <c r="E2550" t="s">
        <v>18</v>
      </c>
      <c r="F2550" t="s">
        <v>8825</v>
      </c>
      <c r="G2550" t="s">
        <v>8826</v>
      </c>
      <c r="H2550" t="s">
        <v>8827</v>
      </c>
      <c r="I2550" t="s">
        <v>34</v>
      </c>
      <c r="J2550" t="s">
        <v>412</v>
      </c>
      <c r="K2550" t="s">
        <v>24</v>
      </c>
      <c r="L2550" t="s">
        <v>6270</v>
      </c>
      <c r="M2550" t="s">
        <v>8828</v>
      </c>
      <c r="N2550" t="s">
        <v>46</v>
      </c>
      <c r="P2550" t="s">
        <v>12841</v>
      </c>
      <c r="Q2550" t="s">
        <v>10402</v>
      </c>
      <c r="R2550">
        <v>1</v>
      </c>
      <c r="S2550" t="s">
        <v>12839</v>
      </c>
    </row>
    <row r="2551" spans="1:19" x14ac:dyDescent="0.25">
      <c r="A2551" t="s">
        <v>2306</v>
      </c>
      <c r="B2551" t="s">
        <v>2307</v>
      </c>
      <c r="C2551" t="s">
        <v>16</v>
      </c>
      <c r="D2551" t="s">
        <v>547</v>
      </c>
      <c r="E2551" t="s">
        <v>18</v>
      </c>
      <c r="F2551" t="s">
        <v>2308</v>
      </c>
      <c r="G2551" t="s">
        <v>2309</v>
      </c>
      <c r="H2551" t="s">
        <v>2310</v>
      </c>
      <c r="I2551" t="s">
        <v>34</v>
      </c>
      <c r="J2551" t="s">
        <v>551</v>
      </c>
      <c r="K2551" t="s">
        <v>24</v>
      </c>
      <c r="L2551" t="s">
        <v>552</v>
      </c>
      <c r="M2551" t="s">
        <v>2311</v>
      </c>
      <c r="N2551" t="s">
        <v>46</v>
      </c>
      <c r="P2551" t="s">
        <v>11110</v>
      </c>
      <c r="Q2551" t="s">
        <v>11901</v>
      </c>
      <c r="R2551">
        <v>1</v>
      </c>
      <c r="S2551" t="s">
        <v>12842</v>
      </c>
    </row>
    <row r="2552" spans="1:19" x14ac:dyDescent="0.25">
      <c r="A2552" t="s">
        <v>4248</v>
      </c>
      <c r="B2552" t="s">
        <v>4249</v>
      </c>
      <c r="C2552" t="s">
        <v>76</v>
      </c>
      <c r="D2552" t="s">
        <v>4250</v>
      </c>
      <c r="E2552" t="s">
        <v>18</v>
      </c>
      <c r="F2552" t="s">
        <v>4251</v>
      </c>
      <c r="G2552" t="s">
        <v>4252</v>
      </c>
      <c r="H2552" t="s">
        <v>4253</v>
      </c>
      <c r="I2552" t="s">
        <v>34</v>
      </c>
      <c r="J2552" t="s">
        <v>1413</v>
      </c>
      <c r="K2552" t="s">
        <v>24</v>
      </c>
      <c r="L2552" t="s">
        <v>114</v>
      </c>
      <c r="M2552" t="s">
        <v>4254</v>
      </c>
      <c r="N2552" t="s">
        <v>46</v>
      </c>
      <c r="P2552" t="s">
        <v>12843</v>
      </c>
      <c r="Q2552" t="s">
        <v>10402</v>
      </c>
      <c r="R2552">
        <v>1</v>
      </c>
      <c r="S2552" t="s">
        <v>12844</v>
      </c>
    </row>
    <row r="2553" spans="1:19" x14ac:dyDescent="0.25">
      <c r="A2553" t="s">
        <v>4248</v>
      </c>
      <c r="B2553" t="s">
        <v>4249</v>
      </c>
      <c r="C2553" t="s">
        <v>76</v>
      </c>
      <c r="D2553" t="s">
        <v>4250</v>
      </c>
      <c r="E2553" t="s">
        <v>18</v>
      </c>
      <c r="F2553" t="s">
        <v>4251</v>
      </c>
      <c r="G2553" t="s">
        <v>4252</v>
      </c>
      <c r="H2553" t="s">
        <v>4253</v>
      </c>
      <c r="I2553" t="s">
        <v>34</v>
      </c>
      <c r="J2553" t="s">
        <v>1413</v>
      </c>
      <c r="K2553" t="s">
        <v>24</v>
      </c>
      <c r="L2553" t="s">
        <v>114</v>
      </c>
      <c r="M2553" t="s">
        <v>4254</v>
      </c>
      <c r="N2553" t="s">
        <v>46</v>
      </c>
      <c r="P2553" t="s">
        <v>12845</v>
      </c>
      <c r="Q2553" t="s">
        <v>10402</v>
      </c>
      <c r="R2553">
        <v>1</v>
      </c>
      <c r="S2553" t="s">
        <v>12844</v>
      </c>
    </row>
    <row r="2554" spans="1:19" x14ac:dyDescent="0.25">
      <c r="A2554" t="s">
        <v>4248</v>
      </c>
      <c r="B2554" t="s">
        <v>4249</v>
      </c>
      <c r="C2554" t="s">
        <v>76</v>
      </c>
      <c r="D2554" t="s">
        <v>4250</v>
      </c>
      <c r="E2554" t="s">
        <v>18</v>
      </c>
      <c r="F2554" t="s">
        <v>4251</v>
      </c>
      <c r="G2554" t="s">
        <v>4252</v>
      </c>
      <c r="H2554" t="s">
        <v>4253</v>
      </c>
      <c r="I2554" t="s">
        <v>34</v>
      </c>
      <c r="J2554" t="s">
        <v>1413</v>
      </c>
      <c r="K2554" t="s">
        <v>24</v>
      </c>
      <c r="L2554" t="s">
        <v>114</v>
      </c>
      <c r="M2554" t="s">
        <v>4254</v>
      </c>
      <c r="N2554" t="s">
        <v>46</v>
      </c>
      <c r="P2554" t="s">
        <v>12846</v>
      </c>
      <c r="Q2554" t="s">
        <v>10255</v>
      </c>
      <c r="R2554">
        <v>1</v>
      </c>
      <c r="S2554" t="s">
        <v>12844</v>
      </c>
    </row>
    <row r="2555" spans="1:19" x14ac:dyDescent="0.25">
      <c r="A2555" t="s">
        <v>4248</v>
      </c>
      <c r="B2555" t="s">
        <v>4249</v>
      </c>
      <c r="C2555" t="s">
        <v>76</v>
      </c>
      <c r="D2555" t="s">
        <v>4250</v>
      </c>
      <c r="E2555" t="s">
        <v>18</v>
      </c>
      <c r="F2555" t="s">
        <v>4251</v>
      </c>
      <c r="G2555" t="s">
        <v>4252</v>
      </c>
      <c r="H2555" t="s">
        <v>4253</v>
      </c>
      <c r="I2555" t="s">
        <v>34</v>
      </c>
      <c r="J2555" t="s">
        <v>1413</v>
      </c>
      <c r="K2555" t="s">
        <v>24</v>
      </c>
      <c r="L2555" t="s">
        <v>114</v>
      </c>
      <c r="M2555" t="s">
        <v>4254</v>
      </c>
      <c r="N2555" t="s">
        <v>46</v>
      </c>
      <c r="P2555" t="s">
        <v>12847</v>
      </c>
      <c r="Q2555" t="s">
        <v>10255</v>
      </c>
      <c r="R2555">
        <v>1</v>
      </c>
      <c r="S2555" t="s">
        <v>12844</v>
      </c>
    </row>
    <row r="2556" spans="1:19" x14ac:dyDescent="0.25">
      <c r="A2556" t="s">
        <v>4259</v>
      </c>
      <c r="B2556" t="s">
        <v>101</v>
      </c>
      <c r="C2556" t="s">
        <v>76</v>
      </c>
      <c r="D2556" t="s">
        <v>102</v>
      </c>
      <c r="E2556" t="s">
        <v>18</v>
      </c>
      <c r="F2556" t="s">
        <v>4260</v>
      </c>
      <c r="G2556" t="s">
        <v>4261</v>
      </c>
      <c r="H2556" t="s">
        <v>4262</v>
      </c>
      <c r="I2556" t="s">
        <v>34</v>
      </c>
      <c r="J2556" t="s">
        <v>776</v>
      </c>
      <c r="K2556" t="s">
        <v>24</v>
      </c>
      <c r="L2556" t="s">
        <v>82</v>
      </c>
      <c r="M2556" t="s">
        <v>4263</v>
      </c>
      <c r="N2556" t="s">
        <v>46</v>
      </c>
      <c r="P2556" t="s">
        <v>12848</v>
      </c>
      <c r="Q2556" t="s">
        <v>10347</v>
      </c>
      <c r="R2556">
        <v>1</v>
      </c>
      <c r="S2556" t="s">
        <v>10565</v>
      </c>
    </row>
    <row r="2557" spans="1:19" x14ac:dyDescent="0.25">
      <c r="A2557" t="s">
        <v>4259</v>
      </c>
      <c r="B2557" t="s">
        <v>101</v>
      </c>
      <c r="C2557" t="s">
        <v>76</v>
      </c>
      <c r="D2557" t="s">
        <v>102</v>
      </c>
      <c r="E2557" t="s">
        <v>18</v>
      </c>
      <c r="F2557" t="s">
        <v>4260</v>
      </c>
      <c r="G2557" t="s">
        <v>4261</v>
      </c>
      <c r="H2557" t="s">
        <v>4262</v>
      </c>
      <c r="I2557" t="s">
        <v>34</v>
      </c>
      <c r="J2557" t="s">
        <v>776</v>
      </c>
      <c r="K2557" t="s">
        <v>24</v>
      </c>
      <c r="L2557" t="s">
        <v>82</v>
      </c>
      <c r="M2557" t="s">
        <v>4263</v>
      </c>
      <c r="N2557" t="s">
        <v>46</v>
      </c>
      <c r="P2557" t="s">
        <v>12849</v>
      </c>
      <c r="Q2557" t="s">
        <v>10193</v>
      </c>
      <c r="R2557">
        <v>1</v>
      </c>
      <c r="S2557" t="s">
        <v>10565</v>
      </c>
    </row>
    <row r="2558" spans="1:19" x14ac:dyDescent="0.25">
      <c r="A2558" t="s">
        <v>4259</v>
      </c>
      <c r="B2558" t="s">
        <v>101</v>
      </c>
      <c r="C2558" t="s">
        <v>76</v>
      </c>
      <c r="D2558" t="s">
        <v>102</v>
      </c>
      <c r="E2558" t="s">
        <v>18</v>
      </c>
      <c r="F2558" t="s">
        <v>4260</v>
      </c>
      <c r="G2558" t="s">
        <v>4261</v>
      </c>
      <c r="H2558" t="s">
        <v>4262</v>
      </c>
      <c r="I2558" t="s">
        <v>34</v>
      </c>
      <c r="J2558" t="s">
        <v>776</v>
      </c>
      <c r="K2558" t="s">
        <v>24</v>
      </c>
      <c r="L2558" t="s">
        <v>82</v>
      </c>
      <c r="M2558" t="s">
        <v>4263</v>
      </c>
      <c r="N2558" t="s">
        <v>46</v>
      </c>
      <c r="P2558" t="s">
        <v>12850</v>
      </c>
      <c r="Q2558" t="s">
        <v>10193</v>
      </c>
      <c r="R2558">
        <v>1</v>
      </c>
      <c r="S2558" t="s">
        <v>10565</v>
      </c>
    </row>
    <row r="2559" spans="1:19" x14ac:dyDescent="0.25">
      <c r="A2559" t="s">
        <v>4259</v>
      </c>
      <c r="B2559" t="s">
        <v>101</v>
      </c>
      <c r="C2559" t="s">
        <v>76</v>
      </c>
      <c r="D2559" t="s">
        <v>102</v>
      </c>
      <c r="E2559" t="s">
        <v>18</v>
      </c>
      <c r="F2559" t="s">
        <v>4260</v>
      </c>
      <c r="G2559" t="s">
        <v>4261</v>
      </c>
      <c r="H2559" t="s">
        <v>4262</v>
      </c>
      <c r="I2559" t="s">
        <v>34</v>
      </c>
      <c r="J2559" t="s">
        <v>776</v>
      </c>
      <c r="K2559" t="s">
        <v>24</v>
      </c>
      <c r="L2559" t="s">
        <v>82</v>
      </c>
      <c r="M2559" t="s">
        <v>4263</v>
      </c>
      <c r="N2559" t="s">
        <v>46</v>
      </c>
      <c r="P2559" t="s">
        <v>12851</v>
      </c>
      <c r="Q2559" t="s">
        <v>10193</v>
      </c>
      <c r="R2559">
        <v>1</v>
      </c>
      <c r="S2559" t="s">
        <v>10565</v>
      </c>
    </row>
    <row r="2560" spans="1:19" x14ac:dyDescent="0.25">
      <c r="A2560" t="s">
        <v>2262</v>
      </c>
      <c r="B2560" t="s">
        <v>2263</v>
      </c>
      <c r="C2560" t="s">
        <v>76</v>
      </c>
      <c r="D2560" t="s">
        <v>2264</v>
      </c>
      <c r="E2560" t="s">
        <v>18</v>
      </c>
      <c r="F2560" t="s">
        <v>2265</v>
      </c>
      <c r="G2560" t="s">
        <v>2266</v>
      </c>
      <c r="H2560" t="s">
        <v>2267</v>
      </c>
      <c r="I2560" t="s">
        <v>34</v>
      </c>
      <c r="J2560" t="s">
        <v>1056</v>
      </c>
      <c r="K2560" t="s">
        <v>24</v>
      </c>
      <c r="L2560" t="s">
        <v>224</v>
      </c>
      <c r="M2560" t="s">
        <v>2268</v>
      </c>
      <c r="N2560" t="s">
        <v>46</v>
      </c>
      <c r="P2560" t="s">
        <v>12432</v>
      </c>
      <c r="Q2560" t="s">
        <v>10165</v>
      </c>
      <c r="R2560">
        <v>1</v>
      </c>
      <c r="S2560" t="s">
        <v>10263</v>
      </c>
    </row>
    <row r="2561" spans="1:19" x14ac:dyDescent="0.25">
      <c r="A2561" t="s">
        <v>2262</v>
      </c>
      <c r="B2561" t="s">
        <v>2263</v>
      </c>
      <c r="C2561" t="s">
        <v>76</v>
      </c>
      <c r="D2561" t="s">
        <v>2264</v>
      </c>
      <c r="E2561" t="s">
        <v>18</v>
      </c>
      <c r="F2561" t="s">
        <v>2265</v>
      </c>
      <c r="G2561" t="s">
        <v>2266</v>
      </c>
      <c r="H2561" t="s">
        <v>2267</v>
      </c>
      <c r="I2561" t="s">
        <v>34</v>
      </c>
      <c r="J2561" t="s">
        <v>1056</v>
      </c>
      <c r="K2561" t="s">
        <v>24</v>
      </c>
      <c r="L2561" t="s">
        <v>224</v>
      </c>
      <c r="M2561" t="s">
        <v>2268</v>
      </c>
      <c r="N2561" t="s">
        <v>46</v>
      </c>
      <c r="P2561" t="s">
        <v>12435</v>
      </c>
      <c r="Q2561" t="s">
        <v>10165</v>
      </c>
      <c r="R2561">
        <v>1</v>
      </c>
      <c r="S2561" t="s">
        <v>10263</v>
      </c>
    </row>
    <row r="2562" spans="1:19" x14ac:dyDescent="0.25">
      <c r="A2562" t="s">
        <v>2262</v>
      </c>
      <c r="B2562" t="s">
        <v>2263</v>
      </c>
      <c r="C2562" t="s">
        <v>76</v>
      </c>
      <c r="D2562" t="s">
        <v>2264</v>
      </c>
      <c r="E2562" t="s">
        <v>18</v>
      </c>
      <c r="F2562" t="s">
        <v>2265</v>
      </c>
      <c r="G2562" t="s">
        <v>2266</v>
      </c>
      <c r="H2562" t="s">
        <v>2267</v>
      </c>
      <c r="I2562" t="s">
        <v>34</v>
      </c>
      <c r="J2562" t="s">
        <v>1056</v>
      </c>
      <c r="K2562" t="s">
        <v>24</v>
      </c>
      <c r="L2562" t="s">
        <v>224</v>
      </c>
      <c r="M2562" t="s">
        <v>2268</v>
      </c>
      <c r="N2562" t="s">
        <v>46</v>
      </c>
      <c r="P2562" t="s">
        <v>12427</v>
      </c>
      <c r="Q2562" t="s">
        <v>10676</v>
      </c>
      <c r="R2562">
        <v>1</v>
      </c>
      <c r="S2562" t="s">
        <v>10263</v>
      </c>
    </row>
    <row r="2563" spans="1:19" x14ac:dyDescent="0.25">
      <c r="A2563" t="s">
        <v>2262</v>
      </c>
      <c r="B2563" t="s">
        <v>2263</v>
      </c>
      <c r="C2563" t="s">
        <v>76</v>
      </c>
      <c r="D2563" t="s">
        <v>2264</v>
      </c>
      <c r="E2563" t="s">
        <v>18</v>
      </c>
      <c r="F2563" t="s">
        <v>2265</v>
      </c>
      <c r="G2563" t="s">
        <v>2266</v>
      </c>
      <c r="H2563" t="s">
        <v>2267</v>
      </c>
      <c r="I2563" t="s">
        <v>34</v>
      </c>
      <c r="J2563" t="s">
        <v>1056</v>
      </c>
      <c r="K2563" t="s">
        <v>24</v>
      </c>
      <c r="L2563" t="s">
        <v>224</v>
      </c>
      <c r="M2563" t="s">
        <v>2268</v>
      </c>
      <c r="N2563" t="s">
        <v>46</v>
      </c>
      <c r="P2563" t="s">
        <v>12430</v>
      </c>
      <c r="Q2563" t="s">
        <v>10676</v>
      </c>
      <c r="R2563">
        <v>1</v>
      </c>
      <c r="S2563" t="s">
        <v>10263</v>
      </c>
    </row>
    <row r="2564" spans="1:19" x14ac:dyDescent="0.25">
      <c r="A2564" t="s">
        <v>2262</v>
      </c>
      <c r="B2564" t="s">
        <v>2263</v>
      </c>
      <c r="C2564" t="s">
        <v>76</v>
      </c>
      <c r="D2564" t="s">
        <v>2264</v>
      </c>
      <c r="E2564" t="s">
        <v>18</v>
      </c>
      <c r="F2564" t="s">
        <v>2265</v>
      </c>
      <c r="G2564" t="s">
        <v>2266</v>
      </c>
      <c r="H2564" t="s">
        <v>2267</v>
      </c>
      <c r="I2564" t="s">
        <v>34</v>
      </c>
      <c r="J2564" t="s">
        <v>1056</v>
      </c>
      <c r="K2564" t="s">
        <v>24</v>
      </c>
      <c r="L2564" t="s">
        <v>224</v>
      </c>
      <c r="M2564" t="s">
        <v>2268</v>
      </c>
      <c r="N2564" t="s">
        <v>46</v>
      </c>
      <c r="P2564" t="s">
        <v>12852</v>
      </c>
      <c r="Q2564" t="s">
        <v>10676</v>
      </c>
      <c r="R2564">
        <v>1</v>
      </c>
      <c r="S2564" t="s">
        <v>10263</v>
      </c>
    </row>
    <row r="2565" spans="1:19" x14ac:dyDescent="0.25">
      <c r="A2565" t="s">
        <v>8153</v>
      </c>
      <c r="B2565" t="s">
        <v>8154</v>
      </c>
      <c r="C2565" t="s">
        <v>16</v>
      </c>
      <c r="D2565" t="s">
        <v>8155</v>
      </c>
      <c r="E2565" t="s">
        <v>18</v>
      </c>
      <c r="F2565" t="s">
        <v>8156</v>
      </c>
      <c r="G2565" t="s">
        <v>8157</v>
      </c>
      <c r="H2565" t="s">
        <v>8158</v>
      </c>
      <c r="I2565" t="s">
        <v>34</v>
      </c>
      <c r="J2565" t="s">
        <v>2783</v>
      </c>
      <c r="K2565" t="s">
        <v>24</v>
      </c>
      <c r="L2565" t="s">
        <v>224</v>
      </c>
      <c r="M2565" t="s">
        <v>8159</v>
      </c>
      <c r="N2565" t="s">
        <v>46</v>
      </c>
      <c r="P2565" t="s">
        <v>12853</v>
      </c>
      <c r="Q2565" t="s">
        <v>11895</v>
      </c>
      <c r="R2565">
        <v>1</v>
      </c>
      <c r="S2565" t="s">
        <v>12854</v>
      </c>
    </row>
    <row r="2566" spans="1:19" x14ac:dyDescent="0.25">
      <c r="A2566" t="s">
        <v>8153</v>
      </c>
      <c r="B2566" t="s">
        <v>8154</v>
      </c>
      <c r="C2566" t="s">
        <v>16</v>
      </c>
      <c r="D2566" t="s">
        <v>8155</v>
      </c>
      <c r="E2566" t="s">
        <v>18</v>
      </c>
      <c r="F2566" t="s">
        <v>8156</v>
      </c>
      <c r="G2566" t="s">
        <v>8157</v>
      </c>
      <c r="H2566" t="s">
        <v>8158</v>
      </c>
      <c r="I2566" t="s">
        <v>34</v>
      </c>
      <c r="J2566" t="s">
        <v>2783</v>
      </c>
      <c r="K2566" t="s">
        <v>24</v>
      </c>
      <c r="L2566" t="s">
        <v>224</v>
      </c>
      <c r="M2566" t="s">
        <v>8159</v>
      </c>
      <c r="N2566" t="s">
        <v>46</v>
      </c>
      <c r="P2566" t="s">
        <v>10734</v>
      </c>
      <c r="Q2566" t="s">
        <v>11895</v>
      </c>
      <c r="R2566">
        <v>1</v>
      </c>
      <c r="S2566" t="s">
        <v>12854</v>
      </c>
    </row>
    <row r="2567" spans="1:19" x14ac:dyDescent="0.25">
      <c r="A2567" t="s">
        <v>8153</v>
      </c>
      <c r="B2567" t="s">
        <v>8154</v>
      </c>
      <c r="C2567" t="s">
        <v>16</v>
      </c>
      <c r="D2567" t="s">
        <v>8155</v>
      </c>
      <c r="E2567" t="s">
        <v>18</v>
      </c>
      <c r="F2567" t="s">
        <v>8156</v>
      </c>
      <c r="G2567" t="s">
        <v>8157</v>
      </c>
      <c r="H2567" t="s">
        <v>8158</v>
      </c>
      <c r="I2567" t="s">
        <v>34</v>
      </c>
      <c r="J2567" t="s">
        <v>2783</v>
      </c>
      <c r="K2567" t="s">
        <v>24</v>
      </c>
      <c r="L2567" t="s">
        <v>224</v>
      </c>
      <c r="M2567" t="s">
        <v>8159</v>
      </c>
      <c r="N2567" t="s">
        <v>46</v>
      </c>
      <c r="P2567" t="s">
        <v>12855</v>
      </c>
      <c r="Q2567" t="s">
        <v>11895</v>
      </c>
      <c r="R2567">
        <v>1</v>
      </c>
      <c r="S2567" t="s">
        <v>12854</v>
      </c>
    </row>
    <row r="2568" spans="1:19" x14ac:dyDescent="0.25">
      <c r="A2568" t="s">
        <v>8153</v>
      </c>
      <c r="B2568" t="s">
        <v>8154</v>
      </c>
      <c r="C2568" t="s">
        <v>16</v>
      </c>
      <c r="D2568" t="s">
        <v>8155</v>
      </c>
      <c r="E2568" t="s">
        <v>18</v>
      </c>
      <c r="F2568" t="s">
        <v>8156</v>
      </c>
      <c r="G2568" t="s">
        <v>8157</v>
      </c>
      <c r="H2568" t="s">
        <v>8158</v>
      </c>
      <c r="I2568" t="s">
        <v>34</v>
      </c>
      <c r="J2568" t="s">
        <v>2783</v>
      </c>
      <c r="K2568" t="s">
        <v>24</v>
      </c>
      <c r="L2568" t="s">
        <v>224</v>
      </c>
      <c r="M2568" t="s">
        <v>8159</v>
      </c>
      <c r="N2568" t="s">
        <v>46</v>
      </c>
      <c r="P2568" t="s">
        <v>10449</v>
      </c>
      <c r="Q2568" t="s">
        <v>12856</v>
      </c>
      <c r="R2568">
        <v>2</v>
      </c>
      <c r="S2568" t="s">
        <v>12854</v>
      </c>
    </row>
    <row r="2569" spans="1:19" x14ac:dyDescent="0.25">
      <c r="A2569" t="s">
        <v>8153</v>
      </c>
      <c r="B2569" t="s">
        <v>8154</v>
      </c>
      <c r="C2569" t="s">
        <v>16</v>
      </c>
      <c r="D2569" t="s">
        <v>8155</v>
      </c>
      <c r="E2569" t="s">
        <v>18</v>
      </c>
      <c r="F2569" t="s">
        <v>8156</v>
      </c>
      <c r="G2569" t="s">
        <v>8157</v>
      </c>
      <c r="H2569" t="s">
        <v>8158</v>
      </c>
      <c r="I2569" t="s">
        <v>34</v>
      </c>
      <c r="J2569" t="s">
        <v>2783</v>
      </c>
      <c r="K2569" t="s">
        <v>24</v>
      </c>
      <c r="L2569" t="s">
        <v>224</v>
      </c>
      <c r="M2569" t="s">
        <v>8159</v>
      </c>
      <c r="N2569" t="s">
        <v>46</v>
      </c>
      <c r="P2569" t="s">
        <v>11962</v>
      </c>
      <c r="Q2569" t="s">
        <v>12857</v>
      </c>
      <c r="R2569">
        <v>3</v>
      </c>
      <c r="S2569" t="s">
        <v>12854</v>
      </c>
    </row>
    <row r="2570" spans="1:19" x14ac:dyDescent="0.25">
      <c r="A2570" t="s">
        <v>8153</v>
      </c>
      <c r="B2570" t="s">
        <v>8154</v>
      </c>
      <c r="C2570" t="s">
        <v>16</v>
      </c>
      <c r="D2570" t="s">
        <v>8155</v>
      </c>
      <c r="E2570" t="s">
        <v>18</v>
      </c>
      <c r="F2570" t="s">
        <v>8156</v>
      </c>
      <c r="G2570" t="s">
        <v>8157</v>
      </c>
      <c r="H2570" t="s">
        <v>8158</v>
      </c>
      <c r="I2570" t="s">
        <v>34</v>
      </c>
      <c r="J2570" t="s">
        <v>2783</v>
      </c>
      <c r="K2570" t="s">
        <v>24</v>
      </c>
      <c r="L2570" t="s">
        <v>224</v>
      </c>
      <c r="M2570" t="s">
        <v>8159</v>
      </c>
      <c r="N2570" t="s">
        <v>46</v>
      </c>
      <c r="P2570" t="s">
        <v>10438</v>
      </c>
      <c r="Q2570" t="s">
        <v>11895</v>
      </c>
      <c r="R2570">
        <v>1</v>
      </c>
      <c r="S2570" t="s">
        <v>12854</v>
      </c>
    </row>
    <row r="2571" spans="1:19" x14ac:dyDescent="0.25">
      <c r="A2571" t="s">
        <v>8153</v>
      </c>
      <c r="B2571" t="s">
        <v>8154</v>
      </c>
      <c r="C2571" t="s">
        <v>16</v>
      </c>
      <c r="D2571" t="s">
        <v>8155</v>
      </c>
      <c r="E2571" t="s">
        <v>18</v>
      </c>
      <c r="F2571" t="s">
        <v>8156</v>
      </c>
      <c r="G2571" t="s">
        <v>8157</v>
      </c>
      <c r="H2571" t="s">
        <v>8158</v>
      </c>
      <c r="I2571" t="s">
        <v>34</v>
      </c>
      <c r="J2571" t="s">
        <v>2783</v>
      </c>
      <c r="K2571" t="s">
        <v>24</v>
      </c>
      <c r="L2571" t="s">
        <v>224</v>
      </c>
      <c r="M2571" t="s">
        <v>8159</v>
      </c>
      <c r="N2571" t="s">
        <v>46</v>
      </c>
      <c r="P2571" t="s">
        <v>12858</v>
      </c>
      <c r="Q2571" t="s">
        <v>11895</v>
      </c>
      <c r="R2571">
        <v>1</v>
      </c>
      <c r="S2571" t="s">
        <v>12854</v>
      </c>
    </row>
    <row r="2572" spans="1:19" x14ac:dyDescent="0.25">
      <c r="A2572" t="s">
        <v>8153</v>
      </c>
      <c r="B2572" t="s">
        <v>8154</v>
      </c>
      <c r="C2572" t="s">
        <v>16</v>
      </c>
      <c r="D2572" t="s">
        <v>8155</v>
      </c>
      <c r="E2572" t="s">
        <v>18</v>
      </c>
      <c r="F2572" t="s">
        <v>8156</v>
      </c>
      <c r="G2572" t="s">
        <v>8157</v>
      </c>
      <c r="H2572" t="s">
        <v>8158</v>
      </c>
      <c r="I2572" t="s">
        <v>34</v>
      </c>
      <c r="J2572" t="s">
        <v>2783</v>
      </c>
      <c r="K2572" t="s">
        <v>24</v>
      </c>
      <c r="L2572" t="s">
        <v>224</v>
      </c>
      <c r="M2572" t="s">
        <v>8159</v>
      </c>
      <c r="N2572" t="s">
        <v>46</v>
      </c>
      <c r="P2572" t="s">
        <v>11796</v>
      </c>
      <c r="Q2572" t="s">
        <v>11895</v>
      </c>
      <c r="R2572">
        <v>1</v>
      </c>
      <c r="S2572" t="s">
        <v>12854</v>
      </c>
    </row>
    <row r="2573" spans="1:19" x14ac:dyDescent="0.25">
      <c r="A2573" t="s">
        <v>8153</v>
      </c>
      <c r="B2573" t="s">
        <v>8154</v>
      </c>
      <c r="C2573" t="s">
        <v>16</v>
      </c>
      <c r="D2573" t="s">
        <v>8155</v>
      </c>
      <c r="E2573" t="s">
        <v>18</v>
      </c>
      <c r="F2573" t="s">
        <v>8156</v>
      </c>
      <c r="G2573" t="s">
        <v>8157</v>
      </c>
      <c r="H2573" t="s">
        <v>8158</v>
      </c>
      <c r="I2573" t="s">
        <v>34</v>
      </c>
      <c r="J2573" t="s">
        <v>2783</v>
      </c>
      <c r="K2573" t="s">
        <v>24</v>
      </c>
      <c r="L2573" t="s">
        <v>224</v>
      </c>
      <c r="M2573" t="s">
        <v>8159</v>
      </c>
      <c r="N2573" t="s">
        <v>46</v>
      </c>
      <c r="P2573" t="s">
        <v>10317</v>
      </c>
      <c r="Q2573" t="s">
        <v>12856</v>
      </c>
      <c r="R2573">
        <v>2</v>
      </c>
      <c r="S2573" t="s">
        <v>12854</v>
      </c>
    </row>
    <row r="2574" spans="1:19" x14ac:dyDescent="0.25">
      <c r="A2574" t="s">
        <v>8153</v>
      </c>
      <c r="B2574" t="s">
        <v>8154</v>
      </c>
      <c r="C2574" t="s">
        <v>16</v>
      </c>
      <c r="D2574" t="s">
        <v>8155</v>
      </c>
      <c r="E2574" t="s">
        <v>18</v>
      </c>
      <c r="F2574" t="s">
        <v>8156</v>
      </c>
      <c r="G2574" t="s">
        <v>8157</v>
      </c>
      <c r="H2574" t="s">
        <v>8158</v>
      </c>
      <c r="I2574" t="s">
        <v>34</v>
      </c>
      <c r="J2574" t="s">
        <v>2783</v>
      </c>
      <c r="K2574" t="s">
        <v>24</v>
      </c>
      <c r="L2574" t="s">
        <v>224</v>
      </c>
      <c r="M2574" t="s">
        <v>8159</v>
      </c>
      <c r="N2574" t="s">
        <v>46</v>
      </c>
      <c r="P2574" t="s">
        <v>10142</v>
      </c>
      <c r="Q2574" t="s">
        <v>11895</v>
      </c>
      <c r="R2574">
        <v>1</v>
      </c>
      <c r="S2574" t="s">
        <v>12854</v>
      </c>
    </row>
    <row r="2575" spans="1:19" x14ac:dyDescent="0.25">
      <c r="A2575" t="s">
        <v>8153</v>
      </c>
      <c r="B2575" t="s">
        <v>8154</v>
      </c>
      <c r="C2575" t="s">
        <v>16</v>
      </c>
      <c r="D2575" t="s">
        <v>8155</v>
      </c>
      <c r="E2575" t="s">
        <v>18</v>
      </c>
      <c r="F2575" t="s">
        <v>8156</v>
      </c>
      <c r="G2575" t="s">
        <v>8157</v>
      </c>
      <c r="H2575" t="s">
        <v>8158</v>
      </c>
      <c r="I2575" t="s">
        <v>34</v>
      </c>
      <c r="J2575" t="s">
        <v>2783</v>
      </c>
      <c r="K2575" t="s">
        <v>24</v>
      </c>
      <c r="L2575" t="s">
        <v>224</v>
      </c>
      <c r="M2575" t="s">
        <v>8159</v>
      </c>
      <c r="N2575" t="s">
        <v>46</v>
      </c>
      <c r="P2575" t="s">
        <v>11911</v>
      </c>
      <c r="Q2575" t="s">
        <v>10316</v>
      </c>
      <c r="R2575">
        <v>1</v>
      </c>
      <c r="S2575" t="s">
        <v>12854</v>
      </c>
    </row>
    <row r="2576" spans="1:19" x14ac:dyDescent="0.25">
      <c r="A2576" t="s">
        <v>8153</v>
      </c>
      <c r="B2576" t="s">
        <v>8154</v>
      </c>
      <c r="C2576" t="s">
        <v>16</v>
      </c>
      <c r="D2576" t="s">
        <v>8155</v>
      </c>
      <c r="E2576" t="s">
        <v>18</v>
      </c>
      <c r="F2576" t="s">
        <v>8156</v>
      </c>
      <c r="G2576" t="s">
        <v>8157</v>
      </c>
      <c r="H2576" t="s">
        <v>8158</v>
      </c>
      <c r="I2576" t="s">
        <v>34</v>
      </c>
      <c r="J2576" t="s">
        <v>2783</v>
      </c>
      <c r="K2576" t="s">
        <v>24</v>
      </c>
      <c r="L2576" t="s">
        <v>224</v>
      </c>
      <c r="M2576" t="s">
        <v>8159</v>
      </c>
      <c r="N2576" t="s">
        <v>46</v>
      </c>
      <c r="P2576" t="s">
        <v>12859</v>
      </c>
      <c r="Q2576" t="s">
        <v>10316</v>
      </c>
      <c r="R2576">
        <v>1</v>
      </c>
      <c r="S2576" t="s">
        <v>12854</v>
      </c>
    </row>
    <row r="2577" spans="1:19" x14ac:dyDescent="0.25">
      <c r="A2577" t="s">
        <v>8153</v>
      </c>
      <c r="B2577" t="s">
        <v>8154</v>
      </c>
      <c r="C2577" t="s">
        <v>16</v>
      </c>
      <c r="D2577" t="s">
        <v>8155</v>
      </c>
      <c r="E2577" t="s">
        <v>18</v>
      </c>
      <c r="F2577" t="s">
        <v>8156</v>
      </c>
      <c r="G2577" t="s">
        <v>8157</v>
      </c>
      <c r="H2577" t="s">
        <v>8158</v>
      </c>
      <c r="I2577" t="s">
        <v>34</v>
      </c>
      <c r="J2577" t="s">
        <v>2783</v>
      </c>
      <c r="K2577" t="s">
        <v>24</v>
      </c>
      <c r="L2577" t="s">
        <v>224</v>
      </c>
      <c r="M2577" t="s">
        <v>8159</v>
      </c>
      <c r="N2577" t="s">
        <v>46</v>
      </c>
      <c r="P2577" t="s">
        <v>12860</v>
      </c>
      <c r="Q2577" t="s">
        <v>10306</v>
      </c>
      <c r="R2577">
        <v>1</v>
      </c>
      <c r="S2577" t="s">
        <v>12854</v>
      </c>
    </row>
    <row r="2578" spans="1:19" x14ac:dyDescent="0.25">
      <c r="A2578" t="s">
        <v>8153</v>
      </c>
      <c r="B2578" t="s">
        <v>8154</v>
      </c>
      <c r="C2578" t="s">
        <v>16</v>
      </c>
      <c r="D2578" t="s">
        <v>8155</v>
      </c>
      <c r="E2578" t="s">
        <v>18</v>
      </c>
      <c r="F2578" t="s">
        <v>8156</v>
      </c>
      <c r="G2578" t="s">
        <v>8157</v>
      </c>
      <c r="H2578" t="s">
        <v>8158</v>
      </c>
      <c r="I2578" t="s">
        <v>34</v>
      </c>
      <c r="J2578" t="s">
        <v>2783</v>
      </c>
      <c r="K2578" t="s">
        <v>24</v>
      </c>
      <c r="L2578" t="s">
        <v>224</v>
      </c>
      <c r="M2578" t="s">
        <v>8159</v>
      </c>
      <c r="N2578" t="s">
        <v>46</v>
      </c>
      <c r="P2578" t="s">
        <v>12861</v>
      </c>
      <c r="Q2578" t="s">
        <v>10306</v>
      </c>
      <c r="R2578">
        <v>1</v>
      </c>
      <c r="S2578" t="s">
        <v>12854</v>
      </c>
    </row>
    <row r="2579" spans="1:19" x14ac:dyDescent="0.25">
      <c r="A2579" t="s">
        <v>8153</v>
      </c>
      <c r="B2579" t="s">
        <v>8154</v>
      </c>
      <c r="C2579" t="s">
        <v>16</v>
      </c>
      <c r="D2579" t="s">
        <v>8155</v>
      </c>
      <c r="E2579" t="s">
        <v>18</v>
      </c>
      <c r="F2579" t="s">
        <v>8156</v>
      </c>
      <c r="G2579" t="s">
        <v>8157</v>
      </c>
      <c r="H2579" t="s">
        <v>8158</v>
      </c>
      <c r="I2579" t="s">
        <v>34</v>
      </c>
      <c r="J2579" t="s">
        <v>2783</v>
      </c>
      <c r="K2579" t="s">
        <v>24</v>
      </c>
      <c r="L2579" t="s">
        <v>224</v>
      </c>
      <c r="M2579" t="s">
        <v>8159</v>
      </c>
      <c r="N2579" t="s">
        <v>46</v>
      </c>
      <c r="P2579" t="s">
        <v>12550</v>
      </c>
      <c r="Q2579" t="s">
        <v>10306</v>
      </c>
      <c r="R2579">
        <v>1</v>
      </c>
      <c r="S2579" t="s">
        <v>12854</v>
      </c>
    </row>
    <row r="2580" spans="1:19" x14ac:dyDescent="0.25">
      <c r="A2580" t="s">
        <v>8153</v>
      </c>
      <c r="B2580" t="s">
        <v>8154</v>
      </c>
      <c r="C2580" t="s">
        <v>16</v>
      </c>
      <c r="D2580" t="s">
        <v>8155</v>
      </c>
      <c r="E2580" t="s">
        <v>18</v>
      </c>
      <c r="F2580" t="s">
        <v>8156</v>
      </c>
      <c r="G2580" t="s">
        <v>8157</v>
      </c>
      <c r="H2580" t="s">
        <v>8158</v>
      </c>
      <c r="I2580" t="s">
        <v>34</v>
      </c>
      <c r="J2580" t="s">
        <v>2783</v>
      </c>
      <c r="K2580" t="s">
        <v>24</v>
      </c>
      <c r="L2580" t="s">
        <v>224</v>
      </c>
      <c r="M2580" t="s">
        <v>8159</v>
      </c>
      <c r="N2580" t="s">
        <v>46</v>
      </c>
      <c r="P2580" t="s">
        <v>12862</v>
      </c>
      <c r="Q2580" t="s">
        <v>10306</v>
      </c>
      <c r="R2580">
        <v>1</v>
      </c>
      <c r="S2580" t="s">
        <v>12854</v>
      </c>
    </row>
    <row r="2581" spans="1:19" x14ac:dyDescent="0.25">
      <c r="A2581" t="s">
        <v>8153</v>
      </c>
      <c r="B2581" t="s">
        <v>8154</v>
      </c>
      <c r="C2581" t="s">
        <v>16</v>
      </c>
      <c r="D2581" t="s">
        <v>8155</v>
      </c>
      <c r="E2581" t="s">
        <v>18</v>
      </c>
      <c r="F2581" t="s">
        <v>8156</v>
      </c>
      <c r="G2581" t="s">
        <v>8157</v>
      </c>
      <c r="H2581" t="s">
        <v>8158</v>
      </c>
      <c r="I2581" t="s">
        <v>34</v>
      </c>
      <c r="J2581" t="s">
        <v>2783</v>
      </c>
      <c r="K2581" t="s">
        <v>24</v>
      </c>
      <c r="L2581" t="s">
        <v>224</v>
      </c>
      <c r="M2581" t="s">
        <v>8159</v>
      </c>
      <c r="N2581" t="s">
        <v>46</v>
      </c>
      <c r="P2581" t="s">
        <v>12863</v>
      </c>
      <c r="Q2581" t="s">
        <v>10306</v>
      </c>
      <c r="R2581">
        <v>1</v>
      </c>
      <c r="S2581" t="s">
        <v>12854</v>
      </c>
    </row>
    <row r="2582" spans="1:19" x14ac:dyDescent="0.25">
      <c r="A2582" t="s">
        <v>8153</v>
      </c>
      <c r="B2582" t="s">
        <v>8154</v>
      </c>
      <c r="C2582" t="s">
        <v>16</v>
      </c>
      <c r="D2582" t="s">
        <v>8155</v>
      </c>
      <c r="E2582" t="s">
        <v>18</v>
      </c>
      <c r="F2582" t="s">
        <v>8156</v>
      </c>
      <c r="G2582" t="s">
        <v>8157</v>
      </c>
      <c r="H2582" t="s">
        <v>8158</v>
      </c>
      <c r="I2582" t="s">
        <v>34</v>
      </c>
      <c r="J2582" t="s">
        <v>2783</v>
      </c>
      <c r="K2582" t="s">
        <v>24</v>
      </c>
      <c r="L2582" t="s">
        <v>224</v>
      </c>
      <c r="M2582" t="s">
        <v>8159</v>
      </c>
      <c r="N2582" t="s">
        <v>46</v>
      </c>
      <c r="P2582" t="s">
        <v>12864</v>
      </c>
      <c r="Q2582" t="s">
        <v>10306</v>
      </c>
      <c r="R2582">
        <v>1</v>
      </c>
      <c r="S2582" t="s">
        <v>12854</v>
      </c>
    </row>
    <row r="2583" spans="1:19" x14ac:dyDescent="0.25">
      <c r="A2583" t="s">
        <v>8153</v>
      </c>
      <c r="B2583" t="s">
        <v>8154</v>
      </c>
      <c r="C2583" t="s">
        <v>16</v>
      </c>
      <c r="D2583" t="s">
        <v>8155</v>
      </c>
      <c r="E2583" t="s">
        <v>18</v>
      </c>
      <c r="F2583" t="s">
        <v>8156</v>
      </c>
      <c r="G2583" t="s">
        <v>8157</v>
      </c>
      <c r="H2583" t="s">
        <v>8158</v>
      </c>
      <c r="I2583" t="s">
        <v>34</v>
      </c>
      <c r="J2583" t="s">
        <v>2783</v>
      </c>
      <c r="K2583" t="s">
        <v>24</v>
      </c>
      <c r="L2583" t="s">
        <v>224</v>
      </c>
      <c r="M2583" t="s">
        <v>8159</v>
      </c>
      <c r="N2583" t="s">
        <v>46</v>
      </c>
      <c r="P2583" t="s">
        <v>12105</v>
      </c>
      <c r="Q2583" t="s">
        <v>12865</v>
      </c>
      <c r="R2583">
        <v>2</v>
      </c>
      <c r="S2583" t="s">
        <v>12854</v>
      </c>
    </row>
    <row r="2584" spans="1:19" x14ac:dyDescent="0.25">
      <c r="A2584" t="s">
        <v>8153</v>
      </c>
      <c r="B2584" t="s">
        <v>8154</v>
      </c>
      <c r="C2584" t="s">
        <v>16</v>
      </c>
      <c r="D2584" t="s">
        <v>8155</v>
      </c>
      <c r="E2584" t="s">
        <v>18</v>
      </c>
      <c r="F2584" t="s">
        <v>8156</v>
      </c>
      <c r="G2584" t="s">
        <v>8157</v>
      </c>
      <c r="H2584" t="s">
        <v>8158</v>
      </c>
      <c r="I2584" t="s">
        <v>34</v>
      </c>
      <c r="J2584" t="s">
        <v>2783</v>
      </c>
      <c r="K2584" t="s">
        <v>24</v>
      </c>
      <c r="L2584" t="s">
        <v>224</v>
      </c>
      <c r="M2584" t="s">
        <v>8159</v>
      </c>
      <c r="N2584" t="s">
        <v>46</v>
      </c>
      <c r="P2584" t="s">
        <v>12866</v>
      </c>
      <c r="Q2584" t="s">
        <v>10329</v>
      </c>
      <c r="R2584">
        <v>1</v>
      </c>
      <c r="S2584" t="s">
        <v>12854</v>
      </c>
    </row>
    <row r="2585" spans="1:19" x14ac:dyDescent="0.25">
      <c r="A2585" t="s">
        <v>8153</v>
      </c>
      <c r="B2585" t="s">
        <v>8154</v>
      </c>
      <c r="C2585" t="s">
        <v>16</v>
      </c>
      <c r="D2585" t="s">
        <v>8155</v>
      </c>
      <c r="E2585" t="s">
        <v>18</v>
      </c>
      <c r="F2585" t="s">
        <v>8156</v>
      </c>
      <c r="G2585" t="s">
        <v>8157</v>
      </c>
      <c r="H2585" t="s">
        <v>8158</v>
      </c>
      <c r="I2585" t="s">
        <v>34</v>
      </c>
      <c r="J2585" t="s">
        <v>2783</v>
      </c>
      <c r="K2585" t="s">
        <v>24</v>
      </c>
      <c r="L2585" t="s">
        <v>224</v>
      </c>
      <c r="M2585" t="s">
        <v>8159</v>
      </c>
      <c r="N2585" t="s">
        <v>46</v>
      </c>
      <c r="P2585" t="s">
        <v>12867</v>
      </c>
      <c r="Q2585" t="s">
        <v>10850</v>
      </c>
      <c r="R2585">
        <v>1</v>
      </c>
      <c r="S2585" t="s">
        <v>12854</v>
      </c>
    </row>
    <row r="2586" spans="1:19" x14ac:dyDescent="0.25">
      <c r="A2586" t="s">
        <v>8153</v>
      </c>
      <c r="B2586" t="s">
        <v>8154</v>
      </c>
      <c r="C2586" t="s">
        <v>16</v>
      </c>
      <c r="D2586" t="s">
        <v>8155</v>
      </c>
      <c r="E2586" t="s">
        <v>18</v>
      </c>
      <c r="F2586" t="s">
        <v>8156</v>
      </c>
      <c r="G2586" t="s">
        <v>8157</v>
      </c>
      <c r="H2586" t="s">
        <v>8158</v>
      </c>
      <c r="I2586" t="s">
        <v>34</v>
      </c>
      <c r="J2586" t="s">
        <v>2783</v>
      </c>
      <c r="K2586" t="s">
        <v>24</v>
      </c>
      <c r="L2586" t="s">
        <v>224</v>
      </c>
      <c r="M2586" t="s">
        <v>8159</v>
      </c>
      <c r="N2586" t="s">
        <v>46</v>
      </c>
      <c r="P2586" t="s">
        <v>12868</v>
      </c>
      <c r="Q2586" t="s">
        <v>10416</v>
      </c>
      <c r="R2586">
        <v>1</v>
      </c>
      <c r="S2586" t="s">
        <v>12854</v>
      </c>
    </row>
    <row r="2587" spans="1:19" x14ac:dyDescent="0.25">
      <c r="A2587" t="s">
        <v>8153</v>
      </c>
      <c r="B2587" t="s">
        <v>8154</v>
      </c>
      <c r="C2587" t="s">
        <v>16</v>
      </c>
      <c r="D2587" t="s">
        <v>8155</v>
      </c>
      <c r="E2587" t="s">
        <v>18</v>
      </c>
      <c r="F2587" t="s">
        <v>8156</v>
      </c>
      <c r="G2587" t="s">
        <v>8157</v>
      </c>
      <c r="H2587" t="s">
        <v>8158</v>
      </c>
      <c r="I2587" t="s">
        <v>34</v>
      </c>
      <c r="J2587" t="s">
        <v>2783</v>
      </c>
      <c r="K2587" t="s">
        <v>24</v>
      </c>
      <c r="L2587" t="s">
        <v>224</v>
      </c>
      <c r="M2587" t="s">
        <v>8159</v>
      </c>
      <c r="N2587" t="s">
        <v>46</v>
      </c>
      <c r="P2587" t="s">
        <v>12723</v>
      </c>
      <c r="Q2587" t="s">
        <v>10416</v>
      </c>
      <c r="R2587">
        <v>1</v>
      </c>
      <c r="S2587" t="s">
        <v>12854</v>
      </c>
    </row>
    <row r="2588" spans="1:19" x14ac:dyDescent="0.25">
      <c r="A2588" t="s">
        <v>8153</v>
      </c>
      <c r="B2588" t="s">
        <v>8154</v>
      </c>
      <c r="C2588" t="s">
        <v>16</v>
      </c>
      <c r="D2588" t="s">
        <v>8155</v>
      </c>
      <c r="E2588" t="s">
        <v>18</v>
      </c>
      <c r="F2588" t="s">
        <v>8156</v>
      </c>
      <c r="G2588" t="s">
        <v>8157</v>
      </c>
      <c r="H2588" t="s">
        <v>8158</v>
      </c>
      <c r="I2588" t="s">
        <v>34</v>
      </c>
      <c r="J2588" t="s">
        <v>2783</v>
      </c>
      <c r="K2588" t="s">
        <v>24</v>
      </c>
      <c r="L2588" t="s">
        <v>224</v>
      </c>
      <c r="M2588" t="s">
        <v>8159</v>
      </c>
      <c r="N2588" t="s">
        <v>46</v>
      </c>
      <c r="P2588" t="s">
        <v>12869</v>
      </c>
      <c r="Q2588" t="s">
        <v>10203</v>
      </c>
      <c r="R2588">
        <v>1</v>
      </c>
      <c r="S2588" t="s">
        <v>12854</v>
      </c>
    </row>
    <row r="2589" spans="1:19" x14ac:dyDescent="0.25">
      <c r="A2589" t="s">
        <v>6705</v>
      </c>
      <c r="B2589" t="s">
        <v>6706</v>
      </c>
      <c r="C2589" t="s">
        <v>76</v>
      </c>
      <c r="D2589" t="s">
        <v>151</v>
      </c>
      <c r="E2589" t="s">
        <v>18</v>
      </c>
      <c r="F2589" t="s">
        <v>6707</v>
      </c>
      <c r="G2589" t="s">
        <v>6708</v>
      </c>
      <c r="H2589" t="s">
        <v>6709</v>
      </c>
      <c r="I2589" t="s">
        <v>34</v>
      </c>
      <c r="J2589" t="s">
        <v>247</v>
      </c>
      <c r="K2589" t="s">
        <v>24</v>
      </c>
      <c r="L2589" t="s">
        <v>114</v>
      </c>
      <c r="M2589" t="s">
        <v>6710</v>
      </c>
      <c r="N2589" t="s">
        <v>46</v>
      </c>
      <c r="P2589" t="s">
        <v>12870</v>
      </c>
      <c r="Q2589" t="s">
        <v>11263</v>
      </c>
      <c r="R2589">
        <v>1</v>
      </c>
      <c r="S2589" t="s">
        <v>12871</v>
      </c>
    </row>
    <row r="2590" spans="1:19" x14ac:dyDescent="0.25">
      <c r="A2590" t="s">
        <v>6705</v>
      </c>
      <c r="B2590" t="s">
        <v>6706</v>
      </c>
      <c r="C2590" t="s">
        <v>76</v>
      </c>
      <c r="D2590" t="s">
        <v>151</v>
      </c>
      <c r="E2590" t="s">
        <v>18</v>
      </c>
      <c r="F2590" t="s">
        <v>6707</v>
      </c>
      <c r="G2590" t="s">
        <v>6708</v>
      </c>
      <c r="H2590" t="s">
        <v>6709</v>
      </c>
      <c r="I2590" t="s">
        <v>34</v>
      </c>
      <c r="J2590" t="s">
        <v>247</v>
      </c>
      <c r="K2590" t="s">
        <v>24</v>
      </c>
      <c r="L2590" t="s">
        <v>114</v>
      </c>
      <c r="M2590" t="s">
        <v>6710</v>
      </c>
      <c r="N2590" t="s">
        <v>46</v>
      </c>
      <c r="P2590" t="s">
        <v>12872</v>
      </c>
      <c r="Q2590" t="s">
        <v>11263</v>
      </c>
      <c r="R2590">
        <v>1</v>
      </c>
      <c r="S2590" t="s">
        <v>12871</v>
      </c>
    </row>
    <row r="2591" spans="1:19" x14ac:dyDescent="0.25">
      <c r="A2591" t="s">
        <v>6705</v>
      </c>
      <c r="B2591" t="s">
        <v>6706</v>
      </c>
      <c r="C2591" t="s">
        <v>76</v>
      </c>
      <c r="D2591" t="s">
        <v>151</v>
      </c>
      <c r="E2591" t="s">
        <v>18</v>
      </c>
      <c r="F2591" t="s">
        <v>6707</v>
      </c>
      <c r="G2591" t="s">
        <v>6708</v>
      </c>
      <c r="H2591" t="s">
        <v>6709</v>
      </c>
      <c r="I2591" t="s">
        <v>34</v>
      </c>
      <c r="J2591" t="s">
        <v>247</v>
      </c>
      <c r="K2591" t="s">
        <v>24</v>
      </c>
      <c r="L2591" t="s">
        <v>114</v>
      </c>
      <c r="M2591" t="s">
        <v>6710</v>
      </c>
      <c r="N2591" t="s">
        <v>46</v>
      </c>
      <c r="P2591" t="s">
        <v>12873</v>
      </c>
      <c r="Q2591" t="s">
        <v>11263</v>
      </c>
      <c r="R2591">
        <v>1</v>
      </c>
      <c r="S2591" t="s">
        <v>12871</v>
      </c>
    </row>
    <row r="2592" spans="1:19" x14ac:dyDescent="0.25">
      <c r="A2592" t="s">
        <v>6705</v>
      </c>
      <c r="B2592" t="s">
        <v>6706</v>
      </c>
      <c r="C2592" t="s">
        <v>76</v>
      </c>
      <c r="D2592" t="s">
        <v>151</v>
      </c>
      <c r="E2592" t="s">
        <v>18</v>
      </c>
      <c r="F2592" t="s">
        <v>6707</v>
      </c>
      <c r="G2592" t="s">
        <v>6708</v>
      </c>
      <c r="H2592" t="s">
        <v>6709</v>
      </c>
      <c r="I2592" t="s">
        <v>34</v>
      </c>
      <c r="J2592" t="s">
        <v>247</v>
      </c>
      <c r="K2592" t="s">
        <v>24</v>
      </c>
      <c r="L2592" t="s">
        <v>114</v>
      </c>
      <c r="M2592" t="s">
        <v>6710</v>
      </c>
      <c r="N2592" t="s">
        <v>46</v>
      </c>
      <c r="P2592" t="s">
        <v>12874</v>
      </c>
      <c r="Q2592" t="s">
        <v>11263</v>
      </c>
      <c r="R2592">
        <v>1</v>
      </c>
      <c r="S2592" t="s">
        <v>12871</v>
      </c>
    </row>
    <row r="2593" spans="1:19" x14ac:dyDescent="0.25">
      <c r="A2593" t="s">
        <v>6705</v>
      </c>
      <c r="B2593" t="s">
        <v>6706</v>
      </c>
      <c r="C2593" t="s">
        <v>76</v>
      </c>
      <c r="D2593" t="s">
        <v>151</v>
      </c>
      <c r="E2593" t="s">
        <v>18</v>
      </c>
      <c r="F2593" t="s">
        <v>6707</v>
      </c>
      <c r="G2593" t="s">
        <v>6708</v>
      </c>
      <c r="H2593" t="s">
        <v>6709</v>
      </c>
      <c r="I2593" t="s">
        <v>34</v>
      </c>
      <c r="J2593" t="s">
        <v>247</v>
      </c>
      <c r="K2593" t="s">
        <v>24</v>
      </c>
      <c r="L2593" t="s">
        <v>114</v>
      </c>
      <c r="M2593" t="s">
        <v>6710</v>
      </c>
      <c r="N2593" t="s">
        <v>46</v>
      </c>
      <c r="P2593" t="s">
        <v>12875</v>
      </c>
      <c r="Q2593" t="s">
        <v>11263</v>
      </c>
      <c r="R2593">
        <v>1</v>
      </c>
      <c r="S2593" t="s">
        <v>12871</v>
      </c>
    </row>
    <row r="2594" spans="1:19" x14ac:dyDescent="0.25">
      <c r="A2594" t="s">
        <v>6705</v>
      </c>
      <c r="B2594" t="s">
        <v>6706</v>
      </c>
      <c r="C2594" t="s">
        <v>76</v>
      </c>
      <c r="D2594" t="s">
        <v>151</v>
      </c>
      <c r="E2594" t="s">
        <v>18</v>
      </c>
      <c r="F2594" t="s">
        <v>6707</v>
      </c>
      <c r="G2594" t="s">
        <v>6708</v>
      </c>
      <c r="H2594" t="s">
        <v>6709</v>
      </c>
      <c r="I2594" t="s">
        <v>34</v>
      </c>
      <c r="J2594" t="s">
        <v>247</v>
      </c>
      <c r="K2594" t="s">
        <v>24</v>
      </c>
      <c r="L2594" t="s">
        <v>114</v>
      </c>
      <c r="M2594" t="s">
        <v>6710</v>
      </c>
      <c r="N2594" t="s">
        <v>46</v>
      </c>
      <c r="P2594" t="s">
        <v>12105</v>
      </c>
      <c r="Q2594" t="s">
        <v>11263</v>
      </c>
      <c r="R2594">
        <v>1</v>
      </c>
      <c r="S2594" t="s">
        <v>12871</v>
      </c>
    </row>
    <row r="2595" spans="1:19" x14ac:dyDescent="0.25">
      <c r="A2595" t="s">
        <v>6705</v>
      </c>
      <c r="B2595" t="s">
        <v>6706</v>
      </c>
      <c r="C2595" t="s">
        <v>76</v>
      </c>
      <c r="D2595" t="s">
        <v>151</v>
      </c>
      <c r="E2595" t="s">
        <v>18</v>
      </c>
      <c r="F2595" t="s">
        <v>6707</v>
      </c>
      <c r="G2595" t="s">
        <v>6708</v>
      </c>
      <c r="H2595" t="s">
        <v>6709</v>
      </c>
      <c r="I2595" t="s">
        <v>34</v>
      </c>
      <c r="J2595" t="s">
        <v>247</v>
      </c>
      <c r="K2595" t="s">
        <v>24</v>
      </c>
      <c r="L2595" t="s">
        <v>114</v>
      </c>
      <c r="M2595" t="s">
        <v>6710</v>
      </c>
      <c r="N2595" t="s">
        <v>46</v>
      </c>
      <c r="P2595" t="s">
        <v>12876</v>
      </c>
      <c r="Q2595" t="s">
        <v>11242</v>
      </c>
      <c r="R2595">
        <v>1</v>
      </c>
      <c r="S2595" t="s">
        <v>12871</v>
      </c>
    </row>
    <row r="2596" spans="1:19" x14ac:dyDescent="0.25">
      <c r="A2596" t="s">
        <v>6705</v>
      </c>
      <c r="B2596" t="s">
        <v>6706</v>
      </c>
      <c r="C2596" t="s">
        <v>76</v>
      </c>
      <c r="D2596" t="s">
        <v>151</v>
      </c>
      <c r="E2596" t="s">
        <v>18</v>
      </c>
      <c r="F2596" t="s">
        <v>6707</v>
      </c>
      <c r="G2596" t="s">
        <v>6708</v>
      </c>
      <c r="H2596" t="s">
        <v>6709</v>
      </c>
      <c r="I2596" t="s">
        <v>34</v>
      </c>
      <c r="J2596" t="s">
        <v>247</v>
      </c>
      <c r="K2596" t="s">
        <v>24</v>
      </c>
      <c r="L2596" t="s">
        <v>114</v>
      </c>
      <c r="M2596" t="s">
        <v>6710</v>
      </c>
      <c r="N2596" t="s">
        <v>46</v>
      </c>
      <c r="P2596" t="s">
        <v>12877</v>
      </c>
      <c r="Q2596" t="s">
        <v>11242</v>
      </c>
      <c r="R2596">
        <v>1</v>
      </c>
      <c r="S2596" t="s">
        <v>12871</v>
      </c>
    </row>
    <row r="2597" spans="1:19" x14ac:dyDescent="0.25">
      <c r="A2597" t="s">
        <v>6705</v>
      </c>
      <c r="B2597" t="s">
        <v>6706</v>
      </c>
      <c r="C2597" t="s">
        <v>76</v>
      </c>
      <c r="D2597" t="s">
        <v>151</v>
      </c>
      <c r="E2597" t="s">
        <v>18</v>
      </c>
      <c r="F2597" t="s">
        <v>6707</v>
      </c>
      <c r="G2597" t="s">
        <v>6708</v>
      </c>
      <c r="H2597" t="s">
        <v>6709</v>
      </c>
      <c r="I2597" t="s">
        <v>34</v>
      </c>
      <c r="J2597" t="s">
        <v>247</v>
      </c>
      <c r="K2597" t="s">
        <v>24</v>
      </c>
      <c r="L2597" t="s">
        <v>114</v>
      </c>
      <c r="M2597" t="s">
        <v>6710</v>
      </c>
      <c r="N2597" t="s">
        <v>46</v>
      </c>
      <c r="P2597" t="s">
        <v>12878</v>
      </c>
      <c r="Q2597" t="s">
        <v>11242</v>
      </c>
      <c r="R2597">
        <v>1</v>
      </c>
      <c r="S2597" t="s">
        <v>12871</v>
      </c>
    </row>
    <row r="2598" spans="1:19" x14ac:dyDescent="0.25">
      <c r="A2598" t="s">
        <v>6705</v>
      </c>
      <c r="B2598" t="s">
        <v>6706</v>
      </c>
      <c r="C2598" t="s">
        <v>76</v>
      </c>
      <c r="D2598" t="s">
        <v>151</v>
      </c>
      <c r="E2598" t="s">
        <v>18</v>
      </c>
      <c r="F2598" t="s">
        <v>6707</v>
      </c>
      <c r="G2598" t="s">
        <v>6708</v>
      </c>
      <c r="H2598" t="s">
        <v>6709</v>
      </c>
      <c r="I2598" t="s">
        <v>34</v>
      </c>
      <c r="J2598" t="s">
        <v>247</v>
      </c>
      <c r="K2598" t="s">
        <v>24</v>
      </c>
      <c r="L2598" t="s">
        <v>114</v>
      </c>
      <c r="M2598" t="s">
        <v>6710</v>
      </c>
      <c r="N2598" t="s">
        <v>46</v>
      </c>
      <c r="P2598" t="s">
        <v>12879</v>
      </c>
      <c r="Q2598" t="s">
        <v>11242</v>
      </c>
      <c r="R2598">
        <v>1</v>
      </c>
      <c r="S2598" t="s">
        <v>12871</v>
      </c>
    </row>
    <row r="2599" spans="1:19" x14ac:dyDescent="0.25">
      <c r="A2599" t="s">
        <v>6705</v>
      </c>
      <c r="B2599" t="s">
        <v>6706</v>
      </c>
      <c r="C2599" t="s">
        <v>76</v>
      </c>
      <c r="D2599" t="s">
        <v>151</v>
      </c>
      <c r="E2599" t="s">
        <v>18</v>
      </c>
      <c r="F2599" t="s">
        <v>6707</v>
      </c>
      <c r="G2599" t="s">
        <v>6708</v>
      </c>
      <c r="H2599" t="s">
        <v>6709</v>
      </c>
      <c r="I2599" t="s">
        <v>34</v>
      </c>
      <c r="J2599" t="s">
        <v>247</v>
      </c>
      <c r="K2599" t="s">
        <v>24</v>
      </c>
      <c r="L2599" t="s">
        <v>114</v>
      </c>
      <c r="M2599" t="s">
        <v>6710</v>
      </c>
      <c r="N2599" t="s">
        <v>46</v>
      </c>
      <c r="P2599" t="s">
        <v>12880</v>
      </c>
      <c r="Q2599" t="s">
        <v>10396</v>
      </c>
      <c r="R2599">
        <v>1</v>
      </c>
      <c r="S2599" t="s">
        <v>12871</v>
      </c>
    </row>
    <row r="2600" spans="1:19" x14ac:dyDescent="0.25">
      <c r="A2600" t="s">
        <v>6705</v>
      </c>
      <c r="B2600" t="s">
        <v>6706</v>
      </c>
      <c r="C2600" t="s">
        <v>76</v>
      </c>
      <c r="D2600" t="s">
        <v>151</v>
      </c>
      <c r="E2600" t="s">
        <v>18</v>
      </c>
      <c r="F2600" t="s">
        <v>6707</v>
      </c>
      <c r="G2600" t="s">
        <v>6708</v>
      </c>
      <c r="H2600" t="s">
        <v>6709</v>
      </c>
      <c r="I2600" t="s">
        <v>34</v>
      </c>
      <c r="J2600" t="s">
        <v>247</v>
      </c>
      <c r="K2600" t="s">
        <v>24</v>
      </c>
      <c r="L2600" t="s">
        <v>114</v>
      </c>
      <c r="M2600" t="s">
        <v>6710</v>
      </c>
      <c r="N2600" t="s">
        <v>46</v>
      </c>
      <c r="P2600" t="s">
        <v>12881</v>
      </c>
      <c r="Q2600" t="s">
        <v>10396</v>
      </c>
      <c r="R2600">
        <v>1</v>
      </c>
      <c r="S2600" t="s">
        <v>12871</v>
      </c>
    </row>
    <row r="2601" spans="1:19" x14ac:dyDescent="0.25">
      <c r="A2601" t="s">
        <v>6705</v>
      </c>
      <c r="B2601" t="s">
        <v>6706</v>
      </c>
      <c r="C2601" t="s">
        <v>76</v>
      </c>
      <c r="D2601" t="s">
        <v>151</v>
      </c>
      <c r="E2601" t="s">
        <v>18</v>
      </c>
      <c r="F2601" t="s">
        <v>6707</v>
      </c>
      <c r="G2601" t="s">
        <v>6708</v>
      </c>
      <c r="H2601" t="s">
        <v>6709</v>
      </c>
      <c r="I2601" t="s">
        <v>34</v>
      </c>
      <c r="J2601" t="s">
        <v>247</v>
      </c>
      <c r="K2601" t="s">
        <v>24</v>
      </c>
      <c r="L2601" t="s">
        <v>114</v>
      </c>
      <c r="M2601" t="s">
        <v>6710</v>
      </c>
      <c r="N2601" t="s">
        <v>46</v>
      </c>
      <c r="P2601" t="s">
        <v>12882</v>
      </c>
      <c r="Q2601" t="s">
        <v>10396</v>
      </c>
      <c r="R2601">
        <v>1</v>
      </c>
      <c r="S2601" t="s">
        <v>12871</v>
      </c>
    </row>
    <row r="2602" spans="1:19" x14ac:dyDescent="0.25">
      <c r="A2602" t="s">
        <v>6280</v>
      </c>
      <c r="B2602" t="s">
        <v>6281</v>
      </c>
      <c r="C2602" t="s">
        <v>76</v>
      </c>
      <c r="D2602" t="s">
        <v>362</v>
      </c>
      <c r="E2602" t="s">
        <v>18</v>
      </c>
      <c r="F2602" t="s">
        <v>6282</v>
      </c>
      <c r="G2602" t="s">
        <v>6283</v>
      </c>
      <c r="H2602" t="s">
        <v>6284</v>
      </c>
      <c r="I2602" t="s">
        <v>34</v>
      </c>
      <c r="J2602" t="s">
        <v>2783</v>
      </c>
      <c r="K2602" t="s">
        <v>24</v>
      </c>
      <c r="L2602" t="s">
        <v>114</v>
      </c>
      <c r="M2602" t="s">
        <v>6285</v>
      </c>
      <c r="N2602" t="s">
        <v>46</v>
      </c>
      <c r="P2602" t="s">
        <v>12883</v>
      </c>
      <c r="Q2602" t="s">
        <v>11941</v>
      </c>
      <c r="R2602">
        <v>1</v>
      </c>
      <c r="S2602" t="s">
        <v>10374</v>
      </c>
    </row>
    <row r="2603" spans="1:19" x14ac:dyDescent="0.25">
      <c r="A2603" t="s">
        <v>6280</v>
      </c>
      <c r="B2603" t="s">
        <v>6281</v>
      </c>
      <c r="C2603" t="s">
        <v>76</v>
      </c>
      <c r="D2603" t="s">
        <v>362</v>
      </c>
      <c r="E2603" t="s">
        <v>18</v>
      </c>
      <c r="F2603" t="s">
        <v>6282</v>
      </c>
      <c r="G2603" t="s">
        <v>6283</v>
      </c>
      <c r="H2603" t="s">
        <v>6284</v>
      </c>
      <c r="I2603" t="s">
        <v>34</v>
      </c>
      <c r="J2603" t="s">
        <v>2783</v>
      </c>
      <c r="K2603" t="s">
        <v>24</v>
      </c>
      <c r="L2603" t="s">
        <v>114</v>
      </c>
      <c r="M2603" t="s">
        <v>6285</v>
      </c>
      <c r="N2603" t="s">
        <v>46</v>
      </c>
      <c r="P2603" t="s">
        <v>12884</v>
      </c>
      <c r="Q2603" t="s">
        <v>11941</v>
      </c>
      <c r="R2603">
        <v>1</v>
      </c>
      <c r="S2603" t="s">
        <v>10374</v>
      </c>
    </row>
    <row r="2604" spans="1:19" x14ac:dyDescent="0.25">
      <c r="A2604" t="s">
        <v>6280</v>
      </c>
      <c r="B2604" t="s">
        <v>6281</v>
      </c>
      <c r="C2604" t="s">
        <v>76</v>
      </c>
      <c r="D2604" t="s">
        <v>362</v>
      </c>
      <c r="E2604" t="s">
        <v>18</v>
      </c>
      <c r="F2604" t="s">
        <v>6282</v>
      </c>
      <c r="G2604" t="s">
        <v>6283</v>
      </c>
      <c r="H2604" t="s">
        <v>6284</v>
      </c>
      <c r="I2604" t="s">
        <v>34</v>
      </c>
      <c r="J2604" t="s">
        <v>2783</v>
      </c>
      <c r="K2604" t="s">
        <v>24</v>
      </c>
      <c r="L2604" t="s">
        <v>114</v>
      </c>
      <c r="M2604" t="s">
        <v>6285</v>
      </c>
      <c r="N2604" t="s">
        <v>46</v>
      </c>
      <c r="P2604" t="s">
        <v>12885</v>
      </c>
      <c r="Q2604" t="s">
        <v>11941</v>
      </c>
      <c r="R2604">
        <v>1</v>
      </c>
      <c r="S2604" t="s">
        <v>10374</v>
      </c>
    </row>
    <row r="2605" spans="1:19" x14ac:dyDescent="0.25">
      <c r="A2605" t="s">
        <v>6280</v>
      </c>
      <c r="B2605" t="s">
        <v>6281</v>
      </c>
      <c r="C2605" t="s">
        <v>76</v>
      </c>
      <c r="D2605" t="s">
        <v>362</v>
      </c>
      <c r="E2605" t="s">
        <v>18</v>
      </c>
      <c r="F2605" t="s">
        <v>6282</v>
      </c>
      <c r="G2605" t="s">
        <v>6283</v>
      </c>
      <c r="H2605" t="s">
        <v>6284</v>
      </c>
      <c r="I2605" t="s">
        <v>34</v>
      </c>
      <c r="J2605" t="s">
        <v>2783</v>
      </c>
      <c r="K2605" t="s">
        <v>24</v>
      </c>
      <c r="L2605" t="s">
        <v>114</v>
      </c>
      <c r="M2605" t="s">
        <v>6285</v>
      </c>
      <c r="N2605" t="s">
        <v>46</v>
      </c>
      <c r="P2605" t="s">
        <v>10846</v>
      </c>
      <c r="Q2605" t="s">
        <v>11461</v>
      </c>
      <c r="R2605">
        <v>1</v>
      </c>
      <c r="S2605" t="s">
        <v>10374</v>
      </c>
    </row>
    <row r="2606" spans="1:19" x14ac:dyDescent="0.25">
      <c r="A2606" t="s">
        <v>6280</v>
      </c>
      <c r="B2606" t="s">
        <v>6281</v>
      </c>
      <c r="C2606" t="s">
        <v>76</v>
      </c>
      <c r="D2606" t="s">
        <v>362</v>
      </c>
      <c r="E2606" t="s">
        <v>18</v>
      </c>
      <c r="F2606" t="s">
        <v>6282</v>
      </c>
      <c r="G2606" t="s">
        <v>6283</v>
      </c>
      <c r="H2606" t="s">
        <v>6284</v>
      </c>
      <c r="I2606" t="s">
        <v>34</v>
      </c>
      <c r="J2606" t="s">
        <v>2783</v>
      </c>
      <c r="K2606" t="s">
        <v>24</v>
      </c>
      <c r="L2606" t="s">
        <v>114</v>
      </c>
      <c r="M2606" t="s">
        <v>6285</v>
      </c>
      <c r="N2606" t="s">
        <v>46</v>
      </c>
      <c r="P2606" t="s">
        <v>12886</v>
      </c>
      <c r="Q2606" t="s">
        <v>11461</v>
      </c>
      <c r="R2606">
        <v>1</v>
      </c>
      <c r="S2606" t="s">
        <v>10374</v>
      </c>
    </row>
    <row r="2607" spans="1:19" x14ac:dyDescent="0.25">
      <c r="A2607" t="s">
        <v>545</v>
      </c>
      <c r="B2607" t="s">
        <v>546</v>
      </c>
      <c r="C2607" t="s">
        <v>16</v>
      </c>
      <c r="D2607" t="s">
        <v>547</v>
      </c>
      <c r="E2607" t="s">
        <v>18</v>
      </c>
      <c r="F2607" t="s">
        <v>548</v>
      </c>
      <c r="G2607" t="s">
        <v>549</v>
      </c>
      <c r="H2607" t="s">
        <v>550</v>
      </c>
      <c r="I2607" t="s">
        <v>34</v>
      </c>
      <c r="J2607" t="s">
        <v>551</v>
      </c>
      <c r="K2607" t="s">
        <v>24</v>
      </c>
      <c r="L2607" t="s">
        <v>552</v>
      </c>
      <c r="M2607" t="s">
        <v>553</v>
      </c>
      <c r="N2607" t="s">
        <v>46</v>
      </c>
      <c r="P2607" t="s">
        <v>12887</v>
      </c>
      <c r="Q2607" t="s">
        <v>10333</v>
      </c>
      <c r="R2607">
        <v>1</v>
      </c>
      <c r="S2607" t="s">
        <v>12888</v>
      </c>
    </row>
    <row r="2608" spans="1:19" x14ac:dyDescent="0.25">
      <c r="A2608" t="s">
        <v>545</v>
      </c>
      <c r="B2608" t="s">
        <v>546</v>
      </c>
      <c r="C2608" t="s">
        <v>16</v>
      </c>
      <c r="D2608" t="s">
        <v>547</v>
      </c>
      <c r="E2608" t="s">
        <v>18</v>
      </c>
      <c r="F2608" t="s">
        <v>548</v>
      </c>
      <c r="G2608" t="s">
        <v>549</v>
      </c>
      <c r="H2608" t="s">
        <v>550</v>
      </c>
      <c r="I2608" t="s">
        <v>34</v>
      </c>
      <c r="J2608" t="s">
        <v>551</v>
      </c>
      <c r="K2608" t="s">
        <v>24</v>
      </c>
      <c r="L2608" t="s">
        <v>552</v>
      </c>
      <c r="M2608" t="s">
        <v>553</v>
      </c>
      <c r="N2608" t="s">
        <v>46</v>
      </c>
      <c r="P2608" t="s">
        <v>12889</v>
      </c>
      <c r="Q2608" t="s">
        <v>10333</v>
      </c>
      <c r="R2608">
        <v>1</v>
      </c>
      <c r="S2608" t="s">
        <v>12888</v>
      </c>
    </row>
    <row r="2609" spans="1:19" x14ac:dyDescent="0.25">
      <c r="A2609" t="s">
        <v>545</v>
      </c>
      <c r="B2609" t="s">
        <v>546</v>
      </c>
      <c r="C2609" t="s">
        <v>16</v>
      </c>
      <c r="D2609" t="s">
        <v>547</v>
      </c>
      <c r="E2609" t="s">
        <v>18</v>
      </c>
      <c r="F2609" t="s">
        <v>548</v>
      </c>
      <c r="G2609" t="s">
        <v>549</v>
      </c>
      <c r="H2609" t="s">
        <v>550</v>
      </c>
      <c r="I2609" t="s">
        <v>34</v>
      </c>
      <c r="J2609" t="s">
        <v>551</v>
      </c>
      <c r="K2609" t="s">
        <v>24</v>
      </c>
      <c r="L2609" t="s">
        <v>552</v>
      </c>
      <c r="M2609" t="s">
        <v>553</v>
      </c>
      <c r="N2609" t="s">
        <v>46</v>
      </c>
      <c r="P2609" t="s">
        <v>12625</v>
      </c>
      <c r="Q2609" t="s">
        <v>10333</v>
      </c>
      <c r="R2609">
        <v>1</v>
      </c>
      <c r="S2609" t="s">
        <v>12888</v>
      </c>
    </row>
    <row r="2610" spans="1:19" x14ac:dyDescent="0.25">
      <c r="A2610" t="s">
        <v>545</v>
      </c>
      <c r="B2610" t="s">
        <v>546</v>
      </c>
      <c r="C2610" t="s">
        <v>16</v>
      </c>
      <c r="D2610" t="s">
        <v>547</v>
      </c>
      <c r="E2610" t="s">
        <v>18</v>
      </c>
      <c r="F2610" t="s">
        <v>548</v>
      </c>
      <c r="G2610" t="s">
        <v>549</v>
      </c>
      <c r="H2610" t="s">
        <v>550</v>
      </c>
      <c r="I2610" t="s">
        <v>34</v>
      </c>
      <c r="J2610" t="s">
        <v>551</v>
      </c>
      <c r="K2610" t="s">
        <v>24</v>
      </c>
      <c r="L2610" t="s">
        <v>552</v>
      </c>
      <c r="M2610" t="s">
        <v>553</v>
      </c>
      <c r="N2610" t="s">
        <v>46</v>
      </c>
      <c r="P2610" t="s">
        <v>12890</v>
      </c>
      <c r="Q2610" t="s">
        <v>11941</v>
      </c>
      <c r="R2610">
        <v>1</v>
      </c>
      <c r="S2610" t="s">
        <v>12888</v>
      </c>
    </row>
    <row r="2611" spans="1:19" x14ac:dyDescent="0.25">
      <c r="A2611" t="s">
        <v>545</v>
      </c>
      <c r="B2611" t="s">
        <v>546</v>
      </c>
      <c r="C2611" t="s">
        <v>16</v>
      </c>
      <c r="D2611" t="s">
        <v>547</v>
      </c>
      <c r="E2611" t="s">
        <v>18</v>
      </c>
      <c r="F2611" t="s">
        <v>548</v>
      </c>
      <c r="G2611" t="s">
        <v>549</v>
      </c>
      <c r="H2611" t="s">
        <v>550</v>
      </c>
      <c r="I2611" t="s">
        <v>34</v>
      </c>
      <c r="J2611" t="s">
        <v>551</v>
      </c>
      <c r="K2611" t="s">
        <v>24</v>
      </c>
      <c r="L2611" t="s">
        <v>552</v>
      </c>
      <c r="M2611" t="s">
        <v>553</v>
      </c>
      <c r="N2611" t="s">
        <v>46</v>
      </c>
      <c r="P2611" t="s">
        <v>10330</v>
      </c>
      <c r="Q2611" t="s">
        <v>10365</v>
      </c>
      <c r="R2611">
        <v>1</v>
      </c>
      <c r="S2611" t="s">
        <v>12888</v>
      </c>
    </row>
    <row r="2612" spans="1:19" x14ac:dyDescent="0.25">
      <c r="A2612" t="s">
        <v>545</v>
      </c>
      <c r="B2612" t="s">
        <v>546</v>
      </c>
      <c r="C2612" t="s">
        <v>16</v>
      </c>
      <c r="D2612" t="s">
        <v>547</v>
      </c>
      <c r="E2612" t="s">
        <v>18</v>
      </c>
      <c r="F2612" t="s">
        <v>548</v>
      </c>
      <c r="G2612" t="s">
        <v>549</v>
      </c>
      <c r="H2612" t="s">
        <v>550</v>
      </c>
      <c r="I2612" t="s">
        <v>34</v>
      </c>
      <c r="J2612" t="s">
        <v>551</v>
      </c>
      <c r="K2612" t="s">
        <v>24</v>
      </c>
      <c r="L2612" t="s">
        <v>552</v>
      </c>
      <c r="M2612" t="s">
        <v>553</v>
      </c>
      <c r="N2612" t="s">
        <v>46</v>
      </c>
      <c r="P2612" t="s">
        <v>12891</v>
      </c>
      <c r="Q2612" t="s">
        <v>10365</v>
      </c>
      <c r="R2612">
        <v>1</v>
      </c>
      <c r="S2612" t="s">
        <v>12888</v>
      </c>
    </row>
    <row r="2613" spans="1:19" x14ac:dyDescent="0.25">
      <c r="A2613" t="s">
        <v>545</v>
      </c>
      <c r="B2613" t="s">
        <v>546</v>
      </c>
      <c r="C2613" t="s">
        <v>16</v>
      </c>
      <c r="D2613" t="s">
        <v>547</v>
      </c>
      <c r="E2613" t="s">
        <v>18</v>
      </c>
      <c r="F2613" t="s">
        <v>548</v>
      </c>
      <c r="G2613" t="s">
        <v>549</v>
      </c>
      <c r="H2613" t="s">
        <v>550</v>
      </c>
      <c r="I2613" t="s">
        <v>34</v>
      </c>
      <c r="J2613" t="s">
        <v>551</v>
      </c>
      <c r="K2613" t="s">
        <v>24</v>
      </c>
      <c r="L2613" t="s">
        <v>552</v>
      </c>
      <c r="M2613" t="s">
        <v>553</v>
      </c>
      <c r="N2613" t="s">
        <v>46</v>
      </c>
      <c r="P2613" t="s">
        <v>12892</v>
      </c>
      <c r="Q2613" t="s">
        <v>10365</v>
      </c>
      <c r="R2613">
        <v>1</v>
      </c>
      <c r="S2613" t="s">
        <v>12888</v>
      </c>
    </row>
    <row r="2614" spans="1:19" x14ac:dyDescent="0.25">
      <c r="A2614" t="s">
        <v>545</v>
      </c>
      <c r="B2614" t="s">
        <v>546</v>
      </c>
      <c r="C2614" t="s">
        <v>16</v>
      </c>
      <c r="D2614" t="s">
        <v>547</v>
      </c>
      <c r="E2614" t="s">
        <v>18</v>
      </c>
      <c r="F2614" t="s">
        <v>548</v>
      </c>
      <c r="G2614" t="s">
        <v>549</v>
      </c>
      <c r="H2614" t="s">
        <v>550</v>
      </c>
      <c r="I2614" t="s">
        <v>34</v>
      </c>
      <c r="J2614" t="s">
        <v>551</v>
      </c>
      <c r="K2614" t="s">
        <v>24</v>
      </c>
      <c r="L2614" t="s">
        <v>552</v>
      </c>
      <c r="M2614" t="s">
        <v>553</v>
      </c>
      <c r="N2614" t="s">
        <v>46</v>
      </c>
      <c r="P2614" t="s">
        <v>11166</v>
      </c>
      <c r="Q2614" t="s">
        <v>10365</v>
      </c>
      <c r="R2614">
        <v>1</v>
      </c>
      <c r="S2614" t="s">
        <v>12888</v>
      </c>
    </row>
    <row r="2615" spans="1:19" x14ac:dyDescent="0.25">
      <c r="A2615" t="s">
        <v>545</v>
      </c>
      <c r="B2615" t="s">
        <v>546</v>
      </c>
      <c r="C2615" t="s">
        <v>16</v>
      </c>
      <c r="D2615" t="s">
        <v>547</v>
      </c>
      <c r="E2615" t="s">
        <v>18</v>
      </c>
      <c r="F2615" t="s">
        <v>548</v>
      </c>
      <c r="G2615" t="s">
        <v>549</v>
      </c>
      <c r="H2615" t="s">
        <v>550</v>
      </c>
      <c r="I2615" t="s">
        <v>34</v>
      </c>
      <c r="J2615" t="s">
        <v>551</v>
      </c>
      <c r="K2615" t="s">
        <v>24</v>
      </c>
      <c r="L2615" t="s">
        <v>552</v>
      </c>
      <c r="M2615" t="s">
        <v>553</v>
      </c>
      <c r="N2615" t="s">
        <v>46</v>
      </c>
      <c r="P2615" t="s">
        <v>11257</v>
      </c>
      <c r="Q2615" t="s">
        <v>10365</v>
      </c>
      <c r="R2615">
        <v>1</v>
      </c>
      <c r="S2615" t="s">
        <v>12888</v>
      </c>
    </row>
    <row r="2616" spans="1:19" x14ac:dyDescent="0.25">
      <c r="A2616" t="s">
        <v>7055</v>
      </c>
      <c r="B2616" t="s">
        <v>7056</v>
      </c>
      <c r="C2616" t="s">
        <v>76</v>
      </c>
      <c r="D2616" t="s">
        <v>7057</v>
      </c>
      <c r="E2616" t="s">
        <v>18</v>
      </c>
      <c r="F2616" t="s">
        <v>7058</v>
      </c>
      <c r="G2616" t="s">
        <v>7059</v>
      </c>
      <c r="H2616" t="s">
        <v>7060</v>
      </c>
      <c r="I2616" t="s">
        <v>34</v>
      </c>
      <c r="J2616" t="s">
        <v>162</v>
      </c>
      <c r="K2616" t="s">
        <v>24</v>
      </c>
      <c r="L2616" t="s">
        <v>7061</v>
      </c>
      <c r="M2616" t="s">
        <v>7062</v>
      </c>
      <c r="N2616" t="s">
        <v>46</v>
      </c>
      <c r="P2616" t="s">
        <v>12893</v>
      </c>
      <c r="Q2616" t="s">
        <v>11895</v>
      </c>
      <c r="R2616">
        <v>1</v>
      </c>
      <c r="S2616" t="s">
        <v>12894</v>
      </c>
    </row>
    <row r="2617" spans="1:19" x14ac:dyDescent="0.25">
      <c r="A2617" t="s">
        <v>7055</v>
      </c>
      <c r="B2617" t="s">
        <v>7056</v>
      </c>
      <c r="C2617" t="s">
        <v>76</v>
      </c>
      <c r="D2617" t="s">
        <v>7057</v>
      </c>
      <c r="E2617" t="s">
        <v>18</v>
      </c>
      <c r="F2617" t="s">
        <v>7058</v>
      </c>
      <c r="G2617" t="s">
        <v>7059</v>
      </c>
      <c r="H2617" t="s">
        <v>7060</v>
      </c>
      <c r="I2617" t="s">
        <v>34</v>
      </c>
      <c r="J2617" t="s">
        <v>162</v>
      </c>
      <c r="K2617" t="s">
        <v>24</v>
      </c>
      <c r="L2617" t="s">
        <v>7061</v>
      </c>
      <c r="M2617" t="s">
        <v>7062</v>
      </c>
      <c r="N2617" t="s">
        <v>46</v>
      </c>
      <c r="P2617" t="s">
        <v>12895</v>
      </c>
      <c r="Q2617" t="s">
        <v>11895</v>
      </c>
      <c r="R2617">
        <v>1</v>
      </c>
      <c r="S2617" t="s">
        <v>12894</v>
      </c>
    </row>
    <row r="2618" spans="1:19" x14ac:dyDescent="0.25">
      <c r="A2618" t="s">
        <v>7055</v>
      </c>
      <c r="B2618" t="s">
        <v>7056</v>
      </c>
      <c r="C2618" t="s">
        <v>76</v>
      </c>
      <c r="D2618" t="s">
        <v>7057</v>
      </c>
      <c r="E2618" t="s">
        <v>18</v>
      </c>
      <c r="F2618" t="s">
        <v>7058</v>
      </c>
      <c r="G2618" t="s">
        <v>7059</v>
      </c>
      <c r="H2618" t="s">
        <v>7060</v>
      </c>
      <c r="I2618" t="s">
        <v>34</v>
      </c>
      <c r="J2618" t="s">
        <v>162</v>
      </c>
      <c r="K2618" t="s">
        <v>24</v>
      </c>
      <c r="L2618" t="s">
        <v>7061</v>
      </c>
      <c r="M2618" t="s">
        <v>7062</v>
      </c>
      <c r="N2618" t="s">
        <v>46</v>
      </c>
      <c r="P2618" t="s">
        <v>12621</v>
      </c>
      <c r="Q2618" t="s">
        <v>11895</v>
      </c>
      <c r="R2618">
        <v>1</v>
      </c>
      <c r="S2618" t="s">
        <v>12894</v>
      </c>
    </row>
    <row r="2619" spans="1:19" x14ac:dyDescent="0.25">
      <c r="A2619" t="s">
        <v>7055</v>
      </c>
      <c r="B2619" t="s">
        <v>7056</v>
      </c>
      <c r="C2619" t="s">
        <v>76</v>
      </c>
      <c r="D2619" t="s">
        <v>7057</v>
      </c>
      <c r="E2619" t="s">
        <v>18</v>
      </c>
      <c r="F2619" t="s">
        <v>7058</v>
      </c>
      <c r="G2619" t="s">
        <v>7059</v>
      </c>
      <c r="H2619" t="s">
        <v>7060</v>
      </c>
      <c r="I2619" t="s">
        <v>34</v>
      </c>
      <c r="J2619" t="s">
        <v>162</v>
      </c>
      <c r="K2619" t="s">
        <v>24</v>
      </c>
      <c r="L2619" t="s">
        <v>7061</v>
      </c>
      <c r="M2619" t="s">
        <v>7062</v>
      </c>
      <c r="N2619" t="s">
        <v>46</v>
      </c>
      <c r="P2619" t="s">
        <v>12896</v>
      </c>
      <c r="Q2619" t="s">
        <v>10306</v>
      </c>
      <c r="R2619">
        <v>1</v>
      </c>
      <c r="S2619" t="s">
        <v>12894</v>
      </c>
    </row>
    <row r="2620" spans="1:19" x14ac:dyDescent="0.25">
      <c r="A2620" t="s">
        <v>7055</v>
      </c>
      <c r="B2620" t="s">
        <v>7056</v>
      </c>
      <c r="C2620" t="s">
        <v>76</v>
      </c>
      <c r="D2620" t="s">
        <v>7057</v>
      </c>
      <c r="E2620" t="s">
        <v>18</v>
      </c>
      <c r="F2620" t="s">
        <v>7058</v>
      </c>
      <c r="G2620" t="s">
        <v>7059</v>
      </c>
      <c r="H2620" t="s">
        <v>7060</v>
      </c>
      <c r="I2620" t="s">
        <v>34</v>
      </c>
      <c r="J2620" t="s">
        <v>162</v>
      </c>
      <c r="K2620" t="s">
        <v>24</v>
      </c>
      <c r="L2620" t="s">
        <v>7061</v>
      </c>
      <c r="M2620" t="s">
        <v>7062</v>
      </c>
      <c r="N2620" t="s">
        <v>46</v>
      </c>
      <c r="P2620" t="s">
        <v>12897</v>
      </c>
      <c r="Q2620" t="s">
        <v>10306</v>
      </c>
      <c r="R2620">
        <v>1</v>
      </c>
      <c r="S2620" t="s">
        <v>12894</v>
      </c>
    </row>
    <row r="2621" spans="1:19" x14ac:dyDescent="0.25">
      <c r="A2621" t="s">
        <v>7055</v>
      </c>
      <c r="B2621" t="s">
        <v>7056</v>
      </c>
      <c r="C2621" t="s">
        <v>76</v>
      </c>
      <c r="D2621" t="s">
        <v>7057</v>
      </c>
      <c r="E2621" t="s">
        <v>18</v>
      </c>
      <c r="F2621" t="s">
        <v>7058</v>
      </c>
      <c r="G2621" t="s">
        <v>7059</v>
      </c>
      <c r="H2621" t="s">
        <v>7060</v>
      </c>
      <c r="I2621" t="s">
        <v>34</v>
      </c>
      <c r="J2621" t="s">
        <v>162</v>
      </c>
      <c r="K2621" t="s">
        <v>24</v>
      </c>
      <c r="L2621" t="s">
        <v>7061</v>
      </c>
      <c r="M2621" t="s">
        <v>7062</v>
      </c>
      <c r="N2621" t="s">
        <v>46</v>
      </c>
      <c r="P2621" t="s">
        <v>12898</v>
      </c>
      <c r="Q2621" t="s">
        <v>10850</v>
      </c>
      <c r="R2621">
        <v>1</v>
      </c>
      <c r="S2621" t="s">
        <v>12894</v>
      </c>
    </row>
    <row r="2622" spans="1:19" x14ac:dyDescent="0.25">
      <c r="A2622" t="s">
        <v>7055</v>
      </c>
      <c r="B2622" t="s">
        <v>7056</v>
      </c>
      <c r="C2622" t="s">
        <v>76</v>
      </c>
      <c r="D2622" t="s">
        <v>7057</v>
      </c>
      <c r="E2622" t="s">
        <v>18</v>
      </c>
      <c r="F2622" t="s">
        <v>7058</v>
      </c>
      <c r="G2622" t="s">
        <v>7059</v>
      </c>
      <c r="H2622" t="s">
        <v>7060</v>
      </c>
      <c r="I2622" t="s">
        <v>34</v>
      </c>
      <c r="J2622" t="s">
        <v>162</v>
      </c>
      <c r="K2622" t="s">
        <v>24</v>
      </c>
      <c r="L2622" t="s">
        <v>7061</v>
      </c>
      <c r="M2622" t="s">
        <v>7062</v>
      </c>
      <c r="N2622" t="s">
        <v>46</v>
      </c>
      <c r="P2622" t="s">
        <v>10237</v>
      </c>
      <c r="Q2622" t="s">
        <v>11941</v>
      </c>
      <c r="R2622">
        <v>1</v>
      </c>
      <c r="S2622" t="s">
        <v>12894</v>
      </c>
    </row>
    <row r="2623" spans="1:19" x14ac:dyDescent="0.25">
      <c r="A2623" t="s">
        <v>7055</v>
      </c>
      <c r="B2623" t="s">
        <v>7056</v>
      </c>
      <c r="C2623" t="s">
        <v>76</v>
      </c>
      <c r="D2623" t="s">
        <v>7057</v>
      </c>
      <c r="E2623" t="s">
        <v>18</v>
      </c>
      <c r="F2623" t="s">
        <v>7058</v>
      </c>
      <c r="G2623" t="s">
        <v>7059</v>
      </c>
      <c r="H2623" t="s">
        <v>7060</v>
      </c>
      <c r="I2623" t="s">
        <v>34</v>
      </c>
      <c r="J2623" t="s">
        <v>162</v>
      </c>
      <c r="K2623" t="s">
        <v>24</v>
      </c>
      <c r="L2623" t="s">
        <v>7061</v>
      </c>
      <c r="M2623" t="s">
        <v>7062</v>
      </c>
      <c r="N2623" t="s">
        <v>46</v>
      </c>
      <c r="P2623" t="s">
        <v>12424</v>
      </c>
      <c r="Q2623" t="s">
        <v>11941</v>
      </c>
      <c r="R2623">
        <v>1</v>
      </c>
      <c r="S2623" t="s">
        <v>12894</v>
      </c>
    </row>
    <row r="2624" spans="1:19" x14ac:dyDescent="0.25">
      <c r="A2624" t="s">
        <v>7055</v>
      </c>
      <c r="B2624" t="s">
        <v>7056</v>
      </c>
      <c r="C2624" t="s">
        <v>76</v>
      </c>
      <c r="D2624" t="s">
        <v>7057</v>
      </c>
      <c r="E2624" t="s">
        <v>18</v>
      </c>
      <c r="F2624" t="s">
        <v>7058</v>
      </c>
      <c r="G2624" t="s">
        <v>7059</v>
      </c>
      <c r="H2624" t="s">
        <v>7060</v>
      </c>
      <c r="I2624" t="s">
        <v>34</v>
      </c>
      <c r="J2624" t="s">
        <v>162</v>
      </c>
      <c r="K2624" t="s">
        <v>24</v>
      </c>
      <c r="L2624" t="s">
        <v>7061</v>
      </c>
      <c r="M2624" t="s">
        <v>7062</v>
      </c>
      <c r="N2624" t="s">
        <v>46</v>
      </c>
      <c r="P2624" t="s">
        <v>10709</v>
      </c>
      <c r="Q2624" t="s">
        <v>11941</v>
      </c>
      <c r="R2624">
        <v>1</v>
      </c>
      <c r="S2624" t="s">
        <v>12894</v>
      </c>
    </row>
    <row r="2625" spans="1:19" x14ac:dyDescent="0.25">
      <c r="A2625" t="s">
        <v>7055</v>
      </c>
      <c r="B2625" t="s">
        <v>7056</v>
      </c>
      <c r="C2625" t="s">
        <v>76</v>
      </c>
      <c r="D2625" t="s">
        <v>7057</v>
      </c>
      <c r="E2625" t="s">
        <v>18</v>
      </c>
      <c r="F2625" t="s">
        <v>7058</v>
      </c>
      <c r="G2625" t="s">
        <v>7059</v>
      </c>
      <c r="H2625" t="s">
        <v>7060</v>
      </c>
      <c r="I2625" t="s">
        <v>34</v>
      </c>
      <c r="J2625" t="s">
        <v>162</v>
      </c>
      <c r="K2625" t="s">
        <v>24</v>
      </c>
      <c r="L2625" t="s">
        <v>7061</v>
      </c>
      <c r="M2625" t="s">
        <v>7062</v>
      </c>
      <c r="N2625" t="s">
        <v>46</v>
      </c>
      <c r="P2625" t="s">
        <v>12524</v>
      </c>
      <c r="Q2625" t="s">
        <v>11941</v>
      </c>
      <c r="R2625">
        <v>1</v>
      </c>
      <c r="S2625" t="s">
        <v>12894</v>
      </c>
    </row>
    <row r="2626" spans="1:19" x14ac:dyDescent="0.25">
      <c r="A2626" t="s">
        <v>7055</v>
      </c>
      <c r="B2626" t="s">
        <v>7056</v>
      </c>
      <c r="C2626" t="s">
        <v>76</v>
      </c>
      <c r="D2626" t="s">
        <v>7057</v>
      </c>
      <c r="E2626" t="s">
        <v>18</v>
      </c>
      <c r="F2626" t="s">
        <v>7058</v>
      </c>
      <c r="G2626" t="s">
        <v>7059</v>
      </c>
      <c r="H2626" t="s">
        <v>7060</v>
      </c>
      <c r="I2626" t="s">
        <v>34</v>
      </c>
      <c r="J2626" t="s">
        <v>162</v>
      </c>
      <c r="K2626" t="s">
        <v>24</v>
      </c>
      <c r="L2626" t="s">
        <v>7061</v>
      </c>
      <c r="M2626" t="s">
        <v>7062</v>
      </c>
      <c r="N2626" t="s">
        <v>46</v>
      </c>
      <c r="P2626" t="s">
        <v>12899</v>
      </c>
      <c r="Q2626" t="s">
        <v>11941</v>
      </c>
      <c r="R2626">
        <v>1</v>
      </c>
      <c r="S2626" t="s">
        <v>12894</v>
      </c>
    </row>
    <row r="2627" spans="1:19" x14ac:dyDescent="0.25">
      <c r="A2627" t="s">
        <v>7055</v>
      </c>
      <c r="B2627" t="s">
        <v>7056</v>
      </c>
      <c r="C2627" t="s">
        <v>76</v>
      </c>
      <c r="D2627" t="s">
        <v>7057</v>
      </c>
      <c r="E2627" t="s">
        <v>18</v>
      </c>
      <c r="F2627" t="s">
        <v>7058</v>
      </c>
      <c r="G2627" t="s">
        <v>7059</v>
      </c>
      <c r="H2627" t="s">
        <v>7060</v>
      </c>
      <c r="I2627" t="s">
        <v>34</v>
      </c>
      <c r="J2627" t="s">
        <v>162</v>
      </c>
      <c r="K2627" t="s">
        <v>24</v>
      </c>
      <c r="L2627" t="s">
        <v>7061</v>
      </c>
      <c r="M2627" t="s">
        <v>7062</v>
      </c>
      <c r="N2627" t="s">
        <v>46</v>
      </c>
      <c r="P2627" t="s">
        <v>12900</v>
      </c>
      <c r="Q2627" t="s">
        <v>10203</v>
      </c>
      <c r="R2627">
        <v>1</v>
      </c>
      <c r="S2627" t="s">
        <v>12894</v>
      </c>
    </row>
    <row r="2628" spans="1:19" x14ac:dyDescent="0.25">
      <c r="A2628" t="s">
        <v>7055</v>
      </c>
      <c r="B2628" t="s">
        <v>7056</v>
      </c>
      <c r="C2628" t="s">
        <v>76</v>
      </c>
      <c r="D2628" t="s">
        <v>7057</v>
      </c>
      <c r="E2628" t="s">
        <v>18</v>
      </c>
      <c r="F2628" t="s">
        <v>7058</v>
      </c>
      <c r="G2628" t="s">
        <v>7059</v>
      </c>
      <c r="H2628" t="s">
        <v>7060</v>
      </c>
      <c r="I2628" t="s">
        <v>34</v>
      </c>
      <c r="J2628" t="s">
        <v>162</v>
      </c>
      <c r="K2628" t="s">
        <v>24</v>
      </c>
      <c r="L2628" t="s">
        <v>7061</v>
      </c>
      <c r="M2628" t="s">
        <v>7062</v>
      </c>
      <c r="N2628" t="s">
        <v>46</v>
      </c>
      <c r="P2628" t="s">
        <v>12614</v>
      </c>
      <c r="Q2628" t="s">
        <v>10203</v>
      </c>
      <c r="R2628">
        <v>1</v>
      </c>
      <c r="S2628" t="s">
        <v>12894</v>
      </c>
    </row>
    <row r="2629" spans="1:19" x14ac:dyDescent="0.25">
      <c r="A2629" t="s">
        <v>7055</v>
      </c>
      <c r="B2629" t="s">
        <v>7056</v>
      </c>
      <c r="C2629" t="s">
        <v>76</v>
      </c>
      <c r="D2629" t="s">
        <v>7057</v>
      </c>
      <c r="E2629" t="s">
        <v>18</v>
      </c>
      <c r="F2629" t="s">
        <v>7058</v>
      </c>
      <c r="G2629" t="s">
        <v>7059</v>
      </c>
      <c r="H2629" t="s">
        <v>7060</v>
      </c>
      <c r="I2629" t="s">
        <v>34</v>
      </c>
      <c r="J2629" t="s">
        <v>162</v>
      </c>
      <c r="K2629" t="s">
        <v>24</v>
      </c>
      <c r="L2629" t="s">
        <v>7061</v>
      </c>
      <c r="M2629" t="s">
        <v>7062</v>
      </c>
      <c r="N2629" t="s">
        <v>46</v>
      </c>
      <c r="P2629" t="s">
        <v>12901</v>
      </c>
      <c r="Q2629" t="s">
        <v>10203</v>
      </c>
      <c r="R2629">
        <v>1</v>
      </c>
      <c r="S2629" t="s">
        <v>12894</v>
      </c>
    </row>
    <row r="2630" spans="1:19" x14ac:dyDescent="0.25">
      <c r="A2630" t="s">
        <v>7055</v>
      </c>
      <c r="B2630" t="s">
        <v>7056</v>
      </c>
      <c r="C2630" t="s">
        <v>76</v>
      </c>
      <c r="D2630" t="s">
        <v>7057</v>
      </c>
      <c r="E2630" t="s">
        <v>18</v>
      </c>
      <c r="F2630" t="s">
        <v>7058</v>
      </c>
      <c r="G2630" t="s">
        <v>7059</v>
      </c>
      <c r="H2630" t="s">
        <v>7060</v>
      </c>
      <c r="I2630" t="s">
        <v>34</v>
      </c>
      <c r="J2630" t="s">
        <v>162</v>
      </c>
      <c r="K2630" t="s">
        <v>24</v>
      </c>
      <c r="L2630" t="s">
        <v>7061</v>
      </c>
      <c r="M2630" t="s">
        <v>7062</v>
      </c>
      <c r="N2630" t="s">
        <v>46</v>
      </c>
      <c r="P2630" t="s">
        <v>12659</v>
      </c>
      <c r="Q2630" t="s">
        <v>10203</v>
      </c>
      <c r="R2630">
        <v>1</v>
      </c>
      <c r="S2630" t="s">
        <v>12894</v>
      </c>
    </row>
    <row r="2631" spans="1:19" x14ac:dyDescent="0.25">
      <c r="A2631" t="s">
        <v>7055</v>
      </c>
      <c r="B2631" t="s">
        <v>7056</v>
      </c>
      <c r="C2631" t="s">
        <v>76</v>
      </c>
      <c r="D2631" t="s">
        <v>7057</v>
      </c>
      <c r="E2631" t="s">
        <v>18</v>
      </c>
      <c r="F2631" t="s">
        <v>7058</v>
      </c>
      <c r="G2631" t="s">
        <v>7059</v>
      </c>
      <c r="H2631" t="s">
        <v>7060</v>
      </c>
      <c r="I2631" t="s">
        <v>34</v>
      </c>
      <c r="J2631" t="s">
        <v>162</v>
      </c>
      <c r="K2631" t="s">
        <v>24</v>
      </c>
      <c r="L2631" t="s">
        <v>7061</v>
      </c>
      <c r="M2631" t="s">
        <v>7062</v>
      </c>
      <c r="N2631" t="s">
        <v>46</v>
      </c>
      <c r="P2631" t="s">
        <v>12902</v>
      </c>
      <c r="Q2631" t="s">
        <v>10203</v>
      </c>
      <c r="R2631">
        <v>1</v>
      </c>
      <c r="S2631" t="s">
        <v>12894</v>
      </c>
    </row>
    <row r="2632" spans="1:19" x14ac:dyDescent="0.25">
      <c r="A2632" t="s">
        <v>7055</v>
      </c>
      <c r="B2632" t="s">
        <v>7056</v>
      </c>
      <c r="C2632" t="s">
        <v>76</v>
      </c>
      <c r="D2632" t="s">
        <v>7057</v>
      </c>
      <c r="E2632" t="s">
        <v>18</v>
      </c>
      <c r="F2632" t="s">
        <v>7058</v>
      </c>
      <c r="G2632" t="s">
        <v>7059</v>
      </c>
      <c r="H2632" t="s">
        <v>7060</v>
      </c>
      <c r="I2632" t="s">
        <v>34</v>
      </c>
      <c r="J2632" t="s">
        <v>162</v>
      </c>
      <c r="K2632" t="s">
        <v>24</v>
      </c>
      <c r="L2632" t="s">
        <v>7061</v>
      </c>
      <c r="M2632" t="s">
        <v>7062</v>
      </c>
      <c r="N2632" t="s">
        <v>46</v>
      </c>
      <c r="P2632" t="s">
        <v>12903</v>
      </c>
      <c r="Q2632" t="s">
        <v>10203</v>
      </c>
      <c r="R2632">
        <v>1</v>
      </c>
      <c r="S2632" t="s">
        <v>12894</v>
      </c>
    </row>
    <row r="2633" spans="1:19" x14ac:dyDescent="0.25">
      <c r="A2633" t="s">
        <v>7055</v>
      </c>
      <c r="B2633" t="s">
        <v>7056</v>
      </c>
      <c r="C2633" t="s">
        <v>76</v>
      </c>
      <c r="D2633" t="s">
        <v>7057</v>
      </c>
      <c r="E2633" t="s">
        <v>18</v>
      </c>
      <c r="F2633" t="s">
        <v>7058</v>
      </c>
      <c r="G2633" t="s">
        <v>7059</v>
      </c>
      <c r="H2633" t="s">
        <v>7060</v>
      </c>
      <c r="I2633" t="s">
        <v>34</v>
      </c>
      <c r="J2633" t="s">
        <v>162</v>
      </c>
      <c r="K2633" t="s">
        <v>24</v>
      </c>
      <c r="L2633" t="s">
        <v>7061</v>
      </c>
      <c r="M2633" t="s">
        <v>7062</v>
      </c>
      <c r="N2633" t="s">
        <v>46</v>
      </c>
      <c r="P2633" t="s">
        <v>2934</v>
      </c>
      <c r="Q2633" t="s">
        <v>10203</v>
      </c>
      <c r="R2633">
        <v>1</v>
      </c>
      <c r="S2633" t="s">
        <v>12894</v>
      </c>
    </row>
    <row r="2634" spans="1:19" x14ac:dyDescent="0.25">
      <c r="A2634" t="s">
        <v>7055</v>
      </c>
      <c r="B2634" t="s">
        <v>7056</v>
      </c>
      <c r="C2634" t="s">
        <v>76</v>
      </c>
      <c r="D2634" t="s">
        <v>7057</v>
      </c>
      <c r="E2634" t="s">
        <v>18</v>
      </c>
      <c r="F2634" t="s">
        <v>7058</v>
      </c>
      <c r="G2634" t="s">
        <v>7059</v>
      </c>
      <c r="H2634" t="s">
        <v>7060</v>
      </c>
      <c r="I2634" t="s">
        <v>34</v>
      </c>
      <c r="J2634" t="s">
        <v>162</v>
      </c>
      <c r="K2634" t="s">
        <v>24</v>
      </c>
      <c r="L2634" t="s">
        <v>7061</v>
      </c>
      <c r="M2634" t="s">
        <v>7062</v>
      </c>
      <c r="N2634" t="s">
        <v>46</v>
      </c>
      <c r="P2634" t="s">
        <v>10579</v>
      </c>
      <c r="Q2634" t="s">
        <v>10203</v>
      </c>
      <c r="R2634">
        <v>1</v>
      </c>
      <c r="S2634" t="s">
        <v>12894</v>
      </c>
    </row>
    <row r="2635" spans="1:19" x14ac:dyDescent="0.25">
      <c r="A2635" t="s">
        <v>7055</v>
      </c>
      <c r="B2635" t="s">
        <v>7056</v>
      </c>
      <c r="C2635" t="s">
        <v>76</v>
      </c>
      <c r="D2635" t="s">
        <v>7057</v>
      </c>
      <c r="E2635" t="s">
        <v>18</v>
      </c>
      <c r="F2635" t="s">
        <v>7058</v>
      </c>
      <c r="G2635" t="s">
        <v>7059</v>
      </c>
      <c r="H2635" t="s">
        <v>7060</v>
      </c>
      <c r="I2635" t="s">
        <v>34</v>
      </c>
      <c r="J2635" t="s">
        <v>162</v>
      </c>
      <c r="K2635" t="s">
        <v>24</v>
      </c>
      <c r="L2635" t="s">
        <v>7061</v>
      </c>
      <c r="M2635" t="s">
        <v>7062</v>
      </c>
      <c r="N2635" t="s">
        <v>46</v>
      </c>
      <c r="P2635" t="s">
        <v>12904</v>
      </c>
      <c r="Q2635" t="s">
        <v>11933</v>
      </c>
      <c r="R2635">
        <v>1</v>
      </c>
      <c r="S2635" t="s">
        <v>12894</v>
      </c>
    </row>
    <row r="2636" spans="1:19" x14ac:dyDescent="0.25">
      <c r="A2636" t="s">
        <v>7055</v>
      </c>
      <c r="B2636" t="s">
        <v>7056</v>
      </c>
      <c r="C2636" t="s">
        <v>76</v>
      </c>
      <c r="D2636" t="s">
        <v>7057</v>
      </c>
      <c r="E2636" t="s">
        <v>18</v>
      </c>
      <c r="F2636" t="s">
        <v>7058</v>
      </c>
      <c r="G2636" t="s">
        <v>7059</v>
      </c>
      <c r="H2636" t="s">
        <v>7060</v>
      </c>
      <c r="I2636" t="s">
        <v>34</v>
      </c>
      <c r="J2636" t="s">
        <v>162</v>
      </c>
      <c r="K2636" t="s">
        <v>24</v>
      </c>
      <c r="L2636" t="s">
        <v>7061</v>
      </c>
      <c r="M2636" t="s">
        <v>7062</v>
      </c>
      <c r="N2636" t="s">
        <v>46</v>
      </c>
      <c r="P2636" t="s">
        <v>10427</v>
      </c>
      <c r="Q2636" t="s">
        <v>11933</v>
      </c>
      <c r="R2636">
        <v>1</v>
      </c>
      <c r="S2636" t="s">
        <v>12894</v>
      </c>
    </row>
    <row r="2637" spans="1:19" x14ac:dyDescent="0.25">
      <c r="A2637" t="s">
        <v>7055</v>
      </c>
      <c r="B2637" t="s">
        <v>7056</v>
      </c>
      <c r="C2637" t="s">
        <v>76</v>
      </c>
      <c r="D2637" t="s">
        <v>7057</v>
      </c>
      <c r="E2637" t="s">
        <v>18</v>
      </c>
      <c r="F2637" t="s">
        <v>7058</v>
      </c>
      <c r="G2637" t="s">
        <v>7059</v>
      </c>
      <c r="H2637" t="s">
        <v>7060</v>
      </c>
      <c r="I2637" t="s">
        <v>34</v>
      </c>
      <c r="J2637" t="s">
        <v>162</v>
      </c>
      <c r="K2637" t="s">
        <v>24</v>
      </c>
      <c r="L2637" t="s">
        <v>7061</v>
      </c>
      <c r="M2637" t="s">
        <v>7062</v>
      </c>
      <c r="N2637" t="s">
        <v>46</v>
      </c>
      <c r="P2637" t="s">
        <v>12905</v>
      </c>
      <c r="Q2637" t="s">
        <v>11933</v>
      </c>
      <c r="R2637">
        <v>1</v>
      </c>
      <c r="S2637" t="s">
        <v>12894</v>
      </c>
    </row>
    <row r="2638" spans="1:19" x14ac:dyDescent="0.25">
      <c r="A2638" t="s">
        <v>7055</v>
      </c>
      <c r="B2638" t="s">
        <v>7056</v>
      </c>
      <c r="C2638" t="s">
        <v>76</v>
      </c>
      <c r="D2638" t="s">
        <v>7057</v>
      </c>
      <c r="E2638" t="s">
        <v>18</v>
      </c>
      <c r="F2638" t="s">
        <v>7058</v>
      </c>
      <c r="G2638" t="s">
        <v>7059</v>
      </c>
      <c r="H2638" t="s">
        <v>7060</v>
      </c>
      <c r="I2638" t="s">
        <v>34</v>
      </c>
      <c r="J2638" t="s">
        <v>162</v>
      </c>
      <c r="K2638" t="s">
        <v>24</v>
      </c>
      <c r="L2638" t="s">
        <v>7061</v>
      </c>
      <c r="M2638" t="s">
        <v>7062</v>
      </c>
      <c r="N2638" t="s">
        <v>46</v>
      </c>
      <c r="P2638" t="s">
        <v>12906</v>
      </c>
      <c r="Q2638" t="s">
        <v>11933</v>
      </c>
      <c r="R2638">
        <v>1</v>
      </c>
      <c r="S2638" t="s">
        <v>12894</v>
      </c>
    </row>
    <row r="2639" spans="1:19" x14ac:dyDescent="0.25">
      <c r="A2639" t="s">
        <v>7055</v>
      </c>
      <c r="B2639" t="s">
        <v>7056</v>
      </c>
      <c r="C2639" t="s">
        <v>76</v>
      </c>
      <c r="D2639" t="s">
        <v>7057</v>
      </c>
      <c r="E2639" t="s">
        <v>18</v>
      </c>
      <c r="F2639" t="s">
        <v>7058</v>
      </c>
      <c r="G2639" t="s">
        <v>7059</v>
      </c>
      <c r="H2639" t="s">
        <v>7060</v>
      </c>
      <c r="I2639" t="s">
        <v>34</v>
      </c>
      <c r="J2639" t="s">
        <v>162</v>
      </c>
      <c r="K2639" t="s">
        <v>24</v>
      </c>
      <c r="L2639" t="s">
        <v>7061</v>
      </c>
      <c r="M2639" t="s">
        <v>7062</v>
      </c>
      <c r="N2639" t="s">
        <v>46</v>
      </c>
      <c r="P2639" t="s">
        <v>10417</v>
      </c>
      <c r="Q2639" t="s">
        <v>12907</v>
      </c>
      <c r="R2639">
        <v>3</v>
      </c>
      <c r="S2639" t="s">
        <v>12894</v>
      </c>
    </row>
    <row r="2640" spans="1:19" x14ac:dyDescent="0.25">
      <c r="A2640" t="s">
        <v>7055</v>
      </c>
      <c r="B2640" t="s">
        <v>7056</v>
      </c>
      <c r="C2640" t="s">
        <v>76</v>
      </c>
      <c r="D2640" t="s">
        <v>7057</v>
      </c>
      <c r="E2640" t="s">
        <v>18</v>
      </c>
      <c r="F2640" t="s">
        <v>7058</v>
      </c>
      <c r="G2640" t="s">
        <v>7059</v>
      </c>
      <c r="H2640" t="s">
        <v>7060</v>
      </c>
      <c r="I2640" t="s">
        <v>34</v>
      </c>
      <c r="J2640" t="s">
        <v>162</v>
      </c>
      <c r="K2640" t="s">
        <v>24</v>
      </c>
      <c r="L2640" t="s">
        <v>7061</v>
      </c>
      <c r="M2640" t="s">
        <v>7062</v>
      </c>
      <c r="N2640" t="s">
        <v>46</v>
      </c>
      <c r="P2640" t="s">
        <v>12908</v>
      </c>
      <c r="Q2640" t="s">
        <v>10337</v>
      </c>
      <c r="R2640">
        <v>1</v>
      </c>
      <c r="S2640" t="s">
        <v>12894</v>
      </c>
    </row>
    <row r="2641" spans="1:19" x14ac:dyDescent="0.25">
      <c r="A2641" t="s">
        <v>7055</v>
      </c>
      <c r="B2641" t="s">
        <v>7056</v>
      </c>
      <c r="C2641" t="s">
        <v>76</v>
      </c>
      <c r="D2641" t="s">
        <v>7057</v>
      </c>
      <c r="E2641" t="s">
        <v>18</v>
      </c>
      <c r="F2641" t="s">
        <v>7058</v>
      </c>
      <c r="G2641" t="s">
        <v>7059</v>
      </c>
      <c r="H2641" t="s">
        <v>7060</v>
      </c>
      <c r="I2641" t="s">
        <v>34</v>
      </c>
      <c r="J2641" t="s">
        <v>162</v>
      </c>
      <c r="K2641" t="s">
        <v>24</v>
      </c>
      <c r="L2641" t="s">
        <v>7061</v>
      </c>
      <c r="M2641" t="s">
        <v>7062</v>
      </c>
      <c r="N2641" t="s">
        <v>46</v>
      </c>
      <c r="P2641" t="s">
        <v>12909</v>
      </c>
      <c r="Q2641" t="s">
        <v>10337</v>
      </c>
      <c r="R2641">
        <v>1</v>
      </c>
      <c r="S2641" t="s">
        <v>12894</v>
      </c>
    </row>
    <row r="2642" spans="1:19" x14ac:dyDescent="0.25">
      <c r="A2642" t="s">
        <v>7055</v>
      </c>
      <c r="B2642" t="s">
        <v>7056</v>
      </c>
      <c r="C2642" t="s">
        <v>76</v>
      </c>
      <c r="D2642" t="s">
        <v>7057</v>
      </c>
      <c r="E2642" t="s">
        <v>18</v>
      </c>
      <c r="F2642" t="s">
        <v>7058</v>
      </c>
      <c r="G2642" t="s">
        <v>7059</v>
      </c>
      <c r="H2642" t="s">
        <v>7060</v>
      </c>
      <c r="I2642" t="s">
        <v>34</v>
      </c>
      <c r="J2642" t="s">
        <v>162</v>
      </c>
      <c r="K2642" t="s">
        <v>24</v>
      </c>
      <c r="L2642" t="s">
        <v>7061</v>
      </c>
      <c r="M2642" t="s">
        <v>7062</v>
      </c>
      <c r="N2642" t="s">
        <v>46</v>
      </c>
      <c r="P2642" t="s">
        <v>12910</v>
      </c>
      <c r="Q2642" t="s">
        <v>10337</v>
      </c>
      <c r="R2642">
        <v>1</v>
      </c>
      <c r="S2642" t="s">
        <v>12894</v>
      </c>
    </row>
    <row r="2643" spans="1:19" x14ac:dyDescent="0.25">
      <c r="A2643" t="s">
        <v>7055</v>
      </c>
      <c r="B2643" t="s">
        <v>7056</v>
      </c>
      <c r="C2643" t="s">
        <v>76</v>
      </c>
      <c r="D2643" t="s">
        <v>7057</v>
      </c>
      <c r="E2643" t="s">
        <v>18</v>
      </c>
      <c r="F2643" t="s">
        <v>7058</v>
      </c>
      <c r="G2643" t="s">
        <v>7059</v>
      </c>
      <c r="H2643" t="s">
        <v>7060</v>
      </c>
      <c r="I2643" t="s">
        <v>34</v>
      </c>
      <c r="J2643" t="s">
        <v>162</v>
      </c>
      <c r="K2643" t="s">
        <v>24</v>
      </c>
      <c r="L2643" t="s">
        <v>7061</v>
      </c>
      <c r="M2643" t="s">
        <v>7062</v>
      </c>
      <c r="N2643" t="s">
        <v>46</v>
      </c>
      <c r="P2643" t="s">
        <v>12911</v>
      </c>
      <c r="Q2643" t="s">
        <v>10337</v>
      </c>
      <c r="R2643">
        <v>1</v>
      </c>
      <c r="S2643" t="s">
        <v>12894</v>
      </c>
    </row>
    <row r="2644" spans="1:19" x14ac:dyDescent="0.25">
      <c r="A2644" t="s">
        <v>7055</v>
      </c>
      <c r="B2644" t="s">
        <v>7056</v>
      </c>
      <c r="C2644" t="s">
        <v>76</v>
      </c>
      <c r="D2644" t="s">
        <v>7057</v>
      </c>
      <c r="E2644" t="s">
        <v>18</v>
      </c>
      <c r="F2644" t="s">
        <v>7058</v>
      </c>
      <c r="G2644" t="s">
        <v>7059</v>
      </c>
      <c r="H2644" t="s">
        <v>7060</v>
      </c>
      <c r="I2644" t="s">
        <v>34</v>
      </c>
      <c r="J2644" t="s">
        <v>162</v>
      </c>
      <c r="K2644" t="s">
        <v>24</v>
      </c>
      <c r="L2644" t="s">
        <v>7061</v>
      </c>
      <c r="M2644" t="s">
        <v>7062</v>
      </c>
      <c r="N2644" t="s">
        <v>46</v>
      </c>
      <c r="P2644" t="s">
        <v>12912</v>
      </c>
      <c r="Q2644" t="s">
        <v>10337</v>
      </c>
      <c r="R2644">
        <v>1</v>
      </c>
      <c r="S2644" t="s">
        <v>12894</v>
      </c>
    </row>
    <row r="2645" spans="1:19" x14ac:dyDescent="0.25">
      <c r="A2645" t="s">
        <v>7055</v>
      </c>
      <c r="B2645" t="s">
        <v>7056</v>
      </c>
      <c r="C2645" t="s">
        <v>76</v>
      </c>
      <c r="D2645" t="s">
        <v>7057</v>
      </c>
      <c r="E2645" t="s">
        <v>18</v>
      </c>
      <c r="F2645" t="s">
        <v>7058</v>
      </c>
      <c r="G2645" t="s">
        <v>7059</v>
      </c>
      <c r="H2645" t="s">
        <v>7060</v>
      </c>
      <c r="I2645" t="s">
        <v>34</v>
      </c>
      <c r="J2645" t="s">
        <v>162</v>
      </c>
      <c r="K2645" t="s">
        <v>24</v>
      </c>
      <c r="L2645" t="s">
        <v>7061</v>
      </c>
      <c r="M2645" t="s">
        <v>7062</v>
      </c>
      <c r="N2645" t="s">
        <v>46</v>
      </c>
      <c r="P2645" t="s">
        <v>12913</v>
      </c>
      <c r="Q2645" t="s">
        <v>10337</v>
      </c>
      <c r="R2645">
        <v>1</v>
      </c>
      <c r="S2645" t="s">
        <v>12894</v>
      </c>
    </row>
    <row r="2646" spans="1:19" x14ac:dyDescent="0.25">
      <c r="A2646" t="s">
        <v>7055</v>
      </c>
      <c r="B2646" t="s">
        <v>7056</v>
      </c>
      <c r="C2646" t="s">
        <v>76</v>
      </c>
      <c r="D2646" t="s">
        <v>7057</v>
      </c>
      <c r="E2646" t="s">
        <v>18</v>
      </c>
      <c r="F2646" t="s">
        <v>7058</v>
      </c>
      <c r="G2646" t="s">
        <v>7059</v>
      </c>
      <c r="H2646" t="s">
        <v>7060</v>
      </c>
      <c r="I2646" t="s">
        <v>34</v>
      </c>
      <c r="J2646" t="s">
        <v>162</v>
      </c>
      <c r="K2646" t="s">
        <v>24</v>
      </c>
      <c r="L2646" t="s">
        <v>7061</v>
      </c>
      <c r="M2646" t="s">
        <v>7062</v>
      </c>
      <c r="N2646" t="s">
        <v>46</v>
      </c>
      <c r="P2646" t="s">
        <v>12914</v>
      </c>
      <c r="Q2646" t="s">
        <v>11461</v>
      </c>
      <c r="R2646">
        <v>1</v>
      </c>
      <c r="S2646" t="s">
        <v>12894</v>
      </c>
    </row>
    <row r="2647" spans="1:19" x14ac:dyDescent="0.25">
      <c r="A2647" t="s">
        <v>7055</v>
      </c>
      <c r="B2647" t="s">
        <v>7056</v>
      </c>
      <c r="C2647" t="s">
        <v>76</v>
      </c>
      <c r="D2647" t="s">
        <v>7057</v>
      </c>
      <c r="E2647" t="s">
        <v>18</v>
      </c>
      <c r="F2647" t="s">
        <v>7058</v>
      </c>
      <c r="G2647" t="s">
        <v>7059</v>
      </c>
      <c r="H2647" t="s">
        <v>7060</v>
      </c>
      <c r="I2647" t="s">
        <v>34</v>
      </c>
      <c r="J2647" t="s">
        <v>162</v>
      </c>
      <c r="K2647" t="s">
        <v>24</v>
      </c>
      <c r="L2647" t="s">
        <v>7061</v>
      </c>
      <c r="M2647" t="s">
        <v>7062</v>
      </c>
      <c r="N2647" t="s">
        <v>46</v>
      </c>
      <c r="P2647" t="s">
        <v>11045</v>
      </c>
      <c r="Q2647" t="s">
        <v>11461</v>
      </c>
      <c r="R2647">
        <v>1</v>
      </c>
      <c r="S2647" t="s">
        <v>12894</v>
      </c>
    </row>
    <row r="2648" spans="1:19" x14ac:dyDescent="0.25">
      <c r="A2648" t="s">
        <v>7055</v>
      </c>
      <c r="B2648" t="s">
        <v>7056</v>
      </c>
      <c r="C2648" t="s">
        <v>76</v>
      </c>
      <c r="D2648" t="s">
        <v>7057</v>
      </c>
      <c r="E2648" t="s">
        <v>18</v>
      </c>
      <c r="F2648" t="s">
        <v>7058</v>
      </c>
      <c r="G2648" t="s">
        <v>7059</v>
      </c>
      <c r="H2648" t="s">
        <v>7060</v>
      </c>
      <c r="I2648" t="s">
        <v>34</v>
      </c>
      <c r="J2648" t="s">
        <v>162</v>
      </c>
      <c r="K2648" t="s">
        <v>24</v>
      </c>
      <c r="L2648" t="s">
        <v>7061</v>
      </c>
      <c r="M2648" t="s">
        <v>7062</v>
      </c>
      <c r="N2648" t="s">
        <v>46</v>
      </c>
      <c r="P2648" t="s">
        <v>12915</v>
      </c>
      <c r="Q2648" t="s">
        <v>11461</v>
      </c>
      <c r="R2648">
        <v>1</v>
      </c>
      <c r="S2648" t="s">
        <v>12894</v>
      </c>
    </row>
    <row r="2649" spans="1:19" x14ac:dyDescent="0.25">
      <c r="A2649" t="s">
        <v>7055</v>
      </c>
      <c r="B2649" t="s">
        <v>7056</v>
      </c>
      <c r="C2649" t="s">
        <v>76</v>
      </c>
      <c r="D2649" t="s">
        <v>7057</v>
      </c>
      <c r="E2649" t="s">
        <v>18</v>
      </c>
      <c r="F2649" t="s">
        <v>7058</v>
      </c>
      <c r="G2649" t="s">
        <v>7059</v>
      </c>
      <c r="H2649" t="s">
        <v>7060</v>
      </c>
      <c r="I2649" t="s">
        <v>34</v>
      </c>
      <c r="J2649" t="s">
        <v>162</v>
      </c>
      <c r="K2649" t="s">
        <v>24</v>
      </c>
      <c r="L2649" t="s">
        <v>7061</v>
      </c>
      <c r="M2649" t="s">
        <v>7062</v>
      </c>
      <c r="N2649" t="s">
        <v>46</v>
      </c>
      <c r="P2649" t="s">
        <v>12916</v>
      </c>
      <c r="Q2649" t="s">
        <v>11461</v>
      </c>
      <c r="R2649">
        <v>1</v>
      </c>
      <c r="S2649" t="s">
        <v>12894</v>
      </c>
    </row>
    <row r="2650" spans="1:19" x14ac:dyDescent="0.25">
      <c r="A2650" t="s">
        <v>7055</v>
      </c>
      <c r="B2650" t="s">
        <v>7056</v>
      </c>
      <c r="C2650" t="s">
        <v>76</v>
      </c>
      <c r="D2650" t="s">
        <v>7057</v>
      </c>
      <c r="E2650" t="s">
        <v>18</v>
      </c>
      <c r="F2650" t="s">
        <v>7058</v>
      </c>
      <c r="G2650" t="s">
        <v>7059</v>
      </c>
      <c r="H2650" t="s">
        <v>7060</v>
      </c>
      <c r="I2650" t="s">
        <v>34</v>
      </c>
      <c r="J2650" t="s">
        <v>162</v>
      </c>
      <c r="K2650" t="s">
        <v>24</v>
      </c>
      <c r="L2650" t="s">
        <v>7061</v>
      </c>
      <c r="M2650" t="s">
        <v>7062</v>
      </c>
      <c r="N2650" t="s">
        <v>46</v>
      </c>
      <c r="P2650" t="s">
        <v>10142</v>
      </c>
      <c r="Q2650" t="s">
        <v>11461</v>
      </c>
      <c r="R2650">
        <v>1</v>
      </c>
      <c r="S2650" t="s">
        <v>12894</v>
      </c>
    </row>
    <row r="2651" spans="1:19" x14ac:dyDescent="0.25">
      <c r="A2651" t="s">
        <v>7055</v>
      </c>
      <c r="B2651" t="s">
        <v>7056</v>
      </c>
      <c r="C2651" t="s">
        <v>76</v>
      </c>
      <c r="D2651" t="s">
        <v>7057</v>
      </c>
      <c r="E2651" t="s">
        <v>18</v>
      </c>
      <c r="F2651" t="s">
        <v>7058</v>
      </c>
      <c r="G2651" t="s">
        <v>7059</v>
      </c>
      <c r="H2651" t="s">
        <v>7060</v>
      </c>
      <c r="I2651" t="s">
        <v>34</v>
      </c>
      <c r="J2651" t="s">
        <v>162</v>
      </c>
      <c r="K2651" t="s">
        <v>24</v>
      </c>
      <c r="L2651" t="s">
        <v>7061</v>
      </c>
      <c r="M2651" t="s">
        <v>7062</v>
      </c>
      <c r="N2651" t="s">
        <v>46</v>
      </c>
      <c r="P2651" t="s">
        <v>12219</v>
      </c>
      <c r="Q2651" t="s">
        <v>11461</v>
      </c>
      <c r="R2651">
        <v>1</v>
      </c>
      <c r="S2651" t="s">
        <v>12894</v>
      </c>
    </row>
    <row r="2652" spans="1:19" x14ac:dyDescent="0.25">
      <c r="A2652" t="s">
        <v>7055</v>
      </c>
      <c r="B2652" t="s">
        <v>7056</v>
      </c>
      <c r="C2652" t="s">
        <v>76</v>
      </c>
      <c r="D2652" t="s">
        <v>7057</v>
      </c>
      <c r="E2652" t="s">
        <v>18</v>
      </c>
      <c r="F2652" t="s">
        <v>7058</v>
      </c>
      <c r="G2652" t="s">
        <v>7059</v>
      </c>
      <c r="H2652" t="s">
        <v>7060</v>
      </c>
      <c r="I2652" t="s">
        <v>34</v>
      </c>
      <c r="J2652" t="s">
        <v>162</v>
      </c>
      <c r="K2652" t="s">
        <v>24</v>
      </c>
      <c r="L2652" t="s">
        <v>7061</v>
      </c>
      <c r="M2652" t="s">
        <v>7062</v>
      </c>
      <c r="N2652" t="s">
        <v>46</v>
      </c>
      <c r="P2652" t="s">
        <v>12917</v>
      </c>
      <c r="Q2652" t="s">
        <v>11461</v>
      </c>
      <c r="R2652">
        <v>1</v>
      </c>
      <c r="S2652" t="s">
        <v>12894</v>
      </c>
    </row>
    <row r="2653" spans="1:19" x14ac:dyDescent="0.25">
      <c r="A2653" t="s">
        <v>7055</v>
      </c>
      <c r="B2653" t="s">
        <v>7056</v>
      </c>
      <c r="C2653" t="s">
        <v>76</v>
      </c>
      <c r="D2653" t="s">
        <v>7057</v>
      </c>
      <c r="E2653" t="s">
        <v>18</v>
      </c>
      <c r="F2653" t="s">
        <v>7058</v>
      </c>
      <c r="G2653" t="s">
        <v>7059</v>
      </c>
      <c r="H2653" t="s">
        <v>7060</v>
      </c>
      <c r="I2653" t="s">
        <v>34</v>
      </c>
      <c r="J2653" t="s">
        <v>162</v>
      </c>
      <c r="K2653" t="s">
        <v>24</v>
      </c>
      <c r="L2653" t="s">
        <v>7061</v>
      </c>
      <c r="M2653" t="s">
        <v>7062</v>
      </c>
      <c r="N2653" t="s">
        <v>46</v>
      </c>
      <c r="P2653" t="s">
        <v>12918</v>
      </c>
      <c r="Q2653" t="s">
        <v>11461</v>
      </c>
      <c r="R2653">
        <v>1</v>
      </c>
      <c r="S2653" t="s">
        <v>12894</v>
      </c>
    </row>
    <row r="2654" spans="1:19" x14ac:dyDescent="0.25">
      <c r="A2654" t="s">
        <v>2834</v>
      </c>
      <c r="B2654" t="s">
        <v>2835</v>
      </c>
      <c r="C2654" t="s">
        <v>76</v>
      </c>
      <c r="D2654" t="s">
        <v>2264</v>
      </c>
      <c r="E2654" t="s">
        <v>18</v>
      </c>
      <c r="F2654" t="s">
        <v>2836</v>
      </c>
      <c r="G2654" t="s">
        <v>2837</v>
      </c>
      <c r="H2654" t="s">
        <v>2838</v>
      </c>
      <c r="I2654" t="s">
        <v>34</v>
      </c>
      <c r="J2654" t="s">
        <v>162</v>
      </c>
      <c r="K2654" t="s">
        <v>24</v>
      </c>
      <c r="L2654" t="s">
        <v>224</v>
      </c>
      <c r="M2654" t="s">
        <v>2839</v>
      </c>
      <c r="N2654" t="s">
        <v>46</v>
      </c>
      <c r="P2654" t="s">
        <v>12919</v>
      </c>
      <c r="Q2654" t="s">
        <v>10255</v>
      </c>
      <c r="R2654">
        <v>1</v>
      </c>
      <c r="S2654" t="s">
        <v>12920</v>
      </c>
    </row>
    <row r="2655" spans="1:19" x14ac:dyDescent="0.25">
      <c r="A2655" t="s">
        <v>2834</v>
      </c>
      <c r="B2655" t="s">
        <v>2835</v>
      </c>
      <c r="C2655" t="s">
        <v>76</v>
      </c>
      <c r="D2655" t="s">
        <v>2264</v>
      </c>
      <c r="E2655" t="s">
        <v>18</v>
      </c>
      <c r="F2655" t="s">
        <v>2836</v>
      </c>
      <c r="G2655" t="s">
        <v>2837</v>
      </c>
      <c r="H2655" t="s">
        <v>2838</v>
      </c>
      <c r="I2655" t="s">
        <v>34</v>
      </c>
      <c r="J2655" t="s">
        <v>162</v>
      </c>
      <c r="K2655" t="s">
        <v>24</v>
      </c>
      <c r="L2655" t="s">
        <v>224</v>
      </c>
      <c r="M2655" t="s">
        <v>2839</v>
      </c>
      <c r="N2655" t="s">
        <v>46</v>
      </c>
      <c r="P2655" t="s">
        <v>12921</v>
      </c>
      <c r="Q2655" t="s">
        <v>10255</v>
      </c>
      <c r="R2655">
        <v>1</v>
      </c>
      <c r="S2655" t="s">
        <v>12920</v>
      </c>
    </row>
    <row r="2656" spans="1:19" x14ac:dyDescent="0.25">
      <c r="A2656" t="s">
        <v>2834</v>
      </c>
      <c r="B2656" t="s">
        <v>2835</v>
      </c>
      <c r="C2656" t="s">
        <v>76</v>
      </c>
      <c r="D2656" t="s">
        <v>2264</v>
      </c>
      <c r="E2656" t="s">
        <v>18</v>
      </c>
      <c r="F2656" t="s">
        <v>2836</v>
      </c>
      <c r="G2656" t="s">
        <v>2837</v>
      </c>
      <c r="H2656" t="s">
        <v>2838</v>
      </c>
      <c r="I2656" t="s">
        <v>34</v>
      </c>
      <c r="J2656" t="s">
        <v>162</v>
      </c>
      <c r="K2656" t="s">
        <v>24</v>
      </c>
      <c r="L2656" t="s">
        <v>224</v>
      </c>
      <c r="M2656" t="s">
        <v>2839</v>
      </c>
      <c r="N2656" t="s">
        <v>46</v>
      </c>
      <c r="P2656" t="s">
        <v>12922</v>
      </c>
      <c r="Q2656" t="s">
        <v>10255</v>
      </c>
      <c r="R2656">
        <v>1</v>
      </c>
      <c r="S2656" t="s">
        <v>12920</v>
      </c>
    </row>
    <row r="2657" spans="1:19" x14ac:dyDescent="0.25">
      <c r="A2657" t="s">
        <v>2834</v>
      </c>
      <c r="B2657" t="s">
        <v>2835</v>
      </c>
      <c r="C2657" t="s">
        <v>76</v>
      </c>
      <c r="D2657" t="s">
        <v>2264</v>
      </c>
      <c r="E2657" t="s">
        <v>18</v>
      </c>
      <c r="F2657" t="s">
        <v>2836</v>
      </c>
      <c r="G2657" t="s">
        <v>2837</v>
      </c>
      <c r="H2657" t="s">
        <v>2838</v>
      </c>
      <c r="I2657" t="s">
        <v>34</v>
      </c>
      <c r="J2657" t="s">
        <v>162</v>
      </c>
      <c r="K2657" t="s">
        <v>24</v>
      </c>
      <c r="L2657" t="s">
        <v>224</v>
      </c>
      <c r="M2657" t="s">
        <v>2839</v>
      </c>
      <c r="N2657" t="s">
        <v>46</v>
      </c>
      <c r="P2657" t="s">
        <v>11925</v>
      </c>
      <c r="Q2657" t="s">
        <v>10255</v>
      </c>
      <c r="R2657">
        <v>1</v>
      </c>
      <c r="S2657" t="s">
        <v>12920</v>
      </c>
    </row>
    <row r="2658" spans="1:19" x14ac:dyDescent="0.25">
      <c r="A2658" t="s">
        <v>2834</v>
      </c>
      <c r="B2658" t="s">
        <v>2835</v>
      </c>
      <c r="C2658" t="s">
        <v>76</v>
      </c>
      <c r="D2658" t="s">
        <v>2264</v>
      </c>
      <c r="E2658" t="s">
        <v>18</v>
      </c>
      <c r="F2658" t="s">
        <v>2836</v>
      </c>
      <c r="G2658" t="s">
        <v>2837</v>
      </c>
      <c r="H2658" t="s">
        <v>2838</v>
      </c>
      <c r="I2658" t="s">
        <v>34</v>
      </c>
      <c r="J2658" t="s">
        <v>162</v>
      </c>
      <c r="K2658" t="s">
        <v>24</v>
      </c>
      <c r="L2658" t="s">
        <v>224</v>
      </c>
      <c r="M2658" t="s">
        <v>2839</v>
      </c>
      <c r="N2658" t="s">
        <v>46</v>
      </c>
      <c r="P2658" t="s">
        <v>10712</v>
      </c>
      <c r="Q2658" t="s">
        <v>11190</v>
      </c>
      <c r="R2658">
        <v>1</v>
      </c>
      <c r="S2658" t="s">
        <v>12920</v>
      </c>
    </row>
    <row r="2659" spans="1:19" x14ac:dyDescent="0.25">
      <c r="A2659" t="s">
        <v>2834</v>
      </c>
      <c r="B2659" t="s">
        <v>2835</v>
      </c>
      <c r="C2659" t="s">
        <v>76</v>
      </c>
      <c r="D2659" t="s">
        <v>2264</v>
      </c>
      <c r="E2659" t="s">
        <v>18</v>
      </c>
      <c r="F2659" t="s">
        <v>2836</v>
      </c>
      <c r="G2659" t="s">
        <v>2837</v>
      </c>
      <c r="H2659" t="s">
        <v>2838</v>
      </c>
      <c r="I2659" t="s">
        <v>34</v>
      </c>
      <c r="J2659" t="s">
        <v>162</v>
      </c>
      <c r="K2659" t="s">
        <v>24</v>
      </c>
      <c r="L2659" t="s">
        <v>224</v>
      </c>
      <c r="M2659" t="s">
        <v>2839</v>
      </c>
      <c r="N2659" t="s">
        <v>46</v>
      </c>
      <c r="P2659" t="s">
        <v>12923</v>
      </c>
      <c r="Q2659" t="s">
        <v>11616</v>
      </c>
      <c r="R2659">
        <v>1</v>
      </c>
      <c r="S2659" t="s">
        <v>12920</v>
      </c>
    </row>
    <row r="2660" spans="1:19" x14ac:dyDescent="0.25">
      <c r="A2660" t="s">
        <v>2834</v>
      </c>
      <c r="B2660" t="s">
        <v>2835</v>
      </c>
      <c r="C2660" t="s">
        <v>76</v>
      </c>
      <c r="D2660" t="s">
        <v>2264</v>
      </c>
      <c r="E2660" t="s">
        <v>18</v>
      </c>
      <c r="F2660" t="s">
        <v>2836</v>
      </c>
      <c r="G2660" t="s">
        <v>2837</v>
      </c>
      <c r="H2660" t="s">
        <v>2838</v>
      </c>
      <c r="I2660" t="s">
        <v>34</v>
      </c>
      <c r="J2660" t="s">
        <v>162</v>
      </c>
      <c r="K2660" t="s">
        <v>24</v>
      </c>
      <c r="L2660" t="s">
        <v>224</v>
      </c>
      <c r="M2660" t="s">
        <v>2839</v>
      </c>
      <c r="N2660" t="s">
        <v>46</v>
      </c>
      <c r="P2660" t="s">
        <v>12924</v>
      </c>
      <c r="Q2660" t="s">
        <v>11616</v>
      </c>
      <c r="R2660">
        <v>1</v>
      </c>
      <c r="S2660" t="s">
        <v>12920</v>
      </c>
    </row>
    <row r="2661" spans="1:19" x14ac:dyDescent="0.25">
      <c r="A2661" t="s">
        <v>2834</v>
      </c>
      <c r="B2661" t="s">
        <v>2835</v>
      </c>
      <c r="C2661" t="s">
        <v>76</v>
      </c>
      <c r="D2661" t="s">
        <v>2264</v>
      </c>
      <c r="E2661" t="s">
        <v>18</v>
      </c>
      <c r="F2661" t="s">
        <v>2836</v>
      </c>
      <c r="G2661" t="s">
        <v>2837</v>
      </c>
      <c r="H2661" t="s">
        <v>2838</v>
      </c>
      <c r="I2661" t="s">
        <v>34</v>
      </c>
      <c r="J2661" t="s">
        <v>162</v>
      </c>
      <c r="K2661" t="s">
        <v>24</v>
      </c>
      <c r="L2661" t="s">
        <v>224</v>
      </c>
      <c r="M2661" t="s">
        <v>2839</v>
      </c>
      <c r="N2661" t="s">
        <v>46</v>
      </c>
      <c r="P2661" t="s">
        <v>12925</v>
      </c>
      <c r="Q2661" t="s">
        <v>11616</v>
      </c>
      <c r="R2661">
        <v>1</v>
      </c>
      <c r="S2661" t="s">
        <v>12920</v>
      </c>
    </row>
    <row r="2662" spans="1:19" x14ac:dyDescent="0.25">
      <c r="A2662" t="s">
        <v>2834</v>
      </c>
      <c r="B2662" t="s">
        <v>2835</v>
      </c>
      <c r="C2662" t="s">
        <v>76</v>
      </c>
      <c r="D2662" t="s">
        <v>2264</v>
      </c>
      <c r="E2662" t="s">
        <v>18</v>
      </c>
      <c r="F2662" t="s">
        <v>2836</v>
      </c>
      <c r="G2662" t="s">
        <v>2837</v>
      </c>
      <c r="H2662" t="s">
        <v>2838</v>
      </c>
      <c r="I2662" t="s">
        <v>34</v>
      </c>
      <c r="J2662" t="s">
        <v>162</v>
      </c>
      <c r="K2662" t="s">
        <v>24</v>
      </c>
      <c r="L2662" t="s">
        <v>224</v>
      </c>
      <c r="M2662" t="s">
        <v>2839</v>
      </c>
      <c r="N2662" t="s">
        <v>46</v>
      </c>
      <c r="P2662" t="s">
        <v>12926</v>
      </c>
      <c r="Q2662" t="s">
        <v>11616</v>
      </c>
      <c r="R2662">
        <v>1</v>
      </c>
      <c r="S2662" t="s">
        <v>12920</v>
      </c>
    </row>
    <row r="2663" spans="1:19" x14ac:dyDescent="0.25">
      <c r="A2663" t="s">
        <v>2834</v>
      </c>
      <c r="B2663" t="s">
        <v>2835</v>
      </c>
      <c r="C2663" t="s">
        <v>76</v>
      </c>
      <c r="D2663" t="s">
        <v>2264</v>
      </c>
      <c r="E2663" t="s">
        <v>18</v>
      </c>
      <c r="F2663" t="s">
        <v>2836</v>
      </c>
      <c r="G2663" t="s">
        <v>2837</v>
      </c>
      <c r="H2663" t="s">
        <v>2838</v>
      </c>
      <c r="I2663" t="s">
        <v>34</v>
      </c>
      <c r="J2663" t="s">
        <v>162</v>
      </c>
      <c r="K2663" t="s">
        <v>24</v>
      </c>
      <c r="L2663" t="s">
        <v>224</v>
      </c>
      <c r="M2663" t="s">
        <v>2839</v>
      </c>
      <c r="N2663" t="s">
        <v>46</v>
      </c>
      <c r="P2663" t="s">
        <v>12927</v>
      </c>
      <c r="Q2663" t="s">
        <v>11616</v>
      </c>
      <c r="R2663">
        <v>1</v>
      </c>
      <c r="S2663" t="s">
        <v>12920</v>
      </c>
    </row>
    <row r="2664" spans="1:19" x14ac:dyDescent="0.25">
      <c r="A2664" t="s">
        <v>2834</v>
      </c>
      <c r="B2664" t="s">
        <v>2835</v>
      </c>
      <c r="C2664" t="s">
        <v>76</v>
      </c>
      <c r="D2664" t="s">
        <v>2264</v>
      </c>
      <c r="E2664" t="s">
        <v>18</v>
      </c>
      <c r="F2664" t="s">
        <v>2836</v>
      </c>
      <c r="G2664" t="s">
        <v>2837</v>
      </c>
      <c r="H2664" t="s">
        <v>2838</v>
      </c>
      <c r="I2664" t="s">
        <v>34</v>
      </c>
      <c r="J2664" t="s">
        <v>162</v>
      </c>
      <c r="K2664" t="s">
        <v>24</v>
      </c>
      <c r="L2664" t="s">
        <v>224</v>
      </c>
      <c r="M2664" t="s">
        <v>2839</v>
      </c>
      <c r="N2664" t="s">
        <v>46</v>
      </c>
      <c r="P2664" t="s">
        <v>12928</v>
      </c>
      <c r="Q2664" t="s">
        <v>11616</v>
      </c>
      <c r="R2664">
        <v>1</v>
      </c>
      <c r="S2664" t="s">
        <v>12920</v>
      </c>
    </row>
    <row r="2665" spans="1:19" x14ac:dyDescent="0.25">
      <c r="A2665" t="s">
        <v>8850</v>
      </c>
      <c r="B2665" t="s">
        <v>8851</v>
      </c>
      <c r="C2665" t="s">
        <v>76</v>
      </c>
      <c r="D2665" t="s">
        <v>2264</v>
      </c>
      <c r="E2665" t="s">
        <v>18</v>
      </c>
      <c r="F2665" t="s">
        <v>8852</v>
      </c>
      <c r="G2665" t="s">
        <v>8853</v>
      </c>
      <c r="H2665" t="s">
        <v>8854</v>
      </c>
      <c r="I2665" t="s">
        <v>34</v>
      </c>
      <c r="J2665" t="s">
        <v>575</v>
      </c>
      <c r="K2665" t="s">
        <v>24</v>
      </c>
      <c r="L2665" t="s">
        <v>224</v>
      </c>
      <c r="M2665" t="s">
        <v>8855</v>
      </c>
      <c r="N2665" t="s">
        <v>46</v>
      </c>
      <c r="P2665" t="s">
        <v>10438</v>
      </c>
      <c r="Q2665" t="s">
        <v>12929</v>
      </c>
      <c r="R2665">
        <v>2</v>
      </c>
      <c r="S2665" t="s">
        <v>12930</v>
      </c>
    </row>
    <row r="2666" spans="1:19" x14ac:dyDescent="0.25">
      <c r="A2666" t="s">
        <v>8850</v>
      </c>
      <c r="B2666" t="s">
        <v>8851</v>
      </c>
      <c r="C2666" t="s">
        <v>76</v>
      </c>
      <c r="D2666" t="s">
        <v>2264</v>
      </c>
      <c r="E2666" t="s">
        <v>18</v>
      </c>
      <c r="F2666" t="s">
        <v>8852</v>
      </c>
      <c r="G2666" t="s">
        <v>8853</v>
      </c>
      <c r="H2666" t="s">
        <v>8854</v>
      </c>
      <c r="I2666" t="s">
        <v>34</v>
      </c>
      <c r="J2666" t="s">
        <v>575</v>
      </c>
      <c r="K2666" t="s">
        <v>24</v>
      </c>
      <c r="L2666" t="s">
        <v>224</v>
      </c>
      <c r="M2666" t="s">
        <v>8855</v>
      </c>
      <c r="N2666" t="s">
        <v>46</v>
      </c>
      <c r="P2666" t="s">
        <v>12589</v>
      </c>
      <c r="Q2666" t="s">
        <v>10529</v>
      </c>
      <c r="R2666">
        <v>1</v>
      </c>
      <c r="S2666" t="s">
        <v>12930</v>
      </c>
    </row>
    <row r="2667" spans="1:19" x14ac:dyDescent="0.25">
      <c r="A2667" t="s">
        <v>8850</v>
      </c>
      <c r="B2667" t="s">
        <v>8851</v>
      </c>
      <c r="C2667" t="s">
        <v>76</v>
      </c>
      <c r="D2667" t="s">
        <v>2264</v>
      </c>
      <c r="E2667" t="s">
        <v>18</v>
      </c>
      <c r="F2667" t="s">
        <v>8852</v>
      </c>
      <c r="G2667" t="s">
        <v>8853</v>
      </c>
      <c r="H2667" t="s">
        <v>8854</v>
      </c>
      <c r="I2667" t="s">
        <v>34</v>
      </c>
      <c r="J2667" t="s">
        <v>575</v>
      </c>
      <c r="K2667" t="s">
        <v>24</v>
      </c>
      <c r="L2667" t="s">
        <v>224</v>
      </c>
      <c r="M2667" t="s">
        <v>8855</v>
      </c>
      <c r="N2667" t="s">
        <v>46</v>
      </c>
      <c r="P2667" t="s">
        <v>12931</v>
      </c>
      <c r="Q2667" t="s">
        <v>10529</v>
      </c>
      <c r="R2667">
        <v>1</v>
      </c>
      <c r="S2667" t="s">
        <v>12930</v>
      </c>
    </row>
    <row r="2668" spans="1:19" x14ac:dyDescent="0.25">
      <c r="A2668" t="s">
        <v>8850</v>
      </c>
      <c r="B2668" t="s">
        <v>8851</v>
      </c>
      <c r="C2668" t="s">
        <v>76</v>
      </c>
      <c r="D2668" t="s">
        <v>2264</v>
      </c>
      <c r="E2668" t="s">
        <v>18</v>
      </c>
      <c r="F2668" t="s">
        <v>8852</v>
      </c>
      <c r="G2668" t="s">
        <v>8853</v>
      </c>
      <c r="H2668" t="s">
        <v>8854</v>
      </c>
      <c r="I2668" t="s">
        <v>34</v>
      </c>
      <c r="J2668" t="s">
        <v>575</v>
      </c>
      <c r="K2668" t="s">
        <v>24</v>
      </c>
      <c r="L2668" t="s">
        <v>224</v>
      </c>
      <c r="M2668" t="s">
        <v>8855</v>
      </c>
      <c r="N2668" t="s">
        <v>46</v>
      </c>
      <c r="P2668" t="s">
        <v>12932</v>
      </c>
      <c r="Q2668" t="s">
        <v>10529</v>
      </c>
      <c r="R2668">
        <v>1</v>
      </c>
      <c r="S2668" t="s">
        <v>12930</v>
      </c>
    </row>
    <row r="2669" spans="1:19" x14ac:dyDescent="0.25">
      <c r="A2669" t="s">
        <v>8850</v>
      </c>
      <c r="B2669" t="s">
        <v>8851</v>
      </c>
      <c r="C2669" t="s">
        <v>76</v>
      </c>
      <c r="D2669" t="s">
        <v>2264</v>
      </c>
      <c r="E2669" t="s">
        <v>18</v>
      </c>
      <c r="F2669" t="s">
        <v>8852</v>
      </c>
      <c r="G2669" t="s">
        <v>8853</v>
      </c>
      <c r="H2669" t="s">
        <v>8854</v>
      </c>
      <c r="I2669" t="s">
        <v>34</v>
      </c>
      <c r="J2669" t="s">
        <v>575</v>
      </c>
      <c r="K2669" t="s">
        <v>24</v>
      </c>
      <c r="L2669" t="s">
        <v>224</v>
      </c>
      <c r="M2669" t="s">
        <v>8855</v>
      </c>
      <c r="N2669" t="s">
        <v>46</v>
      </c>
      <c r="P2669" t="s">
        <v>12933</v>
      </c>
      <c r="Q2669" t="s">
        <v>10425</v>
      </c>
      <c r="R2669">
        <v>1</v>
      </c>
      <c r="S2669" t="s">
        <v>12930</v>
      </c>
    </row>
    <row r="2670" spans="1:19" x14ac:dyDescent="0.25">
      <c r="A2670" t="s">
        <v>4274</v>
      </c>
      <c r="B2670" t="s">
        <v>4275</v>
      </c>
      <c r="C2670" t="s">
        <v>16</v>
      </c>
      <c r="D2670" t="s">
        <v>437</v>
      </c>
      <c r="E2670" t="s">
        <v>18</v>
      </c>
      <c r="F2670" t="s">
        <v>4276</v>
      </c>
      <c r="G2670" t="s">
        <v>4277</v>
      </c>
      <c r="H2670" t="s">
        <v>4278</v>
      </c>
      <c r="I2670" t="s">
        <v>34</v>
      </c>
      <c r="J2670" t="s">
        <v>120</v>
      </c>
      <c r="K2670" t="s">
        <v>24</v>
      </c>
      <c r="L2670" t="s">
        <v>441</v>
      </c>
      <c r="M2670" t="s">
        <v>4279</v>
      </c>
      <c r="N2670" t="s">
        <v>46</v>
      </c>
      <c r="P2670" t="s">
        <v>12934</v>
      </c>
      <c r="Q2670" t="s">
        <v>12935</v>
      </c>
      <c r="R2670">
        <v>1</v>
      </c>
      <c r="S2670" t="s">
        <v>12936</v>
      </c>
    </row>
    <row r="2671" spans="1:19" x14ac:dyDescent="0.25">
      <c r="A2671" t="s">
        <v>2714</v>
      </c>
      <c r="B2671" t="s">
        <v>2715</v>
      </c>
      <c r="C2671" t="s">
        <v>76</v>
      </c>
      <c r="E2671" t="s">
        <v>18</v>
      </c>
      <c r="F2671" t="s">
        <v>2716</v>
      </c>
      <c r="G2671" t="s">
        <v>2717</v>
      </c>
      <c r="H2671" t="s">
        <v>2718</v>
      </c>
      <c r="I2671" t="s">
        <v>34</v>
      </c>
      <c r="J2671" t="s">
        <v>551</v>
      </c>
      <c r="K2671" t="s">
        <v>24</v>
      </c>
      <c r="L2671" t="s">
        <v>184</v>
      </c>
      <c r="M2671" t="s">
        <v>2719</v>
      </c>
      <c r="N2671" t="s">
        <v>46</v>
      </c>
      <c r="P2671" t="s">
        <v>12937</v>
      </c>
      <c r="Q2671" t="s">
        <v>11018</v>
      </c>
      <c r="R2671">
        <v>1</v>
      </c>
      <c r="S2671" t="s">
        <v>12938</v>
      </c>
    </row>
    <row r="2672" spans="1:19" x14ac:dyDescent="0.25">
      <c r="A2672" t="s">
        <v>2714</v>
      </c>
      <c r="B2672" t="s">
        <v>2715</v>
      </c>
      <c r="C2672" t="s">
        <v>76</v>
      </c>
      <c r="E2672" t="s">
        <v>18</v>
      </c>
      <c r="F2672" t="s">
        <v>2716</v>
      </c>
      <c r="G2672" t="s">
        <v>2717</v>
      </c>
      <c r="H2672" t="s">
        <v>2718</v>
      </c>
      <c r="I2672" t="s">
        <v>34</v>
      </c>
      <c r="J2672" t="s">
        <v>551</v>
      </c>
      <c r="K2672" t="s">
        <v>24</v>
      </c>
      <c r="L2672" t="s">
        <v>184</v>
      </c>
      <c r="M2672" t="s">
        <v>2719</v>
      </c>
      <c r="N2672" t="s">
        <v>46</v>
      </c>
      <c r="P2672" t="s">
        <v>12939</v>
      </c>
      <c r="Q2672" t="s">
        <v>11018</v>
      </c>
      <c r="R2672">
        <v>1</v>
      </c>
      <c r="S2672" t="s">
        <v>12938</v>
      </c>
    </row>
    <row r="2673" spans="1:19" x14ac:dyDescent="0.25">
      <c r="A2673" t="s">
        <v>2714</v>
      </c>
      <c r="B2673" t="s">
        <v>2715</v>
      </c>
      <c r="C2673" t="s">
        <v>76</v>
      </c>
      <c r="E2673" t="s">
        <v>18</v>
      </c>
      <c r="F2673" t="s">
        <v>2716</v>
      </c>
      <c r="G2673" t="s">
        <v>2717</v>
      </c>
      <c r="H2673" t="s">
        <v>2718</v>
      </c>
      <c r="I2673" t="s">
        <v>34</v>
      </c>
      <c r="J2673" t="s">
        <v>551</v>
      </c>
      <c r="K2673" t="s">
        <v>24</v>
      </c>
      <c r="L2673" t="s">
        <v>184</v>
      </c>
      <c r="M2673" t="s">
        <v>2719</v>
      </c>
      <c r="N2673" t="s">
        <v>46</v>
      </c>
      <c r="P2673" t="s">
        <v>12940</v>
      </c>
      <c r="Q2673" t="s">
        <v>11018</v>
      </c>
      <c r="R2673">
        <v>1</v>
      </c>
      <c r="S2673" t="s">
        <v>12938</v>
      </c>
    </row>
    <row r="2674" spans="1:19" x14ac:dyDescent="0.25">
      <c r="A2674" t="s">
        <v>2714</v>
      </c>
      <c r="B2674" t="s">
        <v>2715</v>
      </c>
      <c r="C2674" t="s">
        <v>76</v>
      </c>
      <c r="E2674" t="s">
        <v>18</v>
      </c>
      <c r="F2674" t="s">
        <v>2716</v>
      </c>
      <c r="G2674" t="s">
        <v>2717</v>
      </c>
      <c r="H2674" t="s">
        <v>2718</v>
      </c>
      <c r="I2674" t="s">
        <v>34</v>
      </c>
      <c r="J2674" t="s">
        <v>551</v>
      </c>
      <c r="K2674" t="s">
        <v>24</v>
      </c>
      <c r="L2674" t="s">
        <v>184</v>
      </c>
      <c r="M2674" t="s">
        <v>2719</v>
      </c>
      <c r="N2674" t="s">
        <v>46</v>
      </c>
      <c r="P2674" t="s">
        <v>12941</v>
      </c>
      <c r="Q2674" t="s">
        <v>11018</v>
      </c>
      <c r="R2674">
        <v>1</v>
      </c>
      <c r="S2674" t="s">
        <v>12938</v>
      </c>
    </row>
    <row r="2675" spans="1:19" x14ac:dyDescent="0.25">
      <c r="A2675" t="s">
        <v>2714</v>
      </c>
      <c r="B2675" t="s">
        <v>2715</v>
      </c>
      <c r="C2675" t="s">
        <v>76</v>
      </c>
      <c r="E2675" t="s">
        <v>18</v>
      </c>
      <c r="F2675" t="s">
        <v>2716</v>
      </c>
      <c r="G2675" t="s">
        <v>2717</v>
      </c>
      <c r="H2675" t="s">
        <v>2718</v>
      </c>
      <c r="I2675" t="s">
        <v>34</v>
      </c>
      <c r="J2675" t="s">
        <v>551</v>
      </c>
      <c r="K2675" t="s">
        <v>24</v>
      </c>
      <c r="L2675" t="s">
        <v>184</v>
      </c>
      <c r="M2675" t="s">
        <v>2719</v>
      </c>
      <c r="N2675" t="s">
        <v>46</v>
      </c>
      <c r="P2675" t="s">
        <v>12942</v>
      </c>
      <c r="Q2675" t="s">
        <v>11018</v>
      </c>
      <c r="R2675">
        <v>1</v>
      </c>
      <c r="S2675" t="s">
        <v>12938</v>
      </c>
    </row>
    <row r="2676" spans="1:19" x14ac:dyDescent="0.25">
      <c r="A2676" t="s">
        <v>2714</v>
      </c>
      <c r="B2676" t="s">
        <v>2715</v>
      </c>
      <c r="C2676" t="s">
        <v>76</v>
      </c>
      <c r="E2676" t="s">
        <v>18</v>
      </c>
      <c r="F2676" t="s">
        <v>2716</v>
      </c>
      <c r="G2676" t="s">
        <v>2717</v>
      </c>
      <c r="H2676" t="s">
        <v>2718</v>
      </c>
      <c r="I2676" t="s">
        <v>34</v>
      </c>
      <c r="J2676" t="s">
        <v>551</v>
      </c>
      <c r="K2676" t="s">
        <v>24</v>
      </c>
      <c r="L2676" t="s">
        <v>184</v>
      </c>
      <c r="M2676" t="s">
        <v>2719</v>
      </c>
      <c r="N2676" t="s">
        <v>46</v>
      </c>
      <c r="P2676" t="s">
        <v>12943</v>
      </c>
      <c r="Q2676" t="s">
        <v>11018</v>
      </c>
      <c r="R2676">
        <v>1</v>
      </c>
      <c r="S2676" t="s">
        <v>12938</v>
      </c>
    </row>
    <row r="2677" spans="1:19" x14ac:dyDescent="0.25">
      <c r="A2677" t="s">
        <v>2714</v>
      </c>
      <c r="B2677" t="s">
        <v>2715</v>
      </c>
      <c r="C2677" t="s">
        <v>76</v>
      </c>
      <c r="E2677" t="s">
        <v>18</v>
      </c>
      <c r="F2677" t="s">
        <v>2716</v>
      </c>
      <c r="G2677" t="s">
        <v>2717</v>
      </c>
      <c r="H2677" t="s">
        <v>2718</v>
      </c>
      <c r="I2677" t="s">
        <v>34</v>
      </c>
      <c r="J2677" t="s">
        <v>551</v>
      </c>
      <c r="K2677" t="s">
        <v>24</v>
      </c>
      <c r="L2677" t="s">
        <v>184</v>
      </c>
      <c r="M2677" t="s">
        <v>2719</v>
      </c>
      <c r="N2677" t="s">
        <v>46</v>
      </c>
      <c r="P2677" t="s">
        <v>12944</v>
      </c>
      <c r="Q2677" t="s">
        <v>11018</v>
      </c>
      <c r="R2677">
        <v>1</v>
      </c>
      <c r="S2677" t="s">
        <v>12938</v>
      </c>
    </row>
    <row r="2678" spans="1:19" x14ac:dyDescent="0.25">
      <c r="A2678" t="s">
        <v>2714</v>
      </c>
      <c r="B2678" t="s">
        <v>2715</v>
      </c>
      <c r="C2678" t="s">
        <v>76</v>
      </c>
      <c r="E2678" t="s">
        <v>18</v>
      </c>
      <c r="F2678" t="s">
        <v>2716</v>
      </c>
      <c r="G2678" t="s">
        <v>2717</v>
      </c>
      <c r="H2678" t="s">
        <v>2718</v>
      </c>
      <c r="I2678" t="s">
        <v>34</v>
      </c>
      <c r="J2678" t="s">
        <v>551</v>
      </c>
      <c r="K2678" t="s">
        <v>24</v>
      </c>
      <c r="L2678" t="s">
        <v>184</v>
      </c>
      <c r="M2678" t="s">
        <v>2719</v>
      </c>
      <c r="N2678" t="s">
        <v>46</v>
      </c>
      <c r="P2678" t="s">
        <v>12945</v>
      </c>
      <c r="Q2678" t="s">
        <v>10145</v>
      </c>
      <c r="R2678">
        <v>1</v>
      </c>
      <c r="S2678" t="s">
        <v>12938</v>
      </c>
    </row>
    <row r="2679" spans="1:19" x14ac:dyDescent="0.25">
      <c r="A2679" t="s">
        <v>2714</v>
      </c>
      <c r="B2679" t="s">
        <v>2715</v>
      </c>
      <c r="C2679" t="s">
        <v>76</v>
      </c>
      <c r="E2679" t="s">
        <v>18</v>
      </c>
      <c r="F2679" t="s">
        <v>2716</v>
      </c>
      <c r="G2679" t="s">
        <v>2717</v>
      </c>
      <c r="H2679" t="s">
        <v>2718</v>
      </c>
      <c r="I2679" t="s">
        <v>34</v>
      </c>
      <c r="J2679" t="s">
        <v>551</v>
      </c>
      <c r="K2679" t="s">
        <v>24</v>
      </c>
      <c r="L2679" t="s">
        <v>184</v>
      </c>
      <c r="M2679" t="s">
        <v>2719</v>
      </c>
      <c r="N2679" t="s">
        <v>46</v>
      </c>
      <c r="P2679" t="s">
        <v>12946</v>
      </c>
      <c r="Q2679" t="s">
        <v>10145</v>
      </c>
      <c r="R2679">
        <v>1</v>
      </c>
      <c r="S2679" t="s">
        <v>12938</v>
      </c>
    </row>
    <row r="2680" spans="1:19" x14ac:dyDescent="0.25">
      <c r="A2680" t="s">
        <v>2714</v>
      </c>
      <c r="B2680" t="s">
        <v>2715</v>
      </c>
      <c r="C2680" t="s">
        <v>76</v>
      </c>
      <c r="E2680" t="s">
        <v>18</v>
      </c>
      <c r="F2680" t="s">
        <v>2716</v>
      </c>
      <c r="G2680" t="s">
        <v>2717</v>
      </c>
      <c r="H2680" t="s">
        <v>2718</v>
      </c>
      <c r="I2680" t="s">
        <v>34</v>
      </c>
      <c r="J2680" t="s">
        <v>551</v>
      </c>
      <c r="K2680" t="s">
        <v>24</v>
      </c>
      <c r="L2680" t="s">
        <v>184</v>
      </c>
      <c r="M2680" t="s">
        <v>2719</v>
      </c>
      <c r="N2680" t="s">
        <v>46</v>
      </c>
      <c r="P2680" t="s">
        <v>12947</v>
      </c>
      <c r="Q2680" t="s">
        <v>10145</v>
      </c>
      <c r="R2680">
        <v>1</v>
      </c>
      <c r="S2680" t="s">
        <v>12938</v>
      </c>
    </row>
    <row r="2681" spans="1:19" x14ac:dyDescent="0.25">
      <c r="A2681" t="s">
        <v>2714</v>
      </c>
      <c r="B2681" t="s">
        <v>2715</v>
      </c>
      <c r="C2681" t="s">
        <v>76</v>
      </c>
      <c r="E2681" t="s">
        <v>18</v>
      </c>
      <c r="F2681" t="s">
        <v>2716</v>
      </c>
      <c r="G2681" t="s">
        <v>2717</v>
      </c>
      <c r="H2681" t="s">
        <v>2718</v>
      </c>
      <c r="I2681" t="s">
        <v>34</v>
      </c>
      <c r="J2681" t="s">
        <v>551</v>
      </c>
      <c r="K2681" t="s">
        <v>24</v>
      </c>
      <c r="L2681" t="s">
        <v>184</v>
      </c>
      <c r="M2681" t="s">
        <v>2719</v>
      </c>
      <c r="N2681" t="s">
        <v>46</v>
      </c>
      <c r="P2681" t="s">
        <v>12948</v>
      </c>
      <c r="Q2681" t="s">
        <v>10544</v>
      </c>
      <c r="R2681">
        <v>1</v>
      </c>
      <c r="S2681" t="s">
        <v>12938</v>
      </c>
    </row>
    <row r="2682" spans="1:19" x14ac:dyDescent="0.25">
      <c r="A2682" t="s">
        <v>2714</v>
      </c>
      <c r="B2682" t="s">
        <v>2715</v>
      </c>
      <c r="C2682" t="s">
        <v>76</v>
      </c>
      <c r="E2682" t="s">
        <v>18</v>
      </c>
      <c r="F2682" t="s">
        <v>2716</v>
      </c>
      <c r="G2682" t="s">
        <v>2717</v>
      </c>
      <c r="H2682" t="s">
        <v>2718</v>
      </c>
      <c r="I2682" t="s">
        <v>34</v>
      </c>
      <c r="J2682" t="s">
        <v>551</v>
      </c>
      <c r="K2682" t="s">
        <v>24</v>
      </c>
      <c r="L2682" t="s">
        <v>184</v>
      </c>
      <c r="M2682" t="s">
        <v>2719</v>
      </c>
      <c r="N2682" t="s">
        <v>46</v>
      </c>
      <c r="P2682" t="s">
        <v>10417</v>
      </c>
      <c r="Q2682" t="s">
        <v>12949</v>
      </c>
      <c r="R2682">
        <v>1</v>
      </c>
      <c r="S2682" t="s">
        <v>12938</v>
      </c>
    </row>
    <row r="2683" spans="1:19" x14ac:dyDescent="0.25">
      <c r="A2683" t="s">
        <v>2714</v>
      </c>
      <c r="B2683" t="s">
        <v>2715</v>
      </c>
      <c r="C2683" t="s">
        <v>76</v>
      </c>
      <c r="E2683" t="s">
        <v>18</v>
      </c>
      <c r="F2683" t="s">
        <v>2716</v>
      </c>
      <c r="G2683" t="s">
        <v>2717</v>
      </c>
      <c r="H2683" t="s">
        <v>2718</v>
      </c>
      <c r="I2683" t="s">
        <v>34</v>
      </c>
      <c r="J2683" t="s">
        <v>551</v>
      </c>
      <c r="K2683" t="s">
        <v>24</v>
      </c>
      <c r="L2683" t="s">
        <v>184</v>
      </c>
      <c r="M2683" t="s">
        <v>2719</v>
      </c>
      <c r="N2683" t="s">
        <v>46</v>
      </c>
      <c r="P2683" t="s">
        <v>12950</v>
      </c>
      <c r="Q2683" t="s">
        <v>10671</v>
      </c>
      <c r="R2683">
        <v>1</v>
      </c>
      <c r="S2683" t="s">
        <v>12938</v>
      </c>
    </row>
    <row r="2684" spans="1:19" x14ac:dyDescent="0.25">
      <c r="A2684" t="s">
        <v>8257</v>
      </c>
      <c r="B2684" t="s">
        <v>8258</v>
      </c>
      <c r="C2684" t="s">
        <v>76</v>
      </c>
      <c r="D2684" t="s">
        <v>8259</v>
      </c>
      <c r="E2684" t="s">
        <v>18</v>
      </c>
      <c r="F2684" t="s">
        <v>8260</v>
      </c>
      <c r="G2684" t="s">
        <v>8261</v>
      </c>
      <c r="H2684" t="s">
        <v>8262</v>
      </c>
      <c r="I2684" t="s">
        <v>34</v>
      </c>
      <c r="J2684" t="s">
        <v>1413</v>
      </c>
      <c r="K2684" t="s">
        <v>24</v>
      </c>
      <c r="L2684" t="s">
        <v>44</v>
      </c>
      <c r="M2684" t="s">
        <v>8263</v>
      </c>
      <c r="N2684" t="s">
        <v>46</v>
      </c>
      <c r="P2684" t="s">
        <v>10417</v>
      </c>
      <c r="Q2684" t="s">
        <v>10441</v>
      </c>
      <c r="R2684">
        <v>1</v>
      </c>
      <c r="S2684" t="s">
        <v>12951</v>
      </c>
    </row>
    <row r="2685" spans="1:19" x14ac:dyDescent="0.25">
      <c r="A2685" t="s">
        <v>8257</v>
      </c>
      <c r="B2685" t="s">
        <v>8258</v>
      </c>
      <c r="C2685" t="s">
        <v>76</v>
      </c>
      <c r="D2685" t="s">
        <v>8259</v>
      </c>
      <c r="E2685" t="s">
        <v>18</v>
      </c>
      <c r="F2685" t="s">
        <v>8260</v>
      </c>
      <c r="G2685" t="s">
        <v>8261</v>
      </c>
      <c r="H2685" t="s">
        <v>8262</v>
      </c>
      <c r="I2685" t="s">
        <v>34</v>
      </c>
      <c r="J2685" t="s">
        <v>1413</v>
      </c>
      <c r="K2685" t="s">
        <v>24</v>
      </c>
      <c r="L2685" t="s">
        <v>44</v>
      </c>
      <c r="M2685" t="s">
        <v>8263</v>
      </c>
      <c r="N2685" t="s">
        <v>46</v>
      </c>
      <c r="P2685" t="s">
        <v>12952</v>
      </c>
      <c r="Q2685" t="s">
        <v>10747</v>
      </c>
      <c r="R2685">
        <v>1</v>
      </c>
      <c r="S2685" t="s">
        <v>12951</v>
      </c>
    </row>
    <row r="2686" spans="1:19" x14ac:dyDescent="0.25">
      <c r="A2686" t="s">
        <v>6587</v>
      </c>
      <c r="B2686" t="s">
        <v>6588</v>
      </c>
      <c r="C2686" t="s">
        <v>76</v>
      </c>
      <c r="D2686" t="s">
        <v>67</v>
      </c>
      <c r="E2686" t="s">
        <v>18</v>
      </c>
      <c r="F2686" t="s">
        <v>6589</v>
      </c>
      <c r="G2686" t="s">
        <v>6590</v>
      </c>
      <c r="H2686" t="s">
        <v>6591</v>
      </c>
      <c r="I2686" t="s">
        <v>34</v>
      </c>
      <c r="J2686" t="s">
        <v>162</v>
      </c>
      <c r="K2686" t="s">
        <v>24</v>
      </c>
      <c r="L2686" t="s">
        <v>82</v>
      </c>
      <c r="M2686" t="s">
        <v>6592</v>
      </c>
      <c r="N2686" t="s">
        <v>46</v>
      </c>
      <c r="P2686" t="s">
        <v>12953</v>
      </c>
      <c r="Q2686" t="s">
        <v>10255</v>
      </c>
      <c r="R2686">
        <v>1</v>
      </c>
      <c r="S2686" t="s">
        <v>12954</v>
      </c>
    </row>
    <row r="2687" spans="1:19" x14ac:dyDescent="0.25">
      <c r="A2687" t="s">
        <v>6587</v>
      </c>
      <c r="B2687" t="s">
        <v>6588</v>
      </c>
      <c r="C2687" t="s">
        <v>76</v>
      </c>
      <c r="D2687" t="s">
        <v>67</v>
      </c>
      <c r="E2687" t="s">
        <v>18</v>
      </c>
      <c r="F2687" t="s">
        <v>6589</v>
      </c>
      <c r="G2687" t="s">
        <v>6590</v>
      </c>
      <c r="H2687" t="s">
        <v>6591</v>
      </c>
      <c r="I2687" t="s">
        <v>34</v>
      </c>
      <c r="J2687" t="s">
        <v>162</v>
      </c>
      <c r="K2687" t="s">
        <v>24</v>
      </c>
      <c r="L2687" t="s">
        <v>82</v>
      </c>
      <c r="M2687" t="s">
        <v>6592</v>
      </c>
      <c r="N2687" t="s">
        <v>46</v>
      </c>
      <c r="P2687" t="s">
        <v>12955</v>
      </c>
      <c r="Q2687" t="s">
        <v>10255</v>
      </c>
      <c r="R2687">
        <v>1</v>
      </c>
      <c r="S2687" t="s">
        <v>12954</v>
      </c>
    </row>
    <row r="2688" spans="1:19" x14ac:dyDescent="0.25">
      <c r="A2688" t="s">
        <v>6587</v>
      </c>
      <c r="B2688" t="s">
        <v>6588</v>
      </c>
      <c r="C2688" t="s">
        <v>76</v>
      </c>
      <c r="D2688" t="s">
        <v>67</v>
      </c>
      <c r="E2688" t="s">
        <v>18</v>
      </c>
      <c r="F2688" t="s">
        <v>6589</v>
      </c>
      <c r="G2688" t="s">
        <v>6590</v>
      </c>
      <c r="H2688" t="s">
        <v>6591</v>
      </c>
      <c r="I2688" t="s">
        <v>34</v>
      </c>
      <c r="J2688" t="s">
        <v>162</v>
      </c>
      <c r="K2688" t="s">
        <v>24</v>
      </c>
      <c r="L2688" t="s">
        <v>82</v>
      </c>
      <c r="M2688" t="s">
        <v>6592</v>
      </c>
      <c r="N2688" t="s">
        <v>46</v>
      </c>
      <c r="P2688" t="s">
        <v>12956</v>
      </c>
      <c r="Q2688" t="s">
        <v>10255</v>
      </c>
      <c r="R2688">
        <v>1</v>
      </c>
      <c r="S2688" t="s">
        <v>12954</v>
      </c>
    </row>
    <row r="2689" spans="1:19" x14ac:dyDescent="0.25">
      <c r="A2689" t="s">
        <v>6587</v>
      </c>
      <c r="B2689" t="s">
        <v>6588</v>
      </c>
      <c r="C2689" t="s">
        <v>76</v>
      </c>
      <c r="D2689" t="s">
        <v>67</v>
      </c>
      <c r="E2689" t="s">
        <v>18</v>
      </c>
      <c r="F2689" t="s">
        <v>6589</v>
      </c>
      <c r="G2689" t="s">
        <v>6590</v>
      </c>
      <c r="H2689" t="s">
        <v>6591</v>
      </c>
      <c r="I2689" t="s">
        <v>34</v>
      </c>
      <c r="J2689" t="s">
        <v>162</v>
      </c>
      <c r="K2689" t="s">
        <v>24</v>
      </c>
      <c r="L2689" t="s">
        <v>82</v>
      </c>
      <c r="M2689" t="s">
        <v>6592</v>
      </c>
      <c r="N2689" t="s">
        <v>46</v>
      </c>
      <c r="P2689" t="s">
        <v>12957</v>
      </c>
      <c r="Q2689" t="s">
        <v>10255</v>
      </c>
      <c r="R2689">
        <v>1</v>
      </c>
      <c r="S2689" t="s">
        <v>12954</v>
      </c>
    </row>
    <row r="2690" spans="1:19" x14ac:dyDescent="0.25">
      <c r="A2690" t="s">
        <v>6587</v>
      </c>
      <c r="B2690" t="s">
        <v>6588</v>
      </c>
      <c r="C2690" t="s">
        <v>76</v>
      </c>
      <c r="D2690" t="s">
        <v>67</v>
      </c>
      <c r="E2690" t="s">
        <v>18</v>
      </c>
      <c r="F2690" t="s">
        <v>6589</v>
      </c>
      <c r="G2690" t="s">
        <v>6590</v>
      </c>
      <c r="H2690" t="s">
        <v>6591</v>
      </c>
      <c r="I2690" t="s">
        <v>34</v>
      </c>
      <c r="J2690" t="s">
        <v>162</v>
      </c>
      <c r="K2690" t="s">
        <v>24</v>
      </c>
      <c r="L2690" t="s">
        <v>82</v>
      </c>
      <c r="M2690" t="s">
        <v>6592</v>
      </c>
      <c r="N2690" t="s">
        <v>46</v>
      </c>
      <c r="P2690" t="s">
        <v>12958</v>
      </c>
      <c r="Q2690" t="s">
        <v>10255</v>
      </c>
      <c r="R2690">
        <v>1</v>
      </c>
      <c r="S2690" t="s">
        <v>12954</v>
      </c>
    </row>
    <row r="2691" spans="1:19" x14ac:dyDescent="0.25">
      <c r="A2691" t="s">
        <v>6587</v>
      </c>
      <c r="B2691" t="s">
        <v>6588</v>
      </c>
      <c r="C2691" t="s">
        <v>76</v>
      </c>
      <c r="D2691" t="s">
        <v>67</v>
      </c>
      <c r="E2691" t="s">
        <v>18</v>
      </c>
      <c r="F2691" t="s">
        <v>6589</v>
      </c>
      <c r="G2691" t="s">
        <v>6590</v>
      </c>
      <c r="H2691" t="s">
        <v>6591</v>
      </c>
      <c r="I2691" t="s">
        <v>34</v>
      </c>
      <c r="J2691" t="s">
        <v>162</v>
      </c>
      <c r="K2691" t="s">
        <v>24</v>
      </c>
      <c r="L2691" t="s">
        <v>82</v>
      </c>
      <c r="M2691" t="s">
        <v>6592</v>
      </c>
      <c r="N2691" t="s">
        <v>46</v>
      </c>
      <c r="P2691" t="s">
        <v>12959</v>
      </c>
      <c r="Q2691" t="s">
        <v>10511</v>
      </c>
      <c r="R2691">
        <v>1</v>
      </c>
      <c r="S2691" t="s">
        <v>12954</v>
      </c>
    </row>
    <row r="2692" spans="1:19" x14ac:dyDescent="0.25">
      <c r="A2692" t="s">
        <v>8579</v>
      </c>
      <c r="B2692" t="s">
        <v>8580</v>
      </c>
      <c r="C2692" t="s">
        <v>16</v>
      </c>
      <c r="D2692" t="s">
        <v>8581</v>
      </c>
      <c r="E2692" t="s">
        <v>18</v>
      </c>
      <c r="F2692" t="s">
        <v>8582</v>
      </c>
      <c r="G2692" t="s">
        <v>8583</v>
      </c>
      <c r="H2692" t="s">
        <v>8584</v>
      </c>
      <c r="I2692" t="s">
        <v>34</v>
      </c>
      <c r="J2692" t="s">
        <v>669</v>
      </c>
      <c r="K2692" t="s">
        <v>24</v>
      </c>
      <c r="L2692" t="s">
        <v>8585</v>
      </c>
      <c r="M2692" t="s">
        <v>8586</v>
      </c>
      <c r="N2692" t="s">
        <v>46</v>
      </c>
      <c r="P2692" t="s">
        <v>12960</v>
      </c>
      <c r="Q2692" t="s">
        <v>10138</v>
      </c>
      <c r="R2692">
        <v>1</v>
      </c>
      <c r="S2692" t="s">
        <v>12961</v>
      </c>
    </row>
    <row r="2693" spans="1:19" x14ac:dyDescent="0.25">
      <c r="A2693" t="s">
        <v>8579</v>
      </c>
      <c r="B2693" t="s">
        <v>8580</v>
      </c>
      <c r="C2693" t="s">
        <v>16</v>
      </c>
      <c r="D2693" t="s">
        <v>8581</v>
      </c>
      <c r="E2693" t="s">
        <v>18</v>
      </c>
      <c r="F2693" t="s">
        <v>8582</v>
      </c>
      <c r="G2693" t="s">
        <v>8583</v>
      </c>
      <c r="H2693" t="s">
        <v>8584</v>
      </c>
      <c r="I2693" t="s">
        <v>34</v>
      </c>
      <c r="J2693" t="s">
        <v>669</v>
      </c>
      <c r="K2693" t="s">
        <v>24</v>
      </c>
      <c r="L2693" t="s">
        <v>8585</v>
      </c>
      <c r="M2693" t="s">
        <v>8586</v>
      </c>
      <c r="N2693" t="s">
        <v>46</v>
      </c>
      <c r="P2693" t="s">
        <v>12962</v>
      </c>
      <c r="Q2693" t="s">
        <v>10138</v>
      </c>
      <c r="R2693">
        <v>1</v>
      </c>
      <c r="S2693" t="s">
        <v>12961</v>
      </c>
    </row>
    <row r="2694" spans="1:19" x14ac:dyDescent="0.25">
      <c r="A2694" t="s">
        <v>8579</v>
      </c>
      <c r="B2694" t="s">
        <v>8580</v>
      </c>
      <c r="C2694" t="s">
        <v>16</v>
      </c>
      <c r="D2694" t="s">
        <v>8581</v>
      </c>
      <c r="E2694" t="s">
        <v>18</v>
      </c>
      <c r="F2694" t="s">
        <v>8582</v>
      </c>
      <c r="G2694" t="s">
        <v>8583</v>
      </c>
      <c r="H2694" t="s">
        <v>8584</v>
      </c>
      <c r="I2694" t="s">
        <v>34</v>
      </c>
      <c r="J2694" t="s">
        <v>669</v>
      </c>
      <c r="K2694" t="s">
        <v>24</v>
      </c>
      <c r="L2694" t="s">
        <v>8585</v>
      </c>
      <c r="M2694" t="s">
        <v>8586</v>
      </c>
      <c r="N2694" t="s">
        <v>46</v>
      </c>
      <c r="P2694" t="s">
        <v>12963</v>
      </c>
      <c r="Q2694" t="s">
        <v>10138</v>
      </c>
      <c r="R2694">
        <v>1</v>
      </c>
      <c r="S2694" t="s">
        <v>12961</v>
      </c>
    </row>
    <row r="2695" spans="1:19" x14ac:dyDescent="0.25">
      <c r="A2695" t="s">
        <v>8579</v>
      </c>
      <c r="B2695" t="s">
        <v>8580</v>
      </c>
      <c r="C2695" t="s">
        <v>16</v>
      </c>
      <c r="D2695" t="s">
        <v>8581</v>
      </c>
      <c r="E2695" t="s">
        <v>18</v>
      </c>
      <c r="F2695" t="s">
        <v>8582</v>
      </c>
      <c r="G2695" t="s">
        <v>8583</v>
      </c>
      <c r="H2695" t="s">
        <v>8584</v>
      </c>
      <c r="I2695" t="s">
        <v>34</v>
      </c>
      <c r="J2695" t="s">
        <v>669</v>
      </c>
      <c r="K2695" t="s">
        <v>24</v>
      </c>
      <c r="L2695" t="s">
        <v>8585</v>
      </c>
      <c r="M2695" t="s">
        <v>8586</v>
      </c>
      <c r="N2695" t="s">
        <v>46</v>
      </c>
      <c r="P2695" t="s">
        <v>12964</v>
      </c>
      <c r="Q2695" t="s">
        <v>10165</v>
      </c>
      <c r="R2695">
        <v>1</v>
      </c>
      <c r="S2695" t="s">
        <v>12961</v>
      </c>
    </row>
    <row r="2696" spans="1:19" x14ac:dyDescent="0.25">
      <c r="A2696" t="s">
        <v>8579</v>
      </c>
      <c r="B2696" t="s">
        <v>8580</v>
      </c>
      <c r="C2696" t="s">
        <v>16</v>
      </c>
      <c r="D2696" t="s">
        <v>8581</v>
      </c>
      <c r="E2696" t="s">
        <v>18</v>
      </c>
      <c r="F2696" t="s">
        <v>8582</v>
      </c>
      <c r="G2696" t="s">
        <v>8583</v>
      </c>
      <c r="H2696" t="s">
        <v>8584</v>
      </c>
      <c r="I2696" t="s">
        <v>34</v>
      </c>
      <c r="J2696" t="s">
        <v>669</v>
      </c>
      <c r="K2696" t="s">
        <v>24</v>
      </c>
      <c r="L2696" t="s">
        <v>8585</v>
      </c>
      <c r="M2696" t="s">
        <v>8586</v>
      </c>
      <c r="N2696" t="s">
        <v>46</v>
      </c>
      <c r="P2696" t="s">
        <v>12965</v>
      </c>
      <c r="Q2696" t="s">
        <v>10165</v>
      </c>
      <c r="R2696">
        <v>1</v>
      </c>
      <c r="S2696" t="s">
        <v>12961</v>
      </c>
    </row>
    <row r="2697" spans="1:19" x14ac:dyDescent="0.25">
      <c r="A2697" t="s">
        <v>8579</v>
      </c>
      <c r="B2697" t="s">
        <v>8580</v>
      </c>
      <c r="C2697" t="s">
        <v>16</v>
      </c>
      <c r="D2697" t="s">
        <v>8581</v>
      </c>
      <c r="E2697" t="s">
        <v>18</v>
      </c>
      <c r="F2697" t="s">
        <v>8582</v>
      </c>
      <c r="G2697" t="s">
        <v>8583</v>
      </c>
      <c r="H2697" t="s">
        <v>8584</v>
      </c>
      <c r="I2697" t="s">
        <v>34</v>
      </c>
      <c r="J2697" t="s">
        <v>669</v>
      </c>
      <c r="K2697" t="s">
        <v>24</v>
      </c>
      <c r="L2697" t="s">
        <v>8585</v>
      </c>
      <c r="M2697" t="s">
        <v>8586</v>
      </c>
      <c r="N2697" t="s">
        <v>46</v>
      </c>
      <c r="P2697" t="s">
        <v>12966</v>
      </c>
      <c r="Q2697" t="s">
        <v>10193</v>
      </c>
      <c r="R2697">
        <v>1</v>
      </c>
      <c r="S2697" t="s">
        <v>12961</v>
      </c>
    </row>
    <row r="2698" spans="1:19" x14ac:dyDescent="0.25">
      <c r="A2698" t="s">
        <v>8579</v>
      </c>
      <c r="B2698" t="s">
        <v>8580</v>
      </c>
      <c r="C2698" t="s">
        <v>16</v>
      </c>
      <c r="D2698" t="s">
        <v>8581</v>
      </c>
      <c r="E2698" t="s">
        <v>18</v>
      </c>
      <c r="F2698" t="s">
        <v>8582</v>
      </c>
      <c r="G2698" t="s">
        <v>8583</v>
      </c>
      <c r="H2698" t="s">
        <v>8584</v>
      </c>
      <c r="I2698" t="s">
        <v>34</v>
      </c>
      <c r="J2698" t="s">
        <v>669</v>
      </c>
      <c r="K2698" t="s">
        <v>24</v>
      </c>
      <c r="L2698" t="s">
        <v>8585</v>
      </c>
      <c r="M2698" t="s">
        <v>8586</v>
      </c>
      <c r="N2698" t="s">
        <v>46</v>
      </c>
      <c r="P2698" t="s">
        <v>12967</v>
      </c>
      <c r="Q2698" t="s">
        <v>10193</v>
      </c>
      <c r="R2698">
        <v>1</v>
      </c>
      <c r="S2698" t="s">
        <v>12961</v>
      </c>
    </row>
    <row r="2699" spans="1:19" x14ac:dyDescent="0.25">
      <c r="A2699" t="s">
        <v>8579</v>
      </c>
      <c r="B2699" t="s">
        <v>8580</v>
      </c>
      <c r="C2699" t="s">
        <v>16</v>
      </c>
      <c r="D2699" t="s">
        <v>8581</v>
      </c>
      <c r="E2699" t="s">
        <v>18</v>
      </c>
      <c r="F2699" t="s">
        <v>8582</v>
      </c>
      <c r="G2699" t="s">
        <v>8583</v>
      </c>
      <c r="H2699" t="s">
        <v>8584</v>
      </c>
      <c r="I2699" t="s">
        <v>34</v>
      </c>
      <c r="J2699" t="s">
        <v>669</v>
      </c>
      <c r="K2699" t="s">
        <v>24</v>
      </c>
      <c r="L2699" t="s">
        <v>8585</v>
      </c>
      <c r="M2699" t="s">
        <v>8586</v>
      </c>
      <c r="N2699" t="s">
        <v>46</v>
      </c>
      <c r="P2699" t="s">
        <v>12968</v>
      </c>
      <c r="Q2699" t="s">
        <v>10193</v>
      </c>
      <c r="R2699">
        <v>1</v>
      </c>
      <c r="S2699" t="s">
        <v>12961</v>
      </c>
    </row>
    <row r="2700" spans="1:19" x14ac:dyDescent="0.25">
      <c r="A2700" t="s">
        <v>8579</v>
      </c>
      <c r="B2700" t="s">
        <v>8580</v>
      </c>
      <c r="C2700" t="s">
        <v>16</v>
      </c>
      <c r="D2700" t="s">
        <v>8581</v>
      </c>
      <c r="E2700" t="s">
        <v>18</v>
      </c>
      <c r="F2700" t="s">
        <v>8582</v>
      </c>
      <c r="G2700" t="s">
        <v>8583</v>
      </c>
      <c r="H2700" t="s">
        <v>8584</v>
      </c>
      <c r="I2700" t="s">
        <v>34</v>
      </c>
      <c r="J2700" t="s">
        <v>669</v>
      </c>
      <c r="K2700" t="s">
        <v>24</v>
      </c>
      <c r="L2700" t="s">
        <v>8585</v>
      </c>
      <c r="M2700" t="s">
        <v>8586</v>
      </c>
      <c r="N2700" t="s">
        <v>46</v>
      </c>
      <c r="P2700" t="s">
        <v>12969</v>
      </c>
      <c r="Q2700" t="s">
        <v>10193</v>
      </c>
      <c r="R2700">
        <v>1</v>
      </c>
      <c r="S2700" t="s">
        <v>12961</v>
      </c>
    </row>
    <row r="2701" spans="1:19" x14ac:dyDescent="0.25">
      <c r="A2701" t="s">
        <v>8579</v>
      </c>
      <c r="B2701" t="s">
        <v>8580</v>
      </c>
      <c r="C2701" t="s">
        <v>16</v>
      </c>
      <c r="D2701" t="s">
        <v>8581</v>
      </c>
      <c r="E2701" t="s">
        <v>18</v>
      </c>
      <c r="F2701" t="s">
        <v>8582</v>
      </c>
      <c r="G2701" t="s">
        <v>8583</v>
      </c>
      <c r="H2701" t="s">
        <v>8584</v>
      </c>
      <c r="I2701" t="s">
        <v>34</v>
      </c>
      <c r="J2701" t="s">
        <v>669</v>
      </c>
      <c r="K2701" t="s">
        <v>24</v>
      </c>
      <c r="L2701" t="s">
        <v>8585</v>
      </c>
      <c r="M2701" t="s">
        <v>8586</v>
      </c>
      <c r="N2701" t="s">
        <v>46</v>
      </c>
      <c r="P2701" t="s">
        <v>12616</v>
      </c>
      <c r="Q2701" t="s">
        <v>10193</v>
      </c>
      <c r="R2701">
        <v>1</v>
      </c>
      <c r="S2701" t="s">
        <v>12961</v>
      </c>
    </row>
    <row r="2702" spans="1:19" x14ac:dyDescent="0.25">
      <c r="A2702" t="s">
        <v>8579</v>
      </c>
      <c r="B2702" t="s">
        <v>8580</v>
      </c>
      <c r="C2702" t="s">
        <v>16</v>
      </c>
      <c r="D2702" t="s">
        <v>8581</v>
      </c>
      <c r="E2702" t="s">
        <v>18</v>
      </c>
      <c r="F2702" t="s">
        <v>8582</v>
      </c>
      <c r="G2702" t="s">
        <v>8583</v>
      </c>
      <c r="H2702" t="s">
        <v>8584</v>
      </c>
      <c r="I2702" t="s">
        <v>34</v>
      </c>
      <c r="J2702" t="s">
        <v>669</v>
      </c>
      <c r="K2702" t="s">
        <v>24</v>
      </c>
      <c r="L2702" t="s">
        <v>8585</v>
      </c>
      <c r="M2702" t="s">
        <v>8586</v>
      </c>
      <c r="N2702" t="s">
        <v>46</v>
      </c>
      <c r="P2702" t="s">
        <v>12105</v>
      </c>
      <c r="Q2702" t="s">
        <v>10193</v>
      </c>
      <c r="R2702">
        <v>1</v>
      </c>
      <c r="S2702" t="s">
        <v>12961</v>
      </c>
    </row>
    <row r="2703" spans="1:19" x14ac:dyDescent="0.25">
      <c r="A2703" t="s">
        <v>8579</v>
      </c>
      <c r="B2703" t="s">
        <v>8580</v>
      </c>
      <c r="C2703" t="s">
        <v>16</v>
      </c>
      <c r="D2703" t="s">
        <v>8581</v>
      </c>
      <c r="E2703" t="s">
        <v>18</v>
      </c>
      <c r="F2703" t="s">
        <v>8582</v>
      </c>
      <c r="G2703" t="s">
        <v>8583</v>
      </c>
      <c r="H2703" t="s">
        <v>8584</v>
      </c>
      <c r="I2703" t="s">
        <v>34</v>
      </c>
      <c r="J2703" t="s">
        <v>669</v>
      </c>
      <c r="K2703" t="s">
        <v>24</v>
      </c>
      <c r="L2703" t="s">
        <v>8585</v>
      </c>
      <c r="M2703" t="s">
        <v>8586</v>
      </c>
      <c r="N2703" t="s">
        <v>46</v>
      </c>
      <c r="P2703" t="s">
        <v>12970</v>
      </c>
      <c r="Q2703" t="s">
        <v>10858</v>
      </c>
      <c r="R2703">
        <v>1</v>
      </c>
      <c r="S2703" t="s">
        <v>12961</v>
      </c>
    </row>
    <row r="2704" spans="1:19" x14ac:dyDescent="0.25">
      <c r="A2704" t="s">
        <v>8579</v>
      </c>
      <c r="B2704" t="s">
        <v>8580</v>
      </c>
      <c r="C2704" t="s">
        <v>16</v>
      </c>
      <c r="D2704" t="s">
        <v>8581</v>
      </c>
      <c r="E2704" t="s">
        <v>18</v>
      </c>
      <c r="F2704" t="s">
        <v>8582</v>
      </c>
      <c r="G2704" t="s">
        <v>8583</v>
      </c>
      <c r="H2704" t="s">
        <v>8584</v>
      </c>
      <c r="I2704" t="s">
        <v>34</v>
      </c>
      <c r="J2704" t="s">
        <v>669</v>
      </c>
      <c r="K2704" t="s">
        <v>24</v>
      </c>
      <c r="L2704" t="s">
        <v>8585</v>
      </c>
      <c r="M2704" t="s">
        <v>8586</v>
      </c>
      <c r="N2704" t="s">
        <v>46</v>
      </c>
      <c r="P2704" t="s">
        <v>12971</v>
      </c>
      <c r="Q2704" t="s">
        <v>10858</v>
      </c>
      <c r="R2704">
        <v>1</v>
      </c>
      <c r="S2704" t="s">
        <v>12961</v>
      </c>
    </row>
    <row r="2705" spans="1:19" x14ac:dyDescent="0.25">
      <c r="A2705" t="s">
        <v>8579</v>
      </c>
      <c r="B2705" t="s">
        <v>8580</v>
      </c>
      <c r="C2705" t="s">
        <v>16</v>
      </c>
      <c r="D2705" t="s">
        <v>8581</v>
      </c>
      <c r="E2705" t="s">
        <v>18</v>
      </c>
      <c r="F2705" t="s">
        <v>8582</v>
      </c>
      <c r="G2705" t="s">
        <v>8583</v>
      </c>
      <c r="H2705" t="s">
        <v>8584</v>
      </c>
      <c r="I2705" t="s">
        <v>34</v>
      </c>
      <c r="J2705" t="s">
        <v>669</v>
      </c>
      <c r="K2705" t="s">
        <v>24</v>
      </c>
      <c r="L2705" t="s">
        <v>8585</v>
      </c>
      <c r="M2705" t="s">
        <v>8586</v>
      </c>
      <c r="N2705" t="s">
        <v>46</v>
      </c>
      <c r="P2705" t="s">
        <v>10319</v>
      </c>
      <c r="Q2705" t="s">
        <v>10858</v>
      </c>
      <c r="R2705">
        <v>1</v>
      </c>
      <c r="S2705" t="s">
        <v>12961</v>
      </c>
    </row>
    <row r="2706" spans="1:19" x14ac:dyDescent="0.25">
      <c r="A2706" t="s">
        <v>8579</v>
      </c>
      <c r="B2706" t="s">
        <v>8580</v>
      </c>
      <c r="C2706" t="s">
        <v>16</v>
      </c>
      <c r="D2706" t="s">
        <v>8581</v>
      </c>
      <c r="E2706" t="s">
        <v>18</v>
      </c>
      <c r="F2706" t="s">
        <v>8582</v>
      </c>
      <c r="G2706" t="s">
        <v>8583</v>
      </c>
      <c r="H2706" t="s">
        <v>8584</v>
      </c>
      <c r="I2706" t="s">
        <v>34</v>
      </c>
      <c r="J2706" t="s">
        <v>669</v>
      </c>
      <c r="K2706" t="s">
        <v>24</v>
      </c>
      <c r="L2706" t="s">
        <v>8585</v>
      </c>
      <c r="M2706" t="s">
        <v>8586</v>
      </c>
      <c r="N2706" t="s">
        <v>46</v>
      </c>
      <c r="P2706" t="s">
        <v>12972</v>
      </c>
      <c r="Q2706" t="s">
        <v>10858</v>
      </c>
      <c r="R2706">
        <v>1</v>
      </c>
      <c r="S2706" t="s">
        <v>12961</v>
      </c>
    </row>
    <row r="2707" spans="1:19" x14ac:dyDescent="0.25">
      <c r="A2707" t="s">
        <v>8579</v>
      </c>
      <c r="B2707" t="s">
        <v>8580</v>
      </c>
      <c r="C2707" t="s">
        <v>16</v>
      </c>
      <c r="D2707" t="s">
        <v>8581</v>
      </c>
      <c r="E2707" t="s">
        <v>18</v>
      </c>
      <c r="F2707" t="s">
        <v>8582</v>
      </c>
      <c r="G2707" t="s">
        <v>8583</v>
      </c>
      <c r="H2707" t="s">
        <v>8584</v>
      </c>
      <c r="I2707" t="s">
        <v>34</v>
      </c>
      <c r="J2707" t="s">
        <v>669</v>
      </c>
      <c r="K2707" t="s">
        <v>24</v>
      </c>
      <c r="L2707" t="s">
        <v>8585</v>
      </c>
      <c r="M2707" t="s">
        <v>8586</v>
      </c>
      <c r="N2707" t="s">
        <v>46</v>
      </c>
      <c r="P2707" t="s">
        <v>12973</v>
      </c>
      <c r="Q2707" t="s">
        <v>10858</v>
      </c>
      <c r="R2707">
        <v>1</v>
      </c>
      <c r="S2707" t="s">
        <v>12961</v>
      </c>
    </row>
    <row r="2708" spans="1:19" x14ac:dyDescent="0.25">
      <c r="A2708" t="s">
        <v>8579</v>
      </c>
      <c r="B2708" t="s">
        <v>8580</v>
      </c>
      <c r="C2708" t="s">
        <v>16</v>
      </c>
      <c r="D2708" t="s">
        <v>8581</v>
      </c>
      <c r="E2708" t="s">
        <v>18</v>
      </c>
      <c r="F2708" t="s">
        <v>8582</v>
      </c>
      <c r="G2708" t="s">
        <v>8583</v>
      </c>
      <c r="H2708" t="s">
        <v>8584</v>
      </c>
      <c r="I2708" t="s">
        <v>34</v>
      </c>
      <c r="J2708" t="s">
        <v>669</v>
      </c>
      <c r="K2708" t="s">
        <v>24</v>
      </c>
      <c r="L2708" t="s">
        <v>8585</v>
      </c>
      <c r="M2708" t="s">
        <v>8586</v>
      </c>
      <c r="N2708" t="s">
        <v>46</v>
      </c>
      <c r="P2708" t="s">
        <v>12974</v>
      </c>
      <c r="Q2708" t="s">
        <v>11244</v>
      </c>
      <c r="R2708">
        <v>1</v>
      </c>
      <c r="S2708" t="s">
        <v>12961</v>
      </c>
    </row>
    <row r="2709" spans="1:19" x14ac:dyDescent="0.25">
      <c r="A2709" t="s">
        <v>8579</v>
      </c>
      <c r="B2709" t="s">
        <v>8580</v>
      </c>
      <c r="C2709" t="s">
        <v>16</v>
      </c>
      <c r="D2709" t="s">
        <v>8581</v>
      </c>
      <c r="E2709" t="s">
        <v>18</v>
      </c>
      <c r="F2709" t="s">
        <v>8582</v>
      </c>
      <c r="G2709" t="s">
        <v>8583</v>
      </c>
      <c r="H2709" t="s">
        <v>8584</v>
      </c>
      <c r="I2709" t="s">
        <v>34</v>
      </c>
      <c r="J2709" t="s">
        <v>669</v>
      </c>
      <c r="K2709" t="s">
        <v>24</v>
      </c>
      <c r="L2709" t="s">
        <v>8585</v>
      </c>
      <c r="M2709" t="s">
        <v>8586</v>
      </c>
      <c r="N2709" t="s">
        <v>46</v>
      </c>
      <c r="P2709" t="s">
        <v>12975</v>
      </c>
      <c r="Q2709" t="s">
        <v>11244</v>
      </c>
      <c r="R2709">
        <v>1</v>
      </c>
      <c r="S2709" t="s">
        <v>12961</v>
      </c>
    </row>
    <row r="2710" spans="1:19" x14ac:dyDescent="0.25">
      <c r="A2710" t="s">
        <v>8579</v>
      </c>
      <c r="B2710" t="s">
        <v>8580</v>
      </c>
      <c r="C2710" t="s">
        <v>16</v>
      </c>
      <c r="D2710" t="s">
        <v>8581</v>
      </c>
      <c r="E2710" t="s">
        <v>18</v>
      </c>
      <c r="F2710" t="s">
        <v>8582</v>
      </c>
      <c r="G2710" t="s">
        <v>8583</v>
      </c>
      <c r="H2710" t="s">
        <v>8584</v>
      </c>
      <c r="I2710" t="s">
        <v>34</v>
      </c>
      <c r="J2710" t="s">
        <v>669</v>
      </c>
      <c r="K2710" t="s">
        <v>24</v>
      </c>
      <c r="L2710" t="s">
        <v>8585</v>
      </c>
      <c r="M2710" t="s">
        <v>8586</v>
      </c>
      <c r="N2710" t="s">
        <v>46</v>
      </c>
      <c r="P2710" t="s">
        <v>12976</v>
      </c>
      <c r="Q2710" t="s">
        <v>11140</v>
      </c>
      <c r="R2710">
        <v>1</v>
      </c>
      <c r="S2710" t="s">
        <v>12961</v>
      </c>
    </row>
    <row r="2711" spans="1:19" x14ac:dyDescent="0.25">
      <c r="A2711" t="s">
        <v>8579</v>
      </c>
      <c r="B2711" t="s">
        <v>8580</v>
      </c>
      <c r="C2711" t="s">
        <v>16</v>
      </c>
      <c r="D2711" t="s">
        <v>8581</v>
      </c>
      <c r="E2711" t="s">
        <v>18</v>
      </c>
      <c r="F2711" t="s">
        <v>8582</v>
      </c>
      <c r="G2711" t="s">
        <v>8583</v>
      </c>
      <c r="H2711" t="s">
        <v>8584</v>
      </c>
      <c r="I2711" t="s">
        <v>34</v>
      </c>
      <c r="J2711" t="s">
        <v>669</v>
      </c>
      <c r="K2711" t="s">
        <v>24</v>
      </c>
      <c r="L2711" t="s">
        <v>8585</v>
      </c>
      <c r="M2711" t="s">
        <v>8586</v>
      </c>
      <c r="N2711" t="s">
        <v>46</v>
      </c>
      <c r="P2711" t="s">
        <v>12977</v>
      </c>
      <c r="Q2711" t="s">
        <v>11515</v>
      </c>
      <c r="R2711">
        <v>1</v>
      </c>
      <c r="S2711" t="s">
        <v>12961</v>
      </c>
    </row>
    <row r="2712" spans="1:19" x14ac:dyDescent="0.25">
      <c r="A2712" t="s">
        <v>8579</v>
      </c>
      <c r="B2712" t="s">
        <v>8580</v>
      </c>
      <c r="C2712" t="s">
        <v>16</v>
      </c>
      <c r="D2712" t="s">
        <v>8581</v>
      </c>
      <c r="E2712" t="s">
        <v>18</v>
      </c>
      <c r="F2712" t="s">
        <v>8582</v>
      </c>
      <c r="G2712" t="s">
        <v>8583</v>
      </c>
      <c r="H2712" t="s">
        <v>8584</v>
      </c>
      <c r="I2712" t="s">
        <v>34</v>
      </c>
      <c r="J2712" t="s">
        <v>669</v>
      </c>
      <c r="K2712" t="s">
        <v>24</v>
      </c>
      <c r="L2712" t="s">
        <v>8585</v>
      </c>
      <c r="M2712" t="s">
        <v>8586</v>
      </c>
      <c r="N2712" t="s">
        <v>46</v>
      </c>
      <c r="P2712" t="s">
        <v>12978</v>
      </c>
      <c r="Q2712" t="s">
        <v>11855</v>
      </c>
      <c r="R2712">
        <v>1</v>
      </c>
      <c r="S2712" t="s">
        <v>12961</v>
      </c>
    </row>
    <row r="2713" spans="1:19" x14ac:dyDescent="0.25">
      <c r="A2713" t="s">
        <v>8579</v>
      </c>
      <c r="B2713" t="s">
        <v>8580</v>
      </c>
      <c r="C2713" t="s">
        <v>16</v>
      </c>
      <c r="D2713" t="s">
        <v>8581</v>
      </c>
      <c r="E2713" t="s">
        <v>18</v>
      </c>
      <c r="F2713" t="s">
        <v>8582</v>
      </c>
      <c r="G2713" t="s">
        <v>8583</v>
      </c>
      <c r="H2713" t="s">
        <v>8584</v>
      </c>
      <c r="I2713" t="s">
        <v>34</v>
      </c>
      <c r="J2713" t="s">
        <v>669</v>
      </c>
      <c r="K2713" t="s">
        <v>24</v>
      </c>
      <c r="L2713" t="s">
        <v>8585</v>
      </c>
      <c r="M2713" t="s">
        <v>8586</v>
      </c>
      <c r="N2713" t="s">
        <v>46</v>
      </c>
      <c r="P2713" t="s">
        <v>10447</v>
      </c>
      <c r="Q2713" t="s">
        <v>12979</v>
      </c>
      <c r="R2713">
        <v>1</v>
      </c>
      <c r="S2713" t="s">
        <v>12961</v>
      </c>
    </row>
    <row r="2714" spans="1:19" x14ac:dyDescent="0.25">
      <c r="A2714" t="s">
        <v>8579</v>
      </c>
      <c r="B2714" t="s">
        <v>8580</v>
      </c>
      <c r="C2714" t="s">
        <v>16</v>
      </c>
      <c r="D2714" t="s">
        <v>8581</v>
      </c>
      <c r="E2714" t="s">
        <v>18</v>
      </c>
      <c r="F2714" t="s">
        <v>8582</v>
      </c>
      <c r="G2714" t="s">
        <v>8583</v>
      </c>
      <c r="H2714" t="s">
        <v>8584</v>
      </c>
      <c r="I2714" t="s">
        <v>34</v>
      </c>
      <c r="J2714" t="s">
        <v>669</v>
      </c>
      <c r="K2714" t="s">
        <v>24</v>
      </c>
      <c r="L2714" t="s">
        <v>8585</v>
      </c>
      <c r="M2714" t="s">
        <v>8586</v>
      </c>
      <c r="N2714" t="s">
        <v>46</v>
      </c>
      <c r="P2714" t="s">
        <v>12980</v>
      </c>
      <c r="Q2714" t="s">
        <v>12979</v>
      </c>
      <c r="R2714">
        <v>1</v>
      </c>
      <c r="S2714" t="s">
        <v>12961</v>
      </c>
    </row>
    <row r="2715" spans="1:19" x14ac:dyDescent="0.25">
      <c r="A2715" t="s">
        <v>8579</v>
      </c>
      <c r="B2715" t="s">
        <v>8580</v>
      </c>
      <c r="C2715" t="s">
        <v>16</v>
      </c>
      <c r="D2715" t="s">
        <v>8581</v>
      </c>
      <c r="E2715" t="s">
        <v>18</v>
      </c>
      <c r="F2715" t="s">
        <v>8582</v>
      </c>
      <c r="G2715" t="s">
        <v>8583</v>
      </c>
      <c r="H2715" t="s">
        <v>8584</v>
      </c>
      <c r="I2715" t="s">
        <v>34</v>
      </c>
      <c r="J2715" t="s">
        <v>669</v>
      </c>
      <c r="K2715" t="s">
        <v>24</v>
      </c>
      <c r="L2715" t="s">
        <v>8585</v>
      </c>
      <c r="M2715" t="s">
        <v>8586</v>
      </c>
      <c r="N2715" t="s">
        <v>46</v>
      </c>
      <c r="P2715" t="s">
        <v>12981</v>
      </c>
      <c r="Q2715" t="s">
        <v>12054</v>
      </c>
      <c r="R2715">
        <v>1</v>
      </c>
      <c r="S2715" t="s">
        <v>12961</v>
      </c>
    </row>
    <row r="2716" spans="1:19" x14ac:dyDescent="0.25">
      <c r="A2716" t="s">
        <v>8579</v>
      </c>
      <c r="B2716" t="s">
        <v>8580</v>
      </c>
      <c r="C2716" t="s">
        <v>16</v>
      </c>
      <c r="D2716" t="s">
        <v>8581</v>
      </c>
      <c r="E2716" t="s">
        <v>18</v>
      </c>
      <c r="F2716" t="s">
        <v>8582</v>
      </c>
      <c r="G2716" t="s">
        <v>8583</v>
      </c>
      <c r="H2716" t="s">
        <v>8584</v>
      </c>
      <c r="I2716" t="s">
        <v>34</v>
      </c>
      <c r="J2716" t="s">
        <v>669</v>
      </c>
      <c r="K2716" t="s">
        <v>24</v>
      </c>
      <c r="L2716" t="s">
        <v>8585</v>
      </c>
      <c r="M2716" t="s">
        <v>8586</v>
      </c>
      <c r="N2716" t="s">
        <v>46</v>
      </c>
      <c r="P2716" t="s">
        <v>12982</v>
      </c>
      <c r="Q2716" t="s">
        <v>12054</v>
      </c>
      <c r="R2716">
        <v>1</v>
      </c>
      <c r="S2716" t="s">
        <v>12961</v>
      </c>
    </row>
    <row r="2717" spans="1:19" x14ac:dyDescent="0.25">
      <c r="A2717" t="s">
        <v>8579</v>
      </c>
      <c r="B2717" t="s">
        <v>8580</v>
      </c>
      <c r="C2717" t="s">
        <v>16</v>
      </c>
      <c r="D2717" t="s">
        <v>8581</v>
      </c>
      <c r="E2717" t="s">
        <v>18</v>
      </c>
      <c r="F2717" t="s">
        <v>8582</v>
      </c>
      <c r="G2717" t="s">
        <v>8583</v>
      </c>
      <c r="H2717" t="s">
        <v>8584</v>
      </c>
      <c r="I2717" t="s">
        <v>34</v>
      </c>
      <c r="J2717" t="s">
        <v>669</v>
      </c>
      <c r="K2717" t="s">
        <v>24</v>
      </c>
      <c r="L2717" t="s">
        <v>8585</v>
      </c>
      <c r="M2717" t="s">
        <v>8586</v>
      </c>
      <c r="N2717" t="s">
        <v>46</v>
      </c>
      <c r="P2717" t="s">
        <v>12983</v>
      </c>
      <c r="Q2717" t="s">
        <v>12054</v>
      </c>
      <c r="R2717">
        <v>1</v>
      </c>
      <c r="S2717" t="s">
        <v>12961</v>
      </c>
    </row>
    <row r="2718" spans="1:19" x14ac:dyDescent="0.25">
      <c r="A2718" t="s">
        <v>8579</v>
      </c>
      <c r="B2718" t="s">
        <v>8580</v>
      </c>
      <c r="C2718" t="s">
        <v>16</v>
      </c>
      <c r="D2718" t="s">
        <v>8581</v>
      </c>
      <c r="E2718" t="s">
        <v>18</v>
      </c>
      <c r="F2718" t="s">
        <v>8582</v>
      </c>
      <c r="G2718" t="s">
        <v>8583</v>
      </c>
      <c r="H2718" t="s">
        <v>8584</v>
      </c>
      <c r="I2718" t="s">
        <v>34</v>
      </c>
      <c r="J2718" t="s">
        <v>669</v>
      </c>
      <c r="K2718" t="s">
        <v>24</v>
      </c>
      <c r="L2718" t="s">
        <v>8585</v>
      </c>
      <c r="M2718" t="s">
        <v>8586</v>
      </c>
      <c r="N2718" t="s">
        <v>46</v>
      </c>
      <c r="P2718" t="s">
        <v>10417</v>
      </c>
      <c r="Q2718" t="s">
        <v>12984</v>
      </c>
      <c r="R2718">
        <v>1</v>
      </c>
      <c r="S2718" t="s">
        <v>12961</v>
      </c>
    </row>
    <row r="2719" spans="1:19" x14ac:dyDescent="0.25">
      <c r="A2719" t="s">
        <v>8579</v>
      </c>
      <c r="B2719" t="s">
        <v>8580</v>
      </c>
      <c r="C2719" t="s">
        <v>16</v>
      </c>
      <c r="D2719" t="s">
        <v>8581</v>
      </c>
      <c r="E2719" t="s">
        <v>18</v>
      </c>
      <c r="F2719" t="s">
        <v>8582</v>
      </c>
      <c r="G2719" t="s">
        <v>8583</v>
      </c>
      <c r="H2719" t="s">
        <v>8584</v>
      </c>
      <c r="I2719" t="s">
        <v>34</v>
      </c>
      <c r="J2719" t="s">
        <v>669</v>
      </c>
      <c r="K2719" t="s">
        <v>24</v>
      </c>
      <c r="L2719" t="s">
        <v>8585</v>
      </c>
      <c r="M2719" t="s">
        <v>8586</v>
      </c>
      <c r="N2719" t="s">
        <v>46</v>
      </c>
      <c r="P2719" t="s">
        <v>10733</v>
      </c>
      <c r="Q2719" t="s">
        <v>11763</v>
      </c>
      <c r="R2719">
        <v>1</v>
      </c>
      <c r="S2719" t="s">
        <v>12961</v>
      </c>
    </row>
    <row r="2720" spans="1:19" x14ac:dyDescent="0.25">
      <c r="A2720" t="s">
        <v>8579</v>
      </c>
      <c r="B2720" t="s">
        <v>8580</v>
      </c>
      <c r="C2720" t="s">
        <v>16</v>
      </c>
      <c r="D2720" t="s">
        <v>8581</v>
      </c>
      <c r="E2720" t="s">
        <v>18</v>
      </c>
      <c r="F2720" t="s">
        <v>8582</v>
      </c>
      <c r="G2720" t="s">
        <v>8583</v>
      </c>
      <c r="H2720" t="s">
        <v>8584</v>
      </c>
      <c r="I2720" t="s">
        <v>34</v>
      </c>
      <c r="J2720" t="s">
        <v>669</v>
      </c>
      <c r="K2720" t="s">
        <v>24</v>
      </c>
      <c r="L2720" t="s">
        <v>8585</v>
      </c>
      <c r="M2720" t="s">
        <v>8586</v>
      </c>
      <c r="N2720" t="s">
        <v>46</v>
      </c>
      <c r="P2720" t="s">
        <v>12985</v>
      </c>
      <c r="Q2720" t="s">
        <v>12406</v>
      </c>
      <c r="R2720">
        <v>1</v>
      </c>
      <c r="S2720" t="s">
        <v>12961</v>
      </c>
    </row>
    <row r="2721" spans="1:19" x14ac:dyDescent="0.25">
      <c r="A2721" t="s">
        <v>3677</v>
      </c>
      <c r="B2721" t="s">
        <v>3678</v>
      </c>
      <c r="C2721" t="s">
        <v>76</v>
      </c>
      <c r="D2721" t="s">
        <v>228</v>
      </c>
      <c r="E2721" t="s">
        <v>18</v>
      </c>
      <c r="F2721" t="s">
        <v>3679</v>
      </c>
      <c r="G2721" t="s">
        <v>3680</v>
      </c>
      <c r="H2721" t="s">
        <v>3681</v>
      </c>
      <c r="I2721" t="s">
        <v>34</v>
      </c>
      <c r="J2721" t="s">
        <v>412</v>
      </c>
      <c r="K2721" t="s">
        <v>24</v>
      </c>
      <c r="L2721" t="s">
        <v>82</v>
      </c>
      <c r="M2721" t="s">
        <v>3682</v>
      </c>
      <c r="N2721" t="s">
        <v>46</v>
      </c>
      <c r="P2721" t="s">
        <v>12986</v>
      </c>
      <c r="Q2721" t="s">
        <v>12987</v>
      </c>
      <c r="R2721">
        <v>8</v>
      </c>
      <c r="S2721" t="s">
        <v>12988</v>
      </c>
    </row>
    <row r="2722" spans="1:19" x14ac:dyDescent="0.25">
      <c r="A2722" t="s">
        <v>3677</v>
      </c>
      <c r="B2722" t="s">
        <v>3678</v>
      </c>
      <c r="C2722" t="s">
        <v>76</v>
      </c>
      <c r="D2722" t="s">
        <v>228</v>
      </c>
      <c r="E2722" t="s">
        <v>18</v>
      </c>
      <c r="F2722" t="s">
        <v>3679</v>
      </c>
      <c r="G2722" t="s">
        <v>3680</v>
      </c>
      <c r="H2722" t="s">
        <v>3681</v>
      </c>
      <c r="I2722" t="s">
        <v>34</v>
      </c>
      <c r="J2722" t="s">
        <v>412</v>
      </c>
      <c r="K2722" t="s">
        <v>24</v>
      </c>
      <c r="L2722" t="s">
        <v>82</v>
      </c>
      <c r="M2722" t="s">
        <v>3682</v>
      </c>
      <c r="N2722" t="s">
        <v>46</v>
      </c>
      <c r="P2722" t="s">
        <v>12989</v>
      </c>
      <c r="Q2722" t="s">
        <v>12990</v>
      </c>
      <c r="R2722">
        <v>3</v>
      </c>
      <c r="S2722" t="s">
        <v>12988</v>
      </c>
    </row>
    <row r="2723" spans="1:19" x14ac:dyDescent="0.25">
      <c r="A2723" t="s">
        <v>3677</v>
      </c>
      <c r="B2723" t="s">
        <v>3678</v>
      </c>
      <c r="C2723" t="s">
        <v>76</v>
      </c>
      <c r="D2723" t="s">
        <v>228</v>
      </c>
      <c r="E2723" t="s">
        <v>18</v>
      </c>
      <c r="F2723" t="s">
        <v>3679</v>
      </c>
      <c r="G2723" t="s">
        <v>3680</v>
      </c>
      <c r="H2723" t="s">
        <v>3681</v>
      </c>
      <c r="I2723" t="s">
        <v>34</v>
      </c>
      <c r="J2723" t="s">
        <v>412</v>
      </c>
      <c r="K2723" t="s">
        <v>24</v>
      </c>
      <c r="L2723" t="s">
        <v>82</v>
      </c>
      <c r="M2723" t="s">
        <v>3682</v>
      </c>
      <c r="N2723" t="s">
        <v>46</v>
      </c>
      <c r="P2723" t="s">
        <v>10733</v>
      </c>
      <c r="Q2723" t="s">
        <v>11263</v>
      </c>
      <c r="R2723">
        <v>1</v>
      </c>
      <c r="S2723" t="s">
        <v>12988</v>
      </c>
    </row>
    <row r="2724" spans="1:19" x14ac:dyDescent="0.25">
      <c r="A2724" t="s">
        <v>3677</v>
      </c>
      <c r="B2724" t="s">
        <v>3678</v>
      </c>
      <c r="C2724" t="s">
        <v>76</v>
      </c>
      <c r="D2724" t="s">
        <v>228</v>
      </c>
      <c r="E2724" t="s">
        <v>18</v>
      </c>
      <c r="F2724" t="s">
        <v>3679</v>
      </c>
      <c r="G2724" t="s">
        <v>3680</v>
      </c>
      <c r="H2724" t="s">
        <v>3681</v>
      </c>
      <c r="I2724" t="s">
        <v>34</v>
      </c>
      <c r="J2724" t="s">
        <v>412</v>
      </c>
      <c r="K2724" t="s">
        <v>24</v>
      </c>
      <c r="L2724" t="s">
        <v>82</v>
      </c>
      <c r="M2724" t="s">
        <v>3682</v>
      </c>
      <c r="N2724" t="s">
        <v>46</v>
      </c>
      <c r="P2724" t="s">
        <v>10331</v>
      </c>
      <c r="Q2724" t="s">
        <v>11263</v>
      </c>
      <c r="R2724">
        <v>1</v>
      </c>
      <c r="S2724" t="s">
        <v>12988</v>
      </c>
    </row>
    <row r="2725" spans="1:19" x14ac:dyDescent="0.25">
      <c r="A2725" t="s">
        <v>3677</v>
      </c>
      <c r="B2725" t="s">
        <v>3678</v>
      </c>
      <c r="C2725" t="s">
        <v>76</v>
      </c>
      <c r="D2725" t="s">
        <v>228</v>
      </c>
      <c r="E2725" t="s">
        <v>18</v>
      </c>
      <c r="F2725" t="s">
        <v>3679</v>
      </c>
      <c r="G2725" t="s">
        <v>3680</v>
      </c>
      <c r="H2725" t="s">
        <v>3681</v>
      </c>
      <c r="I2725" t="s">
        <v>34</v>
      </c>
      <c r="J2725" t="s">
        <v>412</v>
      </c>
      <c r="K2725" t="s">
        <v>24</v>
      </c>
      <c r="L2725" t="s">
        <v>82</v>
      </c>
      <c r="M2725" t="s">
        <v>3682</v>
      </c>
      <c r="N2725" t="s">
        <v>46</v>
      </c>
      <c r="P2725" t="s">
        <v>12991</v>
      </c>
      <c r="Q2725" t="s">
        <v>10649</v>
      </c>
      <c r="R2725">
        <v>1</v>
      </c>
      <c r="S2725" t="s">
        <v>12988</v>
      </c>
    </row>
    <row r="2726" spans="1:19" x14ac:dyDescent="0.25">
      <c r="A2726" t="s">
        <v>3677</v>
      </c>
      <c r="B2726" t="s">
        <v>3678</v>
      </c>
      <c r="C2726" t="s">
        <v>76</v>
      </c>
      <c r="D2726" t="s">
        <v>228</v>
      </c>
      <c r="E2726" t="s">
        <v>18</v>
      </c>
      <c r="F2726" t="s">
        <v>3679</v>
      </c>
      <c r="G2726" t="s">
        <v>3680</v>
      </c>
      <c r="H2726" t="s">
        <v>3681</v>
      </c>
      <c r="I2726" t="s">
        <v>34</v>
      </c>
      <c r="J2726" t="s">
        <v>412</v>
      </c>
      <c r="K2726" t="s">
        <v>24</v>
      </c>
      <c r="L2726" t="s">
        <v>82</v>
      </c>
      <c r="M2726" t="s">
        <v>3682</v>
      </c>
      <c r="N2726" t="s">
        <v>46</v>
      </c>
      <c r="P2726" t="s">
        <v>12992</v>
      </c>
      <c r="Q2726" t="s">
        <v>10309</v>
      </c>
      <c r="R2726">
        <v>1</v>
      </c>
      <c r="S2726" t="s">
        <v>12988</v>
      </c>
    </row>
    <row r="2727" spans="1:19" x14ac:dyDescent="0.25">
      <c r="A2727" t="s">
        <v>3677</v>
      </c>
      <c r="B2727" t="s">
        <v>3678</v>
      </c>
      <c r="C2727" t="s">
        <v>76</v>
      </c>
      <c r="D2727" t="s">
        <v>228</v>
      </c>
      <c r="E2727" t="s">
        <v>18</v>
      </c>
      <c r="F2727" t="s">
        <v>3679</v>
      </c>
      <c r="G2727" t="s">
        <v>3680</v>
      </c>
      <c r="H2727" t="s">
        <v>3681</v>
      </c>
      <c r="I2727" t="s">
        <v>34</v>
      </c>
      <c r="J2727" t="s">
        <v>412</v>
      </c>
      <c r="K2727" t="s">
        <v>24</v>
      </c>
      <c r="L2727" t="s">
        <v>82</v>
      </c>
      <c r="M2727" t="s">
        <v>3682</v>
      </c>
      <c r="N2727" t="s">
        <v>46</v>
      </c>
      <c r="P2727" t="s">
        <v>12993</v>
      </c>
      <c r="Q2727" t="s">
        <v>10309</v>
      </c>
      <c r="R2727">
        <v>1</v>
      </c>
      <c r="S2727" t="s">
        <v>12988</v>
      </c>
    </row>
    <row r="2728" spans="1:19" x14ac:dyDescent="0.25">
      <c r="A2728" t="s">
        <v>3677</v>
      </c>
      <c r="B2728" t="s">
        <v>3678</v>
      </c>
      <c r="C2728" t="s">
        <v>76</v>
      </c>
      <c r="D2728" t="s">
        <v>228</v>
      </c>
      <c r="E2728" t="s">
        <v>18</v>
      </c>
      <c r="F2728" t="s">
        <v>3679</v>
      </c>
      <c r="G2728" t="s">
        <v>3680</v>
      </c>
      <c r="H2728" t="s">
        <v>3681</v>
      </c>
      <c r="I2728" t="s">
        <v>34</v>
      </c>
      <c r="J2728" t="s">
        <v>412</v>
      </c>
      <c r="K2728" t="s">
        <v>24</v>
      </c>
      <c r="L2728" t="s">
        <v>82</v>
      </c>
      <c r="M2728" t="s">
        <v>3682</v>
      </c>
      <c r="N2728" t="s">
        <v>46</v>
      </c>
      <c r="P2728" t="s">
        <v>12994</v>
      </c>
      <c r="Q2728" t="s">
        <v>10309</v>
      </c>
      <c r="R2728">
        <v>1</v>
      </c>
      <c r="S2728" t="s">
        <v>12988</v>
      </c>
    </row>
    <row r="2729" spans="1:19" x14ac:dyDescent="0.25">
      <c r="A2729" t="s">
        <v>3677</v>
      </c>
      <c r="B2729" t="s">
        <v>3678</v>
      </c>
      <c r="C2729" t="s">
        <v>76</v>
      </c>
      <c r="D2729" t="s">
        <v>228</v>
      </c>
      <c r="E2729" t="s">
        <v>18</v>
      </c>
      <c r="F2729" t="s">
        <v>3679</v>
      </c>
      <c r="G2729" t="s">
        <v>3680</v>
      </c>
      <c r="H2729" t="s">
        <v>3681</v>
      </c>
      <c r="I2729" t="s">
        <v>34</v>
      </c>
      <c r="J2729" t="s">
        <v>412</v>
      </c>
      <c r="K2729" t="s">
        <v>24</v>
      </c>
      <c r="L2729" t="s">
        <v>82</v>
      </c>
      <c r="M2729" t="s">
        <v>3682</v>
      </c>
      <c r="N2729" t="s">
        <v>46</v>
      </c>
      <c r="P2729" t="s">
        <v>12995</v>
      </c>
      <c r="Q2729" t="s">
        <v>10309</v>
      </c>
      <c r="R2729">
        <v>1</v>
      </c>
      <c r="S2729" t="s">
        <v>12988</v>
      </c>
    </row>
    <row r="2730" spans="1:19" x14ac:dyDescent="0.25">
      <c r="A2730" t="s">
        <v>3677</v>
      </c>
      <c r="B2730" t="s">
        <v>3678</v>
      </c>
      <c r="C2730" t="s">
        <v>76</v>
      </c>
      <c r="D2730" t="s">
        <v>228</v>
      </c>
      <c r="E2730" t="s">
        <v>18</v>
      </c>
      <c r="F2730" t="s">
        <v>3679</v>
      </c>
      <c r="G2730" t="s">
        <v>3680</v>
      </c>
      <c r="H2730" t="s">
        <v>3681</v>
      </c>
      <c r="I2730" t="s">
        <v>34</v>
      </c>
      <c r="J2730" t="s">
        <v>412</v>
      </c>
      <c r="K2730" t="s">
        <v>24</v>
      </c>
      <c r="L2730" t="s">
        <v>82</v>
      </c>
      <c r="M2730" t="s">
        <v>3682</v>
      </c>
      <c r="N2730" t="s">
        <v>46</v>
      </c>
      <c r="P2730" t="s">
        <v>1069</v>
      </c>
      <c r="Q2730" t="s">
        <v>12996</v>
      </c>
      <c r="R2730">
        <v>3</v>
      </c>
      <c r="S2730" t="s">
        <v>12988</v>
      </c>
    </row>
    <row r="2731" spans="1:19" x14ac:dyDescent="0.25">
      <c r="A2731" t="s">
        <v>3677</v>
      </c>
      <c r="B2731" t="s">
        <v>3678</v>
      </c>
      <c r="C2731" t="s">
        <v>76</v>
      </c>
      <c r="D2731" t="s">
        <v>228</v>
      </c>
      <c r="E2731" t="s">
        <v>18</v>
      </c>
      <c r="F2731" t="s">
        <v>3679</v>
      </c>
      <c r="G2731" t="s">
        <v>3680</v>
      </c>
      <c r="H2731" t="s">
        <v>3681</v>
      </c>
      <c r="I2731" t="s">
        <v>34</v>
      </c>
      <c r="J2731" t="s">
        <v>412</v>
      </c>
      <c r="K2731" t="s">
        <v>24</v>
      </c>
      <c r="L2731" t="s">
        <v>82</v>
      </c>
      <c r="M2731" t="s">
        <v>3682</v>
      </c>
      <c r="N2731" t="s">
        <v>46</v>
      </c>
      <c r="P2731" t="s">
        <v>10699</v>
      </c>
      <c r="Q2731" t="s">
        <v>10457</v>
      </c>
      <c r="R2731">
        <v>1</v>
      </c>
      <c r="S2731" t="s">
        <v>12988</v>
      </c>
    </row>
    <row r="2732" spans="1:19" x14ac:dyDescent="0.25">
      <c r="A2732" t="s">
        <v>3677</v>
      </c>
      <c r="B2732" t="s">
        <v>3678</v>
      </c>
      <c r="C2732" t="s">
        <v>76</v>
      </c>
      <c r="D2732" t="s">
        <v>228</v>
      </c>
      <c r="E2732" t="s">
        <v>18</v>
      </c>
      <c r="F2732" t="s">
        <v>3679</v>
      </c>
      <c r="G2732" t="s">
        <v>3680</v>
      </c>
      <c r="H2732" t="s">
        <v>3681</v>
      </c>
      <c r="I2732" t="s">
        <v>34</v>
      </c>
      <c r="J2732" t="s">
        <v>412</v>
      </c>
      <c r="K2732" t="s">
        <v>24</v>
      </c>
      <c r="L2732" t="s">
        <v>82</v>
      </c>
      <c r="M2732" t="s">
        <v>3682</v>
      </c>
      <c r="N2732" t="s">
        <v>46</v>
      </c>
      <c r="P2732" t="s">
        <v>10655</v>
      </c>
      <c r="Q2732" t="s">
        <v>12935</v>
      </c>
      <c r="R2732">
        <v>1</v>
      </c>
      <c r="S2732" t="s">
        <v>12988</v>
      </c>
    </row>
    <row r="2733" spans="1:19" x14ac:dyDescent="0.25">
      <c r="A2733" t="s">
        <v>3677</v>
      </c>
      <c r="B2733" t="s">
        <v>3678</v>
      </c>
      <c r="C2733" t="s">
        <v>76</v>
      </c>
      <c r="D2733" t="s">
        <v>228</v>
      </c>
      <c r="E2733" t="s">
        <v>18</v>
      </c>
      <c r="F2733" t="s">
        <v>3679</v>
      </c>
      <c r="G2733" t="s">
        <v>3680</v>
      </c>
      <c r="H2733" t="s">
        <v>3681</v>
      </c>
      <c r="I2733" t="s">
        <v>34</v>
      </c>
      <c r="J2733" t="s">
        <v>412</v>
      </c>
      <c r="K2733" t="s">
        <v>24</v>
      </c>
      <c r="L2733" t="s">
        <v>82</v>
      </c>
      <c r="M2733" t="s">
        <v>3682</v>
      </c>
      <c r="N2733" t="s">
        <v>46</v>
      </c>
      <c r="P2733" t="s">
        <v>12881</v>
      </c>
      <c r="Q2733" t="s">
        <v>12935</v>
      </c>
      <c r="R2733">
        <v>1</v>
      </c>
      <c r="S2733" t="s">
        <v>12988</v>
      </c>
    </row>
    <row r="2734" spans="1:19" x14ac:dyDescent="0.25">
      <c r="A2734" t="s">
        <v>3677</v>
      </c>
      <c r="B2734" t="s">
        <v>3678</v>
      </c>
      <c r="C2734" t="s">
        <v>76</v>
      </c>
      <c r="D2734" t="s">
        <v>228</v>
      </c>
      <c r="E2734" t="s">
        <v>18</v>
      </c>
      <c r="F2734" t="s">
        <v>3679</v>
      </c>
      <c r="G2734" t="s">
        <v>3680</v>
      </c>
      <c r="H2734" t="s">
        <v>3681</v>
      </c>
      <c r="I2734" t="s">
        <v>34</v>
      </c>
      <c r="J2734" t="s">
        <v>412</v>
      </c>
      <c r="K2734" t="s">
        <v>24</v>
      </c>
      <c r="L2734" t="s">
        <v>82</v>
      </c>
      <c r="M2734" t="s">
        <v>3682</v>
      </c>
      <c r="N2734" t="s">
        <v>46</v>
      </c>
      <c r="P2734" t="s">
        <v>10191</v>
      </c>
      <c r="Q2734" t="s">
        <v>12935</v>
      </c>
      <c r="R2734">
        <v>1</v>
      </c>
      <c r="S2734" t="s">
        <v>12988</v>
      </c>
    </row>
    <row r="2735" spans="1:19" x14ac:dyDescent="0.25">
      <c r="A2735" t="s">
        <v>3677</v>
      </c>
      <c r="B2735" t="s">
        <v>3678</v>
      </c>
      <c r="C2735" t="s">
        <v>76</v>
      </c>
      <c r="D2735" t="s">
        <v>228</v>
      </c>
      <c r="E2735" t="s">
        <v>18</v>
      </c>
      <c r="F2735" t="s">
        <v>3679</v>
      </c>
      <c r="G2735" t="s">
        <v>3680</v>
      </c>
      <c r="H2735" t="s">
        <v>3681</v>
      </c>
      <c r="I2735" t="s">
        <v>34</v>
      </c>
      <c r="J2735" t="s">
        <v>412</v>
      </c>
      <c r="K2735" t="s">
        <v>24</v>
      </c>
      <c r="L2735" t="s">
        <v>82</v>
      </c>
      <c r="M2735" t="s">
        <v>3682</v>
      </c>
      <c r="N2735" t="s">
        <v>46</v>
      </c>
      <c r="P2735" t="s">
        <v>12997</v>
      </c>
      <c r="Q2735" t="s">
        <v>11790</v>
      </c>
      <c r="R2735">
        <v>1</v>
      </c>
      <c r="S2735" t="s">
        <v>12988</v>
      </c>
    </row>
    <row r="2736" spans="1:19" x14ac:dyDescent="0.25">
      <c r="A2736" t="s">
        <v>3677</v>
      </c>
      <c r="B2736" t="s">
        <v>3678</v>
      </c>
      <c r="C2736" t="s">
        <v>76</v>
      </c>
      <c r="D2736" t="s">
        <v>228</v>
      </c>
      <c r="E2736" t="s">
        <v>18</v>
      </c>
      <c r="F2736" t="s">
        <v>3679</v>
      </c>
      <c r="G2736" t="s">
        <v>3680</v>
      </c>
      <c r="H2736" t="s">
        <v>3681</v>
      </c>
      <c r="I2736" t="s">
        <v>34</v>
      </c>
      <c r="J2736" t="s">
        <v>412</v>
      </c>
      <c r="K2736" t="s">
        <v>24</v>
      </c>
      <c r="L2736" t="s">
        <v>82</v>
      </c>
      <c r="M2736" t="s">
        <v>3682</v>
      </c>
      <c r="N2736" t="s">
        <v>46</v>
      </c>
      <c r="P2736" t="s">
        <v>12105</v>
      </c>
      <c r="Q2736" t="s">
        <v>11790</v>
      </c>
      <c r="R2736">
        <v>1</v>
      </c>
      <c r="S2736" t="s">
        <v>12988</v>
      </c>
    </row>
    <row r="2737" spans="1:19" x14ac:dyDescent="0.25">
      <c r="A2737" t="s">
        <v>3677</v>
      </c>
      <c r="B2737" t="s">
        <v>3678</v>
      </c>
      <c r="C2737" t="s">
        <v>76</v>
      </c>
      <c r="D2737" t="s">
        <v>228</v>
      </c>
      <c r="E2737" t="s">
        <v>18</v>
      </c>
      <c r="F2737" t="s">
        <v>3679</v>
      </c>
      <c r="G2737" t="s">
        <v>3680</v>
      </c>
      <c r="H2737" t="s">
        <v>3681</v>
      </c>
      <c r="I2737" t="s">
        <v>34</v>
      </c>
      <c r="J2737" t="s">
        <v>412</v>
      </c>
      <c r="K2737" t="s">
        <v>24</v>
      </c>
      <c r="L2737" t="s">
        <v>82</v>
      </c>
      <c r="M2737" t="s">
        <v>3682</v>
      </c>
      <c r="N2737" t="s">
        <v>46</v>
      </c>
      <c r="P2737" t="s">
        <v>12998</v>
      </c>
      <c r="Q2737" t="s">
        <v>11093</v>
      </c>
      <c r="R2737">
        <v>1</v>
      </c>
      <c r="S2737" t="s">
        <v>12988</v>
      </c>
    </row>
    <row r="2738" spans="1:19" x14ac:dyDescent="0.25">
      <c r="A2738" t="s">
        <v>3677</v>
      </c>
      <c r="B2738" t="s">
        <v>3678</v>
      </c>
      <c r="C2738" t="s">
        <v>76</v>
      </c>
      <c r="D2738" t="s">
        <v>228</v>
      </c>
      <c r="E2738" t="s">
        <v>18</v>
      </c>
      <c r="F2738" t="s">
        <v>3679</v>
      </c>
      <c r="G2738" t="s">
        <v>3680</v>
      </c>
      <c r="H2738" t="s">
        <v>3681</v>
      </c>
      <c r="I2738" t="s">
        <v>34</v>
      </c>
      <c r="J2738" t="s">
        <v>412</v>
      </c>
      <c r="K2738" t="s">
        <v>24</v>
      </c>
      <c r="L2738" t="s">
        <v>82</v>
      </c>
      <c r="M2738" t="s">
        <v>3682</v>
      </c>
      <c r="N2738" t="s">
        <v>46</v>
      </c>
      <c r="P2738" t="s">
        <v>12999</v>
      </c>
      <c r="Q2738" t="s">
        <v>11618</v>
      </c>
      <c r="R2738">
        <v>1</v>
      </c>
      <c r="S2738" t="s">
        <v>12988</v>
      </c>
    </row>
    <row r="2739" spans="1:19" x14ac:dyDescent="0.25">
      <c r="A2739" t="s">
        <v>3677</v>
      </c>
      <c r="B2739" t="s">
        <v>3678</v>
      </c>
      <c r="C2739" t="s">
        <v>76</v>
      </c>
      <c r="D2739" t="s">
        <v>228</v>
      </c>
      <c r="E2739" t="s">
        <v>18</v>
      </c>
      <c r="F2739" t="s">
        <v>3679</v>
      </c>
      <c r="G2739" t="s">
        <v>3680</v>
      </c>
      <c r="H2739" t="s">
        <v>3681</v>
      </c>
      <c r="I2739" t="s">
        <v>34</v>
      </c>
      <c r="J2739" t="s">
        <v>412</v>
      </c>
      <c r="K2739" t="s">
        <v>24</v>
      </c>
      <c r="L2739" t="s">
        <v>82</v>
      </c>
      <c r="M2739" t="s">
        <v>3682</v>
      </c>
      <c r="N2739" t="s">
        <v>46</v>
      </c>
      <c r="P2739" t="s">
        <v>13000</v>
      </c>
      <c r="Q2739" t="s">
        <v>11618</v>
      </c>
      <c r="R2739">
        <v>1</v>
      </c>
      <c r="S2739" t="s">
        <v>12988</v>
      </c>
    </row>
    <row r="2740" spans="1:19" x14ac:dyDescent="0.25">
      <c r="A2740" t="s">
        <v>3677</v>
      </c>
      <c r="B2740" t="s">
        <v>3678</v>
      </c>
      <c r="C2740" t="s">
        <v>76</v>
      </c>
      <c r="D2740" t="s">
        <v>228</v>
      </c>
      <c r="E2740" t="s">
        <v>18</v>
      </c>
      <c r="F2740" t="s">
        <v>3679</v>
      </c>
      <c r="G2740" t="s">
        <v>3680</v>
      </c>
      <c r="H2740" t="s">
        <v>3681</v>
      </c>
      <c r="I2740" t="s">
        <v>34</v>
      </c>
      <c r="J2740" t="s">
        <v>412</v>
      </c>
      <c r="K2740" t="s">
        <v>24</v>
      </c>
      <c r="L2740" t="s">
        <v>82</v>
      </c>
      <c r="M2740" t="s">
        <v>3682</v>
      </c>
      <c r="N2740" t="s">
        <v>46</v>
      </c>
      <c r="P2740" t="s">
        <v>13001</v>
      </c>
      <c r="Q2740" t="s">
        <v>11618</v>
      </c>
      <c r="R2740">
        <v>1</v>
      </c>
      <c r="S2740" t="s">
        <v>12988</v>
      </c>
    </row>
    <row r="2741" spans="1:19" x14ac:dyDescent="0.25">
      <c r="A2741" t="s">
        <v>3677</v>
      </c>
      <c r="B2741" t="s">
        <v>3678</v>
      </c>
      <c r="C2741" t="s">
        <v>76</v>
      </c>
      <c r="D2741" t="s">
        <v>228</v>
      </c>
      <c r="E2741" t="s">
        <v>18</v>
      </c>
      <c r="F2741" t="s">
        <v>3679</v>
      </c>
      <c r="G2741" t="s">
        <v>3680</v>
      </c>
      <c r="H2741" t="s">
        <v>3681</v>
      </c>
      <c r="I2741" t="s">
        <v>34</v>
      </c>
      <c r="J2741" t="s">
        <v>412</v>
      </c>
      <c r="K2741" t="s">
        <v>24</v>
      </c>
      <c r="L2741" t="s">
        <v>82</v>
      </c>
      <c r="M2741" t="s">
        <v>3682</v>
      </c>
      <c r="N2741" t="s">
        <v>46</v>
      </c>
      <c r="P2741" t="s">
        <v>13002</v>
      </c>
      <c r="Q2741" t="s">
        <v>11618</v>
      </c>
      <c r="R2741">
        <v>1</v>
      </c>
      <c r="S2741" t="s">
        <v>12988</v>
      </c>
    </row>
    <row r="2742" spans="1:19" x14ac:dyDescent="0.25">
      <c r="A2742" t="s">
        <v>3677</v>
      </c>
      <c r="B2742" t="s">
        <v>3678</v>
      </c>
      <c r="C2742" t="s">
        <v>76</v>
      </c>
      <c r="D2742" t="s">
        <v>228</v>
      </c>
      <c r="E2742" t="s">
        <v>18</v>
      </c>
      <c r="F2742" t="s">
        <v>3679</v>
      </c>
      <c r="G2742" t="s">
        <v>3680</v>
      </c>
      <c r="H2742" t="s">
        <v>3681</v>
      </c>
      <c r="I2742" t="s">
        <v>34</v>
      </c>
      <c r="J2742" t="s">
        <v>412</v>
      </c>
      <c r="K2742" t="s">
        <v>24</v>
      </c>
      <c r="L2742" t="s">
        <v>82</v>
      </c>
      <c r="M2742" t="s">
        <v>3682</v>
      </c>
      <c r="N2742" t="s">
        <v>46</v>
      </c>
      <c r="P2742" t="s">
        <v>13003</v>
      </c>
      <c r="Q2742" t="s">
        <v>11618</v>
      </c>
      <c r="R2742">
        <v>1</v>
      </c>
      <c r="S2742" t="s">
        <v>12988</v>
      </c>
    </row>
    <row r="2743" spans="1:19" x14ac:dyDescent="0.25">
      <c r="A2743" t="s">
        <v>3677</v>
      </c>
      <c r="B2743" t="s">
        <v>3678</v>
      </c>
      <c r="C2743" t="s">
        <v>76</v>
      </c>
      <c r="D2743" t="s">
        <v>228</v>
      </c>
      <c r="E2743" t="s">
        <v>18</v>
      </c>
      <c r="F2743" t="s">
        <v>3679</v>
      </c>
      <c r="G2743" t="s">
        <v>3680</v>
      </c>
      <c r="H2743" t="s">
        <v>3681</v>
      </c>
      <c r="I2743" t="s">
        <v>34</v>
      </c>
      <c r="J2743" t="s">
        <v>412</v>
      </c>
      <c r="K2743" t="s">
        <v>24</v>
      </c>
      <c r="L2743" t="s">
        <v>82</v>
      </c>
      <c r="M2743" t="s">
        <v>3682</v>
      </c>
      <c r="N2743" t="s">
        <v>46</v>
      </c>
      <c r="P2743" t="s">
        <v>13004</v>
      </c>
      <c r="Q2743" t="s">
        <v>11618</v>
      </c>
      <c r="R2743">
        <v>1</v>
      </c>
      <c r="S2743" t="s">
        <v>12988</v>
      </c>
    </row>
    <row r="2744" spans="1:19" x14ac:dyDescent="0.25">
      <c r="A2744" t="s">
        <v>3677</v>
      </c>
      <c r="B2744" t="s">
        <v>3678</v>
      </c>
      <c r="C2744" t="s">
        <v>76</v>
      </c>
      <c r="D2744" t="s">
        <v>228</v>
      </c>
      <c r="E2744" t="s">
        <v>18</v>
      </c>
      <c r="F2744" t="s">
        <v>3679</v>
      </c>
      <c r="G2744" t="s">
        <v>3680</v>
      </c>
      <c r="H2744" t="s">
        <v>3681</v>
      </c>
      <c r="I2744" t="s">
        <v>34</v>
      </c>
      <c r="J2744" t="s">
        <v>412</v>
      </c>
      <c r="K2744" t="s">
        <v>24</v>
      </c>
      <c r="L2744" t="s">
        <v>82</v>
      </c>
      <c r="M2744" t="s">
        <v>3682</v>
      </c>
      <c r="N2744" t="s">
        <v>46</v>
      </c>
      <c r="P2744" t="s">
        <v>13005</v>
      </c>
      <c r="Q2744" t="s">
        <v>11823</v>
      </c>
      <c r="R2744">
        <v>1</v>
      </c>
      <c r="S2744" t="s">
        <v>12988</v>
      </c>
    </row>
    <row r="2745" spans="1:19" x14ac:dyDescent="0.25">
      <c r="A2745" t="s">
        <v>3677</v>
      </c>
      <c r="B2745" t="s">
        <v>3678</v>
      </c>
      <c r="C2745" t="s">
        <v>76</v>
      </c>
      <c r="D2745" t="s">
        <v>228</v>
      </c>
      <c r="E2745" t="s">
        <v>18</v>
      </c>
      <c r="F2745" t="s">
        <v>3679</v>
      </c>
      <c r="G2745" t="s">
        <v>3680</v>
      </c>
      <c r="H2745" t="s">
        <v>3681</v>
      </c>
      <c r="I2745" t="s">
        <v>34</v>
      </c>
      <c r="J2745" t="s">
        <v>412</v>
      </c>
      <c r="K2745" t="s">
        <v>24</v>
      </c>
      <c r="L2745" t="s">
        <v>82</v>
      </c>
      <c r="M2745" t="s">
        <v>3682</v>
      </c>
      <c r="N2745" t="s">
        <v>46</v>
      </c>
      <c r="P2745" t="s">
        <v>12962</v>
      </c>
      <c r="Q2745" t="s">
        <v>11823</v>
      </c>
      <c r="R2745">
        <v>1</v>
      </c>
      <c r="S2745" t="s">
        <v>12988</v>
      </c>
    </row>
    <row r="2746" spans="1:19" x14ac:dyDescent="0.25">
      <c r="A2746" t="s">
        <v>3677</v>
      </c>
      <c r="B2746" t="s">
        <v>3678</v>
      </c>
      <c r="C2746" t="s">
        <v>76</v>
      </c>
      <c r="D2746" t="s">
        <v>228</v>
      </c>
      <c r="E2746" t="s">
        <v>18</v>
      </c>
      <c r="F2746" t="s">
        <v>3679</v>
      </c>
      <c r="G2746" t="s">
        <v>3680</v>
      </c>
      <c r="H2746" t="s">
        <v>3681</v>
      </c>
      <c r="I2746" t="s">
        <v>34</v>
      </c>
      <c r="J2746" t="s">
        <v>412</v>
      </c>
      <c r="K2746" t="s">
        <v>24</v>
      </c>
      <c r="L2746" t="s">
        <v>82</v>
      </c>
      <c r="M2746" t="s">
        <v>3682</v>
      </c>
      <c r="N2746" t="s">
        <v>46</v>
      </c>
      <c r="P2746" t="s">
        <v>6367</v>
      </c>
      <c r="Q2746" t="s">
        <v>11823</v>
      </c>
      <c r="R2746">
        <v>1</v>
      </c>
      <c r="S2746" t="s">
        <v>12988</v>
      </c>
    </row>
    <row r="2747" spans="1:19" x14ac:dyDescent="0.25">
      <c r="A2747" t="s">
        <v>3677</v>
      </c>
      <c r="B2747" t="s">
        <v>3678</v>
      </c>
      <c r="C2747" t="s">
        <v>76</v>
      </c>
      <c r="D2747" t="s">
        <v>228</v>
      </c>
      <c r="E2747" t="s">
        <v>18</v>
      </c>
      <c r="F2747" t="s">
        <v>3679</v>
      </c>
      <c r="G2747" t="s">
        <v>3680</v>
      </c>
      <c r="H2747" t="s">
        <v>3681</v>
      </c>
      <c r="I2747" t="s">
        <v>34</v>
      </c>
      <c r="J2747" t="s">
        <v>412</v>
      </c>
      <c r="K2747" t="s">
        <v>24</v>
      </c>
      <c r="L2747" t="s">
        <v>82</v>
      </c>
      <c r="M2747" t="s">
        <v>3682</v>
      </c>
      <c r="N2747" t="s">
        <v>46</v>
      </c>
      <c r="P2747" t="s">
        <v>13006</v>
      </c>
      <c r="Q2747" t="s">
        <v>10429</v>
      </c>
      <c r="R2747">
        <v>1</v>
      </c>
      <c r="S2747" t="s">
        <v>12988</v>
      </c>
    </row>
    <row r="2748" spans="1:19" x14ac:dyDescent="0.25">
      <c r="A2748" t="s">
        <v>3677</v>
      </c>
      <c r="B2748" t="s">
        <v>3678</v>
      </c>
      <c r="C2748" t="s">
        <v>76</v>
      </c>
      <c r="D2748" t="s">
        <v>228</v>
      </c>
      <c r="E2748" t="s">
        <v>18</v>
      </c>
      <c r="F2748" t="s">
        <v>3679</v>
      </c>
      <c r="G2748" t="s">
        <v>3680</v>
      </c>
      <c r="H2748" t="s">
        <v>3681</v>
      </c>
      <c r="I2748" t="s">
        <v>34</v>
      </c>
      <c r="J2748" t="s">
        <v>412</v>
      </c>
      <c r="K2748" t="s">
        <v>24</v>
      </c>
      <c r="L2748" t="s">
        <v>82</v>
      </c>
      <c r="M2748" t="s">
        <v>3682</v>
      </c>
      <c r="N2748" t="s">
        <v>46</v>
      </c>
      <c r="P2748" t="s">
        <v>13007</v>
      </c>
      <c r="Q2748" t="s">
        <v>10429</v>
      </c>
      <c r="R2748">
        <v>1</v>
      </c>
      <c r="S2748" t="s">
        <v>12988</v>
      </c>
    </row>
    <row r="2749" spans="1:19" x14ac:dyDescent="0.25">
      <c r="A2749" t="s">
        <v>3677</v>
      </c>
      <c r="B2749" t="s">
        <v>3678</v>
      </c>
      <c r="C2749" t="s">
        <v>76</v>
      </c>
      <c r="D2749" t="s">
        <v>228</v>
      </c>
      <c r="E2749" t="s">
        <v>18</v>
      </c>
      <c r="F2749" t="s">
        <v>3679</v>
      </c>
      <c r="G2749" t="s">
        <v>3680</v>
      </c>
      <c r="H2749" t="s">
        <v>3681</v>
      </c>
      <c r="I2749" t="s">
        <v>34</v>
      </c>
      <c r="J2749" t="s">
        <v>412</v>
      </c>
      <c r="K2749" t="s">
        <v>24</v>
      </c>
      <c r="L2749" t="s">
        <v>82</v>
      </c>
      <c r="M2749" t="s">
        <v>3682</v>
      </c>
      <c r="N2749" t="s">
        <v>46</v>
      </c>
      <c r="P2749" t="s">
        <v>13008</v>
      </c>
      <c r="Q2749" t="s">
        <v>11313</v>
      </c>
      <c r="R2749">
        <v>1</v>
      </c>
      <c r="S2749" t="s">
        <v>12988</v>
      </c>
    </row>
    <row r="2750" spans="1:19" x14ac:dyDescent="0.25">
      <c r="A2750" t="s">
        <v>3677</v>
      </c>
      <c r="B2750" t="s">
        <v>3678</v>
      </c>
      <c r="C2750" t="s">
        <v>76</v>
      </c>
      <c r="D2750" t="s">
        <v>228</v>
      </c>
      <c r="E2750" t="s">
        <v>18</v>
      </c>
      <c r="F2750" t="s">
        <v>3679</v>
      </c>
      <c r="G2750" t="s">
        <v>3680</v>
      </c>
      <c r="H2750" t="s">
        <v>3681</v>
      </c>
      <c r="I2750" t="s">
        <v>34</v>
      </c>
      <c r="J2750" t="s">
        <v>412</v>
      </c>
      <c r="K2750" t="s">
        <v>24</v>
      </c>
      <c r="L2750" t="s">
        <v>82</v>
      </c>
      <c r="M2750" t="s">
        <v>3682</v>
      </c>
      <c r="N2750" t="s">
        <v>46</v>
      </c>
      <c r="P2750" t="s">
        <v>13009</v>
      </c>
      <c r="Q2750" t="s">
        <v>11313</v>
      </c>
      <c r="R2750">
        <v>1</v>
      </c>
      <c r="S2750" t="s">
        <v>12988</v>
      </c>
    </row>
    <row r="2751" spans="1:19" x14ac:dyDescent="0.25">
      <c r="A2751" t="s">
        <v>3677</v>
      </c>
      <c r="B2751" t="s">
        <v>3678</v>
      </c>
      <c r="C2751" t="s">
        <v>76</v>
      </c>
      <c r="D2751" t="s">
        <v>228</v>
      </c>
      <c r="E2751" t="s">
        <v>18</v>
      </c>
      <c r="F2751" t="s">
        <v>3679</v>
      </c>
      <c r="G2751" t="s">
        <v>3680</v>
      </c>
      <c r="H2751" t="s">
        <v>3681</v>
      </c>
      <c r="I2751" t="s">
        <v>34</v>
      </c>
      <c r="J2751" t="s">
        <v>412</v>
      </c>
      <c r="K2751" t="s">
        <v>24</v>
      </c>
      <c r="L2751" t="s">
        <v>82</v>
      </c>
      <c r="M2751" t="s">
        <v>3682</v>
      </c>
      <c r="N2751" t="s">
        <v>46</v>
      </c>
      <c r="P2751" t="s">
        <v>13010</v>
      </c>
      <c r="Q2751" t="s">
        <v>10218</v>
      </c>
      <c r="R2751">
        <v>1</v>
      </c>
      <c r="S2751" t="s">
        <v>12988</v>
      </c>
    </row>
    <row r="2752" spans="1:19" x14ac:dyDescent="0.25">
      <c r="A2752" t="s">
        <v>3677</v>
      </c>
      <c r="B2752" t="s">
        <v>3678</v>
      </c>
      <c r="C2752" t="s">
        <v>76</v>
      </c>
      <c r="D2752" t="s">
        <v>228</v>
      </c>
      <c r="E2752" t="s">
        <v>18</v>
      </c>
      <c r="F2752" t="s">
        <v>3679</v>
      </c>
      <c r="G2752" t="s">
        <v>3680</v>
      </c>
      <c r="H2752" t="s">
        <v>3681</v>
      </c>
      <c r="I2752" t="s">
        <v>34</v>
      </c>
      <c r="J2752" t="s">
        <v>412</v>
      </c>
      <c r="K2752" t="s">
        <v>24</v>
      </c>
      <c r="L2752" t="s">
        <v>82</v>
      </c>
      <c r="M2752" t="s">
        <v>3682</v>
      </c>
      <c r="N2752" t="s">
        <v>46</v>
      </c>
      <c r="P2752" t="s">
        <v>10147</v>
      </c>
      <c r="Q2752" t="s">
        <v>10218</v>
      </c>
      <c r="R2752">
        <v>1</v>
      </c>
      <c r="S2752" t="s">
        <v>12988</v>
      </c>
    </row>
    <row r="2753" spans="1:19" x14ac:dyDescent="0.25">
      <c r="A2753" t="s">
        <v>3677</v>
      </c>
      <c r="B2753" t="s">
        <v>3678</v>
      </c>
      <c r="C2753" t="s">
        <v>76</v>
      </c>
      <c r="D2753" t="s">
        <v>228</v>
      </c>
      <c r="E2753" t="s">
        <v>18</v>
      </c>
      <c r="F2753" t="s">
        <v>3679</v>
      </c>
      <c r="G2753" t="s">
        <v>3680</v>
      </c>
      <c r="H2753" t="s">
        <v>3681</v>
      </c>
      <c r="I2753" t="s">
        <v>34</v>
      </c>
      <c r="J2753" t="s">
        <v>412</v>
      </c>
      <c r="K2753" t="s">
        <v>24</v>
      </c>
      <c r="L2753" t="s">
        <v>82</v>
      </c>
      <c r="M2753" t="s">
        <v>3682</v>
      </c>
      <c r="N2753" t="s">
        <v>46</v>
      </c>
      <c r="P2753" t="s">
        <v>11325</v>
      </c>
      <c r="Q2753" t="s">
        <v>10218</v>
      </c>
      <c r="R2753">
        <v>1</v>
      </c>
      <c r="S2753" t="s">
        <v>12988</v>
      </c>
    </row>
    <row r="2754" spans="1:19" x14ac:dyDescent="0.25">
      <c r="A2754" t="s">
        <v>3677</v>
      </c>
      <c r="B2754" t="s">
        <v>3678</v>
      </c>
      <c r="C2754" t="s">
        <v>76</v>
      </c>
      <c r="D2754" t="s">
        <v>228</v>
      </c>
      <c r="E2754" t="s">
        <v>18</v>
      </c>
      <c r="F2754" t="s">
        <v>3679</v>
      </c>
      <c r="G2754" t="s">
        <v>3680</v>
      </c>
      <c r="H2754" t="s">
        <v>3681</v>
      </c>
      <c r="I2754" t="s">
        <v>34</v>
      </c>
      <c r="J2754" t="s">
        <v>412</v>
      </c>
      <c r="K2754" t="s">
        <v>24</v>
      </c>
      <c r="L2754" t="s">
        <v>82</v>
      </c>
      <c r="M2754" t="s">
        <v>3682</v>
      </c>
      <c r="N2754" t="s">
        <v>46</v>
      </c>
      <c r="P2754" t="s">
        <v>13011</v>
      </c>
      <c r="Q2754" t="s">
        <v>13012</v>
      </c>
      <c r="R2754">
        <v>1</v>
      </c>
      <c r="S2754" t="s">
        <v>12988</v>
      </c>
    </row>
    <row r="2755" spans="1:19" x14ac:dyDescent="0.25">
      <c r="A2755" t="s">
        <v>3677</v>
      </c>
      <c r="B2755" t="s">
        <v>3678</v>
      </c>
      <c r="C2755" t="s">
        <v>76</v>
      </c>
      <c r="D2755" t="s">
        <v>228</v>
      </c>
      <c r="E2755" t="s">
        <v>18</v>
      </c>
      <c r="F2755" t="s">
        <v>3679</v>
      </c>
      <c r="G2755" t="s">
        <v>3680</v>
      </c>
      <c r="H2755" t="s">
        <v>3681</v>
      </c>
      <c r="I2755" t="s">
        <v>34</v>
      </c>
      <c r="J2755" t="s">
        <v>412</v>
      </c>
      <c r="K2755" t="s">
        <v>24</v>
      </c>
      <c r="L2755" t="s">
        <v>82</v>
      </c>
      <c r="M2755" t="s">
        <v>3682</v>
      </c>
      <c r="N2755" t="s">
        <v>46</v>
      </c>
      <c r="P2755" t="s">
        <v>13013</v>
      </c>
      <c r="Q2755" t="s">
        <v>13012</v>
      </c>
      <c r="R2755">
        <v>1</v>
      </c>
      <c r="S2755" t="s">
        <v>12988</v>
      </c>
    </row>
    <row r="2756" spans="1:19" x14ac:dyDescent="0.25">
      <c r="A2756" t="s">
        <v>241</v>
      </c>
      <c r="B2756" t="s">
        <v>242</v>
      </c>
      <c r="C2756" t="s">
        <v>76</v>
      </c>
      <c r="D2756" t="s">
        <v>243</v>
      </c>
      <c r="E2756" t="s">
        <v>18</v>
      </c>
      <c r="F2756" t="s">
        <v>244</v>
      </c>
      <c r="G2756" t="s">
        <v>245</v>
      </c>
      <c r="H2756" t="s">
        <v>246</v>
      </c>
      <c r="I2756" t="s">
        <v>34</v>
      </c>
      <c r="J2756" t="s">
        <v>247</v>
      </c>
      <c r="K2756" t="s">
        <v>24</v>
      </c>
      <c r="L2756" t="s">
        <v>248</v>
      </c>
      <c r="M2756" t="s">
        <v>249</v>
      </c>
      <c r="N2756" t="s">
        <v>46</v>
      </c>
      <c r="P2756" t="s">
        <v>13014</v>
      </c>
      <c r="Q2756" t="s">
        <v>10165</v>
      </c>
      <c r="R2756">
        <v>1</v>
      </c>
      <c r="S2756" t="s">
        <v>10175</v>
      </c>
    </row>
    <row r="2757" spans="1:19" x14ac:dyDescent="0.25">
      <c r="A2757" t="s">
        <v>241</v>
      </c>
      <c r="B2757" t="s">
        <v>242</v>
      </c>
      <c r="C2757" t="s">
        <v>76</v>
      </c>
      <c r="D2757" t="s">
        <v>243</v>
      </c>
      <c r="E2757" t="s">
        <v>18</v>
      </c>
      <c r="F2757" t="s">
        <v>244</v>
      </c>
      <c r="G2757" t="s">
        <v>245</v>
      </c>
      <c r="H2757" t="s">
        <v>246</v>
      </c>
      <c r="I2757" t="s">
        <v>34</v>
      </c>
      <c r="J2757" t="s">
        <v>247</v>
      </c>
      <c r="K2757" t="s">
        <v>24</v>
      </c>
      <c r="L2757" t="s">
        <v>248</v>
      </c>
      <c r="M2757" t="s">
        <v>249</v>
      </c>
      <c r="N2757" t="s">
        <v>46</v>
      </c>
      <c r="P2757" t="s">
        <v>13015</v>
      </c>
      <c r="Q2757" t="s">
        <v>11759</v>
      </c>
      <c r="R2757">
        <v>1</v>
      </c>
      <c r="S2757" t="s">
        <v>10175</v>
      </c>
    </row>
    <row r="2758" spans="1:19" x14ac:dyDescent="0.25">
      <c r="A2758" t="s">
        <v>241</v>
      </c>
      <c r="B2758" t="s">
        <v>242</v>
      </c>
      <c r="C2758" t="s">
        <v>76</v>
      </c>
      <c r="D2758" t="s">
        <v>243</v>
      </c>
      <c r="E2758" t="s">
        <v>18</v>
      </c>
      <c r="F2758" t="s">
        <v>244</v>
      </c>
      <c r="G2758" t="s">
        <v>245</v>
      </c>
      <c r="H2758" t="s">
        <v>246</v>
      </c>
      <c r="I2758" t="s">
        <v>34</v>
      </c>
      <c r="J2758" t="s">
        <v>247</v>
      </c>
      <c r="K2758" t="s">
        <v>24</v>
      </c>
      <c r="L2758" t="s">
        <v>248</v>
      </c>
      <c r="M2758" t="s">
        <v>249</v>
      </c>
      <c r="N2758" t="s">
        <v>46</v>
      </c>
      <c r="P2758" t="s">
        <v>10417</v>
      </c>
      <c r="Q2758" t="s">
        <v>11136</v>
      </c>
      <c r="R2758">
        <v>1</v>
      </c>
      <c r="S2758" t="s">
        <v>10175</v>
      </c>
    </row>
    <row r="2759" spans="1:19" x14ac:dyDescent="0.25">
      <c r="A2759" t="s">
        <v>6426</v>
      </c>
      <c r="B2759" t="s">
        <v>6427</v>
      </c>
      <c r="C2759" t="s">
        <v>76</v>
      </c>
      <c r="D2759" t="s">
        <v>102</v>
      </c>
      <c r="E2759" t="s">
        <v>18</v>
      </c>
      <c r="F2759" t="s">
        <v>6428</v>
      </c>
      <c r="G2759" t="s">
        <v>6429</v>
      </c>
      <c r="H2759" t="s">
        <v>6430</v>
      </c>
      <c r="I2759" t="s">
        <v>34</v>
      </c>
      <c r="J2759" t="s">
        <v>1413</v>
      </c>
      <c r="K2759" t="s">
        <v>24</v>
      </c>
      <c r="L2759" t="s">
        <v>82</v>
      </c>
      <c r="M2759" t="s">
        <v>6431</v>
      </c>
      <c r="N2759" t="s">
        <v>46</v>
      </c>
      <c r="P2759" t="s">
        <v>13016</v>
      </c>
      <c r="Q2759" t="s">
        <v>10316</v>
      </c>
      <c r="R2759">
        <v>1</v>
      </c>
      <c r="S2759" t="s">
        <v>13017</v>
      </c>
    </row>
    <row r="2760" spans="1:19" x14ac:dyDescent="0.25">
      <c r="A2760" t="s">
        <v>6426</v>
      </c>
      <c r="B2760" t="s">
        <v>6427</v>
      </c>
      <c r="C2760" t="s">
        <v>76</v>
      </c>
      <c r="D2760" t="s">
        <v>102</v>
      </c>
      <c r="E2760" t="s">
        <v>18</v>
      </c>
      <c r="F2760" t="s">
        <v>6428</v>
      </c>
      <c r="G2760" t="s">
        <v>6429</v>
      </c>
      <c r="H2760" t="s">
        <v>6430</v>
      </c>
      <c r="I2760" t="s">
        <v>34</v>
      </c>
      <c r="J2760" t="s">
        <v>1413</v>
      </c>
      <c r="K2760" t="s">
        <v>24</v>
      </c>
      <c r="L2760" t="s">
        <v>82</v>
      </c>
      <c r="M2760" t="s">
        <v>6431</v>
      </c>
      <c r="N2760" t="s">
        <v>46</v>
      </c>
      <c r="P2760" t="s">
        <v>10137</v>
      </c>
      <c r="Q2760" t="s">
        <v>10316</v>
      </c>
      <c r="R2760">
        <v>1</v>
      </c>
      <c r="S2760" t="s">
        <v>13017</v>
      </c>
    </row>
    <row r="2761" spans="1:19" x14ac:dyDescent="0.25">
      <c r="A2761" t="s">
        <v>6426</v>
      </c>
      <c r="B2761" t="s">
        <v>6427</v>
      </c>
      <c r="C2761" t="s">
        <v>76</v>
      </c>
      <c r="D2761" t="s">
        <v>102</v>
      </c>
      <c r="E2761" t="s">
        <v>18</v>
      </c>
      <c r="F2761" t="s">
        <v>6428</v>
      </c>
      <c r="G2761" t="s">
        <v>6429</v>
      </c>
      <c r="H2761" t="s">
        <v>6430</v>
      </c>
      <c r="I2761" t="s">
        <v>34</v>
      </c>
      <c r="J2761" t="s">
        <v>1413</v>
      </c>
      <c r="K2761" t="s">
        <v>24</v>
      </c>
      <c r="L2761" t="s">
        <v>82</v>
      </c>
      <c r="M2761" t="s">
        <v>6431</v>
      </c>
      <c r="N2761" t="s">
        <v>46</v>
      </c>
      <c r="P2761" t="s">
        <v>13018</v>
      </c>
      <c r="Q2761" t="s">
        <v>10306</v>
      </c>
      <c r="R2761">
        <v>1</v>
      </c>
      <c r="S2761" t="s">
        <v>13017</v>
      </c>
    </row>
    <row r="2762" spans="1:19" x14ac:dyDescent="0.25">
      <c r="A2762" t="s">
        <v>6426</v>
      </c>
      <c r="B2762" t="s">
        <v>6427</v>
      </c>
      <c r="C2762" t="s">
        <v>76</v>
      </c>
      <c r="D2762" t="s">
        <v>102</v>
      </c>
      <c r="E2762" t="s">
        <v>18</v>
      </c>
      <c r="F2762" t="s">
        <v>6428</v>
      </c>
      <c r="G2762" t="s">
        <v>6429</v>
      </c>
      <c r="H2762" t="s">
        <v>6430</v>
      </c>
      <c r="I2762" t="s">
        <v>34</v>
      </c>
      <c r="J2762" t="s">
        <v>1413</v>
      </c>
      <c r="K2762" t="s">
        <v>24</v>
      </c>
      <c r="L2762" t="s">
        <v>82</v>
      </c>
      <c r="M2762" t="s">
        <v>6431</v>
      </c>
      <c r="N2762" t="s">
        <v>46</v>
      </c>
      <c r="P2762" t="s">
        <v>13019</v>
      </c>
      <c r="Q2762" t="s">
        <v>10306</v>
      </c>
      <c r="R2762">
        <v>1</v>
      </c>
      <c r="S2762" t="s">
        <v>13017</v>
      </c>
    </row>
    <row r="2763" spans="1:19" x14ac:dyDescent="0.25">
      <c r="A2763" t="s">
        <v>6426</v>
      </c>
      <c r="B2763" t="s">
        <v>6427</v>
      </c>
      <c r="C2763" t="s">
        <v>76</v>
      </c>
      <c r="D2763" t="s">
        <v>102</v>
      </c>
      <c r="E2763" t="s">
        <v>18</v>
      </c>
      <c r="F2763" t="s">
        <v>6428</v>
      </c>
      <c r="G2763" t="s">
        <v>6429</v>
      </c>
      <c r="H2763" t="s">
        <v>6430</v>
      </c>
      <c r="I2763" t="s">
        <v>34</v>
      </c>
      <c r="J2763" t="s">
        <v>1413</v>
      </c>
      <c r="K2763" t="s">
        <v>24</v>
      </c>
      <c r="L2763" t="s">
        <v>82</v>
      </c>
      <c r="M2763" t="s">
        <v>6431</v>
      </c>
      <c r="N2763" t="s">
        <v>46</v>
      </c>
      <c r="P2763" t="s">
        <v>10321</v>
      </c>
      <c r="Q2763" t="s">
        <v>10306</v>
      </c>
      <c r="R2763">
        <v>1</v>
      </c>
      <c r="S2763" t="s">
        <v>13017</v>
      </c>
    </row>
    <row r="2764" spans="1:19" x14ac:dyDescent="0.25">
      <c r="A2764" t="s">
        <v>6426</v>
      </c>
      <c r="B2764" t="s">
        <v>6427</v>
      </c>
      <c r="C2764" t="s">
        <v>76</v>
      </c>
      <c r="D2764" t="s">
        <v>102</v>
      </c>
      <c r="E2764" t="s">
        <v>18</v>
      </c>
      <c r="F2764" t="s">
        <v>6428</v>
      </c>
      <c r="G2764" t="s">
        <v>6429</v>
      </c>
      <c r="H2764" t="s">
        <v>6430</v>
      </c>
      <c r="I2764" t="s">
        <v>34</v>
      </c>
      <c r="J2764" t="s">
        <v>1413</v>
      </c>
      <c r="K2764" t="s">
        <v>24</v>
      </c>
      <c r="L2764" t="s">
        <v>82</v>
      </c>
      <c r="M2764" t="s">
        <v>6431</v>
      </c>
      <c r="N2764" t="s">
        <v>46</v>
      </c>
      <c r="P2764" t="s">
        <v>13020</v>
      </c>
      <c r="Q2764" t="s">
        <v>10306</v>
      </c>
      <c r="R2764">
        <v>1</v>
      </c>
      <c r="S2764" t="s">
        <v>13017</v>
      </c>
    </row>
    <row r="2765" spans="1:19" x14ac:dyDescent="0.25">
      <c r="A2765" t="s">
        <v>6426</v>
      </c>
      <c r="B2765" t="s">
        <v>6427</v>
      </c>
      <c r="C2765" t="s">
        <v>76</v>
      </c>
      <c r="D2765" t="s">
        <v>102</v>
      </c>
      <c r="E2765" t="s">
        <v>18</v>
      </c>
      <c r="F2765" t="s">
        <v>6428</v>
      </c>
      <c r="G2765" t="s">
        <v>6429</v>
      </c>
      <c r="H2765" t="s">
        <v>6430</v>
      </c>
      <c r="I2765" t="s">
        <v>34</v>
      </c>
      <c r="J2765" t="s">
        <v>1413</v>
      </c>
      <c r="K2765" t="s">
        <v>24</v>
      </c>
      <c r="L2765" t="s">
        <v>82</v>
      </c>
      <c r="M2765" t="s">
        <v>6431</v>
      </c>
      <c r="N2765" t="s">
        <v>46</v>
      </c>
      <c r="P2765" t="s">
        <v>13021</v>
      </c>
      <c r="Q2765" t="s">
        <v>10306</v>
      </c>
      <c r="R2765">
        <v>1</v>
      </c>
      <c r="S2765" t="s">
        <v>13017</v>
      </c>
    </row>
    <row r="2766" spans="1:19" x14ac:dyDescent="0.25">
      <c r="A2766" t="s">
        <v>6426</v>
      </c>
      <c r="B2766" t="s">
        <v>6427</v>
      </c>
      <c r="C2766" t="s">
        <v>76</v>
      </c>
      <c r="D2766" t="s">
        <v>102</v>
      </c>
      <c r="E2766" t="s">
        <v>18</v>
      </c>
      <c r="F2766" t="s">
        <v>6428</v>
      </c>
      <c r="G2766" t="s">
        <v>6429</v>
      </c>
      <c r="H2766" t="s">
        <v>6430</v>
      </c>
      <c r="I2766" t="s">
        <v>34</v>
      </c>
      <c r="J2766" t="s">
        <v>1413</v>
      </c>
      <c r="K2766" t="s">
        <v>24</v>
      </c>
      <c r="L2766" t="s">
        <v>82</v>
      </c>
      <c r="M2766" t="s">
        <v>6431</v>
      </c>
      <c r="N2766" t="s">
        <v>46</v>
      </c>
      <c r="P2766" t="s">
        <v>13022</v>
      </c>
      <c r="Q2766" t="s">
        <v>10396</v>
      </c>
      <c r="R2766">
        <v>1</v>
      </c>
      <c r="S2766" t="s">
        <v>13017</v>
      </c>
    </row>
    <row r="2767" spans="1:19" x14ac:dyDescent="0.25">
      <c r="A2767" t="s">
        <v>6426</v>
      </c>
      <c r="B2767" t="s">
        <v>6427</v>
      </c>
      <c r="C2767" t="s">
        <v>76</v>
      </c>
      <c r="D2767" t="s">
        <v>102</v>
      </c>
      <c r="E2767" t="s">
        <v>18</v>
      </c>
      <c r="F2767" t="s">
        <v>6428</v>
      </c>
      <c r="G2767" t="s">
        <v>6429</v>
      </c>
      <c r="H2767" t="s">
        <v>6430</v>
      </c>
      <c r="I2767" t="s">
        <v>34</v>
      </c>
      <c r="J2767" t="s">
        <v>1413</v>
      </c>
      <c r="K2767" t="s">
        <v>24</v>
      </c>
      <c r="L2767" t="s">
        <v>82</v>
      </c>
      <c r="M2767" t="s">
        <v>6431</v>
      </c>
      <c r="N2767" t="s">
        <v>46</v>
      </c>
      <c r="P2767" t="s">
        <v>13023</v>
      </c>
      <c r="Q2767" t="s">
        <v>13024</v>
      </c>
      <c r="R2767">
        <v>3</v>
      </c>
      <c r="S2767" t="s">
        <v>13017</v>
      </c>
    </row>
    <row r="2768" spans="1:19" x14ac:dyDescent="0.25">
      <c r="A2768" t="s">
        <v>6426</v>
      </c>
      <c r="B2768" t="s">
        <v>6427</v>
      </c>
      <c r="C2768" t="s">
        <v>76</v>
      </c>
      <c r="D2768" t="s">
        <v>102</v>
      </c>
      <c r="E2768" t="s">
        <v>18</v>
      </c>
      <c r="F2768" t="s">
        <v>6428</v>
      </c>
      <c r="G2768" t="s">
        <v>6429</v>
      </c>
      <c r="H2768" t="s">
        <v>6430</v>
      </c>
      <c r="I2768" t="s">
        <v>34</v>
      </c>
      <c r="J2768" t="s">
        <v>1413</v>
      </c>
      <c r="K2768" t="s">
        <v>24</v>
      </c>
      <c r="L2768" t="s">
        <v>82</v>
      </c>
      <c r="M2768" t="s">
        <v>6431</v>
      </c>
      <c r="N2768" t="s">
        <v>46</v>
      </c>
      <c r="P2768" t="s">
        <v>759</v>
      </c>
      <c r="Q2768" t="s">
        <v>13025</v>
      </c>
      <c r="R2768">
        <v>4</v>
      </c>
      <c r="S2768" t="s">
        <v>13017</v>
      </c>
    </row>
    <row r="2769" spans="1:19" x14ac:dyDescent="0.25">
      <c r="A2769" t="s">
        <v>6426</v>
      </c>
      <c r="B2769" t="s">
        <v>6427</v>
      </c>
      <c r="C2769" t="s">
        <v>76</v>
      </c>
      <c r="D2769" t="s">
        <v>102</v>
      </c>
      <c r="E2769" t="s">
        <v>18</v>
      </c>
      <c r="F2769" t="s">
        <v>6428</v>
      </c>
      <c r="G2769" t="s">
        <v>6429</v>
      </c>
      <c r="H2769" t="s">
        <v>6430</v>
      </c>
      <c r="I2769" t="s">
        <v>34</v>
      </c>
      <c r="J2769" t="s">
        <v>1413</v>
      </c>
      <c r="K2769" t="s">
        <v>24</v>
      </c>
      <c r="L2769" t="s">
        <v>82</v>
      </c>
      <c r="M2769" t="s">
        <v>6431</v>
      </c>
      <c r="N2769" t="s">
        <v>46</v>
      </c>
      <c r="P2769" t="s">
        <v>13026</v>
      </c>
      <c r="Q2769" t="s">
        <v>11958</v>
      </c>
      <c r="R2769">
        <v>1</v>
      </c>
      <c r="S2769" t="s">
        <v>13017</v>
      </c>
    </row>
    <row r="2770" spans="1:19" x14ac:dyDescent="0.25">
      <c r="A2770" t="s">
        <v>6426</v>
      </c>
      <c r="B2770" t="s">
        <v>6427</v>
      </c>
      <c r="C2770" t="s">
        <v>76</v>
      </c>
      <c r="D2770" t="s">
        <v>102</v>
      </c>
      <c r="E2770" t="s">
        <v>18</v>
      </c>
      <c r="F2770" t="s">
        <v>6428</v>
      </c>
      <c r="G2770" t="s">
        <v>6429</v>
      </c>
      <c r="H2770" t="s">
        <v>6430</v>
      </c>
      <c r="I2770" t="s">
        <v>34</v>
      </c>
      <c r="J2770" t="s">
        <v>1413</v>
      </c>
      <c r="K2770" t="s">
        <v>24</v>
      </c>
      <c r="L2770" t="s">
        <v>82</v>
      </c>
      <c r="M2770" t="s">
        <v>6431</v>
      </c>
      <c r="N2770" t="s">
        <v>46</v>
      </c>
      <c r="P2770" t="s">
        <v>4450</v>
      </c>
      <c r="Q2770" t="s">
        <v>11958</v>
      </c>
      <c r="R2770">
        <v>1</v>
      </c>
      <c r="S2770" t="s">
        <v>13017</v>
      </c>
    </row>
    <row r="2771" spans="1:19" x14ac:dyDescent="0.25">
      <c r="A2771" t="s">
        <v>6426</v>
      </c>
      <c r="B2771" t="s">
        <v>6427</v>
      </c>
      <c r="C2771" t="s">
        <v>76</v>
      </c>
      <c r="D2771" t="s">
        <v>102</v>
      </c>
      <c r="E2771" t="s">
        <v>18</v>
      </c>
      <c r="F2771" t="s">
        <v>6428</v>
      </c>
      <c r="G2771" t="s">
        <v>6429</v>
      </c>
      <c r="H2771" t="s">
        <v>6430</v>
      </c>
      <c r="I2771" t="s">
        <v>34</v>
      </c>
      <c r="J2771" t="s">
        <v>1413</v>
      </c>
      <c r="K2771" t="s">
        <v>24</v>
      </c>
      <c r="L2771" t="s">
        <v>82</v>
      </c>
      <c r="M2771" t="s">
        <v>6431</v>
      </c>
      <c r="N2771" t="s">
        <v>46</v>
      </c>
      <c r="P2771" t="s">
        <v>13027</v>
      </c>
      <c r="Q2771" t="s">
        <v>11958</v>
      </c>
      <c r="R2771">
        <v>1</v>
      </c>
      <c r="S2771" t="s">
        <v>13017</v>
      </c>
    </row>
    <row r="2772" spans="1:19" x14ac:dyDescent="0.25">
      <c r="A2772" t="s">
        <v>6426</v>
      </c>
      <c r="B2772" t="s">
        <v>6427</v>
      </c>
      <c r="C2772" t="s">
        <v>76</v>
      </c>
      <c r="D2772" t="s">
        <v>102</v>
      </c>
      <c r="E2772" t="s">
        <v>18</v>
      </c>
      <c r="F2772" t="s">
        <v>6428</v>
      </c>
      <c r="G2772" t="s">
        <v>6429</v>
      </c>
      <c r="H2772" t="s">
        <v>6430</v>
      </c>
      <c r="I2772" t="s">
        <v>34</v>
      </c>
      <c r="J2772" t="s">
        <v>1413</v>
      </c>
      <c r="K2772" t="s">
        <v>24</v>
      </c>
      <c r="L2772" t="s">
        <v>82</v>
      </c>
      <c r="M2772" t="s">
        <v>6431</v>
      </c>
      <c r="N2772" t="s">
        <v>46</v>
      </c>
      <c r="P2772" t="s">
        <v>13028</v>
      </c>
      <c r="Q2772" t="s">
        <v>11958</v>
      </c>
      <c r="R2772">
        <v>1</v>
      </c>
      <c r="S2772" t="s">
        <v>13017</v>
      </c>
    </row>
    <row r="2773" spans="1:19" x14ac:dyDescent="0.25">
      <c r="A2773" t="s">
        <v>6426</v>
      </c>
      <c r="B2773" t="s">
        <v>6427</v>
      </c>
      <c r="C2773" t="s">
        <v>76</v>
      </c>
      <c r="D2773" t="s">
        <v>102</v>
      </c>
      <c r="E2773" t="s">
        <v>18</v>
      </c>
      <c r="F2773" t="s">
        <v>6428</v>
      </c>
      <c r="G2773" t="s">
        <v>6429</v>
      </c>
      <c r="H2773" t="s">
        <v>6430</v>
      </c>
      <c r="I2773" t="s">
        <v>34</v>
      </c>
      <c r="J2773" t="s">
        <v>1413</v>
      </c>
      <c r="K2773" t="s">
        <v>24</v>
      </c>
      <c r="L2773" t="s">
        <v>82</v>
      </c>
      <c r="M2773" t="s">
        <v>6431</v>
      </c>
      <c r="N2773" t="s">
        <v>46</v>
      </c>
      <c r="P2773" t="s">
        <v>13029</v>
      </c>
      <c r="Q2773" t="s">
        <v>11958</v>
      </c>
      <c r="R2773">
        <v>1</v>
      </c>
      <c r="S2773" t="s">
        <v>13017</v>
      </c>
    </row>
    <row r="2774" spans="1:19" x14ac:dyDescent="0.25">
      <c r="A2774" t="s">
        <v>6426</v>
      </c>
      <c r="B2774" t="s">
        <v>6427</v>
      </c>
      <c r="C2774" t="s">
        <v>76</v>
      </c>
      <c r="D2774" t="s">
        <v>102</v>
      </c>
      <c r="E2774" t="s">
        <v>18</v>
      </c>
      <c r="F2774" t="s">
        <v>6428</v>
      </c>
      <c r="G2774" t="s">
        <v>6429</v>
      </c>
      <c r="H2774" t="s">
        <v>6430</v>
      </c>
      <c r="I2774" t="s">
        <v>34</v>
      </c>
      <c r="J2774" t="s">
        <v>1413</v>
      </c>
      <c r="K2774" t="s">
        <v>24</v>
      </c>
      <c r="L2774" t="s">
        <v>82</v>
      </c>
      <c r="M2774" t="s">
        <v>6431</v>
      </c>
      <c r="N2774" t="s">
        <v>46</v>
      </c>
      <c r="P2774" t="s">
        <v>13030</v>
      </c>
      <c r="Q2774" t="s">
        <v>11958</v>
      </c>
      <c r="R2774">
        <v>1</v>
      </c>
      <c r="S2774" t="s">
        <v>13017</v>
      </c>
    </row>
    <row r="2775" spans="1:19" x14ac:dyDescent="0.25">
      <c r="A2775" t="s">
        <v>6426</v>
      </c>
      <c r="B2775" t="s">
        <v>6427</v>
      </c>
      <c r="C2775" t="s">
        <v>76</v>
      </c>
      <c r="D2775" t="s">
        <v>102</v>
      </c>
      <c r="E2775" t="s">
        <v>18</v>
      </c>
      <c r="F2775" t="s">
        <v>6428</v>
      </c>
      <c r="G2775" t="s">
        <v>6429</v>
      </c>
      <c r="H2775" t="s">
        <v>6430</v>
      </c>
      <c r="I2775" t="s">
        <v>34</v>
      </c>
      <c r="J2775" t="s">
        <v>1413</v>
      </c>
      <c r="K2775" t="s">
        <v>24</v>
      </c>
      <c r="L2775" t="s">
        <v>82</v>
      </c>
      <c r="M2775" t="s">
        <v>6431</v>
      </c>
      <c r="N2775" t="s">
        <v>46</v>
      </c>
      <c r="P2775" t="s">
        <v>13031</v>
      </c>
      <c r="Q2775" t="s">
        <v>10650</v>
      </c>
      <c r="R2775">
        <v>1</v>
      </c>
      <c r="S2775" t="s">
        <v>13017</v>
      </c>
    </row>
    <row r="2776" spans="1:19" x14ac:dyDescent="0.25">
      <c r="A2776" t="s">
        <v>6426</v>
      </c>
      <c r="B2776" t="s">
        <v>6427</v>
      </c>
      <c r="C2776" t="s">
        <v>76</v>
      </c>
      <c r="D2776" t="s">
        <v>102</v>
      </c>
      <c r="E2776" t="s">
        <v>18</v>
      </c>
      <c r="F2776" t="s">
        <v>6428</v>
      </c>
      <c r="G2776" t="s">
        <v>6429</v>
      </c>
      <c r="H2776" t="s">
        <v>6430</v>
      </c>
      <c r="I2776" t="s">
        <v>34</v>
      </c>
      <c r="J2776" t="s">
        <v>1413</v>
      </c>
      <c r="K2776" t="s">
        <v>24</v>
      </c>
      <c r="L2776" t="s">
        <v>82</v>
      </c>
      <c r="M2776" t="s">
        <v>6431</v>
      </c>
      <c r="N2776" t="s">
        <v>46</v>
      </c>
      <c r="P2776" t="s">
        <v>13032</v>
      </c>
      <c r="Q2776" t="s">
        <v>10695</v>
      </c>
      <c r="R2776">
        <v>1</v>
      </c>
      <c r="S2776" t="s">
        <v>13017</v>
      </c>
    </row>
    <row r="2777" spans="1:19" x14ac:dyDescent="0.25">
      <c r="A2777" t="s">
        <v>6426</v>
      </c>
      <c r="B2777" t="s">
        <v>6427</v>
      </c>
      <c r="C2777" t="s">
        <v>76</v>
      </c>
      <c r="D2777" t="s">
        <v>102</v>
      </c>
      <c r="E2777" t="s">
        <v>18</v>
      </c>
      <c r="F2777" t="s">
        <v>6428</v>
      </c>
      <c r="G2777" t="s">
        <v>6429</v>
      </c>
      <c r="H2777" t="s">
        <v>6430</v>
      </c>
      <c r="I2777" t="s">
        <v>34</v>
      </c>
      <c r="J2777" t="s">
        <v>1413</v>
      </c>
      <c r="K2777" t="s">
        <v>24</v>
      </c>
      <c r="L2777" t="s">
        <v>82</v>
      </c>
      <c r="M2777" t="s">
        <v>6431</v>
      </c>
      <c r="N2777" t="s">
        <v>46</v>
      </c>
      <c r="P2777" t="s">
        <v>13033</v>
      </c>
      <c r="Q2777" t="s">
        <v>10842</v>
      </c>
      <c r="R2777">
        <v>1</v>
      </c>
      <c r="S2777" t="s">
        <v>13017</v>
      </c>
    </row>
    <row r="2778" spans="1:19" x14ac:dyDescent="0.25">
      <c r="A2778" t="s">
        <v>6426</v>
      </c>
      <c r="B2778" t="s">
        <v>6427</v>
      </c>
      <c r="C2778" t="s">
        <v>76</v>
      </c>
      <c r="D2778" t="s">
        <v>102</v>
      </c>
      <c r="E2778" t="s">
        <v>18</v>
      </c>
      <c r="F2778" t="s">
        <v>6428</v>
      </c>
      <c r="G2778" t="s">
        <v>6429</v>
      </c>
      <c r="H2778" t="s">
        <v>6430</v>
      </c>
      <c r="I2778" t="s">
        <v>34</v>
      </c>
      <c r="J2778" t="s">
        <v>1413</v>
      </c>
      <c r="K2778" t="s">
        <v>24</v>
      </c>
      <c r="L2778" t="s">
        <v>82</v>
      </c>
      <c r="M2778" t="s">
        <v>6431</v>
      </c>
      <c r="N2778" t="s">
        <v>46</v>
      </c>
      <c r="P2778" t="s">
        <v>13034</v>
      </c>
      <c r="Q2778" t="s">
        <v>13035</v>
      </c>
      <c r="R2778">
        <v>3</v>
      </c>
      <c r="S2778" t="s">
        <v>13017</v>
      </c>
    </row>
    <row r="2779" spans="1:19" x14ac:dyDescent="0.25">
      <c r="A2779" t="s">
        <v>6426</v>
      </c>
      <c r="B2779" t="s">
        <v>6427</v>
      </c>
      <c r="C2779" t="s">
        <v>76</v>
      </c>
      <c r="D2779" t="s">
        <v>102</v>
      </c>
      <c r="E2779" t="s">
        <v>18</v>
      </c>
      <c r="F2779" t="s">
        <v>6428</v>
      </c>
      <c r="G2779" t="s">
        <v>6429</v>
      </c>
      <c r="H2779" t="s">
        <v>6430</v>
      </c>
      <c r="I2779" t="s">
        <v>34</v>
      </c>
      <c r="J2779" t="s">
        <v>1413</v>
      </c>
      <c r="K2779" t="s">
        <v>24</v>
      </c>
      <c r="L2779" t="s">
        <v>82</v>
      </c>
      <c r="M2779" t="s">
        <v>6431</v>
      </c>
      <c r="N2779" t="s">
        <v>46</v>
      </c>
      <c r="P2779" t="s">
        <v>13036</v>
      </c>
      <c r="Q2779" t="s">
        <v>11142</v>
      </c>
      <c r="R2779">
        <v>1</v>
      </c>
      <c r="S2779" t="s">
        <v>13017</v>
      </c>
    </row>
    <row r="2780" spans="1:19" x14ac:dyDescent="0.25">
      <c r="A2780" t="s">
        <v>6426</v>
      </c>
      <c r="B2780" t="s">
        <v>6427</v>
      </c>
      <c r="C2780" t="s">
        <v>76</v>
      </c>
      <c r="D2780" t="s">
        <v>102</v>
      </c>
      <c r="E2780" t="s">
        <v>18</v>
      </c>
      <c r="F2780" t="s">
        <v>6428</v>
      </c>
      <c r="G2780" t="s">
        <v>6429</v>
      </c>
      <c r="H2780" t="s">
        <v>6430</v>
      </c>
      <c r="I2780" t="s">
        <v>34</v>
      </c>
      <c r="J2780" t="s">
        <v>1413</v>
      </c>
      <c r="K2780" t="s">
        <v>24</v>
      </c>
      <c r="L2780" t="s">
        <v>82</v>
      </c>
      <c r="M2780" t="s">
        <v>6431</v>
      </c>
      <c r="N2780" t="s">
        <v>46</v>
      </c>
      <c r="P2780" t="s">
        <v>13037</v>
      </c>
      <c r="Q2780" t="s">
        <v>11142</v>
      </c>
      <c r="R2780">
        <v>1</v>
      </c>
      <c r="S2780" t="s">
        <v>13017</v>
      </c>
    </row>
    <row r="2781" spans="1:19" x14ac:dyDescent="0.25">
      <c r="A2781" t="s">
        <v>6426</v>
      </c>
      <c r="B2781" t="s">
        <v>6427</v>
      </c>
      <c r="C2781" t="s">
        <v>76</v>
      </c>
      <c r="D2781" t="s">
        <v>102</v>
      </c>
      <c r="E2781" t="s">
        <v>18</v>
      </c>
      <c r="F2781" t="s">
        <v>6428</v>
      </c>
      <c r="G2781" t="s">
        <v>6429</v>
      </c>
      <c r="H2781" t="s">
        <v>6430</v>
      </c>
      <c r="I2781" t="s">
        <v>34</v>
      </c>
      <c r="J2781" t="s">
        <v>1413</v>
      </c>
      <c r="K2781" t="s">
        <v>24</v>
      </c>
      <c r="L2781" t="s">
        <v>82</v>
      </c>
      <c r="M2781" t="s">
        <v>6431</v>
      </c>
      <c r="N2781" t="s">
        <v>46</v>
      </c>
      <c r="P2781" t="s">
        <v>13038</v>
      </c>
      <c r="Q2781" t="s">
        <v>13039</v>
      </c>
      <c r="R2781">
        <v>2</v>
      </c>
      <c r="S2781" t="s">
        <v>13017</v>
      </c>
    </row>
    <row r="2782" spans="1:19" x14ac:dyDescent="0.25">
      <c r="A2782" t="s">
        <v>6426</v>
      </c>
      <c r="B2782" t="s">
        <v>6427</v>
      </c>
      <c r="C2782" t="s">
        <v>76</v>
      </c>
      <c r="D2782" t="s">
        <v>102</v>
      </c>
      <c r="E2782" t="s">
        <v>18</v>
      </c>
      <c r="F2782" t="s">
        <v>6428</v>
      </c>
      <c r="G2782" t="s">
        <v>6429</v>
      </c>
      <c r="H2782" t="s">
        <v>6430</v>
      </c>
      <c r="I2782" t="s">
        <v>34</v>
      </c>
      <c r="J2782" t="s">
        <v>1413</v>
      </c>
      <c r="K2782" t="s">
        <v>24</v>
      </c>
      <c r="L2782" t="s">
        <v>82</v>
      </c>
      <c r="M2782" t="s">
        <v>6431</v>
      </c>
      <c r="N2782" t="s">
        <v>46</v>
      </c>
      <c r="P2782" t="s">
        <v>13040</v>
      </c>
      <c r="Q2782" t="s">
        <v>12836</v>
      </c>
      <c r="R2782">
        <v>1</v>
      </c>
      <c r="S2782" t="s">
        <v>13017</v>
      </c>
    </row>
    <row r="2783" spans="1:19" x14ac:dyDescent="0.25">
      <c r="A2783" t="s">
        <v>6426</v>
      </c>
      <c r="B2783" t="s">
        <v>6427</v>
      </c>
      <c r="C2783" t="s">
        <v>76</v>
      </c>
      <c r="D2783" t="s">
        <v>102</v>
      </c>
      <c r="E2783" t="s">
        <v>18</v>
      </c>
      <c r="F2783" t="s">
        <v>6428</v>
      </c>
      <c r="G2783" t="s">
        <v>6429</v>
      </c>
      <c r="H2783" t="s">
        <v>6430</v>
      </c>
      <c r="I2783" t="s">
        <v>34</v>
      </c>
      <c r="J2783" t="s">
        <v>1413</v>
      </c>
      <c r="K2783" t="s">
        <v>24</v>
      </c>
      <c r="L2783" t="s">
        <v>82</v>
      </c>
      <c r="M2783" t="s">
        <v>6431</v>
      </c>
      <c r="N2783" t="s">
        <v>46</v>
      </c>
      <c r="P2783" t="s">
        <v>13041</v>
      </c>
      <c r="Q2783" t="s">
        <v>10249</v>
      </c>
      <c r="R2783">
        <v>1</v>
      </c>
      <c r="S2783" t="s">
        <v>13017</v>
      </c>
    </row>
    <row r="2784" spans="1:19" x14ac:dyDescent="0.25">
      <c r="A2784" t="s">
        <v>6426</v>
      </c>
      <c r="B2784" t="s">
        <v>6427</v>
      </c>
      <c r="C2784" t="s">
        <v>76</v>
      </c>
      <c r="D2784" t="s">
        <v>102</v>
      </c>
      <c r="E2784" t="s">
        <v>18</v>
      </c>
      <c r="F2784" t="s">
        <v>6428</v>
      </c>
      <c r="G2784" t="s">
        <v>6429</v>
      </c>
      <c r="H2784" t="s">
        <v>6430</v>
      </c>
      <c r="I2784" t="s">
        <v>34</v>
      </c>
      <c r="J2784" t="s">
        <v>1413</v>
      </c>
      <c r="K2784" t="s">
        <v>24</v>
      </c>
      <c r="L2784" t="s">
        <v>82</v>
      </c>
      <c r="M2784" t="s">
        <v>6431</v>
      </c>
      <c r="N2784" t="s">
        <v>46</v>
      </c>
      <c r="P2784" t="s">
        <v>13042</v>
      </c>
      <c r="Q2784" t="s">
        <v>13043</v>
      </c>
      <c r="R2784">
        <v>2</v>
      </c>
      <c r="S2784" t="s">
        <v>13017</v>
      </c>
    </row>
    <row r="2785" spans="1:19" x14ac:dyDescent="0.25">
      <c r="A2785" t="s">
        <v>6426</v>
      </c>
      <c r="B2785" t="s">
        <v>6427</v>
      </c>
      <c r="C2785" t="s">
        <v>76</v>
      </c>
      <c r="D2785" t="s">
        <v>102</v>
      </c>
      <c r="E2785" t="s">
        <v>18</v>
      </c>
      <c r="F2785" t="s">
        <v>6428</v>
      </c>
      <c r="G2785" t="s">
        <v>6429</v>
      </c>
      <c r="H2785" t="s">
        <v>6430</v>
      </c>
      <c r="I2785" t="s">
        <v>34</v>
      </c>
      <c r="J2785" t="s">
        <v>1413</v>
      </c>
      <c r="K2785" t="s">
        <v>24</v>
      </c>
      <c r="L2785" t="s">
        <v>82</v>
      </c>
      <c r="M2785" t="s">
        <v>6431</v>
      </c>
      <c r="N2785" t="s">
        <v>46</v>
      </c>
      <c r="P2785" t="s">
        <v>13044</v>
      </c>
      <c r="Q2785" t="s">
        <v>13045</v>
      </c>
      <c r="R2785">
        <v>3</v>
      </c>
      <c r="S2785" t="s">
        <v>13017</v>
      </c>
    </row>
    <row r="2786" spans="1:19" x14ac:dyDescent="0.25">
      <c r="A2786" t="s">
        <v>6426</v>
      </c>
      <c r="B2786" t="s">
        <v>6427</v>
      </c>
      <c r="C2786" t="s">
        <v>76</v>
      </c>
      <c r="D2786" t="s">
        <v>102</v>
      </c>
      <c r="E2786" t="s">
        <v>18</v>
      </c>
      <c r="F2786" t="s">
        <v>6428</v>
      </c>
      <c r="G2786" t="s">
        <v>6429</v>
      </c>
      <c r="H2786" t="s">
        <v>6430</v>
      </c>
      <c r="I2786" t="s">
        <v>34</v>
      </c>
      <c r="J2786" t="s">
        <v>1413</v>
      </c>
      <c r="K2786" t="s">
        <v>24</v>
      </c>
      <c r="L2786" t="s">
        <v>82</v>
      </c>
      <c r="M2786" t="s">
        <v>6431</v>
      </c>
      <c r="N2786" t="s">
        <v>46</v>
      </c>
      <c r="P2786" t="s">
        <v>13046</v>
      </c>
      <c r="Q2786" t="s">
        <v>11006</v>
      </c>
      <c r="R2786">
        <v>1</v>
      </c>
      <c r="S2786" t="s">
        <v>13017</v>
      </c>
    </row>
    <row r="2787" spans="1:19" x14ac:dyDescent="0.25">
      <c r="A2787" t="s">
        <v>6426</v>
      </c>
      <c r="B2787" t="s">
        <v>6427</v>
      </c>
      <c r="C2787" t="s">
        <v>76</v>
      </c>
      <c r="D2787" t="s">
        <v>102</v>
      </c>
      <c r="E2787" t="s">
        <v>18</v>
      </c>
      <c r="F2787" t="s">
        <v>6428</v>
      </c>
      <c r="G2787" t="s">
        <v>6429</v>
      </c>
      <c r="H2787" t="s">
        <v>6430</v>
      </c>
      <c r="I2787" t="s">
        <v>34</v>
      </c>
      <c r="J2787" t="s">
        <v>1413</v>
      </c>
      <c r="K2787" t="s">
        <v>24</v>
      </c>
      <c r="L2787" t="s">
        <v>82</v>
      </c>
      <c r="M2787" t="s">
        <v>6431</v>
      </c>
      <c r="N2787" t="s">
        <v>46</v>
      </c>
      <c r="P2787" t="s">
        <v>13047</v>
      </c>
      <c r="Q2787" t="s">
        <v>11969</v>
      </c>
      <c r="R2787">
        <v>1</v>
      </c>
      <c r="S2787" t="s">
        <v>13017</v>
      </c>
    </row>
    <row r="2788" spans="1:19" x14ac:dyDescent="0.25">
      <c r="A2788" t="s">
        <v>6426</v>
      </c>
      <c r="B2788" t="s">
        <v>6427</v>
      </c>
      <c r="C2788" t="s">
        <v>76</v>
      </c>
      <c r="D2788" t="s">
        <v>102</v>
      </c>
      <c r="E2788" t="s">
        <v>18</v>
      </c>
      <c r="F2788" t="s">
        <v>6428</v>
      </c>
      <c r="G2788" t="s">
        <v>6429</v>
      </c>
      <c r="H2788" t="s">
        <v>6430</v>
      </c>
      <c r="I2788" t="s">
        <v>34</v>
      </c>
      <c r="J2788" t="s">
        <v>1413</v>
      </c>
      <c r="K2788" t="s">
        <v>24</v>
      </c>
      <c r="L2788" t="s">
        <v>82</v>
      </c>
      <c r="M2788" t="s">
        <v>6431</v>
      </c>
      <c r="N2788" t="s">
        <v>46</v>
      </c>
      <c r="P2788" t="s">
        <v>13048</v>
      </c>
      <c r="Q2788" t="s">
        <v>11305</v>
      </c>
      <c r="R2788">
        <v>1</v>
      </c>
      <c r="S2788" t="s">
        <v>13017</v>
      </c>
    </row>
    <row r="2789" spans="1:19" x14ac:dyDescent="0.25">
      <c r="A2789" t="s">
        <v>6426</v>
      </c>
      <c r="B2789" t="s">
        <v>6427</v>
      </c>
      <c r="C2789" t="s">
        <v>76</v>
      </c>
      <c r="D2789" t="s">
        <v>102</v>
      </c>
      <c r="E2789" t="s">
        <v>18</v>
      </c>
      <c r="F2789" t="s">
        <v>6428</v>
      </c>
      <c r="G2789" t="s">
        <v>6429</v>
      </c>
      <c r="H2789" t="s">
        <v>6430</v>
      </c>
      <c r="I2789" t="s">
        <v>34</v>
      </c>
      <c r="J2789" t="s">
        <v>1413</v>
      </c>
      <c r="K2789" t="s">
        <v>24</v>
      </c>
      <c r="L2789" t="s">
        <v>82</v>
      </c>
      <c r="M2789" t="s">
        <v>6431</v>
      </c>
      <c r="N2789" t="s">
        <v>46</v>
      </c>
      <c r="P2789" t="s">
        <v>10417</v>
      </c>
      <c r="Q2789" t="s">
        <v>13049</v>
      </c>
      <c r="R2789">
        <v>3</v>
      </c>
      <c r="S2789" t="s">
        <v>13017</v>
      </c>
    </row>
    <row r="2790" spans="1:19" x14ac:dyDescent="0.25">
      <c r="A2790" t="s">
        <v>6426</v>
      </c>
      <c r="B2790" t="s">
        <v>6427</v>
      </c>
      <c r="C2790" t="s">
        <v>76</v>
      </c>
      <c r="D2790" t="s">
        <v>102</v>
      </c>
      <c r="E2790" t="s">
        <v>18</v>
      </c>
      <c r="F2790" t="s">
        <v>6428</v>
      </c>
      <c r="G2790" t="s">
        <v>6429</v>
      </c>
      <c r="H2790" t="s">
        <v>6430</v>
      </c>
      <c r="I2790" t="s">
        <v>34</v>
      </c>
      <c r="J2790" t="s">
        <v>1413</v>
      </c>
      <c r="K2790" t="s">
        <v>24</v>
      </c>
      <c r="L2790" t="s">
        <v>82</v>
      </c>
      <c r="M2790" t="s">
        <v>6431</v>
      </c>
      <c r="N2790" t="s">
        <v>46</v>
      </c>
      <c r="P2790" t="s">
        <v>13050</v>
      </c>
      <c r="Q2790" t="s">
        <v>11305</v>
      </c>
      <c r="R2790">
        <v>1</v>
      </c>
      <c r="S2790" t="s">
        <v>13017</v>
      </c>
    </row>
    <row r="2791" spans="1:19" x14ac:dyDescent="0.25">
      <c r="A2791" t="s">
        <v>6426</v>
      </c>
      <c r="B2791" t="s">
        <v>6427</v>
      </c>
      <c r="C2791" t="s">
        <v>76</v>
      </c>
      <c r="D2791" t="s">
        <v>102</v>
      </c>
      <c r="E2791" t="s">
        <v>18</v>
      </c>
      <c r="F2791" t="s">
        <v>6428</v>
      </c>
      <c r="G2791" t="s">
        <v>6429</v>
      </c>
      <c r="H2791" t="s">
        <v>6430</v>
      </c>
      <c r="I2791" t="s">
        <v>34</v>
      </c>
      <c r="J2791" t="s">
        <v>1413</v>
      </c>
      <c r="K2791" t="s">
        <v>24</v>
      </c>
      <c r="L2791" t="s">
        <v>82</v>
      </c>
      <c r="M2791" t="s">
        <v>6431</v>
      </c>
      <c r="N2791" t="s">
        <v>46</v>
      </c>
      <c r="P2791" t="s">
        <v>13051</v>
      </c>
      <c r="Q2791" t="s">
        <v>10236</v>
      </c>
      <c r="R2791">
        <v>1</v>
      </c>
      <c r="S2791" t="s">
        <v>13017</v>
      </c>
    </row>
    <row r="2792" spans="1:19" x14ac:dyDescent="0.25">
      <c r="A2792" t="s">
        <v>6426</v>
      </c>
      <c r="B2792" t="s">
        <v>6427</v>
      </c>
      <c r="C2792" t="s">
        <v>76</v>
      </c>
      <c r="D2792" t="s">
        <v>102</v>
      </c>
      <c r="E2792" t="s">
        <v>18</v>
      </c>
      <c r="F2792" t="s">
        <v>6428</v>
      </c>
      <c r="G2792" t="s">
        <v>6429</v>
      </c>
      <c r="H2792" t="s">
        <v>6430</v>
      </c>
      <c r="I2792" t="s">
        <v>34</v>
      </c>
      <c r="J2792" t="s">
        <v>1413</v>
      </c>
      <c r="K2792" t="s">
        <v>24</v>
      </c>
      <c r="L2792" t="s">
        <v>82</v>
      </c>
      <c r="M2792" t="s">
        <v>6431</v>
      </c>
      <c r="N2792" t="s">
        <v>46</v>
      </c>
      <c r="P2792" t="s">
        <v>13052</v>
      </c>
      <c r="Q2792" t="s">
        <v>13053</v>
      </c>
      <c r="R2792">
        <v>1</v>
      </c>
      <c r="S2792" t="s">
        <v>13017</v>
      </c>
    </row>
    <row r="2793" spans="1:19" x14ac:dyDescent="0.25">
      <c r="A2793" t="s">
        <v>6426</v>
      </c>
      <c r="B2793" t="s">
        <v>6427</v>
      </c>
      <c r="C2793" t="s">
        <v>76</v>
      </c>
      <c r="D2793" t="s">
        <v>102</v>
      </c>
      <c r="E2793" t="s">
        <v>18</v>
      </c>
      <c r="F2793" t="s">
        <v>6428</v>
      </c>
      <c r="G2793" t="s">
        <v>6429</v>
      </c>
      <c r="H2793" t="s">
        <v>6430</v>
      </c>
      <c r="I2793" t="s">
        <v>34</v>
      </c>
      <c r="J2793" t="s">
        <v>1413</v>
      </c>
      <c r="K2793" t="s">
        <v>24</v>
      </c>
      <c r="L2793" t="s">
        <v>82</v>
      </c>
      <c r="M2793" t="s">
        <v>6431</v>
      </c>
      <c r="N2793" t="s">
        <v>46</v>
      </c>
      <c r="P2793" t="s">
        <v>13054</v>
      </c>
      <c r="Q2793" t="s">
        <v>13053</v>
      </c>
      <c r="R2793">
        <v>1</v>
      </c>
      <c r="S2793" t="s">
        <v>13017</v>
      </c>
    </row>
    <row r="2794" spans="1:19" x14ac:dyDescent="0.25">
      <c r="A2794" t="s">
        <v>6426</v>
      </c>
      <c r="B2794" t="s">
        <v>6427</v>
      </c>
      <c r="C2794" t="s">
        <v>76</v>
      </c>
      <c r="D2794" t="s">
        <v>102</v>
      </c>
      <c r="E2794" t="s">
        <v>18</v>
      </c>
      <c r="F2794" t="s">
        <v>6428</v>
      </c>
      <c r="G2794" t="s">
        <v>6429</v>
      </c>
      <c r="H2794" t="s">
        <v>6430</v>
      </c>
      <c r="I2794" t="s">
        <v>34</v>
      </c>
      <c r="J2794" t="s">
        <v>1413</v>
      </c>
      <c r="K2794" t="s">
        <v>24</v>
      </c>
      <c r="L2794" t="s">
        <v>82</v>
      </c>
      <c r="M2794" t="s">
        <v>6431</v>
      </c>
      <c r="N2794" t="s">
        <v>46</v>
      </c>
      <c r="P2794" t="s">
        <v>13055</v>
      </c>
      <c r="Q2794" t="s">
        <v>13056</v>
      </c>
      <c r="R2794">
        <v>1</v>
      </c>
      <c r="S2794" t="s">
        <v>13017</v>
      </c>
    </row>
    <row r="2795" spans="1:19" x14ac:dyDescent="0.25">
      <c r="A2795" t="s">
        <v>6426</v>
      </c>
      <c r="B2795" t="s">
        <v>6427</v>
      </c>
      <c r="C2795" t="s">
        <v>76</v>
      </c>
      <c r="D2795" t="s">
        <v>102</v>
      </c>
      <c r="E2795" t="s">
        <v>18</v>
      </c>
      <c r="F2795" t="s">
        <v>6428</v>
      </c>
      <c r="G2795" t="s">
        <v>6429</v>
      </c>
      <c r="H2795" t="s">
        <v>6430</v>
      </c>
      <c r="I2795" t="s">
        <v>34</v>
      </c>
      <c r="J2795" t="s">
        <v>1413</v>
      </c>
      <c r="K2795" t="s">
        <v>24</v>
      </c>
      <c r="L2795" t="s">
        <v>82</v>
      </c>
      <c r="M2795" t="s">
        <v>6431</v>
      </c>
      <c r="N2795" t="s">
        <v>46</v>
      </c>
      <c r="P2795" t="s">
        <v>13057</v>
      </c>
      <c r="Q2795" t="s">
        <v>13056</v>
      </c>
      <c r="R2795">
        <v>1</v>
      </c>
      <c r="S2795" t="s">
        <v>13017</v>
      </c>
    </row>
    <row r="2796" spans="1:19" x14ac:dyDescent="0.25">
      <c r="A2796" t="s">
        <v>6426</v>
      </c>
      <c r="B2796" t="s">
        <v>6427</v>
      </c>
      <c r="C2796" t="s">
        <v>76</v>
      </c>
      <c r="D2796" t="s">
        <v>102</v>
      </c>
      <c r="E2796" t="s">
        <v>18</v>
      </c>
      <c r="F2796" t="s">
        <v>6428</v>
      </c>
      <c r="G2796" t="s">
        <v>6429</v>
      </c>
      <c r="H2796" t="s">
        <v>6430</v>
      </c>
      <c r="I2796" t="s">
        <v>34</v>
      </c>
      <c r="J2796" t="s">
        <v>1413</v>
      </c>
      <c r="K2796" t="s">
        <v>24</v>
      </c>
      <c r="L2796" t="s">
        <v>82</v>
      </c>
      <c r="M2796" t="s">
        <v>6431</v>
      </c>
      <c r="N2796" t="s">
        <v>46</v>
      </c>
      <c r="P2796" t="s">
        <v>13058</v>
      </c>
      <c r="Q2796" t="s">
        <v>10511</v>
      </c>
      <c r="R2796">
        <v>1</v>
      </c>
      <c r="S2796" t="s">
        <v>13017</v>
      </c>
    </row>
    <row r="2797" spans="1:19" x14ac:dyDescent="0.25">
      <c r="A2797" t="s">
        <v>6426</v>
      </c>
      <c r="B2797" t="s">
        <v>6427</v>
      </c>
      <c r="C2797" t="s">
        <v>76</v>
      </c>
      <c r="D2797" t="s">
        <v>102</v>
      </c>
      <c r="E2797" t="s">
        <v>18</v>
      </c>
      <c r="F2797" t="s">
        <v>6428</v>
      </c>
      <c r="G2797" t="s">
        <v>6429</v>
      </c>
      <c r="H2797" t="s">
        <v>6430</v>
      </c>
      <c r="I2797" t="s">
        <v>34</v>
      </c>
      <c r="J2797" t="s">
        <v>1413</v>
      </c>
      <c r="K2797" t="s">
        <v>24</v>
      </c>
      <c r="L2797" t="s">
        <v>82</v>
      </c>
      <c r="M2797" t="s">
        <v>6431</v>
      </c>
      <c r="N2797" t="s">
        <v>46</v>
      </c>
      <c r="P2797" t="s">
        <v>13059</v>
      </c>
      <c r="Q2797" t="s">
        <v>13060</v>
      </c>
      <c r="R2797">
        <v>1</v>
      </c>
      <c r="S2797" t="s">
        <v>13017</v>
      </c>
    </row>
    <row r="2798" spans="1:19" x14ac:dyDescent="0.25">
      <c r="A2798" t="s">
        <v>8219</v>
      </c>
      <c r="B2798" t="s">
        <v>6427</v>
      </c>
      <c r="C2798" t="s">
        <v>76</v>
      </c>
      <c r="D2798" t="s">
        <v>102</v>
      </c>
      <c r="E2798" t="s">
        <v>18</v>
      </c>
      <c r="F2798" t="s">
        <v>8220</v>
      </c>
      <c r="G2798" t="s">
        <v>8221</v>
      </c>
      <c r="H2798" t="s">
        <v>8222</v>
      </c>
      <c r="I2798" t="s">
        <v>34</v>
      </c>
      <c r="J2798" t="s">
        <v>162</v>
      </c>
      <c r="K2798" t="s">
        <v>24</v>
      </c>
      <c r="L2798" t="s">
        <v>82</v>
      </c>
      <c r="M2798" t="s">
        <v>8223</v>
      </c>
      <c r="N2798" t="s">
        <v>46</v>
      </c>
      <c r="P2798" t="s">
        <v>13061</v>
      </c>
      <c r="Q2798" t="s">
        <v>10227</v>
      </c>
      <c r="R2798">
        <v>1</v>
      </c>
      <c r="S2798" t="s">
        <v>13062</v>
      </c>
    </row>
    <row r="2799" spans="1:19" x14ac:dyDescent="0.25">
      <c r="A2799" t="s">
        <v>8219</v>
      </c>
      <c r="B2799" t="s">
        <v>6427</v>
      </c>
      <c r="C2799" t="s">
        <v>76</v>
      </c>
      <c r="D2799" t="s">
        <v>102</v>
      </c>
      <c r="E2799" t="s">
        <v>18</v>
      </c>
      <c r="F2799" t="s">
        <v>8220</v>
      </c>
      <c r="G2799" t="s">
        <v>8221</v>
      </c>
      <c r="H2799" t="s">
        <v>8222</v>
      </c>
      <c r="I2799" t="s">
        <v>34</v>
      </c>
      <c r="J2799" t="s">
        <v>162</v>
      </c>
      <c r="K2799" t="s">
        <v>24</v>
      </c>
      <c r="L2799" t="s">
        <v>82</v>
      </c>
      <c r="M2799" t="s">
        <v>8223</v>
      </c>
      <c r="N2799" t="s">
        <v>46</v>
      </c>
      <c r="P2799" t="s">
        <v>13063</v>
      </c>
      <c r="Q2799" t="s">
        <v>10227</v>
      </c>
      <c r="R2799">
        <v>1</v>
      </c>
      <c r="S2799" t="s">
        <v>13062</v>
      </c>
    </row>
    <row r="2800" spans="1:19" x14ac:dyDescent="0.25">
      <c r="A2800" t="s">
        <v>8219</v>
      </c>
      <c r="B2800" t="s">
        <v>6427</v>
      </c>
      <c r="C2800" t="s">
        <v>76</v>
      </c>
      <c r="D2800" t="s">
        <v>102</v>
      </c>
      <c r="E2800" t="s">
        <v>18</v>
      </c>
      <c r="F2800" t="s">
        <v>8220</v>
      </c>
      <c r="G2800" t="s">
        <v>8221</v>
      </c>
      <c r="H2800" t="s">
        <v>8222</v>
      </c>
      <c r="I2800" t="s">
        <v>34</v>
      </c>
      <c r="J2800" t="s">
        <v>162</v>
      </c>
      <c r="K2800" t="s">
        <v>24</v>
      </c>
      <c r="L2800" t="s">
        <v>82</v>
      </c>
      <c r="M2800" t="s">
        <v>8223</v>
      </c>
      <c r="N2800" t="s">
        <v>46</v>
      </c>
      <c r="P2800" t="s">
        <v>13064</v>
      </c>
      <c r="Q2800" t="s">
        <v>10227</v>
      </c>
      <c r="R2800">
        <v>1</v>
      </c>
      <c r="S2800" t="s">
        <v>13062</v>
      </c>
    </row>
    <row r="2801" spans="1:19" x14ac:dyDescent="0.25">
      <c r="A2801" t="s">
        <v>8219</v>
      </c>
      <c r="B2801" t="s">
        <v>6427</v>
      </c>
      <c r="C2801" t="s">
        <v>76</v>
      </c>
      <c r="D2801" t="s">
        <v>102</v>
      </c>
      <c r="E2801" t="s">
        <v>18</v>
      </c>
      <c r="F2801" t="s">
        <v>8220</v>
      </c>
      <c r="G2801" t="s">
        <v>8221</v>
      </c>
      <c r="H2801" t="s">
        <v>8222</v>
      </c>
      <c r="I2801" t="s">
        <v>34</v>
      </c>
      <c r="J2801" t="s">
        <v>162</v>
      </c>
      <c r="K2801" t="s">
        <v>24</v>
      </c>
      <c r="L2801" t="s">
        <v>82</v>
      </c>
      <c r="M2801" t="s">
        <v>8223</v>
      </c>
      <c r="N2801" t="s">
        <v>46</v>
      </c>
      <c r="P2801" t="s">
        <v>13065</v>
      </c>
      <c r="Q2801" t="s">
        <v>10227</v>
      </c>
      <c r="R2801">
        <v>1</v>
      </c>
      <c r="S2801" t="s">
        <v>13062</v>
      </c>
    </row>
    <row r="2802" spans="1:19" x14ac:dyDescent="0.25">
      <c r="A2802" t="s">
        <v>8219</v>
      </c>
      <c r="B2802" t="s">
        <v>6427</v>
      </c>
      <c r="C2802" t="s">
        <v>76</v>
      </c>
      <c r="D2802" t="s">
        <v>102</v>
      </c>
      <c r="E2802" t="s">
        <v>18</v>
      </c>
      <c r="F2802" t="s">
        <v>8220</v>
      </c>
      <c r="G2802" t="s">
        <v>8221</v>
      </c>
      <c r="H2802" t="s">
        <v>8222</v>
      </c>
      <c r="I2802" t="s">
        <v>34</v>
      </c>
      <c r="J2802" t="s">
        <v>162</v>
      </c>
      <c r="K2802" t="s">
        <v>24</v>
      </c>
      <c r="L2802" t="s">
        <v>82</v>
      </c>
      <c r="M2802" t="s">
        <v>8223</v>
      </c>
      <c r="N2802" t="s">
        <v>46</v>
      </c>
      <c r="P2802" t="s">
        <v>13066</v>
      </c>
      <c r="Q2802" t="s">
        <v>10227</v>
      </c>
      <c r="R2802">
        <v>1</v>
      </c>
      <c r="S2802" t="s">
        <v>13062</v>
      </c>
    </row>
    <row r="2803" spans="1:19" x14ac:dyDescent="0.25">
      <c r="A2803" t="s">
        <v>8219</v>
      </c>
      <c r="B2803" t="s">
        <v>6427</v>
      </c>
      <c r="C2803" t="s">
        <v>76</v>
      </c>
      <c r="D2803" t="s">
        <v>102</v>
      </c>
      <c r="E2803" t="s">
        <v>18</v>
      </c>
      <c r="F2803" t="s">
        <v>8220</v>
      </c>
      <c r="G2803" t="s">
        <v>8221</v>
      </c>
      <c r="H2803" t="s">
        <v>8222</v>
      </c>
      <c r="I2803" t="s">
        <v>34</v>
      </c>
      <c r="J2803" t="s">
        <v>162</v>
      </c>
      <c r="K2803" t="s">
        <v>24</v>
      </c>
      <c r="L2803" t="s">
        <v>82</v>
      </c>
      <c r="M2803" t="s">
        <v>8223</v>
      </c>
      <c r="N2803" t="s">
        <v>46</v>
      </c>
      <c r="P2803" t="s">
        <v>12217</v>
      </c>
      <c r="Q2803" t="s">
        <v>10227</v>
      </c>
      <c r="R2803">
        <v>1</v>
      </c>
      <c r="S2803" t="s">
        <v>13062</v>
      </c>
    </row>
    <row r="2804" spans="1:19" x14ac:dyDescent="0.25">
      <c r="A2804" t="s">
        <v>8219</v>
      </c>
      <c r="B2804" t="s">
        <v>6427</v>
      </c>
      <c r="C2804" t="s">
        <v>76</v>
      </c>
      <c r="D2804" t="s">
        <v>102</v>
      </c>
      <c r="E2804" t="s">
        <v>18</v>
      </c>
      <c r="F2804" t="s">
        <v>8220</v>
      </c>
      <c r="G2804" t="s">
        <v>8221</v>
      </c>
      <c r="H2804" t="s">
        <v>8222</v>
      </c>
      <c r="I2804" t="s">
        <v>34</v>
      </c>
      <c r="J2804" t="s">
        <v>162</v>
      </c>
      <c r="K2804" t="s">
        <v>24</v>
      </c>
      <c r="L2804" t="s">
        <v>82</v>
      </c>
      <c r="M2804" t="s">
        <v>8223</v>
      </c>
      <c r="N2804" t="s">
        <v>46</v>
      </c>
      <c r="P2804" t="s">
        <v>13067</v>
      </c>
      <c r="Q2804" t="s">
        <v>10227</v>
      </c>
      <c r="R2804">
        <v>1</v>
      </c>
      <c r="S2804" t="s">
        <v>13062</v>
      </c>
    </row>
    <row r="2805" spans="1:19" x14ac:dyDescent="0.25">
      <c r="A2805" t="s">
        <v>8219</v>
      </c>
      <c r="B2805" t="s">
        <v>6427</v>
      </c>
      <c r="C2805" t="s">
        <v>76</v>
      </c>
      <c r="D2805" t="s">
        <v>102</v>
      </c>
      <c r="E2805" t="s">
        <v>18</v>
      </c>
      <c r="F2805" t="s">
        <v>8220</v>
      </c>
      <c r="G2805" t="s">
        <v>8221</v>
      </c>
      <c r="H2805" t="s">
        <v>8222</v>
      </c>
      <c r="I2805" t="s">
        <v>34</v>
      </c>
      <c r="J2805" t="s">
        <v>162</v>
      </c>
      <c r="K2805" t="s">
        <v>24</v>
      </c>
      <c r="L2805" t="s">
        <v>82</v>
      </c>
      <c r="M2805" t="s">
        <v>8223</v>
      </c>
      <c r="N2805" t="s">
        <v>46</v>
      </c>
      <c r="P2805" t="s">
        <v>13068</v>
      </c>
      <c r="Q2805" t="s">
        <v>10227</v>
      </c>
      <c r="R2805">
        <v>1</v>
      </c>
      <c r="S2805" t="s">
        <v>13062</v>
      </c>
    </row>
    <row r="2806" spans="1:19" x14ac:dyDescent="0.25">
      <c r="A2806" t="s">
        <v>8219</v>
      </c>
      <c r="B2806" t="s">
        <v>6427</v>
      </c>
      <c r="C2806" t="s">
        <v>76</v>
      </c>
      <c r="D2806" t="s">
        <v>102</v>
      </c>
      <c r="E2806" t="s">
        <v>18</v>
      </c>
      <c r="F2806" t="s">
        <v>8220</v>
      </c>
      <c r="G2806" t="s">
        <v>8221</v>
      </c>
      <c r="H2806" t="s">
        <v>8222</v>
      </c>
      <c r="I2806" t="s">
        <v>34</v>
      </c>
      <c r="J2806" t="s">
        <v>162</v>
      </c>
      <c r="K2806" t="s">
        <v>24</v>
      </c>
      <c r="L2806" t="s">
        <v>82</v>
      </c>
      <c r="M2806" t="s">
        <v>8223</v>
      </c>
      <c r="N2806" t="s">
        <v>46</v>
      </c>
      <c r="P2806" t="s">
        <v>13069</v>
      </c>
      <c r="Q2806" t="s">
        <v>10333</v>
      </c>
      <c r="R2806">
        <v>1</v>
      </c>
      <c r="S2806" t="s">
        <v>13062</v>
      </c>
    </row>
    <row r="2807" spans="1:19" x14ac:dyDescent="0.25">
      <c r="A2807" t="s">
        <v>8219</v>
      </c>
      <c r="B2807" t="s">
        <v>6427</v>
      </c>
      <c r="C2807" t="s">
        <v>76</v>
      </c>
      <c r="D2807" t="s">
        <v>102</v>
      </c>
      <c r="E2807" t="s">
        <v>18</v>
      </c>
      <c r="F2807" t="s">
        <v>8220</v>
      </c>
      <c r="G2807" t="s">
        <v>8221</v>
      </c>
      <c r="H2807" t="s">
        <v>8222</v>
      </c>
      <c r="I2807" t="s">
        <v>34</v>
      </c>
      <c r="J2807" t="s">
        <v>162</v>
      </c>
      <c r="K2807" t="s">
        <v>24</v>
      </c>
      <c r="L2807" t="s">
        <v>82</v>
      </c>
      <c r="M2807" t="s">
        <v>8223</v>
      </c>
      <c r="N2807" t="s">
        <v>46</v>
      </c>
      <c r="P2807" t="s">
        <v>13070</v>
      </c>
      <c r="Q2807" t="s">
        <v>10333</v>
      </c>
      <c r="R2807">
        <v>1</v>
      </c>
      <c r="S2807" t="s">
        <v>13062</v>
      </c>
    </row>
    <row r="2808" spans="1:19" x14ac:dyDescent="0.25">
      <c r="A2808" t="s">
        <v>8219</v>
      </c>
      <c r="B2808" t="s">
        <v>6427</v>
      </c>
      <c r="C2808" t="s">
        <v>76</v>
      </c>
      <c r="D2808" t="s">
        <v>102</v>
      </c>
      <c r="E2808" t="s">
        <v>18</v>
      </c>
      <c r="F2808" t="s">
        <v>8220</v>
      </c>
      <c r="G2808" t="s">
        <v>8221</v>
      </c>
      <c r="H2808" t="s">
        <v>8222</v>
      </c>
      <c r="I2808" t="s">
        <v>34</v>
      </c>
      <c r="J2808" t="s">
        <v>162</v>
      </c>
      <c r="K2808" t="s">
        <v>24</v>
      </c>
      <c r="L2808" t="s">
        <v>82</v>
      </c>
      <c r="M2808" t="s">
        <v>8223</v>
      </c>
      <c r="N2808" t="s">
        <v>46</v>
      </c>
      <c r="P2808" t="s">
        <v>13071</v>
      </c>
      <c r="Q2808" t="s">
        <v>10333</v>
      </c>
      <c r="R2808">
        <v>1</v>
      </c>
      <c r="S2808" t="s">
        <v>13062</v>
      </c>
    </row>
    <row r="2809" spans="1:19" x14ac:dyDescent="0.25">
      <c r="A2809" t="s">
        <v>8219</v>
      </c>
      <c r="B2809" t="s">
        <v>6427</v>
      </c>
      <c r="C2809" t="s">
        <v>76</v>
      </c>
      <c r="D2809" t="s">
        <v>102</v>
      </c>
      <c r="E2809" t="s">
        <v>18</v>
      </c>
      <c r="F2809" t="s">
        <v>8220</v>
      </c>
      <c r="G2809" t="s">
        <v>8221</v>
      </c>
      <c r="H2809" t="s">
        <v>8222</v>
      </c>
      <c r="I2809" t="s">
        <v>34</v>
      </c>
      <c r="J2809" t="s">
        <v>162</v>
      </c>
      <c r="K2809" t="s">
        <v>24</v>
      </c>
      <c r="L2809" t="s">
        <v>82</v>
      </c>
      <c r="M2809" t="s">
        <v>8223</v>
      </c>
      <c r="N2809" t="s">
        <v>46</v>
      </c>
      <c r="P2809" t="s">
        <v>13072</v>
      </c>
      <c r="Q2809" t="s">
        <v>10333</v>
      </c>
      <c r="R2809">
        <v>1</v>
      </c>
      <c r="S2809" t="s">
        <v>13062</v>
      </c>
    </row>
    <row r="2810" spans="1:19" x14ac:dyDescent="0.25">
      <c r="A2810" t="s">
        <v>8219</v>
      </c>
      <c r="B2810" t="s">
        <v>6427</v>
      </c>
      <c r="C2810" t="s">
        <v>76</v>
      </c>
      <c r="D2810" t="s">
        <v>102</v>
      </c>
      <c r="E2810" t="s">
        <v>18</v>
      </c>
      <c r="F2810" t="s">
        <v>8220</v>
      </c>
      <c r="G2810" t="s">
        <v>8221</v>
      </c>
      <c r="H2810" t="s">
        <v>8222</v>
      </c>
      <c r="I2810" t="s">
        <v>34</v>
      </c>
      <c r="J2810" t="s">
        <v>162</v>
      </c>
      <c r="K2810" t="s">
        <v>24</v>
      </c>
      <c r="L2810" t="s">
        <v>82</v>
      </c>
      <c r="M2810" t="s">
        <v>8223</v>
      </c>
      <c r="N2810" t="s">
        <v>46</v>
      </c>
      <c r="P2810" t="s">
        <v>13073</v>
      </c>
      <c r="Q2810" t="s">
        <v>10333</v>
      </c>
      <c r="R2810">
        <v>1</v>
      </c>
      <c r="S2810" t="s">
        <v>13062</v>
      </c>
    </row>
    <row r="2811" spans="1:19" x14ac:dyDescent="0.25">
      <c r="A2811" t="s">
        <v>8219</v>
      </c>
      <c r="B2811" t="s">
        <v>6427</v>
      </c>
      <c r="C2811" t="s">
        <v>76</v>
      </c>
      <c r="D2811" t="s">
        <v>102</v>
      </c>
      <c r="E2811" t="s">
        <v>18</v>
      </c>
      <c r="F2811" t="s">
        <v>8220</v>
      </c>
      <c r="G2811" t="s">
        <v>8221</v>
      </c>
      <c r="H2811" t="s">
        <v>8222</v>
      </c>
      <c r="I2811" t="s">
        <v>34</v>
      </c>
      <c r="J2811" t="s">
        <v>162</v>
      </c>
      <c r="K2811" t="s">
        <v>24</v>
      </c>
      <c r="L2811" t="s">
        <v>82</v>
      </c>
      <c r="M2811" t="s">
        <v>8223</v>
      </c>
      <c r="N2811" t="s">
        <v>46</v>
      </c>
      <c r="P2811" t="s">
        <v>13074</v>
      </c>
      <c r="Q2811" t="s">
        <v>10333</v>
      </c>
      <c r="R2811">
        <v>1</v>
      </c>
      <c r="S2811" t="s">
        <v>13062</v>
      </c>
    </row>
    <row r="2812" spans="1:19" x14ac:dyDescent="0.25">
      <c r="A2812" t="s">
        <v>8219</v>
      </c>
      <c r="B2812" t="s">
        <v>6427</v>
      </c>
      <c r="C2812" t="s">
        <v>76</v>
      </c>
      <c r="D2812" t="s">
        <v>102</v>
      </c>
      <c r="E2812" t="s">
        <v>18</v>
      </c>
      <c r="F2812" t="s">
        <v>8220</v>
      </c>
      <c r="G2812" t="s">
        <v>8221</v>
      </c>
      <c r="H2812" t="s">
        <v>8222</v>
      </c>
      <c r="I2812" t="s">
        <v>34</v>
      </c>
      <c r="J2812" t="s">
        <v>162</v>
      </c>
      <c r="K2812" t="s">
        <v>24</v>
      </c>
      <c r="L2812" t="s">
        <v>82</v>
      </c>
      <c r="M2812" t="s">
        <v>8223</v>
      </c>
      <c r="N2812" t="s">
        <v>46</v>
      </c>
      <c r="P2812" t="s">
        <v>638</v>
      </c>
      <c r="Q2812" t="s">
        <v>10333</v>
      </c>
      <c r="R2812">
        <v>1</v>
      </c>
      <c r="S2812" t="s">
        <v>13062</v>
      </c>
    </row>
    <row r="2813" spans="1:19" x14ac:dyDescent="0.25">
      <c r="A2813" t="s">
        <v>8219</v>
      </c>
      <c r="B2813" t="s">
        <v>6427</v>
      </c>
      <c r="C2813" t="s">
        <v>76</v>
      </c>
      <c r="D2813" t="s">
        <v>102</v>
      </c>
      <c r="E2813" t="s">
        <v>18</v>
      </c>
      <c r="F2813" t="s">
        <v>8220</v>
      </c>
      <c r="G2813" t="s">
        <v>8221</v>
      </c>
      <c r="H2813" t="s">
        <v>8222</v>
      </c>
      <c r="I2813" t="s">
        <v>34</v>
      </c>
      <c r="J2813" t="s">
        <v>162</v>
      </c>
      <c r="K2813" t="s">
        <v>24</v>
      </c>
      <c r="L2813" t="s">
        <v>82</v>
      </c>
      <c r="M2813" t="s">
        <v>8223</v>
      </c>
      <c r="N2813" t="s">
        <v>46</v>
      </c>
      <c r="P2813" t="s">
        <v>13075</v>
      </c>
      <c r="Q2813" t="s">
        <v>10333</v>
      </c>
      <c r="R2813">
        <v>1</v>
      </c>
      <c r="S2813" t="s">
        <v>13062</v>
      </c>
    </row>
    <row r="2814" spans="1:19" x14ac:dyDescent="0.25">
      <c r="A2814" t="s">
        <v>8219</v>
      </c>
      <c r="B2814" t="s">
        <v>6427</v>
      </c>
      <c r="C2814" t="s">
        <v>76</v>
      </c>
      <c r="D2814" t="s">
        <v>102</v>
      </c>
      <c r="E2814" t="s">
        <v>18</v>
      </c>
      <c r="F2814" t="s">
        <v>8220</v>
      </c>
      <c r="G2814" t="s">
        <v>8221</v>
      </c>
      <c r="H2814" t="s">
        <v>8222</v>
      </c>
      <c r="I2814" t="s">
        <v>34</v>
      </c>
      <c r="J2814" t="s">
        <v>162</v>
      </c>
      <c r="K2814" t="s">
        <v>24</v>
      </c>
      <c r="L2814" t="s">
        <v>82</v>
      </c>
      <c r="M2814" t="s">
        <v>8223</v>
      </c>
      <c r="N2814" t="s">
        <v>46</v>
      </c>
      <c r="P2814" t="s">
        <v>13076</v>
      </c>
      <c r="Q2814" t="s">
        <v>10333</v>
      </c>
      <c r="R2814">
        <v>1</v>
      </c>
      <c r="S2814" t="s">
        <v>13062</v>
      </c>
    </row>
    <row r="2815" spans="1:19" x14ac:dyDescent="0.25">
      <c r="A2815" t="s">
        <v>8219</v>
      </c>
      <c r="B2815" t="s">
        <v>6427</v>
      </c>
      <c r="C2815" t="s">
        <v>76</v>
      </c>
      <c r="D2815" t="s">
        <v>102</v>
      </c>
      <c r="E2815" t="s">
        <v>18</v>
      </c>
      <c r="F2815" t="s">
        <v>8220</v>
      </c>
      <c r="G2815" t="s">
        <v>8221</v>
      </c>
      <c r="H2815" t="s">
        <v>8222</v>
      </c>
      <c r="I2815" t="s">
        <v>34</v>
      </c>
      <c r="J2815" t="s">
        <v>162</v>
      </c>
      <c r="K2815" t="s">
        <v>24</v>
      </c>
      <c r="L2815" t="s">
        <v>82</v>
      </c>
      <c r="M2815" t="s">
        <v>8223</v>
      </c>
      <c r="N2815" t="s">
        <v>46</v>
      </c>
      <c r="P2815" t="s">
        <v>13077</v>
      </c>
      <c r="Q2815" t="s">
        <v>10333</v>
      </c>
      <c r="R2815">
        <v>1</v>
      </c>
      <c r="S2815" t="s">
        <v>13062</v>
      </c>
    </row>
    <row r="2816" spans="1:19" x14ac:dyDescent="0.25">
      <c r="A2816" t="s">
        <v>8219</v>
      </c>
      <c r="B2816" t="s">
        <v>6427</v>
      </c>
      <c r="C2816" t="s">
        <v>76</v>
      </c>
      <c r="D2816" t="s">
        <v>102</v>
      </c>
      <c r="E2816" t="s">
        <v>18</v>
      </c>
      <c r="F2816" t="s">
        <v>8220</v>
      </c>
      <c r="G2816" t="s">
        <v>8221</v>
      </c>
      <c r="H2816" t="s">
        <v>8222</v>
      </c>
      <c r="I2816" t="s">
        <v>34</v>
      </c>
      <c r="J2816" t="s">
        <v>162</v>
      </c>
      <c r="K2816" t="s">
        <v>24</v>
      </c>
      <c r="L2816" t="s">
        <v>82</v>
      </c>
      <c r="M2816" t="s">
        <v>8223</v>
      </c>
      <c r="N2816" t="s">
        <v>46</v>
      </c>
      <c r="P2816" t="s">
        <v>13078</v>
      </c>
      <c r="Q2816" t="s">
        <v>10333</v>
      </c>
      <c r="R2816">
        <v>1</v>
      </c>
      <c r="S2816" t="s">
        <v>13062</v>
      </c>
    </row>
    <row r="2817" spans="1:19" x14ac:dyDescent="0.25">
      <c r="A2817" t="s">
        <v>8219</v>
      </c>
      <c r="B2817" t="s">
        <v>6427</v>
      </c>
      <c r="C2817" t="s">
        <v>76</v>
      </c>
      <c r="D2817" t="s">
        <v>102</v>
      </c>
      <c r="E2817" t="s">
        <v>18</v>
      </c>
      <c r="F2817" t="s">
        <v>8220</v>
      </c>
      <c r="G2817" t="s">
        <v>8221</v>
      </c>
      <c r="H2817" t="s">
        <v>8222</v>
      </c>
      <c r="I2817" t="s">
        <v>34</v>
      </c>
      <c r="J2817" t="s">
        <v>162</v>
      </c>
      <c r="K2817" t="s">
        <v>24</v>
      </c>
      <c r="L2817" t="s">
        <v>82</v>
      </c>
      <c r="M2817" t="s">
        <v>8223</v>
      </c>
      <c r="N2817" t="s">
        <v>46</v>
      </c>
      <c r="P2817" t="s">
        <v>13079</v>
      </c>
      <c r="Q2817" t="s">
        <v>10333</v>
      </c>
      <c r="R2817">
        <v>1</v>
      </c>
      <c r="S2817" t="s">
        <v>13062</v>
      </c>
    </row>
    <row r="2818" spans="1:19" x14ac:dyDescent="0.25">
      <c r="A2818" t="s">
        <v>8219</v>
      </c>
      <c r="B2818" t="s">
        <v>6427</v>
      </c>
      <c r="C2818" t="s">
        <v>76</v>
      </c>
      <c r="D2818" t="s">
        <v>102</v>
      </c>
      <c r="E2818" t="s">
        <v>18</v>
      </c>
      <c r="F2818" t="s">
        <v>8220</v>
      </c>
      <c r="G2818" t="s">
        <v>8221</v>
      </c>
      <c r="H2818" t="s">
        <v>8222</v>
      </c>
      <c r="I2818" t="s">
        <v>34</v>
      </c>
      <c r="J2818" t="s">
        <v>162</v>
      </c>
      <c r="K2818" t="s">
        <v>24</v>
      </c>
      <c r="L2818" t="s">
        <v>82</v>
      </c>
      <c r="M2818" t="s">
        <v>8223</v>
      </c>
      <c r="N2818" t="s">
        <v>46</v>
      </c>
      <c r="P2818" t="s">
        <v>13080</v>
      </c>
      <c r="Q2818" t="s">
        <v>10333</v>
      </c>
      <c r="R2818">
        <v>1</v>
      </c>
      <c r="S2818" t="s">
        <v>13062</v>
      </c>
    </row>
    <row r="2819" spans="1:19" x14ac:dyDescent="0.25">
      <c r="A2819" t="s">
        <v>8219</v>
      </c>
      <c r="B2819" t="s">
        <v>6427</v>
      </c>
      <c r="C2819" t="s">
        <v>76</v>
      </c>
      <c r="D2819" t="s">
        <v>102</v>
      </c>
      <c r="E2819" t="s">
        <v>18</v>
      </c>
      <c r="F2819" t="s">
        <v>8220</v>
      </c>
      <c r="G2819" t="s">
        <v>8221</v>
      </c>
      <c r="H2819" t="s">
        <v>8222</v>
      </c>
      <c r="I2819" t="s">
        <v>34</v>
      </c>
      <c r="J2819" t="s">
        <v>162</v>
      </c>
      <c r="K2819" t="s">
        <v>24</v>
      </c>
      <c r="L2819" t="s">
        <v>82</v>
      </c>
      <c r="M2819" t="s">
        <v>8223</v>
      </c>
      <c r="N2819" t="s">
        <v>46</v>
      </c>
      <c r="P2819" t="s">
        <v>13081</v>
      </c>
      <c r="Q2819" t="s">
        <v>10333</v>
      </c>
      <c r="R2819">
        <v>1</v>
      </c>
      <c r="S2819" t="s">
        <v>13062</v>
      </c>
    </row>
    <row r="2820" spans="1:19" x14ac:dyDescent="0.25">
      <c r="A2820" t="s">
        <v>8219</v>
      </c>
      <c r="B2820" t="s">
        <v>6427</v>
      </c>
      <c r="C2820" t="s">
        <v>76</v>
      </c>
      <c r="D2820" t="s">
        <v>102</v>
      </c>
      <c r="E2820" t="s">
        <v>18</v>
      </c>
      <c r="F2820" t="s">
        <v>8220</v>
      </c>
      <c r="G2820" t="s">
        <v>8221</v>
      </c>
      <c r="H2820" t="s">
        <v>8222</v>
      </c>
      <c r="I2820" t="s">
        <v>34</v>
      </c>
      <c r="J2820" t="s">
        <v>162</v>
      </c>
      <c r="K2820" t="s">
        <v>24</v>
      </c>
      <c r="L2820" t="s">
        <v>82</v>
      </c>
      <c r="M2820" t="s">
        <v>8223</v>
      </c>
      <c r="N2820" t="s">
        <v>46</v>
      </c>
      <c r="P2820" t="s">
        <v>13082</v>
      </c>
      <c r="Q2820" t="s">
        <v>10333</v>
      </c>
      <c r="R2820">
        <v>1</v>
      </c>
      <c r="S2820" t="s">
        <v>13062</v>
      </c>
    </row>
    <row r="2821" spans="1:19" x14ac:dyDescent="0.25">
      <c r="A2821" t="s">
        <v>8219</v>
      </c>
      <c r="B2821" t="s">
        <v>6427</v>
      </c>
      <c r="C2821" t="s">
        <v>76</v>
      </c>
      <c r="D2821" t="s">
        <v>102</v>
      </c>
      <c r="E2821" t="s">
        <v>18</v>
      </c>
      <c r="F2821" t="s">
        <v>8220</v>
      </c>
      <c r="G2821" t="s">
        <v>8221</v>
      </c>
      <c r="H2821" t="s">
        <v>8222</v>
      </c>
      <c r="I2821" t="s">
        <v>34</v>
      </c>
      <c r="J2821" t="s">
        <v>162</v>
      </c>
      <c r="K2821" t="s">
        <v>24</v>
      </c>
      <c r="L2821" t="s">
        <v>82</v>
      </c>
      <c r="M2821" t="s">
        <v>8223</v>
      </c>
      <c r="N2821" t="s">
        <v>46</v>
      </c>
      <c r="P2821" t="s">
        <v>13083</v>
      </c>
      <c r="Q2821" t="s">
        <v>10333</v>
      </c>
      <c r="R2821">
        <v>1</v>
      </c>
      <c r="S2821" t="s">
        <v>13062</v>
      </c>
    </row>
    <row r="2822" spans="1:19" x14ac:dyDescent="0.25">
      <c r="A2822" t="s">
        <v>8219</v>
      </c>
      <c r="B2822" t="s">
        <v>6427</v>
      </c>
      <c r="C2822" t="s">
        <v>76</v>
      </c>
      <c r="D2822" t="s">
        <v>102</v>
      </c>
      <c r="E2822" t="s">
        <v>18</v>
      </c>
      <c r="F2822" t="s">
        <v>8220</v>
      </c>
      <c r="G2822" t="s">
        <v>8221</v>
      </c>
      <c r="H2822" t="s">
        <v>8222</v>
      </c>
      <c r="I2822" t="s">
        <v>34</v>
      </c>
      <c r="J2822" t="s">
        <v>162</v>
      </c>
      <c r="K2822" t="s">
        <v>24</v>
      </c>
      <c r="L2822" t="s">
        <v>82</v>
      </c>
      <c r="M2822" t="s">
        <v>8223</v>
      </c>
      <c r="N2822" t="s">
        <v>46</v>
      </c>
      <c r="P2822" t="s">
        <v>13084</v>
      </c>
      <c r="Q2822" t="s">
        <v>10333</v>
      </c>
      <c r="R2822">
        <v>1</v>
      </c>
      <c r="S2822" t="s">
        <v>13062</v>
      </c>
    </row>
    <row r="2823" spans="1:19" x14ac:dyDescent="0.25">
      <c r="A2823" t="s">
        <v>8219</v>
      </c>
      <c r="B2823" t="s">
        <v>6427</v>
      </c>
      <c r="C2823" t="s">
        <v>76</v>
      </c>
      <c r="D2823" t="s">
        <v>102</v>
      </c>
      <c r="E2823" t="s">
        <v>18</v>
      </c>
      <c r="F2823" t="s">
        <v>8220</v>
      </c>
      <c r="G2823" t="s">
        <v>8221</v>
      </c>
      <c r="H2823" t="s">
        <v>8222</v>
      </c>
      <c r="I2823" t="s">
        <v>34</v>
      </c>
      <c r="J2823" t="s">
        <v>162</v>
      </c>
      <c r="K2823" t="s">
        <v>24</v>
      </c>
      <c r="L2823" t="s">
        <v>82</v>
      </c>
      <c r="M2823" t="s">
        <v>8223</v>
      </c>
      <c r="N2823" t="s">
        <v>46</v>
      </c>
      <c r="P2823" t="s">
        <v>13085</v>
      </c>
      <c r="Q2823" t="s">
        <v>10333</v>
      </c>
      <c r="R2823">
        <v>1</v>
      </c>
      <c r="S2823" t="s">
        <v>13062</v>
      </c>
    </row>
    <row r="2824" spans="1:19" x14ac:dyDescent="0.25">
      <c r="A2824" t="s">
        <v>8219</v>
      </c>
      <c r="B2824" t="s">
        <v>6427</v>
      </c>
      <c r="C2824" t="s">
        <v>76</v>
      </c>
      <c r="D2824" t="s">
        <v>102</v>
      </c>
      <c r="E2824" t="s">
        <v>18</v>
      </c>
      <c r="F2824" t="s">
        <v>8220</v>
      </c>
      <c r="G2824" t="s">
        <v>8221</v>
      </c>
      <c r="H2824" t="s">
        <v>8222</v>
      </c>
      <c r="I2824" t="s">
        <v>34</v>
      </c>
      <c r="J2824" t="s">
        <v>162</v>
      </c>
      <c r="K2824" t="s">
        <v>24</v>
      </c>
      <c r="L2824" t="s">
        <v>82</v>
      </c>
      <c r="M2824" t="s">
        <v>8223</v>
      </c>
      <c r="N2824" t="s">
        <v>46</v>
      </c>
      <c r="P2824" t="s">
        <v>13086</v>
      </c>
      <c r="Q2824" t="s">
        <v>10333</v>
      </c>
      <c r="R2824">
        <v>1</v>
      </c>
      <c r="S2824" t="s">
        <v>13062</v>
      </c>
    </row>
    <row r="2825" spans="1:19" x14ac:dyDescent="0.25">
      <c r="A2825" t="s">
        <v>8219</v>
      </c>
      <c r="B2825" t="s">
        <v>6427</v>
      </c>
      <c r="C2825" t="s">
        <v>76</v>
      </c>
      <c r="D2825" t="s">
        <v>102</v>
      </c>
      <c r="E2825" t="s">
        <v>18</v>
      </c>
      <c r="F2825" t="s">
        <v>8220</v>
      </c>
      <c r="G2825" t="s">
        <v>8221</v>
      </c>
      <c r="H2825" t="s">
        <v>8222</v>
      </c>
      <c r="I2825" t="s">
        <v>34</v>
      </c>
      <c r="J2825" t="s">
        <v>162</v>
      </c>
      <c r="K2825" t="s">
        <v>24</v>
      </c>
      <c r="L2825" t="s">
        <v>82</v>
      </c>
      <c r="M2825" t="s">
        <v>8223</v>
      </c>
      <c r="N2825" t="s">
        <v>46</v>
      </c>
      <c r="P2825" t="s">
        <v>13087</v>
      </c>
      <c r="Q2825" t="s">
        <v>10333</v>
      </c>
      <c r="R2825">
        <v>1</v>
      </c>
      <c r="S2825" t="s">
        <v>13062</v>
      </c>
    </row>
    <row r="2826" spans="1:19" x14ac:dyDescent="0.25">
      <c r="A2826" t="s">
        <v>8219</v>
      </c>
      <c r="B2826" t="s">
        <v>6427</v>
      </c>
      <c r="C2826" t="s">
        <v>76</v>
      </c>
      <c r="D2826" t="s">
        <v>102</v>
      </c>
      <c r="E2826" t="s">
        <v>18</v>
      </c>
      <c r="F2826" t="s">
        <v>8220</v>
      </c>
      <c r="G2826" t="s">
        <v>8221</v>
      </c>
      <c r="H2826" t="s">
        <v>8222</v>
      </c>
      <c r="I2826" t="s">
        <v>34</v>
      </c>
      <c r="J2826" t="s">
        <v>162</v>
      </c>
      <c r="K2826" t="s">
        <v>24</v>
      </c>
      <c r="L2826" t="s">
        <v>82</v>
      </c>
      <c r="M2826" t="s">
        <v>8223</v>
      </c>
      <c r="N2826" t="s">
        <v>46</v>
      </c>
      <c r="P2826" t="s">
        <v>13088</v>
      </c>
      <c r="Q2826" t="s">
        <v>10333</v>
      </c>
      <c r="R2826">
        <v>1</v>
      </c>
      <c r="S2826" t="s">
        <v>13062</v>
      </c>
    </row>
    <row r="2827" spans="1:19" x14ac:dyDescent="0.25">
      <c r="A2827" t="s">
        <v>8219</v>
      </c>
      <c r="B2827" t="s">
        <v>6427</v>
      </c>
      <c r="C2827" t="s">
        <v>76</v>
      </c>
      <c r="D2827" t="s">
        <v>102</v>
      </c>
      <c r="E2827" t="s">
        <v>18</v>
      </c>
      <c r="F2827" t="s">
        <v>8220</v>
      </c>
      <c r="G2827" t="s">
        <v>8221</v>
      </c>
      <c r="H2827" t="s">
        <v>8222</v>
      </c>
      <c r="I2827" t="s">
        <v>34</v>
      </c>
      <c r="J2827" t="s">
        <v>162</v>
      </c>
      <c r="K2827" t="s">
        <v>24</v>
      </c>
      <c r="L2827" t="s">
        <v>82</v>
      </c>
      <c r="M2827" t="s">
        <v>8223</v>
      </c>
      <c r="N2827" t="s">
        <v>46</v>
      </c>
      <c r="P2827" t="s">
        <v>13089</v>
      </c>
      <c r="Q2827" t="s">
        <v>10333</v>
      </c>
      <c r="R2827">
        <v>1</v>
      </c>
      <c r="S2827" t="s">
        <v>13062</v>
      </c>
    </row>
    <row r="2828" spans="1:19" x14ac:dyDescent="0.25">
      <c r="A2828" t="s">
        <v>8219</v>
      </c>
      <c r="B2828" t="s">
        <v>6427</v>
      </c>
      <c r="C2828" t="s">
        <v>76</v>
      </c>
      <c r="D2828" t="s">
        <v>102</v>
      </c>
      <c r="E2828" t="s">
        <v>18</v>
      </c>
      <c r="F2828" t="s">
        <v>8220</v>
      </c>
      <c r="G2828" t="s">
        <v>8221</v>
      </c>
      <c r="H2828" t="s">
        <v>8222</v>
      </c>
      <c r="I2828" t="s">
        <v>34</v>
      </c>
      <c r="J2828" t="s">
        <v>162</v>
      </c>
      <c r="K2828" t="s">
        <v>24</v>
      </c>
      <c r="L2828" t="s">
        <v>82</v>
      </c>
      <c r="M2828" t="s">
        <v>8223</v>
      </c>
      <c r="N2828" t="s">
        <v>46</v>
      </c>
      <c r="P2828" t="s">
        <v>13090</v>
      </c>
      <c r="Q2828" t="s">
        <v>11242</v>
      </c>
      <c r="R2828">
        <v>1</v>
      </c>
      <c r="S2828" t="s">
        <v>13062</v>
      </c>
    </row>
    <row r="2829" spans="1:19" x14ac:dyDescent="0.25">
      <c r="A2829" t="s">
        <v>8219</v>
      </c>
      <c r="B2829" t="s">
        <v>6427</v>
      </c>
      <c r="C2829" t="s">
        <v>76</v>
      </c>
      <c r="D2829" t="s">
        <v>102</v>
      </c>
      <c r="E2829" t="s">
        <v>18</v>
      </c>
      <c r="F2829" t="s">
        <v>8220</v>
      </c>
      <c r="G2829" t="s">
        <v>8221</v>
      </c>
      <c r="H2829" t="s">
        <v>8222</v>
      </c>
      <c r="I2829" t="s">
        <v>34</v>
      </c>
      <c r="J2829" t="s">
        <v>162</v>
      </c>
      <c r="K2829" t="s">
        <v>24</v>
      </c>
      <c r="L2829" t="s">
        <v>82</v>
      </c>
      <c r="M2829" t="s">
        <v>8223</v>
      </c>
      <c r="N2829" t="s">
        <v>46</v>
      </c>
      <c r="P2829" t="s">
        <v>13023</v>
      </c>
      <c r="Q2829" t="s">
        <v>13091</v>
      </c>
      <c r="R2829">
        <v>2</v>
      </c>
      <c r="S2829" t="s">
        <v>13062</v>
      </c>
    </row>
    <row r="2830" spans="1:19" x14ac:dyDescent="0.25">
      <c r="A2830" t="s">
        <v>8219</v>
      </c>
      <c r="B2830" t="s">
        <v>6427</v>
      </c>
      <c r="C2830" t="s">
        <v>76</v>
      </c>
      <c r="D2830" t="s">
        <v>102</v>
      </c>
      <c r="E2830" t="s">
        <v>18</v>
      </c>
      <c r="F2830" t="s">
        <v>8220</v>
      </c>
      <c r="G2830" t="s">
        <v>8221</v>
      </c>
      <c r="H2830" t="s">
        <v>8222</v>
      </c>
      <c r="I2830" t="s">
        <v>34</v>
      </c>
      <c r="J2830" t="s">
        <v>162</v>
      </c>
      <c r="K2830" t="s">
        <v>24</v>
      </c>
      <c r="L2830" t="s">
        <v>82</v>
      </c>
      <c r="M2830" t="s">
        <v>8223</v>
      </c>
      <c r="N2830" t="s">
        <v>46</v>
      </c>
      <c r="P2830" t="s">
        <v>759</v>
      </c>
      <c r="Q2830" t="s">
        <v>13092</v>
      </c>
      <c r="R2830">
        <v>3</v>
      </c>
      <c r="S2830" t="s">
        <v>13062</v>
      </c>
    </row>
    <row r="2831" spans="1:19" x14ac:dyDescent="0.25">
      <c r="A2831" t="s">
        <v>8219</v>
      </c>
      <c r="B2831" t="s">
        <v>6427</v>
      </c>
      <c r="C2831" t="s">
        <v>76</v>
      </c>
      <c r="D2831" t="s">
        <v>102</v>
      </c>
      <c r="E2831" t="s">
        <v>18</v>
      </c>
      <c r="F2831" t="s">
        <v>8220</v>
      </c>
      <c r="G2831" t="s">
        <v>8221</v>
      </c>
      <c r="H2831" t="s">
        <v>8222</v>
      </c>
      <c r="I2831" t="s">
        <v>34</v>
      </c>
      <c r="J2831" t="s">
        <v>162</v>
      </c>
      <c r="K2831" t="s">
        <v>24</v>
      </c>
      <c r="L2831" t="s">
        <v>82</v>
      </c>
      <c r="M2831" t="s">
        <v>8223</v>
      </c>
      <c r="N2831" t="s">
        <v>46</v>
      </c>
      <c r="P2831" t="s">
        <v>13093</v>
      </c>
      <c r="Q2831" t="s">
        <v>10309</v>
      </c>
      <c r="R2831">
        <v>1</v>
      </c>
      <c r="S2831" t="s">
        <v>13062</v>
      </c>
    </row>
    <row r="2832" spans="1:19" x14ac:dyDescent="0.25">
      <c r="A2832" t="s">
        <v>8219</v>
      </c>
      <c r="B2832" t="s">
        <v>6427</v>
      </c>
      <c r="C2832" t="s">
        <v>76</v>
      </c>
      <c r="D2832" t="s">
        <v>102</v>
      </c>
      <c r="E2832" t="s">
        <v>18</v>
      </c>
      <c r="F2832" t="s">
        <v>8220</v>
      </c>
      <c r="G2832" t="s">
        <v>8221</v>
      </c>
      <c r="H2832" t="s">
        <v>8222</v>
      </c>
      <c r="I2832" t="s">
        <v>34</v>
      </c>
      <c r="J2832" t="s">
        <v>162</v>
      </c>
      <c r="K2832" t="s">
        <v>24</v>
      </c>
      <c r="L2832" t="s">
        <v>82</v>
      </c>
      <c r="M2832" t="s">
        <v>8223</v>
      </c>
      <c r="N2832" t="s">
        <v>46</v>
      </c>
      <c r="P2832" t="s">
        <v>10252</v>
      </c>
      <c r="Q2832" t="s">
        <v>10309</v>
      </c>
      <c r="R2832">
        <v>1</v>
      </c>
      <c r="S2832" t="s">
        <v>13062</v>
      </c>
    </row>
    <row r="2833" spans="1:19" x14ac:dyDescent="0.25">
      <c r="A2833" t="s">
        <v>8219</v>
      </c>
      <c r="B2833" t="s">
        <v>6427</v>
      </c>
      <c r="C2833" t="s">
        <v>76</v>
      </c>
      <c r="D2833" t="s">
        <v>102</v>
      </c>
      <c r="E2833" t="s">
        <v>18</v>
      </c>
      <c r="F2833" t="s">
        <v>8220</v>
      </c>
      <c r="G2833" t="s">
        <v>8221</v>
      </c>
      <c r="H2833" t="s">
        <v>8222</v>
      </c>
      <c r="I2833" t="s">
        <v>34</v>
      </c>
      <c r="J2833" t="s">
        <v>162</v>
      </c>
      <c r="K2833" t="s">
        <v>24</v>
      </c>
      <c r="L2833" t="s">
        <v>82</v>
      </c>
      <c r="M2833" t="s">
        <v>8223</v>
      </c>
      <c r="N2833" t="s">
        <v>46</v>
      </c>
      <c r="P2833" t="s">
        <v>13094</v>
      </c>
      <c r="Q2833" t="s">
        <v>10309</v>
      </c>
      <c r="R2833">
        <v>1</v>
      </c>
      <c r="S2833" t="s">
        <v>13062</v>
      </c>
    </row>
    <row r="2834" spans="1:19" x14ac:dyDescent="0.25">
      <c r="A2834" t="s">
        <v>8219</v>
      </c>
      <c r="B2834" t="s">
        <v>6427</v>
      </c>
      <c r="C2834" t="s">
        <v>76</v>
      </c>
      <c r="D2834" t="s">
        <v>102</v>
      </c>
      <c r="E2834" t="s">
        <v>18</v>
      </c>
      <c r="F2834" t="s">
        <v>8220</v>
      </c>
      <c r="G2834" t="s">
        <v>8221</v>
      </c>
      <c r="H2834" t="s">
        <v>8222</v>
      </c>
      <c r="I2834" t="s">
        <v>34</v>
      </c>
      <c r="J2834" t="s">
        <v>162</v>
      </c>
      <c r="K2834" t="s">
        <v>24</v>
      </c>
      <c r="L2834" t="s">
        <v>82</v>
      </c>
      <c r="M2834" t="s">
        <v>8223</v>
      </c>
      <c r="N2834" t="s">
        <v>46</v>
      </c>
      <c r="P2834" t="s">
        <v>13095</v>
      </c>
      <c r="Q2834" t="s">
        <v>10309</v>
      </c>
      <c r="R2834">
        <v>1</v>
      </c>
      <c r="S2834" t="s">
        <v>13062</v>
      </c>
    </row>
    <row r="2835" spans="1:19" x14ac:dyDescent="0.25">
      <c r="A2835" t="s">
        <v>8219</v>
      </c>
      <c r="B2835" t="s">
        <v>6427</v>
      </c>
      <c r="C2835" t="s">
        <v>76</v>
      </c>
      <c r="D2835" t="s">
        <v>102</v>
      </c>
      <c r="E2835" t="s">
        <v>18</v>
      </c>
      <c r="F2835" t="s">
        <v>8220</v>
      </c>
      <c r="G2835" t="s">
        <v>8221</v>
      </c>
      <c r="H2835" t="s">
        <v>8222</v>
      </c>
      <c r="I2835" t="s">
        <v>34</v>
      </c>
      <c r="J2835" t="s">
        <v>162</v>
      </c>
      <c r="K2835" t="s">
        <v>24</v>
      </c>
      <c r="L2835" t="s">
        <v>82</v>
      </c>
      <c r="M2835" t="s">
        <v>8223</v>
      </c>
      <c r="N2835" t="s">
        <v>46</v>
      </c>
      <c r="P2835" t="s">
        <v>13028</v>
      </c>
      <c r="Q2835" t="s">
        <v>10309</v>
      </c>
      <c r="R2835">
        <v>1</v>
      </c>
      <c r="S2835" t="s">
        <v>13062</v>
      </c>
    </row>
    <row r="2836" spans="1:19" x14ac:dyDescent="0.25">
      <c r="A2836" t="s">
        <v>8219</v>
      </c>
      <c r="B2836" t="s">
        <v>6427</v>
      </c>
      <c r="C2836" t="s">
        <v>76</v>
      </c>
      <c r="D2836" t="s">
        <v>102</v>
      </c>
      <c r="E2836" t="s">
        <v>18</v>
      </c>
      <c r="F2836" t="s">
        <v>8220</v>
      </c>
      <c r="G2836" t="s">
        <v>8221</v>
      </c>
      <c r="H2836" t="s">
        <v>8222</v>
      </c>
      <c r="I2836" t="s">
        <v>34</v>
      </c>
      <c r="J2836" t="s">
        <v>162</v>
      </c>
      <c r="K2836" t="s">
        <v>24</v>
      </c>
      <c r="L2836" t="s">
        <v>82</v>
      </c>
      <c r="M2836" t="s">
        <v>8223</v>
      </c>
      <c r="N2836" t="s">
        <v>46</v>
      </c>
      <c r="P2836" t="s">
        <v>13096</v>
      </c>
      <c r="Q2836" t="s">
        <v>10309</v>
      </c>
      <c r="R2836">
        <v>1</v>
      </c>
      <c r="S2836" t="s">
        <v>13062</v>
      </c>
    </row>
    <row r="2837" spans="1:19" x14ac:dyDescent="0.25">
      <c r="A2837" t="s">
        <v>8219</v>
      </c>
      <c r="B2837" t="s">
        <v>6427</v>
      </c>
      <c r="C2837" t="s">
        <v>76</v>
      </c>
      <c r="D2837" t="s">
        <v>102</v>
      </c>
      <c r="E2837" t="s">
        <v>18</v>
      </c>
      <c r="F2837" t="s">
        <v>8220</v>
      </c>
      <c r="G2837" t="s">
        <v>8221</v>
      </c>
      <c r="H2837" t="s">
        <v>8222</v>
      </c>
      <c r="I2837" t="s">
        <v>34</v>
      </c>
      <c r="J2837" t="s">
        <v>162</v>
      </c>
      <c r="K2837" t="s">
        <v>24</v>
      </c>
      <c r="L2837" t="s">
        <v>82</v>
      </c>
      <c r="M2837" t="s">
        <v>8223</v>
      </c>
      <c r="N2837" t="s">
        <v>46</v>
      </c>
      <c r="P2837" t="s">
        <v>13097</v>
      </c>
      <c r="Q2837" t="s">
        <v>10309</v>
      </c>
      <c r="R2837">
        <v>1</v>
      </c>
      <c r="S2837" t="s">
        <v>13062</v>
      </c>
    </row>
    <row r="2838" spans="1:19" x14ac:dyDescent="0.25">
      <c r="A2838" t="s">
        <v>8219</v>
      </c>
      <c r="B2838" t="s">
        <v>6427</v>
      </c>
      <c r="C2838" t="s">
        <v>76</v>
      </c>
      <c r="D2838" t="s">
        <v>102</v>
      </c>
      <c r="E2838" t="s">
        <v>18</v>
      </c>
      <c r="F2838" t="s">
        <v>8220</v>
      </c>
      <c r="G2838" t="s">
        <v>8221</v>
      </c>
      <c r="H2838" t="s">
        <v>8222</v>
      </c>
      <c r="I2838" t="s">
        <v>34</v>
      </c>
      <c r="J2838" t="s">
        <v>162</v>
      </c>
      <c r="K2838" t="s">
        <v>24</v>
      </c>
      <c r="L2838" t="s">
        <v>82</v>
      </c>
      <c r="M2838" t="s">
        <v>8223</v>
      </c>
      <c r="N2838" t="s">
        <v>46</v>
      </c>
      <c r="P2838" t="s">
        <v>13038</v>
      </c>
      <c r="Q2838" t="s">
        <v>13098</v>
      </c>
      <c r="R2838">
        <v>2</v>
      </c>
      <c r="S2838" t="s">
        <v>13062</v>
      </c>
    </row>
    <row r="2839" spans="1:19" x14ac:dyDescent="0.25">
      <c r="A2839" t="s">
        <v>8219</v>
      </c>
      <c r="B2839" t="s">
        <v>6427</v>
      </c>
      <c r="C2839" t="s">
        <v>76</v>
      </c>
      <c r="D2839" t="s">
        <v>102</v>
      </c>
      <c r="E2839" t="s">
        <v>18</v>
      </c>
      <c r="F2839" t="s">
        <v>8220</v>
      </c>
      <c r="G2839" t="s">
        <v>8221</v>
      </c>
      <c r="H2839" t="s">
        <v>8222</v>
      </c>
      <c r="I2839" t="s">
        <v>34</v>
      </c>
      <c r="J2839" t="s">
        <v>162</v>
      </c>
      <c r="K2839" t="s">
        <v>24</v>
      </c>
      <c r="L2839" t="s">
        <v>82</v>
      </c>
      <c r="M2839" t="s">
        <v>8223</v>
      </c>
      <c r="N2839" t="s">
        <v>46</v>
      </c>
      <c r="P2839" t="s">
        <v>13044</v>
      </c>
      <c r="Q2839" t="s">
        <v>13099</v>
      </c>
      <c r="R2839">
        <v>2</v>
      </c>
      <c r="S2839" t="s">
        <v>13062</v>
      </c>
    </row>
    <row r="2840" spans="1:19" x14ac:dyDescent="0.25">
      <c r="A2840" t="s">
        <v>8219</v>
      </c>
      <c r="B2840" t="s">
        <v>6427</v>
      </c>
      <c r="C2840" t="s">
        <v>76</v>
      </c>
      <c r="D2840" t="s">
        <v>102</v>
      </c>
      <c r="E2840" t="s">
        <v>18</v>
      </c>
      <c r="F2840" t="s">
        <v>8220</v>
      </c>
      <c r="G2840" t="s">
        <v>8221</v>
      </c>
      <c r="H2840" t="s">
        <v>8222</v>
      </c>
      <c r="I2840" t="s">
        <v>34</v>
      </c>
      <c r="J2840" t="s">
        <v>162</v>
      </c>
      <c r="K2840" t="s">
        <v>24</v>
      </c>
      <c r="L2840" t="s">
        <v>82</v>
      </c>
      <c r="M2840" t="s">
        <v>8223</v>
      </c>
      <c r="N2840" t="s">
        <v>46</v>
      </c>
      <c r="P2840" t="s">
        <v>13042</v>
      </c>
      <c r="Q2840" t="s">
        <v>10309</v>
      </c>
      <c r="R2840">
        <v>1</v>
      </c>
      <c r="S2840" t="s">
        <v>13062</v>
      </c>
    </row>
    <row r="2841" spans="1:19" x14ac:dyDescent="0.25">
      <c r="A2841" t="s">
        <v>8219</v>
      </c>
      <c r="B2841" t="s">
        <v>6427</v>
      </c>
      <c r="C2841" t="s">
        <v>76</v>
      </c>
      <c r="D2841" t="s">
        <v>102</v>
      </c>
      <c r="E2841" t="s">
        <v>18</v>
      </c>
      <c r="F2841" t="s">
        <v>8220</v>
      </c>
      <c r="G2841" t="s">
        <v>8221</v>
      </c>
      <c r="H2841" t="s">
        <v>8222</v>
      </c>
      <c r="I2841" t="s">
        <v>34</v>
      </c>
      <c r="J2841" t="s">
        <v>162</v>
      </c>
      <c r="K2841" t="s">
        <v>24</v>
      </c>
      <c r="L2841" t="s">
        <v>82</v>
      </c>
      <c r="M2841" t="s">
        <v>8223</v>
      </c>
      <c r="N2841" t="s">
        <v>46</v>
      </c>
      <c r="P2841" t="s">
        <v>13034</v>
      </c>
      <c r="Q2841" t="s">
        <v>13100</v>
      </c>
      <c r="R2841">
        <v>5</v>
      </c>
      <c r="S2841" t="s">
        <v>13062</v>
      </c>
    </row>
    <row r="2842" spans="1:19" x14ac:dyDescent="0.25">
      <c r="A2842" t="s">
        <v>8219</v>
      </c>
      <c r="B2842" t="s">
        <v>6427</v>
      </c>
      <c r="C2842" t="s">
        <v>76</v>
      </c>
      <c r="D2842" t="s">
        <v>102</v>
      </c>
      <c r="E2842" t="s">
        <v>18</v>
      </c>
      <c r="F2842" t="s">
        <v>8220</v>
      </c>
      <c r="G2842" t="s">
        <v>8221</v>
      </c>
      <c r="H2842" t="s">
        <v>8222</v>
      </c>
      <c r="I2842" t="s">
        <v>34</v>
      </c>
      <c r="J2842" t="s">
        <v>162</v>
      </c>
      <c r="K2842" t="s">
        <v>24</v>
      </c>
      <c r="L2842" t="s">
        <v>82</v>
      </c>
      <c r="M2842" t="s">
        <v>8223</v>
      </c>
      <c r="N2842" t="s">
        <v>46</v>
      </c>
      <c r="P2842" t="s">
        <v>13101</v>
      </c>
      <c r="Q2842" t="s">
        <v>11603</v>
      </c>
      <c r="R2842">
        <v>1</v>
      </c>
      <c r="S2842" t="s">
        <v>13062</v>
      </c>
    </row>
    <row r="2843" spans="1:19" x14ac:dyDescent="0.25">
      <c r="A2843" t="s">
        <v>8219</v>
      </c>
      <c r="B2843" t="s">
        <v>6427</v>
      </c>
      <c r="C2843" t="s">
        <v>76</v>
      </c>
      <c r="D2843" t="s">
        <v>102</v>
      </c>
      <c r="E2843" t="s">
        <v>18</v>
      </c>
      <c r="F2843" t="s">
        <v>8220</v>
      </c>
      <c r="G2843" t="s">
        <v>8221</v>
      </c>
      <c r="H2843" t="s">
        <v>8222</v>
      </c>
      <c r="I2843" t="s">
        <v>34</v>
      </c>
      <c r="J2843" t="s">
        <v>162</v>
      </c>
      <c r="K2843" t="s">
        <v>24</v>
      </c>
      <c r="L2843" t="s">
        <v>82</v>
      </c>
      <c r="M2843" t="s">
        <v>8223</v>
      </c>
      <c r="N2843" t="s">
        <v>46</v>
      </c>
      <c r="P2843" t="s">
        <v>11560</v>
      </c>
      <c r="Q2843" t="s">
        <v>11603</v>
      </c>
      <c r="R2843">
        <v>1</v>
      </c>
      <c r="S2843" t="s">
        <v>13062</v>
      </c>
    </row>
    <row r="2844" spans="1:19" x14ac:dyDescent="0.25">
      <c r="A2844" t="s">
        <v>8219</v>
      </c>
      <c r="B2844" t="s">
        <v>6427</v>
      </c>
      <c r="C2844" t="s">
        <v>76</v>
      </c>
      <c r="D2844" t="s">
        <v>102</v>
      </c>
      <c r="E2844" t="s">
        <v>18</v>
      </c>
      <c r="F2844" t="s">
        <v>8220</v>
      </c>
      <c r="G2844" t="s">
        <v>8221</v>
      </c>
      <c r="H2844" t="s">
        <v>8222</v>
      </c>
      <c r="I2844" t="s">
        <v>34</v>
      </c>
      <c r="J2844" t="s">
        <v>162</v>
      </c>
      <c r="K2844" t="s">
        <v>24</v>
      </c>
      <c r="L2844" t="s">
        <v>82</v>
      </c>
      <c r="M2844" t="s">
        <v>8223</v>
      </c>
      <c r="N2844" t="s">
        <v>46</v>
      </c>
      <c r="P2844" t="s">
        <v>13102</v>
      </c>
      <c r="Q2844" t="s">
        <v>10172</v>
      </c>
      <c r="R2844">
        <v>1</v>
      </c>
      <c r="S2844" t="s">
        <v>13062</v>
      </c>
    </row>
    <row r="2845" spans="1:19" x14ac:dyDescent="0.25">
      <c r="A2845" t="s">
        <v>8219</v>
      </c>
      <c r="B2845" t="s">
        <v>6427</v>
      </c>
      <c r="C2845" t="s">
        <v>76</v>
      </c>
      <c r="D2845" t="s">
        <v>102</v>
      </c>
      <c r="E2845" t="s">
        <v>18</v>
      </c>
      <c r="F2845" t="s">
        <v>8220</v>
      </c>
      <c r="G2845" t="s">
        <v>8221</v>
      </c>
      <c r="H2845" t="s">
        <v>8222</v>
      </c>
      <c r="I2845" t="s">
        <v>34</v>
      </c>
      <c r="J2845" t="s">
        <v>162</v>
      </c>
      <c r="K2845" t="s">
        <v>24</v>
      </c>
      <c r="L2845" t="s">
        <v>82</v>
      </c>
      <c r="M2845" t="s">
        <v>8223</v>
      </c>
      <c r="N2845" t="s">
        <v>46</v>
      </c>
      <c r="P2845" t="s">
        <v>13103</v>
      </c>
      <c r="Q2845" t="s">
        <v>10368</v>
      </c>
      <c r="R2845">
        <v>1</v>
      </c>
      <c r="S2845" t="s">
        <v>13062</v>
      </c>
    </row>
    <row r="2846" spans="1:19" x14ac:dyDescent="0.25">
      <c r="A2846" t="s">
        <v>8219</v>
      </c>
      <c r="B2846" t="s">
        <v>6427</v>
      </c>
      <c r="C2846" t="s">
        <v>76</v>
      </c>
      <c r="D2846" t="s">
        <v>102</v>
      </c>
      <c r="E2846" t="s">
        <v>18</v>
      </c>
      <c r="F2846" t="s">
        <v>8220</v>
      </c>
      <c r="G2846" t="s">
        <v>8221</v>
      </c>
      <c r="H2846" t="s">
        <v>8222</v>
      </c>
      <c r="I2846" t="s">
        <v>34</v>
      </c>
      <c r="J2846" t="s">
        <v>162</v>
      </c>
      <c r="K2846" t="s">
        <v>24</v>
      </c>
      <c r="L2846" t="s">
        <v>82</v>
      </c>
      <c r="M2846" t="s">
        <v>8223</v>
      </c>
      <c r="N2846" t="s">
        <v>46</v>
      </c>
      <c r="P2846" t="s">
        <v>13104</v>
      </c>
      <c r="Q2846" t="s">
        <v>10368</v>
      </c>
      <c r="R2846">
        <v>1</v>
      </c>
      <c r="S2846" t="s">
        <v>13062</v>
      </c>
    </row>
    <row r="2847" spans="1:19" x14ac:dyDescent="0.25">
      <c r="A2847" t="s">
        <v>8219</v>
      </c>
      <c r="B2847" t="s">
        <v>6427</v>
      </c>
      <c r="C2847" t="s">
        <v>76</v>
      </c>
      <c r="D2847" t="s">
        <v>102</v>
      </c>
      <c r="E2847" t="s">
        <v>18</v>
      </c>
      <c r="F2847" t="s">
        <v>8220</v>
      </c>
      <c r="G2847" t="s">
        <v>8221</v>
      </c>
      <c r="H2847" t="s">
        <v>8222</v>
      </c>
      <c r="I2847" t="s">
        <v>34</v>
      </c>
      <c r="J2847" t="s">
        <v>162</v>
      </c>
      <c r="K2847" t="s">
        <v>24</v>
      </c>
      <c r="L2847" t="s">
        <v>82</v>
      </c>
      <c r="M2847" t="s">
        <v>8223</v>
      </c>
      <c r="N2847" t="s">
        <v>46</v>
      </c>
      <c r="P2847" t="s">
        <v>13032</v>
      </c>
      <c r="Q2847" t="s">
        <v>11287</v>
      </c>
      <c r="R2847">
        <v>1</v>
      </c>
      <c r="S2847" t="s">
        <v>13062</v>
      </c>
    </row>
    <row r="2848" spans="1:19" x14ac:dyDescent="0.25">
      <c r="A2848" t="s">
        <v>8219</v>
      </c>
      <c r="B2848" t="s">
        <v>6427</v>
      </c>
      <c r="C2848" t="s">
        <v>76</v>
      </c>
      <c r="D2848" t="s">
        <v>102</v>
      </c>
      <c r="E2848" t="s">
        <v>18</v>
      </c>
      <c r="F2848" t="s">
        <v>8220</v>
      </c>
      <c r="G2848" t="s">
        <v>8221</v>
      </c>
      <c r="H2848" t="s">
        <v>8222</v>
      </c>
      <c r="I2848" t="s">
        <v>34</v>
      </c>
      <c r="J2848" t="s">
        <v>162</v>
      </c>
      <c r="K2848" t="s">
        <v>24</v>
      </c>
      <c r="L2848" t="s">
        <v>82</v>
      </c>
      <c r="M2848" t="s">
        <v>8223</v>
      </c>
      <c r="N2848" t="s">
        <v>46</v>
      </c>
      <c r="P2848" t="s">
        <v>13105</v>
      </c>
      <c r="Q2848" t="s">
        <v>13106</v>
      </c>
      <c r="R2848">
        <v>2</v>
      </c>
      <c r="S2848" t="s">
        <v>13062</v>
      </c>
    </row>
    <row r="2849" spans="1:19" x14ac:dyDescent="0.25">
      <c r="A2849" t="s">
        <v>8219</v>
      </c>
      <c r="B2849" t="s">
        <v>6427</v>
      </c>
      <c r="C2849" t="s">
        <v>76</v>
      </c>
      <c r="D2849" t="s">
        <v>102</v>
      </c>
      <c r="E2849" t="s">
        <v>18</v>
      </c>
      <c r="F2849" t="s">
        <v>8220</v>
      </c>
      <c r="G2849" t="s">
        <v>8221</v>
      </c>
      <c r="H2849" t="s">
        <v>8222</v>
      </c>
      <c r="I2849" t="s">
        <v>34</v>
      </c>
      <c r="J2849" t="s">
        <v>162</v>
      </c>
      <c r="K2849" t="s">
        <v>24</v>
      </c>
      <c r="L2849" t="s">
        <v>82</v>
      </c>
      <c r="M2849" t="s">
        <v>8223</v>
      </c>
      <c r="N2849" t="s">
        <v>46</v>
      </c>
      <c r="P2849" t="s">
        <v>13037</v>
      </c>
      <c r="Q2849" t="s">
        <v>13106</v>
      </c>
      <c r="R2849">
        <v>2</v>
      </c>
      <c r="S2849" t="s">
        <v>13062</v>
      </c>
    </row>
    <row r="2850" spans="1:19" x14ac:dyDescent="0.25">
      <c r="A2850" t="s">
        <v>8219</v>
      </c>
      <c r="B2850" t="s">
        <v>6427</v>
      </c>
      <c r="C2850" t="s">
        <v>76</v>
      </c>
      <c r="D2850" t="s">
        <v>102</v>
      </c>
      <c r="E2850" t="s">
        <v>18</v>
      </c>
      <c r="F2850" t="s">
        <v>8220</v>
      </c>
      <c r="G2850" t="s">
        <v>8221</v>
      </c>
      <c r="H2850" t="s">
        <v>8222</v>
      </c>
      <c r="I2850" t="s">
        <v>34</v>
      </c>
      <c r="J2850" t="s">
        <v>162</v>
      </c>
      <c r="K2850" t="s">
        <v>24</v>
      </c>
      <c r="L2850" t="s">
        <v>82</v>
      </c>
      <c r="M2850" t="s">
        <v>8223</v>
      </c>
      <c r="N2850" t="s">
        <v>46</v>
      </c>
      <c r="P2850" t="s">
        <v>13107</v>
      </c>
      <c r="Q2850" t="s">
        <v>10232</v>
      </c>
      <c r="R2850">
        <v>1</v>
      </c>
      <c r="S2850" t="s">
        <v>13062</v>
      </c>
    </row>
    <row r="2851" spans="1:19" x14ac:dyDescent="0.25">
      <c r="A2851" t="s">
        <v>8219</v>
      </c>
      <c r="B2851" t="s">
        <v>6427</v>
      </c>
      <c r="C2851" t="s">
        <v>76</v>
      </c>
      <c r="D2851" t="s">
        <v>102</v>
      </c>
      <c r="E2851" t="s">
        <v>18</v>
      </c>
      <c r="F2851" t="s">
        <v>8220</v>
      </c>
      <c r="G2851" t="s">
        <v>8221</v>
      </c>
      <c r="H2851" t="s">
        <v>8222</v>
      </c>
      <c r="I2851" t="s">
        <v>34</v>
      </c>
      <c r="J2851" t="s">
        <v>162</v>
      </c>
      <c r="K2851" t="s">
        <v>24</v>
      </c>
      <c r="L2851" t="s">
        <v>82</v>
      </c>
      <c r="M2851" t="s">
        <v>8223</v>
      </c>
      <c r="N2851" t="s">
        <v>46</v>
      </c>
      <c r="P2851" t="s">
        <v>13108</v>
      </c>
      <c r="Q2851" t="s">
        <v>10232</v>
      </c>
      <c r="R2851">
        <v>1</v>
      </c>
      <c r="S2851" t="s">
        <v>13062</v>
      </c>
    </row>
    <row r="2852" spans="1:19" x14ac:dyDescent="0.25">
      <c r="A2852" t="s">
        <v>8219</v>
      </c>
      <c r="B2852" t="s">
        <v>6427</v>
      </c>
      <c r="C2852" t="s">
        <v>76</v>
      </c>
      <c r="D2852" t="s">
        <v>102</v>
      </c>
      <c r="E2852" t="s">
        <v>18</v>
      </c>
      <c r="F2852" t="s">
        <v>8220</v>
      </c>
      <c r="G2852" t="s">
        <v>8221</v>
      </c>
      <c r="H2852" t="s">
        <v>8222</v>
      </c>
      <c r="I2852" t="s">
        <v>34</v>
      </c>
      <c r="J2852" t="s">
        <v>162</v>
      </c>
      <c r="K2852" t="s">
        <v>24</v>
      </c>
      <c r="L2852" t="s">
        <v>82</v>
      </c>
      <c r="M2852" t="s">
        <v>8223</v>
      </c>
      <c r="N2852" t="s">
        <v>46</v>
      </c>
      <c r="P2852" t="s">
        <v>13109</v>
      </c>
      <c r="Q2852" t="s">
        <v>12836</v>
      </c>
      <c r="R2852">
        <v>1</v>
      </c>
      <c r="S2852" t="s">
        <v>13062</v>
      </c>
    </row>
    <row r="2853" spans="1:19" x14ac:dyDescent="0.25">
      <c r="A2853" t="s">
        <v>8219</v>
      </c>
      <c r="B2853" t="s">
        <v>6427</v>
      </c>
      <c r="C2853" t="s">
        <v>76</v>
      </c>
      <c r="D2853" t="s">
        <v>102</v>
      </c>
      <c r="E2853" t="s">
        <v>18</v>
      </c>
      <c r="F2853" t="s">
        <v>8220</v>
      </c>
      <c r="G2853" t="s">
        <v>8221</v>
      </c>
      <c r="H2853" t="s">
        <v>8222</v>
      </c>
      <c r="I2853" t="s">
        <v>34</v>
      </c>
      <c r="J2853" t="s">
        <v>162</v>
      </c>
      <c r="K2853" t="s">
        <v>24</v>
      </c>
      <c r="L2853" t="s">
        <v>82</v>
      </c>
      <c r="M2853" t="s">
        <v>8223</v>
      </c>
      <c r="N2853" t="s">
        <v>46</v>
      </c>
      <c r="P2853" t="s">
        <v>13110</v>
      </c>
      <c r="Q2853" t="s">
        <v>12836</v>
      </c>
      <c r="R2853">
        <v>1</v>
      </c>
      <c r="S2853" t="s">
        <v>13062</v>
      </c>
    </row>
    <row r="2854" spans="1:19" x14ac:dyDescent="0.25">
      <c r="A2854" t="s">
        <v>8219</v>
      </c>
      <c r="B2854" t="s">
        <v>6427</v>
      </c>
      <c r="C2854" t="s">
        <v>76</v>
      </c>
      <c r="D2854" t="s">
        <v>102</v>
      </c>
      <c r="E2854" t="s">
        <v>18</v>
      </c>
      <c r="F2854" t="s">
        <v>8220</v>
      </c>
      <c r="G2854" t="s">
        <v>8221</v>
      </c>
      <c r="H2854" t="s">
        <v>8222</v>
      </c>
      <c r="I2854" t="s">
        <v>34</v>
      </c>
      <c r="J2854" t="s">
        <v>162</v>
      </c>
      <c r="K2854" t="s">
        <v>24</v>
      </c>
      <c r="L2854" t="s">
        <v>82</v>
      </c>
      <c r="M2854" t="s">
        <v>8223</v>
      </c>
      <c r="N2854" t="s">
        <v>46</v>
      </c>
      <c r="P2854" t="s">
        <v>13111</v>
      </c>
      <c r="Q2854" t="s">
        <v>12034</v>
      </c>
      <c r="R2854">
        <v>1</v>
      </c>
      <c r="S2854" t="s">
        <v>13062</v>
      </c>
    </row>
    <row r="2855" spans="1:19" x14ac:dyDescent="0.25">
      <c r="A2855" t="s">
        <v>8219</v>
      </c>
      <c r="B2855" t="s">
        <v>6427</v>
      </c>
      <c r="C2855" t="s">
        <v>76</v>
      </c>
      <c r="D2855" t="s">
        <v>102</v>
      </c>
      <c r="E2855" t="s">
        <v>18</v>
      </c>
      <c r="F2855" t="s">
        <v>8220</v>
      </c>
      <c r="G2855" t="s">
        <v>8221</v>
      </c>
      <c r="H2855" t="s">
        <v>8222</v>
      </c>
      <c r="I2855" t="s">
        <v>34</v>
      </c>
      <c r="J2855" t="s">
        <v>162</v>
      </c>
      <c r="K2855" t="s">
        <v>24</v>
      </c>
      <c r="L2855" t="s">
        <v>82</v>
      </c>
      <c r="M2855" t="s">
        <v>8223</v>
      </c>
      <c r="N2855" t="s">
        <v>46</v>
      </c>
      <c r="P2855" t="s">
        <v>10417</v>
      </c>
      <c r="Q2855" t="s">
        <v>13112</v>
      </c>
      <c r="R2855">
        <v>2</v>
      </c>
      <c r="S2855" t="s">
        <v>13062</v>
      </c>
    </row>
    <row r="2856" spans="1:19" x14ac:dyDescent="0.25">
      <c r="A2856" t="s">
        <v>8219</v>
      </c>
      <c r="B2856" t="s">
        <v>6427</v>
      </c>
      <c r="C2856" t="s">
        <v>76</v>
      </c>
      <c r="D2856" t="s">
        <v>102</v>
      </c>
      <c r="E2856" t="s">
        <v>18</v>
      </c>
      <c r="F2856" t="s">
        <v>8220</v>
      </c>
      <c r="G2856" t="s">
        <v>8221</v>
      </c>
      <c r="H2856" t="s">
        <v>8222</v>
      </c>
      <c r="I2856" t="s">
        <v>34</v>
      </c>
      <c r="J2856" t="s">
        <v>162</v>
      </c>
      <c r="K2856" t="s">
        <v>24</v>
      </c>
      <c r="L2856" t="s">
        <v>82</v>
      </c>
      <c r="M2856" t="s">
        <v>8223</v>
      </c>
      <c r="N2856" t="s">
        <v>46</v>
      </c>
      <c r="P2856" t="s">
        <v>13113</v>
      </c>
      <c r="Q2856" t="s">
        <v>11517</v>
      </c>
      <c r="R2856">
        <v>1</v>
      </c>
      <c r="S2856" t="s">
        <v>13062</v>
      </c>
    </row>
    <row r="2857" spans="1:19" x14ac:dyDescent="0.25">
      <c r="A2857" t="s">
        <v>8219</v>
      </c>
      <c r="B2857" t="s">
        <v>6427</v>
      </c>
      <c r="C2857" t="s">
        <v>76</v>
      </c>
      <c r="D2857" t="s">
        <v>102</v>
      </c>
      <c r="E2857" t="s">
        <v>18</v>
      </c>
      <c r="F2857" t="s">
        <v>8220</v>
      </c>
      <c r="G2857" t="s">
        <v>8221</v>
      </c>
      <c r="H2857" t="s">
        <v>8222</v>
      </c>
      <c r="I2857" t="s">
        <v>34</v>
      </c>
      <c r="J2857" t="s">
        <v>162</v>
      </c>
      <c r="K2857" t="s">
        <v>24</v>
      </c>
      <c r="L2857" t="s">
        <v>82</v>
      </c>
      <c r="M2857" t="s">
        <v>8223</v>
      </c>
      <c r="N2857" t="s">
        <v>46</v>
      </c>
      <c r="P2857" t="s">
        <v>13114</v>
      </c>
      <c r="Q2857" t="s">
        <v>13115</v>
      </c>
      <c r="R2857">
        <v>1</v>
      </c>
      <c r="S2857" t="s">
        <v>13062</v>
      </c>
    </row>
    <row r="2858" spans="1:19" x14ac:dyDescent="0.25">
      <c r="A2858" t="s">
        <v>8219</v>
      </c>
      <c r="B2858" t="s">
        <v>6427</v>
      </c>
      <c r="C2858" t="s">
        <v>76</v>
      </c>
      <c r="D2858" t="s">
        <v>102</v>
      </c>
      <c r="E2858" t="s">
        <v>18</v>
      </c>
      <c r="F2858" t="s">
        <v>8220</v>
      </c>
      <c r="G2858" t="s">
        <v>8221</v>
      </c>
      <c r="H2858" t="s">
        <v>8222</v>
      </c>
      <c r="I2858" t="s">
        <v>34</v>
      </c>
      <c r="J2858" t="s">
        <v>162</v>
      </c>
      <c r="K2858" t="s">
        <v>24</v>
      </c>
      <c r="L2858" t="s">
        <v>82</v>
      </c>
      <c r="M2858" t="s">
        <v>8223</v>
      </c>
      <c r="N2858" t="s">
        <v>46</v>
      </c>
      <c r="P2858" t="s">
        <v>13055</v>
      </c>
      <c r="Q2858" t="s">
        <v>13115</v>
      </c>
      <c r="R2858">
        <v>1</v>
      </c>
      <c r="S2858" t="s">
        <v>13062</v>
      </c>
    </row>
    <row r="2859" spans="1:19" x14ac:dyDescent="0.25">
      <c r="A2859" t="s">
        <v>8219</v>
      </c>
      <c r="B2859" t="s">
        <v>6427</v>
      </c>
      <c r="C2859" t="s">
        <v>76</v>
      </c>
      <c r="D2859" t="s">
        <v>102</v>
      </c>
      <c r="E2859" t="s">
        <v>18</v>
      </c>
      <c r="F2859" t="s">
        <v>8220</v>
      </c>
      <c r="G2859" t="s">
        <v>8221</v>
      </c>
      <c r="H2859" t="s">
        <v>8222</v>
      </c>
      <c r="I2859" t="s">
        <v>34</v>
      </c>
      <c r="J2859" t="s">
        <v>162</v>
      </c>
      <c r="K2859" t="s">
        <v>24</v>
      </c>
      <c r="L2859" t="s">
        <v>82</v>
      </c>
      <c r="M2859" t="s">
        <v>8223</v>
      </c>
      <c r="N2859" t="s">
        <v>46</v>
      </c>
      <c r="P2859" t="s">
        <v>13057</v>
      </c>
      <c r="Q2859" t="s">
        <v>13115</v>
      </c>
      <c r="R2859">
        <v>1</v>
      </c>
      <c r="S2859" t="s">
        <v>13062</v>
      </c>
    </row>
    <row r="2860" spans="1:19" x14ac:dyDescent="0.25">
      <c r="A2860" t="s">
        <v>8219</v>
      </c>
      <c r="B2860" t="s">
        <v>6427</v>
      </c>
      <c r="C2860" t="s">
        <v>76</v>
      </c>
      <c r="D2860" t="s">
        <v>102</v>
      </c>
      <c r="E2860" t="s">
        <v>18</v>
      </c>
      <c r="F2860" t="s">
        <v>8220</v>
      </c>
      <c r="G2860" t="s">
        <v>8221</v>
      </c>
      <c r="H2860" t="s">
        <v>8222</v>
      </c>
      <c r="I2860" t="s">
        <v>34</v>
      </c>
      <c r="J2860" t="s">
        <v>162</v>
      </c>
      <c r="K2860" t="s">
        <v>24</v>
      </c>
      <c r="L2860" t="s">
        <v>82</v>
      </c>
      <c r="M2860" t="s">
        <v>8223</v>
      </c>
      <c r="N2860" t="s">
        <v>46</v>
      </c>
      <c r="P2860" t="s">
        <v>13116</v>
      </c>
      <c r="Q2860" t="s">
        <v>13115</v>
      </c>
      <c r="R2860">
        <v>1</v>
      </c>
      <c r="S2860" t="s">
        <v>13062</v>
      </c>
    </row>
    <row r="2861" spans="1:19" x14ac:dyDescent="0.25">
      <c r="A2861" t="s">
        <v>8219</v>
      </c>
      <c r="B2861" t="s">
        <v>6427</v>
      </c>
      <c r="C2861" t="s">
        <v>76</v>
      </c>
      <c r="D2861" t="s">
        <v>102</v>
      </c>
      <c r="E2861" t="s">
        <v>18</v>
      </c>
      <c r="F2861" t="s">
        <v>8220</v>
      </c>
      <c r="G2861" t="s">
        <v>8221</v>
      </c>
      <c r="H2861" t="s">
        <v>8222</v>
      </c>
      <c r="I2861" t="s">
        <v>34</v>
      </c>
      <c r="J2861" t="s">
        <v>162</v>
      </c>
      <c r="K2861" t="s">
        <v>24</v>
      </c>
      <c r="L2861" t="s">
        <v>82</v>
      </c>
      <c r="M2861" t="s">
        <v>8223</v>
      </c>
      <c r="N2861" t="s">
        <v>46</v>
      </c>
      <c r="P2861" t="s">
        <v>13117</v>
      </c>
      <c r="Q2861" t="s">
        <v>11320</v>
      </c>
      <c r="R2861">
        <v>1</v>
      </c>
      <c r="S2861" t="s">
        <v>13062</v>
      </c>
    </row>
    <row r="2862" spans="1:19" x14ac:dyDescent="0.25">
      <c r="A2862" t="s">
        <v>8219</v>
      </c>
      <c r="B2862" t="s">
        <v>6427</v>
      </c>
      <c r="C2862" t="s">
        <v>76</v>
      </c>
      <c r="D2862" t="s">
        <v>102</v>
      </c>
      <c r="E2862" t="s">
        <v>18</v>
      </c>
      <c r="F2862" t="s">
        <v>8220</v>
      </c>
      <c r="G2862" t="s">
        <v>8221</v>
      </c>
      <c r="H2862" t="s">
        <v>8222</v>
      </c>
      <c r="I2862" t="s">
        <v>34</v>
      </c>
      <c r="J2862" t="s">
        <v>162</v>
      </c>
      <c r="K2862" t="s">
        <v>24</v>
      </c>
      <c r="L2862" t="s">
        <v>82</v>
      </c>
      <c r="M2862" t="s">
        <v>8223</v>
      </c>
      <c r="N2862" t="s">
        <v>46</v>
      </c>
      <c r="P2862" t="s">
        <v>13118</v>
      </c>
      <c r="Q2862" t="s">
        <v>11320</v>
      </c>
      <c r="R2862">
        <v>1</v>
      </c>
      <c r="S2862" t="s">
        <v>13062</v>
      </c>
    </row>
    <row r="2863" spans="1:19" x14ac:dyDescent="0.25">
      <c r="A2863" t="s">
        <v>8219</v>
      </c>
      <c r="B2863" t="s">
        <v>6427</v>
      </c>
      <c r="C2863" t="s">
        <v>76</v>
      </c>
      <c r="D2863" t="s">
        <v>102</v>
      </c>
      <c r="E2863" t="s">
        <v>18</v>
      </c>
      <c r="F2863" t="s">
        <v>8220</v>
      </c>
      <c r="G2863" t="s">
        <v>8221</v>
      </c>
      <c r="H2863" t="s">
        <v>8222</v>
      </c>
      <c r="I2863" t="s">
        <v>34</v>
      </c>
      <c r="J2863" t="s">
        <v>162</v>
      </c>
      <c r="K2863" t="s">
        <v>24</v>
      </c>
      <c r="L2863" t="s">
        <v>82</v>
      </c>
      <c r="M2863" t="s">
        <v>8223</v>
      </c>
      <c r="N2863" t="s">
        <v>46</v>
      </c>
      <c r="P2863" t="s">
        <v>13119</v>
      </c>
      <c r="Q2863" t="s">
        <v>11320</v>
      </c>
      <c r="R2863">
        <v>1</v>
      </c>
      <c r="S2863" t="s">
        <v>13062</v>
      </c>
    </row>
    <row r="2864" spans="1:19" x14ac:dyDescent="0.25">
      <c r="A2864" t="s">
        <v>8219</v>
      </c>
      <c r="B2864" t="s">
        <v>6427</v>
      </c>
      <c r="C2864" t="s">
        <v>76</v>
      </c>
      <c r="D2864" t="s">
        <v>102</v>
      </c>
      <c r="E2864" t="s">
        <v>18</v>
      </c>
      <c r="F2864" t="s">
        <v>8220</v>
      </c>
      <c r="G2864" t="s">
        <v>8221</v>
      </c>
      <c r="H2864" t="s">
        <v>8222</v>
      </c>
      <c r="I2864" t="s">
        <v>34</v>
      </c>
      <c r="J2864" t="s">
        <v>162</v>
      </c>
      <c r="K2864" t="s">
        <v>24</v>
      </c>
      <c r="L2864" t="s">
        <v>82</v>
      </c>
      <c r="M2864" t="s">
        <v>8223</v>
      </c>
      <c r="N2864" t="s">
        <v>46</v>
      </c>
      <c r="P2864" t="s">
        <v>13120</v>
      </c>
      <c r="Q2864" t="s">
        <v>13121</v>
      </c>
      <c r="R2864">
        <v>1</v>
      </c>
      <c r="S2864" t="s">
        <v>13062</v>
      </c>
    </row>
    <row r="2865" spans="1:19" x14ac:dyDescent="0.25">
      <c r="A2865" t="s">
        <v>8219</v>
      </c>
      <c r="B2865" t="s">
        <v>6427</v>
      </c>
      <c r="C2865" t="s">
        <v>76</v>
      </c>
      <c r="D2865" t="s">
        <v>102</v>
      </c>
      <c r="E2865" t="s">
        <v>18</v>
      </c>
      <c r="F2865" t="s">
        <v>8220</v>
      </c>
      <c r="G2865" t="s">
        <v>8221</v>
      </c>
      <c r="H2865" t="s">
        <v>8222</v>
      </c>
      <c r="I2865" t="s">
        <v>34</v>
      </c>
      <c r="J2865" t="s">
        <v>162</v>
      </c>
      <c r="K2865" t="s">
        <v>24</v>
      </c>
      <c r="L2865" t="s">
        <v>82</v>
      </c>
      <c r="M2865" t="s">
        <v>8223</v>
      </c>
      <c r="N2865" t="s">
        <v>46</v>
      </c>
      <c r="P2865" t="s">
        <v>13122</v>
      </c>
      <c r="Q2865" t="s">
        <v>13121</v>
      </c>
      <c r="R2865">
        <v>1</v>
      </c>
      <c r="S2865" t="s">
        <v>13062</v>
      </c>
    </row>
    <row r="2866" spans="1:19" x14ac:dyDescent="0.25">
      <c r="A2866" t="s">
        <v>8219</v>
      </c>
      <c r="B2866" t="s">
        <v>6427</v>
      </c>
      <c r="C2866" t="s">
        <v>76</v>
      </c>
      <c r="D2866" t="s">
        <v>102</v>
      </c>
      <c r="E2866" t="s">
        <v>18</v>
      </c>
      <c r="F2866" t="s">
        <v>8220</v>
      </c>
      <c r="G2866" t="s">
        <v>8221</v>
      </c>
      <c r="H2866" t="s">
        <v>8222</v>
      </c>
      <c r="I2866" t="s">
        <v>34</v>
      </c>
      <c r="J2866" t="s">
        <v>162</v>
      </c>
      <c r="K2866" t="s">
        <v>24</v>
      </c>
      <c r="L2866" t="s">
        <v>82</v>
      </c>
      <c r="M2866" t="s">
        <v>8223</v>
      </c>
      <c r="N2866" t="s">
        <v>46</v>
      </c>
      <c r="P2866" t="s">
        <v>13123</v>
      </c>
      <c r="Q2866" t="s">
        <v>13121</v>
      </c>
      <c r="R2866">
        <v>1</v>
      </c>
      <c r="S2866" t="s">
        <v>13062</v>
      </c>
    </row>
    <row r="2867" spans="1:19" x14ac:dyDescent="0.25">
      <c r="A2867" t="s">
        <v>8219</v>
      </c>
      <c r="B2867" t="s">
        <v>6427</v>
      </c>
      <c r="C2867" t="s">
        <v>76</v>
      </c>
      <c r="D2867" t="s">
        <v>102</v>
      </c>
      <c r="E2867" t="s">
        <v>18</v>
      </c>
      <c r="F2867" t="s">
        <v>8220</v>
      </c>
      <c r="G2867" t="s">
        <v>8221</v>
      </c>
      <c r="H2867" t="s">
        <v>8222</v>
      </c>
      <c r="I2867" t="s">
        <v>34</v>
      </c>
      <c r="J2867" t="s">
        <v>162</v>
      </c>
      <c r="K2867" t="s">
        <v>24</v>
      </c>
      <c r="L2867" t="s">
        <v>82</v>
      </c>
      <c r="M2867" t="s">
        <v>8223</v>
      </c>
      <c r="N2867" t="s">
        <v>46</v>
      </c>
      <c r="P2867" t="s">
        <v>13124</v>
      </c>
      <c r="Q2867" t="s">
        <v>13121</v>
      </c>
      <c r="R2867">
        <v>1</v>
      </c>
      <c r="S2867" t="s">
        <v>13062</v>
      </c>
    </row>
    <row r="2868" spans="1:19" x14ac:dyDescent="0.25">
      <c r="A2868" t="s">
        <v>8219</v>
      </c>
      <c r="B2868" t="s">
        <v>6427</v>
      </c>
      <c r="C2868" t="s">
        <v>76</v>
      </c>
      <c r="D2868" t="s">
        <v>102</v>
      </c>
      <c r="E2868" t="s">
        <v>18</v>
      </c>
      <c r="F2868" t="s">
        <v>8220</v>
      </c>
      <c r="G2868" t="s">
        <v>8221</v>
      </c>
      <c r="H2868" t="s">
        <v>8222</v>
      </c>
      <c r="I2868" t="s">
        <v>34</v>
      </c>
      <c r="J2868" t="s">
        <v>162</v>
      </c>
      <c r="K2868" t="s">
        <v>24</v>
      </c>
      <c r="L2868" t="s">
        <v>82</v>
      </c>
      <c r="M2868" t="s">
        <v>8223</v>
      </c>
      <c r="N2868" t="s">
        <v>46</v>
      </c>
      <c r="P2868" t="s">
        <v>11186</v>
      </c>
      <c r="Q2868" t="s">
        <v>10471</v>
      </c>
      <c r="R2868">
        <v>1</v>
      </c>
      <c r="S2868" t="s">
        <v>13062</v>
      </c>
    </row>
    <row r="2869" spans="1:19" x14ac:dyDescent="0.25">
      <c r="A2869" t="s">
        <v>8219</v>
      </c>
      <c r="B2869" t="s">
        <v>6427</v>
      </c>
      <c r="C2869" t="s">
        <v>76</v>
      </c>
      <c r="D2869" t="s">
        <v>102</v>
      </c>
      <c r="E2869" t="s">
        <v>18</v>
      </c>
      <c r="F2869" t="s">
        <v>8220</v>
      </c>
      <c r="G2869" t="s">
        <v>8221</v>
      </c>
      <c r="H2869" t="s">
        <v>8222</v>
      </c>
      <c r="I2869" t="s">
        <v>34</v>
      </c>
      <c r="J2869" t="s">
        <v>162</v>
      </c>
      <c r="K2869" t="s">
        <v>24</v>
      </c>
      <c r="L2869" t="s">
        <v>82</v>
      </c>
      <c r="M2869" t="s">
        <v>8223</v>
      </c>
      <c r="N2869" t="s">
        <v>46</v>
      </c>
      <c r="P2869" t="s">
        <v>13125</v>
      </c>
      <c r="Q2869" t="s">
        <v>10471</v>
      </c>
      <c r="R2869">
        <v>1</v>
      </c>
      <c r="S2869" t="s">
        <v>13062</v>
      </c>
    </row>
    <row r="2870" spans="1:19" x14ac:dyDescent="0.25">
      <c r="A2870" t="s">
        <v>8219</v>
      </c>
      <c r="B2870" t="s">
        <v>6427</v>
      </c>
      <c r="C2870" t="s">
        <v>76</v>
      </c>
      <c r="D2870" t="s">
        <v>102</v>
      </c>
      <c r="E2870" t="s">
        <v>18</v>
      </c>
      <c r="F2870" t="s">
        <v>8220</v>
      </c>
      <c r="G2870" t="s">
        <v>8221</v>
      </c>
      <c r="H2870" t="s">
        <v>8222</v>
      </c>
      <c r="I2870" t="s">
        <v>34</v>
      </c>
      <c r="J2870" t="s">
        <v>162</v>
      </c>
      <c r="K2870" t="s">
        <v>24</v>
      </c>
      <c r="L2870" t="s">
        <v>82</v>
      </c>
      <c r="M2870" t="s">
        <v>8223</v>
      </c>
      <c r="N2870" t="s">
        <v>46</v>
      </c>
      <c r="P2870" t="s">
        <v>13126</v>
      </c>
      <c r="Q2870" t="s">
        <v>10471</v>
      </c>
      <c r="R2870">
        <v>1</v>
      </c>
      <c r="S2870" t="s">
        <v>13062</v>
      </c>
    </row>
    <row r="2871" spans="1:19" x14ac:dyDescent="0.25">
      <c r="A2871" t="s">
        <v>8219</v>
      </c>
      <c r="B2871" t="s">
        <v>6427</v>
      </c>
      <c r="C2871" t="s">
        <v>76</v>
      </c>
      <c r="D2871" t="s">
        <v>102</v>
      </c>
      <c r="E2871" t="s">
        <v>18</v>
      </c>
      <c r="F2871" t="s">
        <v>8220</v>
      </c>
      <c r="G2871" t="s">
        <v>8221</v>
      </c>
      <c r="H2871" t="s">
        <v>8222</v>
      </c>
      <c r="I2871" t="s">
        <v>34</v>
      </c>
      <c r="J2871" t="s">
        <v>162</v>
      </c>
      <c r="K2871" t="s">
        <v>24</v>
      </c>
      <c r="L2871" t="s">
        <v>82</v>
      </c>
      <c r="M2871" t="s">
        <v>8223</v>
      </c>
      <c r="N2871" t="s">
        <v>46</v>
      </c>
      <c r="P2871" t="s">
        <v>13127</v>
      </c>
      <c r="Q2871" t="s">
        <v>10471</v>
      </c>
      <c r="R2871">
        <v>1</v>
      </c>
      <c r="S2871" t="s">
        <v>13062</v>
      </c>
    </row>
    <row r="2872" spans="1:19" x14ac:dyDescent="0.25">
      <c r="A2872" t="s">
        <v>8219</v>
      </c>
      <c r="B2872" t="s">
        <v>6427</v>
      </c>
      <c r="C2872" t="s">
        <v>76</v>
      </c>
      <c r="D2872" t="s">
        <v>102</v>
      </c>
      <c r="E2872" t="s">
        <v>18</v>
      </c>
      <c r="F2872" t="s">
        <v>8220</v>
      </c>
      <c r="G2872" t="s">
        <v>8221</v>
      </c>
      <c r="H2872" t="s">
        <v>8222</v>
      </c>
      <c r="I2872" t="s">
        <v>34</v>
      </c>
      <c r="J2872" t="s">
        <v>162</v>
      </c>
      <c r="K2872" t="s">
        <v>24</v>
      </c>
      <c r="L2872" t="s">
        <v>82</v>
      </c>
      <c r="M2872" t="s">
        <v>8223</v>
      </c>
      <c r="N2872" t="s">
        <v>46</v>
      </c>
      <c r="P2872" t="s">
        <v>13128</v>
      </c>
      <c r="Q2872" t="s">
        <v>12417</v>
      </c>
      <c r="R2872">
        <v>1</v>
      </c>
      <c r="S2872" t="s">
        <v>13062</v>
      </c>
    </row>
    <row r="2873" spans="1:19" x14ac:dyDescent="0.25">
      <c r="A2873" t="s">
        <v>2584</v>
      </c>
      <c r="B2873" t="s">
        <v>101</v>
      </c>
      <c r="C2873" t="s">
        <v>76</v>
      </c>
      <c r="D2873" t="s">
        <v>102</v>
      </c>
      <c r="E2873" t="s">
        <v>18</v>
      </c>
      <c r="F2873" t="s">
        <v>2585</v>
      </c>
      <c r="G2873" t="s">
        <v>2586</v>
      </c>
      <c r="H2873" t="s">
        <v>2587</v>
      </c>
      <c r="I2873" t="s">
        <v>34</v>
      </c>
      <c r="J2873" t="s">
        <v>162</v>
      </c>
      <c r="K2873" t="s">
        <v>24</v>
      </c>
      <c r="L2873" t="s">
        <v>82</v>
      </c>
      <c r="M2873" t="s">
        <v>2588</v>
      </c>
      <c r="N2873" t="s">
        <v>46</v>
      </c>
      <c r="P2873" t="s">
        <v>13129</v>
      </c>
      <c r="Q2873" t="s">
        <v>11895</v>
      </c>
      <c r="R2873">
        <v>1</v>
      </c>
      <c r="S2873" t="s">
        <v>13130</v>
      </c>
    </row>
    <row r="2874" spans="1:19" x14ac:dyDescent="0.25">
      <c r="A2874" t="s">
        <v>2584</v>
      </c>
      <c r="B2874" t="s">
        <v>101</v>
      </c>
      <c r="C2874" t="s">
        <v>76</v>
      </c>
      <c r="D2874" t="s">
        <v>102</v>
      </c>
      <c r="E2874" t="s">
        <v>18</v>
      </c>
      <c r="F2874" t="s">
        <v>2585</v>
      </c>
      <c r="G2874" t="s">
        <v>2586</v>
      </c>
      <c r="H2874" t="s">
        <v>2587</v>
      </c>
      <c r="I2874" t="s">
        <v>34</v>
      </c>
      <c r="J2874" t="s">
        <v>162</v>
      </c>
      <c r="K2874" t="s">
        <v>24</v>
      </c>
      <c r="L2874" t="s">
        <v>82</v>
      </c>
      <c r="M2874" t="s">
        <v>2588</v>
      </c>
      <c r="N2874" t="s">
        <v>46</v>
      </c>
      <c r="P2874" t="s">
        <v>13131</v>
      </c>
      <c r="Q2874" t="s">
        <v>11895</v>
      </c>
      <c r="R2874">
        <v>1</v>
      </c>
      <c r="S2874" t="s">
        <v>13130</v>
      </c>
    </row>
    <row r="2875" spans="1:19" x14ac:dyDescent="0.25">
      <c r="A2875" t="s">
        <v>2584</v>
      </c>
      <c r="B2875" t="s">
        <v>101</v>
      </c>
      <c r="C2875" t="s">
        <v>76</v>
      </c>
      <c r="D2875" t="s">
        <v>102</v>
      </c>
      <c r="E2875" t="s">
        <v>18</v>
      </c>
      <c r="F2875" t="s">
        <v>2585</v>
      </c>
      <c r="G2875" t="s">
        <v>2586</v>
      </c>
      <c r="H2875" t="s">
        <v>2587</v>
      </c>
      <c r="I2875" t="s">
        <v>34</v>
      </c>
      <c r="J2875" t="s">
        <v>162</v>
      </c>
      <c r="K2875" t="s">
        <v>24</v>
      </c>
      <c r="L2875" t="s">
        <v>82</v>
      </c>
      <c r="M2875" t="s">
        <v>2588</v>
      </c>
      <c r="N2875" t="s">
        <v>46</v>
      </c>
      <c r="P2875" t="s">
        <v>13132</v>
      </c>
      <c r="Q2875" t="s">
        <v>11895</v>
      </c>
      <c r="R2875">
        <v>1</v>
      </c>
      <c r="S2875" t="s">
        <v>13130</v>
      </c>
    </row>
    <row r="2876" spans="1:19" x14ac:dyDescent="0.25">
      <c r="A2876" t="s">
        <v>2584</v>
      </c>
      <c r="B2876" t="s">
        <v>101</v>
      </c>
      <c r="C2876" t="s">
        <v>76</v>
      </c>
      <c r="D2876" t="s">
        <v>102</v>
      </c>
      <c r="E2876" t="s">
        <v>18</v>
      </c>
      <c r="F2876" t="s">
        <v>2585</v>
      </c>
      <c r="G2876" t="s">
        <v>2586</v>
      </c>
      <c r="H2876" t="s">
        <v>2587</v>
      </c>
      <c r="I2876" t="s">
        <v>34</v>
      </c>
      <c r="J2876" t="s">
        <v>162</v>
      </c>
      <c r="K2876" t="s">
        <v>24</v>
      </c>
      <c r="L2876" t="s">
        <v>82</v>
      </c>
      <c r="M2876" t="s">
        <v>2588</v>
      </c>
      <c r="N2876" t="s">
        <v>46</v>
      </c>
      <c r="P2876" t="s">
        <v>808</v>
      </c>
      <c r="Q2876" t="s">
        <v>13133</v>
      </c>
      <c r="R2876">
        <v>5</v>
      </c>
      <c r="S2876" t="s">
        <v>13130</v>
      </c>
    </row>
    <row r="2877" spans="1:19" x14ac:dyDescent="0.25">
      <c r="A2877" t="s">
        <v>2584</v>
      </c>
      <c r="B2877" t="s">
        <v>101</v>
      </c>
      <c r="C2877" t="s">
        <v>76</v>
      </c>
      <c r="D2877" t="s">
        <v>102</v>
      </c>
      <c r="E2877" t="s">
        <v>18</v>
      </c>
      <c r="F2877" t="s">
        <v>2585</v>
      </c>
      <c r="G2877" t="s">
        <v>2586</v>
      </c>
      <c r="H2877" t="s">
        <v>2587</v>
      </c>
      <c r="I2877" t="s">
        <v>34</v>
      </c>
      <c r="J2877" t="s">
        <v>162</v>
      </c>
      <c r="K2877" t="s">
        <v>24</v>
      </c>
      <c r="L2877" t="s">
        <v>82</v>
      </c>
      <c r="M2877" t="s">
        <v>2588</v>
      </c>
      <c r="N2877" t="s">
        <v>46</v>
      </c>
      <c r="P2877" t="s">
        <v>12583</v>
      </c>
      <c r="Q2877" t="s">
        <v>11895</v>
      </c>
      <c r="R2877">
        <v>1</v>
      </c>
      <c r="S2877" t="s">
        <v>13130</v>
      </c>
    </row>
    <row r="2878" spans="1:19" x14ac:dyDescent="0.25">
      <c r="A2878" t="s">
        <v>2584</v>
      </c>
      <c r="B2878" t="s">
        <v>101</v>
      </c>
      <c r="C2878" t="s">
        <v>76</v>
      </c>
      <c r="D2878" t="s">
        <v>102</v>
      </c>
      <c r="E2878" t="s">
        <v>18</v>
      </c>
      <c r="F2878" t="s">
        <v>2585</v>
      </c>
      <c r="G2878" t="s">
        <v>2586</v>
      </c>
      <c r="H2878" t="s">
        <v>2587</v>
      </c>
      <c r="I2878" t="s">
        <v>34</v>
      </c>
      <c r="J2878" t="s">
        <v>162</v>
      </c>
      <c r="K2878" t="s">
        <v>24</v>
      </c>
      <c r="L2878" t="s">
        <v>82</v>
      </c>
      <c r="M2878" t="s">
        <v>2588</v>
      </c>
      <c r="N2878" t="s">
        <v>46</v>
      </c>
      <c r="P2878" t="s">
        <v>13134</v>
      </c>
      <c r="Q2878" t="s">
        <v>10649</v>
      </c>
      <c r="R2878">
        <v>1</v>
      </c>
      <c r="S2878" t="s">
        <v>13130</v>
      </c>
    </row>
    <row r="2879" spans="1:19" x14ac:dyDescent="0.25">
      <c r="A2879" t="s">
        <v>2584</v>
      </c>
      <c r="B2879" t="s">
        <v>101</v>
      </c>
      <c r="C2879" t="s">
        <v>76</v>
      </c>
      <c r="D2879" t="s">
        <v>102</v>
      </c>
      <c r="E2879" t="s">
        <v>18</v>
      </c>
      <c r="F2879" t="s">
        <v>2585</v>
      </c>
      <c r="G2879" t="s">
        <v>2586</v>
      </c>
      <c r="H2879" t="s">
        <v>2587</v>
      </c>
      <c r="I2879" t="s">
        <v>34</v>
      </c>
      <c r="J2879" t="s">
        <v>162</v>
      </c>
      <c r="K2879" t="s">
        <v>24</v>
      </c>
      <c r="L2879" t="s">
        <v>82</v>
      </c>
      <c r="M2879" t="s">
        <v>2588</v>
      </c>
      <c r="N2879" t="s">
        <v>46</v>
      </c>
      <c r="P2879" t="s">
        <v>13135</v>
      </c>
      <c r="Q2879" t="s">
        <v>10649</v>
      </c>
      <c r="R2879">
        <v>1</v>
      </c>
      <c r="S2879" t="s">
        <v>13130</v>
      </c>
    </row>
    <row r="2880" spans="1:19" x14ac:dyDescent="0.25">
      <c r="A2880" t="s">
        <v>2584</v>
      </c>
      <c r="B2880" t="s">
        <v>101</v>
      </c>
      <c r="C2880" t="s">
        <v>76</v>
      </c>
      <c r="D2880" t="s">
        <v>102</v>
      </c>
      <c r="E2880" t="s">
        <v>18</v>
      </c>
      <c r="F2880" t="s">
        <v>2585</v>
      </c>
      <c r="G2880" t="s">
        <v>2586</v>
      </c>
      <c r="H2880" t="s">
        <v>2587</v>
      </c>
      <c r="I2880" t="s">
        <v>34</v>
      </c>
      <c r="J2880" t="s">
        <v>162</v>
      </c>
      <c r="K2880" t="s">
        <v>24</v>
      </c>
      <c r="L2880" t="s">
        <v>82</v>
      </c>
      <c r="M2880" t="s">
        <v>2588</v>
      </c>
      <c r="N2880" t="s">
        <v>46</v>
      </c>
      <c r="P2880" t="s">
        <v>13136</v>
      </c>
      <c r="Q2880" t="s">
        <v>11933</v>
      </c>
      <c r="R2880">
        <v>1</v>
      </c>
      <c r="S2880" t="s">
        <v>13130</v>
      </c>
    </row>
    <row r="2881" spans="1:19" x14ac:dyDescent="0.25">
      <c r="A2881" t="s">
        <v>2584</v>
      </c>
      <c r="B2881" t="s">
        <v>101</v>
      </c>
      <c r="C2881" t="s">
        <v>76</v>
      </c>
      <c r="D2881" t="s">
        <v>102</v>
      </c>
      <c r="E2881" t="s">
        <v>18</v>
      </c>
      <c r="F2881" t="s">
        <v>2585</v>
      </c>
      <c r="G2881" t="s">
        <v>2586</v>
      </c>
      <c r="H2881" t="s">
        <v>2587</v>
      </c>
      <c r="I2881" t="s">
        <v>34</v>
      </c>
      <c r="J2881" t="s">
        <v>162</v>
      </c>
      <c r="K2881" t="s">
        <v>24</v>
      </c>
      <c r="L2881" t="s">
        <v>82</v>
      </c>
      <c r="M2881" t="s">
        <v>2588</v>
      </c>
      <c r="N2881" t="s">
        <v>46</v>
      </c>
      <c r="P2881" t="s">
        <v>13137</v>
      </c>
      <c r="Q2881" t="s">
        <v>11933</v>
      </c>
      <c r="R2881">
        <v>1</v>
      </c>
      <c r="S2881" t="s">
        <v>13130</v>
      </c>
    </row>
    <row r="2882" spans="1:19" x14ac:dyDescent="0.25">
      <c r="A2882" t="s">
        <v>2584</v>
      </c>
      <c r="B2882" t="s">
        <v>101</v>
      </c>
      <c r="C2882" t="s">
        <v>76</v>
      </c>
      <c r="D2882" t="s">
        <v>102</v>
      </c>
      <c r="E2882" t="s">
        <v>18</v>
      </c>
      <c r="F2882" t="s">
        <v>2585</v>
      </c>
      <c r="G2882" t="s">
        <v>2586</v>
      </c>
      <c r="H2882" t="s">
        <v>2587</v>
      </c>
      <c r="I2882" t="s">
        <v>34</v>
      </c>
      <c r="J2882" t="s">
        <v>162</v>
      </c>
      <c r="K2882" t="s">
        <v>24</v>
      </c>
      <c r="L2882" t="s">
        <v>82</v>
      </c>
      <c r="M2882" t="s">
        <v>2588</v>
      </c>
      <c r="N2882" t="s">
        <v>46</v>
      </c>
      <c r="P2882" t="s">
        <v>13138</v>
      </c>
      <c r="Q2882" t="s">
        <v>11933</v>
      </c>
      <c r="R2882">
        <v>1</v>
      </c>
      <c r="S2882" t="s">
        <v>13130</v>
      </c>
    </row>
    <row r="2883" spans="1:19" x14ac:dyDescent="0.25">
      <c r="A2883" t="s">
        <v>2584</v>
      </c>
      <c r="B2883" t="s">
        <v>101</v>
      </c>
      <c r="C2883" t="s">
        <v>76</v>
      </c>
      <c r="D2883" t="s">
        <v>102</v>
      </c>
      <c r="E2883" t="s">
        <v>18</v>
      </c>
      <c r="F2883" t="s">
        <v>2585</v>
      </c>
      <c r="G2883" t="s">
        <v>2586</v>
      </c>
      <c r="H2883" t="s">
        <v>2587</v>
      </c>
      <c r="I2883" t="s">
        <v>34</v>
      </c>
      <c r="J2883" t="s">
        <v>162</v>
      </c>
      <c r="K2883" t="s">
        <v>24</v>
      </c>
      <c r="L2883" t="s">
        <v>82</v>
      </c>
      <c r="M2883" t="s">
        <v>2588</v>
      </c>
      <c r="N2883" t="s">
        <v>46</v>
      </c>
      <c r="P2883" t="s">
        <v>10900</v>
      </c>
      <c r="Q2883" t="s">
        <v>11933</v>
      </c>
      <c r="R2883">
        <v>1</v>
      </c>
      <c r="S2883" t="s">
        <v>13130</v>
      </c>
    </row>
    <row r="2884" spans="1:19" x14ac:dyDescent="0.25">
      <c r="A2884" t="s">
        <v>2584</v>
      </c>
      <c r="B2884" t="s">
        <v>101</v>
      </c>
      <c r="C2884" t="s">
        <v>76</v>
      </c>
      <c r="D2884" t="s">
        <v>102</v>
      </c>
      <c r="E2884" t="s">
        <v>18</v>
      </c>
      <c r="F2884" t="s">
        <v>2585</v>
      </c>
      <c r="G2884" t="s">
        <v>2586</v>
      </c>
      <c r="H2884" t="s">
        <v>2587</v>
      </c>
      <c r="I2884" t="s">
        <v>34</v>
      </c>
      <c r="J2884" t="s">
        <v>162</v>
      </c>
      <c r="K2884" t="s">
        <v>24</v>
      </c>
      <c r="L2884" t="s">
        <v>82</v>
      </c>
      <c r="M2884" t="s">
        <v>2588</v>
      </c>
      <c r="N2884" t="s">
        <v>46</v>
      </c>
      <c r="P2884" t="s">
        <v>13139</v>
      </c>
      <c r="Q2884" t="s">
        <v>11933</v>
      </c>
      <c r="R2884">
        <v>1</v>
      </c>
      <c r="S2884" t="s">
        <v>13130</v>
      </c>
    </row>
    <row r="2885" spans="1:19" x14ac:dyDescent="0.25">
      <c r="A2885" t="s">
        <v>2584</v>
      </c>
      <c r="B2885" t="s">
        <v>101</v>
      </c>
      <c r="C2885" t="s">
        <v>76</v>
      </c>
      <c r="D2885" t="s">
        <v>102</v>
      </c>
      <c r="E2885" t="s">
        <v>18</v>
      </c>
      <c r="F2885" t="s">
        <v>2585</v>
      </c>
      <c r="G2885" t="s">
        <v>2586</v>
      </c>
      <c r="H2885" t="s">
        <v>2587</v>
      </c>
      <c r="I2885" t="s">
        <v>34</v>
      </c>
      <c r="J2885" t="s">
        <v>162</v>
      </c>
      <c r="K2885" t="s">
        <v>24</v>
      </c>
      <c r="L2885" t="s">
        <v>82</v>
      </c>
      <c r="M2885" t="s">
        <v>2588</v>
      </c>
      <c r="N2885" t="s">
        <v>46</v>
      </c>
      <c r="P2885" t="s">
        <v>13140</v>
      </c>
      <c r="Q2885" t="s">
        <v>11933</v>
      </c>
      <c r="R2885">
        <v>1</v>
      </c>
      <c r="S2885" t="s">
        <v>13130</v>
      </c>
    </row>
    <row r="2886" spans="1:19" x14ac:dyDescent="0.25">
      <c r="A2886" t="s">
        <v>2584</v>
      </c>
      <c r="B2886" t="s">
        <v>101</v>
      </c>
      <c r="C2886" t="s">
        <v>76</v>
      </c>
      <c r="D2886" t="s">
        <v>102</v>
      </c>
      <c r="E2886" t="s">
        <v>18</v>
      </c>
      <c r="F2886" t="s">
        <v>2585</v>
      </c>
      <c r="G2886" t="s">
        <v>2586</v>
      </c>
      <c r="H2886" t="s">
        <v>2587</v>
      </c>
      <c r="I2886" t="s">
        <v>34</v>
      </c>
      <c r="J2886" t="s">
        <v>162</v>
      </c>
      <c r="K2886" t="s">
        <v>24</v>
      </c>
      <c r="L2886" t="s">
        <v>82</v>
      </c>
      <c r="M2886" t="s">
        <v>2588</v>
      </c>
      <c r="N2886" t="s">
        <v>46</v>
      </c>
      <c r="P2886" t="s">
        <v>13141</v>
      </c>
      <c r="Q2886" t="s">
        <v>11933</v>
      </c>
      <c r="R2886">
        <v>1</v>
      </c>
      <c r="S2886" t="s">
        <v>13130</v>
      </c>
    </row>
    <row r="2887" spans="1:19" x14ac:dyDescent="0.25">
      <c r="A2887" t="s">
        <v>2584</v>
      </c>
      <c r="B2887" t="s">
        <v>101</v>
      </c>
      <c r="C2887" t="s">
        <v>76</v>
      </c>
      <c r="D2887" t="s">
        <v>102</v>
      </c>
      <c r="E2887" t="s">
        <v>18</v>
      </c>
      <c r="F2887" t="s">
        <v>2585</v>
      </c>
      <c r="G2887" t="s">
        <v>2586</v>
      </c>
      <c r="H2887" t="s">
        <v>2587</v>
      </c>
      <c r="I2887" t="s">
        <v>34</v>
      </c>
      <c r="J2887" t="s">
        <v>162</v>
      </c>
      <c r="K2887" t="s">
        <v>24</v>
      </c>
      <c r="L2887" t="s">
        <v>82</v>
      </c>
      <c r="M2887" t="s">
        <v>2588</v>
      </c>
      <c r="N2887" t="s">
        <v>46</v>
      </c>
      <c r="P2887" t="s">
        <v>13081</v>
      </c>
      <c r="Q2887" t="s">
        <v>11933</v>
      </c>
      <c r="R2887">
        <v>1</v>
      </c>
      <c r="S2887" t="s">
        <v>13130</v>
      </c>
    </row>
    <row r="2888" spans="1:19" x14ac:dyDescent="0.25">
      <c r="A2888" t="s">
        <v>2584</v>
      </c>
      <c r="B2888" t="s">
        <v>101</v>
      </c>
      <c r="C2888" t="s">
        <v>76</v>
      </c>
      <c r="D2888" t="s">
        <v>102</v>
      </c>
      <c r="E2888" t="s">
        <v>18</v>
      </c>
      <c r="F2888" t="s">
        <v>2585</v>
      </c>
      <c r="G2888" t="s">
        <v>2586</v>
      </c>
      <c r="H2888" t="s">
        <v>2587</v>
      </c>
      <c r="I2888" t="s">
        <v>34</v>
      </c>
      <c r="J2888" t="s">
        <v>162</v>
      </c>
      <c r="K2888" t="s">
        <v>24</v>
      </c>
      <c r="L2888" t="s">
        <v>82</v>
      </c>
      <c r="M2888" t="s">
        <v>2588</v>
      </c>
      <c r="N2888" t="s">
        <v>46</v>
      </c>
      <c r="P2888" t="s">
        <v>13142</v>
      </c>
      <c r="Q2888" t="s">
        <v>11759</v>
      </c>
      <c r="R2888">
        <v>1</v>
      </c>
      <c r="S2888" t="s">
        <v>13130</v>
      </c>
    </row>
    <row r="2889" spans="1:19" x14ac:dyDescent="0.25">
      <c r="A2889" t="s">
        <v>2584</v>
      </c>
      <c r="B2889" t="s">
        <v>101</v>
      </c>
      <c r="C2889" t="s">
        <v>76</v>
      </c>
      <c r="D2889" t="s">
        <v>102</v>
      </c>
      <c r="E2889" t="s">
        <v>18</v>
      </c>
      <c r="F2889" t="s">
        <v>2585</v>
      </c>
      <c r="G2889" t="s">
        <v>2586</v>
      </c>
      <c r="H2889" t="s">
        <v>2587</v>
      </c>
      <c r="I2889" t="s">
        <v>34</v>
      </c>
      <c r="J2889" t="s">
        <v>162</v>
      </c>
      <c r="K2889" t="s">
        <v>24</v>
      </c>
      <c r="L2889" t="s">
        <v>82</v>
      </c>
      <c r="M2889" t="s">
        <v>2588</v>
      </c>
      <c r="N2889" t="s">
        <v>46</v>
      </c>
      <c r="P2889" t="s">
        <v>13143</v>
      </c>
      <c r="Q2889" t="s">
        <v>11759</v>
      </c>
      <c r="R2889">
        <v>1</v>
      </c>
      <c r="S2889" t="s">
        <v>13130</v>
      </c>
    </row>
    <row r="2890" spans="1:19" x14ac:dyDescent="0.25">
      <c r="A2890" t="s">
        <v>2584</v>
      </c>
      <c r="B2890" t="s">
        <v>101</v>
      </c>
      <c r="C2890" t="s">
        <v>76</v>
      </c>
      <c r="D2890" t="s">
        <v>102</v>
      </c>
      <c r="E2890" t="s">
        <v>18</v>
      </c>
      <c r="F2890" t="s">
        <v>2585</v>
      </c>
      <c r="G2890" t="s">
        <v>2586</v>
      </c>
      <c r="H2890" t="s">
        <v>2587</v>
      </c>
      <c r="I2890" t="s">
        <v>34</v>
      </c>
      <c r="J2890" t="s">
        <v>162</v>
      </c>
      <c r="K2890" t="s">
        <v>24</v>
      </c>
      <c r="L2890" t="s">
        <v>82</v>
      </c>
      <c r="M2890" t="s">
        <v>2588</v>
      </c>
      <c r="N2890" t="s">
        <v>46</v>
      </c>
      <c r="P2890" t="s">
        <v>13144</v>
      </c>
      <c r="Q2890" t="s">
        <v>11759</v>
      </c>
      <c r="R2890">
        <v>1</v>
      </c>
      <c r="S2890" t="s">
        <v>13130</v>
      </c>
    </row>
    <row r="2891" spans="1:19" x14ac:dyDescent="0.25">
      <c r="A2891" t="s">
        <v>2584</v>
      </c>
      <c r="B2891" t="s">
        <v>101</v>
      </c>
      <c r="C2891" t="s">
        <v>76</v>
      </c>
      <c r="D2891" t="s">
        <v>102</v>
      </c>
      <c r="E2891" t="s">
        <v>18</v>
      </c>
      <c r="F2891" t="s">
        <v>2585</v>
      </c>
      <c r="G2891" t="s">
        <v>2586</v>
      </c>
      <c r="H2891" t="s">
        <v>2587</v>
      </c>
      <c r="I2891" t="s">
        <v>34</v>
      </c>
      <c r="J2891" t="s">
        <v>162</v>
      </c>
      <c r="K2891" t="s">
        <v>24</v>
      </c>
      <c r="L2891" t="s">
        <v>82</v>
      </c>
      <c r="M2891" t="s">
        <v>2588</v>
      </c>
      <c r="N2891" t="s">
        <v>46</v>
      </c>
      <c r="P2891" t="s">
        <v>13145</v>
      </c>
      <c r="Q2891" t="s">
        <v>11759</v>
      </c>
      <c r="R2891">
        <v>1</v>
      </c>
      <c r="S2891" t="s">
        <v>13130</v>
      </c>
    </row>
    <row r="2892" spans="1:19" x14ac:dyDescent="0.25">
      <c r="A2892" t="s">
        <v>2584</v>
      </c>
      <c r="B2892" t="s">
        <v>101</v>
      </c>
      <c r="C2892" t="s">
        <v>76</v>
      </c>
      <c r="D2892" t="s">
        <v>102</v>
      </c>
      <c r="E2892" t="s">
        <v>18</v>
      </c>
      <c r="F2892" t="s">
        <v>2585</v>
      </c>
      <c r="G2892" t="s">
        <v>2586</v>
      </c>
      <c r="H2892" t="s">
        <v>2587</v>
      </c>
      <c r="I2892" t="s">
        <v>34</v>
      </c>
      <c r="J2892" t="s">
        <v>162</v>
      </c>
      <c r="K2892" t="s">
        <v>24</v>
      </c>
      <c r="L2892" t="s">
        <v>82</v>
      </c>
      <c r="M2892" t="s">
        <v>2588</v>
      </c>
      <c r="N2892" t="s">
        <v>46</v>
      </c>
      <c r="P2892" t="s">
        <v>13023</v>
      </c>
      <c r="Q2892" t="s">
        <v>11759</v>
      </c>
      <c r="R2892">
        <v>1</v>
      </c>
      <c r="S2892" t="s">
        <v>13130</v>
      </c>
    </row>
    <row r="2893" spans="1:19" x14ac:dyDescent="0.25">
      <c r="A2893" t="s">
        <v>2584</v>
      </c>
      <c r="B2893" t="s">
        <v>101</v>
      </c>
      <c r="C2893" t="s">
        <v>76</v>
      </c>
      <c r="D2893" t="s">
        <v>102</v>
      </c>
      <c r="E2893" t="s">
        <v>18</v>
      </c>
      <c r="F2893" t="s">
        <v>2585</v>
      </c>
      <c r="G2893" t="s">
        <v>2586</v>
      </c>
      <c r="H2893" t="s">
        <v>2587</v>
      </c>
      <c r="I2893" t="s">
        <v>34</v>
      </c>
      <c r="J2893" t="s">
        <v>162</v>
      </c>
      <c r="K2893" t="s">
        <v>24</v>
      </c>
      <c r="L2893" t="s">
        <v>82</v>
      </c>
      <c r="M2893" t="s">
        <v>2588</v>
      </c>
      <c r="N2893" t="s">
        <v>46</v>
      </c>
      <c r="P2893" t="s">
        <v>759</v>
      </c>
      <c r="Q2893" t="s">
        <v>11759</v>
      </c>
      <c r="R2893">
        <v>1</v>
      </c>
      <c r="S2893" t="s">
        <v>13130</v>
      </c>
    </row>
    <row r="2894" spans="1:19" x14ac:dyDescent="0.25">
      <c r="A2894" t="s">
        <v>2584</v>
      </c>
      <c r="B2894" t="s">
        <v>101</v>
      </c>
      <c r="C2894" t="s">
        <v>76</v>
      </c>
      <c r="D2894" t="s">
        <v>102</v>
      </c>
      <c r="E2894" t="s">
        <v>18</v>
      </c>
      <c r="F2894" t="s">
        <v>2585</v>
      </c>
      <c r="G2894" t="s">
        <v>2586</v>
      </c>
      <c r="H2894" t="s">
        <v>2587</v>
      </c>
      <c r="I2894" t="s">
        <v>34</v>
      </c>
      <c r="J2894" t="s">
        <v>162</v>
      </c>
      <c r="K2894" t="s">
        <v>24</v>
      </c>
      <c r="L2894" t="s">
        <v>82</v>
      </c>
      <c r="M2894" t="s">
        <v>2588</v>
      </c>
      <c r="N2894" t="s">
        <v>46</v>
      </c>
      <c r="P2894" t="s">
        <v>13146</v>
      </c>
      <c r="Q2894" t="s">
        <v>11759</v>
      </c>
      <c r="R2894">
        <v>1</v>
      </c>
      <c r="S2894" t="s">
        <v>13130</v>
      </c>
    </row>
    <row r="2895" spans="1:19" x14ac:dyDescent="0.25">
      <c r="A2895" t="s">
        <v>2584</v>
      </c>
      <c r="B2895" t="s">
        <v>101</v>
      </c>
      <c r="C2895" t="s">
        <v>76</v>
      </c>
      <c r="D2895" t="s">
        <v>102</v>
      </c>
      <c r="E2895" t="s">
        <v>18</v>
      </c>
      <c r="F2895" t="s">
        <v>2585</v>
      </c>
      <c r="G2895" t="s">
        <v>2586</v>
      </c>
      <c r="H2895" t="s">
        <v>2587</v>
      </c>
      <c r="I2895" t="s">
        <v>34</v>
      </c>
      <c r="J2895" t="s">
        <v>162</v>
      </c>
      <c r="K2895" t="s">
        <v>24</v>
      </c>
      <c r="L2895" t="s">
        <v>82</v>
      </c>
      <c r="M2895" t="s">
        <v>2588</v>
      </c>
      <c r="N2895" t="s">
        <v>46</v>
      </c>
      <c r="P2895" t="s">
        <v>13147</v>
      </c>
      <c r="Q2895" t="s">
        <v>11759</v>
      </c>
      <c r="R2895">
        <v>1</v>
      </c>
      <c r="S2895" t="s">
        <v>13130</v>
      </c>
    </row>
    <row r="2896" spans="1:19" x14ac:dyDescent="0.25">
      <c r="A2896" t="s">
        <v>2584</v>
      </c>
      <c r="B2896" t="s">
        <v>101</v>
      </c>
      <c r="C2896" t="s">
        <v>76</v>
      </c>
      <c r="D2896" t="s">
        <v>102</v>
      </c>
      <c r="E2896" t="s">
        <v>18</v>
      </c>
      <c r="F2896" t="s">
        <v>2585</v>
      </c>
      <c r="G2896" t="s">
        <v>2586</v>
      </c>
      <c r="H2896" t="s">
        <v>2587</v>
      </c>
      <c r="I2896" t="s">
        <v>34</v>
      </c>
      <c r="J2896" t="s">
        <v>162</v>
      </c>
      <c r="K2896" t="s">
        <v>24</v>
      </c>
      <c r="L2896" t="s">
        <v>82</v>
      </c>
      <c r="M2896" t="s">
        <v>2588</v>
      </c>
      <c r="N2896" t="s">
        <v>46</v>
      </c>
      <c r="P2896" t="s">
        <v>13148</v>
      </c>
      <c r="Q2896" t="s">
        <v>11759</v>
      </c>
      <c r="R2896">
        <v>1</v>
      </c>
      <c r="S2896" t="s">
        <v>13130</v>
      </c>
    </row>
    <row r="2897" spans="1:19" x14ac:dyDescent="0.25">
      <c r="A2897" t="s">
        <v>2584</v>
      </c>
      <c r="B2897" t="s">
        <v>101</v>
      </c>
      <c r="C2897" t="s">
        <v>76</v>
      </c>
      <c r="D2897" t="s">
        <v>102</v>
      </c>
      <c r="E2897" t="s">
        <v>18</v>
      </c>
      <c r="F2897" t="s">
        <v>2585</v>
      </c>
      <c r="G2897" t="s">
        <v>2586</v>
      </c>
      <c r="H2897" t="s">
        <v>2587</v>
      </c>
      <c r="I2897" t="s">
        <v>34</v>
      </c>
      <c r="J2897" t="s">
        <v>162</v>
      </c>
      <c r="K2897" t="s">
        <v>24</v>
      </c>
      <c r="L2897" t="s">
        <v>82</v>
      </c>
      <c r="M2897" t="s">
        <v>2588</v>
      </c>
      <c r="N2897" t="s">
        <v>46</v>
      </c>
      <c r="P2897" t="s">
        <v>13149</v>
      </c>
      <c r="Q2897" t="s">
        <v>11759</v>
      </c>
      <c r="R2897">
        <v>1</v>
      </c>
      <c r="S2897" t="s">
        <v>13130</v>
      </c>
    </row>
    <row r="2898" spans="1:19" x14ac:dyDescent="0.25">
      <c r="A2898" t="s">
        <v>2584</v>
      </c>
      <c r="B2898" t="s">
        <v>101</v>
      </c>
      <c r="C2898" t="s">
        <v>76</v>
      </c>
      <c r="D2898" t="s">
        <v>102</v>
      </c>
      <c r="E2898" t="s">
        <v>18</v>
      </c>
      <c r="F2898" t="s">
        <v>2585</v>
      </c>
      <c r="G2898" t="s">
        <v>2586</v>
      </c>
      <c r="H2898" t="s">
        <v>2587</v>
      </c>
      <c r="I2898" t="s">
        <v>34</v>
      </c>
      <c r="J2898" t="s">
        <v>162</v>
      </c>
      <c r="K2898" t="s">
        <v>24</v>
      </c>
      <c r="L2898" t="s">
        <v>82</v>
      </c>
      <c r="M2898" t="s">
        <v>2588</v>
      </c>
      <c r="N2898" t="s">
        <v>46</v>
      </c>
      <c r="P2898" t="s">
        <v>13150</v>
      </c>
      <c r="Q2898" t="s">
        <v>11759</v>
      </c>
      <c r="R2898">
        <v>1</v>
      </c>
      <c r="S2898" t="s">
        <v>13130</v>
      </c>
    </row>
    <row r="2899" spans="1:19" x14ac:dyDescent="0.25">
      <c r="A2899" t="s">
        <v>2584</v>
      </c>
      <c r="B2899" t="s">
        <v>101</v>
      </c>
      <c r="C2899" t="s">
        <v>76</v>
      </c>
      <c r="D2899" t="s">
        <v>102</v>
      </c>
      <c r="E2899" t="s">
        <v>18</v>
      </c>
      <c r="F2899" t="s">
        <v>2585</v>
      </c>
      <c r="G2899" t="s">
        <v>2586</v>
      </c>
      <c r="H2899" t="s">
        <v>2587</v>
      </c>
      <c r="I2899" t="s">
        <v>34</v>
      </c>
      <c r="J2899" t="s">
        <v>162</v>
      </c>
      <c r="K2899" t="s">
        <v>24</v>
      </c>
      <c r="L2899" t="s">
        <v>82</v>
      </c>
      <c r="M2899" t="s">
        <v>2588</v>
      </c>
      <c r="N2899" t="s">
        <v>46</v>
      </c>
      <c r="P2899" t="s">
        <v>13151</v>
      </c>
      <c r="Q2899" t="s">
        <v>11878</v>
      </c>
      <c r="R2899">
        <v>1</v>
      </c>
      <c r="S2899" t="s">
        <v>13130</v>
      </c>
    </row>
    <row r="2900" spans="1:19" x14ac:dyDescent="0.25">
      <c r="A2900" t="s">
        <v>2584</v>
      </c>
      <c r="B2900" t="s">
        <v>101</v>
      </c>
      <c r="C2900" t="s">
        <v>76</v>
      </c>
      <c r="D2900" t="s">
        <v>102</v>
      </c>
      <c r="E2900" t="s">
        <v>18</v>
      </c>
      <c r="F2900" t="s">
        <v>2585</v>
      </c>
      <c r="G2900" t="s">
        <v>2586</v>
      </c>
      <c r="H2900" t="s">
        <v>2587</v>
      </c>
      <c r="I2900" t="s">
        <v>34</v>
      </c>
      <c r="J2900" t="s">
        <v>162</v>
      </c>
      <c r="K2900" t="s">
        <v>24</v>
      </c>
      <c r="L2900" t="s">
        <v>82</v>
      </c>
      <c r="M2900" t="s">
        <v>2588</v>
      </c>
      <c r="N2900" t="s">
        <v>46</v>
      </c>
      <c r="P2900" t="s">
        <v>13152</v>
      </c>
      <c r="Q2900" t="s">
        <v>11878</v>
      </c>
      <c r="R2900">
        <v>1</v>
      </c>
      <c r="S2900" t="s">
        <v>13130</v>
      </c>
    </row>
    <row r="2901" spans="1:19" x14ac:dyDescent="0.25">
      <c r="A2901" t="s">
        <v>2584</v>
      </c>
      <c r="B2901" t="s">
        <v>101</v>
      </c>
      <c r="C2901" t="s">
        <v>76</v>
      </c>
      <c r="D2901" t="s">
        <v>102</v>
      </c>
      <c r="E2901" t="s">
        <v>18</v>
      </c>
      <c r="F2901" t="s">
        <v>2585</v>
      </c>
      <c r="G2901" t="s">
        <v>2586</v>
      </c>
      <c r="H2901" t="s">
        <v>2587</v>
      </c>
      <c r="I2901" t="s">
        <v>34</v>
      </c>
      <c r="J2901" t="s">
        <v>162</v>
      </c>
      <c r="K2901" t="s">
        <v>24</v>
      </c>
      <c r="L2901" t="s">
        <v>82</v>
      </c>
      <c r="M2901" t="s">
        <v>2588</v>
      </c>
      <c r="N2901" t="s">
        <v>46</v>
      </c>
      <c r="P2901" t="s">
        <v>13153</v>
      </c>
      <c r="Q2901" t="s">
        <v>10531</v>
      </c>
      <c r="R2901">
        <v>1</v>
      </c>
      <c r="S2901" t="s">
        <v>13130</v>
      </c>
    </row>
    <row r="2902" spans="1:19" x14ac:dyDescent="0.25">
      <c r="A2902" t="s">
        <v>2584</v>
      </c>
      <c r="B2902" t="s">
        <v>101</v>
      </c>
      <c r="C2902" t="s">
        <v>76</v>
      </c>
      <c r="D2902" t="s">
        <v>102</v>
      </c>
      <c r="E2902" t="s">
        <v>18</v>
      </c>
      <c r="F2902" t="s">
        <v>2585</v>
      </c>
      <c r="G2902" t="s">
        <v>2586</v>
      </c>
      <c r="H2902" t="s">
        <v>2587</v>
      </c>
      <c r="I2902" t="s">
        <v>34</v>
      </c>
      <c r="J2902" t="s">
        <v>162</v>
      </c>
      <c r="K2902" t="s">
        <v>24</v>
      </c>
      <c r="L2902" t="s">
        <v>82</v>
      </c>
      <c r="M2902" t="s">
        <v>2588</v>
      </c>
      <c r="N2902" t="s">
        <v>46</v>
      </c>
      <c r="P2902" t="s">
        <v>13154</v>
      </c>
      <c r="Q2902" t="s">
        <v>11603</v>
      </c>
      <c r="R2902">
        <v>1</v>
      </c>
      <c r="S2902" t="s">
        <v>13130</v>
      </c>
    </row>
    <row r="2903" spans="1:19" x14ac:dyDescent="0.25">
      <c r="A2903" t="s">
        <v>2584</v>
      </c>
      <c r="B2903" t="s">
        <v>101</v>
      </c>
      <c r="C2903" t="s">
        <v>76</v>
      </c>
      <c r="D2903" t="s">
        <v>102</v>
      </c>
      <c r="E2903" t="s">
        <v>18</v>
      </c>
      <c r="F2903" t="s">
        <v>2585</v>
      </c>
      <c r="G2903" t="s">
        <v>2586</v>
      </c>
      <c r="H2903" t="s">
        <v>2587</v>
      </c>
      <c r="I2903" t="s">
        <v>34</v>
      </c>
      <c r="J2903" t="s">
        <v>162</v>
      </c>
      <c r="K2903" t="s">
        <v>24</v>
      </c>
      <c r="L2903" t="s">
        <v>82</v>
      </c>
      <c r="M2903" t="s">
        <v>2588</v>
      </c>
      <c r="N2903" t="s">
        <v>46</v>
      </c>
      <c r="P2903" t="s">
        <v>13155</v>
      </c>
      <c r="Q2903" t="s">
        <v>10491</v>
      </c>
      <c r="R2903">
        <v>1</v>
      </c>
      <c r="S2903" t="s">
        <v>13130</v>
      </c>
    </row>
    <row r="2904" spans="1:19" x14ac:dyDescent="0.25">
      <c r="A2904" t="s">
        <v>2584</v>
      </c>
      <c r="B2904" t="s">
        <v>101</v>
      </c>
      <c r="C2904" t="s">
        <v>76</v>
      </c>
      <c r="D2904" t="s">
        <v>102</v>
      </c>
      <c r="E2904" t="s">
        <v>18</v>
      </c>
      <c r="F2904" t="s">
        <v>2585</v>
      </c>
      <c r="G2904" t="s">
        <v>2586</v>
      </c>
      <c r="H2904" t="s">
        <v>2587</v>
      </c>
      <c r="I2904" t="s">
        <v>34</v>
      </c>
      <c r="J2904" t="s">
        <v>162</v>
      </c>
      <c r="K2904" t="s">
        <v>24</v>
      </c>
      <c r="L2904" t="s">
        <v>82</v>
      </c>
      <c r="M2904" t="s">
        <v>2588</v>
      </c>
      <c r="N2904" t="s">
        <v>46</v>
      </c>
      <c r="P2904" t="s">
        <v>13156</v>
      </c>
      <c r="Q2904" t="s">
        <v>10491</v>
      </c>
      <c r="R2904">
        <v>1</v>
      </c>
      <c r="S2904" t="s">
        <v>13130</v>
      </c>
    </row>
    <row r="2905" spans="1:19" x14ac:dyDescent="0.25">
      <c r="A2905" t="s">
        <v>2584</v>
      </c>
      <c r="B2905" t="s">
        <v>101</v>
      </c>
      <c r="C2905" t="s">
        <v>76</v>
      </c>
      <c r="D2905" t="s">
        <v>102</v>
      </c>
      <c r="E2905" t="s">
        <v>18</v>
      </c>
      <c r="F2905" t="s">
        <v>2585</v>
      </c>
      <c r="G2905" t="s">
        <v>2586</v>
      </c>
      <c r="H2905" t="s">
        <v>2587</v>
      </c>
      <c r="I2905" t="s">
        <v>34</v>
      </c>
      <c r="J2905" t="s">
        <v>162</v>
      </c>
      <c r="K2905" t="s">
        <v>24</v>
      </c>
      <c r="L2905" t="s">
        <v>82</v>
      </c>
      <c r="M2905" t="s">
        <v>2588</v>
      </c>
      <c r="N2905" t="s">
        <v>46</v>
      </c>
      <c r="P2905" t="s">
        <v>13157</v>
      </c>
      <c r="Q2905" t="s">
        <v>10491</v>
      </c>
      <c r="R2905">
        <v>1</v>
      </c>
      <c r="S2905" t="s">
        <v>13130</v>
      </c>
    </row>
    <row r="2906" spans="1:19" x14ac:dyDescent="0.25">
      <c r="A2906" t="s">
        <v>2584</v>
      </c>
      <c r="B2906" t="s">
        <v>101</v>
      </c>
      <c r="C2906" t="s">
        <v>76</v>
      </c>
      <c r="D2906" t="s">
        <v>102</v>
      </c>
      <c r="E2906" t="s">
        <v>18</v>
      </c>
      <c r="F2906" t="s">
        <v>2585</v>
      </c>
      <c r="G2906" t="s">
        <v>2586</v>
      </c>
      <c r="H2906" t="s">
        <v>2587</v>
      </c>
      <c r="I2906" t="s">
        <v>34</v>
      </c>
      <c r="J2906" t="s">
        <v>162</v>
      </c>
      <c r="K2906" t="s">
        <v>24</v>
      </c>
      <c r="L2906" t="s">
        <v>82</v>
      </c>
      <c r="M2906" t="s">
        <v>2588</v>
      </c>
      <c r="N2906" t="s">
        <v>46</v>
      </c>
      <c r="P2906" t="s">
        <v>13158</v>
      </c>
      <c r="Q2906" t="s">
        <v>10491</v>
      </c>
      <c r="R2906">
        <v>1</v>
      </c>
      <c r="S2906" t="s">
        <v>13130</v>
      </c>
    </row>
    <row r="2907" spans="1:19" x14ac:dyDescent="0.25">
      <c r="A2907" t="s">
        <v>2584</v>
      </c>
      <c r="B2907" t="s">
        <v>101</v>
      </c>
      <c r="C2907" t="s">
        <v>76</v>
      </c>
      <c r="D2907" t="s">
        <v>102</v>
      </c>
      <c r="E2907" t="s">
        <v>18</v>
      </c>
      <c r="F2907" t="s">
        <v>2585</v>
      </c>
      <c r="G2907" t="s">
        <v>2586</v>
      </c>
      <c r="H2907" t="s">
        <v>2587</v>
      </c>
      <c r="I2907" t="s">
        <v>34</v>
      </c>
      <c r="J2907" t="s">
        <v>162</v>
      </c>
      <c r="K2907" t="s">
        <v>24</v>
      </c>
      <c r="L2907" t="s">
        <v>82</v>
      </c>
      <c r="M2907" t="s">
        <v>2588</v>
      </c>
      <c r="N2907" t="s">
        <v>46</v>
      </c>
      <c r="P2907" t="s">
        <v>13159</v>
      </c>
      <c r="Q2907" t="s">
        <v>13160</v>
      </c>
      <c r="R2907">
        <v>2</v>
      </c>
      <c r="S2907" t="s">
        <v>13130</v>
      </c>
    </row>
    <row r="2908" spans="1:19" x14ac:dyDescent="0.25">
      <c r="A2908" t="s">
        <v>2584</v>
      </c>
      <c r="B2908" t="s">
        <v>101</v>
      </c>
      <c r="C2908" t="s">
        <v>76</v>
      </c>
      <c r="D2908" t="s">
        <v>102</v>
      </c>
      <c r="E2908" t="s">
        <v>18</v>
      </c>
      <c r="F2908" t="s">
        <v>2585</v>
      </c>
      <c r="G2908" t="s">
        <v>2586</v>
      </c>
      <c r="H2908" t="s">
        <v>2587</v>
      </c>
      <c r="I2908" t="s">
        <v>34</v>
      </c>
      <c r="J2908" t="s">
        <v>162</v>
      </c>
      <c r="K2908" t="s">
        <v>24</v>
      </c>
      <c r="L2908" t="s">
        <v>82</v>
      </c>
      <c r="M2908" t="s">
        <v>2588</v>
      </c>
      <c r="N2908" t="s">
        <v>46</v>
      </c>
      <c r="P2908" t="s">
        <v>13161</v>
      </c>
      <c r="Q2908" t="s">
        <v>12495</v>
      </c>
      <c r="R2908">
        <v>1</v>
      </c>
      <c r="S2908" t="s">
        <v>13130</v>
      </c>
    </row>
    <row r="2909" spans="1:19" x14ac:dyDescent="0.25">
      <c r="A2909" t="s">
        <v>2584</v>
      </c>
      <c r="B2909" t="s">
        <v>101</v>
      </c>
      <c r="C2909" t="s">
        <v>76</v>
      </c>
      <c r="D2909" t="s">
        <v>102</v>
      </c>
      <c r="E2909" t="s">
        <v>18</v>
      </c>
      <c r="F2909" t="s">
        <v>2585</v>
      </c>
      <c r="G2909" t="s">
        <v>2586</v>
      </c>
      <c r="H2909" t="s">
        <v>2587</v>
      </c>
      <c r="I2909" t="s">
        <v>34</v>
      </c>
      <c r="J2909" t="s">
        <v>162</v>
      </c>
      <c r="K2909" t="s">
        <v>24</v>
      </c>
      <c r="L2909" t="s">
        <v>82</v>
      </c>
      <c r="M2909" t="s">
        <v>2588</v>
      </c>
      <c r="N2909" t="s">
        <v>46</v>
      </c>
      <c r="P2909" t="s">
        <v>13162</v>
      </c>
      <c r="Q2909" t="s">
        <v>12495</v>
      </c>
      <c r="R2909">
        <v>1</v>
      </c>
      <c r="S2909" t="s">
        <v>13130</v>
      </c>
    </row>
    <row r="2910" spans="1:19" x14ac:dyDescent="0.25">
      <c r="A2910" t="s">
        <v>2584</v>
      </c>
      <c r="B2910" t="s">
        <v>101</v>
      </c>
      <c r="C2910" t="s">
        <v>76</v>
      </c>
      <c r="D2910" t="s">
        <v>102</v>
      </c>
      <c r="E2910" t="s">
        <v>18</v>
      </c>
      <c r="F2910" t="s">
        <v>2585</v>
      </c>
      <c r="G2910" t="s">
        <v>2586</v>
      </c>
      <c r="H2910" t="s">
        <v>2587</v>
      </c>
      <c r="I2910" t="s">
        <v>34</v>
      </c>
      <c r="J2910" t="s">
        <v>162</v>
      </c>
      <c r="K2910" t="s">
        <v>24</v>
      </c>
      <c r="L2910" t="s">
        <v>82</v>
      </c>
      <c r="M2910" t="s">
        <v>2588</v>
      </c>
      <c r="N2910" t="s">
        <v>46</v>
      </c>
      <c r="P2910" t="s">
        <v>13163</v>
      </c>
      <c r="Q2910" t="s">
        <v>10163</v>
      </c>
      <c r="R2910">
        <v>1</v>
      </c>
      <c r="S2910" t="s">
        <v>13130</v>
      </c>
    </row>
    <row r="2911" spans="1:19" x14ac:dyDescent="0.25">
      <c r="A2911" t="s">
        <v>2584</v>
      </c>
      <c r="B2911" t="s">
        <v>101</v>
      </c>
      <c r="C2911" t="s">
        <v>76</v>
      </c>
      <c r="D2911" t="s">
        <v>102</v>
      </c>
      <c r="E2911" t="s">
        <v>18</v>
      </c>
      <c r="F2911" t="s">
        <v>2585</v>
      </c>
      <c r="G2911" t="s">
        <v>2586</v>
      </c>
      <c r="H2911" t="s">
        <v>2587</v>
      </c>
      <c r="I2911" t="s">
        <v>34</v>
      </c>
      <c r="J2911" t="s">
        <v>162</v>
      </c>
      <c r="K2911" t="s">
        <v>24</v>
      </c>
      <c r="L2911" t="s">
        <v>82</v>
      </c>
      <c r="M2911" t="s">
        <v>2588</v>
      </c>
      <c r="N2911" t="s">
        <v>46</v>
      </c>
      <c r="P2911" t="s">
        <v>13164</v>
      </c>
      <c r="Q2911" t="s">
        <v>11849</v>
      </c>
      <c r="R2911">
        <v>1</v>
      </c>
      <c r="S2911" t="s">
        <v>13130</v>
      </c>
    </row>
    <row r="2912" spans="1:19" x14ac:dyDescent="0.25">
      <c r="A2912" t="s">
        <v>2584</v>
      </c>
      <c r="B2912" t="s">
        <v>101</v>
      </c>
      <c r="C2912" t="s">
        <v>76</v>
      </c>
      <c r="D2912" t="s">
        <v>102</v>
      </c>
      <c r="E2912" t="s">
        <v>18</v>
      </c>
      <c r="F2912" t="s">
        <v>2585</v>
      </c>
      <c r="G2912" t="s">
        <v>2586</v>
      </c>
      <c r="H2912" t="s">
        <v>2587</v>
      </c>
      <c r="I2912" t="s">
        <v>34</v>
      </c>
      <c r="J2912" t="s">
        <v>162</v>
      </c>
      <c r="K2912" t="s">
        <v>24</v>
      </c>
      <c r="L2912" t="s">
        <v>82</v>
      </c>
      <c r="M2912" t="s">
        <v>2588</v>
      </c>
      <c r="N2912" t="s">
        <v>46</v>
      </c>
      <c r="P2912" t="s">
        <v>13165</v>
      </c>
      <c r="Q2912" t="s">
        <v>11849</v>
      </c>
      <c r="R2912">
        <v>1</v>
      </c>
      <c r="S2912" t="s">
        <v>13130</v>
      </c>
    </row>
    <row r="2913" spans="1:19" x14ac:dyDescent="0.25">
      <c r="A2913" t="s">
        <v>2584</v>
      </c>
      <c r="B2913" t="s">
        <v>101</v>
      </c>
      <c r="C2913" t="s">
        <v>76</v>
      </c>
      <c r="D2913" t="s">
        <v>102</v>
      </c>
      <c r="E2913" t="s">
        <v>18</v>
      </c>
      <c r="F2913" t="s">
        <v>2585</v>
      </c>
      <c r="G2913" t="s">
        <v>2586</v>
      </c>
      <c r="H2913" t="s">
        <v>2587</v>
      </c>
      <c r="I2913" t="s">
        <v>34</v>
      </c>
      <c r="J2913" t="s">
        <v>162</v>
      </c>
      <c r="K2913" t="s">
        <v>24</v>
      </c>
      <c r="L2913" t="s">
        <v>82</v>
      </c>
      <c r="M2913" t="s">
        <v>2588</v>
      </c>
      <c r="N2913" t="s">
        <v>46</v>
      </c>
      <c r="P2913" t="s">
        <v>13166</v>
      </c>
      <c r="Q2913" t="s">
        <v>11849</v>
      </c>
      <c r="R2913">
        <v>1</v>
      </c>
      <c r="S2913" t="s">
        <v>13130</v>
      </c>
    </row>
    <row r="2914" spans="1:19" x14ac:dyDescent="0.25">
      <c r="A2914" t="s">
        <v>2584</v>
      </c>
      <c r="B2914" t="s">
        <v>101</v>
      </c>
      <c r="C2914" t="s">
        <v>76</v>
      </c>
      <c r="D2914" t="s">
        <v>102</v>
      </c>
      <c r="E2914" t="s">
        <v>18</v>
      </c>
      <c r="F2914" t="s">
        <v>2585</v>
      </c>
      <c r="G2914" t="s">
        <v>2586</v>
      </c>
      <c r="H2914" t="s">
        <v>2587</v>
      </c>
      <c r="I2914" t="s">
        <v>34</v>
      </c>
      <c r="J2914" t="s">
        <v>162</v>
      </c>
      <c r="K2914" t="s">
        <v>24</v>
      </c>
      <c r="L2914" t="s">
        <v>82</v>
      </c>
      <c r="M2914" t="s">
        <v>2588</v>
      </c>
      <c r="N2914" t="s">
        <v>46</v>
      </c>
      <c r="P2914" t="s">
        <v>13167</v>
      </c>
      <c r="Q2914" t="s">
        <v>11849</v>
      </c>
      <c r="R2914">
        <v>1</v>
      </c>
      <c r="S2914" t="s">
        <v>13130</v>
      </c>
    </row>
    <row r="2915" spans="1:19" x14ac:dyDescent="0.25">
      <c r="A2915" t="s">
        <v>2584</v>
      </c>
      <c r="B2915" t="s">
        <v>101</v>
      </c>
      <c r="C2915" t="s">
        <v>76</v>
      </c>
      <c r="D2915" t="s">
        <v>102</v>
      </c>
      <c r="E2915" t="s">
        <v>18</v>
      </c>
      <c r="F2915" t="s">
        <v>2585</v>
      </c>
      <c r="G2915" t="s">
        <v>2586</v>
      </c>
      <c r="H2915" t="s">
        <v>2587</v>
      </c>
      <c r="I2915" t="s">
        <v>34</v>
      </c>
      <c r="J2915" t="s">
        <v>162</v>
      </c>
      <c r="K2915" t="s">
        <v>24</v>
      </c>
      <c r="L2915" t="s">
        <v>82</v>
      </c>
      <c r="M2915" t="s">
        <v>2588</v>
      </c>
      <c r="N2915" t="s">
        <v>46</v>
      </c>
      <c r="P2915" t="s">
        <v>13168</v>
      </c>
      <c r="Q2915" t="s">
        <v>11849</v>
      </c>
      <c r="R2915">
        <v>1</v>
      </c>
      <c r="S2915" t="s">
        <v>13130</v>
      </c>
    </row>
    <row r="2916" spans="1:19" x14ac:dyDescent="0.25">
      <c r="A2916" t="s">
        <v>2584</v>
      </c>
      <c r="B2916" t="s">
        <v>101</v>
      </c>
      <c r="C2916" t="s">
        <v>76</v>
      </c>
      <c r="D2916" t="s">
        <v>102</v>
      </c>
      <c r="E2916" t="s">
        <v>18</v>
      </c>
      <c r="F2916" t="s">
        <v>2585</v>
      </c>
      <c r="G2916" t="s">
        <v>2586</v>
      </c>
      <c r="H2916" t="s">
        <v>2587</v>
      </c>
      <c r="I2916" t="s">
        <v>34</v>
      </c>
      <c r="J2916" t="s">
        <v>162</v>
      </c>
      <c r="K2916" t="s">
        <v>24</v>
      </c>
      <c r="L2916" t="s">
        <v>82</v>
      </c>
      <c r="M2916" t="s">
        <v>2588</v>
      </c>
      <c r="N2916" t="s">
        <v>46</v>
      </c>
      <c r="P2916" t="s">
        <v>13169</v>
      </c>
      <c r="Q2916" t="s">
        <v>11849</v>
      </c>
      <c r="R2916">
        <v>1</v>
      </c>
      <c r="S2916" t="s">
        <v>13130</v>
      </c>
    </row>
    <row r="2917" spans="1:19" x14ac:dyDescent="0.25">
      <c r="A2917" t="s">
        <v>2584</v>
      </c>
      <c r="B2917" t="s">
        <v>101</v>
      </c>
      <c r="C2917" t="s">
        <v>76</v>
      </c>
      <c r="D2917" t="s">
        <v>102</v>
      </c>
      <c r="E2917" t="s">
        <v>18</v>
      </c>
      <c r="F2917" t="s">
        <v>2585</v>
      </c>
      <c r="G2917" t="s">
        <v>2586</v>
      </c>
      <c r="H2917" t="s">
        <v>2587</v>
      </c>
      <c r="I2917" t="s">
        <v>34</v>
      </c>
      <c r="J2917" t="s">
        <v>162</v>
      </c>
      <c r="K2917" t="s">
        <v>24</v>
      </c>
      <c r="L2917" t="s">
        <v>82</v>
      </c>
      <c r="M2917" t="s">
        <v>2588</v>
      </c>
      <c r="N2917" t="s">
        <v>46</v>
      </c>
      <c r="P2917" t="s">
        <v>13170</v>
      </c>
      <c r="Q2917" t="s">
        <v>11849</v>
      </c>
      <c r="R2917">
        <v>1</v>
      </c>
      <c r="S2917" t="s">
        <v>13130</v>
      </c>
    </row>
    <row r="2918" spans="1:19" x14ac:dyDescent="0.25">
      <c r="A2918" t="s">
        <v>2584</v>
      </c>
      <c r="B2918" t="s">
        <v>101</v>
      </c>
      <c r="C2918" t="s">
        <v>76</v>
      </c>
      <c r="D2918" t="s">
        <v>102</v>
      </c>
      <c r="E2918" t="s">
        <v>18</v>
      </c>
      <c r="F2918" t="s">
        <v>2585</v>
      </c>
      <c r="G2918" t="s">
        <v>2586</v>
      </c>
      <c r="H2918" t="s">
        <v>2587</v>
      </c>
      <c r="I2918" t="s">
        <v>34</v>
      </c>
      <c r="J2918" t="s">
        <v>162</v>
      </c>
      <c r="K2918" t="s">
        <v>24</v>
      </c>
      <c r="L2918" t="s">
        <v>82</v>
      </c>
      <c r="M2918" t="s">
        <v>2588</v>
      </c>
      <c r="N2918" t="s">
        <v>46</v>
      </c>
      <c r="P2918" t="s">
        <v>13171</v>
      </c>
      <c r="Q2918" t="s">
        <v>11849</v>
      </c>
      <c r="R2918">
        <v>1</v>
      </c>
      <c r="S2918" t="s">
        <v>13130</v>
      </c>
    </row>
    <row r="2919" spans="1:19" x14ac:dyDescent="0.25">
      <c r="A2919" t="s">
        <v>2584</v>
      </c>
      <c r="B2919" t="s">
        <v>101</v>
      </c>
      <c r="C2919" t="s">
        <v>76</v>
      </c>
      <c r="D2919" t="s">
        <v>102</v>
      </c>
      <c r="E2919" t="s">
        <v>18</v>
      </c>
      <c r="F2919" t="s">
        <v>2585</v>
      </c>
      <c r="G2919" t="s">
        <v>2586</v>
      </c>
      <c r="H2919" t="s">
        <v>2587</v>
      </c>
      <c r="I2919" t="s">
        <v>34</v>
      </c>
      <c r="J2919" t="s">
        <v>162</v>
      </c>
      <c r="K2919" t="s">
        <v>24</v>
      </c>
      <c r="L2919" t="s">
        <v>82</v>
      </c>
      <c r="M2919" t="s">
        <v>2588</v>
      </c>
      <c r="N2919" t="s">
        <v>46</v>
      </c>
      <c r="P2919" t="s">
        <v>13172</v>
      </c>
      <c r="Q2919" t="s">
        <v>11849</v>
      </c>
      <c r="R2919">
        <v>1</v>
      </c>
      <c r="S2919" t="s">
        <v>13130</v>
      </c>
    </row>
    <row r="2920" spans="1:19" x14ac:dyDescent="0.25">
      <c r="A2920" t="s">
        <v>2584</v>
      </c>
      <c r="B2920" t="s">
        <v>101</v>
      </c>
      <c r="C2920" t="s">
        <v>76</v>
      </c>
      <c r="D2920" t="s">
        <v>102</v>
      </c>
      <c r="E2920" t="s">
        <v>18</v>
      </c>
      <c r="F2920" t="s">
        <v>2585</v>
      </c>
      <c r="G2920" t="s">
        <v>2586</v>
      </c>
      <c r="H2920" t="s">
        <v>2587</v>
      </c>
      <c r="I2920" t="s">
        <v>34</v>
      </c>
      <c r="J2920" t="s">
        <v>162</v>
      </c>
      <c r="K2920" t="s">
        <v>24</v>
      </c>
      <c r="L2920" t="s">
        <v>82</v>
      </c>
      <c r="M2920" t="s">
        <v>2588</v>
      </c>
      <c r="N2920" t="s">
        <v>46</v>
      </c>
      <c r="P2920" t="s">
        <v>13173</v>
      </c>
      <c r="Q2920" t="s">
        <v>11849</v>
      </c>
      <c r="R2920">
        <v>1</v>
      </c>
      <c r="S2920" t="s">
        <v>13130</v>
      </c>
    </row>
    <row r="2921" spans="1:19" x14ac:dyDescent="0.25">
      <c r="A2921" t="s">
        <v>2584</v>
      </c>
      <c r="B2921" t="s">
        <v>101</v>
      </c>
      <c r="C2921" t="s">
        <v>76</v>
      </c>
      <c r="D2921" t="s">
        <v>102</v>
      </c>
      <c r="E2921" t="s">
        <v>18</v>
      </c>
      <c r="F2921" t="s">
        <v>2585</v>
      </c>
      <c r="G2921" t="s">
        <v>2586</v>
      </c>
      <c r="H2921" t="s">
        <v>2587</v>
      </c>
      <c r="I2921" t="s">
        <v>34</v>
      </c>
      <c r="J2921" t="s">
        <v>162</v>
      </c>
      <c r="K2921" t="s">
        <v>24</v>
      </c>
      <c r="L2921" t="s">
        <v>82</v>
      </c>
      <c r="M2921" t="s">
        <v>2588</v>
      </c>
      <c r="N2921" t="s">
        <v>46</v>
      </c>
      <c r="P2921" t="s">
        <v>13174</v>
      </c>
      <c r="Q2921" t="s">
        <v>11849</v>
      </c>
      <c r="R2921">
        <v>1</v>
      </c>
      <c r="S2921" t="s">
        <v>13130</v>
      </c>
    </row>
    <row r="2922" spans="1:19" x14ac:dyDescent="0.25">
      <c r="A2922" t="s">
        <v>2584</v>
      </c>
      <c r="B2922" t="s">
        <v>101</v>
      </c>
      <c r="C2922" t="s">
        <v>76</v>
      </c>
      <c r="D2922" t="s">
        <v>102</v>
      </c>
      <c r="E2922" t="s">
        <v>18</v>
      </c>
      <c r="F2922" t="s">
        <v>2585</v>
      </c>
      <c r="G2922" t="s">
        <v>2586</v>
      </c>
      <c r="H2922" t="s">
        <v>2587</v>
      </c>
      <c r="I2922" t="s">
        <v>34</v>
      </c>
      <c r="J2922" t="s">
        <v>162</v>
      </c>
      <c r="K2922" t="s">
        <v>24</v>
      </c>
      <c r="L2922" t="s">
        <v>82</v>
      </c>
      <c r="M2922" t="s">
        <v>2588</v>
      </c>
      <c r="N2922" t="s">
        <v>46</v>
      </c>
      <c r="P2922" t="s">
        <v>13175</v>
      </c>
      <c r="Q2922" t="s">
        <v>11849</v>
      </c>
      <c r="R2922">
        <v>1</v>
      </c>
      <c r="S2922" t="s">
        <v>13130</v>
      </c>
    </row>
    <row r="2923" spans="1:19" x14ac:dyDescent="0.25">
      <c r="A2923" t="s">
        <v>2584</v>
      </c>
      <c r="B2923" t="s">
        <v>101</v>
      </c>
      <c r="C2923" t="s">
        <v>76</v>
      </c>
      <c r="D2923" t="s">
        <v>102</v>
      </c>
      <c r="E2923" t="s">
        <v>18</v>
      </c>
      <c r="F2923" t="s">
        <v>2585</v>
      </c>
      <c r="G2923" t="s">
        <v>2586</v>
      </c>
      <c r="H2923" t="s">
        <v>2587</v>
      </c>
      <c r="I2923" t="s">
        <v>34</v>
      </c>
      <c r="J2923" t="s">
        <v>162</v>
      </c>
      <c r="K2923" t="s">
        <v>24</v>
      </c>
      <c r="L2923" t="s">
        <v>82</v>
      </c>
      <c r="M2923" t="s">
        <v>2588</v>
      </c>
      <c r="N2923" t="s">
        <v>46</v>
      </c>
      <c r="P2923" t="s">
        <v>13176</v>
      </c>
      <c r="Q2923" t="s">
        <v>10472</v>
      </c>
      <c r="R2923">
        <v>1</v>
      </c>
      <c r="S2923" t="s">
        <v>13130</v>
      </c>
    </row>
    <row r="2924" spans="1:19" x14ac:dyDescent="0.25">
      <c r="A2924" t="s">
        <v>2584</v>
      </c>
      <c r="B2924" t="s">
        <v>101</v>
      </c>
      <c r="C2924" t="s">
        <v>76</v>
      </c>
      <c r="D2924" t="s">
        <v>102</v>
      </c>
      <c r="E2924" t="s">
        <v>18</v>
      </c>
      <c r="F2924" t="s">
        <v>2585</v>
      </c>
      <c r="G2924" t="s">
        <v>2586</v>
      </c>
      <c r="H2924" t="s">
        <v>2587</v>
      </c>
      <c r="I2924" t="s">
        <v>34</v>
      </c>
      <c r="J2924" t="s">
        <v>162</v>
      </c>
      <c r="K2924" t="s">
        <v>24</v>
      </c>
      <c r="L2924" t="s">
        <v>82</v>
      </c>
      <c r="M2924" t="s">
        <v>2588</v>
      </c>
      <c r="N2924" t="s">
        <v>46</v>
      </c>
      <c r="P2924" t="s">
        <v>13177</v>
      </c>
      <c r="Q2924" t="s">
        <v>10472</v>
      </c>
      <c r="R2924">
        <v>1</v>
      </c>
      <c r="S2924" t="s">
        <v>13130</v>
      </c>
    </row>
    <row r="2925" spans="1:19" x14ac:dyDescent="0.25">
      <c r="A2925" t="s">
        <v>2584</v>
      </c>
      <c r="B2925" t="s">
        <v>101</v>
      </c>
      <c r="C2925" t="s">
        <v>76</v>
      </c>
      <c r="D2925" t="s">
        <v>102</v>
      </c>
      <c r="E2925" t="s">
        <v>18</v>
      </c>
      <c r="F2925" t="s">
        <v>2585</v>
      </c>
      <c r="G2925" t="s">
        <v>2586</v>
      </c>
      <c r="H2925" t="s">
        <v>2587</v>
      </c>
      <c r="I2925" t="s">
        <v>34</v>
      </c>
      <c r="J2925" t="s">
        <v>162</v>
      </c>
      <c r="K2925" t="s">
        <v>24</v>
      </c>
      <c r="L2925" t="s">
        <v>82</v>
      </c>
      <c r="M2925" t="s">
        <v>2588</v>
      </c>
      <c r="N2925" t="s">
        <v>46</v>
      </c>
      <c r="P2925" t="s">
        <v>13178</v>
      </c>
      <c r="Q2925" t="s">
        <v>10472</v>
      </c>
      <c r="R2925">
        <v>1</v>
      </c>
      <c r="S2925" t="s">
        <v>13130</v>
      </c>
    </row>
    <row r="2926" spans="1:19" x14ac:dyDescent="0.25">
      <c r="A2926" t="s">
        <v>2584</v>
      </c>
      <c r="B2926" t="s">
        <v>101</v>
      </c>
      <c r="C2926" t="s">
        <v>76</v>
      </c>
      <c r="D2926" t="s">
        <v>102</v>
      </c>
      <c r="E2926" t="s">
        <v>18</v>
      </c>
      <c r="F2926" t="s">
        <v>2585</v>
      </c>
      <c r="G2926" t="s">
        <v>2586</v>
      </c>
      <c r="H2926" t="s">
        <v>2587</v>
      </c>
      <c r="I2926" t="s">
        <v>34</v>
      </c>
      <c r="J2926" t="s">
        <v>162</v>
      </c>
      <c r="K2926" t="s">
        <v>24</v>
      </c>
      <c r="L2926" t="s">
        <v>82</v>
      </c>
      <c r="M2926" t="s">
        <v>2588</v>
      </c>
      <c r="N2926" t="s">
        <v>46</v>
      </c>
      <c r="P2926" t="s">
        <v>13179</v>
      </c>
      <c r="Q2926" t="s">
        <v>12979</v>
      </c>
      <c r="R2926">
        <v>1</v>
      </c>
      <c r="S2926" t="s">
        <v>13130</v>
      </c>
    </row>
    <row r="2927" spans="1:19" x14ac:dyDescent="0.25">
      <c r="A2927" t="s">
        <v>2584</v>
      </c>
      <c r="B2927" t="s">
        <v>101</v>
      </c>
      <c r="C2927" t="s">
        <v>76</v>
      </c>
      <c r="D2927" t="s">
        <v>102</v>
      </c>
      <c r="E2927" t="s">
        <v>18</v>
      </c>
      <c r="F2927" t="s">
        <v>2585</v>
      </c>
      <c r="G2927" t="s">
        <v>2586</v>
      </c>
      <c r="H2927" t="s">
        <v>2587</v>
      </c>
      <c r="I2927" t="s">
        <v>34</v>
      </c>
      <c r="J2927" t="s">
        <v>162</v>
      </c>
      <c r="K2927" t="s">
        <v>24</v>
      </c>
      <c r="L2927" t="s">
        <v>82</v>
      </c>
      <c r="M2927" t="s">
        <v>2588</v>
      </c>
      <c r="N2927" t="s">
        <v>46</v>
      </c>
      <c r="P2927" t="s">
        <v>13180</v>
      </c>
      <c r="Q2927" t="s">
        <v>12979</v>
      </c>
      <c r="R2927">
        <v>1</v>
      </c>
      <c r="S2927" t="s">
        <v>13130</v>
      </c>
    </row>
    <row r="2928" spans="1:19" x14ac:dyDescent="0.25">
      <c r="A2928" t="s">
        <v>2584</v>
      </c>
      <c r="B2928" t="s">
        <v>101</v>
      </c>
      <c r="C2928" t="s">
        <v>76</v>
      </c>
      <c r="D2928" t="s">
        <v>102</v>
      </c>
      <c r="E2928" t="s">
        <v>18</v>
      </c>
      <c r="F2928" t="s">
        <v>2585</v>
      </c>
      <c r="G2928" t="s">
        <v>2586</v>
      </c>
      <c r="H2928" t="s">
        <v>2587</v>
      </c>
      <c r="I2928" t="s">
        <v>34</v>
      </c>
      <c r="J2928" t="s">
        <v>162</v>
      </c>
      <c r="K2928" t="s">
        <v>24</v>
      </c>
      <c r="L2928" t="s">
        <v>82</v>
      </c>
      <c r="M2928" t="s">
        <v>2588</v>
      </c>
      <c r="N2928" t="s">
        <v>46</v>
      </c>
      <c r="P2928" t="s">
        <v>13181</v>
      </c>
      <c r="Q2928" t="s">
        <v>12979</v>
      </c>
      <c r="R2928">
        <v>1</v>
      </c>
      <c r="S2928" t="s">
        <v>13130</v>
      </c>
    </row>
    <row r="2929" spans="1:19" x14ac:dyDescent="0.25">
      <c r="A2929" t="s">
        <v>8886</v>
      </c>
      <c r="B2929" t="s">
        <v>8887</v>
      </c>
      <c r="C2929" t="s">
        <v>76</v>
      </c>
      <c r="D2929" t="s">
        <v>2328</v>
      </c>
      <c r="E2929" t="s">
        <v>18</v>
      </c>
      <c r="F2929" t="s">
        <v>8888</v>
      </c>
      <c r="G2929" t="s">
        <v>8889</v>
      </c>
      <c r="H2929" t="s">
        <v>8890</v>
      </c>
      <c r="I2929" t="s">
        <v>34</v>
      </c>
      <c r="J2929" t="s">
        <v>669</v>
      </c>
      <c r="K2929" t="s">
        <v>24</v>
      </c>
      <c r="L2929" t="s">
        <v>44</v>
      </c>
      <c r="M2929" t="s">
        <v>8891</v>
      </c>
      <c r="N2929" t="s">
        <v>46</v>
      </c>
      <c r="P2929" t="s">
        <v>13182</v>
      </c>
      <c r="Q2929" t="s">
        <v>11152</v>
      </c>
      <c r="R2929">
        <v>2</v>
      </c>
      <c r="S2929" t="s">
        <v>13183</v>
      </c>
    </row>
    <row r="2930" spans="1:19" x14ac:dyDescent="0.25">
      <c r="A2930" t="s">
        <v>8886</v>
      </c>
      <c r="B2930" t="s">
        <v>8887</v>
      </c>
      <c r="C2930" t="s">
        <v>76</v>
      </c>
      <c r="D2930" t="s">
        <v>2328</v>
      </c>
      <c r="E2930" t="s">
        <v>18</v>
      </c>
      <c r="F2930" t="s">
        <v>8888</v>
      </c>
      <c r="G2930" t="s">
        <v>8889</v>
      </c>
      <c r="H2930" t="s">
        <v>8890</v>
      </c>
      <c r="I2930" t="s">
        <v>34</v>
      </c>
      <c r="J2930" t="s">
        <v>669</v>
      </c>
      <c r="K2930" t="s">
        <v>24</v>
      </c>
      <c r="L2930" t="s">
        <v>44</v>
      </c>
      <c r="M2930" t="s">
        <v>8891</v>
      </c>
      <c r="N2930" t="s">
        <v>46</v>
      </c>
      <c r="P2930" t="s">
        <v>13184</v>
      </c>
      <c r="Q2930" t="s">
        <v>10487</v>
      </c>
      <c r="R2930">
        <v>1</v>
      </c>
      <c r="S2930" t="s">
        <v>13183</v>
      </c>
    </row>
    <row r="2931" spans="1:19" x14ac:dyDescent="0.25">
      <c r="A2931" t="s">
        <v>8886</v>
      </c>
      <c r="B2931" t="s">
        <v>8887</v>
      </c>
      <c r="C2931" t="s">
        <v>76</v>
      </c>
      <c r="D2931" t="s">
        <v>2328</v>
      </c>
      <c r="E2931" t="s">
        <v>18</v>
      </c>
      <c r="F2931" t="s">
        <v>8888</v>
      </c>
      <c r="G2931" t="s">
        <v>8889</v>
      </c>
      <c r="H2931" t="s">
        <v>8890</v>
      </c>
      <c r="I2931" t="s">
        <v>34</v>
      </c>
      <c r="J2931" t="s">
        <v>669</v>
      </c>
      <c r="K2931" t="s">
        <v>24</v>
      </c>
      <c r="L2931" t="s">
        <v>44</v>
      </c>
      <c r="M2931" t="s">
        <v>8891</v>
      </c>
      <c r="N2931" t="s">
        <v>46</v>
      </c>
      <c r="P2931" t="s">
        <v>13185</v>
      </c>
      <c r="Q2931" t="s">
        <v>10487</v>
      </c>
      <c r="R2931">
        <v>1</v>
      </c>
      <c r="S2931" t="s">
        <v>13183</v>
      </c>
    </row>
    <row r="2932" spans="1:19" x14ac:dyDescent="0.25">
      <c r="A2932" t="s">
        <v>8886</v>
      </c>
      <c r="B2932" t="s">
        <v>8887</v>
      </c>
      <c r="C2932" t="s">
        <v>76</v>
      </c>
      <c r="D2932" t="s">
        <v>2328</v>
      </c>
      <c r="E2932" t="s">
        <v>18</v>
      </c>
      <c r="F2932" t="s">
        <v>8888</v>
      </c>
      <c r="G2932" t="s">
        <v>8889</v>
      </c>
      <c r="H2932" t="s">
        <v>8890</v>
      </c>
      <c r="I2932" t="s">
        <v>34</v>
      </c>
      <c r="J2932" t="s">
        <v>669</v>
      </c>
      <c r="K2932" t="s">
        <v>24</v>
      </c>
      <c r="L2932" t="s">
        <v>44</v>
      </c>
      <c r="M2932" t="s">
        <v>8891</v>
      </c>
      <c r="N2932" t="s">
        <v>46</v>
      </c>
      <c r="P2932" t="s">
        <v>10417</v>
      </c>
      <c r="Q2932" t="s">
        <v>11192</v>
      </c>
      <c r="R2932">
        <v>1</v>
      </c>
      <c r="S2932" t="s">
        <v>13183</v>
      </c>
    </row>
    <row r="2933" spans="1:19" x14ac:dyDescent="0.25">
      <c r="A2933" t="s">
        <v>8886</v>
      </c>
      <c r="B2933" t="s">
        <v>8887</v>
      </c>
      <c r="C2933" t="s">
        <v>76</v>
      </c>
      <c r="D2933" t="s">
        <v>2328</v>
      </c>
      <c r="E2933" t="s">
        <v>18</v>
      </c>
      <c r="F2933" t="s">
        <v>8888</v>
      </c>
      <c r="G2933" t="s">
        <v>8889</v>
      </c>
      <c r="H2933" t="s">
        <v>8890</v>
      </c>
      <c r="I2933" t="s">
        <v>34</v>
      </c>
      <c r="J2933" t="s">
        <v>669</v>
      </c>
      <c r="K2933" t="s">
        <v>24</v>
      </c>
      <c r="L2933" t="s">
        <v>44</v>
      </c>
      <c r="M2933" t="s">
        <v>8891</v>
      </c>
      <c r="N2933" t="s">
        <v>46</v>
      </c>
      <c r="P2933" t="s">
        <v>13186</v>
      </c>
      <c r="Q2933" t="s">
        <v>11095</v>
      </c>
      <c r="R2933">
        <v>1</v>
      </c>
      <c r="S2933" t="s">
        <v>13183</v>
      </c>
    </row>
    <row r="2934" spans="1:19" x14ac:dyDescent="0.25">
      <c r="A2934" t="s">
        <v>1200</v>
      </c>
      <c r="B2934" t="s">
        <v>1032</v>
      </c>
      <c r="C2934" t="s">
        <v>16</v>
      </c>
      <c r="D2934" t="s">
        <v>102</v>
      </c>
      <c r="E2934" t="s">
        <v>695</v>
      </c>
      <c r="F2934" t="s">
        <v>1201</v>
      </c>
      <c r="G2934" t="s">
        <v>1202</v>
      </c>
      <c r="H2934" t="s">
        <v>1203</v>
      </c>
      <c r="I2934" t="s">
        <v>34</v>
      </c>
      <c r="J2934" t="s">
        <v>568</v>
      </c>
      <c r="K2934" t="s">
        <v>24</v>
      </c>
      <c r="L2934" t="s">
        <v>82</v>
      </c>
      <c r="M2934" t="s">
        <v>1204</v>
      </c>
      <c r="N2934" t="s">
        <v>46</v>
      </c>
      <c r="P2934" t="s">
        <v>13187</v>
      </c>
      <c r="Q2934" t="s">
        <v>10255</v>
      </c>
      <c r="R2934">
        <v>1</v>
      </c>
      <c r="S2934" t="s">
        <v>13188</v>
      </c>
    </row>
    <row r="2935" spans="1:19" x14ac:dyDescent="0.25">
      <c r="A2935" t="s">
        <v>1200</v>
      </c>
      <c r="B2935" t="s">
        <v>1032</v>
      </c>
      <c r="C2935" t="s">
        <v>16</v>
      </c>
      <c r="D2935" t="s">
        <v>102</v>
      </c>
      <c r="E2935" t="s">
        <v>695</v>
      </c>
      <c r="F2935" t="s">
        <v>1201</v>
      </c>
      <c r="G2935" t="s">
        <v>1202</v>
      </c>
      <c r="H2935" t="s">
        <v>1203</v>
      </c>
      <c r="I2935" t="s">
        <v>34</v>
      </c>
      <c r="J2935" t="s">
        <v>568</v>
      </c>
      <c r="K2935" t="s">
        <v>24</v>
      </c>
      <c r="L2935" t="s">
        <v>82</v>
      </c>
      <c r="M2935" t="s">
        <v>1204</v>
      </c>
      <c r="N2935" t="s">
        <v>46</v>
      </c>
      <c r="P2935" t="s">
        <v>13189</v>
      </c>
      <c r="Q2935" t="s">
        <v>10255</v>
      </c>
      <c r="R2935">
        <v>1</v>
      </c>
      <c r="S2935" t="s">
        <v>13188</v>
      </c>
    </row>
    <row r="2936" spans="1:19" x14ac:dyDescent="0.25">
      <c r="A2936" t="s">
        <v>1200</v>
      </c>
      <c r="B2936" t="s">
        <v>1032</v>
      </c>
      <c r="C2936" t="s">
        <v>16</v>
      </c>
      <c r="D2936" t="s">
        <v>102</v>
      </c>
      <c r="E2936" t="s">
        <v>695</v>
      </c>
      <c r="F2936" t="s">
        <v>1201</v>
      </c>
      <c r="G2936" t="s">
        <v>1202</v>
      </c>
      <c r="H2936" t="s">
        <v>1203</v>
      </c>
      <c r="I2936" t="s">
        <v>34</v>
      </c>
      <c r="J2936" t="s">
        <v>568</v>
      </c>
      <c r="K2936" t="s">
        <v>24</v>
      </c>
      <c r="L2936" t="s">
        <v>82</v>
      </c>
      <c r="M2936" t="s">
        <v>1204</v>
      </c>
      <c r="N2936" t="s">
        <v>46</v>
      </c>
      <c r="P2936" t="s">
        <v>13190</v>
      </c>
      <c r="Q2936" t="s">
        <v>10255</v>
      </c>
      <c r="R2936">
        <v>1</v>
      </c>
      <c r="S2936" t="s">
        <v>13188</v>
      </c>
    </row>
    <row r="2937" spans="1:19" x14ac:dyDescent="0.25">
      <c r="A2937" t="s">
        <v>1200</v>
      </c>
      <c r="B2937" t="s">
        <v>1032</v>
      </c>
      <c r="C2937" t="s">
        <v>16</v>
      </c>
      <c r="D2937" t="s">
        <v>102</v>
      </c>
      <c r="E2937" t="s">
        <v>695</v>
      </c>
      <c r="F2937" t="s">
        <v>1201</v>
      </c>
      <c r="G2937" t="s">
        <v>1202</v>
      </c>
      <c r="H2937" t="s">
        <v>1203</v>
      </c>
      <c r="I2937" t="s">
        <v>34</v>
      </c>
      <c r="J2937" t="s">
        <v>568</v>
      </c>
      <c r="K2937" t="s">
        <v>24</v>
      </c>
      <c r="L2937" t="s">
        <v>82</v>
      </c>
      <c r="M2937" t="s">
        <v>1204</v>
      </c>
      <c r="N2937" t="s">
        <v>46</v>
      </c>
      <c r="P2937" t="s">
        <v>13191</v>
      </c>
      <c r="Q2937" t="s">
        <v>10255</v>
      </c>
      <c r="R2937">
        <v>1</v>
      </c>
      <c r="S2937" t="s">
        <v>13188</v>
      </c>
    </row>
    <row r="2938" spans="1:19" x14ac:dyDescent="0.25">
      <c r="A2938" t="s">
        <v>1200</v>
      </c>
      <c r="B2938" t="s">
        <v>1032</v>
      </c>
      <c r="C2938" t="s">
        <v>16</v>
      </c>
      <c r="D2938" t="s">
        <v>102</v>
      </c>
      <c r="E2938" t="s">
        <v>695</v>
      </c>
      <c r="F2938" t="s">
        <v>1201</v>
      </c>
      <c r="G2938" t="s">
        <v>1202</v>
      </c>
      <c r="H2938" t="s">
        <v>1203</v>
      </c>
      <c r="I2938" t="s">
        <v>34</v>
      </c>
      <c r="J2938" t="s">
        <v>568</v>
      </c>
      <c r="K2938" t="s">
        <v>24</v>
      </c>
      <c r="L2938" t="s">
        <v>82</v>
      </c>
      <c r="M2938" t="s">
        <v>1204</v>
      </c>
      <c r="N2938" t="s">
        <v>46</v>
      </c>
      <c r="P2938" t="s">
        <v>13192</v>
      </c>
      <c r="Q2938" t="s">
        <v>10255</v>
      </c>
      <c r="R2938">
        <v>1</v>
      </c>
      <c r="S2938" t="s">
        <v>13188</v>
      </c>
    </row>
    <row r="2939" spans="1:19" x14ac:dyDescent="0.25">
      <c r="A2939" t="s">
        <v>1200</v>
      </c>
      <c r="B2939" t="s">
        <v>1032</v>
      </c>
      <c r="C2939" t="s">
        <v>16</v>
      </c>
      <c r="D2939" t="s">
        <v>102</v>
      </c>
      <c r="E2939" t="s">
        <v>695</v>
      </c>
      <c r="F2939" t="s">
        <v>1201</v>
      </c>
      <c r="G2939" t="s">
        <v>1202</v>
      </c>
      <c r="H2939" t="s">
        <v>1203</v>
      </c>
      <c r="I2939" t="s">
        <v>34</v>
      </c>
      <c r="J2939" t="s">
        <v>568</v>
      </c>
      <c r="K2939" t="s">
        <v>24</v>
      </c>
      <c r="L2939" t="s">
        <v>82</v>
      </c>
      <c r="M2939" t="s">
        <v>1204</v>
      </c>
      <c r="N2939" t="s">
        <v>46</v>
      </c>
      <c r="P2939" t="s">
        <v>13193</v>
      </c>
      <c r="Q2939" t="s">
        <v>10297</v>
      </c>
      <c r="R2939">
        <v>1</v>
      </c>
      <c r="S2939" t="s">
        <v>13188</v>
      </c>
    </row>
    <row r="2940" spans="1:19" x14ac:dyDescent="0.25">
      <c r="A2940" t="s">
        <v>1200</v>
      </c>
      <c r="B2940" t="s">
        <v>1032</v>
      </c>
      <c r="C2940" t="s">
        <v>16</v>
      </c>
      <c r="D2940" t="s">
        <v>102</v>
      </c>
      <c r="E2940" t="s">
        <v>695</v>
      </c>
      <c r="F2940" t="s">
        <v>1201</v>
      </c>
      <c r="G2940" t="s">
        <v>1202</v>
      </c>
      <c r="H2940" t="s">
        <v>1203</v>
      </c>
      <c r="I2940" t="s">
        <v>34</v>
      </c>
      <c r="J2940" t="s">
        <v>568</v>
      </c>
      <c r="K2940" t="s">
        <v>24</v>
      </c>
      <c r="L2940" t="s">
        <v>82</v>
      </c>
      <c r="M2940" t="s">
        <v>1204</v>
      </c>
      <c r="N2940" t="s">
        <v>46</v>
      </c>
      <c r="P2940" t="s">
        <v>13194</v>
      </c>
      <c r="Q2940" t="s">
        <v>10377</v>
      </c>
      <c r="R2940">
        <v>1</v>
      </c>
      <c r="S2940" t="s">
        <v>13188</v>
      </c>
    </row>
    <row r="2941" spans="1:19" x14ac:dyDescent="0.25">
      <c r="A2941" t="s">
        <v>1200</v>
      </c>
      <c r="B2941" t="s">
        <v>1032</v>
      </c>
      <c r="C2941" t="s">
        <v>16</v>
      </c>
      <c r="D2941" t="s">
        <v>102</v>
      </c>
      <c r="E2941" t="s">
        <v>695</v>
      </c>
      <c r="F2941" t="s">
        <v>1201</v>
      </c>
      <c r="G2941" t="s">
        <v>1202</v>
      </c>
      <c r="H2941" t="s">
        <v>1203</v>
      </c>
      <c r="I2941" t="s">
        <v>34</v>
      </c>
      <c r="J2941" t="s">
        <v>568</v>
      </c>
      <c r="K2941" t="s">
        <v>24</v>
      </c>
      <c r="L2941" t="s">
        <v>82</v>
      </c>
      <c r="M2941" t="s">
        <v>1204</v>
      </c>
      <c r="N2941" t="s">
        <v>46</v>
      </c>
      <c r="P2941" t="s">
        <v>11030</v>
      </c>
      <c r="Q2941" t="s">
        <v>10377</v>
      </c>
      <c r="R2941">
        <v>1</v>
      </c>
      <c r="S2941" t="s">
        <v>13188</v>
      </c>
    </row>
    <row r="2942" spans="1:19" x14ac:dyDescent="0.25">
      <c r="A2942" t="s">
        <v>1200</v>
      </c>
      <c r="B2942" t="s">
        <v>1032</v>
      </c>
      <c r="C2942" t="s">
        <v>16</v>
      </c>
      <c r="D2942" t="s">
        <v>102</v>
      </c>
      <c r="E2942" t="s">
        <v>695</v>
      </c>
      <c r="F2942" t="s">
        <v>1201</v>
      </c>
      <c r="G2942" t="s">
        <v>1202</v>
      </c>
      <c r="H2942" t="s">
        <v>1203</v>
      </c>
      <c r="I2942" t="s">
        <v>34</v>
      </c>
      <c r="J2942" t="s">
        <v>568</v>
      </c>
      <c r="K2942" t="s">
        <v>24</v>
      </c>
      <c r="L2942" t="s">
        <v>82</v>
      </c>
      <c r="M2942" t="s">
        <v>1204</v>
      </c>
      <c r="N2942" t="s">
        <v>46</v>
      </c>
      <c r="P2942" t="s">
        <v>13195</v>
      </c>
      <c r="Q2942" t="s">
        <v>10377</v>
      </c>
      <c r="R2942">
        <v>1</v>
      </c>
      <c r="S2942" t="s">
        <v>13188</v>
      </c>
    </row>
    <row r="2943" spans="1:19" x14ac:dyDescent="0.25">
      <c r="A2943" t="s">
        <v>1200</v>
      </c>
      <c r="B2943" t="s">
        <v>1032</v>
      </c>
      <c r="C2943" t="s">
        <v>16</v>
      </c>
      <c r="D2943" t="s">
        <v>102</v>
      </c>
      <c r="E2943" t="s">
        <v>695</v>
      </c>
      <c r="F2943" t="s">
        <v>1201</v>
      </c>
      <c r="G2943" t="s">
        <v>1202</v>
      </c>
      <c r="H2943" t="s">
        <v>1203</v>
      </c>
      <c r="I2943" t="s">
        <v>34</v>
      </c>
      <c r="J2943" t="s">
        <v>568</v>
      </c>
      <c r="K2943" t="s">
        <v>24</v>
      </c>
      <c r="L2943" t="s">
        <v>82</v>
      </c>
      <c r="M2943" t="s">
        <v>1204</v>
      </c>
      <c r="N2943" t="s">
        <v>46</v>
      </c>
      <c r="P2943" t="s">
        <v>11035</v>
      </c>
      <c r="Q2943" t="s">
        <v>10377</v>
      </c>
      <c r="R2943">
        <v>1</v>
      </c>
      <c r="S2943" t="s">
        <v>13188</v>
      </c>
    </row>
    <row r="2944" spans="1:19" x14ac:dyDescent="0.25">
      <c r="A2944" t="s">
        <v>1200</v>
      </c>
      <c r="B2944" t="s">
        <v>1032</v>
      </c>
      <c r="C2944" t="s">
        <v>16</v>
      </c>
      <c r="D2944" t="s">
        <v>102</v>
      </c>
      <c r="E2944" t="s">
        <v>695</v>
      </c>
      <c r="F2944" t="s">
        <v>1201</v>
      </c>
      <c r="G2944" t="s">
        <v>1202</v>
      </c>
      <c r="H2944" t="s">
        <v>1203</v>
      </c>
      <c r="I2944" t="s">
        <v>34</v>
      </c>
      <c r="J2944" t="s">
        <v>568</v>
      </c>
      <c r="K2944" t="s">
        <v>24</v>
      </c>
      <c r="L2944" t="s">
        <v>82</v>
      </c>
      <c r="M2944" t="s">
        <v>1204</v>
      </c>
      <c r="N2944" t="s">
        <v>46</v>
      </c>
      <c r="P2944" t="s">
        <v>13196</v>
      </c>
      <c r="Q2944" t="s">
        <v>10422</v>
      </c>
      <c r="R2944">
        <v>1</v>
      </c>
      <c r="S2944" t="s">
        <v>13188</v>
      </c>
    </row>
    <row r="2945" spans="1:19" x14ac:dyDescent="0.25">
      <c r="A2945" t="s">
        <v>1200</v>
      </c>
      <c r="B2945" t="s">
        <v>1032</v>
      </c>
      <c r="C2945" t="s">
        <v>16</v>
      </c>
      <c r="D2945" t="s">
        <v>102</v>
      </c>
      <c r="E2945" t="s">
        <v>695</v>
      </c>
      <c r="F2945" t="s">
        <v>1201</v>
      </c>
      <c r="G2945" t="s">
        <v>1202</v>
      </c>
      <c r="H2945" t="s">
        <v>1203</v>
      </c>
      <c r="I2945" t="s">
        <v>34</v>
      </c>
      <c r="J2945" t="s">
        <v>568</v>
      </c>
      <c r="K2945" t="s">
        <v>24</v>
      </c>
      <c r="L2945" t="s">
        <v>82</v>
      </c>
      <c r="M2945" t="s">
        <v>1204</v>
      </c>
      <c r="N2945" t="s">
        <v>46</v>
      </c>
      <c r="P2945" t="s">
        <v>13197</v>
      </c>
      <c r="Q2945" t="s">
        <v>10650</v>
      </c>
      <c r="R2945">
        <v>1</v>
      </c>
      <c r="S2945" t="s">
        <v>13188</v>
      </c>
    </row>
    <row r="2946" spans="1:19" x14ac:dyDescent="0.25">
      <c r="A2946" t="s">
        <v>1200</v>
      </c>
      <c r="B2946" t="s">
        <v>1032</v>
      </c>
      <c r="C2946" t="s">
        <v>16</v>
      </c>
      <c r="D2946" t="s">
        <v>102</v>
      </c>
      <c r="E2946" t="s">
        <v>695</v>
      </c>
      <c r="F2946" t="s">
        <v>1201</v>
      </c>
      <c r="G2946" t="s">
        <v>1202</v>
      </c>
      <c r="H2946" t="s">
        <v>1203</v>
      </c>
      <c r="I2946" t="s">
        <v>34</v>
      </c>
      <c r="J2946" t="s">
        <v>568</v>
      </c>
      <c r="K2946" t="s">
        <v>24</v>
      </c>
      <c r="L2946" t="s">
        <v>82</v>
      </c>
      <c r="M2946" t="s">
        <v>1204</v>
      </c>
      <c r="N2946" t="s">
        <v>46</v>
      </c>
      <c r="P2946" t="s">
        <v>13198</v>
      </c>
      <c r="Q2946" t="s">
        <v>10650</v>
      </c>
      <c r="R2946">
        <v>1</v>
      </c>
      <c r="S2946" t="s">
        <v>13188</v>
      </c>
    </row>
    <row r="2947" spans="1:19" x14ac:dyDescent="0.25">
      <c r="A2947" t="s">
        <v>1200</v>
      </c>
      <c r="B2947" t="s">
        <v>1032</v>
      </c>
      <c r="C2947" t="s">
        <v>16</v>
      </c>
      <c r="D2947" t="s">
        <v>102</v>
      </c>
      <c r="E2947" t="s">
        <v>695</v>
      </c>
      <c r="F2947" t="s">
        <v>1201</v>
      </c>
      <c r="G2947" t="s">
        <v>1202</v>
      </c>
      <c r="H2947" t="s">
        <v>1203</v>
      </c>
      <c r="I2947" t="s">
        <v>34</v>
      </c>
      <c r="J2947" t="s">
        <v>568</v>
      </c>
      <c r="K2947" t="s">
        <v>24</v>
      </c>
      <c r="L2947" t="s">
        <v>82</v>
      </c>
      <c r="M2947" t="s">
        <v>1204</v>
      </c>
      <c r="N2947" t="s">
        <v>46</v>
      </c>
      <c r="P2947" t="s">
        <v>13199</v>
      </c>
      <c r="Q2947" t="s">
        <v>10650</v>
      </c>
      <c r="R2947">
        <v>1</v>
      </c>
      <c r="S2947" t="s">
        <v>13188</v>
      </c>
    </row>
    <row r="2948" spans="1:19" x14ac:dyDescent="0.25">
      <c r="A2948" t="s">
        <v>1200</v>
      </c>
      <c r="B2948" t="s">
        <v>1032</v>
      </c>
      <c r="C2948" t="s">
        <v>16</v>
      </c>
      <c r="D2948" t="s">
        <v>102</v>
      </c>
      <c r="E2948" t="s">
        <v>695</v>
      </c>
      <c r="F2948" t="s">
        <v>1201</v>
      </c>
      <c r="G2948" t="s">
        <v>1202</v>
      </c>
      <c r="H2948" t="s">
        <v>1203</v>
      </c>
      <c r="I2948" t="s">
        <v>34</v>
      </c>
      <c r="J2948" t="s">
        <v>568</v>
      </c>
      <c r="K2948" t="s">
        <v>24</v>
      </c>
      <c r="L2948" t="s">
        <v>82</v>
      </c>
      <c r="M2948" t="s">
        <v>1204</v>
      </c>
      <c r="N2948" t="s">
        <v>46</v>
      </c>
      <c r="P2948" t="s">
        <v>13200</v>
      </c>
      <c r="Q2948" t="s">
        <v>10650</v>
      </c>
      <c r="R2948">
        <v>1</v>
      </c>
      <c r="S2948" t="s">
        <v>13188</v>
      </c>
    </row>
    <row r="2949" spans="1:19" x14ac:dyDescent="0.25">
      <c r="A2949" t="s">
        <v>1200</v>
      </c>
      <c r="B2949" t="s">
        <v>1032</v>
      </c>
      <c r="C2949" t="s">
        <v>16</v>
      </c>
      <c r="D2949" t="s">
        <v>102</v>
      </c>
      <c r="E2949" t="s">
        <v>695</v>
      </c>
      <c r="F2949" t="s">
        <v>1201</v>
      </c>
      <c r="G2949" t="s">
        <v>1202</v>
      </c>
      <c r="H2949" t="s">
        <v>1203</v>
      </c>
      <c r="I2949" t="s">
        <v>34</v>
      </c>
      <c r="J2949" t="s">
        <v>568</v>
      </c>
      <c r="K2949" t="s">
        <v>24</v>
      </c>
      <c r="L2949" t="s">
        <v>82</v>
      </c>
      <c r="M2949" t="s">
        <v>1204</v>
      </c>
      <c r="N2949" t="s">
        <v>46</v>
      </c>
      <c r="P2949" t="s">
        <v>13201</v>
      </c>
      <c r="Q2949" t="s">
        <v>11861</v>
      </c>
      <c r="R2949">
        <v>1</v>
      </c>
      <c r="S2949" t="s">
        <v>13188</v>
      </c>
    </row>
    <row r="2950" spans="1:19" x14ac:dyDescent="0.25">
      <c r="A2950" t="s">
        <v>1200</v>
      </c>
      <c r="B2950" t="s">
        <v>1032</v>
      </c>
      <c r="C2950" t="s">
        <v>16</v>
      </c>
      <c r="D2950" t="s">
        <v>102</v>
      </c>
      <c r="E2950" t="s">
        <v>695</v>
      </c>
      <c r="F2950" t="s">
        <v>1201</v>
      </c>
      <c r="G2950" t="s">
        <v>1202</v>
      </c>
      <c r="H2950" t="s">
        <v>1203</v>
      </c>
      <c r="I2950" t="s">
        <v>34</v>
      </c>
      <c r="J2950" t="s">
        <v>568</v>
      </c>
      <c r="K2950" t="s">
        <v>24</v>
      </c>
      <c r="L2950" t="s">
        <v>82</v>
      </c>
      <c r="M2950" t="s">
        <v>1204</v>
      </c>
      <c r="N2950" t="s">
        <v>46</v>
      </c>
      <c r="P2950" t="s">
        <v>13202</v>
      </c>
      <c r="Q2950" t="s">
        <v>11861</v>
      </c>
      <c r="R2950">
        <v>1</v>
      </c>
      <c r="S2950" t="s">
        <v>13188</v>
      </c>
    </row>
    <row r="2951" spans="1:19" x14ac:dyDescent="0.25">
      <c r="A2951" t="s">
        <v>1200</v>
      </c>
      <c r="B2951" t="s">
        <v>1032</v>
      </c>
      <c r="C2951" t="s">
        <v>16</v>
      </c>
      <c r="D2951" t="s">
        <v>102</v>
      </c>
      <c r="E2951" t="s">
        <v>695</v>
      </c>
      <c r="F2951" t="s">
        <v>1201</v>
      </c>
      <c r="G2951" t="s">
        <v>1202</v>
      </c>
      <c r="H2951" t="s">
        <v>1203</v>
      </c>
      <c r="I2951" t="s">
        <v>34</v>
      </c>
      <c r="J2951" t="s">
        <v>568</v>
      </c>
      <c r="K2951" t="s">
        <v>24</v>
      </c>
      <c r="L2951" t="s">
        <v>82</v>
      </c>
      <c r="M2951" t="s">
        <v>1204</v>
      </c>
      <c r="N2951" t="s">
        <v>46</v>
      </c>
      <c r="P2951" t="s">
        <v>13203</v>
      </c>
      <c r="Q2951" t="s">
        <v>11861</v>
      </c>
      <c r="R2951">
        <v>1</v>
      </c>
      <c r="S2951" t="s">
        <v>13188</v>
      </c>
    </row>
    <row r="2952" spans="1:19" x14ac:dyDescent="0.25">
      <c r="A2952" t="s">
        <v>1200</v>
      </c>
      <c r="B2952" t="s">
        <v>1032</v>
      </c>
      <c r="C2952" t="s">
        <v>16</v>
      </c>
      <c r="D2952" t="s">
        <v>102</v>
      </c>
      <c r="E2952" t="s">
        <v>695</v>
      </c>
      <c r="F2952" t="s">
        <v>1201</v>
      </c>
      <c r="G2952" t="s">
        <v>1202</v>
      </c>
      <c r="H2952" t="s">
        <v>1203</v>
      </c>
      <c r="I2952" t="s">
        <v>34</v>
      </c>
      <c r="J2952" t="s">
        <v>568</v>
      </c>
      <c r="K2952" t="s">
        <v>24</v>
      </c>
      <c r="L2952" t="s">
        <v>82</v>
      </c>
      <c r="M2952" t="s">
        <v>1204</v>
      </c>
      <c r="N2952" t="s">
        <v>46</v>
      </c>
      <c r="P2952" t="s">
        <v>13204</v>
      </c>
      <c r="Q2952" t="s">
        <v>11861</v>
      </c>
      <c r="R2952">
        <v>1</v>
      </c>
      <c r="S2952" t="s">
        <v>13188</v>
      </c>
    </row>
    <row r="2953" spans="1:19" x14ac:dyDescent="0.25">
      <c r="A2953" t="s">
        <v>1200</v>
      </c>
      <c r="B2953" t="s">
        <v>1032</v>
      </c>
      <c r="C2953" t="s">
        <v>16</v>
      </c>
      <c r="D2953" t="s">
        <v>102</v>
      </c>
      <c r="E2953" t="s">
        <v>695</v>
      </c>
      <c r="F2953" t="s">
        <v>1201</v>
      </c>
      <c r="G2953" t="s">
        <v>1202</v>
      </c>
      <c r="H2953" t="s">
        <v>1203</v>
      </c>
      <c r="I2953" t="s">
        <v>34</v>
      </c>
      <c r="J2953" t="s">
        <v>568</v>
      </c>
      <c r="K2953" t="s">
        <v>24</v>
      </c>
      <c r="L2953" t="s">
        <v>82</v>
      </c>
      <c r="M2953" t="s">
        <v>1204</v>
      </c>
      <c r="N2953" t="s">
        <v>46</v>
      </c>
      <c r="P2953" t="s">
        <v>10637</v>
      </c>
      <c r="Q2953" t="s">
        <v>11861</v>
      </c>
      <c r="R2953">
        <v>1</v>
      </c>
      <c r="S2953" t="s">
        <v>13188</v>
      </c>
    </row>
    <row r="2954" spans="1:19" x14ac:dyDescent="0.25">
      <c r="A2954" t="s">
        <v>1200</v>
      </c>
      <c r="B2954" t="s">
        <v>1032</v>
      </c>
      <c r="C2954" t="s">
        <v>16</v>
      </c>
      <c r="D2954" t="s">
        <v>102</v>
      </c>
      <c r="E2954" t="s">
        <v>695</v>
      </c>
      <c r="F2954" t="s">
        <v>1201</v>
      </c>
      <c r="G2954" t="s">
        <v>1202</v>
      </c>
      <c r="H2954" t="s">
        <v>1203</v>
      </c>
      <c r="I2954" t="s">
        <v>34</v>
      </c>
      <c r="J2954" t="s">
        <v>568</v>
      </c>
      <c r="K2954" t="s">
        <v>24</v>
      </c>
      <c r="L2954" t="s">
        <v>82</v>
      </c>
      <c r="M2954" t="s">
        <v>1204</v>
      </c>
      <c r="N2954" t="s">
        <v>46</v>
      </c>
      <c r="P2954" t="s">
        <v>4652</v>
      </c>
      <c r="Q2954" t="s">
        <v>10676</v>
      </c>
      <c r="R2954">
        <v>1</v>
      </c>
      <c r="S2954" t="s">
        <v>13188</v>
      </c>
    </row>
    <row r="2955" spans="1:19" x14ac:dyDescent="0.25">
      <c r="A2955" t="s">
        <v>1200</v>
      </c>
      <c r="B2955" t="s">
        <v>1032</v>
      </c>
      <c r="C2955" t="s">
        <v>16</v>
      </c>
      <c r="D2955" t="s">
        <v>102</v>
      </c>
      <c r="E2955" t="s">
        <v>695</v>
      </c>
      <c r="F2955" t="s">
        <v>1201</v>
      </c>
      <c r="G2955" t="s">
        <v>1202</v>
      </c>
      <c r="H2955" t="s">
        <v>1203</v>
      </c>
      <c r="I2955" t="s">
        <v>34</v>
      </c>
      <c r="J2955" t="s">
        <v>568</v>
      </c>
      <c r="K2955" t="s">
        <v>24</v>
      </c>
      <c r="L2955" t="s">
        <v>82</v>
      </c>
      <c r="M2955" t="s">
        <v>1204</v>
      </c>
      <c r="N2955" t="s">
        <v>46</v>
      </c>
      <c r="P2955" t="s">
        <v>13205</v>
      </c>
      <c r="Q2955" t="s">
        <v>11543</v>
      </c>
      <c r="R2955">
        <v>1</v>
      </c>
      <c r="S2955" t="s">
        <v>13188</v>
      </c>
    </row>
    <row r="2956" spans="1:19" x14ac:dyDescent="0.25">
      <c r="A2956" t="s">
        <v>1200</v>
      </c>
      <c r="B2956" t="s">
        <v>1032</v>
      </c>
      <c r="C2956" t="s">
        <v>16</v>
      </c>
      <c r="D2956" t="s">
        <v>102</v>
      </c>
      <c r="E2956" t="s">
        <v>695</v>
      </c>
      <c r="F2956" t="s">
        <v>1201</v>
      </c>
      <c r="G2956" t="s">
        <v>1202</v>
      </c>
      <c r="H2956" t="s">
        <v>1203</v>
      </c>
      <c r="I2956" t="s">
        <v>34</v>
      </c>
      <c r="J2956" t="s">
        <v>568</v>
      </c>
      <c r="K2956" t="s">
        <v>24</v>
      </c>
      <c r="L2956" t="s">
        <v>82</v>
      </c>
      <c r="M2956" t="s">
        <v>1204</v>
      </c>
      <c r="N2956" t="s">
        <v>46</v>
      </c>
      <c r="P2956" t="s">
        <v>10137</v>
      </c>
      <c r="Q2956" t="s">
        <v>11543</v>
      </c>
      <c r="R2956">
        <v>1</v>
      </c>
      <c r="S2956" t="s">
        <v>13188</v>
      </c>
    </row>
    <row r="2957" spans="1:19" x14ac:dyDescent="0.25">
      <c r="A2957" t="s">
        <v>1200</v>
      </c>
      <c r="B2957" t="s">
        <v>1032</v>
      </c>
      <c r="C2957" t="s">
        <v>16</v>
      </c>
      <c r="D2957" t="s">
        <v>102</v>
      </c>
      <c r="E2957" t="s">
        <v>695</v>
      </c>
      <c r="F2957" t="s">
        <v>1201</v>
      </c>
      <c r="G2957" t="s">
        <v>1202</v>
      </c>
      <c r="H2957" t="s">
        <v>1203</v>
      </c>
      <c r="I2957" t="s">
        <v>34</v>
      </c>
      <c r="J2957" t="s">
        <v>568</v>
      </c>
      <c r="K2957" t="s">
        <v>24</v>
      </c>
      <c r="L2957" t="s">
        <v>82</v>
      </c>
      <c r="M2957" t="s">
        <v>1204</v>
      </c>
      <c r="N2957" t="s">
        <v>46</v>
      </c>
      <c r="P2957" t="s">
        <v>13206</v>
      </c>
      <c r="Q2957" t="s">
        <v>13207</v>
      </c>
      <c r="R2957">
        <v>1</v>
      </c>
      <c r="S2957" t="s">
        <v>13188</v>
      </c>
    </row>
    <row r="2958" spans="1:19" x14ac:dyDescent="0.25">
      <c r="A2958" t="s">
        <v>1200</v>
      </c>
      <c r="B2958" t="s">
        <v>1032</v>
      </c>
      <c r="C2958" t="s">
        <v>16</v>
      </c>
      <c r="D2958" t="s">
        <v>102</v>
      </c>
      <c r="E2958" t="s">
        <v>695</v>
      </c>
      <c r="F2958" t="s">
        <v>1201</v>
      </c>
      <c r="G2958" t="s">
        <v>1202</v>
      </c>
      <c r="H2958" t="s">
        <v>1203</v>
      </c>
      <c r="I2958" t="s">
        <v>34</v>
      </c>
      <c r="J2958" t="s">
        <v>568</v>
      </c>
      <c r="K2958" t="s">
        <v>24</v>
      </c>
      <c r="L2958" t="s">
        <v>82</v>
      </c>
      <c r="M2958" t="s">
        <v>1204</v>
      </c>
      <c r="N2958" t="s">
        <v>46</v>
      </c>
      <c r="P2958" t="s">
        <v>13208</v>
      </c>
      <c r="Q2958" t="s">
        <v>13207</v>
      </c>
      <c r="R2958">
        <v>1</v>
      </c>
      <c r="S2958" t="s">
        <v>13188</v>
      </c>
    </row>
    <row r="2959" spans="1:19" x14ac:dyDescent="0.25">
      <c r="A2959" t="s">
        <v>1200</v>
      </c>
      <c r="B2959" t="s">
        <v>1032</v>
      </c>
      <c r="C2959" t="s">
        <v>16</v>
      </c>
      <c r="D2959" t="s">
        <v>102</v>
      </c>
      <c r="E2959" t="s">
        <v>695</v>
      </c>
      <c r="F2959" t="s">
        <v>1201</v>
      </c>
      <c r="G2959" t="s">
        <v>1202</v>
      </c>
      <c r="H2959" t="s">
        <v>1203</v>
      </c>
      <c r="I2959" t="s">
        <v>34</v>
      </c>
      <c r="J2959" t="s">
        <v>568</v>
      </c>
      <c r="K2959" t="s">
        <v>24</v>
      </c>
      <c r="L2959" t="s">
        <v>82</v>
      </c>
      <c r="M2959" t="s">
        <v>1204</v>
      </c>
      <c r="N2959" t="s">
        <v>46</v>
      </c>
      <c r="P2959" t="s">
        <v>13209</v>
      </c>
      <c r="Q2959" t="s">
        <v>13207</v>
      </c>
      <c r="R2959">
        <v>1</v>
      </c>
      <c r="S2959" t="s">
        <v>13188</v>
      </c>
    </row>
    <row r="2960" spans="1:19" x14ac:dyDescent="0.25">
      <c r="A2960" t="s">
        <v>1200</v>
      </c>
      <c r="B2960" t="s">
        <v>1032</v>
      </c>
      <c r="C2960" t="s">
        <v>16</v>
      </c>
      <c r="D2960" t="s">
        <v>102</v>
      </c>
      <c r="E2960" t="s">
        <v>695</v>
      </c>
      <c r="F2960" t="s">
        <v>1201</v>
      </c>
      <c r="G2960" t="s">
        <v>1202</v>
      </c>
      <c r="H2960" t="s">
        <v>1203</v>
      </c>
      <c r="I2960" t="s">
        <v>34</v>
      </c>
      <c r="J2960" t="s">
        <v>568</v>
      </c>
      <c r="K2960" t="s">
        <v>24</v>
      </c>
      <c r="L2960" t="s">
        <v>82</v>
      </c>
      <c r="M2960" t="s">
        <v>1204</v>
      </c>
      <c r="N2960" t="s">
        <v>46</v>
      </c>
      <c r="P2960" t="s">
        <v>13210</v>
      </c>
      <c r="Q2960" t="s">
        <v>13207</v>
      </c>
      <c r="R2960">
        <v>1</v>
      </c>
      <c r="S2960" t="s">
        <v>13188</v>
      </c>
    </row>
    <row r="2961" spans="1:19" x14ac:dyDescent="0.25">
      <c r="A2961" t="s">
        <v>1200</v>
      </c>
      <c r="B2961" t="s">
        <v>1032</v>
      </c>
      <c r="C2961" t="s">
        <v>16</v>
      </c>
      <c r="D2961" t="s">
        <v>102</v>
      </c>
      <c r="E2961" t="s">
        <v>695</v>
      </c>
      <c r="F2961" t="s">
        <v>1201</v>
      </c>
      <c r="G2961" t="s">
        <v>1202</v>
      </c>
      <c r="H2961" t="s">
        <v>1203</v>
      </c>
      <c r="I2961" t="s">
        <v>34</v>
      </c>
      <c r="J2961" t="s">
        <v>568</v>
      </c>
      <c r="K2961" t="s">
        <v>24</v>
      </c>
      <c r="L2961" t="s">
        <v>82</v>
      </c>
      <c r="M2961" t="s">
        <v>1204</v>
      </c>
      <c r="N2961" t="s">
        <v>46</v>
      </c>
      <c r="P2961" t="s">
        <v>13211</v>
      </c>
      <c r="Q2961" t="s">
        <v>10669</v>
      </c>
      <c r="R2961">
        <v>1</v>
      </c>
      <c r="S2961" t="s">
        <v>13188</v>
      </c>
    </row>
    <row r="2962" spans="1:19" x14ac:dyDescent="0.25">
      <c r="A2962" t="s">
        <v>1200</v>
      </c>
      <c r="B2962" t="s">
        <v>1032</v>
      </c>
      <c r="C2962" t="s">
        <v>16</v>
      </c>
      <c r="D2962" t="s">
        <v>102</v>
      </c>
      <c r="E2962" t="s">
        <v>695</v>
      </c>
      <c r="F2962" t="s">
        <v>1201</v>
      </c>
      <c r="G2962" t="s">
        <v>1202</v>
      </c>
      <c r="H2962" t="s">
        <v>1203</v>
      </c>
      <c r="I2962" t="s">
        <v>34</v>
      </c>
      <c r="J2962" t="s">
        <v>568</v>
      </c>
      <c r="K2962" t="s">
        <v>24</v>
      </c>
      <c r="L2962" t="s">
        <v>82</v>
      </c>
      <c r="M2962" t="s">
        <v>1204</v>
      </c>
      <c r="N2962" t="s">
        <v>46</v>
      </c>
      <c r="P2962" t="s">
        <v>12105</v>
      </c>
      <c r="Q2962" t="s">
        <v>10669</v>
      </c>
      <c r="R2962">
        <v>1</v>
      </c>
      <c r="S2962" t="s">
        <v>13188</v>
      </c>
    </row>
    <row r="2963" spans="1:19" x14ac:dyDescent="0.25">
      <c r="A2963" t="s">
        <v>1200</v>
      </c>
      <c r="B2963" t="s">
        <v>1032</v>
      </c>
      <c r="C2963" t="s">
        <v>16</v>
      </c>
      <c r="D2963" t="s">
        <v>102</v>
      </c>
      <c r="E2963" t="s">
        <v>695</v>
      </c>
      <c r="F2963" t="s">
        <v>1201</v>
      </c>
      <c r="G2963" t="s">
        <v>1202</v>
      </c>
      <c r="H2963" t="s">
        <v>1203</v>
      </c>
      <c r="I2963" t="s">
        <v>34</v>
      </c>
      <c r="J2963" t="s">
        <v>568</v>
      </c>
      <c r="K2963" t="s">
        <v>24</v>
      </c>
      <c r="L2963" t="s">
        <v>82</v>
      </c>
      <c r="M2963" t="s">
        <v>1204</v>
      </c>
      <c r="N2963" t="s">
        <v>46</v>
      </c>
      <c r="P2963" t="s">
        <v>13212</v>
      </c>
      <c r="Q2963" t="s">
        <v>10669</v>
      </c>
      <c r="R2963">
        <v>1</v>
      </c>
      <c r="S2963" t="s">
        <v>13188</v>
      </c>
    </row>
    <row r="2964" spans="1:19" x14ac:dyDescent="0.25">
      <c r="A2964" t="s">
        <v>1200</v>
      </c>
      <c r="B2964" t="s">
        <v>1032</v>
      </c>
      <c r="C2964" t="s">
        <v>16</v>
      </c>
      <c r="D2964" t="s">
        <v>102</v>
      </c>
      <c r="E2964" t="s">
        <v>695</v>
      </c>
      <c r="F2964" t="s">
        <v>1201</v>
      </c>
      <c r="G2964" t="s">
        <v>1202</v>
      </c>
      <c r="H2964" t="s">
        <v>1203</v>
      </c>
      <c r="I2964" t="s">
        <v>34</v>
      </c>
      <c r="J2964" t="s">
        <v>568</v>
      </c>
      <c r="K2964" t="s">
        <v>24</v>
      </c>
      <c r="L2964" t="s">
        <v>82</v>
      </c>
      <c r="M2964" t="s">
        <v>1204</v>
      </c>
      <c r="N2964" t="s">
        <v>46</v>
      </c>
      <c r="P2964" t="s">
        <v>13213</v>
      </c>
      <c r="Q2964" t="s">
        <v>12548</v>
      </c>
      <c r="R2964">
        <v>1</v>
      </c>
      <c r="S2964" t="s">
        <v>13188</v>
      </c>
    </row>
    <row r="2965" spans="1:19" x14ac:dyDescent="0.25">
      <c r="A2965" t="s">
        <v>1200</v>
      </c>
      <c r="B2965" t="s">
        <v>1032</v>
      </c>
      <c r="C2965" t="s">
        <v>16</v>
      </c>
      <c r="D2965" t="s">
        <v>102</v>
      </c>
      <c r="E2965" t="s">
        <v>695</v>
      </c>
      <c r="F2965" t="s">
        <v>1201</v>
      </c>
      <c r="G2965" t="s">
        <v>1202</v>
      </c>
      <c r="H2965" t="s">
        <v>1203</v>
      </c>
      <c r="I2965" t="s">
        <v>34</v>
      </c>
      <c r="J2965" t="s">
        <v>568</v>
      </c>
      <c r="K2965" t="s">
        <v>24</v>
      </c>
      <c r="L2965" t="s">
        <v>82</v>
      </c>
      <c r="M2965" t="s">
        <v>1204</v>
      </c>
      <c r="N2965" t="s">
        <v>46</v>
      </c>
      <c r="P2965" t="s">
        <v>13214</v>
      </c>
      <c r="Q2965" t="s">
        <v>12548</v>
      </c>
      <c r="R2965">
        <v>1</v>
      </c>
      <c r="S2965" t="s">
        <v>13188</v>
      </c>
    </row>
    <row r="2966" spans="1:19" x14ac:dyDescent="0.25">
      <c r="A2966" t="s">
        <v>1200</v>
      </c>
      <c r="B2966" t="s">
        <v>1032</v>
      </c>
      <c r="C2966" t="s">
        <v>16</v>
      </c>
      <c r="D2966" t="s">
        <v>102</v>
      </c>
      <c r="E2966" t="s">
        <v>695</v>
      </c>
      <c r="F2966" t="s">
        <v>1201</v>
      </c>
      <c r="G2966" t="s">
        <v>1202</v>
      </c>
      <c r="H2966" t="s">
        <v>1203</v>
      </c>
      <c r="I2966" t="s">
        <v>34</v>
      </c>
      <c r="J2966" t="s">
        <v>568</v>
      </c>
      <c r="K2966" t="s">
        <v>24</v>
      </c>
      <c r="L2966" t="s">
        <v>82</v>
      </c>
      <c r="M2966" t="s">
        <v>1204</v>
      </c>
      <c r="N2966" t="s">
        <v>46</v>
      </c>
      <c r="P2966" t="s">
        <v>13215</v>
      </c>
      <c r="Q2966" t="s">
        <v>12548</v>
      </c>
      <c r="R2966">
        <v>1</v>
      </c>
      <c r="S2966" t="s">
        <v>13188</v>
      </c>
    </row>
    <row r="2967" spans="1:19" x14ac:dyDescent="0.25">
      <c r="A2967" t="s">
        <v>1200</v>
      </c>
      <c r="B2967" t="s">
        <v>1032</v>
      </c>
      <c r="C2967" t="s">
        <v>16</v>
      </c>
      <c r="D2967" t="s">
        <v>102</v>
      </c>
      <c r="E2967" t="s">
        <v>695</v>
      </c>
      <c r="F2967" t="s">
        <v>1201</v>
      </c>
      <c r="G2967" t="s">
        <v>1202</v>
      </c>
      <c r="H2967" t="s">
        <v>1203</v>
      </c>
      <c r="I2967" t="s">
        <v>34</v>
      </c>
      <c r="J2967" t="s">
        <v>568</v>
      </c>
      <c r="K2967" t="s">
        <v>24</v>
      </c>
      <c r="L2967" t="s">
        <v>82</v>
      </c>
      <c r="M2967" t="s">
        <v>1204</v>
      </c>
      <c r="N2967" t="s">
        <v>46</v>
      </c>
      <c r="P2967" t="s">
        <v>10142</v>
      </c>
      <c r="Q2967" t="s">
        <v>12548</v>
      </c>
      <c r="R2967">
        <v>1</v>
      </c>
      <c r="S2967" t="s">
        <v>13188</v>
      </c>
    </row>
    <row r="2968" spans="1:19" x14ac:dyDescent="0.25">
      <c r="A2968" t="s">
        <v>1200</v>
      </c>
      <c r="B2968" t="s">
        <v>1032</v>
      </c>
      <c r="C2968" t="s">
        <v>16</v>
      </c>
      <c r="D2968" t="s">
        <v>102</v>
      </c>
      <c r="E2968" t="s">
        <v>695</v>
      </c>
      <c r="F2968" t="s">
        <v>1201</v>
      </c>
      <c r="G2968" t="s">
        <v>1202</v>
      </c>
      <c r="H2968" t="s">
        <v>1203</v>
      </c>
      <c r="I2968" t="s">
        <v>34</v>
      </c>
      <c r="J2968" t="s">
        <v>568</v>
      </c>
      <c r="K2968" t="s">
        <v>24</v>
      </c>
      <c r="L2968" t="s">
        <v>82</v>
      </c>
      <c r="M2968" t="s">
        <v>1204</v>
      </c>
      <c r="N2968" t="s">
        <v>46</v>
      </c>
      <c r="P2968" t="s">
        <v>12107</v>
      </c>
      <c r="Q2968" t="s">
        <v>12548</v>
      </c>
      <c r="R2968">
        <v>1</v>
      </c>
      <c r="S2968" t="s">
        <v>13188</v>
      </c>
    </row>
    <row r="2969" spans="1:19" x14ac:dyDescent="0.25">
      <c r="A2969" t="s">
        <v>1200</v>
      </c>
      <c r="B2969" t="s">
        <v>1032</v>
      </c>
      <c r="C2969" t="s">
        <v>16</v>
      </c>
      <c r="D2969" t="s">
        <v>102</v>
      </c>
      <c r="E2969" t="s">
        <v>695</v>
      </c>
      <c r="F2969" t="s">
        <v>1201</v>
      </c>
      <c r="G2969" t="s">
        <v>1202</v>
      </c>
      <c r="H2969" t="s">
        <v>1203</v>
      </c>
      <c r="I2969" t="s">
        <v>34</v>
      </c>
      <c r="J2969" t="s">
        <v>568</v>
      </c>
      <c r="K2969" t="s">
        <v>24</v>
      </c>
      <c r="L2969" t="s">
        <v>82</v>
      </c>
      <c r="M2969" t="s">
        <v>1204</v>
      </c>
      <c r="N2969" t="s">
        <v>46</v>
      </c>
      <c r="P2969" t="s">
        <v>13216</v>
      </c>
      <c r="Q2969" t="s">
        <v>12548</v>
      </c>
      <c r="R2969">
        <v>1</v>
      </c>
      <c r="S2969" t="s">
        <v>13188</v>
      </c>
    </row>
    <row r="2970" spans="1:19" x14ac:dyDescent="0.25">
      <c r="A2970" t="s">
        <v>1200</v>
      </c>
      <c r="B2970" t="s">
        <v>1032</v>
      </c>
      <c r="C2970" t="s">
        <v>16</v>
      </c>
      <c r="D2970" t="s">
        <v>102</v>
      </c>
      <c r="E2970" t="s">
        <v>695</v>
      </c>
      <c r="F2970" t="s">
        <v>1201</v>
      </c>
      <c r="G2970" t="s">
        <v>1202</v>
      </c>
      <c r="H2970" t="s">
        <v>1203</v>
      </c>
      <c r="I2970" t="s">
        <v>34</v>
      </c>
      <c r="J2970" t="s">
        <v>568</v>
      </c>
      <c r="K2970" t="s">
        <v>24</v>
      </c>
      <c r="L2970" t="s">
        <v>82</v>
      </c>
      <c r="M2970" t="s">
        <v>1204</v>
      </c>
      <c r="N2970" t="s">
        <v>46</v>
      </c>
      <c r="P2970" t="s">
        <v>11781</v>
      </c>
      <c r="Q2970" t="s">
        <v>12548</v>
      </c>
      <c r="R2970">
        <v>1</v>
      </c>
      <c r="S2970" t="s">
        <v>13188</v>
      </c>
    </row>
    <row r="2971" spans="1:19" x14ac:dyDescent="0.25">
      <c r="A2971" t="s">
        <v>5445</v>
      </c>
      <c r="B2971" t="s">
        <v>5446</v>
      </c>
      <c r="C2971" t="s">
        <v>76</v>
      </c>
      <c r="D2971" t="s">
        <v>5447</v>
      </c>
      <c r="E2971" t="s">
        <v>18</v>
      </c>
      <c r="F2971" t="s">
        <v>5448</v>
      </c>
      <c r="G2971" t="s">
        <v>5449</v>
      </c>
      <c r="H2971" t="s">
        <v>5450</v>
      </c>
      <c r="I2971" t="s">
        <v>34</v>
      </c>
      <c r="J2971" t="s">
        <v>551</v>
      </c>
      <c r="K2971" t="s">
        <v>24</v>
      </c>
      <c r="L2971" t="s">
        <v>5451</v>
      </c>
      <c r="M2971" t="s">
        <v>5452</v>
      </c>
      <c r="N2971" t="s">
        <v>46</v>
      </c>
      <c r="P2971" t="s">
        <v>13217</v>
      </c>
      <c r="Q2971" t="s">
        <v>10425</v>
      </c>
      <c r="R2971">
        <v>1</v>
      </c>
      <c r="S2971" t="s">
        <v>13218</v>
      </c>
    </row>
    <row r="2972" spans="1:19" x14ac:dyDescent="0.25">
      <c r="A2972" t="s">
        <v>5445</v>
      </c>
      <c r="B2972" t="s">
        <v>5446</v>
      </c>
      <c r="C2972" t="s">
        <v>76</v>
      </c>
      <c r="D2972" t="s">
        <v>5447</v>
      </c>
      <c r="E2972" t="s">
        <v>18</v>
      </c>
      <c r="F2972" t="s">
        <v>5448</v>
      </c>
      <c r="G2972" t="s">
        <v>5449</v>
      </c>
      <c r="H2972" t="s">
        <v>5450</v>
      </c>
      <c r="I2972" t="s">
        <v>34</v>
      </c>
      <c r="J2972" t="s">
        <v>551</v>
      </c>
      <c r="K2972" t="s">
        <v>24</v>
      </c>
      <c r="L2972" t="s">
        <v>5451</v>
      </c>
      <c r="M2972" t="s">
        <v>5452</v>
      </c>
      <c r="N2972" t="s">
        <v>46</v>
      </c>
      <c r="P2972" t="s">
        <v>12980</v>
      </c>
      <c r="Q2972" t="s">
        <v>13219</v>
      </c>
      <c r="R2972">
        <v>1</v>
      </c>
      <c r="S2972" t="s">
        <v>13218</v>
      </c>
    </row>
    <row r="2973" spans="1:19" x14ac:dyDescent="0.25">
      <c r="A2973" t="s">
        <v>5445</v>
      </c>
      <c r="B2973" t="s">
        <v>5446</v>
      </c>
      <c r="C2973" t="s">
        <v>76</v>
      </c>
      <c r="D2973" t="s">
        <v>5447</v>
      </c>
      <c r="E2973" t="s">
        <v>18</v>
      </c>
      <c r="F2973" t="s">
        <v>5448</v>
      </c>
      <c r="G2973" t="s">
        <v>5449</v>
      </c>
      <c r="H2973" t="s">
        <v>5450</v>
      </c>
      <c r="I2973" t="s">
        <v>34</v>
      </c>
      <c r="J2973" t="s">
        <v>551</v>
      </c>
      <c r="K2973" t="s">
        <v>24</v>
      </c>
      <c r="L2973" t="s">
        <v>5451</v>
      </c>
      <c r="M2973" t="s">
        <v>5452</v>
      </c>
      <c r="N2973" t="s">
        <v>46</v>
      </c>
      <c r="P2973" t="s">
        <v>13220</v>
      </c>
      <c r="Q2973" t="s">
        <v>13221</v>
      </c>
      <c r="R2973">
        <v>1</v>
      </c>
      <c r="S2973" t="s">
        <v>13218</v>
      </c>
    </row>
    <row r="2974" spans="1:19" x14ac:dyDescent="0.25">
      <c r="A2974" t="s">
        <v>5445</v>
      </c>
      <c r="B2974" t="s">
        <v>5446</v>
      </c>
      <c r="C2974" t="s">
        <v>76</v>
      </c>
      <c r="D2974" t="s">
        <v>5447</v>
      </c>
      <c r="E2974" t="s">
        <v>18</v>
      </c>
      <c r="F2974" t="s">
        <v>5448</v>
      </c>
      <c r="G2974" t="s">
        <v>5449</v>
      </c>
      <c r="H2974" t="s">
        <v>5450</v>
      </c>
      <c r="I2974" t="s">
        <v>34</v>
      </c>
      <c r="J2974" t="s">
        <v>551</v>
      </c>
      <c r="K2974" t="s">
        <v>24</v>
      </c>
      <c r="L2974" t="s">
        <v>5451</v>
      </c>
      <c r="M2974" t="s">
        <v>5452</v>
      </c>
      <c r="N2974" t="s">
        <v>46</v>
      </c>
      <c r="P2974" t="s">
        <v>12424</v>
      </c>
      <c r="Q2974" t="s">
        <v>10474</v>
      </c>
      <c r="R2974">
        <v>1</v>
      </c>
      <c r="S2974" t="s">
        <v>13218</v>
      </c>
    </row>
    <row r="2975" spans="1:19" x14ac:dyDescent="0.25">
      <c r="A2975" t="s">
        <v>2456</v>
      </c>
      <c r="B2975" t="s">
        <v>158</v>
      </c>
      <c r="C2975" t="s">
        <v>76</v>
      </c>
      <c r="D2975" t="s">
        <v>102</v>
      </c>
      <c r="E2975" t="s">
        <v>18</v>
      </c>
      <c r="F2975" t="s">
        <v>2457</v>
      </c>
      <c r="G2975" t="s">
        <v>2458</v>
      </c>
      <c r="H2975" t="s">
        <v>2459</v>
      </c>
      <c r="I2975" t="s">
        <v>34</v>
      </c>
      <c r="J2975" t="s">
        <v>575</v>
      </c>
      <c r="K2975" t="s">
        <v>24</v>
      </c>
      <c r="L2975" t="s">
        <v>82</v>
      </c>
      <c r="M2975" t="s">
        <v>2460</v>
      </c>
      <c r="N2975" t="s">
        <v>46</v>
      </c>
      <c r="P2975" t="s">
        <v>11107</v>
      </c>
      <c r="Q2975" t="s">
        <v>10297</v>
      </c>
      <c r="R2975">
        <v>1</v>
      </c>
      <c r="S2975" t="s">
        <v>13222</v>
      </c>
    </row>
    <row r="2976" spans="1:19" x14ac:dyDescent="0.25">
      <c r="A2976" t="s">
        <v>2456</v>
      </c>
      <c r="B2976" t="s">
        <v>158</v>
      </c>
      <c r="C2976" t="s">
        <v>76</v>
      </c>
      <c r="D2976" t="s">
        <v>102</v>
      </c>
      <c r="E2976" t="s">
        <v>18</v>
      </c>
      <c r="F2976" t="s">
        <v>2457</v>
      </c>
      <c r="G2976" t="s">
        <v>2458</v>
      </c>
      <c r="H2976" t="s">
        <v>2459</v>
      </c>
      <c r="I2976" t="s">
        <v>34</v>
      </c>
      <c r="J2976" t="s">
        <v>575</v>
      </c>
      <c r="K2976" t="s">
        <v>24</v>
      </c>
      <c r="L2976" t="s">
        <v>82</v>
      </c>
      <c r="M2976" t="s">
        <v>2460</v>
      </c>
      <c r="N2976" t="s">
        <v>46</v>
      </c>
      <c r="P2976" t="s">
        <v>13223</v>
      </c>
      <c r="Q2976" t="s">
        <v>10297</v>
      </c>
      <c r="R2976">
        <v>1</v>
      </c>
      <c r="S2976" t="s">
        <v>13222</v>
      </c>
    </row>
    <row r="2977" spans="1:19" x14ac:dyDescent="0.25">
      <c r="A2977" t="s">
        <v>2456</v>
      </c>
      <c r="B2977" t="s">
        <v>158</v>
      </c>
      <c r="C2977" t="s">
        <v>76</v>
      </c>
      <c r="D2977" t="s">
        <v>102</v>
      </c>
      <c r="E2977" t="s">
        <v>18</v>
      </c>
      <c r="F2977" t="s">
        <v>2457</v>
      </c>
      <c r="G2977" t="s">
        <v>2458</v>
      </c>
      <c r="H2977" t="s">
        <v>2459</v>
      </c>
      <c r="I2977" t="s">
        <v>34</v>
      </c>
      <c r="J2977" t="s">
        <v>575</v>
      </c>
      <c r="K2977" t="s">
        <v>24</v>
      </c>
      <c r="L2977" t="s">
        <v>82</v>
      </c>
      <c r="M2977" t="s">
        <v>2460</v>
      </c>
      <c r="N2977" t="s">
        <v>46</v>
      </c>
      <c r="P2977" t="s">
        <v>13224</v>
      </c>
      <c r="Q2977" t="s">
        <v>10297</v>
      </c>
      <c r="R2977">
        <v>1</v>
      </c>
      <c r="S2977" t="s">
        <v>13222</v>
      </c>
    </row>
    <row r="2978" spans="1:19" x14ac:dyDescent="0.25">
      <c r="A2978" t="s">
        <v>2456</v>
      </c>
      <c r="B2978" t="s">
        <v>158</v>
      </c>
      <c r="C2978" t="s">
        <v>76</v>
      </c>
      <c r="D2978" t="s">
        <v>102</v>
      </c>
      <c r="E2978" t="s">
        <v>18</v>
      </c>
      <c r="F2978" t="s">
        <v>2457</v>
      </c>
      <c r="G2978" t="s">
        <v>2458</v>
      </c>
      <c r="H2978" t="s">
        <v>2459</v>
      </c>
      <c r="I2978" t="s">
        <v>34</v>
      </c>
      <c r="J2978" t="s">
        <v>575</v>
      </c>
      <c r="K2978" t="s">
        <v>24</v>
      </c>
      <c r="L2978" t="s">
        <v>82</v>
      </c>
      <c r="M2978" t="s">
        <v>2460</v>
      </c>
      <c r="N2978" t="s">
        <v>46</v>
      </c>
      <c r="P2978" t="s">
        <v>13225</v>
      </c>
      <c r="Q2978" t="s">
        <v>10148</v>
      </c>
      <c r="R2978">
        <v>1</v>
      </c>
      <c r="S2978" t="s">
        <v>13222</v>
      </c>
    </row>
    <row r="2979" spans="1:19" x14ac:dyDescent="0.25">
      <c r="A2979" t="s">
        <v>2456</v>
      </c>
      <c r="B2979" t="s">
        <v>158</v>
      </c>
      <c r="C2979" t="s">
        <v>76</v>
      </c>
      <c r="D2979" t="s">
        <v>102</v>
      </c>
      <c r="E2979" t="s">
        <v>18</v>
      </c>
      <c r="F2979" t="s">
        <v>2457</v>
      </c>
      <c r="G2979" t="s">
        <v>2458</v>
      </c>
      <c r="H2979" t="s">
        <v>2459</v>
      </c>
      <c r="I2979" t="s">
        <v>34</v>
      </c>
      <c r="J2979" t="s">
        <v>575</v>
      </c>
      <c r="K2979" t="s">
        <v>24</v>
      </c>
      <c r="L2979" t="s">
        <v>82</v>
      </c>
      <c r="M2979" t="s">
        <v>2460</v>
      </c>
      <c r="N2979" t="s">
        <v>46</v>
      </c>
      <c r="P2979" t="s">
        <v>13226</v>
      </c>
      <c r="Q2979" t="s">
        <v>10148</v>
      </c>
      <c r="R2979">
        <v>1</v>
      </c>
      <c r="S2979" t="s">
        <v>13222</v>
      </c>
    </row>
    <row r="2980" spans="1:19" x14ac:dyDescent="0.25">
      <c r="A2980" t="s">
        <v>2456</v>
      </c>
      <c r="B2980" t="s">
        <v>158</v>
      </c>
      <c r="C2980" t="s">
        <v>76</v>
      </c>
      <c r="D2980" t="s">
        <v>102</v>
      </c>
      <c r="E2980" t="s">
        <v>18</v>
      </c>
      <c r="F2980" t="s">
        <v>2457</v>
      </c>
      <c r="G2980" t="s">
        <v>2458</v>
      </c>
      <c r="H2980" t="s">
        <v>2459</v>
      </c>
      <c r="I2980" t="s">
        <v>34</v>
      </c>
      <c r="J2980" t="s">
        <v>575</v>
      </c>
      <c r="K2980" t="s">
        <v>24</v>
      </c>
      <c r="L2980" t="s">
        <v>82</v>
      </c>
      <c r="M2980" t="s">
        <v>2460</v>
      </c>
      <c r="N2980" t="s">
        <v>46</v>
      </c>
      <c r="P2980" t="s">
        <v>13227</v>
      </c>
      <c r="Q2980" t="s">
        <v>10148</v>
      </c>
      <c r="R2980">
        <v>1</v>
      </c>
      <c r="S2980" t="s">
        <v>13222</v>
      </c>
    </row>
    <row r="2981" spans="1:19" x14ac:dyDescent="0.25">
      <c r="A2981" t="s">
        <v>2456</v>
      </c>
      <c r="B2981" t="s">
        <v>158</v>
      </c>
      <c r="C2981" t="s">
        <v>76</v>
      </c>
      <c r="D2981" t="s">
        <v>102</v>
      </c>
      <c r="E2981" t="s">
        <v>18</v>
      </c>
      <c r="F2981" t="s">
        <v>2457</v>
      </c>
      <c r="G2981" t="s">
        <v>2458</v>
      </c>
      <c r="H2981" t="s">
        <v>2459</v>
      </c>
      <c r="I2981" t="s">
        <v>34</v>
      </c>
      <c r="J2981" t="s">
        <v>575</v>
      </c>
      <c r="K2981" t="s">
        <v>24</v>
      </c>
      <c r="L2981" t="s">
        <v>82</v>
      </c>
      <c r="M2981" t="s">
        <v>2460</v>
      </c>
      <c r="N2981" t="s">
        <v>46</v>
      </c>
      <c r="P2981" t="s">
        <v>13228</v>
      </c>
      <c r="Q2981" t="s">
        <v>10148</v>
      </c>
      <c r="R2981">
        <v>1</v>
      </c>
      <c r="S2981" t="s">
        <v>13222</v>
      </c>
    </row>
    <row r="2982" spans="1:19" x14ac:dyDescent="0.25">
      <c r="A2982" t="s">
        <v>2456</v>
      </c>
      <c r="B2982" t="s">
        <v>158</v>
      </c>
      <c r="C2982" t="s">
        <v>76</v>
      </c>
      <c r="D2982" t="s">
        <v>102</v>
      </c>
      <c r="E2982" t="s">
        <v>18</v>
      </c>
      <c r="F2982" t="s">
        <v>2457</v>
      </c>
      <c r="G2982" t="s">
        <v>2458</v>
      </c>
      <c r="H2982" t="s">
        <v>2459</v>
      </c>
      <c r="I2982" t="s">
        <v>34</v>
      </c>
      <c r="J2982" t="s">
        <v>575</v>
      </c>
      <c r="K2982" t="s">
        <v>24</v>
      </c>
      <c r="L2982" t="s">
        <v>82</v>
      </c>
      <c r="M2982" t="s">
        <v>2460</v>
      </c>
      <c r="N2982" t="s">
        <v>46</v>
      </c>
      <c r="P2982" t="s">
        <v>13229</v>
      </c>
      <c r="Q2982" t="s">
        <v>12095</v>
      </c>
      <c r="R2982">
        <v>1</v>
      </c>
      <c r="S2982" t="s">
        <v>13222</v>
      </c>
    </row>
    <row r="2983" spans="1:19" x14ac:dyDescent="0.25">
      <c r="A2983" t="s">
        <v>2456</v>
      </c>
      <c r="B2983" t="s">
        <v>158</v>
      </c>
      <c r="C2983" t="s">
        <v>76</v>
      </c>
      <c r="D2983" t="s">
        <v>102</v>
      </c>
      <c r="E2983" t="s">
        <v>18</v>
      </c>
      <c r="F2983" t="s">
        <v>2457</v>
      </c>
      <c r="G2983" t="s">
        <v>2458</v>
      </c>
      <c r="H2983" t="s">
        <v>2459</v>
      </c>
      <c r="I2983" t="s">
        <v>34</v>
      </c>
      <c r="J2983" t="s">
        <v>575</v>
      </c>
      <c r="K2983" t="s">
        <v>24</v>
      </c>
      <c r="L2983" t="s">
        <v>82</v>
      </c>
      <c r="M2983" t="s">
        <v>2460</v>
      </c>
      <c r="N2983" t="s">
        <v>46</v>
      </c>
      <c r="P2983" t="s">
        <v>10427</v>
      </c>
      <c r="Q2983" t="s">
        <v>10529</v>
      </c>
      <c r="R2983">
        <v>1</v>
      </c>
      <c r="S2983" t="s">
        <v>13222</v>
      </c>
    </row>
    <row r="2984" spans="1:19" x14ac:dyDescent="0.25">
      <c r="A2984" t="s">
        <v>2456</v>
      </c>
      <c r="B2984" t="s">
        <v>158</v>
      </c>
      <c r="C2984" t="s">
        <v>76</v>
      </c>
      <c r="D2984" t="s">
        <v>102</v>
      </c>
      <c r="E2984" t="s">
        <v>18</v>
      </c>
      <c r="F2984" t="s">
        <v>2457</v>
      </c>
      <c r="G2984" t="s">
        <v>2458</v>
      </c>
      <c r="H2984" t="s">
        <v>2459</v>
      </c>
      <c r="I2984" t="s">
        <v>34</v>
      </c>
      <c r="J2984" t="s">
        <v>575</v>
      </c>
      <c r="K2984" t="s">
        <v>24</v>
      </c>
      <c r="L2984" t="s">
        <v>82</v>
      </c>
      <c r="M2984" t="s">
        <v>2460</v>
      </c>
      <c r="N2984" t="s">
        <v>46</v>
      </c>
      <c r="P2984" t="s">
        <v>13230</v>
      </c>
      <c r="Q2984" t="s">
        <v>10352</v>
      </c>
      <c r="R2984">
        <v>1</v>
      </c>
      <c r="S2984" t="s">
        <v>13222</v>
      </c>
    </row>
    <row r="2985" spans="1:19" x14ac:dyDescent="0.25">
      <c r="A2985" t="s">
        <v>2456</v>
      </c>
      <c r="B2985" t="s">
        <v>158</v>
      </c>
      <c r="C2985" t="s">
        <v>76</v>
      </c>
      <c r="D2985" t="s">
        <v>102</v>
      </c>
      <c r="E2985" t="s">
        <v>18</v>
      </c>
      <c r="F2985" t="s">
        <v>2457</v>
      </c>
      <c r="G2985" t="s">
        <v>2458</v>
      </c>
      <c r="H2985" t="s">
        <v>2459</v>
      </c>
      <c r="I2985" t="s">
        <v>34</v>
      </c>
      <c r="J2985" t="s">
        <v>575</v>
      </c>
      <c r="K2985" t="s">
        <v>24</v>
      </c>
      <c r="L2985" t="s">
        <v>82</v>
      </c>
      <c r="M2985" t="s">
        <v>2460</v>
      </c>
      <c r="N2985" t="s">
        <v>46</v>
      </c>
      <c r="P2985" t="s">
        <v>13231</v>
      </c>
      <c r="Q2985" t="s">
        <v>10209</v>
      </c>
      <c r="R2985">
        <v>1</v>
      </c>
      <c r="S2985" t="s">
        <v>13222</v>
      </c>
    </row>
    <row r="2986" spans="1:19" x14ac:dyDescent="0.25">
      <c r="A2986" t="s">
        <v>2456</v>
      </c>
      <c r="B2986" t="s">
        <v>158</v>
      </c>
      <c r="C2986" t="s">
        <v>76</v>
      </c>
      <c r="D2986" t="s">
        <v>102</v>
      </c>
      <c r="E2986" t="s">
        <v>18</v>
      </c>
      <c r="F2986" t="s">
        <v>2457</v>
      </c>
      <c r="G2986" t="s">
        <v>2458</v>
      </c>
      <c r="H2986" t="s">
        <v>2459</v>
      </c>
      <c r="I2986" t="s">
        <v>34</v>
      </c>
      <c r="J2986" t="s">
        <v>575</v>
      </c>
      <c r="K2986" t="s">
        <v>24</v>
      </c>
      <c r="L2986" t="s">
        <v>82</v>
      </c>
      <c r="M2986" t="s">
        <v>2460</v>
      </c>
      <c r="N2986" t="s">
        <v>46</v>
      </c>
      <c r="P2986" t="s">
        <v>13232</v>
      </c>
      <c r="Q2986" t="s">
        <v>10209</v>
      </c>
      <c r="R2986">
        <v>1</v>
      </c>
      <c r="S2986" t="s">
        <v>13222</v>
      </c>
    </row>
    <row r="2987" spans="1:19" x14ac:dyDescent="0.25">
      <c r="A2987" t="s">
        <v>2456</v>
      </c>
      <c r="B2987" t="s">
        <v>158</v>
      </c>
      <c r="C2987" t="s">
        <v>76</v>
      </c>
      <c r="D2987" t="s">
        <v>102</v>
      </c>
      <c r="E2987" t="s">
        <v>18</v>
      </c>
      <c r="F2987" t="s">
        <v>2457</v>
      </c>
      <c r="G2987" t="s">
        <v>2458</v>
      </c>
      <c r="H2987" t="s">
        <v>2459</v>
      </c>
      <c r="I2987" t="s">
        <v>34</v>
      </c>
      <c r="J2987" t="s">
        <v>575</v>
      </c>
      <c r="K2987" t="s">
        <v>24</v>
      </c>
      <c r="L2987" t="s">
        <v>82</v>
      </c>
      <c r="M2987" t="s">
        <v>2460</v>
      </c>
      <c r="N2987" t="s">
        <v>46</v>
      </c>
      <c r="P2987" t="s">
        <v>12516</v>
      </c>
      <c r="Q2987" t="s">
        <v>12836</v>
      </c>
      <c r="R2987">
        <v>1</v>
      </c>
      <c r="S2987" t="s">
        <v>13222</v>
      </c>
    </row>
    <row r="2988" spans="1:19" x14ac:dyDescent="0.25">
      <c r="A2988" t="s">
        <v>5280</v>
      </c>
      <c r="B2988" t="s">
        <v>2803</v>
      </c>
      <c r="C2988" t="s">
        <v>76</v>
      </c>
      <c r="D2988" t="s">
        <v>5281</v>
      </c>
      <c r="E2988" t="s">
        <v>18</v>
      </c>
      <c r="F2988" t="s">
        <v>5282</v>
      </c>
      <c r="G2988" t="s">
        <v>5283</v>
      </c>
      <c r="H2988" t="s">
        <v>5284</v>
      </c>
      <c r="I2988" t="s">
        <v>34</v>
      </c>
      <c r="J2988" t="s">
        <v>162</v>
      </c>
      <c r="K2988" t="s">
        <v>24</v>
      </c>
      <c r="L2988" t="s">
        <v>224</v>
      </c>
      <c r="M2988" t="s">
        <v>5285</v>
      </c>
      <c r="N2988" t="s">
        <v>46</v>
      </c>
      <c r="P2988" t="s">
        <v>7221</v>
      </c>
      <c r="Q2988" t="s">
        <v>11759</v>
      </c>
      <c r="R2988">
        <v>1</v>
      </c>
      <c r="S2988" t="s">
        <v>11072</v>
      </c>
    </row>
    <row r="2989" spans="1:19" x14ac:dyDescent="0.25">
      <c r="A2989" t="s">
        <v>5280</v>
      </c>
      <c r="B2989" t="s">
        <v>2803</v>
      </c>
      <c r="C2989" t="s">
        <v>76</v>
      </c>
      <c r="D2989" t="s">
        <v>5281</v>
      </c>
      <c r="E2989" t="s">
        <v>18</v>
      </c>
      <c r="F2989" t="s">
        <v>5282</v>
      </c>
      <c r="G2989" t="s">
        <v>5283</v>
      </c>
      <c r="H2989" t="s">
        <v>5284</v>
      </c>
      <c r="I2989" t="s">
        <v>34</v>
      </c>
      <c r="J2989" t="s">
        <v>162</v>
      </c>
      <c r="K2989" t="s">
        <v>24</v>
      </c>
      <c r="L2989" t="s">
        <v>224</v>
      </c>
      <c r="M2989" t="s">
        <v>5285</v>
      </c>
      <c r="N2989" t="s">
        <v>46</v>
      </c>
      <c r="P2989" t="s">
        <v>13233</v>
      </c>
      <c r="Q2989" t="s">
        <v>10236</v>
      </c>
      <c r="R2989">
        <v>1</v>
      </c>
      <c r="S2989" t="s">
        <v>11072</v>
      </c>
    </row>
    <row r="2990" spans="1:19" x14ac:dyDescent="0.25">
      <c r="A2990" t="s">
        <v>3201</v>
      </c>
      <c r="B2990" t="s">
        <v>3202</v>
      </c>
      <c r="C2990" t="s">
        <v>76</v>
      </c>
      <c r="D2990" t="s">
        <v>1052</v>
      </c>
      <c r="E2990" t="s">
        <v>695</v>
      </c>
      <c r="F2990" t="s">
        <v>3203</v>
      </c>
      <c r="G2990" t="s">
        <v>3204</v>
      </c>
      <c r="H2990" t="s">
        <v>3205</v>
      </c>
      <c r="I2990" t="s">
        <v>34</v>
      </c>
      <c r="J2990" t="s">
        <v>1056</v>
      </c>
      <c r="K2990" t="s">
        <v>24</v>
      </c>
      <c r="L2990" t="s">
        <v>224</v>
      </c>
      <c r="M2990" t="s">
        <v>3206</v>
      </c>
      <c r="N2990" t="s">
        <v>46</v>
      </c>
      <c r="P2990" t="s">
        <v>13234</v>
      </c>
      <c r="Q2990" t="s">
        <v>11895</v>
      </c>
      <c r="R2990">
        <v>1</v>
      </c>
      <c r="S2990" t="s">
        <v>10263</v>
      </c>
    </row>
    <row r="2991" spans="1:19" x14ac:dyDescent="0.25">
      <c r="A2991" t="s">
        <v>3201</v>
      </c>
      <c r="B2991" t="s">
        <v>3202</v>
      </c>
      <c r="C2991" t="s">
        <v>76</v>
      </c>
      <c r="D2991" t="s">
        <v>1052</v>
      </c>
      <c r="E2991" t="s">
        <v>695</v>
      </c>
      <c r="F2991" t="s">
        <v>3203</v>
      </c>
      <c r="G2991" t="s">
        <v>3204</v>
      </c>
      <c r="H2991" t="s">
        <v>3205</v>
      </c>
      <c r="I2991" t="s">
        <v>34</v>
      </c>
      <c r="J2991" t="s">
        <v>1056</v>
      </c>
      <c r="K2991" t="s">
        <v>24</v>
      </c>
      <c r="L2991" t="s">
        <v>224</v>
      </c>
      <c r="M2991" t="s">
        <v>3206</v>
      </c>
      <c r="N2991" t="s">
        <v>46</v>
      </c>
      <c r="P2991" t="s">
        <v>13235</v>
      </c>
      <c r="Q2991" t="s">
        <v>11895</v>
      </c>
      <c r="R2991">
        <v>1</v>
      </c>
      <c r="S2991" t="s">
        <v>10263</v>
      </c>
    </row>
    <row r="2992" spans="1:19" x14ac:dyDescent="0.25">
      <c r="A2992" t="s">
        <v>3201</v>
      </c>
      <c r="B2992" t="s">
        <v>3202</v>
      </c>
      <c r="C2992" t="s">
        <v>76</v>
      </c>
      <c r="D2992" t="s">
        <v>1052</v>
      </c>
      <c r="E2992" t="s">
        <v>695</v>
      </c>
      <c r="F2992" t="s">
        <v>3203</v>
      </c>
      <c r="G2992" t="s">
        <v>3204</v>
      </c>
      <c r="H2992" t="s">
        <v>3205</v>
      </c>
      <c r="I2992" t="s">
        <v>34</v>
      </c>
      <c r="J2992" t="s">
        <v>1056</v>
      </c>
      <c r="K2992" t="s">
        <v>24</v>
      </c>
      <c r="L2992" t="s">
        <v>224</v>
      </c>
      <c r="M2992" t="s">
        <v>3206</v>
      </c>
      <c r="N2992" t="s">
        <v>46</v>
      </c>
      <c r="P2992" t="s">
        <v>13236</v>
      </c>
      <c r="Q2992" t="s">
        <v>11895</v>
      </c>
      <c r="R2992">
        <v>1</v>
      </c>
      <c r="S2992" t="s">
        <v>10263</v>
      </c>
    </row>
    <row r="2993" spans="1:19" x14ac:dyDescent="0.25">
      <c r="A2993" t="s">
        <v>1913</v>
      </c>
      <c r="B2993" t="s">
        <v>1181</v>
      </c>
      <c r="C2993" t="s">
        <v>76</v>
      </c>
      <c r="D2993" t="s">
        <v>917</v>
      </c>
      <c r="E2993" t="s">
        <v>695</v>
      </c>
      <c r="F2993" t="s">
        <v>1914</v>
      </c>
      <c r="G2993" t="s">
        <v>1915</v>
      </c>
      <c r="H2993" t="s">
        <v>1916</v>
      </c>
      <c r="I2993" t="s">
        <v>34</v>
      </c>
      <c r="J2993" t="s">
        <v>1836</v>
      </c>
      <c r="K2993" t="s">
        <v>24</v>
      </c>
      <c r="L2993" t="s">
        <v>82</v>
      </c>
      <c r="M2993" t="s">
        <v>1917</v>
      </c>
      <c r="N2993" t="s">
        <v>46</v>
      </c>
      <c r="P2993" t="s">
        <v>13237</v>
      </c>
      <c r="Q2993" t="s">
        <v>11190</v>
      </c>
      <c r="R2993">
        <v>1</v>
      </c>
      <c r="S2993" t="s">
        <v>10374</v>
      </c>
    </row>
    <row r="2994" spans="1:19" x14ac:dyDescent="0.25">
      <c r="A2994" t="s">
        <v>1913</v>
      </c>
      <c r="B2994" t="s">
        <v>1181</v>
      </c>
      <c r="C2994" t="s">
        <v>76</v>
      </c>
      <c r="D2994" t="s">
        <v>917</v>
      </c>
      <c r="E2994" t="s">
        <v>695</v>
      </c>
      <c r="F2994" t="s">
        <v>1914</v>
      </c>
      <c r="G2994" t="s">
        <v>1915</v>
      </c>
      <c r="H2994" t="s">
        <v>1916</v>
      </c>
      <c r="I2994" t="s">
        <v>34</v>
      </c>
      <c r="J2994" t="s">
        <v>1836</v>
      </c>
      <c r="K2994" t="s">
        <v>24</v>
      </c>
      <c r="L2994" t="s">
        <v>82</v>
      </c>
      <c r="M2994" t="s">
        <v>1917</v>
      </c>
      <c r="N2994" t="s">
        <v>46</v>
      </c>
      <c r="P2994" t="s">
        <v>13238</v>
      </c>
      <c r="Q2994" t="s">
        <v>11190</v>
      </c>
      <c r="R2994">
        <v>1</v>
      </c>
      <c r="S2994" t="s">
        <v>10374</v>
      </c>
    </row>
    <row r="2995" spans="1:19" x14ac:dyDescent="0.25">
      <c r="A2995" t="s">
        <v>1913</v>
      </c>
      <c r="B2995" t="s">
        <v>1181</v>
      </c>
      <c r="C2995" t="s">
        <v>76</v>
      </c>
      <c r="D2995" t="s">
        <v>917</v>
      </c>
      <c r="E2995" t="s">
        <v>695</v>
      </c>
      <c r="F2995" t="s">
        <v>1914</v>
      </c>
      <c r="G2995" t="s">
        <v>1915</v>
      </c>
      <c r="H2995" t="s">
        <v>1916</v>
      </c>
      <c r="I2995" t="s">
        <v>34</v>
      </c>
      <c r="J2995" t="s">
        <v>1836</v>
      </c>
      <c r="K2995" t="s">
        <v>24</v>
      </c>
      <c r="L2995" t="s">
        <v>82</v>
      </c>
      <c r="M2995" t="s">
        <v>1917</v>
      </c>
      <c r="N2995" t="s">
        <v>46</v>
      </c>
      <c r="P2995" t="s">
        <v>13239</v>
      </c>
      <c r="Q2995" t="s">
        <v>11190</v>
      </c>
      <c r="R2995">
        <v>1</v>
      </c>
      <c r="S2995" t="s">
        <v>10374</v>
      </c>
    </row>
    <row r="2996" spans="1:19" x14ac:dyDescent="0.25">
      <c r="A2996" t="s">
        <v>1913</v>
      </c>
      <c r="B2996" t="s">
        <v>1181</v>
      </c>
      <c r="C2996" t="s">
        <v>76</v>
      </c>
      <c r="D2996" t="s">
        <v>917</v>
      </c>
      <c r="E2996" t="s">
        <v>695</v>
      </c>
      <c r="F2996" t="s">
        <v>1914</v>
      </c>
      <c r="G2996" t="s">
        <v>1915</v>
      </c>
      <c r="H2996" t="s">
        <v>1916</v>
      </c>
      <c r="I2996" t="s">
        <v>34</v>
      </c>
      <c r="J2996" t="s">
        <v>1836</v>
      </c>
      <c r="K2996" t="s">
        <v>24</v>
      </c>
      <c r="L2996" t="s">
        <v>82</v>
      </c>
      <c r="M2996" t="s">
        <v>1917</v>
      </c>
      <c r="N2996" t="s">
        <v>46</v>
      </c>
      <c r="P2996" t="s">
        <v>13240</v>
      </c>
      <c r="Q2996" t="s">
        <v>11190</v>
      </c>
      <c r="R2996">
        <v>1</v>
      </c>
      <c r="S2996" t="s">
        <v>10374</v>
      </c>
    </row>
    <row r="2997" spans="1:19" x14ac:dyDescent="0.25">
      <c r="A2997" t="s">
        <v>1913</v>
      </c>
      <c r="B2997" t="s">
        <v>1181</v>
      </c>
      <c r="C2997" t="s">
        <v>76</v>
      </c>
      <c r="D2997" t="s">
        <v>917</v>
      </c>
      <c r="E2997" t="s">
        <v>695</v>
      </c>
      <c r="F2997" t="s">
        <v>1914</v>
      </c>
      <c r="G2997" t="s">
        <v>1915</v>
      </c>
      <c r="H2997" t="s">
        <v>1916</v>
      </c>
      <c r="I2997" t="s">
        <v>34</v>
      </c>
      <c r="J2997" t="s">
        <v>1836</v>
      </c>
      <c r="K2997" t="s">
        <v>24</v>
      </c>
      <c r="L2997" t="s">
        <v>82</v>
      </c>
      <c r="M2997" t="s">
        <v>1917</v>
      </c>
      <c r="N2997" t="s">
        <v>46</v>
      </c>
      <c r="P2997" t="s">
        <v>13241</v>
      </c>
      <c r="Q2997" t="s">
        <v>11190</v>
      </c>
      <c r="R2997">
        <v>1</v>
      </c>
      <c r="S2997" t="s">
        <v>10374</v>
      </c>
    </row>
    <row r="2998" spans="1:19" x14ac:dyDescent="0.25">
      <c r="A2998" t="s">
        <v>6444</v>
      </c>
      <c r="B2998" t="s">
        <v>6445</v>
      </c>
      <c r="C2998" t="s">
        <v>76</v>
      </c>
      <c r="D2998" t="s">
        <v>4231</v>
      </c>
      <c r="E2998" t="s">
        <v>18</v>
      </c>
      <c r="F2998" t="s">
        <v>6446</v>
      </c>
      <c r="G2998" t="s">
        <v>6447</v>
      </c>
      <c r="H2998" t="s">
        <v>6448</v>
      </c>
      <c r="I2998" t="s">
        <v>34</v>
      </c>
      <c r="J2998" t="s">
        <v>1413</v>
      </c>
      <c r="K2998" t="s">
        <v>24</v>
      </c>
      <c r="L2998" t="s">
        <v>477</v>
      </c>
      <c r="M2998" t="s">
        <v>6449</v>
      </c>
      <c r="N2998" t="s">
        <v>46</v>
      </c>
      <c r="P2998" t="s">
        <v>13242</v>
      </c>
      <c r="Q2998" t="s">
        <v>11765</v>
      </c>
      <c r="R2998">
        <v>1</v>
      </c>
      <c r="S2998" t="s">
        <v>11180</v>
      </c>
    </row>
    <row r="2999" spans="1:19" x14ac:dyDescent="0.25">
      <c r="A2999" t="s">
        <v>4430</v>
      </c>
      <c r="B2999" t="s">
        <v>158</v>
      </c>
      <c r="C2999" t="s">
        <v>1572</v>
      </c>
      <c r="D2999" t="s">
        <v>102</v>
      </c>
      <c r="E2999" t="s">
        <v>18</v>
      </c>
      <c r="F2999" t="s">
        <v>4431</v>
      </c>
      <c r="G2999" t="s">
        <v>4432</v>
      </c>
      <c r="H2999" t="s">
        <v>4433</v>
      </c>
      <c r="I2999" t="s">
        <v>34</v>
      </c>
      <c r="J2999" t="s">
        <v>1056</v>
      </c>
      <c r="K2999" t="s">
        <v>24</v>
      </c>
      <c r="L2999" t="s">
        <v>82</v>
      </c>
      <c r="M2999" t="s">
        <v>4434</v>
      </c>
      <c r="N2999" t="s">
        <v>46</v>
      </c>
      <c r="P2999" t="s">
        <v>12487</v>
      </c>
      <c r="Q2999" t="s">
        <v>13243</v>
      </c>
      <c r="R2999">
        <v>1</v>
      </c>
      <c r="S2999" t="s">
        <v>11924</v>
      </c>
    </row>
    <row r="3000" spans="1:19" x14ac:dyDescent="0.25">
      <c r="A3000" t="s">
        <v>4430</v>
      </c>
      <c r="B3000" t="s">
        <v>158</v>
      </c>
      <c r="C3000" t="s">
        <v>1572</v>
      </c>
      <c r="D3000" t="s">
        <v>102</v>
      </c>
      <c r="E3000" t="s">
        <v>18</v>
      </c>
      <c r="F3000" t="s">
        <v>4431</v>
      </c>
      <c r="G3000" t="s">
        <v>4432</v>
      </c>
      <c r="H3000" t="s">
        <v>4433</v>
      </c>
      <c r="I3000" t="s">
        <v>34</v>
      </c>
      <c r="J3000" t="s">
        <v>1056</v>
      </c>
      <c r="K3000" t="s">
        <v>24</v>
      </c>
      <c r="L3000" t="s">
        <v>82</v>
      </c>
      <c r="M3000" t="s">
        <v>4434</v>
      </c>
      <c r="N3000" t="s">
        <v>46</v>
      </c>
      <c r="P3000" t="s">
        <v>13244</v>
      </c>
      <c r="Q3000" t="s">
        <v>11211</v>
      </c>
      <c r="R3000">
        <v>1</v>
      </c>
      <c r="S3000" t="s">
        <v>11924</v>
      </c>
    </row>
    <row r="3001" spans="1:19" x14ac:dyDescent="0.25">
      <c r="A3001" t="s">
        <v>4430</v>
      </c>
      <c r="B3001" t="s">
        <v>158</v>
      </c>
      <c r="C3001" t="s">
        <v>1572</v>
      </c>
      <c r="D3001" t="s">
        <v>102</v>
      </c>
      <c r="E3001" t="s">
        <v>18</v>
      </c>
      <c r="F3001" t="s">
        <v>4431</v>
      </c>
      <c r="G3001" t="s">
        <v>4432</v>
      </c>
      <c r="H3001" t="s">
        <v>4433</v>
      </c>
      <c r="I3001" t="s">
        <v>34</v>
      </c>
      <c r="J3001" t="s">
        <v>1056</v>
      </c>
      <c r="K3001" t="s">
        <v>24</v>
      </c>
      <c r="L3001" t="s">
        <v>82</v>
      </c>
      <c r="M3001" t="s">
        <v>4434</v>
      </c>
      <c r="N3001" t="s">
        <v>46</v>
      </c>
      <c r="P3001" t="s">
        <v>510</v>
      </c>
      <c r="Q3001" t="s">
        <v>11211</v>
      </c>
      <c r="R3001">
        <v>1</v>
      </c>
      <c r="S3001" t="s">
        <v>11924</v>
      </c>
    </row>
    <row r="3002" spans="1:19" x14ac:dyDescent="0.25">
      <c r="A3002" t="s">
        <v>4430</v>
      </c>
      <c r="B3002" t="s">
        <v>158</v>
      </c>
      <c r="C3002" t="s">
        <v>1572</v>
      </c>
      <c r="D3002" t="s">
        <v>102</v>
      </c>
      <c r="E3002" t="s">
        <v>18</v>
      </c>
      <c r="F3002" t="s">
        <v>4431</v>
      </c>
      <c r="G3002" t="s">
        <v>4432</v>
      </c>
      <c r="H3002" t="s">
        <v>4433</v>
      </c>
      <c r="I3002" t="s">
        <v>34</v>
      </c>
      <c r="J3002" t="s">
        <v>1056</v>
      </c>
      <c r="K3002" t="s">
        <v>24</v>
      </c>
      <c r="L3002" t="s">
        <v>82</v>
      </c>
      <c r="M3002" t="s">
        <v>4434</v>
      </c>
      <c r="N3002" t="s">
        <v>46</v>
      </c>
      <c r="P3002" t="s">
        <v>13245</v>
      </c>
      <c r="Q3002" t="s">
        <v>10649</v>
      </c>
      <c r="R3002">
        <v>1</v>
      </c>
      <c r="S3002" t="s">
        <v>11924</v>
      </c>
    </row>
    <row r="3003" spans="1:19" x14ac:dyDescent="0.25">
      <c r="A3003" t="s">
        <v>4430</v>
      </c>
      <c r="B3003" t="s">
        <v>158</v>
      </c>
      <c r="C3003" t="s">
        <v>1572</v>
      </c>
      <c r="D3003" t="s">
        <v>102</v>
      </c>
      <c r="E3003" t="s">
        <v>18</v>
      </c>
      <c r="F3003" t="s">
        <v>4431</v>
      </c>
      <c r="G3003" t="s">
        <v>4432</v>
      </c>
      <c r="H3003" t="s">
        <v>4433</v>
      </c>
      <c r="I3003" t="s">
        <v>34</v>
      </c>
      <c r="J3003" t="s">
        <v>1056</v>
      </c>
      <c r="K3003" t="s">
        <v>24</v>
      </c>
      <c r="L3003" t="s">
        <v>82</v>
      </c>
      <c r="M3003" t="s">
        <v>4434</v>
      </c>
      <c r="N3003" t="s">
        <v>46</v>
      </c>
      <c r="P3003" t="s">
        <v>13246</v>
      </c>
      <c r="Q3003" t="s">
        <v>10604</v>
      </c>
      <c r="R3003">
        <v>1</v>
      </c>
      <c r="S3003" t="s">
        <v>11924</v>
      </c>
    </row>
    <row r="3004" spans="1:19" x14ac:dyDescent="0.25">
      <c r="A3004" t="s">
        <v>4430</v>
      </c>
      <c r="B3004" t="s">
        <v>158</v>
      </c>
      <c r="C3004" t="s">
        <v>1572</v>
      </c>
      <c r="D3004" t="s">
        <v>102</v>
      </c>
      <c r="E3004" t="s">
        <v>18</v>
      </c>
      <c r="F3004" t="s">
        <v>4431</v>
      </c>
      <c r="G3004" t="s">
        <v>4432</v>
      </c>
      <c r="H3004" t="s">
        <v>4433</v>
      </c>
      <c r="I3004" t="s">
        <v>34</v>
      </c>
      <c r="J3004" t="s">
        <v>1056</v>
      </c>
      <c r="K3004" t="s">
        <v>24</v>
      </c>
      <c r="L3004" t="s">
        <v>82</v>
      </c>
      <c r="M3004" t="s">
        <v>4434</v>
      </c>
      <c r="N3004" t="s">
        <v>46</v>
      </c>
      <c r="P3004" t="s">
        <v>13247</v>
      </c>
      <c r="Q3004" t="s">
        <v>10669</v>
      </c>
      <c r="R3004">
        <v>1</v>
      </c>
      <c r="S3004" t="s">
        <v>11924</v>
      </c>
    </row>
    <row r="3005" spans="1:19" x14ac:dyDescent="0.25">
      <c r="A3005" t="s">
        <v>4430</v>
      </c>
      <c r="B3005" t="s">
        <v>158</v>
      </c>
      <c r="C3005" t="s">
        <v>1572</v>
      </c>
      <c r="D3005" t="s">
        <v>102</v>
      </c>
      <c r="E3005" t="s">
        <v>18</v>
      </c>
      <c r="F3005" t="s">
        <v>4431</v>
      </c>
      <c r="G3005" t="s">
        <v>4432</v>
      </c>
      <c r="H3005" t="s">
        <v>4433</v>
      </c>
      <c r="I3005" t="s">
        <v>34</v>
      </c>
      <c r="J3005" t="s">
        <v>1056</v>
      </c>
      <c r="K3005" t="s">
        <v>24</v>
      </c>
      <c r="L3005" t="s">
        <v>82</v>
      </c>
      <c r="M3005" t="s">
        <v>4434</v>
      </c>
      <c r="N3005" t="s">
        <v>46</v>
      </c>
      <c r="P3005" t="s">
        <v>11459</v>
      </c>
      <c r="Q3005" t="s">
        <v>10669</v>
      </c>
      <c r="R3005">
        <v>1</v>
      </c>
      <c r="S3005" t="s">
        <v>11924</v>
      </c>
    </row>
    <row r="3006" spans="1:19" x14ac:dyDescent="0.25">
      <c r="A3006" t="s">
        <v>4430</v>
      </c>
      <c r="B3006" t="s">
        <v>158</v>
      </c>
      <c r="C3006" t="s">
        <v>1572</v>
      </c>
      <c r="D3006" t="s">
        <v>102</v>
      </c>
      <c r="E3006" t="s">
        <v>18</v>
      </c>
      <c r="F3006" t="s">
        <v>4431</v>
      </c>
      <c r="G3006" t="s">
        <v>4432</v>
      </c>
      <c r="H3006" t="s">
        <v>4433</v>
      </c>
      <c r="I3006" t="s">
        <v>34</v>
      </c>
      <c r="J3006" t="s">
        <v>1056</v>
      </c>
      <c r="K3006" t="s">
        <v>24</v>
      </c>
      <c r="L3006" t="s">
        <v>82</v>
      </c>
      <c r="M3006" t="s">
        <v>4434</v>
      </c>
      <c r="N3006" t="s">
        <v>46</v>
      </c>
      <c r="P3006" t="s">
        <v>12498</v>
      </c>
      <c r="Q3006" t="s">
        <v>10669</v>
      </c>
      <c r="R3006">
        <v>1</v>
      </c>
      <c r="S3006" t="s">
        <v>11924</v>
      </c>
    </row>
    <row r="3007" spans="1:19" x14ac:dyDescent="0.25">
      <c r="A3007" t="s">
        <v>4430</v>
      </c>
      <c r="B3007" t="s">
        <v>158</v>
      </c>
      <c r="C3007" t="s">
        <v>1572</v>
      </c>
      <c r="D3007" t="s">
        <v>102</v>
      </c>
      <c r="E3007" t="s">
        <v>18</v>
      </c>
      <c r="F3007" t="s">
        <v>4431</v>
      </c>
      <c r="G3007" t="s">
        <v>4432</v>
      </c>
      <c r="H3007" t="s">
        <v>4433</v>
      </c>
      <c r="I3007" t="s">
        <v>34</v>
      </c>
      <c r="J3007" t="s">
        <v>1056</v>
      </c>
      <c r="K3007" t="s">
        <v>24</v>
      </c>
      <c r="L3007" t="s">
        <v>82</v>
      </c>
      <c r="M3007" t="s">
        <v>4434</v>
      </c>
      <c r="N3007" t="s">
        <v>46</v>
      </c>
      <c r="P3007" t="s">
        <v>12499</v>
      </c>
      <c r="Q3007" t="s">
        <v>10669</v>
      </c>
      <c r="R3007">
        <v>1</v>
      </c>
      <c r="S3007" t="s">
        <v>11924</v>
      </c>
    </row>
    <row r="3008" spans="1:19" x14ac:dyDescent="0.25">
      <c r="A3008" t="s">
        <v>4430</v>
      </c>
      <c r="B3008" t="s">
        <v>158</v>
      </c>
      <c r="C3008" t="s">
        <v>1572</v>
      </c>
      <c r="D3008" t="s">
        <v>102</v>
      </c>
      <c r="E3008" t="s">
        <v>18</v>
      </c>
      <c r="F3008" t="s">
        <v>4431</v>
      </c>
      <c r="G3008" t="s">
        <v>4432</v>
      </c>
      <c r="H3008" t="s">
        <v>4433</v>
      </c>
      <c r="I3008" t="s">
        <v>34</v>
      </c>
      <c r="J3008" t="s">
        <v>1056</v>
      </c>
      <c r="K3008" t="s">
        <v>24</v>
      </c>
      <c r="L3008" t="s">
        <v>82</v>
      </c>
      <c r="M3008" t="s">
        <v>4434</v>
      </c>
      <c r="N3008" t="s">
        <v>46</v>
      </c>
      <c r="P3008" t="s">
        <v>13248</v>
      </c>
      <c r="Q3008" t="s">
        <v>10669</v>
      </c>
      <c r="R3008">
        <v>1</v>
      </c>
      <c r="S3008" t="s">
        <v>11924</v>
      </c>
    </row>
    <row r="3009" spans="1:19" x14ac:dyDescent="0.25">
      <c r="A3009" t="s">
        <v>4430</v>
      </c>
      <c r="B3009" t="s">
        <v>158</v>
      </c>
      <c r="C3009" t="s">
        <v>1572</v>
      </c>
      <c r="D3009" t="s">
        <v>102</v>
      </c>
      <c r="E3009" t="s">
        <v>18</v>
      </c>
      <c r="F3009" t="s">
        <v>4431</v>
      </c>
      <c r="G3009" t="s">
        <v>4432</v>
      </c>
      <c r="H3009" t="s">
        <v>4433</v>
      </c>
      <c r="I3009" t="s">
        <v>34</v>
      </c>
      <c r="J3009" t="s">
        <v>1056</v>
      </c>
      <c r="K3009" t="s">
        <v>24</v>
      </c>
      <c r="L3009" t="s">
        <v>82</v>
      </c>
      <c r="M3009" t="s">
        <v>4434</v>
      </c>
      <c r="N3009" t="s">
        <v>46</v>
      </c>
      <c r="P3009" t="s">
        <v>10677</v>
      </c>
      <c r="Q3009" t="s">
        <v>10669</v>
      </c>
      <c r="R3009">
        <v>1</v>
      </c>
      <c r="S3009" t="s">
        <v>11924</v>
      </c>
    </row>
    <row r="3010" spans="1:19" x14ac:dyDescent="0.25">
      <c r="A3010" t="s">
        <v>4430</v>
      </c>
      <c r="B3010" t="s">
        <v>158</v>
      </c>
      <c r="C3010" t="s">
        <v>1572</v>
      </c>
      <c r="D3010" t="s">
        <v>102</v>
      </c>
      <c r="E3010" t="s">
        <v>18</v>
      </c>
      <c r="F3010" t="s">
        <v>4431</v>
      </c>
      <c r="G3010" t="s">
        <v>4432</v>
      </c>
      <c r="H3010" t="s">
        <v>4433</v>
      </c>
      <c r="I3010" t="s">
        <v>34</v>
      </c>
      <c r="J3010" t="s">
        <v>1056</v>
      </c>
      <c r="K3010" t="s">
        <v>24</v>
      </c>
      <c r="L3010" t="s">
        <v>82</v>
      </c>
      <c r="M3010" t="s">
        <v>4434</v>
      </c>
      <c r="N3010" t="s">
        <v>46</v>
      </c>
      <c r="P3010" t="s">
        <v>12901</v>
      </c>
      <c r="Q3010" t="s">
        <v>13249</v>
      </c>
      <c r="R3010">
        <v>1</v>
      </c>
      <c r="S3010" t="s">
        <v>11924</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12</vt:i4>
      </vt:variant>
    </vt:vector>
  </HeadingPairs>
  <TitlesOfParts>
    <vt:vector size="12" baseType="lpstr">
      <vt:lpstr>Sheet</vt:lpstr>
      <vt:lpstr>types</vt:lpstr>
      <vt:lpstr>monographs and volumes</vt:lpstr>
      <vt:lpstr>monographs_volumes titles</vt:lpstr>
      <vt:lpstr>remove_dupl_monographs_vol</vt:lpstr>
      <vt:lpstr>publishers_total</vt:lpstr>
      <vt:lpstr>languages</vt:lpstr>
      <vt:lpstr>OCR_ger</vt:lpstr>
      <vt:lpstr>ger_filtered</vt:lpstr>
      <vt:lpstr>OCR_ger_filtered</vt:lpstr>
      <vt:lpstr>books_per_year</vt:lpstr>
      <vt:lpstr>Illustrated Persons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Lena Hinrichsen</cp:lastModifiedBy>
  <dcterms:created xsi:type="dcterms:W3CDTF">2021-04-30T20:36:06Z</dcterms:created>
  <dcterms:modified xsi:type="dcterms:W3CDTF">2021-05-06T14:40:43Z</dcterms:modified>
</cp:coreProperties>
</file>